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comments/comment1.xml" ContentType="application/vnd.openxmlformats-officedocument.spreadsheetml.comments+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drawings/drawing2.xml" ContentType="application/vnd.openxmlformats-officedocument.drawing+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charts/chart1.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sheets>
    <sheet name="Index" sheetId="1" state="visible" r:id="rId1"/>
    <sheet name="Input" sheetId="2" state="hidden" r:id="rId2"/>
    <sheet name="Country-level output" sheetId="3" state="hidden" r:id="rId3"/>
    <sheet name="Project-level output" sheetId="4" state="hidden" r:id="rId4"/>
    <sheet name="Global potential output" sheetId="5" state="hidden" r:id="rId5"/>
    <sheet name="Assumptions &gt;&gt;&gt;" sheetId="6" state="visible" r:id="rId6"/>
    <sheet name="Model assumptions" sheetId="7" state="visible" r:id="rId7"/>
    <sheet name="Cost inputs&gt;&gt;" sheetId="8" state="visible" r:id="rId8"/>
    <sheet name="Project size" sheetId="9" state="visible" r:id="rId9"/>
    <sheet name="Feasibility analysis" sheetId="10" state="visible" r:id="rId10"/>
    <sheet name="Conservation planning and admin" sheetId="11" state="visible" r:id="rId11"/>
    <sheet name="Data collection and field costs" sheetId="12" state="visible" r:id="rId12"/>
    <sheet name="Community representation" sheetId="13" state="visible" r:id="rId13"/>
    <sheet name="Blue carbon project planning" sheetId="14" state="visible" r:id="rId14"/>
    <sheet name="Establishing carbon rights" sheetId="15" state="visible" r:id="rId15"/>
    <sheet name="Financing cost" sheetId="16" state="visible" r:id="rId16"/>
    <sheet name="Validation" sheetId="17" state="visible" r:id="rId17"/>
    <sheet name="Implementation labor" sheetId="18" state="visible" r:id="rId18"/>
    <sheet name="Monitoring" sheetId="19" state="visible" r:id="rId19"/>
    <sheet name="Maintenance" sheetId="20" state="visible" r:id="rId20"/>
    <sheet name="Community benefit sharing fund" sheetId="21" state="visible" r:id="rId21"/>
    <sheet name="Baseline reassessment" sheetId="22" state="visible" r:id="rId22"/>
    <sheet name="MRV" sheetId="23" state="visible" r:id="rId23"/>
    <sheet name="Long-term project operating" sheetId="24" state="visible" r:id="rId24"/>
    <sheet name="Carbon standard fees" sheetId="25" state="visible" r:id="rId25"/>
    <sheet name="Community cash flow" sheetId="26" state="visible" r:id="rId26"/>
    <sheet name="Carbon inputs&gt;&gt;" sheetId="27" state="visible" r:id="rId27"/>
    <sheet name="Ecosystem extent" sheetId="28" state="visible" r:id="rId28"/>
    <sheet name="Ecosystem loss" sheetId="29" state="visible" r:id="rId29"/>
    <sheet name="Restorable land" sheetId="30" state="visible" r:id="rId30"/>
    <sheet name="Sequestration rate" sheetId="31" state="visible" r:id="rId31"/>
    <sheet name="Emission factors" sheetId="32" state="visible" r:id="rId32"/>
    <sheet name="Base inputs &gt;&gt;&gt;" sheetId="33" state="visible" r:id="rId33"/>
    <sheet name="Base_size_table" sheetId="34" state="visible" r:id="rId34"/>
    <sheet name="Base_increase" sheetId="35" state="visible" r:id="rId35"/>
    <sheet name="Projects" sheetId="36" state="visible" r:id="rId36"/>
    <sheet name="Countries" sheetId="37" state="visible" r:id="rId37"/>
    <sheet name="Ecosystem" sheetId="38" state="visible" r:id="rId38"/>
    <sheet name="Activity" sheetId="39" state="visible" r:id="rId39"/>
    <sheet name="Restoration_activity" sheetId="40" state="visible" r:id="rId40"/>
    <sheet name="Sources&gt;&gt;" sheetId="41" state="visible" r:id="rId41"/>
    <sheet name="Sources table" sheetId="42" state="visible" r:id="rId42"/>
    <sheet name="Sequestration rates" sheetId="43" state="visible" r:id="rId43"/>
    <sheet name="Emission factor sources -Old" sheetId="44" state="hidden" r:id="rId44"/>
    <sheet name="Emissions factor sources" sheetId="45" state="visible" r:id="rId45"/>
    <sheet name="MangroveEmissionsValues" sheetId="46" state="visible" r:id="rId46"/>
    <sheet name="Loss rates &amp; restorable land" sheetId="47" state="visible" r:id="rId47"/>
    <sheet name="Mangrove extent" sheetId="48" state="visible" r:id="rId48"/>
    <sheet name="Mangrove protected area" sheetId="49" state="visible" r:id="rId49"/>
    <sheet name="Seagrass extent" sheetId="50" state="visible" r:id="rId50"/>
    <sheet name="Salt marsh extent" sheetId="51" state="visible" r:id="rId51"/>
    <sheet name="Mangrove restorable land" sheetId="52" state="visible" r:id="rId52"/>
  </sheets>
  <externalReferences>
    <externalReference r:id="rId53"/>
    <externalReference r:id="rId54"/>
  </externalReferences>
  <definedNames>
    <definedName name="BtfeIndexSheetTable">#REF!</definedName>
    <definedName name="Google_Sheet_Link_1025301052_1684870868" hidden="1">BtfeIndexSheetTable</definedName>
    <definedName name="Google_Sheet_Link_298220355_1684870868" hidden="1">BtfeHeaderLastChanged</definedName>
    <definedName name="Google_Sheet_Link_849217489_1684870868" hidden="1">BtfeHeaderWorkbookTitle</definedName>
    <definedName name="Size_medium" localSheetId="0">[1]Inputs!$D$28</definedName>
    <definedName name="Size_small" localSheetId="0">[1]Inputs!$D$27</definedName>
    <definedName name="BtfeHeaderWorkbookTitle" localSheetId="0">Index!$C$7</definedName>
    <definedName name="BtfeIndexSheetTable" localSheetId="0">Index!$C$13:$E$58</definedName>
    <definedName name="BtfeHeaderLastChanged" localSheetId="0">Index!$C$8</definedName>
    <definedName name="_xlnm._FilterDatabase" localSheetId="0" hidden="1">'Index'!$B$12:$E$58</definedName>
    <definedName name="_xlnm._FilterDatabase" localSheetId="1" hidden="1">'Input'!$A$1:$G$541</definedName>
    <definedName name="Size_medium" localSheetId="11">[1]Inputs!$D$28</definedName>
    <definedName name="Size_small" localSheetId="11">[1]Inputs!$D$27</definedName>
    <definedName name="Size_medium" localSheetId="12">[1]Inputs!$D$28</definedName>
    <definedName name="Size_small" localSheetId="12">[1]Inputs!$D$27</definedName>
    <definedName name="_xlnm._FilterDatabase" localSheetId="45" hidden="1">'MangroveEmissionsValues'!$A$1:$I$1</definedName>
    <definedName name="_xlnm._FilterDatabase" localSheetId="49" hidden="1">'Seagrass extent'!$A$4:$J$257</definedName>
    <definedName name="_xlnm._FilterDatabase" localSheetId="51" hidden="1">'Mangrove restorable land'!$B$4:$K$126</definedName>
  </definedNames>
  <calcPr calcId="124519" fullCalcOnLoad="1"/>
</workbook>
</file>

<file path=xl/styles.xml><?xml version="1.0" encoding="utf-8"?>
<styleSheet xmlns="http://schemas.openxmlformats.org/spreadsheetml/2006/main">
  <numFmts count="10">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0.0000%"/>
  </numFmts>
  <fonts count="49">
    <font>
      <name val="Arial"/>
      <color theme="1"/>
      <sz val="10"/>
      <scheme val="minor"/>
    </font>
    <font>
      <name val="Arial"/>
      <color theme="1"/>
      <sz val="5"/>
    </font>
    <font>
      <name val="Arial"/>
      <color theme="1"/>
      <sz val="10"/>
    </font>
    <font>
      <name val="Arial"/>
      <b val="1"/>
      <color theme="1"/>
      <sz val="14"/>
    </font>
    <font>
      <name val="Arial"/>
      <color theme="1"/>
      <sz val="1"/>
    </font>
    <font>
      <name val="Arial"/>
      <b val="1"/>
      <color theme="1"/>
      <sz val="10"/>
    </font>
    <font>
      <name val="Arial"/>
      <color theme="5"/>
      <sz val="10"/>
    </font>
    <font>
      <name val="Arial"/>
      <color rgb="FFFFFFFF"/>
      <sz val="10"/>
    </font>
    <font>
      <name val="Arial"/>
      <color rgb="FF000000"/>
      <sz val="10"/>
      <u val="single"/>
    </font>
    <font>
      <name val="Arial"/>
      <color rgb="FF000000"/>
      <sz val="10"/>
    </font>
    <font>
      <name val="Arial"/>
      <color rgb="FF0000FF"/>
      <sz val="10"/>
      <u val="single"/>
    </font>
    <font>
      <name val="Arial"/>
      <color theme="10"/>
      <sz val="10"/>
      <u val="single"/>
    </font>
    <font>
      <name val="Arial"/>
      <color rgb="FF0000FF"/>
      <sz val="10"/>
      <u val="single"/>
    </font>
    <font>
      <name val="Arial"/>
      <color rgb="FF46647B"/>
      <sz val="10"/>
    </font>
    <font>
      <name val="Arial"/>
      <color rgb="FFFFFFFF"/>
      <sz val="10"/>
      <u val="single"/>
    </font>
    <font>
      <name val="Arial"/>
      <color rgb="FF0000FF"/>
      <sz val="10"/>
      <u val="single"/>
    </font>
    <font>
      <name val="Arial"/>
      <color rgb="FF0000FF"/>
      <sz val="10"/>
      <u val="single"/>
    </font>
    <font>
      <name val="Arial"/>
      <color rgb="FF507867"/>
      <sz val="10"/>
    </font>
    <font>
      <name val="Arial"/>
      <color rgb="FF0000FF"/>
      <sz val="10"/>
      <u val="single"/>
    </font>
    <font>
      <name val="Arial"/>
      <color theme="10"/>
      <sz val="10"/>
      <u val="single"/>
    </font>
    <font>
      <name val="Arial"/>
      <color rgb="FF0000FF"/>
      <sz val="10"/>
      <u val="single"/>
    </font>
    <font>
      <name val="Arial"/>
      <color theme="1"/>
    </font>
    <font>
      <name val="Arial"/>
      <b val="1"/>
      <color rgb="FFFFFFFF"/>
      <sz val="12"/>
    </font>
    <font/>
    <font>
      <name val="Arial"/>
      <b val="1"/>
      <color rgb="FFFFFFFF"/>
      <sz val="10"/>
    </font>
    <font>
      <name val="Arial"/>
      <i val="1"/>
      <color theme="4"/>
      <sz val="10"/>
    </font>
    <font>
      <name val="Arial"/>
      <b val="1"/>
      <color rgb="FFFFFFFF"/>
    </font>
    <font>
      <name val="Arial"/>
      <b val="1"/>
      <color theme="7"/>
      <sz val="10"/>
    </font>
    <font>
      <name val="Arial"/>
      <b val="1"/>
      <color rgb="FF46647B"/>
      <sz val="11"/>
    </font>
    <font>
      <name val="Arial"/>
      <color theme="1"/>
      <sz val="11"/>
    </font>
    <font>
      <name val="Arial"/>
      <b val="1"/>
      <color rgb="FF46647B"/>
    </font>
    <font>
      <name val="Arial"/>
      <color rgb="FF5C5C5C"/>
    </font>
    <font>
      <name val="Arial"/>
      <color theme="1"/>
      <scheme val="minor"/>
    </font>
    <font>
      <name val="Arial"/>
      <color rgb="FF000000"/>
    </font>
    <font>
      <name val="Arial"/>
      <b val="1"/>
      <color rgb="FF000000"/>
      <sz val="10"/>
    </font>
    <font>
      <name val="Arial"/>
      <color rgb="FF000000"/>
      <scheme val="minor"/>
    </font>
    <font>
      <name val="Times New Roman"/>
      <color theme="1"/>
      <sz val="9"/>
    </font>
    <font>
      <name val="Arial"/>
      <color theme="10"/>
      <sz val="10"/>
      <u val="single"/>
    </font>
    <font>
      <name val="Arial"/>
      <color theme="10"/>
      <sz val="10"/>
      <u val="single"/>
    </font>
    <font>
      <name val="Arial"/>
      <b val="1"/>
      <color theme="10"/>
      <sz val="10"/>
      <u val="single"/>
    </font>
    <font>
      <name val="Arial"/>
      <b val="1"/>
      <color theme="10"/>
      <sz val="10"/>
      <u val="single"/>
    </font>
    <font>
      <name val="Arial"/>
      <color theme="10"/>
      <sz val="10"/>
      <u val="single"/>
    </font>
    <font>
      <name val="Arial"/>
      <color theme="10"/>
      <sz val="10"/>
    </font>
    <font>
      <name val="Arial"/>
      <i val="1"/>
      <color theme="1"/>
      <sz val="10"/>
    </font>
    <font>
      <name val="Arial"/>
      <color theme="10"/>
      <sz val="10"/>
      <u val="single"/>
    </font>
    <font>
      <name val="Arial"/>
      <b val="1"/>
      <color theme="10"/>
      <sz val="10"/>
      <u val="single"/>
    </font>
    <font>
      <name val="Arial"/>
      <color rgb="FF5C5C5C"/>
      <sz val="10"/>
    </font>
    <font>
      <name val="Arial"/>
      <b val="1"/>
      <color theme="1"/>
      <sz val="11"/>
    </font>
    <font>
      <b val="1"/>
    </font>
  </fonts>
  <fills count="22">
    <fill>
      <patternFill/>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2">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
      <right style="thin">
        <color rgb="FFFFFFFF"/>
      </right>
      <top style="thin">
        <color rgb="FFFFFFFF"/>
      </top>
    </border>
    <border>
      <left style="thin"/>
      <right style="thin"/>
      <top style="thin"/>
      <bottom style="thin"/>
    </border>
  </borders>
  <cellStyleXfs count="1">
    <xf numFmtId="0" fontId="0" fillId="0" borderId="0"/>
  </cellStyleXfs>
  <cellXfs count="335">
    <xf numFmtId="0" fontId="0" fillId="0" borderId="0" applyAlignment="1" pivotButton="0" quotePrefix="0" xfId="0">
      <alignment vertical="bottom"/>
    </xf>
    <xf numFmtId="0" fontId="1" fillId="0" borderId="0" pivotButton="0" quotePrefix="0" xfId="0"/>
    <xf numFmtId="0" fontId="2" fillId="0" borderId="0" pivotButton="0" quotePrefix="0" xfId="0"/>
    <xf numFmtId="0" fontId="2" fillId="0" borderId="1" pivotButton="0" quotePrefix="0" xfId="0"/>
    <xf numFmtId="0" fontId="2" fillId="0" borderId="2" pivotButton="0" quotePrefix="0" xfId="0"/>
    <xf numFmtId="0" fontId="2" fillId="0" borderId="3" pivotButton="0" quotePrefix="0" xfId="0"/>
    <xf numFmtId="0" fontId="2" fillId="0" borderId="4" pivotButton="0" quotePrefix="0" xfId="0"/>
    <xf numFmtId="0" fontId="3" fillId="0" borderId="0" applyAlignment="1" pivotButton="0" quotePrefix="0" xfId="0">
      <alignment horizontal="center" vertical="center"/>
    </xf>
    <xf numFmtId="0" fontId="2" fillId="0" borderId="5" pivotButton="0" quotePrefix="0" xfId="0"/>
    <xf numFmtId="0" fontId="4" fillId="0" borderId="0" pivotButton="0" quotePrefix="0" xfId="0"/>
    <xf numFmtId="0" fontId="4" fillId="2" borderId="6" pivotButton="0" quotePrefix="0" xfId="0"/>
    <xf numFmtId="0" fontId="4" fillId="2" borderId="7" pivotButton="0" quotePrefix="0" xfId="0"/>
    <xf numFmtId="0" fontId="4" fillId="2" borderId="8" pivotButton="0" quotePrefix="0" xfId="0"/>
    <xf numFmtId="0" fontId="5" fillId="0" borderId="0" pivotButton="0" quotePrefix="0" xfId="0"/>
    <xf numFmtId="0" fontId="5" fillId="0" borderId="5" pivotButton="0" quotePrefix="0" xfId="0"/>
    <xf numFmtId="0" fontId="6" fillId="0" borderId="0" applyAlignment="1" pivotButton="0" quotePrefix="1" xfId="0">
      <alignment horizontal="left" vertical="top" wrapText="1"/>
    </xf>
    <xf numFmtId="0" fontId="6" fillId="0" borderId="5" applyAlignment="1" pivotButton="0" quotePrefix="0" xfId="0">
      <alignment horizontal="center" vertical="center" wrapText="1"/>
    </xf>
    <xf numFmtId="0" fontId="5" fillId="3" borderId="9" applyAlignment="1" pivotButton="0" quotePrefix="0" xfId="0">
      <alignment horizontal="center" vertical="center"/>
    </xf>
    <xf numFmtId="0" fontId="5" fillId="3" borderId="10" applyAlignment="1" pivotButton="0" quotePrefix="0" xfId="0">
      <alignment horizontal="center" vertical="center"/>
    </xf>
    <xf numFmtId="0" fontId="2" fillId="0" borderId="11" pivotButton="0" quotePrefix="0" xfId="0"/>
    <xf numFmtId="0" fontId="7" fillId="0" borderId="4" pivotButton="0" quotePrefix="0" xfId="0"/>
    <xf numFmtId="0" fontId="8" fillId="4" borderId="9" pivotButton="0" quotePrefix="0" xfId="0"/>
    <xf numFmtId="0" fontId="9" fillId="0" borderId="0" applyAlignment="1" pivotButton="0" quotePrefix="0" xfId="0">
      <alignment vertical="center"/>
    </xf>
    <xf numFmtId="0" fontId="9" fillId="2" borderId="9" applyAlignment="1" pivotButton="0" quotePrefix="0" xfId="0">
      <alignment vertical="center"/>
    </xf>
    <xf numFmtId="0" fontId="10" fillId="4" borderId="9" pivotButton="0" quotePrefix="0" xfId="0"/>
    <xf numFmtId="0" fontId="11" fillId="5" borderId="9" pivotButton="0" quotePrefix="0" xfId="0"/>
    <xf numFmtId="0" fontId="12" fillId="5" borderId="9" pivotButton="0" quotePrefix="0" xfId="0"/>
    <xf numFmtId="0" fontId="13" fillId="2" borderId="9" applyAlignment="1" pivotButton="0" quotePrefix="0" xfId="0">
      <alignment vertical="center"/>
    </xf>
    <xf numFmtId="0" fontId="14" fillId="6" borderId="9" pivotButton="0" quotePrefix="0" xfId="0"/>
    <xf numFmtId="0" fontId="15" fillId="6" borderId="9" pivotButton="0" quotePrefix="0" xfId="0"/>
    <xf numFmtId="0" fontId="16" fillId="7" borderId="9" pivotButton="0" quotePrefix="0" xfId="0"/>
    <xf numFmtId="0" fontId="17" fillId="2" borderId="9" applyAlignment="1" pivotButton="0" quotePrefix="0" xfId="0">
      <alignment vertical="center"/>
    </xf>
    <xf numFmtId="0" fontId="18" fillId="7" borderId="9" pivotButton="0" quotePrefix="0" xfId="0"/>
    <xf numFmtId="0" fontId="19" fillId="8" borderId="9" pivotButton="0" quotePrefix="0" xfId="0"/>
    <xf numFmtId="0" fontId="20" fillId="8" borderId="9" pivotButton="0" quotePrefix="0" xfId="0"/>
    <xf numFmtId="0" fontId="1" fillId="0" borderId="12" pivotButton="0" quotePrefix="0" xfId="0"/>
    <xf numFmtId="0" fontId="1" fillId="0" borderId="13" pivotButton="0" quotePrefix="0" xfId="0"/>
    <xf numFmtId="0" fontId="1" fillId="0" borderId="14" pivotButton="0" quotePrefix="0" xfId="0"/>
    <xf numFmtId="0" fontId="21" fillId="0" borderId="0" pivotButton="0" quotePrefix="0" xfId="0"/>
    <xf numFmtId="2" fontId="2" fillId="0" borderId="0" pivotButton="0" quotePrefix="0" xfId="0"/>
    <xf numFmtId="0" fontId="22" fillId="9" borderId="15" applyAlignment="1" pivotButton="0" quotePrefix="0" xfId="0">
      <alignment horizontal="center" vertical="center"/>
    </xf>
    <xf numFmtId="0" fontId="23" fillId="0" borderId="16" pivotButton="0" quotePrefix="0" xfId="0"/>
    <xf numFmtId="0" fontId="22" fillId="9" borderId="17" applyAlignment="1" pivotButton="0" quotePrefix="0" xfId="0">
      <alignment horizontal="center" vertical="center"/>
    </xf>
    <xf numFmtId="0" fontId="2" fillId="0" borderId="18" applyAlignment="1" pivotButton="0" quotePrefix="0" xfId="0">
      <alignment wrapText="1"/>
    </xf>
    <xf numFmtId="0" fontId="23" fillId="0" borderId="18" pivotButton="0" quotePrefix="0" xfId="0"/>
    <xf numFmtId="0" fontId="2" fillId="0" borderId="0" applyAlignment="1" pivotButton="0" quotePrefix="0" xfId="0">
      <alignment wrapText="1"/>
    </xf>
    <xf numFmtId="0" fontId="2" fillId="7" borderId="19" pivotButton="0" quotePrefix="0" xfId="0"/>
    <xf numFmtId="0" fontId="2" fillId="7" borderId="20" pivotButton="0" quotePrefix="0" xfId="0"/>
    <xf numFmtId="0" fontId="2" fillId="7" borderId="21" pivotButton="0" quotePrefix="0" xfId="0"/>
    <xf numFmtId="0" fontId="2" fillId="7" borderId="22" pivotButton="0" quotePrefix="0" xfId="0"/>
    <xf numFmtId="0" fontId="2" fillId="7" borderId="17" pivotButton="0" quotePrefix="0" xfId="0"/>
    <xf numFmtId="0" fontId="2" fillId="7" borderId="23" pivotButton="0" quotePrefix="0" xfId="0"/>
    <xf numFmtId="0" fontId="2" fillId="4" borderId="22" pivotButton="0" quotePrefix="0" xfId="0"/>
    <xf numFmtId="0" fontId="2" fillId="4" borderId="17" pivotButton="0" quotePrefix="0" xfId="0"/>
    <xf numFmtId="0" fontId="2" fillId="4" borderId="23" pivotButton="0" quotePrefix="0" xfId="0"/>
    <xf numFmtId="164" fontId="2" fillId="7" borderId="17" pivotButton="0" quotePrefix="0" xfId="0"/>
    <xf numFmtId="164" fontId="2" fillId="7" borderId="23" pivotButton="0" quotePrefix="0" xfId="0"/>
    <xf numFmtId="0" fontId="2" fillId="7" borderId="24" pivotButton="0" quotePrefix="0" xfId="0"/>
    <xf numFmtId="164" fontId="2" fillId="7" borderId="25" pivotButton="0" quotePrefix="0" xfId="0"/>
    <xf numFmtId="164" fontId="2" fillId="7" borderId="26" pivotButton="0" quotePrefix="0" xfId="0"/>
    <xf numFmtId="0" fontId="2" fillId="10" borderId="19" pivotButton="0" quotePrefix="0" xfId="0"/>
    <xf numFmtId="0" fontId="2" fillId="7" borderId="20" applyAlignment="1" pivotButton="0" quotePrefix="0" xfId="0">
      <alignment horizontal="left"/>
    </xf>
    <xf numFmtId="0" fontId="2" fillId="7" borderId="21" applyAlignment="1" pivotButton="0" quotePrefix="0" xfId="0">
      <alignment horizontal="left"/>
    </xf>
    <xf numFmtId="0" fontId="2" fillId="10" borderId="22" pivotButton="0" quotePrefix="0" xfId="0"/>
    <xf numFmtId="0" fontId="2" fillId="10" borderId="24" pivotButton="0" quotePrefix="0" xfId="0"/>
    <xf numFmtId="0" fontId="2" fillId="7" borderId="25" pivotButton="0" quotePrefix="0" xfId="0"/>
    <xf numFmtId="0" fontId="2" fillId="7" borderId="26" pivotButton="0" quotePrefix="0" xfId="0"/>
    <xf numFmtId="0" fontId="2" fillId="10" borderId="19" applyAlignment="1" pivotButton="0" quotePrefix="0" xfId="0">
      <alignment wrapText="1"/>
    </xf>
    <xf numFmtId="0" fontId="2" fillId="7" borderId="20" applyAlignment="1" pivotButton="0" quotePrefix="0" xfId="0">
      <alignment horizontal="left" vertical="top" wrapText="1"/>
    </xf>
    <xf numFmtId="0" fontId="2" fillId="7" borderId="21" applyAlignment="1" pivotButton="0" quotePrefix="0" xfId="0">
      <alignment horizontal="left" vertical="top" wrapText="1"/>
    </xf>
    <xf numFmtId="0" fontId="6" fillId="7" borderId="17" pivotButton="0" quotePrefix="0" xfId="0"/>
    <xf numFmtId="0" fontId="6" fillId="7" borderId="23" pivotButton="0" quotePrefix="0" xfId="0"/>
    <xf numFmtId="0" fontId="6" fillId="4" borderId="17" pivotButton="0" quotePrefix="0" xfId="0"/>
    <xf numFmtId="0" fontId="6" fillId="4" borderId="23" pivotButton="0" quotePrefix="0" xfId="0"/>
    <xf numFmtId="0" fontId="6" fillId="7" borderId="25" pivotButton="0" quotePrefix="0" xfId="0"/>
    <xf numFmtId="0" fontId="6" fillId="7" borderId="26" pivotButton="0" quotePrefix="0" xfId="0"/>
    <xf numFmtId="0" fontId="6" fillId="7" borderId="20" pivotButton="0" quotePrefix="0" xfId="0"/>
    <xf numFmtId="0" fontId="6" fillId="7" borderId="21" pivotButton="0" quotePrefix="0" xfId="0"/>
    <xf numFmtId="165" fontId="2" fillId="7" borderId="17" pivotButton="0" quotePrefix="0" xfId="0"/>
    <xf numFmtId="165" fontId="2" fillId="7" borderId="23" pivotButton="0" quotePrefix="0" xfId="0"/>
    <xf numFmtId="1" fontId="2" fillId="7" borderId="17" pivotButton="0" quotePrefix="0" xfId="0"/>
    <xf numFmtId="1" fontId="2" fillId="7" borderId="23" pivotButton="0" quotePrefix="0" xfId="0"/>
    <xf numFmtId="0" fontId="2" fillId="10" borderId="17" pivotButton="0" quotePrefix="0" xfId="0"/>
    <xf numFmtId="166" fontId="2" fillId="7" borderId="17" pivotButton="0" quotePrefix="0" xfId="0"/>
    <xf numFmtId="10" fontId="2" fillId="7" borderId="17" pivotButton="0" quotePrefix="0" xfId="0"/>
    <xf numFmtId="0" fontId="5" fillId="0" borderId="27" pivotButton="0" quotePrefix="0" xfId="0"/>
    <xf numFmtId="1" fontId="2" fillId="0" borderId="0" pivotButton="0" quotePrefix="0" xfId="0"/>
    <xf numFmtId="1" fontId="2" fillId="0" borderId="28" pivotButton="0" quotePrefix="0" xfId="0"/>
    <xf numFmtId="0" fontId="22" fillId="9" borderId="29" applyAlignment="1" pivotButton="0" quotePrefix="0" xfId="0">
      <alignment horizontal="center" vertical="center"/>
    </xf>
    <xf numFmtId="0" fontId="23" fillId="0" borderId="30" pivotButton="0" quotePrefix="0" xfId="0"/>
    <xf numFmtId="0" fontId="23" fillId="0" borderId="31" pivotButton="0" quotePrefix="0" xfId="0"/>
    <xf numFmtId="3" fontId="2" fillId="0" borderId="0" pivotButton="0" quotePrefix="0" xfId="0"/>
    <xf numFmtId="0" fontId="24" fillId="11" borderId="32" applyAlignment="1" pivotButton="0" quotePrefix="0" xfId="0">
      <alignment horizontal="center" vertical="center"/>
    </xf>
    <xf numFmtId="0" fontId="24" fillId="11" borderId="33" applyAlignment="1" pivotButton="0" quotePrefix="0" xfId="0">
      <alignment horizontal="center" vertical="center"/>
    </xf>
    <xf numFmtId="0" fontId="24" fillId="11" borderId="34" applyAlignment="1" pivotButton="0" quotePrefix="0" xfId="0">
      <alignment horizontal="center" vertical="center"/>
    </xf>
    <xf numFmtId="0" fontId="2" fillId="0" borderId="35" pivotButton="0" quotePrefix="0" xfId="0"/>
    <xf numFmtId="0" fontId="2" fillId="0" borderId="36" pivotButton="0" quotePrefix="0" xfId="0"/>
    <xf numFmtId="9" fontId="2" fillId="0" borderId="36" pivotButton="0" quotePrefix="0" xfId="0"/>
    <xf numFmtId="0" fontId="2" fillId="0" borderId="37" pivotButton="0" quotePrefix="0" xfId="0"/>
    <xf numFmtId="0" fontId="2" fillId="0" borderId="27" pivotButton="0" quotePrefix="0" xfId="0"/>
    <xf numFmtId="9" fontId="2" fillId="0" borderId="0" pivotButton="0" quotePrefix="0" xfId="0"/>
    <xf numFmtId="0" fontId="2" fillId="0" borderId="28" pivotButton="0" quotePrefix="0" xfId="0"/>
    <xf numFmtId="0" fontId="5" fillId="0" borderId="28" pivotButton="0" quotePrefix="0" xfId="0"/>
    <xf numFmtId="0" fontId="2" fillId="0" borderId="12" pivotButton="0" quotePrefix="0" xfId="0"/>
    <xf numFmtId="0" fontId="2" fillId="0" borderId="13" pivotButton="0" quotePrefix="0" xfId="0"/>
    <xf numFmtId="0" fontId="2" fillId="0" borderId="14" pivotButton="0" quotePrefix="0" xfId="0"/>
    <xf numFmtId="0" fontId="24" fillId="11" borderId="29" applyAlignment="1" pivotButton="0" quotePrefix="0" xfId="0">
      <alignment horizontal="center" vertical="center"/>
    </xf>
    <xf numFmtId="0" fontId="25" fillId="0" borderId="0" pivotButton="0" quotePrefix="0" xfId="0"/>
    <xf numFmtId="10" fontId="2" fillId="0" borderId="0" pivotButton="0" quotePrefix="0" xfId="0"/>
    <xf numFmtId="0" fontId="24" fillId="11" borderId="38" applyAlignment="1" pivotButton="0" quotePrefix="0" xfId="0">
      <alignment horizontal="center" vertical="center"/>
    </xf>
    <xf numFmtId="0" fontId="23" fillId="0" borderId="39" pivotButton="0" quotePrefix="0" xfId="0"/>
    <xf numFmtId="0" fontId="23" fillId="0" borderId="40" pivotButton="0" quotePrefix="0" xfId="0"/>
    <xf numFmtId="0" fontId="5" fillId="0" borderId="35" pivotButton="0" quotePrefix="0" xfId="0"/>
    <xf numFmtId="0" fontId="5" fillId="0" borderId="36" pivotButton="0" quotePrefix="0" xfId="0"/>
    <xf numFmtId="0" fontId="5" fillId="0" borderId="37" pivotButton="0" quotePrefix="0" xfId="0"/>
    <xf numFmtId="3" fontId="2" fillId="0" borderId="28" pivotButton="0" quotePrefix="0" xfId="0"/>
    <xf numFmtId="10" fontId="2" fillId="0" borderId="13" pivotButton="0" quotePrefix="0" xfId="0"/>
    <xf numFmtId="10" fontId="2" fillId="0" borderId="14" pivotButton="0" quotePrefix="0" xfId="0"/>
    <xf numFmtId="0" fontId="24" fillId="11" borderId="41" applyAlignment="1" pivotButton="0" quotePrefix="0" xfId="0">
      <alignment horizontal="center" vertical="center"/>
    </xf>
    <xf numFmtId="0" fontId="24" fillId="11" borderId="42" applyAlignment="1" pivotButton="0" quotePrefix="0" xfId="0">
      <alignment horizontal="center" vertical="center"/>
    </xf>
    <xf numFmtId="0" fontId="24" fillId="11" borderId="43" applyAlignment="1" pivotButton="0" quotePrefix="0" xfId="0">
      <alignment horizontal="center" vertical="center"/>
    </xf>
    <xf numFmtId="0" fontId="26" fillId="12" borderId="44" applyAlignment="1" pivotButton="0" quotePrefix="0" xfId="0">
      <alignment horizontal="center"/>
    </xf>
    <xf numFmtId="0" fontId="2" fillId="0" borderId="45" pivotButton="0" quotePrefix="0" xfId="0"/>
    <xf numFmtId="0" fontId="27" fillId="4" borderId="44" pivotButton="0" quotePrefix="0" xfId="0"/>
    <xf numFmtId="0" fontId="21" fillId="0" borderId="44" applyAlignment="1" pivotButton="0" quotePrefix="0" xfId="0">
      <alignment vertical="bottom"/>
    </xf>
    <xf numFmtId="9" fontId="27" fillId="4" borderId="44" pivotButton="0" quotePrefix="0" xfId="0"/>
    <xf numFmtId="0" fontId="21" fillId="0" borderId="44" applyAlignment="1" pivotButton="0" quotePrefix="0" xfId="0">
      <alignment vertical="bottom"/>
    </xf>
    <xf numFmtId="167" fontId="27" fillId="4" borderId="44" pivotButton="0" quotePrefix="0" xfId="0"/>
    <xf numFmtId="10" fontId="27" fillId="4" borderId="44" pivotButton="0" quotePrefix="0" xfId="0"/>
    <xf numFmtId="1" fontId="27" fillId="4" borderId="44" pivotButton="0" quotePrefix="0" xfId="0"/>
    <xf numFmtId="0" fontId="2" fillId="0" borderId="46" pivotButton="0" quotePrefix="0" xfId="0"/>
    <xf numFmtId="0" fontId="2" fillId="0" borderId="47" pivotButton="0" quotePrefix="0" xfId="0"/>
    <xf numFmtId="0" fontId="28" fillId="4" borderId="44" applyAlignment="1" pivotButton="0" quotePrefix="0" xfId="0">
      <alignment horizontal="right" vertical="bottom"/>
    </xf>
    <xf numFmtId="0" fontId="29" fillId="0" borderId="0" applyAlignment="1" pivotButton="0" quotePrefix="0" xfId="0">
      <alignment vertical="bottom"/>
    </xf>
    <xf numFmtId="0" fontId="29" fillId="0" borderId="28" applyAlignment="1" pivotButton="0" quotePrefix="0" xfId="0">
      <alignment vertical="bottom"/>
    </xf>
    <xf numFmtId="3" fontId="28" fillId="4" borderId="48" applyAlignment="1" pivotButton="0" quotePrefix="0" xfId="0">
      <alignment horizontal="right" vertical="bottom"/>
    </xf>
    <xf numFmtId="0" fontId="29" fillId="0" borderId="13" applyAlignment="1" pivotButton="0" quotePrefix="0" xfId="0">
      <alignment vertical="bottom"/>
    </xf>
    <xf numFmtId="0" fontId="29" fillId="0" borderId="14" applyAlignment="1" pivotButton="0" quotePrefix="0" xfId="0">
      <alignment vertical="bottom"/>
    </xf>
    <xf numFmtId="0" fontId="28" fillId="4" borderId="44" applyAlignment="1" pivotButton="0" quotePrefix="0" xfId="0">
      <alignment horizontal="right" vertical="bottom"/>
    </xf>
    <xf numFmtId="0" fontId="21" fillId="0" borderId="28" pivotButton="0" quotePrefix="0" xfId="0"/>
    <xf numFmtId="0" fontId="24" fillId="12" borderId="44" applyAlignment="1" pivotButton="0" quotePrefix="0" xfId="0">
      <alignment horizontal="center" vertical="center"/>
    </xf>
    <xf numFmtId="1" fontId="21" fillId="0" borderId="44" applyAlignment="1" pivotButton="0" quotePrefix="0" xfId="0">
      <alignment vertical="bottom"/>
    </xf>
    <xf numFmtId="3" fontId="30" fillId="4" borderId="44" applyAlignment="1" pivotButton="0" quotePrefix="0" xfId="0">
      <alignment horizontal="right" vertical="bottom"/>
    </xf>
    <xf numFmtId="1" fontId="21" fillId="0" borderId="44" applyAlignment="1" pivotButton="0" quotePrefix="0" xfId="0">
      <alignment vertical="bottom"/>
    </xf>
    <xf numFmtId="0" fontId="26" fillId="12" borderId="44" applyAlignment="1" pivotButton="0" quotePrefix="0" xfId="0">
      <alignment horizontal="center" vertical="bottom"/>
    </xf>
    <xf numFmtId="0" fontId="26" fillId="12" borderId="44" applyAlignment="1" pivotButton="0" quotePrefix="0" xfId="0">
      <alignment horizontal="center" wrapText="1"/>
    </xf>
    <xf numFmtId="3" fontId="30" fillId="4" borderId="49" applyAlignment="1" pivotButton="0" quotePrefix="0" xfId="0">
      <alignment horizontal="right" vertical="bottom"/>
    </xf>
    <xf numFmtId="3" fontId="30" fillId="4" borderId="50" applyAlignment="1" pivotButton="0" quotePrefix="0" xfId="0">
      <alignment horizontal="right" vertical="bottom"/>
    </xf>
    <xf numFmtId="10" fontId="30" fillId="4" borderId="44" applyAlignment="1" pivotButton="0" quotePrefix="0" xfId="0">
      <alignment horizontal="right" vertical="bottom"/>
    </xf>
    <xf numFmtId="3" fontId="21" fillId="4" borderId="44" applyAlignment="1" pivotButton="0" quotePrefix="0" xfId="0">
      <alignment vertical="bottom"/>
    </xf>
    <xf numFmtId="0" fontId="26" fillId="12" borderId="44" applyAlignment="1" pivotButton="0" quotePrefix="0" xfId="0">
      <alignment horizontal="center" vertical="bottom"/>
    </xf>
    <xf numFmtId="0" fontId="26" fillId="12" borderId="44" applyAlignment="1" pivotButton="0" quotePrefix="0" xfId="0">
      <alignment horizontal="center"/>
    </xf>
    <xf numFmtId="0" fontId="21" fillId="0" borderId="0" applyAlignment="1" pivotButton="0" quotePrefix="0" xfId="0">
      <alignment/>
    </xf>
    <xf numFmtId="1" fontId="30" fillId="4" borderId="44" applyAlignment="1" pivotButton="0" quotePrefix="0" xfId="0">
      <alignment horizontal="right" vertical="bottom"/>
    </xf>
    <xf numFmtId="1" fontId="30" fillId="4" borderId="49" applyAlignment="1" pivotButton="0" quotePrefix="0" xfId="0">
      <alignment horizontal="right" vertical="bottom"/>
    </xf>
    <xf numFmtId="10" fontId="30" fillId="4" borderId="49" applyAlignment="1" pivotButton="0" quotePrefix="0" xfId="0">
      <alignment horizontal="right" vertical="bottom"/>
    </xf>
    <xf numFmtId="168" fontId="21" fillId="0" borderId="44" applyAlignment="1" pivotButton="0" quotePrefix="0" xfId="0">
      <alignment vertical="bottom"/>
    </xf>
    <xf numFmtId="4" fontId="30" fillId="4" borderId="44" applyAlignment="1" pivotButton="0" quotePrefix="0" xfId="0">
      <alignment horizontal="right" vertical="bottom"/>
    </xf>
    <xf numFmtId="0" fontId="30" fillId="4" borderId="44" applyAlignment="1" pivotButton="0" quotePrefix="0" xfId="0">
      <alignment vertical="bottom"/>
    </xf>
    <xf numFmtId="9" fontId="30" fillId="4" borderId="44" applyAlignment="1" pivotButton="0" quotePrefix="0" xfId="0">
      <alignment vertical="bottom"/>
    </xf>
    <xf numFmtId="9" fontId="30" fillId="4" borderId="49" applyAlignment="1" pivotButton="0" quotePrefix="0" xfId="0">
      <alignment vertical="bottom"/>
    </xf>
    <xf numFmtId="1" fontId="26" fillId="12" borderId="44" applyAlignment="1" pivotButton="0" quotePrefix="0" xfId="0">
      <alignment horizontal="center" vertical="bottom"/>
    </xf>
    <xf numFmtId="4" fontId="26" fillId="12" borderId="50" applyAlignment="1" pivotButton="0" quotePrefix="0" xfId="0">
      <alignment horizontal="center"/>
    </xf>
    <xf numFmtId="1" fontId="21" fillId="0" borderId="51" applyAlignment="1" pivotButton="0" quotePrefix="0" xfId="0">
      <alignment vertical="bottom"/>
    </xf>
    <xf numFmtId="4" fontId="6" fillId="0" borderId="0" pivotButton="0" quotePrefix="0" xfId="0"/>
    <xf numFmtId="4" fontId="31" fillId="0" borderId="0" applyAlignment="1" pivotButton="0" quotePrefix="0" xfId="0">
      <alignment horizontal="right" vertical="bottom"/>
    </xf>
    <xf numFmtId="4" fontId="30" fillId="4" borderId="44" applyAlignment="1" pivotButton="0" quotePrefix="0" xfId="0">
      <alignment vertical="bottom"/>
    </xf>
    <xf numFmtId="4" fontId="2" fillId="0" borderId="0" pivotButton="0" quotePrefix="0" xfId="0"/>
    <xf numFmtId="1" fontId="21" fillId="0" borderId="0" pivotButton="0" quotePrefix="0" xfId="0"/>
    <xf numFmtId="4" fontId="32" fillId="0" borderId="0" pivotButton="0" quotePrefix="0" xfId="0"/>
    <xf numFmtId="1" fontId="26" fillId="12" borderId="44" applyAlignment="1" pivotButton="0" quotePrefix="0" xfId="0">
      <alignment horizontal="center" vertical="bottom"/>
    </xf>
    <xf numFmtId="10" fontId="30" fillId="13" borderId="0" applyAlignment="1" pivotButton="0" quotePrefix="0" xfId="0">
      <alignment horizontal="right" vertical="bottom"/>
    </xf>
    <xf numFmtId="0" fontId="30" fillId="13" borderId="0" applyAlignment="1" pivotButton="0" quotePrefix="0" xfId="0">
      <alignment horizontal="center" vertical="bottom"/>
    </xf>
    <xf numFmtId="169" fontId="27" fillId="4" borderId="17" pivotButton="0" quotePrefix="0" xfId="0"/>
    <xf numFmtId="10" fontId="27" fillId="4" borderId="17" pivotButton="0" quotePrefix="0" xfId="0"/>
    <xf numFmtId="3" fontId="30" fillId="13" borderId="0" applyAlignment="1" pivotButton="0" quotePrefix="0" xfId="0">
      <alignment horizontal="right" vertical="bottom"/>
    </xf>
    <xf numFmtId="0" fontId="30" fillId="13" borderId="0" applyAlignment="1" pivotButton="0" quotePrefix="0" xfId="0">
      <alignment horizontal="right" vertical="bottom"/>
    </xf>
    <xf numFmtId="2" fontId="27" fillId="4" borderId="17" pivotButton="0" quotePrefix="0" xfId="0"/>
    <xf numFmtId="170" fontId="27" fillId="4" borderId="17" pivotButton="0" quotePrefix="0" xfId="0"/>
    <xf numFmtId="0" fontId="33" fillId="0" borderId="0" applyAlignment="1" pivotButton="0" quotePrefix="0" xfId="0">
      <alignment horizontal="right" vertical="bottom"/>
    </xf>
    <xf numFmtId="0" fontId="33" fillId="0" borderId="0" applyAlignment="1" pivotButton="0" quotePrefix="0" xfId="0">
      <alignment vertical="bottom"/>
    </xf>
    <xf numFmtId="0" fontId="30" fillId="0" borderId="0" applyAlignment="1" pivotButton="0" quotePrefix="0" xfId="0">
      <alignment horizontal="right" vertical="bottom"/>
    </xf>
    <xf numFmtId="0" fontId="26" fillId="12" borderId="50" applyAlignment="1" pivotButton="0" quotePrefix="0" xfId="0">
      <alignment horizontal="center" wrapText="1"/>
    </xf>
    <xf numFmtId="0" fontId="29" fillId="0" borderId="44" applyAlignment="1" pivotButton="0" quotePrefix="0" xfId="0">
      <alignment horizontal="right" vertical="bottom"/>
    </xf>
    <xf numFmtId="0" fontId="29" fillId="0" borderId="44" applyAlignment="1" pivotButton="0" quotePrefix="0" xfId="0">
      <alignment vertical="bottom"/>
    </xf>
    <xf numFmtId="1" fontId="28" fillId="4" borderId="44" applyAlignment="1" pivotButton="0" quotePrefix="0" xfId="0">
      <alignment horizontal="right" vertical="bottom"/>
    </xf>
    <xf numFmtId="0" fontId="21" fillId="0" borderId="0" applyAlignment="1" pivotButton="0" quotePrefix="0" xfId="0">
      <alignment vertical="bottom"/>
    </xf>
    <xf numFmtId="9" fontId="28" fillId="4" borderId="44" applyAlignment="1" pivotButton="0" quotePrefix="0" xfId="0">
      <alignment horizontal="right" vertical="bottom"/>
    </xf>
    <xf numFmtId="0" fontId="5" fillId="0" borderId="0" pivotButton="0" quotePrefix="0" xfId="0"/>
    <xf numFmtId="0" fontId="5" fillId="0" borderId="17" pivotButton="0" quotePrefix="0" xfId="0"/>
    <xf numFmtId="1" fontId="5" fillId="0" borderId="0" pivotButton="0" quotePrefix="0" xfId="0"/>
    <xf numFmtId="1" fontId="5" fillId="7" borderId="17" pivotButton="0" quotePrefix="0" xfId="0"/>
    <xf numFmtId="1" fontId="34" fillId="0" borderId="17" pivotButton="0" quotePrefix="0" xfId="0"/>
    <xf numFmtId="171" fontId="2" fillId="0" borderId="0" pivotButton="0" quotePrefix="0" xfId="0"/>
    <xf numFmtId="164" fontId="2" fillId="0" borderId="0" pivotButton="0" quotePrefix="0" xfId="0"/>
    <xf numFmtId="0" fontId="2" fillId="0" borderId="0" pivotButton="0" quotePrefix="0" xfId="0"/>
    <xf numFmtId="1" fontId="2" fillId="0" borderId="0" pivotButton="0" quotePrefix="0" xfId="0"/>
    <xf numFmtId="3" fontId="2" fillId="0" borderId="0" pivotButton="0" quotePrefix="0" xfId="0"/>
    <xf numFmtId="1" fontId="2" fillId="0" borderId="17" pivotButton="0" quotePrefix="0" xfId="0"/>
    <xf numFmtId="1" fontId="9" fillId="0" borderId="0" pivotButton="0" quotePrefix="0" xfId="0"/>
    <xf numFmtId="1" fontId="32" fillId="0" borderId="0" pivotButton="0" quotePrefix="0" xfId="0"/>
    <xf numFmtId="1" fontId="35" fillId="0" borderId="0" pivotButton="0" quotePrefix="0" xfId="0"/>
    <xf numFmtId="1" fontId="2" fillId="0" borderId="0" pivotButton="0" quotePrefix="0" xfId="0"/>
    <xf numFmtId="1" fontId="32" fillId="0" borderId="13" pivotButton="0" quotePrefix="0" xfId="0"/>
    <xf numFmtId="0" fontId="26" fillId="12" borderId="50" applyAlignment="1" pivotButton="0" quotePrefix="0" xfId="0">
      <alignment horizontal="center"/>
    </xf>
    <xf numFmtId="0" fontId="36" fillId="14" borderId="52" applyAlignment="1" pivotButton="0" quotePrefix="0" xfId="0">
      <alignment horizontal="center" wrapText="1"/>
    </xf>
    <xf numFmtId="0" fontId="36" fillId="15" borderId="53" applyAlignment="1" pivotButton="0" quotePrefix="0" xfId="0">
      <alignment wrapText="1"/>
    </xf>
    <xf numFmtId="0" fontId="36" fillId="15" borderId="53" applyAlignment="1" pivotButton="0" quotePrefix="0" xfId="0">
      <alignment horizontal="center" wrapText="1"/>
    </xf>
    <xf numFmtId="0" fontId="21" fillId="15" borderId="53" pivotButton="0" quotePrefix="0" xfId="0"/>
    <xf numFmtId="0" fontId="36" fillId="15" borderId="54" applyAlignment="1" pivotButton="0" quotePrefix="0" xfId="0">
      <alignment wrapText="1"/>
    </xf>
    <xf numFmtId="0" fontId="21" fillId="0" borderId="0" applyAlignment="1" pivotButton="0" quotePrefix="0" xfId="0">
      <alignment horizontal="right" vertical="bottom"/>
    </xf>
    <xf numFmtId="0" fontId="36" fillId="15" borderId="55" applyAlignment="1" pivotButton="0" quotePrefix="0" xfId="0">
      <alignment horizontal="center" wrapText="1"/>
    </xf>
    <xf numFmtId="0" fontId="36" fillId="2" borderId="56" applyAlignment="1" pivotButton="0" quotePrefix="0" xfId="0">
      <alignment wrapText="1"/>
    </xf>
    <xf numFmtId="0" fontId="36" fillId="2" borderId="56" applyAlignment="1" pivotButton="0" quotePrefix="0" xfId="0">
      <alignment horizontal="center" wrapText="1"/>
    </xf>
    <xf numFmtId="0" fontId="21" fillId="2" borderId="56" pivotButton="0" quotePrefix="0" xfId="0"/>
    <xf numFmtId="0" fontId="36" fillId="2" borderId="57" applyAlignment="1" pivotButton="0" quotePrefix="0" xfId="0">
      <alignment wrapText="1"/>
    </xf>
    <xf numFmtId="0" fontId="36" fillId="14" borderId="55" applyAlignment="1" pivotButton="0" quotePrefix="0" xfId="0">
      <alignment horizontal="center" wrapText="1"/>
    </xf>
    <xf numFmtId="0" fontId="36" fillId="15" borderId="56" applyAlignment="1" pivotButton="0" quotePrefix="0" xfId="0">
      <alignment wrapText="1"/>
    </xf>
    <xf numFmtId="0" fontId="36" fillId="15" borderId="56" applyAlignment="1" pivotButton="0" quotePrefix="0" xfId="0">
      <alignment horizontal="center" wrapText="1"/>
    </xf>
    <xf numFmtId="0" fontId="21" fillId="15" borderId="56" pivotButton="0" quotePrefix="0" xfId="0"/>
    <xf numFmtId="0" fontId="36" fillId="15" borderId="57" applyAlignment="1" pivotButton="0" quotePrefix="0" xfId="0">
      <alignment wrapText="1"/>
    </xf>
    <xf numFmtId="0" fontId="36" fillId="15" borderId="56" applyAlignment="1" pivotButton="0" quotePrefix="0" xfId="0">
      <alignment wrapText="1"/>
    </xf>
    <xf numFmtId="0" fontId="21" fillId="14" borderId="55" pivotButton="0" quotePrefix="0" xfId="0"/>
    <xf numFmtId="0" fontId="36" fillId="14" borderId="58" applyAlignment="1" pivotButton="0" quotePrefix="0" xfId="0">
      <alignment horizontal="center" wrapText="1"/>
    </xf>
    <xf numFmtId="0" fontId="36" fillId="15" borderId="59" applyAlignment="1" pivotButton="0" quotePrefix="0" xfId="0">
      <alignment wrapText="1"/>
    </xf>
    <xf numFmtId="0" fontId="36" fillId="15" borderId="59" applyAlignment="1" pivotButton="0" quotePrefix="0" xfId="0">
      <alignment horizontal="center" wrapText="1"/>
    </xf>
    <xf numFmtId="0" fontId="36" fillId="15" borderId="60" applyAlignment="1" pivotButton="0" quotePrefix="0" xfId="0">
      <alignment wrapText="1"/>
    </xf>
    <xf numFmtId="0" fontId="29" fillId="0" borderId="44" applyAlignment="1" pivotButton="0" quotePrefix="0" xfId="0">
      <alignment vertical="bottom"/>
    </xf>
    <xf numFmtId="0" fontId="26" fillId="12" borderId="51" applyAlignment="1" pivotButton="0" quotePrefix="0" xfId="0">
      <alignment horizontal="center"/>
    </xf>
    <xf numFmtId="0" fontId="26" fillId="12" borderId="61" applyAlignment="1" pivotButton="0" quotePrefix="0" xfId="0">
      <alignment horizontal="center"/>
    </xf>
    <xf numFmtId="0" fontId="29" fillId="0" borderId="51" applyAlignment="1" pivotButton="0" quotePrefix="0" xfId="0">
      <alignment vertical="bottom"/>
    </xf>
    <xf numFmtId="0" fontId="21" fillId="0" borderId="61" applyAlignment="1" pivotButton="0" quotePrefix="0" xfId="0">
      <alignment vertical="bottom"/>
    </xf>
    <xf numFmtId="0" fontId="21" fillId="0" borderId="44" applyAlignment="1" pivotButton="0" quotePrefix="0" xfId="0">
      <alignment horizontal="right" vertical="bottom"/>
    </xf>
    <xf numFmtId="0" fontId="30" fillId="4" borderId="44" applyAlignment="1" pivotButton="0" quotePrefix="0" xfId="0">
      <alignment vertical="bottom"/>
    </xf>
    <xf numFmtId="0" fontId="21" fillId="4" borderId="44" applyAlignment="1" pivotButton="0" quotePrefix="0" xfId="0">
      <alignment vertical="bottom"/>
    </xf>
    <xf numFmtId="172" fontId="30" fillId="4" borderId="44" applyAlignment="1" pivotButton="0" quotePrefix="0" xfId="0">
      <alignment horizontal="right" vertical="bottom"/>
    </xf>
    <xf numFmtId="16" fontId="30" fillId="4" borderId="44" applyAlignment="1" pivotButton="0" quotePrefix="0" xfId="0">
      <alignment horizontal="right" vertical="bottom"/>
    </xf>
    <xf numFmtId="16" fontId="21" fillId="4" borderId="44" applyAlignment="1" pivotButton="0" quotePrefix="0" xfId="0">
      <alignment vertical="bottom"/>
    </xf>
    <xf numFmtId="0" fontId="5" fillId="0" borderId="13" pivotButton="0" quotePrefix="0" xfId="0"/>
    <xf numFmtId="2" fontId="2" fillId="0" borderId="14" pivotButton="0" quotePrefix="0" xfId="0"/>
    <xf numFmtId="0" fontId="24" fillId="11" borderId="62" applyAlignment="1" pivotButton="0" quotePrefix="0" xfId="0">
      <alignment horizontal="center" vertical="center"/>
    </xf>
    <xf numFmtId="0" fontId="24" fillId="11" borderId="63" applyAlignment="1" pivotButton="0" quotePrefix="0" xfId="0">
      <alignment horizontal="center" vertical="center"/>
    </xf>
    <xf numFmtId="0" fontId="24" fillId="11" borderId="64" applyAlignment="1" pivotButton="0" quotePrefix="0" xfId="0">
      <alignment horizontal="center" vertical="center"/>
    </xf>
    <xf numFmtId="0" fontId="37" fillId="0" borderId="35" pivotButton="0" quotePrefix="0" xfId="0"/>
    <xf numFmtId="0" fontId="2" fillId="0" borderId="37" applyAlignment="1" pivotButton="0" quotePrefix="0" xfId="0">
      <alignment wrapText="1"/>
    </xf>
    <xf numFmtId="0" fontId="2" fillId="0" borderId="28" applyAlignment="1" pivotButton="0" quotePrefix="0" xfId="0">
      <alignment wrapText="1"/>
    </xf>
    <xf numFmtId="0" fontId="5" fillId="7" borderId="17" pivotButton="0" quotePrefix="0" xfId="0"/>
    <xf numFmtId="0" fontId="5" fillId="0" borderId="37" applyAlignment="1" pivotButton="0" quotePrefix="0" xfId="0">
      <alignment wrapText="1"/>
    </xf>
    <xf numFmtId="0" fontId="38" fillId="0" borderId="27" pivotButton="0" quotePrefix="0" xfId="0"/>
    <xf numFmtId="2" fontId="5" fillId="0" borderId="0" pivotButton="0" quotePrefix="0" xfId="0"/>
    <xf numFmtId="0" fontId="5" fillId="0" borderId="28" applyAlignment="1" pivotButton="0" quotePrefix="0" xfId="0">
      <alignment wrapText="1"/>
    </xf>
    <xf numFmtId="0" fontId="39" fillId="16" borderId="22" pivotButton="0" quotePrefix="0" xfId="0"/>
    <xf numFmtId="0" fontId="5" fillId="16" borderId="17" pivotButton="0" quotePrefix="0" xfId="0"/>
    <xf numFmtId="2" fontId="5" fillId="16" borderId="17" pivotButton="0" quotePrefix="0" xfId="0"/>
    <xf numFmtId="0" fontId="5" fillId="16" borderId="23" applyAlignment="1" pivotButton="0" quotePrefix="0" xfId="0">
      <alignment wrapText="1"/>
    </xf>
    <xf numFmtId="0" fontId="40" fillId="0" borderId="35" pivotButton="0" quotePrefix="0" xfId="0"/>
    <xf numFmtId="0" fontId="5" fillId="0" borderId="12" pivotButton="0" quotePrefix="0" xfId="0"/>
    <xf numFmtId="0" fontId="2" fillId="0" borderId="14" applyAlignment="1" pivotButton="0" quotePrefix="0" xfId="0">
      <alignment wrapText="1"/>
    </xf>
    <xf numFmtId="0" fontId="5" fillId="16" borderId="22" pivotButton="0" quotePrefix="0" xfId="0"/>
    <xf numFmtId="14" fontId="5" fillId="16" borderId="23" applyAlignment="1" pivotButton="0" quotePrefix="0" xfId="0">
      <alignment wrapText="1"/>
    </xf>
    <xf numFmtId="0" fontId="5" fillId="16" borderId="24" pivotButton="0" quotePrefix="0" xfId="0"/>
    <xf numFmtId="2" fontId="5" fillId="16" borderId="25" pivotButton="0" quotePrefix="0" xfId="0"/>
    <xf numFmtId="0" fontId="5" fillId="16" borderId="25" pivotButton="0" quotePrefix="0" xfId="0"/>
    <xf numFmtId="0" fontId="5" fillId="16" borderId="26" applyAlignment="1" pivotButton="0" quotePrefix="0" xfId="0">
      <alignment wrapText="1"/>
    </xf>
    <xf numFmtId="0" fontId="2" fillId="16" borderId="23" applyAlignment="1" pivotButton="0" quotePrefix="0" xfId="0">
      <alignment wrapText="1"/>
    </xf>
    <xf numFmtId="0" fontId="2" fillId="0" borderId="51" pivotButton="0" quotePrefix="0" xfId="0"/>
    <xf numFmtId="0" fontId="2" fillId="0" borderId="65" pivotButton="0" quotePrefix="0" xfId="0"/>
    <xf numFmtId="0" fontId="2" fillId="0" borderId="48" applyAlignment="1" pivotButton="0" quotePrefix="0" xfId="0">
      <alignment wrapText="1"/>
    </xf>
    <xf numFmtId="16" fontId="2" fillId="0" borderId="27" pivotButton="0" quotePrefix="1" xfId="0"/>
    <xf numFmtId="0" fontId="2" fillId="0" borderId="27" pivotButton="0" quotePrefix="1" xfId="0"/>
    <xf numFmtId="0" fontId="2" fillId="0" borderId="0" applyAlignment="1" pivotButton="0" quotePrefix="0" xfId="0">
      <alignment vertical="top"/>
    </xf>
    <xf numFmtId="0" fontId="9" fillId="0" borderId="28" applyAlignment="1" pivotButton="0" quotePrefix="0" xfId="0">
      <alignment vertical="center" wrapText="1"/>
    </xf>
    <xf numFmtId="0" fontId="5" fillId="0" borderId="0" applyAlignment="1" pivotButton="0" quotePrefix="0" xfId="0">
      <alignment vertical="top"/>
    </xf>
    <xf numFmtId="0" fontId="24" fillId="11" borderId="66" applyAlignment="1" pivotButton="0" quotePrefix="0" xfId="0">
      <alignment horizontal="center" vertical="center"/>
    </xf>
    <xf numFmtId="0" fontId="24" fillId="11" borderId="67" applyAlignment="1" pivotButton="0" quotePrefix="0" xfId="0">
      <alignment horizontal="center" vertical="center"/>
    </xf>
    <xf numFmtId="0" fontId="24" fillId="11" borderId="68" applyAlignment="1" pivotButton="0" quotePrefix="0" xfId="0">
      <alignment horizontal="center" vertical="center"/>
    </xf>
    <xf numFmtId="0" fontId="41" fillId="0" borderId="28" applyAlignment="1" pivotButton="0" quotePrefix="0" xfId="0">
      <alignment wrapText="1"/>
    </xf>
    <xf numFmtId="0" fontId="24" fillId="11" borderId="19" applyAlignment="1" pivotButton="0" quotePrefix="0" xfId="0">
      <alignment horizontal="left" vertical="center"/>
    </xf>
    <xf numFmtId="0" fontId="24" fillId="11" borderId="20" applyAlignment="1" pivotButton="0" quotePrefix="0" xfId="0">
      <alignment horizontal="center" vertical="center"/>
    </xf>
    <xf numFmtId="0" fontId="24" fillId="11" borderId="21" applyAlignment="1" pivotButton="0" quotePrefix="0" xfId="0">
      <alignment horizontal="center" vertical="center"/>
    </xf>
    <xf numFmtId="0" fontId="2" fillId="0" borderId="36" applyAlignment="1" pivotButton="0" quotePrefix="0" xfId="0">
      <alignment horizontal="right"/>
    </xf>
    <xf numFmtId="0" fontId="42" fillId="0" borderId="27" pivotButton="0" quotePrefix="0" xfId="0"/>
    <xf numFmtId="0" fontId="42" fillId="0" borderId="0" pivotButton="0" quotePrefix="0" xfId="0"/>
    <xf numFmtId="0" fontId="2" fillId="0" borderId="0" applyAlignment="1" pivotButton="0" quotePrefix="0" xfId="0">
      <alignment horizontal="right"/>
    </xf>
    <xf numFmtId="0" fontId="5" fillId="0" borderId="0" applyAlignment="1" pivotButton="0" quotePrefix="0" xfId="0">
      <alignment horizontal="right"/>
    </xf>
    <xf numFmtId="0" fontId="42" fillId="0" borderId="28" applyAlignment="1" pivotButton="0" quotePrefix="0" xfId="0">
      <alignment wrapText="1"/>
    </xf>
    <xf numFmtId="0" fontId="9" fillId="0" borderId="0" pivotButton="0" quotePrefix="0" xfId="0"/>
    <xf numFmtId="0" fontId="2" fillId="0" borderId="13" applyAlignment="1" pivotButton="0" quotePrefix="0" xfId="0">
      <alignment horizontal="right"/>
    </xf>
    <xf numFmtId="0" fontId="2" fillId="0" borderId="14" applyAlignment="1" pivotButton="0" quotePrefix="0" xfId="0">
      <alignment vertical="center"/>
    </xf>
    <xf numFmtId="0" fontId="43" fillId="0" borderId="0" pivotButton="0" quotePrefix="0" xfId="0"/>
    <xf numFmtId="0" fontId="44" fillId="0" borderId="0" pivotButton="0" quotePrefix="0" xfId="0"/>
    <xf numFmtId="0" fontId="45" fillId="0" borderId="27" pivotButton="0" quotePrefix="0" xfId="0"/>
    <xf numFmtId="2" fontId="2" fillId="0" borderId="36" pivotButton="0" quotePrefix="0" xfId="0"/>
    <xf numFmtId="16" fontId="2" fillId="0" borderId="0" pivotButton="0" quotePrefix="0" xfId="0"/>
    <xf numFmtId="16" fontId="2" fillId="0" borderId="36" pivotButton="0" quotePrefix="0" xfId="0"/>
    <xf numFmtId="0" fontId="24" fillId="11" borderId="34" applyAlignment="1" pivotButton="0" quotePrefix="0" xfId="0">
      <alignment horizontal="center" vertical="center" wrapText="1"/>
    </xf>
    <xf numFmtId="0" fontId="2" fillId="17" borderId="17" pivotButton="0" quotePrefix="0" xfId="0"/>
    <xf numFmtId="0" fontId="2" fillId="18" borderId="17" pivotButton="0" quotePrefix="0" xfId="0"/>
    <xf numFmtId="169" fontId="2" fillId="0" borderId="0" pivotButton="0" quotePrefix="0" xfId="0"/>
    <xf numFmtId="0" fontId="5" fillId="0" borderId="13" applyAlignment="1" pivotButton="0" quotePrefix="0" xfId="0">
      <alignment wrapText="1"/>
    </xf>
    <xf numFmtId="0" fontId="46" fillId="0" borderId="13" applyAlignment="1" pivotButton="0" quotePrefix="0" xfId="0">
      <alignment wrapText="1"/>
    </xf>
    <xf numFmtId="0" fontId="6" fillId="0" borderId="13" applyAlignment="1" pivotButton="0" quotePrefix="0" xfId="0">
      <alignment wrapText="1"/>
    </xf>
    <xf numFmtId="0" fontId="2" fillId="0" borderId="13" applyAlignment="1" pivotButton="0" quotePrefix="0" xfId="0">
      <alignment wrapText="1"/>
    </xf>
    <xf numFmtId="0" fontId="47" fillId="0" borderId="44" applyAlignment="1" pivotButton="0" quotePrefix="0" xfId="0">
      <alignment horizontal="center" vertical="top"/>
    </xf>
    <xf numFmtId="0" fontId="47" fillId="0" borderId="69" applyAlignment="1" pivotButton="0" quotePrefix="0" xfId="0">
      <alignment horizontal="center" vertical="top"/>
    </xf>
    <xf numFmtId="0" fontId="47" fillId="0" borderId="27" applyAlignment="1" pivotButton="0" quotePrefix="0" xfId="0">
      <alignment horizontal="center" vertical="top"/>
    </xf>
    <xf numFmtId="10" fontId="2" fillId="19" borderId="17" pivotButton="0" quotePrefix="0" xfId="0"/>
    <xf numFmtId="0" fontId="2" fillId="20" borderId="17" pivotButton="0" quotePrefix="0" xfId="0"/>
    <xf numFmtId="0" fontId="5" fillId="0" borderId="0" applyAlignment="1" pivotButton="0" quotePrefix="0" xfId="0">
      <alignment wrapText="1"/>
    </xf>
    <xf numFmtId="0" fontId="46" fillId="0" borderId="0" applyAlignment="1" pivotButton="0" quotePrefix="0" xfId="0">
      <alignment wrapText="1"/>
    </xf>
    <xf numFmtId="0" fontId="5" fillId="0" borderId="0" applyAlignment="1" pivotButton="0" quotePrefix="0" xfId="0">
      <alignment horizontal="center" wrapText="1"/>
    </xf>
    <xf numFmtId="0" fontId="5" fillId="16" borderId="17" applyAlignment="1" pivotButton="0" quotePrefix="0" xfId="0">
      <alignment horizontal="center" wrapText="1"/>
    </xf>
    <xf numFmtId="0" fontId="5" fillId="21" borderId="17" applyAlignment="1" pivotButton="0" quotePrefix="0" xfId="0">
      <alignment horizontal="center" wrapText="1"/>
    </xf>
    <xf numFmtId="165" fontId="2" fillId="0" borderId="0" pivotButton="0" quotePrefix="0" xfId="0"/>
    <xf numFmtId="10" fontId="2" fillId="16" borderId="17" pivotButton="0" quotePrefix="0" xfId="0"/>
    <xf numFmtId="10" fontId="2" fillId="21" borderId="17" pivotButton="0" quotePrefix="0" xfId="0"/>
    <xf numFmtId="173" fontId="2" fillId="16" borderId="17" pivotButton="0" quotePrefix="0" xfId="0"/>
    <xf numFmtId="2" fontId="2" fillId="7" borderId="17" pivotButton="0" quotePrefix="0" xfId="0"/>
    <xf numFmtId="9" fontId="2" fillId="7" borderId="17" pivotButton="0" quotePrefix="0" xfId="0"/>
    <xf numFmtId="0" fontId="2" fillId="7" borderId="17" pivotButton="0" quotePrefix="0" xfId="0"/>
    <xf numFmtId="0" fontId="6" fillId="0" borderId="0" applyAlignment="1" pivotButton="0" quotePrefix="0" xfId="0">
      <alignment wrapText="1"/>
    </xf>
    <xf numFmtId="11" fontId="2" fillId="0" borderId="0" pivotButton="0" quotePrefix="0" xfId="0"/>
    <xf numFmtId="0" fontId="2" fillId="16" borderId="17" pivotButton="0" quotePrefix="0" xfId="0"/>
    <xf numFmtId="0" fontId="24" fillId="11" borderId="9" applyAlignment="1" pivotButton="0" quotePrefix="0" xfId="0">
      <alignment horizontal="center" vertical="center"/>
    </xf>
    <xf numFmtId="0" fontId="0" fillId="0" borderId="0" pivotButton="0" quotePrefix="0" xfId="0"/>
    <xf numFmtId="0" fontId="0" fillId="0" borderId="18" pivotButton="0" quotePrefix="0" xfId="0"/>
    <xf numFmtId="0" fontId="22" fillId="9" borderId="9" applyAlignment="1" pivotButton="0" quotePrefix="0" xfId="0">
      <alignment horizontal="center" vertical="center"/>
    </xf>
    <xf numFmtId="0" fontId="0" fillId="0" borderId="30" pivotButton="0" quotePrefix="0" xfId="0"/>
    <xf numFmtId="0" fontId="0" fillId="0" borderId="31" pivotButton="0" quotePrefix="0" xfId="0"/>
    <xf numFmtId="0" fontId="24" fillId="11" borderId="10" applyAlignment="1" pivotButton="0" quotePrefix="0" xfId="0">
      <alignment horizontal="center" vertical="center"/>
    </xf>
    <xf numFmtId="0" fontId="0" fillId="0" borderId="70" pivotButton="0" quotePrefix="0" xfId="0"/>
    <xf numFmtId="0" fontId="48" fillId="0" borderId="71" applyAlignment="1" pivotButton="0" quotePrefix="0" xfId="0">
      <alignment horizontal="center" vertical="top"/>
    </xf>
    <xf numFmtId="16" fontId="30" fillId="4" borderId="44" applyAlignment="1" pivotButton="0" quotePrefix="0" xfId="0">
      <alignment horizontal="right" vertical="bottom"/>
    </xf>
    <xf numFmtId="16" fontId="21" fillId="4" borderId="44" applyAlignment="1" pivotButton="0" quotePrefix="0" xfId="0">
      <alignment vertical="bottom"/>
    </xf>
    <xf numFmtId="173" fontId="2" fillId="16" borderId="17" pivotButton="0" quotePrefix="0" xfId="0"/>
  </cellXfs>
  <cellStyles count="1">
    <cellStyle name="Normal" xfId="0" builtinId="0"/>
  </cellStyles>
  <dxfs count="5">
    <dxf>
      <font/>
      <fill>
        <patternFill patternType="solid">
          <fgColor theme="0"/>
          <bgColor theme="0"/>
        </patternFill>
      </fill>
      <border/>
    </dxf>
    <dxf>
      <font>
        <b val="1"/>
        <color rgb="FFFFFFFF"/>
      </font>
      <fill>
        <patternFill patternType="solid">
          <fgColor theme="1"/>
          <bgColor theme="1"/>
        </patternFill>
      </fill>
      <border/>
    </dxf>
    <dxf>
      <font>
        <b val="1"/>
        <color theme="7"/>
      </font>
      <fill>
        <patternFill patternType="solid">
          <fgColor rgb="FFD6E0E7"/>
          <bgColor rgb="FFD6E0E7"/>
        </patternFill>
      </fill>
      <border/>
    </dxf>
    <dxf>
      <font>
        <b val="1"/>
        <color theme="9"/>
      </font>
      <fill>
        <patternFill patternType="solid">
          <fgColor rgb="FFD9E6E0"/>
          <bgColor rgb="FFD9E6E0"/>
        </patternFill>
      </fill>
      <border/>
    </dxf>
    <dxf>
      <font>
        <color rgb="FF9C0006"/>
      </font>
      <fill>
        <patternFill patternType="solid">
          <fgColor rgb="FFFFC7CE"/>
          <bgColor rgb="FFFFC7CE"/>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externalLink" Target="/xl/externalLinks/externalLink1.xml" Id="rId53" /><Relationship Type="http://schemas.openxmlformats.org/officeDocument/2006/relationships/externalLink" Target="/xl/externalLinks/externalLink2.xml" Id="rId54" /><Relationship Type="http://schemas.openxmlformats.org/officeDocument/2006/relationships/styles" Target="styles.xml" Id="rId55" /><Relationship Type="http://schemas.openxmlformats.org/officeDocument/2006/relationships/theme" Target="theme/theme1.xml" Id="rId56" /></Relationships>
</file>

<file path=xl/charts/chart1.xml><?xml version="1.0" encoding="utf-8"?>
<chartSpace xmlns:a="http://schemas.openxmlformats.org/drawingml/2006/main" xmlns="http://schemas.openxmlformats.org/drawingml/2006/chart">
  <chart>
    <title>
      <tx>
        <rich>
          <a:bodyPr/>
          <a:lstStyle/>
          <a:p>
            <a:pPr lvl="0">
              <a:defRPr b="1" i="0">
                <a:solidFill>
                  <a:srgbClr val="757575"/>
                </a:solidFill>
                <a:latin typeface="+mn-lt"/>
              </a:defRPr>
            </a:pPr>
            <a:r>
              <a:rPr b="1" i="0">
                <a:solidFill>
                  <a:srgbClr val="757575"/>
                </a:solidFill>
                <a:latin typeface="+mn-lt"/>
              </a:rPr>
              <a:t>Global blue carbon potential (tCO2e/yr)</a:t>
            </a:r>
          </a:p>
        </rich>
      </tx>
      <overlay val="0"/>
    </title>
    <plotArea>
      <layout/>
      <pieChart>
        <varyColors val="1"/>
        <ser>
          <idx val="0"/>
          <order val="0"/>
          <tx>
            <strRef>
              <f>'Global potential output'!$D$62</f>
            </strRef>
          </tx>
          <spPr>
            <a:ln>
              <a:prstDash val="solid"/>
            </a:ln>
          </spPr>
          <dPt>
            <idx val="0"/>
            <spPr>
              <a:solidFill>
                <a:schemeClr val="accent1"/>
              </a:solidFill>
              <a:ln>
                <a:prstDash val="solid"/>
              </a:ln>
            </spPr>
          </dPt>
          <dPt>
            <idx val="1"/>
            <spPr>
              <a:solidFill>
                <a:schemeClr val="accent2"/>
              </a:solidFill>
              <a:ln>
                <a:prstDash val="solid"/>
              </a:ln>
            </spPr>
          </dPt>
          <dPt>
            <idx val="2"/>
            <spPr>
              <a:solidFill>
                <a:schemeClr val="accent3"/>
              </a:solidFill>
              <a:ln>
                <a:prstDash val="solid"/>
              </a:ln>
            </spPr>
          </dPt>
          <dPt>
            <idx val="3"/>
            <spPr>
              <a:solidFill>
                <a:schemeClr val="accent4"/>
              </a:solidFill>
              <a:ln>
                <a:prstDash val="solid"/>
              </a:ln>
            </spPr>
          </dPt>
          <dPt>
            <idx val="4"/>
            <spPr>
              <a:solidFill>
                <a:schemeClr val="accent5"/>
              </a:solidFill>
              <a:ln>
                <a:prstDash val="solid"/>
              </a:ln>
            </spPr>
          </dPt>
          <dPt>
            <idx val="5"/>
            <spPr>
              <a:solidFill>
                <a:schemeClr val="accent6"/>
              </a:solidFill>
              <a:ln>
                <a:prstDash val="solid"/>
              </a:ln>
            </spPr>
          </dPt>
          <dLbls>
            <showLegendKey val="0"/>
            <showVal val="0"/>
            <showCatName val="0"/>
            <showSerName val="0"/>
            <showPercent val="1"/>
            <showBubbleSize val="0"/>
            <showLeaderLines val="1"/>
          </dLbls>
          <cat>
            <strRef>
              <f>'Global potential output'!$A$63:$A$68</f>
            </strRef>
          </cat>
          <val>
            <numRef>
              <f>'Global potential output'!$D$63:$D$68</f>
              <numCache/>
            </numRef>
          </val>
        </ser>
        <dLbls>
          <showLegendKey val="0"/>
          <showVal val="0"/>
          <showCatName val="0"/>
          <showSerName val="0"/>
          <showPercent val="0"/>
          <showBubbleSize val="0"/>
        </dLbls>
        <firstSliceAng val="0"/>
      </pieChart>
    </plotArea>
    <plotVisOnly val="1"/>
    <dispBlanksAs val="gap"/>
  </chart>
</chartSpace>
</file>

<file path=xl/comments/comment1.xml><?xml version="1.0" encoding="utf-8"?>
<comments xmlns="http://schemas.openxmlformats.org/spreadsheetml/2006/main">
  <authors>
    <author>None</author>
  </authors>
  <commentList>
    <comment ref="B4" authorId="0" shapeId="0">
      <text>
        <t>======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5</col>
      <colOff>104775</colOff>
      <row>34</row>
      <rowOff>9525</rowOff>
    </from>
    <ext cx="7143750" cy="39624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r="http://schemas.openxmlformats.org/officeDocument/2006/relationships" xmlns="http://schemas.openxmlformats.org/drawingml/2006/spreadsheetDrawing">
  <oneCellAnchor>
    <from>
      <col>2</col>
      <colOff>714375</colOff>
      <row>40</row>
      <rowOff>19050</rowOff>
    </from>
    <ext cx="6981825" cy="2705100"/>
    <pic>
      <nvPicPr>
        <cNvPr id="0" name="image1.png"/>
        <cNvPicPr preferRelativeResize="0"/>
      </nvPicPr>
      <blipFill>
        <a:blip cstate="print" r:embed="rId1"/>
        <a:stretch>
          <a:fillRect/>
        </a:stretch>
      </blipFill>
      <spPr>
        <a:prstGeom prst="rect">
          <avLst/>
        </a:prstGeom>
        <a:noFill/>
        <a:ln>
          <a:prstDash val="solid"/>
        </a:ln>
      </spPr>
    </pic>
    <clientData fLocksWithSheet="0"/>
  </oneCellAnchor>
</wsDr>
</file>

<file path=xl/externalLinks/_rels/externalLink1.xml.rels><Relationships xmlns="http://schemas.openxmlformats.org/package/2006/relationships"><Relationship Type="http://schemas.openxmlformats.org/officeDocument/2006/relationships/externalLinkPath" Target="https://bainandcompany.sharepoint.com/sites/CaseZ4FRTeams/Shared%20Documents/General/1%20-%20Main%20Filing/1%20Individual%20Folders/Colin/220913%20cost%20model%20v9_CFCV6.xlsx" TargetMode="External" Id="rId1" /></Relationships>
</file>

<file path=xl/externalLinks/_rels/externalLink2.xml.rels><Relationships xmlns="http://schemas.openxmlformats.org/package/2006/relationships"><Relationship Type="http://schemas.openxmlformats.org/officeDocument/2006/relationships/externalLinkPath" Target="file:///F:\lsmart\TNC\CWScience\Bain\ToolDev\Implementation%20cost%20analysis.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5.xml.rels><Relationships xmlns="http://schemas.openxmlformats.org/package/2006/relationships"><Relationship Type="http://schemas.openxmlformats.org/officeDocument/2006/relationships/drawing" Target="/xl/drawings/drawing1.xml" Id="rId1" /></Relationships>
</file>

<file path=xl/worksheets/_rels/sheet43.xml.rels><Relationships xmlns="http://schemas.openxmlformats.org/package/2006/relationships"><Relationship Type="http://schemas.openxmlformats.org/officeDocument/2006/relationships/hyperlink" Target="https://esajournals.onlinelibrary.wiley.com/doi/10.1890/110004" TargetMode="External" Id="rId1" /><Relationship Type="http://schemas.openxmlformats.org/officeDocument/2006/relationships/hyperlink" Target="https://www.ipcc-nggip.iges.or.jp/public/wetlands/draft/SOD_Wetlands_Supplement/Chp_4_SOD_Wetlands_Supplement.pdf" TargetMode="External" Id="rId2" /><Relationship Type="http://schemas.openxmlformats.org/officeDocument/2006/relationships/hyperlink" Target="https://journals.plos.org/plosone/article/file?id=10.1371/journal.pone.0072469&amp;type=printable" TargetMode="External" Id="rId3" /><Relationship Type="http://schemas.openxmlformats.org/officeDocument/2006/relationships/hyperlink" Target="https://royalsocietypublishing.org/doi/full/10.1098/rsbl.2018.0773" TargetMode="External" Id="rId4" /><Relationship Type="http://schemas.openxmlformats.org/officeDocument/2006/relationships/hyperlink" Target="https://www.hrpub.org/download/20220130/UJAR1-10423953.pdf" TargetMode="External" Id="rId5" /><Relationship Type="http://schemas.openxmlformats.org/officeDocument/2006/relationships/hyperlink" Target="https://link.springer.com/article/10.1007/s12237-013-9702-4" TargetMode="External" Id="rId6" /><Relationship Type="http://schemas.openxmlformats.org/officeDocument/2006/relationships/hyperlink" Target="https://link.springer.com/article/10.1007/s12237-020-00733-0" TargetMode="External" Id="rId7" /><Relationship Type="http://schemas.openxmlformats.org/officeDocument/2006/relationships/hyperlink" Target="https://www.nature.com/articles/s41467-019-12176-8" TargetMode="External" Id="rId8" /><Relationship Type="http://schemas.openxmlformats.org/officeDocument/2006/relationships/hyperlink" Target="https://www.mdpi.com/2413-4155/2/3/67/htm" TargetMode="External" Id="rId9" /></Relationships>
</file>

<file path=xl/worksheets/_rels/sheet44.xml.rels><Relationships xmlns="http://schemas.openxmlformats.org/package/2006/relationships"><Relationship Type="http://schemas.openxmlformats.org/officeDocument/2006/relationships/hyperlink" Target="https://www.frontiersin.org/articles/10.3389/fmars.2017.00143/full" TargetMode="External" Id="rId1" /><Relationship Type="http://schemas.openxmlformats.org/officeDocument/2006/relationships/hyperlink" Target="https://www.frontiersin.org/files/Articles/246353/fmars-04-00143-HTML/image_m/fmars-04-00143-t002.jpg" TargetMode="External" Id="rId2" /><Relationship Type="http://schemas.openxmlformats.org/officeDocument/2006/relationships/hyperlink" Target="https://www.cifor.org/publications/pdf_files/Books/BMurdiyarso1401.pdf" TargetMode="External" Id="rId3" /><Relationship Type="http://schemas.openxmlformats.org/officeDocument/2006/relationships/hyperlink" Target="https://onlinelibrary.wiley.com/doi/epdf/10.1111/gcb.16216" TargetMode="External" Id="rId4" /><Relationship Type="http://schemas.openxmlformats.org/officeDocument/2006/relationships/hyperlink" Target="https://www.sciencedirect.com/science/article/pii/S0378112718301427?casa_token=o0kcJ86fCtsAAAAA:tqnRHXZH3TaL4R08_OXhApZ0N7x6U3_VP1JBSxxzv3Y3lEGnlpvXOZNCTfwMgTXwbwA4toFDRg" TargetMode="External" Id="rId5" /><Relationship Type="http://schemas.openxmlformats.org/officeDocument/2006/relationships/hyperlink" Target="https://iopscience.iop.org/article/10.1088/1755-1315/944/1/012058/pdf" TargetMode="External" Id="rId6"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7.xml.rels><Relationships xmlns="http://schemas.openxmlformats.org/package/2006/relationships"><Relationship Type="http://schemas.openxmlformats.org/officeDocument/2006/relationships/hyperlink" Target="https://journals.plos.org/plosone/article/file?id=10.1371/journal.pone.0072469&amp;type=printable" TargetMode="External" Id="rId1" /><Relationship Type="http://schemas.openxmlformats.org/officeDocument/2006/relationships/hyperlink" Target="https://esajournals.onlinelibrary.wiley.com/doi/full/10.1890/110004?casa_token=7oMHsIBTpkAAAAAA:XgNFmeyb_9A9sC-a4Q6ww2hc5if9j1PS7CXbsz8I25TFfLZfsE0APuCA7TnOA9j91TtJRivLntYPsnQ" TargetMode="External" Id="rId2" /><Relationship Type="http://schemas.openxmlformats.org/officeDocument/2006/relationships/hyperlink" Target="https://www.biophilia-fbbva.es/wp-content/uploads/2017/05/dat/00%20Duarte_Separata.pdf" TargetMode="External" Id="rId3" /><Relationship Type="http://schemas.openxmlformats.org/officeDocument/2006/relationships/hyperlink" Target="https://www.nature.com/articles/ngeo1477" TargetMode="External" Id="rId4" /><Relationship Type="http://schemas.openxmlformats.org/officeDocument/2006/relationships/hyperlink" Target="https://www.sciencedirect.com/science/article/pii/S0960982222002354?casa_token=HHOU8ffabNkAAAAA:Gf3FPQK4FddIyJD8tgB3FnwAdKfqvrF72XMTSyr3qCsV-BFGGdWQVnu8FKOyFWcktvwhUp5-EA" TargetMode="External" Id="rId5" /><Relationship Type="http://schemas.openxmlformats.org/officeDocument/2006/relationships/drawing" Target="/xl/drawings/drawing2.xml" Id="rId6" /></Relationships>
</file>

<file path=xl/worksheets/sheet1.xml><?xml version="1.0" encoding="utf-8"?>
<worksheet xmlns="http://schemas.openxmlformats.org/spreadsheetml/2006/main">
  <sheetPr codeName="Index1">
    <tabColor rgb="FF858585"/>
    <outlinePr summaryBelow="1" summaryRight="1"/>
    <pageSetUpPr fitToPage="1"/>
  </sheetPr>
  <dimension ref="A1:Z995"/>
  <sheetViews>
    <sheetView showGridLines="0" workbookViewId="0">
      <selection activeCell="A1" sqref="A1"/>
    </sheetView>
  </sheetViews>
  <sheetFormatPr baseColWidth="8" defaultColWidth="12.63" defaultRowHeight="15" customHeight="1"/>
  <cols>
    <col width="1.5" customWidth="1" style="324" min="1" max="2"/>
    <col width="25.63" customWidth="1" style="324" min="3" max="3"/>
    <col width="57.13" customWidth="1" style="324" min="4" max="4"/>
    <col width="19.38" customWidth="1" style="324" min="5" max="5"/>
    <col width="1.5" customWidth="1" style="324" min="6" max="7"/>
    <col hidden="1" width="9.130000000000001" customWidth="1" style="324" min="8" max="8"/>
    <col hidden="1" width="17.38" customWidth="1" style="324" min="9" max="9"/>
    <col width="8.630000000000001" customWidth="1" style="324" min="10" max="26"/>
  </cols>
  <sheetData>
    <row r="1" ht="12.75" customHeight="1" s="324">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21" customHeight="1" s="324">
      <c r="A2" s="195" t="n"/>
      <c r="B2" s="3" t="n"/>
      <c r="C2" s="4" t="n"/>
      <c r="D2" s="4" t="n"/>
      <c r="E2" s="4" t="n"/>
      <c r="F2" s="5" t="n"/>
      <c r="G2" s="195" t="n"/>
      <c r="H2" s="195" t="n"/>
      <c r="I2" s="195" t="inlineStr">
        <is>
          <t>Sheet types</t>
        </is>
      </c>
      <c r="J2" s="195" t="n"/>
      <c r="K2" s="195" t="n"/>
      <c r="L2" s="195" t="n"/>
      <c r="M2" s="195" t="n"/>
      <c r="N2" s="195" t="n"/>
      <c r="O2" s="195" t="n"/>
      <c r="P2" s="195" t="n"/>
      <c r="Q2" s="195" t="n"/>
      <c r="R2" s="195" t="n"/>
      <c r="S2" s="195" t="n"/>
      <c r="T2" s="195" t="n"/>
      <c r="U2" s="195" t="n"/>
      <c r="V2" s="195" t="n"/>
      <c r="W2" s="195" t="n"/>
      <c r="X2" s="195" t="n"/>
      <c r="Y2" s="195" t="n"/>
      <c r="Z2" s="195" t="n"/>
    </row>
    <row r="3" ht="21" customHeight="1" s="324">
      <c r="A3" s="195" t="n"/>
      <c r="B3" s="6" t="n"/>
      <c r="C3" s="195" t="n"/>
      <c r="D3" s="195" t="n"/>
      <c r="E3" s="7" t="inlineStr">
        <is>
          <t>/ PRELIMINARY</t>
        </is>
      </c>
      <c r="F3" s="8" t="n"/>
      <c r="G3" s="195" t="n"/>
      <c r="H3" s="195" t="n"/>
      <c r="I3" s="195" t="inlineStr">
        <is>
          <t>Input: Facts</t>
        </is>
      </c>
      <c r="J3" s="195" t="n"/>
      <c r="K3" s="195" t="n"/>
      <c r="L3" s="195" t="n"/>
      <c r="M3" s="195" t="n"/>
      <c r="N3" s="195" t="n"/>
      <c r="O3" s="195" t="n"/>
      <c r="P3" s="195" t="n"/>
      <c r="Q3" s="195" t="n"/>
      <c r="R3" s="195" t="n"/>
      <c r="S3" s="195" t="n"/>
      <c r="T3" s="195" t="n"/>
      <c r="U3" s="195" t="n"/>
      <c r="V3" s="195" t="n"/>
      <c r="W3" s="195" t="n"/>
      <c r="X3" s="195" t="n"/>
      <c r="Y3" s="195" t="n"/>
      <c r="Z3" s="195" t="n"/>
    </row>
    <row r="4" ht="12.75" customHeight="1" s="324">
      <c r="A4" s="195" t="n"/>
      <c r="B4" s="6" t="n"/>
      <c r="C4" s="195" t="n"/>
      <c r="D4" s="195" t="n"/>
      <c r="E4" s="195" t="n"/>
      <c r="F4" s="8" t="n"/>
      <c r="G4" s="195" t="n"/>
      <c r="H4" s="195" t="n"/>
      <c r="I4" s="195" t="inlineStr">
        <is>
          <t>Input: Assumptions</t>
        </is>
      </c>
      <c r="J4" s="195" t="n"/>
      <c r="K4" s="195" t="n"/>
      <c r="L4" s="195" t="n"/>
      <c r="M4" s="195" t="n"/>
      <c r="N4" s="195" t="n"/>
      <c r="O4" s="195" t="n"/>
      <c r="P4" s="195" t="n"/>
      <c r="Q4" s="195" t="n"/>
      <c r="R4" s="195" t="n"/>
      <c r="S4" s="195" t="n"/>
      <c r="T4" s="195" t="n"/>
      <c r="U4" s="195" t="n"/>
      <c r="V4" s="195" t="n"/>
      <c r="W4" s="195" t="n"/>
      <c r="X4" s="195" t="n"/>
      <c r="Y4" s="195" t="n"/>
      <c r="Z4" s="195" t="n"/>
    </row>
    <row r="5" ht="12.75" customHeight="1" s="324">
      <c r="A5" s="9" t="n"/>
      <c r="B5" s="10" t="n"/>
      <c r="C5" s="11" t="n"/>
      <c r="D5" s="11" t="n"/>
      <c r="E5" s="11" t="n"/>
      <c r="F5" s="12" t="n"/>
      <c r="G5" s="9" t="n"/>
      <c r="H5" s="9" t="n"/>
      <c r="I5" s="9" t="inlineStr">
        <is>
          <t>Calculation</t>
        </is>
      </c>
      <c r="J5" s="9" t="n"/>
      <c r="K5" s="9" t="n"/>
      <c r="L5" s="9" t="n"/>
      <c r="M5" s="9" t="n"/>
      <c r="N5" s="9" t="n"/>
      <c r="O5" s="9" t="n"/>
      <c r="P5" s="9" t="n"/>
      <c r="Q5" s="9" t="n"/>
      <c r="R5" s="9" t="n"/>
      <c r="S5" s="9" t="n"/>
      <c r="T5" s="9" t="n"/>
      <c r="U5" s="9" t="n"/>
      <c r="V5" s="9" t="n"/>
      <c r="W5" s="9" t="n"/>
      <c r="X5" s="9" t="n"/>
      <c r="Y5" s="9" t="n"/>
      <c r="Z5" s="9" t="n"/>
    </row>
    <row r="6" ht="6" customHeight="1" s="324">
      <c r="A6" s="195" t="n"/>
      <c r="B6" s="6" t="n"/>
      <c r="C6" s="195" t="n"/>
      <c r="D6" s="195" t="n"/>
      <c r="E6" s="195" t="n"/>
      <c r="F6" s="8" t="n"/>
      <c r="G6" s="195" t="n"/>
      <c r="H6" s="195" t="n"/>
      <c r="I6" s="195" t="inlineStr">
        <is>
          <t>Output</t>
        </is>
      </c>
      <c r="J6" s="195" t="n"/>
      <c r="K6" s="195" t="n"/>
      <c r="L6" s="195" t="n"/>
      <c r="M6" s="195" t="n"/>
      <c r="N6" s="195" t="n"/>
      <c r="O6" s="195" t="n"/>
      <c r="P6" s="195" t="n"/>
      <c r="Q6" s="195" t="n"/>
      <c r="R6" s="195" t="n"/>
      <c r="S6" s="195" t="n"/>
      <c r="T6" s="195" t="n"/>
      <c r="U6" s="195" t="n"/>
      <c r="V6" s="195" t="n"/>
      <c r="W6" s="195" t="n"/>
      <c r="X6" s="195" t="n"/>
      <c r="Y6" s="195" t="n"/>
      <c r="Z6" s="195" t="n"/>
    </row>
    <row r="7" ht="12.75" customHeight="1" s="324">
      <c r="A7" s="195" t="n"/>
      <c r="B7" s="6" t="n"/>
      <c r="C7" s="188" t="inlineStr">
        <is>
          <t>Blue Carbon cost model</t>
        </is>
      </c>
      <c r="F7" s="14" t="n"/>
      <c r="G7" s="195" t="n"/>
      <c r="H7" s="195" t="n"/>
      <c r="I7" s="195" t="n"/>
      <c r="J7" s="195" t="n"/>
      <c r="K7" s="195" t="n"/>
      <c r="L7" s="195" t="n"/>
      <c r="M7" s="195" t="n"/>
      <c r="N7" s="195" t="n"/>
      <c r="O7" s="195" t="n"/>
      <c r="P7" s="195" t="n"/>
      <c r="Q7" s="195" t="n"/>
      <c r="R7" s="195" t="n"/>
      <c r="S7" s="195" t="n"/>
      <c r="T7" s="195" t="n"/>
      <c r="U7" s="195" t="n"/>
      <c r="V7" s="195" t="n"/>
      <c r="W7" s="195" t="n"/>
      <c r="X7" s="195" t="n"/>
      <c r="Y7" s="195" t="n"/>
      <c r="Z7" s="195" t="n"/>
    </row>
    <row r="8" ht="12.75" customHeight="1" s="324">
      <c r="A8" s="195" t="n"/>
      <c r="B8" s="6" t="n"/>
      <c r="C8" s="195" t="inlineStr">
        <is>
          <t>Last changed on: 27-Feb-2023</t>
        </is>
      </c>
      <c r="F8" s="8" t="n"/>
      <c r="G8" s="195" t="n"/>
      <c r="H8" s="195" t="n"/>
      <c r="I8" s="195" t="n"/>
      <c r="J8" s="195" t="n"/>
      <c r="K8" s="195" t="n"/>
      <c r="L8" s="195" t="n"/>
      <c r="M8" s="195" t="n"/>
      <c r="N8" s="195" t="n"/>
      <c r="O8" s="195" t="n"/>
      <c r="P8" s="195" t="n"/>
      <c r="Q8" s="195" t="n"/>
      <c r="R8" s="195" t="n"/>
      <c r="S8" s="195" t="n"/>
      <c r="T8" s="195" t="n"/>
      <c r="U8" s="195" t="n"/>
      <c r="V8" s="195" t="n"/>
      <c r="W8" s="195" t="n"/>
      <c r="X8" s="195" t="n"/>
      <c r="Y8" s="195" t="n"/>
      <c r="Z8" s="195" t="n"/>
    </row>
    <row r="9" ht="12.75" customHeight="1" s="324">
      <c r="A9" s="195" t="n"/>
      <c r="B9" s="6" t="n"/>
      <c r="C9" s="195" t="n"/>
      <c r="D9" s="195" t="n"/>
      <c r="E9" s="195" t="n"/>
      <c r="F9" s="8" t="n"/>
      <c r="G9" s="195" t="n"/>
      <c r="H9" s="195" t="n"/>
      <c r="I9" s="195" t="n"/>
      <c r="J9" s="195" t="n"/>
      <c r="K9" s="195" t="n"/>
      <c r="L9" s="195" t="n"/>
      <c r="M9" s="195" t="n"/>
      <c r="N9" s="195" t="n"/>
      <c r="O9" s="195" t="n"/>
      <c r="P9" s="195" t="n"/>
      <c r="Q9" s="195" t="n"/>
      <c r="R9" s="195" t="n"/>
      <c r="S9" s="195" t="n"/>
      <c r="T9" s="195" t="n"/>
      <c r="U9" s="195" t="n"/>
      <c r="V9" s="195" t="n"/>
      <c r="W9" s="195" t="n"/>
      <c r="X9" s="195" t="n"/>
      <c r="Y9" s="195" t="n"/>
      <c r="Z9" s="195" t="n"/>
    </row>
    <row r="10" ht="66.75" customHeight="1" s="324">
      <c r="A10" s="195" t="n"/>
      <c r="B10" s="6" t="n"/>
      <c r="C10" s="15" t="inlineStr">
        <is>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is>
      </c>
      <c r="F10" s="16" t="n"/>
      <c r="G10" s="195" t="n"/>
      <c r="H10" s="195" t="n"/>
      <c r="I10" s="195" t="n"/>
      <c r="J10" s="195" t="n"/>
      <c r="K10" s="195" t="n"/>
      <c r="L10" s="195" t="n"/>
      <c r="M10" s="195" t="n"/>
      <c r="N10" s="195" t="n"/>
      <c r="O10" s="195" t="n"/>
      <c r="P10" s="195" t="n"/>
      <c r="Q10" s="195" t="n"/>
      <c r="R10" s="195" t="n"/>
      <c r="S10" s="195" t="n"/>
      <c r="T10" s="195" t="n"/>
      <c r="U10" s="195" t="n"/>
      <c r="V10" s="195" t="n"/>
      <c r="W10" s="195" t="n"/>
      <c r="X10" s="195" t="n"/>
      <c r="Y10" s="195" t="n"/>
      <c r="Z10" s="195" t="n"/>
    </row>
    <row r="11" ht="12.75" customHeight="1" s="324">
      <c r="A11" s="195" t="n"/>
      <c r="B11" s="6" t="n"/>
      <c r="C11" s="195" t="n"/>
      <c r="D11" s="195" t="n"/>
      <c r="E11" s="195" t="n"/>
      <c r="F11" s="8" t="n"/>
      <c r="G11" s="195" t="n"/>
      <c r="H11" s="195" t="n"/>
      <c r="I11" s="195" t="n"/>
      <c r="J11" s="195" t="n"/>
      <c r="K11" s="195" t="n"/>
      <c r="L11" s="195" t="n"/>
      <c r="M11" s="195" t="n"/>
      <c r="N11" s="195" t="n"/>
      <c r="O11" s="195" t="n"/>
      <c r="P11" s="195" t="n"/>
      <c r="Q11" s="195" t="n"/>
      <c r="R11" s="195" t="n"/>
      <c r="S11" s="195" t="n"/>
      <c r="T11" s="195" t="n"/>
      <c r="U11" s="195" t="n"/>
      <c r="V11" s="195" t="n"/>
      <c r="W11" s="195" t="n"/>
      <c r="X11" s="195" t="n"/>
      <c r="Y11" s="195" t="n"/>
      <c r="Z11" s="195" t="n"/>
    </row>
    <row r="12" ht="15" customHeight="1" s="324">
      <c r="A12" s="195" t="n"/>
      <c r="B12" s="6" t="n"/>
      <c r="C12" s="17" t="inlineStr">
        <is>
          <t>Sheet Name</t>
        </is>
      </c>
      <c r="D12" s="17" t="inlineStr">
        <is>
          <t>Description</t>
        </is>
      </c>
      <c r="E12" s="18" t="inlineStr">
        <is>
          <t>Type</t>
        </is>
      </c>
      <c r="F12" s="19" t="n"/>
      <c r="G12" s="195" t="n"/>
      <c r="H12" s="195" t="n"/>
      <c r="I12" s="195" t="n"/>
      <c r="J12" s="195" t="n"/>
      <c r="K12" s="195" t="n"/>
      <c r="L12" s="195" t="n"/>
      <c r="M12" s="195" t="n"/>
      <c r="N12" s="195" t="n"/>
      <c r="O12" s="195" t="n"/>
      <c r="P12" s="195" t="n"/>
      <c r="Q12" s="195" t="n"/>
      <c r="R12" s="195" t="n"/>
      <c r="S12" s="195" t="n"/>
      <c r="T12" s="195" t="n"/>
      <c r="U12" s="195" t="n"/>
      <c r="V12" s="195" t="n"/>
      <c r="W12" s="195" t="n"/>
      <c r="X12" s="195" t="n"/>
      <c r="Y12" s="195" t="n"/>
      <c r="Z12" s="195" t="n"/>
    </row>
    <row r="13" ht="15" customHeight="1" s="324">
      <c r="A13" s="195" t="n"/>
      <c r="B13" s="20" t="n"/>
      <c r="C13" s="21" t="inlineStr">
        <is>
          <t>Assumptions &gt;&gt;&gt;</t>
        </is>
      </c>
      <c r="D13" s="22" t="n"/>
      <c r="E13" s="23" t="inlineStr">
        <is>
          <t>Assumptions</t>
        </is>
      </c>
      <c r="F13" s="8" t="n"/>
      <c r="G13" s="195" t="n"/>
      <c r="H13" s="195" t="n"/>
      <c r="I13" s="195" t="n"/>
      <c r="J13" s="195" t="n"/>
      <c r="K13" s="195" t="n"/>
      <c r="L13" s="195" t="n"/>
      <c r="M13" s="195" t="n"/>
      <c r="N13" s="195" t="n"/>
      <c r="O13" s="195" t="n"/>
      <c r="P13" s="195" t="n"/>
      <c r="Q13" s="195" t="n"/>
      <c r="R13" s="195" t="n"/>
      <c r="S13" s="195" t="n"/>
      <c r="T13" s="195" t="n"/>
      <c r="U13" s="195" t="n"/>
      <c r="V13" s="195" t="n"/>
      <c r="W13" s="195" t="n"/>
      <c r="X13" s="195" t="n"/>
      <c r="Y13" s="195" t="n"/>
      <c r="Z13" s="195" t="n"/>
    </row>
    <row r="14" ht="15" customHeight="1" s="324">
      <c r="A14" s="195" t="n"/>
      <c r="B14" s="20" t="n"/>
      <c r="C14" s="24" t="inlineStr">
        <is>
          <t>Model assumptions</t>
        </is>
      </c>
      <c r="D14" s="22" t="n"/>
      <c r="E14" s="23" t="inlineStr">
        <is>
          <t>Assumptions</t>
        </is>
      </c>
      <c r="F14" s="8" t="n"/>
      <c r="G14" s="195" t="n"/>
      <c r="H14" s="195" t="n"/>
      <c r="I14" s="195" t="n"/>
      <c r="J14" s="195" t="n"/>
      <c r="K14" s="195" t="n"/>
      <c r="L14" s="195" t="n"/>
      <c r="M14" s="195" t="n"/>
      <c r="N14" s="195" t="n"/>
      <c r="O14" s="195" t="n"/>
      <c r="P14" s="195" t="n"/>
      <c r="Q14" s="195" t="n"/>
      <c r="R14" s="195" t="n"/>
      <c r="S14" s="195" t="n"/>
      <c r="T14" s="195" t="n"/>
      <c r="U14" s="195" t="n"/>
      <c r="V14" s="195" t="n"/>
      <c r="W14" s="195" t="n"/>
      <c r="X14" s="195" t="n"/>
      <c r="Y14" s="195" t="n"/>
      <c r="Z14" s="195" t="n"/>
    </row>
    <row r="15" ht="15" customHeight="1" s="324">
      <c r="A15" s="195" t="n"/>
      <c r="B15" s="20" t="inlineStr">
        <is>
          <t>JL6hYSR7</t>
        </is>
      </c>
      <c r="C15" s="25" t="inlineStr">
        <is>
          <t>Cost inputs&gt;&gt;</t>
        </is>
      </c>
      <c r="D15" s="22" t="inlineStr">
        <is>
          <t>Input tabs for all cost components</t>
        </is>
      </c>
      <c r="E15" s="23" t="inlineStr">
        <is>
          <t>Cost Tables</t>
        </is>
      </c>
      <c r="F15" s="8" t="n"/>
      <c r="G15" s="195" t="n"/>
      <c r="H15" s="195" t="n"/>
      <c r="I15" s="195" t="n"/>
      <c r="J15" s="195" t="n"/>
      <c r="K15" s="195" t="n"/>
      <c r="L15" s="195" t="n"/>
      <c r="M15" s="195" t="n"/>
      <c r="N15" s="195" t="n"/>
      <c r="O15" s="195" t="n"/>
      <c r="P15" s="195" t="n"/>
      <c r="Q15" s="195" t="n"/>
      <c r="R15" s="195" t="n"/>
      <c r="S15" s="195" t="n"/>
      <c r="T15" s="195" t="n"/>
      <c r="U15" s="195" t="n"/>
      <c r="V15" s="195" t="n"/>
      <c r="W15" s="195" t="n"/>
      <c r="X15" s="195" t="n"/>
      <c r="Y15" s="195" t="n"/>
      <c r="Z15" s="195" t="n"/>
    </row>
    <row r="16" ht="15" customHeight="1" s="324">
      <c r="A16" s="195" t="n"/>
      <c r="B16" s="20" t="inlineStr">
        <is>
          <t>rKkWKqI8</t>
        </is>
      </c>
      <c r="C16" s="26" t="inlineStr">
        <is>
          <t>Project size</t>
        </is>
      </c>
      <c r="D16" s="22" t="n"/>
      <c r="E16" s="27" t="inlineStr">
        <is>
          <t>Cost Tables</t>
        </is>
      </c>
      <c r="F16" s="8" t="n"/>
      <c r="G16" s="195" t="n"/>
      <c r="H16" s="195" t="n"/>
      <c r="I16" s="195" t="n"/>
      <c r="J16" s="195" t="n"/>
      <c r="K16" s="195" t="n"/>
      <c r="L16" s="195" t="n"/>
      <c r="M16" s="195" t="n"/>
      <c r="N16" s="195" t="n"/>
      <c r="O16" s="195" t="n"/>
      <c r="P16" s="195" t="n"/>
      <c r="Q16" s="195" t="n"/>
      <c r="R16" s="195" t="n"/>
      <c r="S16" s="195" t="n"/>
      <c r="T16" s="195" t="n"/>
      <c r="U16" s="195" t="n"/>
      <c r="V16" s="195" t="n"/>
      <c r="W16" s="195" t="n"/>
      <c r="X16" s="195" t="n"/>
      <c r="Y16" s="195" t="n"/>
      <c r="Z16" s="195" t="n"/>
    </row>
    <row r="17" ht="15" customHeight="1" s="324">
      <c r="A17" s="195" t="n"/>
      <c r="B17" s="20" t="inlineStr">
        <is>
          <t>0LNbxkbr</t>
        </is>
      </c>
      <c r="C17" s="26" t="inlineStr">
        <is>
          <t>Feasibility analysis</t>
        </is>
      </c>
      <c r="D17" s="22" t="n"/>
      <c r="E17" s="27" t="inlineStr">
        <is>
          <t>Cost Tables</t>
        </is>
      </c>
      <c r="F17" s="8" t="n"/>
      <c r="G17" s="195" t="n"/>
      <c r="H17" s="195" t="n"/>
      <c r="I17" s="195" t="n"/>
      <c r="J17" s="195" t="n"/>
      <c r="K17" s="195" t="n"/>
      <c r="L17" s="195" t="n"/>
      <c r="M17" s="195" t="n"/>
      <c r="N17" s="195" t="n"/>
      <c r="O17" s="195" t="n"/>
      <c r="P17" s="195" t="n"/>
      <c r="Q17" s="195" t="n"/>
      <c r="R17" s="195" t="n"/>
      <c r="S17" s="195" t="n"/>
      <c r="T17" s="195" t="n"/>
      <c r="U17" s="195" t="n"/>
      <c r="V17" s="195" t="n"/>
      <c r="W17" s="195" t="n"/>
      <c r="X17" s="195" t="n"/>
      <c r="Y17" s="195" t="n"/>
      <c r="Z17" s="195" t="n"/>
    </row>
    <row r="18" ht="15" customHeight="1" s="324">
      <c r="A18" s="195" t="n"/>
      <c r="B18" s="20" t="inlineStr">
        <is>
          <t>glpjc7fJ</t>
        </is>
      </c>
      <c r="C18" s="26" t="inlineStr">
        <is>
          <t>Conservation planning and admin</t>
        </is>
      </c>
      <c r="D18" s="22" t="n"/>
      <c r="E18" s="23" t="inlineStr">
        <is>
          <t>Cost Tables</t>
        </is>
      </c>
      <c r="F18" s="8" t="n"/>
      <c r="G18" s="195" t="n"/>
      <c r="H18" s="195" t="n"/>
      <c r="I18" s="195" t="n"/>
      <c r="J18" s="195" t="n"/>
      <c r="K18" s="195" t="n"/>
      <c r="L18" s="195" t="n"/>
      <c r="M18" s="195" t="n"/>
      <c r="N18" s="195" t="n"/>
      <c r="O18" s="195" t="n"/>
      <c r="P18" s="195" t="n"/>
      <c r="Q18" s="195" t="n"/>
      <c r="R18" s="195" t="n"/>
      <c r="S18" s="195" t="n"/>
      <c r="T18" s="195" t="n"/>
      <c r="U18" s="195" t="n"/>
      <c r="V18" s="195" t="n"/>
      <c r="W18" s="195" t="n"/>
      <c r="X18" s="195" t="n"/>
      <c r="Y18" s="195" t="n"/>
      <c r="Z18" s="195" t="n"/>
    </row>
    <row r="19" ht="15" customHeight="1" s="324">
      <c r="A19" s="195" t="n"/>
      <c r="B19" s="20" t="inlineStr">
        <is>
          <t>O8wazBQ0</t>
        </is>
      </c>
      <c r="C19" s="26" t="inlineStr">
        <is>
          <t>Data collection and field costs</t>
        </is>
      </c>
      <c r="D19" s="22" t="n"/>
      <c r="E19" s="27" t="inlineStr">
        <is>
          <t>Cost Tables</t>
        </is>
      </c>
      <c r="F19" s="8" t="n"/>
      <c r="G19" s="195" t="n"/>
      <c r="H19" s="195" t="n"/>
      <c r="I19" s="195" t="n"/>
      <c r="J19" s="195" t="n"/>
      <c r="K19" s="195" t="n"/>
      <c r="L19" s="195" t="n"/>
      <c r="M19" s="195" t="n"/>
      <c r="N19" s="195" t="n"/>
      <c r="O19" s="195" t="n"/>
      <c r="P19" s="195" t="n"/>
      <c r="Q19" s="195" t="n"/>
      <c r="R19" s="195" t="n"/>
      <c r="S19" s="195" t="n"/>
      <c r="T19" s="195" t="n"/>
      <c r="U19" s="195" t="n"/>
      <c r="V19" s="195" t="n"/>
      <c r="W19" s="195" t="n"/>
      <c r="X19" s="195" t="n"/>
      <c r="Y19" s="195" t="n"/>
      <c r="Z19" s="195" t="n"/>
    </row>
    <row r="20" ht="15" customHeight="1" s="324">
      <c r="A20" s="195" t="n"/>
      <c r="B20" s="20" t="inlineStr">
        <is>
          <t>adaScLws</t>
        </is>
      </c>
      <c r="C20" s="26" t="inlineStr">
        <is>
          <t>Community representation</t>
        </is>
      </c>
      <c r="D20" s="22" t="n"/>
      <c r="E20" s="27" t="inlineStr">
        <is>
          <t>Cost Tables</t>
        </is>
      </c>
      <c r="F20" s="8" t="n"/>
      <c r="G20" s="195" t="n"/>
      <c r="H20" s="195" t="n"/>
      <c r="I20" s="195" t="n"/>
      <c r="J20" s="195" t="n"/>
      <c r="K20" s="195" t="n"/>
      <c r="L20" s="195" t="n"/>
      <c r="M20" s="195" t="n"/>
      <c r="N20" s="195" t="n"/>
      <c r="O20" s="195" t="n"/>
      <c r="P20" s="195" t="n"/>
      <c r="Q20" s="195" t="n"/>
      <c r="R20" s="195" t="n"/>
      <c r="S20" s="195" t="n"/>
      <c r="T20" s="195" t="n"/>
      <c r="U20" s="195" t="n"/>
      <c r="V20" s="195" t="n"/>
      <c r="W20" s="195" t="n"/>
      <c r="X20" s="195" t="n"/>
      <c r="Y20" s="195" t="n"/>
      <c r="Z20" s="195" t="n"/>
    </row>
    <row r="21" ht="15" customHeight="1" s="324">
      <c r="A21" s="195" t="n"/>
      <c r="B21" s="20" t="inlineStr">
        <is>
          <t>cCAE+XV/</t>
        </is>
      </c>
      <c r="C21" s="26" t="inlineStr">
        <is>
          <t>Blue carbon project planning</t>
        </is>
      </c>
      <c r="D21" s="22" t="n"/>
      <c r="E21" s="27" t="inlineStr">
        <is>
          <t>Cost Tables</t>
        </is>
      </c>
      <c r="F21" s="8" t="n"/>
      <c r="G21" s="195" t="n"/>
      <c r="H21" s="195" t="n"/>
      <c r="I21" s="195" t="n"/>
      <c r="J21" s="195" t="n"/>
      <c r="K21" s="195" t="n"/>
      <c r="L21" s="195" t="n"/>
      <c r="M21" s="195" t="n"/>
      <c r="N21" s="195" t="n"/>
      <c r="O21" s="195" t="n"/>
      <c r="P21" s="195" t="n"/>
      <c r="Q21" s="195" t="n"/>
      <c r="R21" s="195" t="n"/>
      <c r="S21" s="195" t="n"/>
      <c r="T21" s="195" t="n"/>
      <c r="U21" s="195" t="n"/>
      <c r="V21" s="195" t="n"/>
      <c r="W21" s="195" t="n"/>
      <c r="X21" s="195" t="n"/>
      <c r="Y21" s="195" t="n"/>
      <c r="Z21" s="195" t="n"/>
    </row>
    <row r="22" ht="15" customHeight="1" s="324">
      <c r="A22" s="195" t="n"/>
      <c r="B22" s="20" t="inlineStr">
        <is>
          <t>wcgBAkE5</t>
        </is>
      </c>
      <c r="C22" s="26" t="inlineStr">
        <is>
          <t>Establishing carbon rights</t>
        </is>
      </c>
      <c r="D22" s="22" t="n"/>
      <c r="E22" s="27" t="inlineStr">
        <is>
          <t>Cost Tables</t>
        </is>
      </c>
      <c r="F22" s="8" t="n"/>
      <c r="G22" s="195" t="n"/>
      <c r="H22" s="195" t="n"/>
      <c r="I22" s="195" t="n"/>
      <c r="J22" s="195" t="n"/>
      <c r="K22" s="195" t="n"/>
      <c r="L22" s="195" t="n"/>
      <c r="M22" s="195" t="n"/>
      <c r="N22" s="195" t="n"/>
      <c r="O22" s="195" t="n"/>
      <c r="P22" s="195" t="n"/>
      <c r="Q22" s="195" t="n"/>
      <c r="R22" s="195" t="n"/>
      <c r="S22" s="195" t="n"/>
      <c r="T22" s="195" t="n"/>
      <c r="U22" s="195" t="n"/>
      <c r="V22" s="195" t="n"/>
      <c r="W22" s="195" t="n"/>
      <c r="X22" s="195" t="n"/>
      <c r="Y22" s="195" t="n"/>
      <c r="Z22" s="195" t="n"/>
    </row>
    <row r="23" ht="15" customHeight="1" s="324">
      <c r="A23" s="195" t="n"/>
      <c r="B23" s="20" t="inlineStr">
        <is>
          <t>OJ/QGbne</t>
        </is>
      </c>
      <c r="C23" s="26" t="inlineStr">
        <is>
          <t>Financing cost</t>
        </is>
      </c>
      <c r="D23" s="22" t="n"/>
      <c r="E23" s="27" t="inlineStr">
        <is>
          <t>Cost Tables</t>
        </is>
      </c>
      <c r="F23" s="8" t="n"/>
      <c r="G23" s="195" t="n"/>
      <c r="H23" s="195" t="n"/>
      <c r="I23" s="195" t="n"/>
      <c r="J23" s="195" t="n"/>
      <c r="K23" s="195" t="n"/>
      <c r="L23" s="195" t="n"/>
      <c r="M23" s="195" t="n"/>
      <c r="N23" s="195" t="n"/>
      <c r="O23" s="195" t="n"/>
      <c r="P23" s="195" t="n"/>
      <c r="Q23" s="195" t="n"/>
      <c r="R23" s="195" t="n"/>
      <c r="S23" s="195" t="n"/>
      <c r="T23" s="195" t="n"/>
      <c r="U23" s="195" t="n"/>
      <c r="V23" s="195" t="n"/>
      <c r="W23" s="195" t="n"/>
      <c r="X23" s="195" t="n"/>
      <c r="Y23" s="195" t="n"/>
      <c r="Z23" s="195" t="n"/>
    </row>
    <row r="24" ht="15" customHeight="1" s="324">
      <c r="A24" s="195" t="n"/>
      <c r="B24" s="20" t="inlineStr">
        <is>
          <t>71TjFp0U</t>
        </is>
      </c>
      <c r="C24" s="26" t="inlineStr">
        <is>
          <t>Validation</t>
        </is>
      </c>
      <c r="D24" s="22" t="n"/>
      <c r="E24" s="27" t="inlineStr">
        <is>
          <t>Cost Tables</t>
        </is>
      </c>
      <c r="F24" s="8" t="n"/>
      <c r="G24" s="195" t="n"/>
      <c r="H24" s="195" t="n"/>
      <c r="I24" s="195" t="n"/>
      <c r="J24" s="195" t="n"/>
      <c r="K24" s="195" t="n"/>
      <c r="L24" s="195" t="n"/>
      <c r="M24" s="195" t="n"/>
      <c r="N24" s="195" t="n"/>
      <c r="O24" s="195" t="n"/>
      <c r="P24" s="195" t="n"/>
      <c r="Q24" s="195" t="n"/>
      <c r="R24" s="195" t="n"/>
      <c r="S24" s="195" t="n"/>
      <c r="T24" s="195" t="n"/>
      <c r="U24" s="195" t="n"/>
      <c r="V24" s="195" t="n"/>
      <c r="W24" s="195" t="n"/>
      <c r="X24" s="195" t="n"/>
      <c r="Y24" s="195" t="n"/>
      <c r="Z24" s="195" t="n"/>
    </row>
    <row r="25" ht="15" customHeight="1" s="324">
      <c r="A25" s="195" t="n"/>
      <c r="B25" s="20" t="inlineStr">
        <is>
          <t>/ohFAMUB</t>
        </is>
      </c>
      <c r="C25" s="26" t="inlineStr">
        <is>
          <t>Implementation labor</t>
        </is>
      </c>
      <c r="D25" s="22" t="n"/>
      <c r="E25" s="27" t="inlineStr">
        <is>
          <t>Cost Tables</t>
        </is>
      </c>
      <c r="F25" s="8" t="n"/>
      <c r="G25" s="195" t="n"/>
      <c r="H25" s="195" t="n"/>
      <c r="I25" s="195" t="n"/>
      <c r="J25" s="195" t="n"/>
      <c r="K25" s="195" t="n"/>
      <c r="L25" s="195" t="n"/>
      <c r="M25" s="195" t="n"/>
      <c r="N25" s="195" t="n"/>
      <c r="O25" s="195" t="n"/>
      <c r="P25" s="195" t="n"/>
      <c r="Q25" s="195" t="n"/>
      <c r="R25" s="195" t="n"/>
      <c r="S25" s="195" t="n"/>
      <c r="T25" s="195" t="n"/>
      <c r="U25" s="195" t="n"/>
      <c r="V25" s="195" t="n"/>
      <c r="W25" s="195" t="n"/>
      <c r="X25" s="195" t="n"/>
      <c r="Y25" s="195" t="n"/>
      <c r="Z25" s="195" t="n"/>
    </row>
    <row r="26" ht="15" customHeight="1" s="324">
      <c r="A26" s="195" t="n"/>
      <c r="B26" s="20" t="inlineStr">
        <is>
          <t>SEBXQbin</t>
        </is>
      </c>
      <c r="C26" s="26" t="inlineStr">
        <is>
          <t>Monitoring</t>
        </is>
      </c>
      <c r="D26" s="22" t="n"/>
      <c r="E26" s="27" t="inlineStr">
        <is>
          <t>Cost Tables</t>
        </is>
      </c>
      <c r="F26" s="8" t="n"/>
      <c r="G26" s="195" t="n"/>
      <c r="H26" s="195" t="n"/>
      <c r="I26" s="195" t="n"/>
      <c r="J26" s="195" t="n"/>
      <c r="K26" s="195" t="n"/>
      <c r="L26" s="195" t="n"/>
      <c r="M26" s="195" t="n"/>
      <c r="N26" s="195" t="n"/>
      <c r="O26" s="195" t="n"/>
      <c r="P26" s="195" t="n"/>
      <c r="Q26" s="195" t="n"/>
      <c r="R26" s="195" t="n"/>
      <c r="S26" s="195" t="n"/>
      <c r="T26" s="195" t="n"/>
      <c r="U26" s="195" t="n"/>
      <c r="V26" s="195" t="n"/>
      <c r="W26" s="195" t="n"/>
      <c r="X26" s="195" t="n"/>
      <c r="Y26" s="195" t="n"/>
      <c r="Z26" s="195" t="n"/>
    </row>
    <row r="27" ht="15" customHeight="1" s="324">
      <c r="A27" s="195" t="n"/>
      <c r="B27" s="20" t="inlineStr">
        <is>
          <t>WkJxARsl</t>
        </is>
      </c>
      <c r="C27" s="26" t="inlineStr">
        <is>
          <t>Maintenance</t>
        </is>
      </c>
      <c r="D27" s="22" t="n"/>
      <c r="E27" s="27" t="inlineStr">
        <is>
          <t>Cost Tables</t>
        </is>
      </c>
      <c r="F27" s="8" t="n"/>
      <c r="G27" s="195" t="n"/>
      <c r="H27" s="195" t="n"/>
      <c r="I27" s="195" t="n"/>
      <c r="J27" s="195" t="n"/>
      <c r="K27" s="195" t="n"/>
      <c r="L27" s="195" t="n"/>
      <c r="M27" s="195" t="n"/>
      <c r="N27" s="195" t="n"/>
      <c r="O27" s="195" t="n"/>
      <c r="P27" s="195" t="n"/>
      <c r="Q27" s="195" t="n"/>
      <c r="R27" s="195" t="n"/>
      <c r="S27" s="195" t="n"/>
      <c r="T27" s="195" t="n"/>
      <c r="U27" s="195" t="n"/>
      <c r="V27" s="195" t="n"/>
      <c r="W27" s="195" t="n"/>
      <c r="X27" s="195" t="n"/>
      <c r="Y27" s="195" t="n"/>
      <c r="Z27" s="195" t="n"/>
    </row>
    <row r="28" ht="15" customHeight="1" s="324">
      <c r="A28" s="195" t="n"/>
      <c r="B28" s="20" t="inlineStr">
        <is>
          <t>_xffff__xffff_</t>
        </is>
      </c>
      <c r="C28" s="26" t="inlineStr">
        <is>
          <t>Community benefit sharing fund</t>
        </is>
      </c>
      <c r="D28" s="22" t="n"/>
      <c r="E28" s="27" t="inlineStr">
        <is>
          <t>Cost Tables</t>
        </is>
      </c>
      <c r="F28" s="8" t="n"/>
      <c r="G28" s="195" t="n"/>
      <c r="H28" s="195" t="n"/>
      <c r="I28" s="195" t="n"/>
      <c r="J28" s="195" t="n"/>
      <c r="K28" s="195" t="n"/>
      <c r="L28" s="195" t="n"/>
      <c r="M28" s="195" t="n"/>
      <c r="N28" s="195" t="n"/>
      <c r="O28" s="195" t="n"/>
      <c r="P28" s="195" t="n"/>
      <c r="Q28" s="195" t="n"/>
      <c r="R28" s="195" t="n"/>
      <c r="S28" s="195" t="n"/>
      <c r="T28" s="195" t="n"/>
      <c r="U28" s="195" t="n"/>
      <c r="V28" s="195" t="n"/>
      <c r="W28" s="195" t="n"/>
      <c r="X28" s="195" t="n"/>
      <c r="Y28" s="195" t="n"/>
      <c r="Z28" s="195" t="n"/>
    </row>
    <row r="29" ht="15" customHeight="1" s="324">
      <c r="A29" s="195" t="n"/>
      <c r="B29" s="20" t="inlineStr">
        <is>
          <t>iFO9/Dsh</t>
        </is>
      </c>
      <c r="C29" s="26" t="inlineStr">
        <is>
          <t>Baseline reassessment</t>
        </is>
      </c>
      <c r="D29" s="22" t="n"/>
      <c r="E29" s="27" t="inlineStr">
        <is>
          <t>Cost Tables</t>
        </is>
      </c>
      <c r="F29" s="8" t="n"/>
      <c r="G29" s="195" t="n"/>
      <c r="H29" s="195" t="n"/>
      <c r="I29" s="195" t="n"/>
      <c r="J29" s="195" t="n"/>
      <c r="K29" s="195" t="n"/>
      <c r="L29" s="195" t="n"/>
      <c r="M29" s="195" t="n"/>
      <c r="N29" s="195" t="n"/>
      <c r="O29" s="195" t="n"/>
      <c r="P29" s="195" t="n"/>
      <c r="Q29" s="195" t="n"/>
      <c r="R29" s="195" t="n"/>
      <c r="S29" s="195" t="n"/>
      <c r="T29" s="195" t="n"/>
      <c r="U29" s="195" t="n"/>
      <c r="V29" s="195" t="n"/>
      <c r="W29" s="195" t="n"/>
      <c r="X29" s="195" t="n"/>
      <c r="Y29" s="195" t="n"/>
      <c r="Z29" s="195" t="n"/>
    </row>
    <row r="30" ht="15" customHeight="1" s="324">
      <c r="A30" s="195" t="n"/>
      <c r="B30" s="20" t="inlineStr">
        <is>
          <t>EygwrH5m</t>
        </is>
      </c>
      <c r="C30" s="26" t="inlineStr">
        <is>
          <t>MRV</t>
        </is>
      </c>
      <c r="D30" s="22" t="n"/>
      <c r="E30" s="27" t="inlineStr">
        <is>
          <t>Cost Tables</t>
        </is>
      </c>
      <c r="F30" s="8" t="n"/>
      <c r="G30" s="195" t="n"/>
      <c r="H30" s="195" t="n"/>
      <c r="I30" s="195" t="n"/>
      <c r="J30" s="195" t="n"/>
      <c r="K30" s="195" t="n"/>
      <c r="L30" s="195" t="n"/>
      <c r="M30" s="195" t="n"/>
      <c r="N30" s="195" t="n"/>
      <c r="O30" s="195" t="n"/>
      <c r="P30" s="195" t="n"/>
      <c r="Q30" s="195" t="n"/>
      <c r="R30" s="195" t="n"/>
      <c r="S30" s="195" t="n"/>
      <c r="T30" s="195" t="n"/>
      <c r="U30" s="195" t="n"/>
      <c r="V30" s="195" t="n"/>
      <c r="W30" s="195" t="n"/>
      <c r="X30" s="195" t="n"/>
      <c r="Y30" s="195" t="n"/>
      <c r="Z30" s="195" t="n"/>
    </row>
    <row r="31" ht="15" customHeight="1" s="324">
      <c r="A31" s="195" t="n"/>
      <c r="B31" s="20" t="inlineStr">
        <is>
          <t>eqaenDWI</t>
        </is>
      </c>
      <c r="C31" s="26" t="inlineStr">
        <is>
          <t>Long-term project operating</t>
        </is>
      </c>
      <c r="D31" s="22" t="n"/>
      <c r="E31" s="27" t="inlineStr">
        <is>
          <t>Cost Tables</t>
        </is>
      </c>
      <c r="F31" s="8" t="n"/>
      <c r="G31" s="195" t="n"/>
      <c r="H31" s="195" t="n"/>
      <c r="I31" s="195" t="n"/>
      <c r="J31" s="195" t="n"/>
      <c r="K31" s="195" t="n"/>
      <c r="L31" s="195" t="n"/>
      <c r="M31" s="195" t="n"/>
      <c r="N31" s="195" t="n"/>
      <c r="O31" s="195" t="n"/>
      <c r="P31" s="195" t="n"/>
      <c r="Q31" s="195" t="n"/>
      <c r="R31" s="195" t="n"/>
      <c r="S31" s="195" t="n"/>
      <c r="T31" s="195" t="n"/>
      <c r="U31" s="195" t="n"/>
      <c r="V31" s="195" t="n"/>
      <c r="W31" s="195" t="n"/>
      <c r="X31" s="195" t="n"/>
      <c r="Y31" s="195" t="n"/>
      <c r="Z31" s="195" t="n"/>
    </row>
    <row r="32" ht="15" customHeight="1" s="324">
      <c r="A32" s="195" t="n"/>
      <c r="B32" s="20" t="n"/>
      <c r="C32" s="26" t="inlineStr">
        <is>
          <t>Carbon standard fees</t>
        </is>
      </c>
      <c r="D32" s="22" t="n"/>
      <c r="E32" s="27" t="inlineStr">
        <is>
          <t>Cost Tables</t>
        </is>
      </c>
      <c r="F32" s="8" t="n"/>
      <c r="G32" s="195" t="n"/>
      <c r="H32" s="195" t="n"/>
      <c r="I32" s="195" t="n"/>
      <c r="J32" s="195" t="n"/>
      <c r="K32" s="195" t="n"/>
      <c r="L32" s="195" t="n"/>
      <c r="M32" s="195" t="n"/>
      <c r="N32" s="195" t="n"/>
      <c r="O32" s="195" t="n"/>
      <c r="P32" s="195" t="n"/>
      <c r="Q32" s="195" t="n"/>
      <c r="R32" s="195" t="n"/>
      <c r="S32" s="195" t="n"/>
      <c r="T32" s="195" t="n"/>
      <c r="U32" s="195" t="n"/>
      <c r="V32" s="195" t="n"/>
      <c r="W32" s="195" t="n"/>
      <c r="X32" s="195" t="n"/>
      <c r="Y32" s="195" t="n"/>
      <c r="Z32" s="195" t="n"/>
    </row>
    <row r="33" ht="15" customHeight="1" s="324">
      <c r="A33" s="195" t="n"/>
      <c r="B33" s="20" t="inlineStr">
        <is>
          <t>5NzeCC88</t>
        </is>
      </c>
      <c r="C33" s="26" t="inlineStr">
        <is>
          <t>Community cash flow</t>
        </is>
      </c>
      <c r="D33" s="22" t="n"/>
      <c r="E33" s="27" t="inlineStr">
        <is>
          <t>Cost Tables</t>
        </is>
      </c>
      <c r="F33" s="8" t="n"/>
      <c r="G33" s="195" t="n"/>
      <c r="H33" s="195" t="n"/>
      <c r="I33" s="195" t="n"/>
      <c r="J33" s="195" t="n"/>
      <c r="K33" s="195" t="n"/>
      <c r="L33" s="195" t="n"/>
      <c r="M33" s="195" t="n"/>
      <c r="N33" s="195" t="n"/>
      <c r="O33" s="195" t="n"/>
      <c r="P33" s="195" t="n"/>
      <c r="Q33" s="195" t="n"/>
      <c r="R33" s="195" t="n"/>
      <c r="S33" s="195" t="n"/>
      <c r="T33" s="195" t="n"/>
      <c r="U33" s="195" t="n"/>
      <c r="V33" s="195" t="n"/>
      <c r="W33" s="195" t="n"/>
      <c r="X33" s="195" t="n"/>
      <c r="Y33" s="195" t="n"/>
      <c r="Z33" s="195" t="n"/>
    </row>
    <row r="34" ht="15" customHeight="1" s="324">
      <c r="A34" s="195" t="n"/>
      <c r="B34" s="20" t="inlineStr">
        <is>
          <t>KhMlr6Ho</t>
        </is>
      </c>
      <c r="C34" s="28" t="inlineStr">
        <is>
          <t>Carbon inputs&gt;&gt;</t>
        </is>
      </c>
      <c r="D34" s="22" t="inlineStr">
        <is>
          <t>Input tabs for all carbon components</t>
        </is>
      </c>
      <c r="E34" s="27" t="inlineStr">
        <is>
          <t>Carbon Tables</t>
        </is>
      </c>
      <c r="F34" s="8" t="n"/>
      <c r="G34" s="195" t="n"/>
      <c r="H34" s="195" t="n"/>
      <c r="I34" s="195" t="n"/>
      <c r="J34" s="195" t="n"/>
      <c r="K34" s="195" t="n"/>
      <c r="L34" s="195" t="n"/>
      <c r="M34" s="195" t="n"/>
      <c r="N34" s="195" t="n"/>
      <c r="O34" s="195" t="n"/>
      <c r="P34" s="195" t="n"/>
      <c r="Q34" s="195" t="n"/>
      <c r="R34" s="195" t="n"/>
      <c r="S34" s="195" t="n"/>
      <c r="T34" s="195" t="n"/>
      <c r="U34" s="195" t="n"/>
      <c r="V34" s="195" t="n"/>
      <c r="W34" s="195" t="n"/>
      <c r="X34" s="195" t="n"/>
      <c r="Y34" s="195" t="n"/>
      <c r="Z34" s="195" t="n"/>
    </row>
    <row r="35" ht="15" customHeight="1" s="324">
      <c r="A35" s="195" t="n"/>
      <c r="B35" s="20" t="inlineStr">
        <is>
          <t>mORipFw+</t>
        </is>
      </c>
      <c r="C35" s="29" t="inlineStr">
        <is>
          <t>Ecosystem extent</t>
        </is>
      </c>
      <c r="D35" s="22" t="n"/>
      <c r="E35" s="27" t="inlineStr">
        <is>
          <t>Carbon Tables</t>
        </is>
      </c>
      <c r="F35" s="8" t="n"/>
      <c r="G35" s="195" t="n"/>
      <c r="H35" s="195" t="n"/>
      <c r="I35" s="195" t="n"/>
      <c r="J35" s="195" t="n"/>
      <c r="K35" s="195" t="n"/>
      <c r="L35" s="195" t="n"/>
      <c r="M35" s="195" t="n"/>
      <c r="N35" s="195" t="n"/>
      <c r="O35" s="195" t="n"/>
      <c r="P35" s="195" t="n"/>
      <c r="Q35" s="195" t="n"/>
      <c r="R35" s="195" t="n"/>
      <c r="S35" s="195" t="n"/>
      <c r="T35" s="195" t="n"/>
      <c r="U35" s="195" t="n"/>
      <c r="V35" s="195" t="n"/>
      <c r="W35" s="195" t="n"/>
      <c r="X35" s="195" t="n"/>
      <c r="Y35" s="195" t="n"/>
      <c r="Z35" s="195" t="n"/>
    </row>
    <row r="36" ht="15" customHeight="1" s="324">
      <c r="A36" s="195" t="n"/>
      <c r="B36" s="20" t="inlineStr">
        <is>
          <t>Oz2+0H4e</t>
        </is>
      </c>
      <c r="C36" s="29" t="inlineStr">
        <is>
          <t>Ecosystem loss</t>
        </is>
      </c>
      <c r="D36" s="22" t="n"/>
      <c r="E36" s="27" t="inlineStr">
        <is>
          <t>Carbon Tables</t>
        </is>
      </c>
      <c r="F36" s="8" t="n"/>
      <c r="G36" s="195" t="n"/>
      <c r="H36" s="195" t="n"/>
      <c r="I36" s="195" t="n"/>
      <c r="J36" s="195" t="n"/>
      <c r="K36" s="195" t="n"/>
      <c r="L36" s="195" t="n"/>
      <c r="M36" s="195" t="n"/>
      <c r="N36" s="195" t="n"/>
      <c r="O36" s="195" t="n"/>
      <c r="P36" s="195" t="n"/>
      <c r="Q36" s="195" t="n"/>
      <c r="R36" s="195" t="n"/>
      <c r="S36" s="195" t="n"/>
      <c r="T36" s="195" t="n"/>
      <c r="U36" s="195" t="n"/>
      <c r="V36" s="195" t="n"/>
      <c r="W36" s="195" t="n"/>
      <c r="X36" s="195" t="n"/>
      <c r="Y36" s="195" t="n"/>
      <c r="Z36" s="195" t="n"/>
    </row>
    <row r="37" ht="15" customHeight="1" s="324">
      <c r="A37" s="195" t="n"/>
      <c r="B37" s="20" t="inlineStr">
        <is>
          <t>yXr3Lawj</t>
        </is>
      </c>
      <c r="C37" s="29" t="inlineStr">
        <is>
          <t>Restorable land</t>
        </is>
      </c>
      <c r="D37" s="22" t="n"/>
      <c r="E37" s="27" t="inlineStr">
        <is>
          <t>Carbon Tables</t>
        </is>
      </c>
      <c r="F37" s="8" t="n"/>
      <c r="G37" s="195" t="n"/>
      <c r="H37" s="195" t="n"/>
      <c r="I37" s="195" t="n"/>
      <c r="J37" s="195" t="n"/>
      <c r="K37" s="195" t="n"/>
      <c r="L37" s="195" t="n"/>
      <c r="M37" s="195" t="n"/>
      <c r="N37" s="195" t="n"/>
      <c r="O37" s="195" t="n"/>
      <c r="P37" s="195" t="n"/>
      <c r="Q37" s="195" t="n"/>
      <c r="R37" s="195" t="n"/>
      <c r="S37" s="195" t="n"/>
      <c r="T37" s="195" t="n"/>
      <c r="U37" s="195" t="n"/>
      <c r="V37" s="195" t="n"/>
      <c r="W37" s="195" t="n"/>
      <c r="X37" s="195" t="n"/>
      <c r="Y37" s="195" t="n"/>
      <c r="Z37" s="195" t="n"/>
    </row>
    <row r="38" ht="15" customHeight="1" s="324">
      <c r="A38" s="195" t="n"/>
      <c r="B38" s="20" t="inlineStr">
        <is>
          <t>AE/WAgiW</t>
        </is>
      </c>
      <c r="C38" s="29" t="inlineStr">
        <is>
          <t>Sequestration rate</t>
        </is>
      </c>
      <c r="D38" s="22" t="n"/>
      <c r="E38" s="27" t="inlineStr">
        <is>
          <t>Carbon Tables</t>
        </is>
      </c>
      <c r="F38" s="8" t="n"/>
      <c r="G38" s="195" t="n"/>
      <c r="H38" s="195" t="n"/>
      <c r="I38" s="195" t="n"/>
      <c r="J38" s="195" t="n"/>
      <c r="K38" s="195" t="n"/>
      <c r="L38" s="195" t="n"/>
      <c r="M38" s="195" t="n"/>
      <c r="N38" s="195" t="n"/>
      <c r="O38" s="195" t="n"/>
      <c r="P38" s="195" t="n"/>
      <c r="Q38" s="195" t="n"/>
      <c r="R38" s="195" t="n"/>
      <c r="S38" s="195" t="n"/>
      <c r="T38" s="195" t="n"/>
      <c r="U38" s="195" t="n"/>
      <c r="V38" s="195" t="n"/>
      <c r="W38" s="195" t="n"/>
      <c r="X38" s="195" t="n"/>
      <c r="Y38" s="195" t="n"/>
      <c r="Z38" s="195" t="n"/>
    </row>
    <row r="39" ht="15" customHeight="1" s="324">
      <c r="A39" s="195" t="n"/>
      <c r="B39" s="20" t="inlineStr">
        <is>
          <t>bbAB6ynP</t>
        </is>
      </c>
      <c r="C39" s="29" t="inlineStr">
        <is>
          <t>Emission factors</t>
        </is>
      </c>
      <c r="D39" s="22" t="n"/>
      <c r="E39" s="27" t="inlineStr">
        <is>
          <t>Carbon Tables</t>
        </is>
      </c>
      <c r="F39" s="8" t="n"/>
      <c r="G39" s="195" t="n"/>
      <c r="H39" s="195" t="n"/>
      <c r="I39" s="195" t="n"/>
      <c r="J39" s="195" t="n"/>
      <c r="K39" s="195" t="n"/>
      <c r="L39" s="195" t="n"/>
      <c r="M39" s="195" t="n"/>
      <c r="N39" s="195" t="n"/>
      <c r="O39" s="195" t="n"/>
      <c r="P39" s="195" t="n"/>
      <c r="Q39" s="195" t="n"/>
      <c r="R39" s="195" t="n"/>
      <c r="S39" s="195" t="n"/>
      <c r="T39" s="195" t="n"/>
      <c r="U39" s="195" t="n"/>
      <c r="V39" s="195" t="n"/>
      <c r="W39" s="195" t="n"/>
      <c r="X39" s="195" t="n"/>
      <c r="Y39" s="195" t="n"/>
      <c r="Z39" s="195" t="n"/>
    </row>
    <row r="40" ht="15" customHeight="1" s="324">
      <c r="A40" s="195" t="n"/>
      <c r="B40" s="20" t="inlineStr">
        <is>
          <t>qLV+Te/e</t>
        </is>
      </c>
      <c r="C40" s="30" t="inlineStr">
        <is>
          <t>Base inputs &gt;&gt;&gt;</t>
        </is>
      </c>
      <c r="D40" s="22" t="inlineStr">
        <is>
          <t>Reference tabs all base data ingested</t>
        </is>
      </c>
      <c r="E40" s="31" t="inlineStr">
        <is>
          <t>Base input data</t>
        </is>
      </c>
      <c r="F40" s="8" t="n"/>
      <c r="G40" s="195" t="n"/>
      <c r="H40" s="195" t="n"/>
      <c r="I40" s="195" t="n"/>
      <c r="J40" s="195" t="n"/>
      <c r="K40" s="195" t="n"/>
      <c r="L40" s="195" t="n"/>
      <c r="M40" s="195" t="n"/>
      <c r="N40" s="195" t="n"/>
      <c r="O40" s="195" t="n"/>
      <c r="P40" s="195" t="n"/>
      <c r="Q40" s="195" t="n"/>
      <c r="R40" s="195" t="n"/>
      <c r="S40" s="195" t="n"/>
      <c r="T40" s="195" t="n"/>
      <c r="U40" s="195" t="n"/>
      <c r="V40" s="195" t="n"/>
      <c r="W40" s="195" t="n"/>
      <c r="X40" s="195" t="n"/>
      <c r="Y40" s="195" t="n"/>
      <c r="Z40" s="195" t="n"/>
    </row>
    <row r="41" ht="15" customHeight="1" s="324">
      <c r="A41" s="195" t="n"/>
      <c r="B41" s="20" t="inlineStr">
        <is>
          <t>nzcvMz7b</t>
        </is>
      </c>
      <c r="C41" s="30" t="inlineStr">
        <is>
          <t>Base_size_table</t>
        </is>
      </c>
      <c r="D41" s="22" t="n"/>
      <c r="E41" s="31" t="inlineStr">
        <is>
          <t>Base input data</t>
        </is>
      </c>
      <c r="F41" s="8" t="n"/>
      <c r="G41" s="195" t="n"/>
      <c r="H41" s="195" t="n"/>
      <c r="I41" s="195" t="n"/>
      <c r="J41" s="195" t="n"/>
      <c r="K41" s="195" t="n"/>
      <c r="L41" s="195" t="n"/>
      <c r="M41" s="195" t="n"/>
      <c r="N41" s="195" t="n"/>
      <c r="O41" s="195" t="n"/>
      <c r="P41" s="195" t="n"/>
      <c r="Q41" s="195" t="n"/>
      <c r="R41" s="195" t="n"/>
      <c r="S41" s="195" t="n"/>
      <c r="T41" s="195" t="n"/>
      <c r="U41" s="195" t="n"/>
      <c r="V41" s="195" t="n"/>
      <c r="W41" s="195" t="n"/>
      <c r="X41" s="195" t="n"/>
      <c r="Y41" s="195" t="n"/>
      <c r="Z41" s="195" t="n"/>
    </row>
    <row r="42" ht="15" customHeight="1" s="324">
      <c r="A42" s="195" t="n"/>
      <c r="B42" s="20" t="inlineStr">
        <is>
          <t>wnxhjACD</t>
        </is>
      </c>
      <c r="C42" s="30" t="inlineStr">
        <is>
          <t>Base_increase</t>
        </is>
      </c>
      <c r="D42" s="22" t="n"/>
      <c r="E42" s="31" t="inlineStr">
        <is>
          <t>Base input data</t>
        </is>
      </c>
      <c r="F42" s="8" t="n"/>
      <c r="G42" s="195" t="n"/>
      <c r="H42" s="195" t="n"/>
      <c r="I42" s="195" t="n"/>
      <c r="J42" s="195" t="n"/>
      <c r="K42" s="195" t="n"/>
      <c r="L42" s="195" t="n"/>
      <c r="M42" s="195" t="n"/>
      <c r="N42" s="195" t="n"/>
      <c r="O42" s="195" t="n"/>
      <c r="P42" s="195" t="n"/>
      <c r="Q42" s="195" t="n"/>
      <c r="R42" s="195" t="n"/>
      <c r="S42" s="195" t="n"/>
      <c r="T42" s="195" t="n"/>
      <c r="U42" s="195" t="n"/>
      <c r="V42" s="195" t="n"/>
      <c r="W42" s="195" t="n"/>
      <c r="X42" s="195" t="n"/>
      <c r="Y42" s="195" t="n"/>
      <c r="Z42" s="195" t="n"/>
    </row>
    <row r="43" ht="15" customHeight="1" s="324">
      <c r="A43" s="195" t="n"/>
      <c r="B43" s="20" t="inlineStr">
        <is>
          <t>EPzo+//E</t>
        </is>
      </c>
      <c r="C43" s="32" t="inlineStr">
        <is>
          <t>Projects</t>
        </is>
      </c>
      <c r="D43" s="22" t="n"/>
      <c r="E43" s="31" t="inlineStr">
        <is>
          <t>Base input data</t>
        </is>
      </c>
      <c r="F43" s="8" t="n"/>
      <c r="G43" s="195" t="n"/>
      <c r="H43" s="195" t="n"/>
      <c r="I43" s="195" t="n"/>
      <c r="J43" s="195" t="n"/>
      <c r="K43" s="195" t="n"/>
      <c r="L43" s="195" t="n"/>
      <c r="M43" s="195" t="n"/>
      <c r="N43" s="195" t="n"/>
      <c r="O43" s="195" t="n"/>
      <c r="P43" s="195" t="n"/>
      <c r="Q43" s="195" t="n"/>
      <c r="R43" s="195" t="n"/>
      <c r="S43" s="195" t="n"/>
      <c r="T43" s="195" t="n"/>
      <c r="U43" s="195" t="n"/>
      <c r="V43" s="195" t="n"/>
      <c r="W43" s="195" t="n"/>
      <c r="X43" s="195" t="n"/>
      <c r="Y43" s="195" t="n"/>
      <c r="Z43" s="195" t="n"/>
    </row>
    <row r="44" ht="15" customHeight="1" s="324">
      <c r="A44" s="195" t="n"/>
      <c r="B44" s="20" t="n"/>
      <c r="C44" s="30" t="inlineStr">
        <is>
          <t>Countries</t>
        </is>
      </c>
      <c r="D44" s="22" t="n"/>
      <c r="E44" s="31" t="inlineStr">
        <is>
          <t>Base input data</t>
        </is>
      </c>
      <c r="F44" s="8" t="n"/>
      <c r="G44" s="195" t="n"/>
      <c r="H44" s="195" t="n"/>
      <c r="I44" s="195" t="n"/>
      <c r="J44" s="195" t="n"/>
      <c r="K44" s="195" t="n"/>
      <c r="L44" s="195" t="n"/>
      <c r="M44" s="195" t="n"/>
      <c r="N44" s="195" t="n"/>
      <c r="O44" s="195" t="n"/>
      <c r="P44" s="195" t="n"/>
      <c r="Q44" s="195" t="n"/>
      <c r="R44" s="195" t="n"/>
      <c r="S44" s="195" t="n"/>
      <c r="T44" s="195" t="n"/>
      <c r="U44" s="195" t="n"/>
      <c r="V44" s="195" t="n"/>
      <c r="W44" s="195" t="n"/>
      <c r="X44" s="195" t="n"/>
      <c r="Y44" s="195" t="n"/>
      <c r="Z44" s="195" t="n"/>
    </row>
    <row r="45" ht="15" customHeight="1" s="324">
      <c r="A45" s="195" t="n"/>
      <c r="B45" s="20" t="n"/>
      <c r="C45" s="30" t="inlineStr">
        <is>
          <t>Ecosystem</t>
        </is>
      </c>
      <c r="D45" s="22" t="n"/>
      <c r="E45" s="31" t="inlineStr">
        <is>
          <t>Base input data</t>
        </is>
      </c>
      <c r="F45" s="8" t="n"/>
      <c r="G45" s="195" t="n"/>
      <c r="H45" s="195" t="n"/>
      <c r="I45" s="195" t="n"/>
      <c r="J45" s="195" t="n"/>
      <c r="K45" s="195" t="n"/>
      <c r="L45" s="195" t="n"/>
      <c r="M45" s="195" t="n"/>
      <c r="N45" s="195" t="n"/>
      <c r="O45" s="195" t="n"/>
      <c r="P45" s="195" t="n"/>
      <c r="Q45" s="195" t="n"/>
      <c r="R45" s="195" t="n"/>
      <c r="S45" s="195" t="n"/>
      <c r="T45" s="195" t="n"/>
      <c r="U45" s="195" t="n"/>
      <c r="V45" s="195" t="n"/>
      <c r="W45" s="195" t="n"/>
      <c r="X45" s="195" t="n"/>
      <c r="Y45" s="195" t="n"/>
      <c r="Z45" s="195" t="n"/>
    </row>
    <row r="46" ht="15" customHeight="1" s="324">
      <c r="A46" s="195" t="n"/>
      <c r="B46" s="20" t="n"/>
      <c r="C46" s="30" t="inlineStr">
        <is>
          <t>Activity</t>
        </is>
      </c>
      <c r="D46" s="22" t="n"/>
      <c r="E46" s="31" t="inlineStr">
        <is>
          <t>Base input data</t>
        </is>
      </c>
      <c r="F46" s="8" t="n"/>
      <c r="G46" s="195" t="n"/>
      <c r="H46" s="195" t="n"/>
      <c r="I46" s="195" t="n"/>
      <c r="J46" s="195" t="n"/>
      <c r="K46" s="195" t="n"/>
      <c r="L46" s="195" t="n"/>
      <c r="M46" s="195" t="n"/>
      <c r="N46" s="195" t="n"/>
      <c r="O46" s="195" t="n"/>
      <c r="P46" s="195" t="n"/>
      <c r="Q46" s="195" t="n"/>
      <c r="R46" s="195" t="n"/>
      <c r="S46" s="195" t="n"/>
      <c r="T46" s="195" t="n"/>
      <c r="U46" s="195" t="n"/>
      <c r="V46" s="195" t="n"/>
      <c r="W46" s="195" t="n"/>
      <c r="X46" s="195" t="n"/>
      <c r="Y46" s="195" t="n"/>
      <c r="Z46" s="195" t="n"/>
    </row>
    <row r="47" ht="15" customHeight="1" s="324">
      <c r="A47" s="195" t="n"/>
      <c r="B47" s="20" t="n"/>
      <c r="C47" s="30" t="inlineStr">
        <is>
          <t>Restoration_activity</t>
        </is>
      </c>
      <c r="D47" s="22" t="n"/>
      <c r="E47" s="31" t="inlineStr">
        <is>
          <t>Base input data</t>
        </is>
      </c>
      <c r="F47" s="8" t="n"/>
      <c r="G47" s="195" t="n"/>
      <c r="H47" s="195" t="n"/>
      <c r="I47" s="195" t="n"/>
      <c r="J47" s="195" t="n"/>
      <c r="K47" s="195" t="n"/>
      <c r="L47" s="195" t="n"/>
      <c r="M47" s="195" t="n"/>
      <c r="N47" s="195" t="n"/>
      <c r="O47" s="195" t="n"/>
      <c r="P47" s="195" t="n"/>
      <c r="Q47" s="195" t="n"/>
      <c r="R47" s="195" t="n"/>
      <c r="S47" s="195" t="n"/>
      <c r="T47" s="195" t="n"/>
      <c r="U47" s="195" t="n"/>
      <c r="V47" s="195" t="n"/>
      <c r="W47" s="195" t="n"/>
      <c r="X47" s="195" t="n"/>
      <c r="Y47" s="195" t="n"/>
      <c r="Z47" s="195" t="n"/>
    </row>
    <row r="48" ht="15" customHeight="1" s="324">
      <c r="A48" s="195" t="n"/>
      <c r="B48" s="20" t="inlineStr">
        <is>
          <t>1Pbd4Icq</t>
        </is>
      </c>
      <c r="C48" s="33" t="inlineStr">
        <is>
          <t>Sources&gt;&gt;</t>
        </is>
      </c>
      <c r="D48" s="22" t="inlineStr">
        <is>
          <t>Reference tab for all data sources</t>
        </is>
      </c>
      <c r="E48" s="31" t="inlineStr">
        <is>
          <t>Sources</t>
        </is>
      </c>
      <c r="F48" s="8" t="n"/>
      <c r="G48" s="195" t="n"/>
      <c r="H48" s="195" t="n"/>
      <c r="I48" s="195" t="n"/>
      <c r="J48" s="195" t="n"/>
      <c r="K48" s="195" t="n"/>
      <c r="L48" s="195" t="n"/>
      <c r="M48" s="195" t="n"/>
      <c r="N48" s="195" t="n"/>
      <c r="O48" s="195" t="n"/>
      <c r="P48" s="195" t="n"/>
      <c r="Q48" s="195" t="n"/>
      <c r="R48" s="195" t="n"/>
      <c r="S48" s="195" t="n"/>
      <c r="T48" s="195" t="n"/>
      <c r="U48" s="195" t="n"/>
      <c r="V48" s="195" t="n"/>
      <c r="W48" s="195" t="n"/>
      <c r="X48" s="195" t="n"/>
      <c r="Y48" s="195" t="n"/>
      <c r="Z48" s="195" t="n"/>
    </row>
    <row r="49" ht="15" customHeight="1" s="324">
      <c r="A49" s="195" t="n"/>
      <c r="B49" s="20" t="n"/>
      <c r="C49" s="34" t="inlineStr">
        <is>
          <t>Sources table</t>
        </is>
      </c>
      <c r="D49" s="22" t="n"/>
      <c r="E49" s="31" t="inlineStr">
        <is>
          <t>Sources</t>
        </is>
      </c>
      <c r="F49" s="8" t="n"/>
      <c r="G49" s="195" t="n"/>
      <c r="H49" s="195" t="n"/>
      <c r="I49" s="195" t="n"/>
      <c r="J49" s="195" t="n"/>
      <c r="K49" s="195" t="n"/>
      <c r="L49" s="195" t="n"/>
      <c r="M49" s="195" t="n"/>
      <c r="N49" s="195" t="n"/>
      <c r="O49" s="195" t="n"/>
      <c r="P49" s="195" t="n"/>
      <c r="Q49" s="195" t="n"/>
      <c r="R49" s="195" t="n"/>
      <c r="S49" s="195" t="n"/>
      <c r="T49" s="195" t="n"/>
      <c r="U49" s="195" t="n"/>
      <c r="V49" s="195" t="n"/>
      <c r="W49" s="195" t="n"/>
      <c r="X49" s="195" t="n"/>
      <c r="Y49" s="195" t="n"/>
      <c r="Z49" s="195" t="n"/>
    </row>
    <row r="50" ht="15" customHeight="1" s="324">
      <c r="A50" s="195" t="n"/>
      <c r="B50" s="20" t="inlineStr">
        <is>
          <t>7N3LkJje</t>
        </is>
      </c>
      <c r="C50" s="33" t="inlineStr">
        <is>
          <t>Sequestration rates</t>
        </is>
      </c>
      <c r="D50" s="22" t="n"/>
      <c r="E50" s="31" t="inlineStr">
        <is>
          <t>Sources</t>
        </is>
      </c>
      <c r="F50" s="8" t="n"/>
      <c r="G50" s="195" t="n"/>
      <c r="H50" s="195" t="n"/>
      <c r="I50" s="195" t="n"/>
      <c r="J50" s="195" t="n"/>
      <c r="K50" s="195" t="n"/>
      <c r="L50" s="195" t="n"/>
      <c r="M50" s="195" t="n"/>
      <c r="N50" s="195" t="n"/>
      <c r="O50" s="195" t="n"/>
      <c r="P50" s="195" t="n"/>
      <c r="Q50" s="195" t="n"/>
      <c r="R50" s="195" t="n"/>
      <c r="S50" s="195" t="n"/>
      <c r="T50" s="195" t="n"/>
      <c r="U50" s="195" t="n"/>
      <c r="V50" s="195" t="n"/>
      <c r="W50" s="195" t="n"/>
      <c r="X50" s="195" t="n"/>
      <c r="Y50" s="195" t="n"/>
      <c r="Z50" s="195" t="n"/>
    </row>
    <row r="51" ht="15" customHeight="1" s="324">
      <c r="A51" s="195" t="n"/>
      <c r="B51" s="20" t="inlineStr">
        <is>
          <t>hIwHfkBu</t>
        </is>
      </c>
      <c r="C51" s="33" t="inlineStr">
        <is>
          <t>Emission factor sources</t>
        </is>
      </c>
      <c r="D51" s="22" t="n"/>
      <c r="E51" s="31" t="inlineStr">
        <is>
          <t>Sources</t>
        </is>
      </c>
      <c r="F51" s="8" t="n"/>
      <c r="G51" s="195" t="n"/>
      <c r="H51" s="195" t="n"/>
      <c r="I51" s="195" t="n"/>
      <c r="J51" s="195" t="n"/>
      <c r="K51" s="195" t="n"/>
      <c r="L51" s="195" t="n"/>
      <c r="M51" s="195" t="n"/>
      <c r="N51" s="195" t="n"/>
      <c r="O51" s="195" t="n"/>
      <c r="P51" s="195" t="n"/>
      <c r="Q51" s="195" t="n"/>
      <c r="R51" s="195" t="n"/>
      <c r="S51" s="195" t="n"/>
      <c r="T51" s="195" t="n"/>
      <c r="U51" s="195" t="n"/>
      <c r="V51" s="195" t="n"/>
      <c r="W51" s="195" t="n"/>
      <c r="X51" s="195" t="n"/>
      <c r="Y51" s="195" t="n"/>
      <c r="Z51" s="195" t="n"/>
    </row>
    <row r="52" ht="15" customHeight="1" s="324">
      <c r="A52" s="195" t="n"/>
      <c r="B52" s="20" t="n"/>
      <c r="C52" s="33" t="inlineStr">
        <is>
          <t>MangroveEmissionValues</t>
        </is>
      </c>
      <c r="D52" s="22" t="n"/>
      <c r="E52" s="31" t="inlineStr">
        <is>
          <t>Sources</t>
        </is>
      </c>
      <c r="F52" s="8" t="n"/>
      <c r="G52" s="195" t="n"/>
      <c r="H52" s="195" t="n"/>
      <c r="I52" s="195" t="n"/>
      <c r="J52" s="195" t="n"/>
      <c r="K52" s="195" t="n"/>
      <c r="L52" s="195" t="n"/>
      <c r="M52" s="195" t="n"/>
      <c r="N52" s="195" t="n"/>
      <c r="O52" s="195" t="n"/>
      <c r="P52" s="195" t="n"/>
      <c r="Q52" s="195" t="n"/>
      <c r="R52" s="195" t="n"/>
      <c r="S52" s="195" t="n"/>
      <c r="T52" s="195" t="n"/>
      <c r="U52" s="195" t="n"/>
      <c r="V52" s="195" t="n"/>
      <c r="W52" s="195" t="n"/>
      <c r="X52" s="195" t="n"/>
      <c r="Y52" s="195" t="n"/>
      <c r="Z52" s="195" t="n"/>
    </row>
    <row r="53" ht="15" customHeight="1" s="324">
      <c r="A53" s="195" t="n"/>
      <c r="B53" s="20" t="inlineStr">
        <is>
          <t>VEywpxkz</t>
        </is>
      </c>
      <c r="C53" s="33" t="inlineStr">
        <is>
          <t>Loss rates &amp; restorable land</t>
        </is>
      </c>
      <c r="D53" s="22" t="n"/>
      <c r="E53" s="31" t="inlineStr">
        <is>
          <t>Sources</t>
        </is>
      </c>
      <c r="F53" s="8" t="n"/>
      <c r="G53" s="195" t="n"/>
      <c r="H53" s="195" t="n"/>
      <c r="I53" s="195" t="n"/>
      <c r="J53" s="195" t="n"/>
      <c r="K53" s="195" t="n"/>
      <c r="L53" s="195" t="n"/>
      <c r="M53" s="195" t="n"/>
      <c r="N53" s="195" t="n"/>
      <c r="O53" s="195" t="n"/>
      <c r="P53" s="195" t="n"/>
      <c r="Q53" s="195" t="n"/>
      <c r="R53" s="195" t="n"/>
      <c r="S53" s="195" t="n"/>
      <c r="T53" s="195" t="n"/>
      <c r="U53" s="195" t="n"/>
      <c r="V53" s="195" t="n"/>
      <c r="W53" s="195" t="n"/>
      <c r="X53" s="195" t="n"/>
      <c r="Y53" s="195" t="n"/>
      <c r="Z53" s="195" t="n"/>
    </row>
    <row r="54" ht="15" customHeight="1" s="324">
      <c r="A54" s="195" t="n"/>
      <c r="B54" s="20" t="inlineStr">
        <is>
          <t>3rEpJhLS</t>
        </is>
      </c>
      <c r="C54" s="33" t="inlineStr">
        <is>
          <t>Mangrove extent</t>
        </is>
      </c>
      <c r="D54" s="22" t="n"/>
      <c r="E54" s="31" t="inlineStr">
        <is>
          <t>Sources</t>
        </is>
      </c>
      <c r="F54" s="8" t="n"/>
      <c r="G54" s="195" t="n"/>
      <c r="H54" s="195" t="n"/>
      <c r="I54" s="195" t="n"/>
      <c r="J54" s="195" t="n"/>
      <c r="K54" s="195" t="n"/>
      <c r="L54" s="195" t="n"/>
      <c r="M54" s="195" t="n"/>
      <c r="N54" s="195" t="n"/>
      <c r="O54" s="195" t="n"/>
      <c r="P54" s="195" t="n"/>
      <c r="Q54" s="195" t="n"/>
      <c r="R54" s="195" t="n"/>
      <c r="S54" s="195" t="n"/>
      <c r="T54" s="195" t="n"/>
      <c r="U54" s="195" t="n"/>
      <c r="V54" s="195" t="n"/>
      <c r="W54" s="195" t="n"/>
      <c r="X54" s="195" t="n"/>
      <c r="Y54" s="195" t="n"/>
      <c r="Z54" s="195" t="n"/>
    </row>
    <row r="55" ht="15" customHeight="1" s="324">
      <c r="A55" s="195" t="n"/>
      <c r="B55" s="20" t="inlineStr">
        <is>
          <t>/rhgfCbx</t>
        </is>
      </c>
      <c r="C55" s="33" t="inlineStr">
        <is>
          <t>Mangrove protected area</t>
        </is>
      </c>
      <c r="D55" s="22" t="n"/>
      <c r="E55" s="31" t="inlineStr">
        <is>
          <t>Sources</t>
        </is>
      </c>
      <c r="F55" s="8" t="n"/>
      <c r="G55" s="195" t="n"/>
      <c r="H55" s="195" t="n"/>
      <c r="I55" s="195" t="n"/>
      <c r="J55" s="195" t="n"/>
      <c r="K55" s="195" t="n"/>
      <c r="L55" s="195" t="n"/>
      <c r="M55" s="195" t="n"/>
      <c r="N55" s="195" t="n"/>
      <c r="O55" s="195" t="n"/>
      <c r="P55" s="195" t="n"/>
      <c r="Q55" s="195" t="n"/>
      <c r="R55" s="195" t="n"/>
      <c r="S55" s="195" t="n"/>
      <c r="T55" s="195" t="n"/>
      <c r="U55" s="195" t="n"/>
      <c r="V55" s="195" t="n"/>
      <c r="W55" s="195" t="n"/>
      <c r="X55" s="195" t="n"/>
      <c r="Y55" s="195" t="n"/>
      <c r="Z55" s="195" t="n"/>
    </row>
    <row r="56" ht="15" customHeight="1" s="324">
      <c r="A56" s="195" t="n"/>
      <c r="B56" s="20" t="inlineStr">
        <is>
          <t>e6+beuEC</t>
        </is>
      </c>
      <c r="C56" s="33" t="inlineStr">
        <is>
          <t>Seagrass extent</t>
        </is>
      </c>
      <c r="D56" s="22" t="n"/>
      <c r="E56" s="31" t="inlineStr">
        <is>
          <t>Sources</t>
        </is>
      </c>
      <c r="F56" s="8" t="n"/>
      <c r="G56" s="195" t="n"/>
      <c r="H56" s="195" t="n"/>
      <c r="I56" s="195" t="n"/>
      <c r="J56" s="195" t="n"/>
      <c r="K56" s="195" t="n"/>
      <c r="L56" s="195" t="n"/>
      <c r="M56" s="195" t="n"/>
      <c r="N56" s="195" t="n"/>
      <c r="O56" s="195" t="n"/>
      <c r="P56" s="195" t="n"/>
      <c r="Q56" s="195" t="n"/>
      <c r="R56" s="195" t="n"/>
      <c r="S56" s="195" t="n"/>
      <c r="T56" s="195" t="n"/>
      <c r="U56" s="195" t="n"/>
      <c r="V56" s="195" t="n"/>
      <c r="W56" s="195" t="n"/>
      <c r="X56" s="195" t="n"/>
      <c r="Y56" s="195" t="n"/>
      <c r="Z56" s="195" t="n"/>
    </row>
    <row r="57" ht="15" customHeight="1" s="324">
      <c r="A57" s="195" t="n"/>
      <c r="B57" s="20" t="inlineStr">
        <is>
          <t>+VIw46kc</t>
        </is>
      </c>
      <c r="C57" s="33" t="inlineStr">
        <is>
          <t>Salt marsh extent</t>
        </is>
      </c>
      <c r="D57" s="22" t="n"/>
      <c r="E57" s="31" t="inlineStr">
        <is>
          <t>Sources</t>
        </is>
      </c>
      <c r="F57" s="8" t="n"/>
      <c r="G57" s="195" t="n"/>
      <c r="H57" s="195" t="n"/>
      <c r="I57" s="195" t="n"/>
      <c r="J57" s="195" t="n"/>
      <c r="K57" s="195" t="n"/>
      <c r="L57" s="195" t="n"/>
      <c r="M57" s="195" t="n"/>
      <c r="N57" s="195" t="n"/>
      <c r="O57" s="195" t="n"/>
      <c r="P57" s="195" t="n"/>
      <c r="Q57" s="195" t="n"/>
      <c r="R57" s="195" t="n"/>
      <c r="S57" s="195" t="n"/>
      <c r="T57" s="195" t="n"/>
      <c r="U57" s="195" t="n"/>
      <c r="V57" s="195" t="n"/>
      <c r="W57" s="195" t="n"/>
      <c r="X57" s="195" t="n"/>
      <c r="Y57" s="195" t="n"/>
      <c r="Z57" s="195" t="n"/>
    </row>
    <row r="58" ht="15" customHeight="1" s="324">
      <c r="A58" s="195" t="n"/>
      <c r="B58" s="20" t="inlineStr">
        <is>
          <t>XBUZj2bw</t>
        </is>
      </c>
      <c r="C58" s="33" t="inlineStr">
        <is>
          <t>Mangrove restorable land</t>
        </is>
      </c>
      <c r="D58" s="22" t="n"/>
      <c r="E58" s="31" t="inlineStr">
        <is>
          <t>Sources</t>
        </is>
      </c>
      <c r="F58" s="8" t="n"/>
      <c r="G58" s="195" t="n"/>
      <c r="H58" s="195" t="n"/>
      <c r="I58" s="195" t="n"/>
      <c r="J58" s="195" t="n"/>
      <c r="K58" s="195" t="n"/>
      <c r="L58" s="195" t="n"/>
      <c r="M58" s="195" t="n"/>
      <c r="N58" s="195" t="n"/>
      <c r="O58" s="195" t="n"/>
      <c r="P58" s="195" t="n"/>
      <c r="Q58" s="195" t="n"/>
      <c r="R58" s="195" t="n"/>
      <c r="S58" s="195" t="n"/>
      <c r="T58" s="195" t="n"/>
      <c r="U58" s="195" t="n"/>
      <c r="V58" s="195" t="n"/>
      <c r="W58" s="195" t="n"/>
      <c r="X58" s="195" t="n"/>
      <c r="Y58" s="195" t="n"/>
      <c r="Z58" s="195" t="n"/>
    </row>
    <row r="59" ht="12.75" customHeight="1" s="324">
      <c r="A59" s="1" t="n"/>
      <c r="B59" s="35" t="n"/>
      <c r="C59" s="36" t="n"/>
      <c r="D59" s="36" t="n"/>
      <c r="E59" s="36" t="n"/>
      <c r="F59" s="37" t="n"/>
      <c r="G59" s="1" t="n"/>
      <c r="H59" s="1" t="n"/>
      <c r="I59" s="1" t="n"/>
      <c r="J59" s="1" t="n"/>
      <c r="K59" s="1" t="n"/>
      <c r="L59" s="1" t="n"/>
      <c r="M59" s="1" t="n"/>
      <c r="N59" s="1" t="n"/>
      <c r="O59" s="1" t="n"/>
      <c r="P59" s="1" t="n"/>
      <c r="Q59" s="1" t="n"/>
      <c r="R59" s="1" t="n"/>
      <c r="S59" s="1" t="n"/>
      <c r="T59" s="1" t="n"/>
      <c r="U59" s="1" t="n"/>
      <c r="V59" s="1" t="n"/>
      <c r="W59" s="1" t="n"/>
      <c r="X59" s="1" t="n"/>
      <c r="Y59" s="1" t="n"/>
      <c r="Z59" s="1" t="n"/>
    </row>
    <row r="60" ht="12.75" customHeight="1" s="324">
      <c r="A60" s="195" t="n"/>
      <c r="B60" s="195" t="n"/>
      <c r="C60" s="195" t="n"/>
      <c r="D60" s="195" t="n"/>
      <c r="E60" s="195" t="n"/>
      <c r="F60" s="195" t="n"/>
      <c r="G60" s="195" t="n"/>
      <c r="H60" s="195" t="n"/>
      <c r="I60" s="195" t="n"/>
      <c r="J60" s="195" t="n"/>
      <c r="K60" s="195" t="n"/>
      <c r="L60" s="195" t="n"/>
      <c r="M60" s="195" t="n"/>
      <c r="N60" s="195" t="n"/>
      <c r="O60" s="195" t="n"/>
      <c r="P60" s="195" t="n"/>
      <c r="Q60" s="195" t="n"/>
      <c r="R60" s="195" t="n"/>
      <c r="S60" s="195" t="n"/>
      <c r="T60" s="195" t="n"/>
      <c r="U60" s="195" t="n"/>
      <c r="V60" s="195" t="n"/>
      <c r="W60" s="195" t="n"/>
      <c r="X60" s="195" t="n"/>
      <c r="Y60" s="195" t="n"/>
      <c r="Z60" s="195" t="n"/>
    </row>
    <row r="61" ht="12.75" customHeight="1" s="324">
      <c r="A61" s="195" t="n"/>
      <c r="B61" s="195" t="n"/>
      <c r="C61" s="195" t="n"/>
      <c r="D61" s="195" t="n"/>
      <c r="E61" s="195" t="n"/>
      <c r="F61" s="195" t="n"/>
      <c r="G61" s="195" t="n"/>
      <c r="H61" s="195" t="n"/>
      <c r="I61" s="195" t="n"/>
      <c r="J61" s="195" t="n"/>
      <c r="K61" s="195" t="n"/>
      <c r="L61" s="195" t="n"/>
      <c r="M61" s="195" t="n"/>
      <c r="N61" s="195" t="n"/>
      <c r="O61" s="195" t="n"/>
      <c r="P61" s="195" t="n"/>
      <c r="Q61" s="195" t="n"/>
      <c r="R61" s="195" t="n"/>
      <c r="S61" s="195" t="n"/>
      <c r="T61" s="195" t="n"/>
      <c r="U61" s="195" t="n"/>
      <c r="V61" s="195" t="n"/>
      <c r="W61" s="195" t="n"/>
      <c r="X61" s="195" t="n"/>
      <c r="Y61" s="195" t="n"/>
      <c r="Z61" s="195" t="n"/>
    </row>
    <row r="62" ht="12.75" customHeight="1" s="324">
      <c r="A62" s="195" t="n"/>
      <c r="B62" s="195" t="n"/>
      <c r="C62" s="195" t="n"/>
      <c r="D62" s="195" t="n"/>
      <c r="E62" s="195" t="n"/>
      <c r="F62" s="195" t="n"/>
      <c r="G62" s="195" t="n"/>
      <c r="H62" s="195" t="n"/>
      <c r="I62" s="195" t="n"/>
      <c r="J62" s="195" t="n"/>
      <c r="K62" s="195" t="n"/>
      <c r="L62" s="195" t="n"/>
      <c r="M62" s="195" t="n"/>
      <c r="N62" s="195" t="n"/>
      <c r="O62" s="195" t="n"/>
      <c r="P62" s="195" t="n"/>
      <c r="Q62" s="195" t="n"/>
      <c r="R62" s="195" t="n"/>
      <c r="S62" s="195" t="n"/>
      <c r="T62" s="195" t="n"/>
      <c r="U62" s="195" t="n"/>
      <c r="V62" s="195" t="n"/>
      <c r="W62" s="195" t="n"/>
      <c r="X62" s="195" t="n"/>
      <c r="Y62" s="195" t="n"/>
      <c r="Z62" s="195" t="n"/>
    </row>
    <row r="63" ht="12.75" customHeight="1" s="324">
      <c r="A63" s="195" t="n"/>
      <c r="B63" s="195" t="n"/>
      <c r="C63" s="195" t="n"/>
      <c r="D63" s="195" t="n"/>
      <c r="E63" s="195" t="n"/>
      <c r="F63" s="195" t="n"/>
      <c r="G63" s="195" t="n"/>
      <c r="H63" s="195" t="n"/>
      <c r="I63" s="195" t="n"/>
      <c r="J63" s="195" t="n"/>
      <c r="K63" s="195" t="n"/>
      <c r="L63" s="195" t="n"/>
      <c r="M63" s="195" t="n"/>
      <c r="N63" s="195" t="n"/>
      <c r="O63" s="195" t="n"/>
      <c r="P63" s="195" t="n"/>
      <c r="Q63" s="195" t="n"/>
      <c r="R63" s="195" t="n"/>
      <c r="S63" s="195" t="n"/>
      <c r="T63" s="195" t="n"/>
      <c r="U63" s="195" t="n"/>
      <c r="V63" s="195" t="n"/>
      <c r="W63" s="195" t="n"/>
      <c r="X63" s="195" t="n"/>
      <c r="Y63" s="195" t="n"/>
      <c r="Z63" s="195" t="n"/>
    </row>
    <row r="64" ht="12.75" customHeight="1" s="324">
      <c r="A64" s="195" t="n"/>
      <c r="B64" s="195" t="n"/>
      <c r="C64" s="195" t="n"/>
      <c r="D64" s="195" t="n"/>
      <c r="E64" s="195" t="n"/>
      <c r="F64" s="195" t="n"/>
      <c r="G64" s="195" t="n"/>
      <c r="H64" s="195" t="n"/>
      <c r="I64" s="195" t="n"/>
      <c r="J64" s="195" t="n"/>
      <c r="K64" s="195" t="n"/>
      <c r="L64" s="195" t="n"/>
      <c r="M64" s="195" t="n"/>
      <c r="N64" s="195" t="n"/>
      <c r="O64" s="195" t="n"/>
      <c r="P64" s="195" t="n"/>
      <c r="Q64" s="195" t="n"/>
      <c r="R64" s="195" t="n"/>
      <c r="S64" s="195" t="n"/>
      <c r="T64" s="195" t="n"/>
      <c r="U64" s="195" t="n"/>
      <c r="V64" s="195" t="n"/>
      <c r="W64" s="195" t="n"/>
      <c r="X64" s="195" t="n"/>
      <c r="Y64" s="195" t="n"/>
      <c r="Z64" s="195" t="n"/>
    </row>
    <row r="65" ht="12.75" customHeight="1" s="324">
      <c r="A65" s="195" t="n"/>
      <c r="B65" s="195" t="n"/>
      <c r="C65" s="195" t="n"/>
      <c r="D65" s="195" t="n"/>
      <c r="E65" s="195" t="n"/>
      <c r="F65" s="195" t="n"/>
      <c r="G65" s="195" t="n"/>
      <c r="H65" s="195" t="n"/>
      <c r="I65" s="195" t="n"/>
      <c r="J65" s="195" t="n"/>
      <c r="K65" s="195" t="n"/>
      <c r="L65" s="195" t="n"/>
      <c r="M65" s="195" t="n"/>
      <c r="N65" s="195" t="n"/>
      <c r="O65" s="195" t="n"/>
      <c r="P65" s="195" t="n"/>
      <c r="Q65" s="195" t="n"/>
      <c r="R65" s="195" t="n"/>
      <c r="S65" s="195" t="n"/>
      <c r="T65" s="195" t="n"/>
      <c r="U65" s="195" t="n"/>
      <c r="V65" s="195" t="n"/>
      <c r="W65" s="195" t="n"/>
      <c r="X65" s="195" t="n"/>
      <c r="Y65" s="195" t="n"/>
      <c r="Z65" s="195" t="n"/>
    </row>
    <row r="66" ht="12.75" customHeight="1" s="324">
      <c r="A66" s="195" t="n"/>
      <c r="B66" s="195" t="n"/>
      <c r="C66" s="195" t="n"/>
      <c r="D66" s="195" t="n"/>
      <c r="E66" s="195" t="n"/>
      <c r="F66" s="195" t="n"/>
      <c r="G66" s="195" t="n"/>
      <c r="H66" s="195" t="n"/>
      <c r="I66" s="195" t="n"/>
      <c r="J66" s="195" t="n"/>
      <c r="K66" s="195" t="n"/>
      <c r="L66" s="195" t="n"/>
      <c r="M66" s="195" t="n"/>
      <c r="N66" s="195" t="n"/>
      <c r="O66" s="195" t="n"/>
      <c r="P66" s="195" t="n"/>
      <c r="Q66" s="195" t="n"/>
      <c r="R66" s="195" t="n"/>
      <c r="S66" s="195" t="n"/>
      <c r="T66" s="195" t="n"/>
      <c r="U66" s="195" t="n"/>
      <c r="V66" s="195" t="n"/>
      <c r="W66" s="195" t="n"/>
      <c r="X66" s="195" t="n"/>
      <c r="Y66" s="195" t="n"/>
      <c r="Z66" s="195" t="n"/>
    </row>
    <row r="67" ht="12.75" customHeight="1" s="324">
      <c r="A67" s="195" t="n"/>
      <c r="B67" s="195" t="n"/>
      <c r="C67" s="195" t="n"/>
      <c r="D67" s="195" t="n"/>
      <c r="E67" s="195" t="n"/>
      <c r="F67" s="195" t="n"/>
      <c r="G67" s="195" t="n"/>
      <c r="H67" s="195" t="n"/>
      <c r="I67" s="195" t="n"/>
      <c r="J67" s="195" t="n"/>
      <c r="K67" s="195" t="n"/>
      <c r="L67" s="195" t="n"/>
      <c r="M67" s="195" t="n"/>
      <c r="N67" s="195" t="n"/>
      <c r="O67" s="195" t="n"/>
      <c r="P67" s="195" t="n"/>
      <c r="Q67" s="195" t="n"/>
      <c r="R67" s="195" t="n"/>
      <c r="S67" s="195" t="n"/>
      <c r="T67" s="195" t="n"/>
      <c r="U67" s="195" t="n"/>
      <c r="V67" s="195" t="n"/>
      <c r="W67" s="195" t="n"/>
      <c r="X67" s="195" t="n"/>
      <c r="Y67" s="195" t="n"/>
      <c r="Z67" s="195" t="n"/>
    </row>
    <row r="68" ht="12.75" customHeight="1" s="324">
      <c r="A68" s="195" t="n"/>
      <c r="B68" s="195" t="n"/>
      <c r="C68" s="195" t="n"/>
      <c r="D68" s="195" t="n"/>
      <c r="E68" s="195" t="n"/>
      <c r="F68" s="195" t="n"/>
      <c r="G68" s="195" t="n"/>
      <c r="H68" s="195" t="n"/>
      <c r="I68" s="195" t="n"/>
      <c r="J68" s="195" t="n"/>
      <c r="K68" s="195" t="n"/>
      <c r="L68" s="195" t="n"/>
      <c r="M68" s="195" t="n"/>
      <c r="N68" s="195" t="n"/>
      <c r="O68" s="195" t="n"/>
      <c r="P68" s="195" t="n"/>
      <c r="Q68" s="195" t="n"/>
      <c r="R68" s="195" t="n"/>
      <c r="S68" s="195" t="n"/>
      <c r="T68" s="195" t="n"/>
      <c r="U68" s="195" t="n"/>
      <c r="V68" s="195" t="n"/>
      <c r="W68" s="195" t="n"/>
      <c r="X68" s="195" t="n"/>
      <c r="Y68" s="195" t="n"/>
      <c r="Z68" s="195" t="n"/>
    </row>
    <row r="69" ht="12.75" customHeight="1" s="324">
      <c r="A69" s="195" t="n"/>
      <c r="B69" s="195" t="n"/>
      <c r="C69" s="195" t="n"/>
      <c r="D69" s="195" t="n"/>
      <c r="E69" s="195" t="n"/>
      <c r="F69" s="195" t="n"/>
      <c r="G69" s="195" t="n"/>
      <c r="H69" s="195" t="n"/>
      <c r="I69" s="195" t="n"/>
      <c r="J69" s="195" t="n"/>
      <c r="K69" s="195" t="n"/>
      <c r="L69" s="195" t="n"/>
      <c r="M69" s="195" t="n"/>
      <c r="N69" s="195" t="n"/>
      <c r="O69" s="195" t="n"/>
      <c r="P69" s="195" t="n"/>
      <c r="Q69" s="195" t="n"/>
      <c r="R69" s="195" t="n"/>
      <c r="S69" s="195" t="n"/>
      <c r="T69" s="195" t="n"/>
      <c r="U69" s="195" t="n"/>
      <c r="V69" s="195" t="n"/>
      <c r="W69" s="195" t="n"/>
      <c r="X69" s="195" t="n"/>
      <c r="Y69" s="195" t="n"/>
      <c r="Z69" s="195" t="n"/>
    </row>
    <row r="70" ht="12.75" customHeight="1" s="324">
      <c r="A70" s="195" t="n"/>
      <c r="B70" s="195" t="n"/>
      <c r="C70" s="195" t="n"/>
      <c r="D70" s="195" t="n"/>
      <c r="E70" s="195" t="n"/>
      <c r="F70" s="195" t="n"/>
      <c r="G70" s="195" t="n"/>
      <c r="H70" s="195" t="n"/>
      <c r="I70" s="195" t="n"/>
      <c r="J70" s="195" t="n"/>
      <c r="K70" s="195" t="n"/>
      <c r="L70" s="195" t="n"/>
      <c r="M70" s="195" t="n"/>
      <c r="N70" s="195" t="n"/>
      <c r="O70" s="195" t="n"/>
      <c r="P70" s="195" t="n"/>
      <c r="Q70" s="195" t="n"/>
      <c r="R70" s="195" t="n"/>
      <c r="S70" s="195" t="n"/>
      <c r="T70" s="195" t="n"/>
      <c r="U70" s="195" t="n"/>
      <c r="V70" s="195" t="n"/>
      <c r="W70" s="195" t="n"/>
      <c r="X70" s="195" t="n"/>
      <c r="Y70" s="195" t="n"/>
      <c r="Z70" s="195" t="n"/>
    </row>
    <row r="71" ht="12.75" customHeight="1" s="324">
      <c r="A71" s="195" t="n"/>
      <c r="B71" s="195" t="n"/>
      <c r="C71" s="195" t="n"/>
      <c r="D71" s="195" t="n"/>
      <c r="E71" s="195" t="n"/>
      <c r="F71" s="195" t="n"/>
      <c r="G71" s="195" t="n"/>
      <c r="H71" s="195" t="n"/>
      <c r="I71" s="195" t="n"/>
      <c r="J71" s="195" t="n"/>
      <c r="K71" s="195" t="n"/>
      <c r="L71" s="195" t="n"/>
      <c r="M71" s="195" t="n"/>
      <c r="N71" s="195" t="n"/>
      <c r="O71" s="195" t="n"/>
      <c r="P71" s="195" t="n"/>
      <c r="Q71" s="195" t="n"/>
      <c r="R71" s="195" t="n"/>
      <c r="S71" s="195" t="n"/>
      <c r="T71" s="195" t="n"/>
      <c r="U71" s="195" t="n"/>
      <c r="V71" s="195" t="n"/>
      <c r="W71" s="195" t="n"/>
      <c r="X71" s="195" t="n"/>
      <c r="Y71" s="195" t="n"/>
      <c r="Z71" s="195" t="n"/>
    </row>
    <row r="72" ht="12.75" customHeight="1" s="324">
      <c r="A72" s="195" t="n"/>
      <c r="B72" s="195" t="n"/>
      <c r="C72" s="195" t="n"/>
      <c r="D72" s="195" t="n"/>
      <c r="E72" s="195" t="n"/>
      <c r="F72" s="195" t="n"/>
      <c r="G72" s="195" t="n"/>
      <c r="H72" s="195" t="n"/>
      <c r="I72" s="195" t="n"/>
      <c r="J72" s="195" t="n"/>
      <c r="K72" s="195" t="n"/>
      <c r="L72" s="195" t="n"/>
      <c r="M72" s="195" t="n"/>
      <c r="N72" s="195" t="n"/>
      <c r="O72" s="195" t="n"/>
      <c r="P72" s="195" t="n"/>
      <c r="Q72" s="195" t="n"/>
      <c r="R72" s="195" t="n"/>
      <c r="S72" s="195" t="n"/>
      <c r="T72" s="195" t="n"/>
      <c r="U72" s="195" t="n"/>
      <c r="V72" s="195" t="n"/>
      <c r="W72" s="195" t="n"/>
      <c r="X72" s="195" t="n"/>
      <c r="Y72" s="195" t="n"/>
      <c r="Z72" s="195" t="n"/>
    </row>
    <row r="73" ht="12.75" customHeight="1" s="324">
      <c r="A73" s="195" t="n"/>
      <c r="B73" s="195" t="n"/>
      <c r="C73" s="195" t="n"/>
      <c r="D73" s="195" t="n"/>
      <c r="E73" s="195" t="n"/>
      <c r="F73" s="195" t="n"/>
      <c r="G73" s="195" t="n"/>
      <c r="H73" s="195" t="n"/>
      <c r="I73" s="195" t="n"/>
      <c r="J73" s="195" t="n"/>
      <c r="K73" s="195" t="n"/>
      <c r="L73" s="195" t="n"/>
      <c r="M73" s="195" t="n"/>
      <c r="N73" s="195" t="n"/>
      <c r="O73" s="195" t="n"/>
      <c r="P73" s="195" t="n"/>
      <c r="Q73" s="195" t="n"/>
      <c r="R73" s="195" t="n"/>
      <c r="S73" s="195" t="n"/>
      <c r="T73" s="195" t="n"/>
      <c r="U73" s="195" t="n"/>
      <c r="V73" s="195" t="n"/>
      <c r="W73" s="195" t="n"/>
      <c r="X73" s="195" t="n"/>
      <c r="Y73" s="195" t="n"/>
      <c r="Z73" s="195" t="n"/>
    </row>
    <row r="74" ht="12.75" customHeight="1" s="324">
      <c r="A74" s="195" t="n"/>
      <c r="B74" s="195" t="n"/>
      <c r="C74" s="195" t="n"/>
      <c r="D74" s="195" t="n"/>
      <c r="E74" s="195" t="n"/>
      <c r="F74" s="195" t="n"/>
      <c r="G74" s="195" t="n"/>
      <c r="H74" s="195" t="n"/>
      <c r="I74" s="195" t="n"/>
      <c r="J74" s="195" t="n"/>
      <c r="K74" s="195" t="n"/>
      <c r="L74" s="195" t="n"/>
      <c r="M74" s="195" t="n"/>
      <c r="N74" s="195" t="n"/>
      <c r="O74" s="195" t="n"/>
      <c r="P74" s="195" t="n"/>
      <c r="Q74" s="195" t="n"/>
      <c r="R74" s="195" t="n"/>
      <c r="S74" s="195" t="n"/>
      <c r="T74" s="195" t="n"/>
      <c r="U74" s="195" t="n"/>
      <c r="V74" s="195" t="n"/>
      <c r="W74" s="195" t="n"/>
      <c r="X74" s="195" t="n"/>
      <c r="Y74" s="195" t="n"/>
      <c r="Z74" s="195" t="n"/>
    </row>
    <row r="75" ht="12.75" customHeight="1" s="324">
      <c r="A75" s="195" t="n"/>
      <c r="B75" s="195" t="n"/>
      <c r="C75" s="195" t="n"/>
      <c r="D75" s="195" t="n"/>
      <c r="E75" s="195" t="n"/>
      <c r="F75" s="195" t="n"/>
      <c r="G75" s="195" t="n"/>
      <c r="H75" s="195" t="n"/>
      <c r="I75" s="195" t="n"/>
      <c r="J75" s="195" t="n"/>
      <c r="K75" s="195" t="n"/>
      <c r="L75" s="195" t="n"/>
      <c r="M75" s="195" t="n"/>
      <c r="N75" s="195" t="n"/>
      <c r="O75" s="195" t="n"/>
      <c r="P75" s="195" t="n"/>
      <c r="Q75" s="195" t="n"/>
      <c r="R75" s="195" t="n"/>
      <c r="S75" s="195" t="n"/>
      <c r="T75" s="195" t="n"/>
      <c r="U75" s="195" t="n"/>
      <c r="V75" s="195" t="n"/>
      <c r="W75" s="195" t="n"/>
      <c r="X75" s="195" t="n"/>
      <c r="Y75" s="195" t="n"/>
      <c r="Z75" s="195" t="n"/>
    </row>
    <row r="76" ht="12.75" customHeight="1" s="324">
      <c r="A76" s="195" t="n"/>
      <c r="B76" s="195" t="n"/>
      <c r="C76" s="195" t="n"/>
      <c r="D76" s="195" t="n"/>
      <c r="E76" s="195" t="n"/>
      <c r="F76" s="195" t="n"/>
      <c r="G76" s="195" t="n"/>
      <c r="H76" s="195" t="n"/>
      <c r="I76" s="195" t="n"/>
      <c r="J76" s="195" t="n"/>
      <c r="K76" s="195" t="n"/>
      <c r="L76" s="195" t="n"/>
      <c r="M76" s="195" t="n"/>
      <c r="N76" s="195" t="n"/>
      <c r="O76" s="195" t="n"/>
      <c r="P76" s="195" t="n"/>
      <c r="Q76" s="195" t="n"/>
      <c r="R76" s="195" t="n"/>
      <c r="S76" s="195" t="n"/>
      <c r="T76" s="195" t="n"/>
      <c r="U76" s="195" t="n"/>
      <c r="V76" s="195" t="n"/>
      <c r="W76" s="195" t="n"/>
      <c r="X76" s="195" t="n"/>
      <c r="Y76" s="195" t="n"/>
      <c r="Z76" s="195" t="n"/>
    </row>
    <row r="77" ht="12.75" customHeight="1" s="324">
      <c r="A77" s="195" t="n"/>
      <c r="B77" s="195" t="n"/>
      <c r="C77" s="195" t="n"/>
      <c r="D77" s="195" t="n"/>
      <c r="E77" s="195" t="n"/>
      <c r="F77" s="195" t="n"/>
      <c r="G77" s="195" t="n"/>
      <c r="H77" s="195" t="n"/>
      <c r="I77" s="195" t="n"/>
      <c r="J77" s="195" t="n"/>
      <c r="K77" s="195" t="n"/>
      <c r="L77" s="195" t="n"/>
      <c r="M77" s="195" t="n"/>
      <c r="N77" s="195" t="n"/>
      <c r="O77" s="195" t="n"/>
      <c r="P77" s="195" t="n"/>
      <c r="Q77" s="195" t="n"/>
      <c r="R77" s="195" t="n"/>
      <c r="S77" s="195" t="n"/>
      <c r="T77" s="195" t="n"/>
      <c r="U77" s="195" t="n"/>
      <c r="V77" s="195" t="n"/>
      <c r="W77" s="195" t="n"/>
      <c r="X77" s="195" t="n"/>
      <c r="Y77" s="195" t="n"/>
      <c r="Z77" s="195" t="n"/>
    </row>
    <row r="78" ht="12.75" customHeight="1" s="324">
      <c r="A78" s="195" t="n"/>
      <c r="B78" s="195" t="n"/>
      <c r="C78" s="195" t="n"/>
      <c r="D78" s="195" t="n"/>
      <c r="E78" s="195" t="n"/>
      <c r="F78" s="195" t="n"/>
      <c r="G78" s="195" t="n"/>
      <c r="H78" s="195" t="n"/>
      <c r="I78" s="195" t="n"/>
      <c r="J78" s="195" t="n"/>
      <c r="K78" s="195" t="n"/>
      <c r="L78" s="195" t="n"/>
      <c r="M78" s="195" t="n"/>
      <c r="N78" s="195" t="n"/>
      <c r="O78" s="195" t="n"/>
      <c r="P78" s="195" t="n"/>
      <c r="Q78" s="195" t="n"/>
      <c r="R78" s="195" t="n"/>
      <c r="S78" s="195" t="n"/>
      <c r="T78" s="195" t="n"/>
      <c r="U78" s="195" t="n"/>
      <c r="V78" s="195" t="n"/>
      <c r="W78" s="195" t="n"/>
      <c r="X78" s="195" t="n"/>
      <c r="Y78" s="195" t="n"/>
      <c r="Z78" s="195" t="n"/>
    </row>
    <row r="79" ht="12.75" customHeight="1" s="324">
      <c r="A79" s="195" t="n"/>
      <c r="B79" s="195" t="n"/>
      <c r="C79" s="195" t="n"/>
      <c r="D79" s="195" t="n"/>
      <c r="E79" s="195" t="n"/>
      <c r="F79" s="195" t="n"/>
      <c r="G79" s="195" t="n"/>
      <c r="H79" s="195" t="n"/>
      <c r="I79" s="195" t="n"/>
      <c r="J79" s="195" t="n"/>
      <c r="K79" s="195" t="n"/>
      <c r="L79" s="195" t="n"/>
      <c r="M79" s="195" t="n"/>
      <c r="N79" s="195" t="n"/>
      <c r="O79" s="195" t="n"/>
      <c r="P79" s="195" t="n"/>
      <c r="Q79" s="195" t="n"/>
      <c r="R79" s="195" t="n"/>
      <c r="S79" s="195" t="n"/>
      <c r="T79" s="195" t="n"/>
      <c r="U79" s="195" t="n"/>
      <c r="V79" s="195" t="n"/>
      <c r="W79" s="195" t="n"/>
      <c r="X79" s="195" t="n"/>
      <c r="Y79" s="195" t="n"/>
      <c r="Z79" s="195" t="n"/>
    </row>
    <row r="80" ht="12.75" customHeight="1" s="324">
      <c r="A80" s="195" t="n"/>
      <c r="B80" s="195" t="n"/>
      <c r="C80" s="195" t="n"/>
      <c r="D80" s="195" t="n"/>
      <c r="E80" s="195" t="n"/>
      <c r="F80" s="195" t="n"/>
      <c r="G80" s="195" t="n"/>
      <c r="H80" s="195" t="n"/>
      <c r="I80" s="195" t="n"/>
      <c r="J80" s="195" t="n"/>
      <c r="K80" s="195" t="n"/>
      <c r="L80" s="195" t="n"/>
      <c r="M80" s="195" t="n"/>
      <c r="N80" s="195" t="n"/>
      <c r="O80" s="195" t="n"/>
      <c r="P80" s="195" t="n"/>
      <c r="Q80" s="195" t="n"/>
      <c r="R80" s="195" t="n"/>
      <c r="S80" s="195" t="n"/>
      <c r="T80" s="195" t="n"/>
      <c r="U80" s="195" t="n"/>
      <c r="V80" s="195" t="n"/>
      <c r="W80" s="195" t="n"/>
      <c r="X80" s="195" t="n"/>
      <c r="Y80" s="195" t="n"/>
      <c r="Z80" s="195" t="n"/>
    </row>
    <row r="81" ht="12.75" customHeight="1" s="324">
      <c r="A81" s="195" t="n"/>
      <c r="B81" s="195" t="n"/>
      <c r="C81" s="195" t="n"/>
      <c r="D81" s="195" t="n"/>
      <c r="E81" s="195" t="n"/>
      <c r="F81" s="195" t="n"/>
      <c r="G81" s="195" t="n"/>
      <c r="H81" s="195" t="n"/>
      <c r="I81" s="195" t="n"/>
      <c r="J81" s="195" t="n"/>
      <c r="K81" s="195" t="n"/>
      <c r="L81" s="195" t="n"/>
      <c r="M81" s="195" t="n"/>
      <c r="N81" s="195" t="n"/>
      <c r="O81" s="195" t="n"/>
      <c r="P81" s="195" t="n"/>
      <c r="Q81" s="195" t="n"/>
      <c r="R81" s="195" t="n"/>
      <c r="S81" s="195" t="n"/>
      <c r="T81" s="195" t="n"/>
      <c r="U81" s="195" t="n"/>
      <c r="V81" s="195" t="n"/>
      <c r="W81" s="195" t="n"/>
      <c r="X81" s="195" t="n"/>
      <c r="Y81" s="195" t="n"/>
      <c r="Z81" s="195" t="n"/>
    </row>
    <row r="82" ht="12.75" customHeight="1" s="324">
      <c r="A82" s="195" t="n"/>
      <c r="B82" s="195" t="n"/>
      <c r="C82" s="195" t="n"/>
      <c r="D82" s="195" t="n"/>
      <c r="E82" s="195" t="n"/>
      <c r="F82" s="195" t="n"/>
      <c r="G82" s="195" t="n"/>
      <c r="H82" s="195" t="n"/>
      <c r="I82" s="195" t="n"/>
      <c r="J82" s="195" t="n"/>
      <c r="K82" s="195" t="n"/>
      <c r="L82" s="195" t="n"/>
      <c r="M82" s="195" t="n"/>
      <c r="N82" s="195" t="n"/>
      <c r="O82" s="195" t="n"/>
      <c r="P82" s="195" t="n"/>
      <c r="Q82" s="195" t="n"/>
      <c r="R82" s="195" t="n"/>
      <c r="S82" s="195" t="n"/>
      <c r="T82" s="195" t="n"/>
      <c r="U82" s="195" t="n"/>
      <c r="V82" s="195" t="n"/>
      <c r="W82" s="195" t="n"/>
      <c r="X82" s="195" t="n"/>
      <c r="Y82" s="195" t="n"/>
      <c r="Z82" s="195" t="n"/>
    </row>
    <row r="83" ht="12.75" customHeight="1" s="324">
      <c r="A83" s="195" t="n"/>
      <c r="B83" s="195" t="n"/>
      <c r="C83" s="195" t="n"/>
      <c r="D83" s="195" t="n"/>
      <c r="E83" s="195" t="n"/>
      <c r="F83" s="195" t="n"/>
      <c r="G83" s="195" t="n"/>
      <c r="H83" s="195" t="n"/>
      <c r="I83" s="195" t="n"/>
      <c r="J83" s="195" t="n"/>
      <c r="K83" s="195" t="n"/>
      <c r="L83" s="195" t="n"/>
      <c r="M83" s="195" t="n"/>
      <c r="N83" s="195" t="n"/>
      <c r="O83" s="195" t="n"/>
      <c r="P83" s="195" t="n"/>
      <c r="Q83" s="195" t="n"/>
      <c r="R83" s="195" t="n"/>
      <c r="S83" s="195" t="n"/>
      <c r="T83" s="195" t="n"/>
      <c r="U83" s="195" t="n"/>
      <c r="V83" s="195" t="n"/>
      <c r="W83" s="195" t="n"/>
      <c r="X83" s="195" t="n"/>
      <c r="Y83" s="195" t="n"/>
      <c r="Z83" s="195" t="n"/>
    </row>
    <row r="84" ht="12.75" customHeight="1" s="324">
      <c r="A84" s="195" t="n"/>
      <c r="B84" s="195" t="n"/>
      <c r="C84" s="195" t="n"/>
      <c r="D84" s="195" t="n"/>
      <c r="E84" s="195" t="n"/>
      <c r="F84" s="195" t="n"/>
      <c r="G84" s="195" t="n"/>
      <c r="H84" s="195" t="n"/>
      <c r="I84" s="195" t="n"/>
      <c r="J84" s="195" t="n"/>
      <c r="K84" s="195" t="n"/>
      <c r="L84" s="195" t="n"/>
      <c r="M84" s="195" t="n"/>
      <c r="N84" s="195" t="n"/>
      <c r="O84" s="195" t="n"/>
      <c r="P84" s="195" t="n"/>
      <c r="Q84" s="195" t="n"/>
      <c r="R84" s="195" t="n"/>
      <c r="S84" s="195" t="n"/>
      <c r="T84" s="195" t="n"/>
      <c r="U84" s="195" t="n"/>
      <c r="V84" s="195" t="n"/>
      <c r="W84" s="195" t="n"/>
      <c r="X84" s="195" t="n"/>
      <c r="Y84" s="195" t="n"/>
      <c r="Z84" s="195" t="n"/>
    </row>
    <row r="85" ht="12.75" customHeight="1" s="324">
      <c r="A85" s="195" t="n"/>
      <c r="B85" s="195" t="n"/>
      <c r="C85" s="195" t="n"/>
      <c r="D85" s="195" t="n"/>
      <c r="E85" s="195" t="n"/>
      <c r="F85" s="195" t="n"/>
      <c r="G85" s="195" t="n"/>
      <c r="H85" s="195" t="n"/>
      <c r="I85" s="195" t="n"/>
      <c r="J85" s="195" t="n"/>
      <c r="K85" s="195" t="n"/>
      <c r="L85" s="195" t="n"/>
      <c r="M85" s="195" t="n"/>
      <c r="N85" s="195" t="n"/>
      <c r="O85" s="195" t="n"/>
      <c r="P85" s="195" t="n"/>
      <c r="Q85" s="195" t="n"/>
      <c r="R85" s="195" t="n"/>
      <c r="S85" s="195" t="n"/>
      <c r="T85" s="195" t="n"/>
      <c r="U85" s="195" t="n"/>
      <c r="V85" s="195" t="n"/>
      <c r="W85" s="195" t="n"/>
      <c r="X85" s="195" t="n"/>
      <c r="Y85" s="195" t="n"/>
      <c r="Z85" s="195" t="n"/>
    </row>
    <row r="86" ht="12.75" customHeight="1" s="324">
      <c r="A86" s="195" t="n"/>
      <c r="B86" s="195" t="n"/>
      <c r="C86" s="195" t="n"/>
      <c r="D86" s="195" t="n"/>
      <c r="E86" s="195" t="n"/>
      <c r="F86" s="195" t="n"/>
      <c r="G86" s="195" t="n"/>
      <c r="H86" s="195" t="n"/>
      <c r="I86" s="195" t="n"/>
      <c r="J86" s="195" t="n"/>
      <c r="K86" s="195" t="n"/>
      <c r="L86" s="195" t="n"/>
      <c r="M86" s="195" t="n"/>
      <c r="N86" s="195" t="n"/>
      <c r="O86" s="195" t="n"/>
      <c r="P86" s="195" t="n"/>
      <c r="Q86" s="195" t="n"/>
      <c r="R86" s="195" t="n"/>
      <c r="S86" s="195" t="n"/>
      <c r="T86" s="195" t="n"/>
      <c r="U86" s="195" t="n"/>
      <c r="V86" s="195" t="n"/>
      <c r="W86" s="195" t="n"/>
      <c r="X86" s="195" t="n"/>
      <c r="Y86" s="195" t="n"/>
      <c r="Z86" s="195" t="n"/>
    </row>
    <row r="87" ht="12.75" customHeight="1" s="324">
      <c r="A87" s="195" t="n"/>
      <c r="B87" s="195" t="n"/>
      <c r="C87" s="195" t="n"/>
      <c r="D87" s="195" t="n"/>
      <c r="E87" s="195" t="n"/>
      <c r="F87" s="195" t="n"/>
      <c r="G87" s="195" t="n"/>
      <c r="H87" s="195" t="n"/>
      <c r="I87" s="195" t="n"/>
      <c r="J87" s="195" t="n"/>
      <c r="K87" s="195" t="n"/>
      <c r="L87" s="195" t="n"/>
      <c r="M87" s="195" t="n"/>
      <c r="N87" s="195" t="n"/>
      <c r="O87" s="195" t="n"/>
      <c r="P87" s="195" t="n"/>
      <c r="Q87" s="195" t="n"/>
      <c r="R87" s="195" t="n"/>
      <c r="S87" s="195" t="n"/>
      <c r="T87" s="195" t="n"/>
      <c r="U87" s="195" t="n"/>
      <c r="V87" s="195" t="n"/>
      <c r="W87" s="195" t="n"/>
      <c r="X87" s="195" t="n"/>
      <c r="Y87" s="195" t="n"/>
      <c r="Z87" s="195" t="n"/>
    </row>
    <row r="88" ht="12.75" customHeight="1" s="324">
      <c r="A88" s="195" t="n"/>
      <c r="B88" s="195" t="n"/>
      <c r="C88" s="195" t="n"/>
      <c r="D88" s="195" t="n"/>
      <c r="E88" s="195" t="n"/>
      <c r="F88" s="195" t="n"/>
      <c r="G88" s="195" t="n"/>
      <c r="H88" s="195" t="n"/>
      <c r="I88" s="195" t="n"/>
      <c r="J88" s="195" t="n"/>
      <c r="K88" s="195" t="n"/>
      <c r="L88" s="195" t="n"/>
      <c r="M88" s="195" t="n"/>
      <c r="N88" s="195" t="n"/>
      <c r="O88" s="195" t="n"/>
      <c r="P88" s="195" t="n"/>
      <c r="Q88" s="195" t="n"/>
      <c r="R88" s="195" t="n"/>
      <c r="S88" s="195" t="n"/>
      <c r="T88" s="195" t="n"/>
      <c r="U88" s="195" t="n"/>
      <c r="V88" s="195" t="n"/>
      <c r="W88" s="195" t="n"/>
      <c r="X88" s="195" t="n"/>
      <c r="Y88" s="195" t="n"/>
      <c r="Z88" s="195" t="n"/>
    </row>
    <row r="89" ht="12.75" customHeight="1" s="324">
      <c r="A89" s="195" t="n"/>
      <c r="B89" s="195" t="n"/>
      <c r="C89" s="195" t="n"/>
      <c r="D89" s="195" t="n"/>
      <c r="E89" s="195" t="n"/>
      <c r="F89" s="195" t="n"/>
      <c r="G89" s="195" t="n"/>
      <c r="H89" s="195" t="n"/>
      <c r="I89" s="195" t="n"/>
      <c r="J89" s="195" t="n"/>
      <c r="K89" s="195" t="n"/>
      <c r="L89" s="195" t="n"/>
      <c r="M89" s="195" t="n"/>
      <c r="N89" s="195" t="n"/>
      <c r="O89" s="195" t="n"/>
      <c r="P89" s="195" t="n"/>
      <c r="Q89" s="195" t="n"/>
      <c r="R89" s="195" t="n"/>
      <c r="S89" s="195" t="n"/>
      <c r="T89" s="195" t="n"/>
      <c r="U89" s="195" t="n"/>
      <c r="V89" s="195" t="n"/>
      <c r="W89" s="195" t="n"/>
      <c r="X89" s="195" t="n"/>
      <c r="Y89" s="195" t="n"/>
      <c r="Z89" s="195" t="n"/>
    </row>
    <row r="90" ht="12.75" customHeight="1" s="324">
      <c r="A90" s="195" t="n"/>
      <c r="B90" s="195" t="n"/>
      <c r="C90" s="195" t="n"/>
      <c r="D90" s="195" t="n"/>
      <c r="E90" s="195" t="n"/>
      <c r="F90" s="195" t="n"/>
      <c r="G90" s="195" t="n"/>
      <c r="H90" s="195" t="n"/>
      <c r="I90" s="195" t="n"/>
      <c r="J90" s="195" t="n"/>
      <c r="K90" s="195" t="n"/>
      <c r="L90" s="195" t="n"/>
      <c r="M90" s="195" t="n"/>
      <c r="N90" s="195" t="n"/>
      <c r="O90" s="195" t="n"/>
      <c r="P90" s="195" t="n"/>
      <c r="Q90" s="195" t="n"/>
      <c r="R90" s="195" t="n"/>
      <c r="S90" s="195" t="n"/>
      <c r="T90" s="195" t="n"/>
      <c r="U90" s="195" t="n"/>
      <c r="V90" s="195" t="n"/>
      <c r="W90" s="195" t="n"/>
      <c r="X90" s="195" t="n"/>
      <c r="Y90" s="195" t="n"/>
      <c r="Z90" s="195" t="n"/>
    </row>
    <row r="91" ht="12.75" customHeight="1" s="324">
      <c r="A91" s="195" t="n"/>
      <c r="B91" s="195" t="n"/>
      <c r="C91" s="195" t="n"/>
      <c r="D91" s="195" t="n"/>
      <c r="E91" s="195" t="n"/>
      <c r="F91" s="195" t="n"/>
      <c r="G91" s="195" t="n"/>
      <c r="H91" s="195" t="n"/>
      <c r="I91" s="195" t="n"/>
      <c r="J91" s="195" t="n"/>
      <c r="K91" s="195" t="n"/>
      <c r="L91" s="195" t="n"/>
      <c r="M91" s="195" t="n"/>
      <c r="N91" s="195" t="n"/>
      <c r="O91" s="195" t="n"/>
      <c r="P91" s="195" t="n"/>
      <c r="Q91" s="195" t="n"/>
      <c r="R91" s="195" t="n"/>
      <c r="S91" s="195" t="n"/>
      <c r="T91" s="195" t="n"/>
      <c r="U91" s="195" t="n"/>
      <c r="V91" s="195" t="n"/>
      <c r="W91" s="195" t="n"/>
      <c r="X91" s="195" t="n"/>
      <c r="Y91" s="195" t="n"/>
      <c r="Z91" s="195" t="n"/>
    </row>
    <row r="92" ht="12.75" customHeight="1" s="324">
      <c r="A92" s="195" t="n"/>
      <c r="B92" s="195" t="n"/>
      <c r="C92" s="195" t="n"/>
      <c r="D92" s="195" t="n"/>
      <c r="E92" s="195" t="n"/>
      <c r="F92" s="195" t="n"/>
      <c r="G92" s="195" t="n"/>
      <c r="H92" s="195" t="n"/>
      <c r="I92" s="195" t="n"/>
      <c r="J92" s="195" t="n"/>
      <c r="K92" s="195" t="n"/>
      <c r="L92" s="195" t="n"/>
      <c r="M92" s="195" t="n"/>
      <c r="N92" s="195" t="n"/>
      <c r="O92" s="195" t="n"/>
      <c r="P92" s="195" t="n"/>
      <c r="Q92" s="195" t="n"/>
      <c r="R92" s="195" t="n"/>
      <c r="S92" s="195" t="n"/>
      <c r="T92" s="195" t="n"/>
      <c r="U92" s="195" t="n"/>
      <c r="V92" s="195" t="n"/>
      <c r="W92" s="195" t="n"/>
      <c r="X92" s="195" t="n"/>
      <c r="Y92" s="195" t="n"/>
      <c r="Z92" s="195" t="n"/>
    </row>
    <row r="93" ht="12.75" customHeight="1" s="324">
      <c r="A93" s="195" t="n"/>
      <c r="B93" s="195" t="n"/>
      <c r="C93" s="195" t="n"/>
      <c r="D93" s="195" t="n"/>
      <c r="E93" s="195" t="n"/>
      <c r="F93" s="195" t="n"/>
      <c r="G93" s="195" t="n"/>
      <c r="H93" s="195" t="n"/>
      <c r="I93" s="195" t="n"/>
      <c r="J93" s="195" t="n"/>
      <c r="K93" s="195" t="n"/>
      <c r="L93" s="195" t="n"/>
      <c r="M93" s="195" t="n"/>
      <c r="N93" s="195" t="n"/>
      <c r="O93" s="195" t="n"/>
      <c r="P93" s="195" t="n"/>
      <c r="Q93" s="195" t="n"/>
      <c r="R93" s="195" t="n"/>
      <c r="S93" s="195" t="n"/>
      <c r="T93" s="195" t="n"/>
      <c r="U93" s="195" t="n"/>
      <c r="V93" s="195" t="n"/>
      <c r="W93" s="195" t="n"/>
      <c r="X93" s="195" t="n"/>
      <c r="Y93" s="195" t="n"/>
      <c r="Z93" s="195" t="n"/>
    </row>
    <row r="94" ht="12.75" customHeight="1" s="324">
      <c r="A94" s="195" t="n"/>
      <c r="B94" s="195" t="n"/>
      <c r="C94" s="195" t="n"/>
      <c r="D94" s="195" t="n"/>
      <c r="E94" s="195" t="n"/>
      <c r="F94" s="195" t="n"/>
      <c r="G94" s="195" t="n"/>
      <c r="H94" s="195" t="n"/>
      <c r="I94" s="195" t="n"/>
      <c r="J94" s="195" t="n"/>
      <c r="K94" s="195" t="n"/>
      <c r="L94" s="195" t="n"/>
      <c r="M94" s="195" t="n"/>
      <c r="N94" s="195" t="n"/>
      <c r="O94" s="195" t="n"/>
      <c r="P94" s="195" t="n"/>
      <c r="Q94" s="195" t="n"/>
      <c r="R94" s="195" t="n"/>
      <c r="S94" s="195" t="n"/>
      <c r="T94" s="195" t="n"/>
      <c r="U94" s="195" t="n"/>
      <c r="V94" s="195" t="n"/>
      <c r="W94" s="195" t="n"/>
      <c r="X94" s="195" t="n"/>
      <c r="Y94" s="195" t="n"/>
      <c r="Z94" s="195" t="n"/>
    </row>
    <row r="95" ht="12.75" customHeight="1" s="324">
      <c r="A95" s="195" t="n"/>
      <c r="B95" s="195" t="n"/>
      <c r="C95" s="195" t="n"/>
      <c r="D95" s="195" t="n"/>
      <c r="E95" s="195" t="n"/>
      <c r="F95" s="195" t="n"/>
      <c r="G95" s="195" t="n"/>
      <c r="H95" s="195" t="n"/>
      <c r="I95" s="195" t="n"/>
      <c r="J95" s="195" t="n"/>
      <c r="K95" s="195" t="n"/>
      <c r="L95" s="195" t="n"/>
      <c r="M95" s="195" t="n"/>
      <c r="N95" s="195" t="n"/>
      <c r="O95" s="195" t="n"/>
      <c r="P95" s="195" t="n"/>
      <c r="Q95" s="195" t="n"/>
      <c r="R95" s="195" t="n"/>
      <c r="S95" s="195" t="n"/>
      <c r="T95" s="195" t="n"/>
      <c r="U95" s="195" t="n"/>
      <c r="V95" s="195" t="n"/>
      <c r="W95" s="195" t="n"/>
      <c r="X95" s="195" t="n"/>
      <c r="Y95" s="195" t="n"/>
      <c r="Z95" s="195" t="n"/>
    </row>
    <row r="96" ht="12.75" customHeight="1" s="324">
      <c r="A96" s="195" t="n"/>
      <c r="B96" s="195" t="n"/>
      <c r="C96" s="195" t="n"/>
      <c r="D96" s="195" t="n"/>
      <c r="E96" s="195" t="n"/>
      <c r="F96" s="195" t="n"/>
      <c r="G96" s="195" t="n"/>
      <c r="H96" s="195" t="n"/>
      <c r="I96" s="195" t="n"/>
      <c r="J96" s="195" t="n"/>
      <c r="K96" s="195" t="n"/>
      <c r="L96" s="195" t="n"/>
      <c r="M96" s="195" t="n"/>
      <c r="N96" s="195" t="n"/>
      <c r="O96" s="195" t="n"/>
      <c r="P96" s="195" t="n"/>
      <c r="Q96" s="195" t="n"/>
      <c r="R96" s="195" t="n"/>
      <c r="S96" s="195" t="n"/>
      <c r="T96" s="195" t="n"/>
      <c r="U96" s="195" t="n"/>
      <c r="V96" s="195" t="n"/>
      <c r="W96" s="195" t="n"/>
      <c r="X96" s="195" t="n"/>
      <c r="Y96" s="195" t="n"/>
      <c r="Z96" s="195" t="n"/>
    </row>
    <row r="97" ht="12.75" customHeight="1" s="324">
      <c r="A97" s="195" t="n"/>
      <c r="B97" s="195" t="n"/>
      <c r="C97" s="195" t="n"/>
      <c r="D97" s="195" t="n"/>
      <c r="E97" s="195" t="n"/>
      <c r="F97" s="195" t="n"/>
      <c r="G97" s="195" t="n"/>
      <c r="H97" s="195" t="n"/>
      <c r="I97" s="195" t="n"/>
      <c r="J97" s="195" t="n"/>
      <c r="K97" s="195" t="n"/>
      <c r="L97" s="195" t="n"/>
      <c r="M97" s="195" t="n"/>
      <c r="N97" s="195" t="n"/>
      <c r="O97" s="195" t="n"/>
      <c r="P97" s="195" t="n"/>
      <c r="Q97" s="195" t="n"/>
      <c r="R97" s="195" t="n"/>
      <c r="S97" s="195" t="n"/>
      <c r="T97" s="195" t="n"/>
      <c r="U97" s="195" t="n"/>
      <c r="V97" s="195" t="n"/>
      <c r="W97" s="195" t="n"/>
      <c r="X97" s="195" t="n"/>
      <c r="Y97" s="195" t="n"/>
      <c r="Z97" s="195" t="n"/>
    </row>
    <row r="98" ht="12.75" customHeight="1" s="324">
      <c r="A98" s="195" t="n"/>
      <c r="B98" s="195" t="n"/>
      <c r="C98" s="195" t="n"/>
      <c r="D98" s="195" t="n"/>
      <c r="E98" s="195" t="n"/>
      <c r="F98" s="195" t="n"/>
      <c r="G98" s="195" t="n"/>
      <c r="H98" s="195" t="n"/>
      <c r="I98" s="195" t="n"/>
      <c r="J98" s="195" t="n"/>
      <c r="K98" s="195" t="n"/>
      <c r="L98" s="195" t="n"/>
      <c r="M98" s="195" t="n"/>
      <c r="N98" s="195" t="n"/>
      <c r="O98" s="195" t="n"/>
      <c r="P98" s="195" t="n"/>
      <c r="Q98" s="195" t="n"/>
      <c r="R98" s="195" t="n"/>
      <c r="S98" s="195" t="n"/>
      <c r="T98" s="195" t="n"/>
      <c r="U98" s="195" t="n"/>
      <c r="V98" s="195" t="n"/>
      <c r="W98" s="195" t="n"/>
      <c r="X98" s="195" t="n"/>
      <c r="Y98" s="195" t="n"/>
      <c r="Z98" s="195" t="n"/>
    </row>
    <row r="99" ht="12.75" customHeight="1" s="324">
      <c r="A99" s="195" t="n"/>
      <c r="B99" s="195" t="n"/>
      <c r="C99" s="195" t="n"/>
      <c r="D99" s="195" t="n"/>
      <c r="E99" s="195" t="n"/>
      <c r="F99" s="195" t="n"/>
      <c r="G99" s="195" t="n"/>
      <c r="H99" s="195" t="n"/>
      <c r="I99" s="195" t="n"/>
      <c r="J99" s="195" t="n"/>
      <c r="K99" s="195" t="n"/>
      <c r="L99" s="195" t="n"/>
      <c r="M99" s="195" t="n"/>
      <c r="N99" s="195" t="n"/>
      <c r="O99" s="195" t="n"/>
      <c r="P99" s="195" t="n"/>
      <c r="Q99" s="195" t="n"/>
      <c r="R99" s="195" t="n"/>
      <c r="S99" s="195" t="n"/>
      <c r="T99" s="195" t="n"/>
      <c r="U99" s="195" t="n"/>
      <c r="V99" s="195" t="n"/>
      <c r="W99" s="195" t="n"/>
      <c r="X99" s="195" t="n"/>
      <c r="Y99" s="195" t="n"/>
      <c r="Z99" s="195" t="n"/>
    </row>
    <row r="100" ht="12.75" customHeight="1" s="324">
      <c r="A100" s="195" t="n"/>
      <c r="B100" s="195" t="n"/>
      <c r="C100" s="195" t="n"/>
      <c r="D100" s="195" t="n"/>
      <c r="E100" s="195" t="n"/>
      <c r="F100" s="195" t="n"/>
      <c r="G100" s="195" t="n"/>
      <c r="H100" s="195" t="n"/>
      <c r="I100" s="195" t="n"/>
      <c r="J100" s="195" t="n"/>
      <c r="K100" s="195" t="n"/>
      <c r="L100" s="195" t="n"/>
      <c r="M100" s="195" t="n"/>
      <c r="N100" s="195" t="n"/>
      <c r="O100" s="195" t="n"/>
      <c r="P100" s="195" t="n"/>
      <c r="Q100" s="195" t="n"/>
      <c r="R100" s="195" t="n"/>
      <c r="S100" s="195" t="n"/>
      <c r="T100" s="195" t="n"/>
      <c r="U100" s="195" t="n"/>
      <c r="V100" s="195" t="n"/>
      <c r="W100" s="195" t="n"/>
      <c r="X100" s="195" t="n"/>
      <c r="Y100" s="195" t="n"/>
      <c r="Z100" s="195" t="n"/>
    </row>
    <row r="101" ht="12.75" customHeight="1" s="324">
      <c r="A101" s="195" t="n"/>
      <c r="B101" s="195" t="n"/>
      <c r="C101" s="195" t="n"/>
      <c r="D101" s="195" t="n"/>
      <c r="E101" s="195" t="n"/>
      <c r="F101" s="195" t="n"/>
      <c r="G101" s="195" t="n"/>
      <c r="H101" s="195" t="n"/>
      <c r="I101" s="195" t="n"/>
      <c r="J101" s="195" t="n"/>
      <c r="K101" s="195" t="n"/>
      <c r="L101" s="195" t="n"/>
      <c r="M101" s="195" t="n"/>
      <c r="N101" s="195" t="n"/>
      <c r="O101" s="195" t="n"/>
      <c r="P101" s="195" t="n"/>
      <c r="Q101" s="195" t="n"/>
      <c r="R101" s="195" t="n"/>
      <c r="S101" s="195" t="n"/>
      <c r="T101" s="195" t="n"/>
      <c r="U101" s="195" t="n"/>
      <c r="V101" s="195" t="n"/>
      <c r="W101" s="195" t="n"/>
      <c r="X101" s="195" t="n"/>
      <c r="Y101" s="195" t="n"/>
      <c r="Z101" s="195" t="n"/>
    </row>
    <row r="102" ht="12.75" customHeight="1" s="324">
      <c r="A102" s="195" t="n"/>
      <c r="B102" s="195" t="n"/>
      <c r="C102" s="195" t="n"/>
      <c r="D102" s="195" t="n"/>
      <c r="E102" s="195" t="n"/>
      <c r="F102" s="195" t="n"/>
      <c r="G102" s="195" t="n"/>
      <c r="H102" s="195" t="n"/>
      <c r="I102" s="195" t="n"/>
      <c r="J102" s="195" t="n"/>
      <c r="K102" s="195" t="n"/>
      <c r="L102" s="195" t="n"/>
      <c r="M102" s="195" t="n"/>
      <c r="N102" s="195" t="n"/>
      <c r="O102" s="195" t="n"/>
      <c r="P102" s="195" t="n"/>
      <c r="Q102" s="195" t="n"/>
      <c r="R102" s="195" t="n"/>
      <c r="S102" s="195" t="n"/>
      <c r="T102" s="195" t="n"/>
      <c r="U102" s="195" t="n"/>
      <c r="V102" s="195" t="n"/>
      <c r="W102" s="195" t="n"/>
      <c r="X102" s="195" t="n"/>
      <c r="Y102" s="195" t="n"/>
      <c r="Z102" s="195" t="n"/>
    </row>
    <row r="103" ht="12.75" customHeight="1" s="324">
      <c r="A103" s="195" t="n"/>
      <c r="B103" s="195" t="n"/>
      <c r="C103" s="195" t="n"/>
      <c r="D103" s="195" t="n"/>
      <c r="E103" s="195" t="n"/>
      <c r="F103" s="195" t="n"/>
      <c r="G103" s="195" t="n"/>
      <c r="H103" s="195" t="n"/>
      <c r="I103" s="195" t="n"/>
      <c r="J103" s="195" t="n"/>
      <c r="K103" s="195" t="n"/>
      <c r="L103" s="195" t="n"/>
      <c r="M103" s="195" t="n"/>
      <c r="N103" s="195" t="n"/>
      <c r="O103" s="195" t="n"/>
      <c r="P103" s="195" t="n"/>
      <c r="Q103" s="195" t="n"/>
      <c r="R103" s="195" t="n"/>
      <c r="S103" s="195" t="n"/>
      <c r="T103" s="195" t="n"/>
      <c r="U103" s="195" t="n"/>
      <c r="V103" s="195" t="n"/>
      <c r="W103" s="195" t="n"/>
      <c r="X103" s="195" t="n"/>
      <c r="Y103" s="195" t="n"/>
      <c r="Z103" s="195" t="n"/>
    </row>
    <row r="104" ht="12.75" customHeight="1" s="324">
      <c r="A104" s="195" t="n"/>
      <c r="B104" s="195" t="n"/>
      <c r="C104" s="195" t="n"/>
      <c r="D104" s="195" t="n"/>
      <c r="E104" s="195" t="n"/>
      <c r="F104" s="195" t="n"/>
      <c r="G104" s="195" t="n"/>
      <c r="H104" s="195" t="n"/>
      <c r="I104" s="195" t="n"/>
      <c r="J104" s="195" t="n"/>
      <c r="K104" s="195" t="n"/>
      <c r="L104" s="195" t="n"/>
      <c r="M104" s="195" t="n"/>
      <c r="N104" s="195" t="n"/>
      <c r="O104" s="195" t="n"/>
      <c r="P104" s="195" t="n"/>
      <c r="Q104" s="195" t="n"/>
      <c r="R104" s="195" t="n"/>
      <c r="S104" s="195" t="n"/>
      <c r="T104" s="195" t="n"/>
      <c r="U104" s="195" t="n"/>
      <c r="V104" s="195" t="n"/>
      <c r="W104" s="195" t="n"/>
      <c r="X104" s="195" t="n"/>
      <c r="Y104" s="195" t="n"/>
      <c r="Z104" s="195" t="n"/>
    </row>
    <row r="105" ht="12.75" customHeight="1" s="324">
      <c r="A105" s="195" t="n"/>
      <c r="B105" s="195" t="n"/>
      <c r="C105" s="195" t="n"/>
      <c r="D105" s="195" t="n"/>
      <c r="E105" s="195" t="n"/>
      <c r="F105" s="195" t="n"/>
      <c r="G105" s="195" t="n"/>
      <c r="H105" s="195" t="n"/>
      <c r="I105" s="195" t="n"/>
      <c r="J105" s="195" t="n"/>
      <c r="K105" s="195" t="n"/>
      <c r="L105" s="195" t="n"/>
      <c r="M105" s="195" t="n"/>
      <c r="N105" s="195" t="n"/>
      <c r="O105" s="195" t="n"/>
      <c r="P105" s="195" t="n"/>
      <c r="Q105" s="195" t="n"/>
      <c r="R105" s="195" t="n"/>
      <c r="S105" s="195" t="n"/>
      <c r="T105" s="195" t="n"/>
      <c r="U105" s="195" t="n"/>
      <c r="V105" s="195" t="n"/>
      <c r="W105" s="195" t="n"/>
      <c r="X105" s="195" t="n"/>
      <c r="Y105" s="195" t="n"/>
      <c r="Z105" s="195" t="n"/>
    </row>
    <row r="106" ht="12.75" customHeight="1" s="324">
      <c r="A106" s="195" t="n"/>
      <c r="B106" s="195" t="n"/>
      <c r="C106" s="195" t="n"/>
      <c r="D106" s="195" t="n"/>
      <c r="E106" s="195" t="n"/>
      <c r="F106" s="195" t="n"/>
      <c r="G106" s="195" t="n"/>
      <c r="H106" s="195" t="n"/>
      <c r="I106" s="195" t="n"/>
      <c r="J106" s="195" t="n"/>
      <c r="K106" s="195" t="n"/>
      <c r="L106" s="195" t="n"/>
      <c r="M106" s="195" t="n"/>
      <c r="N106" s="195" t="n"/>
      <c r="O106" s="195" t="n"/>
      <c r="P106" s="195" t="n"/>
      <c r="Q106" s="195" t="n"/>
      <c r="R106" s="195" t="n"/>
      <c r="S106" s="195" t="n"/>
      <c r="T106" s="195" t="n"/>
      <c r="U106" s="195" t="n"/>
      <c r="V106" s="195" t="n"/>
      <c r="W106" s="195" t="n"/>
      <c r="X106" s="195" t="n"/>
      <c r="Y106" s="195" t="n"/>
      <c r="Z106" s="195" t="n"/>
    </row>
    <row r="107" ht="12.75" customHeight="1" s="324">
      <c r="A107" s="195" t="n"/>
      <c r="B107" s="195" t="n"/>
      <c r="C107" s="195" t="n"/>
      <c r="D107" s="195" t="n"/>
      <c r="E107" s="195" t="n"/>
      <c r="F107" s="195" t="n"/>
      <c r="G107" s="195" t="n"/>
      <c r="H107" s="195" t="n"/>
      <c r="I107" s="195" t="n"/>
      <c r="J107" s="195" t="n"/>
      <c r="K107" s="195" t="n"/>
      <c r="L107" s="195" t="n"/>
      <c r="M107" s="195" t="n"/>
      <c r="N107" s="195" t="n"/>
      <c r="O107" s="195" t="n"/>
      <c r="P107" s="195" t="n"/>
      <c r="Q107" s="195" t="n"/>
      <c r="R107" s="195" t="n"/>
      <c r="S107" s="195" t="n"/>
      <c r="T107" s="195" t="n"/>
      <c r="U107" s="195" t="n"/>
      <c r="V107" s="195" t="n"/>
      <c r="W107" s="195" t="n"/>
      <c r="X107" s="195" t="n"/>
      <c r="Y107" s="195" t="n"/>
      <c r="Z107" s="195" t="n"/>
    </row>
    <row r="108" ht="12.75" customHeight="1" s="324">
      <c r="A108" s="195" t="n"/>
      <c r="B108" s="195" t="n"/>
      <c r="C108" s="195" t="n"/>
      <c r="D108" s="195" t="n"/>
      <c r="E108" s="195" t="n"/>
      <c r="F108" s="195" t="n"/>
      <c r="G108" s="195" t="n"/>
      <c r="H108" s="195" t="n"/>
      <c r="I108" s="195" t="n"/>
      <c r="J108" s="195" t="n"/>
      <c r="K108" s="195" t="n"/>
      <c r="L108" s="195" t="n"/>
      <c r="M108" s="195" t="n"/>
      <c r="N108" s="195" t="n"/>
      <c r="O108" s="195" t="n"/>
      <c r="P108" s="195" t="n"/>
      <c r="Q108" s="195" t="n"/>
      <c r="R108" s="195" t="n"/>
      <c r="S108" s="195" t="n"/>
      <c r="T108" s="195" t="n"/>
      <c r="U108" s="195" t="n"/>
      <c r="V108" s="195" t="n"/>
      <c r="W108" s="195" t="n"/>
      <c r="X108" s="195" t="n"/>
      <c r="Y108" s="195" t="n"/>
      <c r="Z108" s="195" t="n"/>
    </row>
    <row r="109" ht="12.75" customHeight="1" s="324">
      <c r="A109" s="195" t="n"/>
      <c r="B109" s="195" t="n"/>
      <c r="C109" s="195" t="n"/>
      <c r="D109" s="195" t="n"/>
      <c r="E109" s="195" t="n"/>
      <c r="F109" s="195" t="n"/>
      <c r="G109" s="195" t="n"/>
      <c r="H109" s="195" t="n"/>
      <c r="I109" s="195" t="n"/>
      <c r="J109" s="195" t="n"/>
      <c r="K109" s="195" t="n"/>
      <c r="L109" s="195" t="n"/>
      <c r="M109" s="195" t="n"/>
      <c r="N109" s="195" t="n"/>
      <c r="O109" s="195" t="n"/>
      <c r="P109" s="195" t="n"/>
      <c r="Q109" s="195" t="n"/>
      <c r="R109" s="195" t="n"/>
      <c r="S109" s="195" t="n"/>
      <c r="T109" s="195" t="n"/>
      <c r="U109" s="195" t="n"/>
      <c r="V109" s="195" t="n"/>
      <c r="W109" s="195" t="n"/>
      <c r="X109" s="195" t="n"/>
      <c r="Y109" s="195" t="n"/>
      <c r="Z109" s="195" t="n"/>
    </row>
    <row r="110" ht="12.75" customHeight="1" s="324">
      <c r="A110" s="195" t="n"/>
      <c r="B110" s="195" t="n"/>
      <c r="C110" s="195" t="n"/>
      <c r="D110" s="195" t="n"/>
      <c r="E110" s="195" t="n"/>
      <c r="F110" s="195" t="n"/>
      <c r="G110" s="195" t="n"/>
      <c r="H110" s="195" t="n"/>
      <c r="I110" s="195" t="n"/>
      <c r="J110" s="195" t="n"/>
      <c r="K110" s="195" t="n"/>
      <c r="L110" s="195" t="n"/>
      <c r="M110" s="195" t="n"/>
      <c r="N110" s="195" t="n"/>
      <c r="O110" s="195" t="n"/>
      <c r="P110" s="195" t="n"/>
      <c r="Q110" s="195" t="n"/>
      <c r="R110" s="195" t="n"/>
      <c r="S110" s="195" t="n"/>
      <c r="T110" s="195" t="n"/>
      <c r="U110" s="195" t="n"/>
      <c r="V110" s="195" t="n"/>
      <c r="W110" s="195" t="n"/>
      <c r="X110" s="195" t="n"/>
      <c r="Y110" s="195" t="n"/>
      <c r="Z110" s="195" t="n"/>
    </row>
    <row r="111" ht="12.75" customHeight="1" s="324">
      <c r="A111" s="195" t="n"/>
      <c r="B111" s="195" t="n"/>
      <c r="C111" s="195" t="n"/>
      <c r="D111" s="195" t="n"/>
      <c r="E111" s="195" t="n"/>
      <c r="F111" s="195" t="n"/>
      <c r="G111" s="195" t="n"/>
      <c r="H111" s="195" t="n"/>
      <c r="I111" s="195" t="n"/>
      <c r="J111" s="195" t="n"/>
      <c r="K111" s="195" t="n"/>
      <c r="L111" s="195" t="n"/>
      <c r="M111" s="195" t="n"/>
      <c r="N111" s="195" t="n"/>
      <c r="O111" s="195" t="n"/>
      <c r="P111" s="195" t="n"/>
      <c r="Q111" s="195" t="n"/>
      <c r="R111" s="195" t="n"/>
      <c r="S111" s="195" t="n"/>
      <c r="T111" s="195" t="n"/>
      <c r="U111" s="195" t="n"/>
      <c r="V111" s="195" t="n"/>
      <c r="W111" s="195" t="n"/>
      <c r="X111" s="195" t="n"/>
      <c r="Y111" s="195" t="n"/>
      <c r="Z111" s="195" t="n"/>
    </row>
    <row r="112" ht="12.75" customHeight="1" s="324">
      <c r="A112" s="195" t="n"/>
      <c r="B112" s="195" t="n"/>
      <c r="C112" s="195" t="n"/>
      <c r="D112" s="195" t="n"/>
      <c r="E112" s="195" t="n"/>
      <c r="F112" s="195" t="n"/>
      <c r="G112" s="195" t="n"/>
      <c r="H112" s="195" t="n"/>
      <c r="I112" s="195" t="n"/>
      <c r="J112" s="195" t="n"/>
      <c r="K112" s="195" t="n"/>
      <c r="L112" s="195" t="n"/>
      <c r="M112" s="195" t="n"/>
      <c r="N112" s="195" t="n"/>
      <c r="O112" s="195" t="n"/>
      <c r="P112" s="195" t="n"/>
      <c r="Q112" s="195" t="n"/>
      <c r="R112" s="195" t="n"/>
      <c r="S112" s="195" t="n"/>
      <c r="T112" s="195" t="n"/>
      <c r="U112" s="195" t="n"/>
      <c r="V112" s="195" t="n"/>
      <c r="W112" s="195" t="n"/>
      <c r="X112" s="195" t="n"/>
      <c r="Y112" s="195" t="n"/>
      <c r="Z112" s="195" t="n"/>
    </row>
    <row r="113" ht="12.75" customHeight="1" s="324">
      <c r="A113" s="195" t="n"/>
      <c r="B113" s="195" t="n"/>
      <c r="C113" s="195" t="n"/>
      <c r="D113" s="195" t="n"/>
      <c r="E113" s="195" t="n"/>
      <c r="F113" s="195" t="n"/>
      <c r="G113" s="195" t="n"/>
      <c r="H113" s="195" t="n"/>
      <c r="I113" s="195" t="n"/>
      <c r="J113" s="195" t="n"/>
      <c r="K113" s="195" t="n"/>
      <c r="L113" s="195" t="n"/>
      <c r="M113" s="195" t="n"/>
      <c r="N113" s="195" t="n"/>
      <c r="O113" s="195" t="n"/>
      <c r="P113" s="195" t="n"/>
      <c r="Q113" s="195" t="n"/>
      <c r="R113" s="195" t="n"/>
      <c r="S113" s="195" t="n"/>
      <c r="T113" s="195" t="n"/>
      <c r="U113" s="195" t="n"/>
      <c r="V113" s="195" t="n"/>
      <c r="W113" s="195" t="n"/>
      <c r="X113" s="195" t="n"/>
      <c r="Y113" s="195" t="n"/>
      <c r="Z113" s="195" t="n"/>
    </row>
    <row r="114" ht="12.75" customHeight="1" s="324">
      <c r="A114" s="195" t="n"/>
      <c r="B114" s="195" t="n"/>
      <c r="C114" s="195" t="n"/>
      <c r="D114" s="195" t="n"/>
      <c r="E114" s="195" t="n"/>
      <c r="F114" s="195" t="n"/>
      <c r="G114" s="195" t="n"/>
      <c r="H114" s="195" t="n"/>
      <c r="I114" s="195" t="n"/>
      <c r="J114" s="195" t="n"/>
      <c r="K114" s="195" t="n"/>
      <c r="L114" s="195" t="n"/>
      <c r="M114" s="195" t="n"/>
      <c r="N114" s="195" t="n"/>
      <c r="O114" s="195" t="n"/>
      <c r="P114" s="195" t="n"/>
      <c r="Q114" s="195" t="n"/>
      <c r="R114" s="195" t="n"/>
      <c r="S114" s="195" t="n"/>
      <c r="T114" s="195" t="n"/>
      <c r="U114" s="195" t="n"/>
      <c r="V114" s="195" t="n"/>
      <c r="W114" s="195" t="n"/>
      <c r="X114" s="195" t="n"/>
      <c r="Y114" s="195" t="n"/>
      <c r="Z114" s="195" t="n"/>
    </row>
    <row r="115" ht="12.75" customHeight="1" s="324">
      <c r="A115" s="195" t="n"/>
      <c r="B115" s="195" t="n"/>
      <c r="C115" s="195" t="n"/>
      <c r="D115" s="195" t="n"/>
      <c r="E115" s="195" t="n"/>
      <c r="F115" s="195" t="n"/>
      <c r="G115" s="195" t="n"/>
      <c r="H115" s="195" t="n"/>
      <c r="I115" s="195" t="n"/>
      <c r="J115" s="195" t="n"/>
      <c r="K115" s="195" t="n"/>
      <c r="L115" s="195" t="n"/>
      <c r="M115" s="195" t="n"/>
      <c r="N115" s="195" t="n"/>
      <c r="O115" s="195" t="n"/>
      <c r="P115" s="195" t="n"/>
      <c r="Q115" s="195" t="n"/>
      <c r="R115" s="195" t="n"/>
      <c r="S115" s="195" t="n"/>
      <c r="T115" s="195" t="n"/>
      <c r="U115" s="195" t="n"/>
      <c r="V115" s="195" t="n"/>
      <c r="W115" s="195" t="n"/>
      <c r="X115" s="195" t="n"/>
      <c r="Y115" s="195" t="n"/>
      <c r="Z115" s="195" t="n"/>
    </row>
    <row r="116" ht="12.75" customHeight="1" s="324">
      <c r="A116" s="195" t="n"/>
      <c r="B116" s="195" t="n"/>
      <c r="C116" s="195" t="n"/>
      <c r="D116" s="195" t="n"/>
      <c r="E116" s="195" t="n"/>
      <c r="F116" s="195" t="n"/>
      <c r="G116" s="195" t="n"/>
      <c r="H116" s="195" t="n"/>
      <c r="I116" s="195" t="n"/>
      <c r="J116" s="195" t="n"/>
      <c r="K116" s="195" t="n"/>
      <c r="L116" s="195" t="n"/>
      <c r="M116" s="195" t="n"/>
      <c r="N116" s="195" t="n"/>
      <c r="O116" s="195" t="n"/>
      <c r="P116" s="195" t="n"/>
      <c r="Q116" s="195" t="n"/>
      <c r="R116" s="195" t="n"/>
      <c r="S116" s="195" t="n"/>
      <c r="T116" s="195" t="n"/>
      <c r="U116" s="195" t="n"/>
      <c r="V116" s="195" t="n"/>
      <c r="W116" s="195" t="n"/>
      <c r="X116" s="195" t="n"/>
      <c r="Y116" s="195" t="n"/>
      <c r="Z116" s="195" t="n"/>
    </row>
    <row r="117" ht="12.75" customHeight="1" s="324">
      <c r="A117" s="195" t="n"/>
      <c r="B117" s="195" t="n"/>
      <c r="C117" s="195" t="n"/>
      <c r="D117" s="195" t="n"/>
      <c r="E117" s="195" t="n"/>
      <c r="F117" s="195" t="n"/>
      <c r="G117" s="195" t="n"/>
      <c r="H117" s="195" t="n"/>
      <c r="I117" s="195" t="n"/>
      <c r="J117" s="195" t="n"/>
      <c r="K117" s="195" t="n"/>
      <c r="L117" s="195" t="n"/>
      <c r="M117" s="195" t="n"/>
      <c r="N117" s="195" t="n"/>
      <c r="O117" s="195" t="n"/>
      <c r="P117" s="195" t="n"/>
      <c r="Q117" s="195" t="n"/>
      <c r="R117" s="195" t="n"/>
      <c r="S117" s="195" t="n"/>
      <c r="T117" s="195" t="n"/>
      <c r="U117" s="195" t="n"/>
      <c r="V117" s="195" t="n"/>
      <c r="W117" s="195" t="n"/>
      <c r="X117" s="195" t="n"/>
      <c r="Y117" s="195" t="n"/>
      <c r="Z117" s="195" t="n"/>
    </row>
    <row r="118" ht="12.75" customHeight="1" s="324">
      <c r="A118" s="195" t="n"/>
      <c r="B118" s="195" t="n"/>
      <c r="C118" s="195" t="n"/>
      <c r="D118" s="195" t="n"/>
      <c r="E118" s="195" t="n"/>
      <c r="F118" s="195" t="n"/>
      <c r="G118" s="195" t="n"/>
      <c r="H118" s="195" t="n"/>
      <c r="I118" s="195" t="n"/>
      <c r="J118" s="195" t="n"/>
      <c r="K118" s="195" t="n"/>
      <c r="L118" s="195" t="n"/>
      <c r="M118" s="195" t="n"/>
      <c r="N118" s="195" t="n"/>
      <c r="O118" s="195" t="n"/>
      <c r="P118" s="195" t="n"/>
      <c r="Q118" s="195" t="n"/>
      <c r="R118" s="195" t="n"/>
      <c r="S118" s="195" t="n"/>
      <c r="T118" s="195" t="n"/>
      <c r="U118" s="195" t="n"/>
      <c r="V118" s="195" t="n"/>
      <c r="W118" s="195" t="n"/>
      <c r="X118" s="195" t="n"/>
      <c r="Y118" s="195" t="n"/>
      <c r="Z118" s="195" t="n"/>
    </row>
    <row r="119" ht="12.75" customHeight="1" s="324">
      <c r="A119" s="195" t="n"/>
      <c r="B119" s="195" t="n"/>
      <c r="C119" s="195" t="n"/>
      <c r="D119" s="195" t="n"/>
      <c r="E119" s="195" t="n"/>
      <c r="F119" s="195" t="n"/>
      <c r="G119" s="195" t="n"/>
      <c r="H119" s="195" t="n"/>
      <c r="I119" s="195" t="n"/>
      <c r="J119" s="195" t="n"/>
      <c r="K119" s="195" t="n"/>
      <c r="L119" s="195" t="n"/>
      <c r="M119" s="195" t="n"/>
      <c r="N119" s="195" t="n"/>
      <c r="O119" s="195" t="n"/>
      <c r="P119" s="195" t="n"/>
      <c r="Q119" s="195" t="n"/>
      <c r="R119" s="195" t="n"/>
      <c r="S119" s="195" t="n"/>
      <c r="T119" s="195" t="n"/>
      <c r="U119" s="195" t="n"/>
      <c r="V119" s="195" t="n"/>
      <c r="W119" s="195" t="n"/>
      <c r="X119" s="195" t="n"/>
      <c r="Y119" s="195" t="n"/>
      <c r="Z119" s="195" t="n"/>
    </row>
    <row r="120" ht="12.75" customHeight="1" s="324">
      <c r="A120" s="195" t="n"/>
      <c r="B120" s="195" t="n"/>
      <c r="C120" s="195" t="n"/>
      <c r="D120" s="195" t="n"/>
      <c r="E120" s="195" t="n"/>
      <c r="F120" s="195" t="n"/>
      <c r="G120" s="195" t="n"/>
      <c r="H120" s="195" t="n"/>
      <c r="I120" s="195" t="n"/>
      <c r="J120" s="195" t="n"/>
      <c r="K120" s="195" t="n"/>
      <c r="L120" s="195" t="n"/>
      <c r="M120" s="195" t="n"/>
      <c r="N120" s="195" t="n"/>
      <c r="O120" s="195" t="n"/>
      <c r="P120" s="195" t="n"/>
      <c r="Q120" s="195" t="n"/>
      <c r="R120" s="195" t="n"/>
      <c r="S120" s="195" t="n"/>
      <c r="T120" s="195" t="n"/>
      <c r="U120" s="195" t="n"/>
      <c r="V120" s="195" t="n"/>
      <c r="W120" s="195" t="n"/>
      <c r="X120" s="195" t="n"/>
      <c r="Y120" s="195" t="n"/>
      <c r="Z120" s="195" t="n"/>
    </row>
    <row r="121" ht="12.75" customHeight="1" s="324">
      <c r="A121" s="195" t="n"/>
      <c r="B121" s="195" t="n"/>
      <c r="C121" s="195" t="n"/>
      <c r="D121" s="195" t="n"/>
      <c r="E121" s="195" t="n"/>
      <c r="F121" s="195" t="n"/>
      <c r="G121" s="195" t="n"/>
      <c r="H121" s="195" t="n"/>
      <c r="I121" s="195" t="n"/>
      <c r="J121" s="195" t="n"/>
      <c r="K121" s="195" t="n"/>
      <c r="L121" s="195" t="n"/>
      <c r="M121" s="195" t="n"/>
      <c r="N121" s="195" t="n"/>
      <c r="O121" s="195" t="n"/>
      <c r="P121" s="195" t="n"/>
      <c r="Q121" s="195" t="n"/>
      <c r="R121" s="195" t="n"/>
      <c r="S121" s="195" t="n"/>
      <c r="T121" s="195" t="n"/>
      <c r="U121" s="195" t="n"/>
      <c r="V121" s="195" t="n"/>
      <c r="W121" s="195" t="n"/>
      <c r="X121" s="195" t="n"/>
      <c r="Y121" s="195" t="n"/>
      <c r="Z121" s="195" t="n"/>
    </row>
    <row r="122" ht="12.75" customHeight="1" s="324">
      <c r="A122" s="195" t="n"/>
      <c r="B122" s="195" t="n"/>
      <c r="C122" s="195" t="n"/>
      <c r="D122" s="195" t="n"/>
      <c r="E122" s="195" t="n"/>
      <c r="F122" s="195" t="n"/>
      <c r="G122" s="195" t="n"/>
      <c r="H122" s="195" t="n"/>
      <c r="I122" s="195" t="n"/>
      <c r="J122" s="195" t="n"/>
      <c r="K122" s="195" t="n"/>
      <c r="L122" s="195" t="n"/>
      <c r="M122" s="195" t="n"/>
      <c r="N122" s="195" t="n"/>
      <c r="O122" s="195" t="n"/>
      <c r="P122" s="195" t="n"/>
      <c r="Q122" s="195" t="n"/>
      <c r="R122" s="195" t="n"/>
      <c r="S122" s="195" t="n"/>
      <c r="T122" s="195" t="n"/>
      <c r="U122" s="195" t="n"/>
      <c r="V122" s="195" t="n"/>
      <c r="W122" s="195" t="n"/>
      <c r="X122" s="195" t="n"/>
      <c r="Y122" s="195" t="n"/>
      <c r="Z122" s="195" t="n"/>
    </row>
    <row r="123" ht="12.75" customHeight="1" s="324">
      <c r="A123" s="195" t="n"/>
      <c r="B123" s="195" t="n"/>
      <c r="C123" s="195" t="n"/>
      <c r="D123" s="195" t="n"/>
      <c r="E123" s="195" t="n"/>
      <c r="F123" s="195" t="n"/>
      <c r="G123" s="195" t="n"/>
      <c r="H123" s="195" t="n"/>
      <c r="I123" s="195" t="n"/>
      <c r="J123" s="195" t="n"/>
      <c r="K123" s="195" t="n"/>
      <c r="L123" s="195" t="n"/>
      <c r="M123" s="195" t="n"/>
      <c r="N123" s="195" t="n"/>
      <c r="O123" s="195" t="n"/>
      <c r="P123" s="195" t="n"/>
      <c r="Q123" s="195" t="n"/>
      <c r="R123" s="195" t="n"/>
      <c r="S123" s="195" t="n"/>
      <c r="T123" s="195" t="n"/>
      <c r="U123" s="195" t="n"/>
      <c r="V123" s="195" t="n"/>
      <c r="W123" s="195" t="n"/>
      <c r="X123" s="195" t="n"/>
      <c r="Y123" s="195" t="n"/>
      <c r="Z123" s="195" t="n"/>
    </row>
    <row r="124" ht="12.75" customHeight="1" s="324">
      <c r="A124" s="195" t="n"/>
      <c r="B124" s="195" t="n"/>
      <c r="C124" s="195" t="n"/>
      <c r="D124" s="195" t="n"/>
      <c r="E124" s="195" t="n"/>
      <c r="F124" s="195" t="n"/>
      <c r="G124" s="195" t="n"/>
      <c r="H124" s="195" t="n"/>
      <c r="I124" s="195" t="n"/>
      <c r="J124" s="195" t="n"/>
      <c r="K124" s="195" t="n"/>
      <c r="L124" s="195" t="n"/>
      <c r="M124" s="195" t="n"/>
      <c r="N124" s="195" t="n"/>
      <c r="O124" s="195" t="n"/>
      <c r="P124" s="195" t="n"/>
      <c r="Q124" s="195" t="n"/>
      <c r="R124" s="195" t="n"/>
      <c r="S124" s="195" t="n"/>
      <c r="T124" s="195" t="n"/>
      <c r="U124" s="195" t="n"/>
      <c r="V124" s="195" t="n"/>
      <c r="W124" s="195" t="n"/>
      <c r="X124" s="195" t="n"/>
      <c r="Y124" s="195" t="n"/>
      <c r="Z124" s="195" t="n"/>
    </row>
    <row r="125" ht="12.75" customHeight="1" s="324">
      <c r="A125" s="195" t="n"/>
      <c r="B125" s="195" t="n"/>
      <c r="C125" s="195" t="n"/>
      <c r="D125" s="195" t="n"/>
      <c r="E125" s="195" t="n"/>
      <c r="F125" s="195" t="n"/>
      <c r="G125" s="195" t="n"/>
      <c r="H125" s="195" t="n"/>
      <c r="I125" s="195" t="n"/>
      <c r="J125" s="195" t="n"/>
      <c r="K125" s="195" t="n"/>
      <c r="L125" s="195" t="n"/>
      <c r="M125" s="195" t="n"/>
      <c r="N125" s="195" t="n"/>
      <c r="O125" s="195" t="n"/>
      <c r="P125" s="195" t="n"/>
      <c r="Q125" s="195" t="n"/>
      <c r="R125" s="195" t="n"/>
      <c r="S125" s="195" t="n"/>
      <c r="T125" s="195" t="n"/>
      <c r="U125" s="195" t="n"/>
      <c r="V125" s="195" t="n"/>
      <c r="W125" s="195" t="n"/>
      <c r="X125" s="195" t="n"/>
      <c r="Y125" s="195" t="n"/>
      <c r="Z125" s="195" t="n"/>
    </row>
    <row r="126" ht="12.75" customHeight="1" s="324">
      <c r="A126" s="195" t="n"/>
      <c r="B126" s="195" t="n"/>
      <c r="C126" s="195" t="n"/>
      <c r="D126" s="195" t="n"/>
      <c r="E126" s="195" t="n"/>
      <c r="F126" s="195" t="n"/>
      <c r="G126" s="195" t="n"/>
      <c r="H126" s="195" t="n"/>
      <c r="I126" s="195" t="n"/>
      <c r="J126" s="195" t="n"/>
      <c r="K126" s="195" t="n"/>
      <c r="L126" s="195" t="n"/>
      <c r="M126" s="195" t="n"/>
      <c r="N126" s="195" t="n"/>
      <c r="O126" s="195" t="n"/>
      <c r="P126" s="195" t="n"/>
      <c r="Q126" s="195" t="n"/>
      <c r="R126" s="195" t="n"/>
      <c r="S126" s="195" t="n"/>
      <c r="T126" s="195" t="n"/>
      <c r="U126" s="195" t="n"/>
      <c r="V126" s="195" t="n"/>
      <c r="W126" s="195" t="n"/>
      <c r="X126" s="195" t="n"/>
      <c r="Y126" s="195" t="n"/>
      <c r="Z126" s="195" t="n"/>
    </row>
    <row r="127" ht="12.75" customHeight="1" s="324">
      <c r="A127" s="195" t="n"/>
      <c r="B127" s="195" t="n"/>
      <c r="C127" s="195" t="n"/>
      <c r="D127" s="195" t="n"/>
      <c r="E127" s="195" t="n"/>
      <c r="F127" s="195" t="n"/>
      <c r="G127" s="195" t="n"/>
      <c r="H127" s="195" t="n"/>
      <c r="I127" s="195" t="n"/>
      <c r="J127" s="195" t="n"/>
      <c r="K127" s="195" t="n"/>
      <c r="L127" s="195" t="n"/>
      <c r="M127" s="195" t="n"/>
      <c r="N127" s="195" t="n"/>
      <c r="O127" s="195" t="n"/>
      <c r="P127" s="195" t="n"/>
      <c r="Q127" s="195" t="n"/>
      <c r="R127" s="195" t="n"/>
      <c r="S127" s="195" t="n"/>
      <c r="T127" s="195" t="n"/>
      <c r="U127" s="195" t="n"/>
      <c r="V127" s="195" t="n"/>
      <c r="W127" s="195" t="n"/>
      <c r="X127" s="195" t="n"/>
      <c r="Y127" s="195" t="n"/>
      <c r="Z127" s="195" t="n"/>
    </row>
    <row r="128" ht="12.75" customHeight="1" s="324">
      <c r="A128" s="195" t="n"/>
      <c r="B128" s="195" t="n"/>
      <c r="C128" s="195" t="n"/>
      <c r="D128" s="195" t="n"/>
      <c r="E128" s="195" t="n"/>
      <c r="F128" s="195" t="n"/>
      <c r="G128" s="195" t="n"/>
      <c r="H128" s="195" t="n"/>
      <c r="I128" s="195" t="n"/>
      <c r="J128" s="195" t="n"/>
      <c r="K128" s="195" t="n"/>
      <c r="L128" s="195" t="n"/>
      <c r="M128" s="195" t="n"/>
      <c r="N128" s="195" t="n"/>
      <c r="O128" s="195" t="n"/>
      <c r="P128" s="195" t="n"/>
      <c r="Q128" s="195" t="n"/>
      <c r="R128" s="195" t="n"/>
      <c r="S128" s="195" t="n"/>
      <c r="T128" s="195" t="n"/>
      <c r="U128" s="195" t="n"/>
      <c r="V128" s="195" t="n"/>
      <c r="W128" s="195" t="n"/>
      <c r="X128" s="195" t="n"/>
      <c r="Y128" s="195" t="n"/>
      <c r="Z128" s="195" t="n"/>
    </row>
    <row r="129" ht="12.75" customHeight="1" s="324">
      <c r="A129" s="195" t="n"/>
      <c r="B129" s="195" t="n"/>
      <c r="C129" s="195" t="n"/>
      <c r="D129" s="195" t="n"/>
      <c r="E129" s="195" t="n"/>
      <c r="F129" s="195" t="n"/>
      <c r="G129" s="195" t="n"/>
      <c r="H129" s="195" t="n"/>
      <c r="I129" s="195" t="n"/>
      <c r="J129" s="195" t="n"/>
      <c r="K129" s="195" t="n"/>
      <c r="L129" s="195" t="n"/>
      <c r="M129" s="195" t="n"/>
      <c r="N129" s="195" t="n"/>
      <c r="O129" s="195" t="n"/>
      <c r="P129" s="195" t="n"/>
      <c r="Q129" s="195" t="n"/>
      <c r="R129" s="195" t="n"/>
      <c r="S129" s="195" t="n"/>
      <c r="T129" s="195" t="n"/>
      <c r="U129" s="195" t="n"/>
      <c r="V129" s="195" t="n"/>
      <c r="W129" s="195" t="n"/>
      <c r="X129" s="195" t="n"/>
      <c r="Y129" s="195" t="n"/>
      <c r="Z129" s="195" t="n"/>
    </row>
    <row r="130" ht="12.75" customHeight="1" s="324">
      <c r="A130" s="195" t="n"/>
      <c r="B130" s="195" t="n"/>
      <c r="C130" s="195" t="n"/>
      <c r="D130" s="195" t="n"/>
      <c r="E130" s="195" t="n"/>
      <c r="F130" s="195" t="n"/>
      <c r="G130" s="195" t="n"/>
      <c r="H130" s="195" t="n"/>
      <c r="I130" s="195" t="n"/>
      <c r="J130" s="195" t="n"/>
      <c r="K130" s="195" t="n"/>
      <c r="L130" s="195" t="n"/>
      <c r="M130" s="195" t="n"/>
      <c r="N130" s="195" t="n"/>
      <c r="O130" s="195" t="n"/>
      <c r="P130" s="195" t="n"/>
      <c r="Q130" s="195" t="n"/>
      <c r="R130" s="195" t="n"/>
      <c r="S130" s="195" t="n"/>
      <c r="T130" s="195" t="n"/>
      <c r="U130" s="195" t="n"/>
      <c r="V130" s="195" t="n"/>
      <c r="W130" s="195" t="n"/>
      <c r="X130" s="195" t="n"/>
      <c r="Y130" s="195" t="n"/>
      <c r="Z130" s="195" t="n"/>
    </row>
    <row r="131" ht="12.75" customHeight="1" s="324">
      <c r="A131" s="195" t="n"/>
      <c r="B131" s="195" t="n"/>
      <c r="C131" s="195" t="n"/>
      <c r="D131" s="195" t="n"/>
      <c r="E131" s="195" t="n"/>
      <c r="F131" s="195" t="n"/>
      <c r="G131" s="195" t="n"/>
      <c r="H131" s="195" t="n"/>
      <c r="I131" s="195" t="n"/>
      <c r="J131" s="195" t="n"/>
      <c r="K131" s="195" t="n"/>
      <c r="L131" s="195" t="n"/>
      <c r="M131" s="195" t="n"/>
      <c r="N131" s="195" t="n"/>
      <c r="O131" s="195" t="n"/>
      <c r="P131" s="195" t="n"/>
      <c r="Q131" s="195" t="n"/>
      <c r="R131" s="195" t="n"/>
      <c r="S131" s="195" t="n"/>
      <c r="T131" s="195" t="n"/>
      <c r="U131" s="195" t="n"/>
      <c r="V131" s="195" t="n"/>
      <c r="W131" s="195" t="n"/>
      <c r="X131" s="195" t="n"/>
      <c r="Y131" s="195" t="n"/>
      <c r="Z131" s="195" t="n"/>
    </row>
    <row r="132" ht="12.75" customHeight="1" s="324">
      <c r="A132" s="195" t="n"/>
      <c r="B132" s="195" t="n"/>
      <c r="C132" s="195" t="n"/>
      <c r="D132" s="195" t="n"/>
      <c r="E132" s="195" t="n"/>
      <c r="F132" s="195" t="n"/>
      <c r="G132" s="195" t="n"/>
      <c r="H132" s="195" t="n"/>
      <c r="I132" s="195" t="n"/>
      <c r="J132" s="195" t="n"/>
      <c r="K132" s="195" t="n"/>
      <c r="L132" s="195" t="n"/>
      <c r="M132" s="195" t="n"/>
      <c r="N132" s="195" t="n"/>
      <c r="O132" s="195" t="n"/>
      <c r="P132" s="195" t="n"/>
      <c r="Q132" s="195" t="n"/>
      <c r="R132" s="195" t="n"/>
      <c r="S132" s="195" t="n"/>
      <c r="T132" s="195" t="n"/>
      <c r="U132" s="195" t="n"/>
      <c r="V132" s="195" t="n"/>
      <c r="W132" s="195" t="n"/>
      <c r="X132" s="195" t="n"/>
      <c r="Y132" s="195" t="n"/>
      <c r="Z132" s="195" t="n"/>
    </row>
    <row r="133" ht="12.75" customHeight="1" s="324">
      <c r="A133" s="195" t="n"/>
      <c r="B133" s="195" t="n"/>
      <c r="C133" s="195" t="n"/>
      <c r="D133" s="195" t="n"/>
      <c r="E133" s="195" t="n"/>
      <c r="F133" s="195" t="n"/>
      <c r="G133" s="195" t="n"/>
      <c r="H133" s="195" t="n"/>
      <c r="I133" s="195" t="n"/>
      <c r="J133" s="195" t="n"/>
      <c r="K133" s="195" t="n"/>
      <c r="L133" s="195" t="n"/>
      <c r="M133" s="195" t="n"/>
      <c r="N133" s="195" t="n"/>
      <c r="O133" s="195" t="n"/>
      <c r="P133" s="195" t="n"/>
      <c r="Q133" s="195" t="n"/>
      <c r="R133" s="195" t="n"/>
      <c r="S133" s="195" t="n"/>
      <c r="T133" s="195" t="n"/>
      <c r="U133" s="195" t="n"/>
      <c r="V133" s="195" t="n"/>
      <c r="W133" s="195" t="n"/>
      <c r="X133" s="195" t="n"/>
      <c r="Y133" s="195" t="n"/>
      <c r="Z133" s="195" t="n"/>
    </row>
    <row r="134" ht="12.75" customHeight="1" s="324">
      <c r="A134" s="195" t="n"/>
      <c r="B134" s="195" t="n"/>
      <c r="C134" s="195" t="n"/>
      <c r="D134" s="195" t="n"/>
      <c r="E134" s="195" t="n"/>
      <c r="F134" s="195" t="n"/>
      <c r="G134" s="195" t="n"/>
      <c r="H134" s="195" t="n"/>
      <c r="I134" s="195" t="n"/>
      <c r="J134" s="195" t="n"/>
      <c r="K134" s="195" t="n"/>
      <c r="L134" s="195" t="n"/>
      <c r="M134" s="195" t="n"/>
      <c r="N134" s="195" t="n"/>
      <c r="O134" s="195" t="n"/>
      <c r="P134" s="195" t="n"/>
      <c r="Q134" s="195" t="n"/>
      <c r="R134" s="195" t="n"/>
      <c r="S134" s="195" t="n"/>
      <c r="T134" s="195" t="n"/>
      <c r="U134" s="195" t="n"/>
      <c r="V134" s="195" t="n"/>
      <c r="W134" s="195" t="n"/>
      <c r="X134" s="195" t="n"/>
      <c r="Y134" s="195" t="n"/>
      <c r="Z134" s="195" t="n"/>
    </row>
    <row r="135" ht="12.75" customHeight="1" s="324">
      <c r="A135" s="195" t="n"/>
      <c r="B135" s="195" t="n"/>
      <c r="C135" s="195" t="n"/>
      <c r="D135" s="195" t="n"/>
      <c r="E135" s="195" t="n"/>
      <c r="F135" s="195" t="n"/>
      <c r="G135" s="195" t="n"/>
      <c r="H135" s="195" t="n"/>
      <c r="I135" s="195" t="n"/>
      <c r="J135" s="195" t="n"/>
      <c r="K135" s="195" t="n"/>
      <c r="L135" s="195" t="n"/>
      <c r="M135" s="195" t="n"/>
      <c r="N135" s="195" t="n"/>
      <c r="O135" s="195" t="n"/>
      <c r="P135" s="195" t="n"/>
      <c r="Q135" s="195" t="n"/>
      <c r="R135" s="195" t="n"/>
      <c r="S135" s="195" t="n"/>
      <c r="T135" s="195" t="n"/>
      <c r="U135" s="195" t="n"/>
      <c r="V135" s="195" t="n"/>
      <c r="W135" s="195" t="n"/>
      <c r="X135" s="195" t="n"/>
      <c r="Y135" s="195" t="n"/>
      <c r="Z135" s="195" t="n"/>
    </row>
    <row r="136" ht="12.75" customHeight="1" s="324">
      <c r="A136" s="195" t="n"/>
      <c r="B136" s="195" t="n"/>
      <c r="C136" s="195" t="n"/>
      <c r="D136" s="195" t="n"/>
      <c r="E136" s="195" t="n"/>
      <c r="F136" s="195" t="n"/>
      <c r="G136" s="195" t="n"/>
      <c r="H136" s="195" t="n"/>
      <c r="I136" s="195" t="n"/>
      <c r="J136" s="195" t="n"/>
      <c r="K136" s="195" t="n"/>
      <c r="L136" s="195" t="n"/>
      <c r="M136" s="195" t="n"/>
      <c r="N136" s="195" t="n"/>
      <c r="O136" s="195" t="n"/>
      <c r="P136" s="195" t="n"/>
      <c r="Q136" s="195" t="n"/>
      <c r="R136" s="195" t="n"/>
      <c r="S136" s="195" t="n"/>
      <c r="T136" s="195" t="n"/>
      <c r="U136" s="195" t="n"/>
      <c r="V136" s="195" t="n"/>
      <c r="W136" s="195" t="n"/>
      <c r="X136" s="195" t="n"/>
      <c r="Y136" s="195" t="n"/>
      <c r="Z136" s="195" t="n"/>
    </row>
    <row r="137" ht="12.75" customHeight="1" s="324">
      <c r="A137" s="195" t="n"/>
      <c r="B137" s="195" t="n"/>
      <c r="C137" s="195" t="n"/>
      <c r="D137" s="195" t="n"/>
      <c r="E137" s="195" t="n"/>
      <c r="F137" s="195" t="n"/>
      <c r="G137" s="195" t="n"/>
      <c r="H137" s="195" t="n"/>
      <c r="I137" s="195" t="n"/>
      <c r="J137" s="195" t="n"/>
      <c r="K137" s="195" t="n"/>
      <c r="L137" s="195" t="n"/>
      <c r="M137" s="195" t="n"/>
      <c r="N137" s="195" t="n"/>
      <c r="O137" s="195" t="n"/>
      <c r="P137" s="195" t="n"/>
      <c r="Q137" s="195" t="n"/>
      <c r="R137" s="195" t="n"/>
      <c r="S137" s="195" t="n"/>
      <c r="T137" s="195" t="n"/>
      <c r="U137" s="195" t="n"/>
      <c r="V137" s="195" t="n"/>
      <c r="W137" s="195" t="n"/>
      <c r="X137" s="195" t="n"/>
      <c r="Y137" s="195" t="n"/>
      <c r="Z137" s="195" t="n"/>
    </row>
    <row r="138" ht="12.75" customHeight="1" s="324">
      <c r="A138" s="195" t="n"/>
      <c r="B138" s="195" t="n"/>
      <c r="C138" s="195" t="n"/>
      <c r="D138" s="195" t="n"/>
      <c r="E138" s="195" t="n"/>
      <c r="F138" s="195" t="n"/>
      <c r="G138" s="195" t="n"/>
      <c r="H138" s="195" t="n"/>
      <c r="I138" s="195" t="n"/>
      <c r="J138" s="195" t="n"/>
      <c r="K138" s="195" t="n"/>
      <c r="L138" s="195" t="n"/>
      <c r="M138" s="195" t="n"/>
      <c r="N138" s="195" t="n"/>
      <c r="O138" s="195" t="n"/>
      <c r="P138" s="195" t="n"/>
      <c r="Q138" s="195" t="n"/>
      <c r="R138" s="195" t="n"/>
      <c r="S138" s="195" t="n"/>
      <c r="T138" s="195" t="n"/>
      <c r="U138" s="195" t="n"/>
      <c r="V138" s="195" t="n"/>
      <c r="W138" s="195" t="n"/>
      <c r="X138" s="195" t="n"/>
      <c r="Y138" s="195" t="n"/>
      <c r="Z138" s="195" t="n"/>
    </row>
    <row r="139" ht="12.75" customHeight="1" s="324">
      <c r="A139" s="195" t="n"/>
      <c r="B139" s="195" t="n"/>
      <c r="C139" s="195" t="n"/>
      <c r="D139" s="195" t="n"/>
      <c r="E139" s="195" t="n"/>
      <c r="F139" s="195" t="n"/>
      <c r="G139" s="195" t="n"/>
      <c r="H139" s="195" t="n"/>
      <c r="I139" s="195" t="n"/>
      <c r="J139" s="195" t="n"/>
      <c r="K139" s="195" t="n"/>
      <c r="L139" s="195" t="n"/>
      <c r="M139" s="195" t="n"/>
      <c r="N139" s="195" t="n"/>
      <c r="O139" s="195" t="n"/>
      <c r="P139" s="195" t="n"/>
      <c r="Q139" s="195" t="n"/>
      <c r="R139" s="195" t="n"/>
      <c r="S139" s="195" t="n"/>
      <c r="T139" s="195" t="n"/>
      <c r="U139" s="195" t="n"/>
      <c r="V139" s="195" t="n"/>
      <c r="W139" s="195" t="n"/>
      <c r="X139" s="195" t="n"/>
      <c r="Y139" s="195" t="n"/>
      <c r="Z139" s="195" t="n"/>
    </row>
    <row r="140" ht="12.75" customHeight="1" s="324">
      <c r="A140" s="195" t="n"/>
      <c r="B140" s="195" t="n"/>
      <c r="C140" s="195" t="n"/>
      <c r="D140" s="195" t="n"/>
      <c r="E140" s="195" t="n"/>
      <c r="F140" s="195" t="n"/>
      <c r="G140" s="195" t="n"/>
      <c r="H140" s="195" t="n"/>
      <c r="I140" s="195" t="n"/>
      <c r="J140" s="195" t="n"/>
      <c r="K140" s="195" t="n"/>
      <c r="L140" s="195" t="n"/>
      <c r="M140" s="195" t="n"/>
      <c r="N140" s="195" t="n"/>
      <c r="O140" s="195" t="n"/>
      <c r="P140" s="195" t="n"/>
      <c r="Q140" s="195" t="n"/>
      <c r="R140" s="195" t="n"/>
      <c r="S140" s="195" t="n"/>
      <c r="T140" s="195" t="n"/>
      <c r="U140" s="195" t="n"/>
      <c r="V140" s="195" t="n"/>
      <c r="W140" s="195" t="n"/>
      <c r="X140" s="195" t="n"/>
      <c r="Y140" s="195" t="n"/>
      <c r="Z140" s="195" t="n"/>
    </row>
    <row r="141" ht="12.75" customHeight="1" s="324">
      <c r="A141" s="195" t="n"/>
      <c r="B141" s="195" t="n"/>
      <c r="C141" s="195" t="n"/>
      <c r="D141" s="195" t="n"/>
      <c r="E141" s="195" t="n"/>
      <c r="F141" s="195" t="n"/>
      <c r="G141" s="195" t="n"/>
      <c r="H141" s="195" t="n"/>
      <c r="I141" s="195" t="n"/>
      <c r="J141" s="195" t="n"/>
      <c r="K141" s="195" t="n"/>
      <c r="L141" s="195" t="n"/>
      <c r="M141" s="195" t="n"/>
      <c r="N141" s="195" t="n"/>
      <c r="O141" s="195" t="n"/>
      <c r="P141" s="195" t="n"/>
      <c r="Q141" s="195" t="n"/>
      <c r="R141" s="195" t="n"/>
      <c r="S141" s="195" t="n"/>
      <c r="T141" s="195" t="n"/>
      <c r="U141" s="195" t="n"/>
      <c r="V141" s="195" t="n"/>
      <c r="W141" s="195" t="n"/>
      <c r="X141" s="195" t="n"/>
      <c r="Y141" s="195" t="n"/>
      <c r="Z141" s="195" t="n"/>
    </row>
    <row r="142" ht="12.75" customHeight="1" s="324">
      <c r="A142" s="195" t="n"/>
      <c r="B142" s="195" t="n"/>
      <c r="C142" s="195" t="n"/>
      <c r="D142" s="195" t="n"/>
      <c r="E142" s="195" t="n"/>
      <c r="F142" s="195" t="n"/>
      <c r="G142" s="195" t="n"/>
      <c r="H142" s="195" t="n"/>
      <c r="I142" s="195" t="n"/>
      <c r="J142" s="195" t="n"/>
      <c r="K142" s="195" t="n"/>
      <c r="L142" s="195" t="n"/>
      <c r="M142" s="195" t="n"/>
      <c r="N142" s="195" t="n"/>
      <c r="O142" s="195" t="n"/>
      <c r="P142" s="195" t="n"/>
      <c r="Q142" s="195" t="n"/>
      <c r="R142" s="195" t="n"/>
      <c r="S142" s="195" t="n"/>
      <c r="T142" s="195" t="n"/>
      <c r="U142" s="195" t="n"/>
      <c r="V142" s="195" t="n"/>
      <c r="W142" s="195" t="n"/>
      <c r="X142" s="195" t="n"/>
      <c r="Y142" s="195" t="n"/>
      <c r="Z142" s="195" t="n"/>
    </row>
    <row r="143" ht="12.75" customHeight="1" s="324">
      <c r="A143" s="195" t="n"/>
      <c r="B143" s="195" t="n"/>
      <c r="C143" s="195" t="n"/>
      <c r="D143" s="195" t="n"/>
      <c r="E143" s="195" t="n"/>
      <c r="F143" s="195" t="n"/>
      <c r="G143" s="195" t="n"/>
      <c r="H143" s="195" t="n"/>
      <c r="I143" s="195" t="n"/>
      <c r="J143" s="195" t="n"/>
      <c r="K143" s="195" t="n"/>
      <c r="L143" s="195" t="n"/>
      <c r="M143" s="195" t="n"/>
      <c r="N143" s="195" t="n"/>
      <c r="O143" s="195" t="n"/>
      <c r="P143" s="195" t="n"/>
      <c r="Q143" s="195" t="n"/>
      <c r="R143" s="195" t="n"/>
      <c r="S143" s="195" t="n"/>
      <c r="T143" s="195" t="n"/>
      <c r="U143" s="195" t="n"/>
      <c r="V143" s="195" t="n"/>
      <c r="W143" s="195" t="n"/>
      <c r="X143" s="195" t="n"/>
      <c r="Y143" s="195" t="n"/>
      <c r="Z143" s="195" t="n"/>
    </row>
    <row r="144" ht="12.75" customHeight="1" s="324">
      <c r="A144" s="195" t="n"/>
      <c r="B144" s="195" t="n"/>
      <c r="C144" s="195" t="n"/>
      <c r="D144" s="195" t="n"/>
      <c r="E144" s="195" t="n"/>
      <c r="F144" s="195" t="n"/>
      <c r="G144" s="195" t="n"/>
      <c r="H144" s="195" t="n"/>
      <c r="I144" s="195" t="n"/>
      <c r="J144" s="195" t="n"/>
      <c r="K144" s="195" t="n"/>
      <c r="L144" s="195" t="n"/>
      <c r="M144" s="195" t="n"/>
      <c r="N144" s="195" t="n"/>
      <c r="O144" s="195" t="n"/>
      <c r="P144" s="195" t="n"/>
      <c r="Q144" s="195" t="n"/>
      <c r="R144" s="195" t="n"/>
      <c r="S144" s="195" t="n"/>
      <c r="T144" s="195" t="n"/>
      <c r="U144" s="195" t="n"/>
      <c r="V144" s="195" t="n"/>
      <c r="W144" s="195" t="n"/>
      <c r="X144" s="195" t="n"/>
      <c r="Y144" s="195" t="n"/>
      <c r="Z144" s="195" t="n"/>
    </row>
    <row r="145" ht="12.75" customHeight="1" s="324">
      <c r="A145" s="195" t="n"/>
      <c r="B145" s="195" t="n"/>
      <c r="C145" s="195" t="n"/>
      <c r="D145" s="195" t="n"/>
      <c r="E145" s="195" t="n"/>
      <c r="F145" s="195" t="n"/>
      <c r="G145" s="195" t="n"/>
      <c r="H145" s="195" t="n"/>
      <c r="I145" s="195" t="n"/>
      <c r="J145" s="195" t="n"/>
      <c r="K145" s="195" t="n"/>
      <c r="L145" s="195" t="n"/>
      <c r="M145" s="195" t="n"/>
      <c r="N145" s="195" t="n"/>
      <c r="O145" s="195" t="n"/>
      <c r="P145" s="195" t="n"/>
      <c r="Q145" s="195" t="n"/>
      <c r="R145" s="195" t="n"/>
      <c r="S145" s="195" t="n"/>
      <c r="T145" s="195" t="n"/>
      <c r="U145" s="195" t="n"/>
      <c r="V145" s="195" t="n"/>
      <c r="W145" s="195" t="n"/>
      <c r="X145" s="195" t="n"/>
      <c r="Y145" s="195" t="n"/>
      <c r="Z145" s="195" t="n"/>
    </row>
    <row r="146" ht="12.75" customHeight="1" s="324">
      <c r="A146" s="195" t="n"/>
      <c r="B146" s="195" t="n"/>
      <c r="C146" s="195" t="n"/>
      <c r="D146" s="195" t="n"/>
      <c r="E146" s="195" t="n"/>
      <c r="F146" s="195" t="n"/>
      <c r="G146" s="195" t="n"/>
      <c r="H146" s="195" t="n"/>
      <c r="I146" s="195" t="n"/>
      <c r="J146" s="195" t="n"/>
      <c r="K146" s="195" t="n"/>
      <c r="L146" s="195" t="n"/>
      <c r="M146" s="195" t="n"/>
      <c r="N146" s="195" t="n"/>
      <c r="O146" s="195" t="n"/>
      <c r="P146" s="195" t="n"/>
      <c r="Q146" s="195" t="n"/>
      <c r="R146" s="195" t="n"/>
      <c r="S146" s="195" t="n"/>
      <c r="T146" s="195" t="n"/>
      <c r="U146" s="195" t="n"/>
      <c r="V146" s="195" t="n"/>
      <c r="W146" s="195" t="n"/>
      <c r="X146" s="195" t="n"/>
      <c r="Y146" s="195" t="n"/>
      <c r="Z146" s="195" t="n"/>
    </row>
    <row r="147" ht="12.75" customHeight="1" s="324">
      <c r="A147" s="195" t="n"/>
      <c r="B147" s="195" t="n"/>
      <c r="C147" s="195" t="n"/>
      <c r="D147" s="195" t="n"/>
      <c r="E147" s="195" t="n"/>
      <c r="F147" s="195" t="n"/>
      <c r="G147" s="195" t="n"/>
      <c r="H147" s="195" t="n"/>
      <c r="I147" s="195" t="n"/>
      <c r="J147" s="195" t="n"/>
      <c r="K147" s="195" t="n"/>
      <c r="L147" s="195" t="n"/>
      <c r="M147" s="195" t="n"/>
      <c r="N147" s="195" t="n"/>
      <c r="O147" s="195" t="n"/>
      <c r="P147" s="195" t="n"/>
      <c r="Q147" s="195" t="n"/>
      <c r="R147" s="195" t="n"/>
      <c r="S147" s="195" t="n"/>
      <c r="T147" s="195" t="n"/>
      <c r="U147" s="195" t="n"/>
      <c r="V147" s="195" t="n"/>
      <c r="W147" s="195" t="n"/>
      <c r="X147" s="195" t="n"/>
      <c r="Y147" s="195" t="n"/>
      <c r="Z147" s="195" t="n"/>
    </row>
    <row r="148" ht="12.75" customHeight="1" s="324">
      <c r="A148" s="195" t="n"/>
      <c r="B148" s="195" t="n"/>
      <c r="C148" s="195" t="n"/>
      <c r="D148" s="195" t="n"/>
      <c r="E148" s="195" t="n"/>
      <c r="F148" s="195" t="n"/>
      <c r="G148" s="195" t="n"/>
      <c r="H148" s="195" t="n"/>
      <c r="I148" s="195" t="n"/>
      <c r="J148" s="195" t="n"/>
      <c r="K148" s="195" t="n"/>
      <c r="L148" s="195" t="n"/>
      <c r="M148" s="195" t="n"/>
      <c r="N148" s="195" t="n"/>
      <c r="O148" s="195" t="n"/>
      <c r="P148" s="195" t="n"/>
      <c r="Q148" s="195" t="n"/>
      <c r="R148" s="195" t="n"/>
      <c r="S148" s="195" t="n"/>
      <c r="T148" s="195" t="n"/>
      <c r="U148" s="195" t="n"/>
      <c r="V148" s="195" t="n"/>
      <c r="W148" s="195" t="n"/>
      <c r="X148" s="195" t="n"/>
      <c r="Y148" s="195" t="n"/>
      <c r="Z148" s="195" t="n"/>
    </row>
    <row r="149" ht="12.75" customHeight="1" s="324">
      <c r="A149" s="195" t="n"/>
      <c r="B149" s="195" t="n"/>
      <c r="C149" s="195" t="n"/>
      <c r="D149" s="195" t="n"/>
      <c r="E149" s="195" t="n"/>
      <c r="F149" s="195" t="n"/>
      <c r="G149" s="195" t="n"/>
      <c r="H149" s="195" t="n"/>
      <c r="I149" s="195" t="n"/>
      <c r="J149" s="195" t="n"/>
      <c r="K149" s="195" t="n"/>
      <c r="L149" s="195" t="n"/>
      <c r="M149" s="195" t="n"/>
      <c r="N149" s="195" t="n"/>
      <c r="O149" s="195" t="n"/>
      <c r="P149" s="195" t="n"/>
      <c r="Q149" s="195" t="n"/>
      <c r="R149" s="195" t="n"/>
      <c r="S149" s="195" t="n"/>
      <c r="T149" s="195" t="n"/>
      <c r="U149" s="195" t="n"/>
      <c r="V149" s="195" t="n"/>
      <c r="W149" s="195" t="n"/>
      <c r="X149" s="195" t="n"/>
      <c r="Y149" s="195" t="n"/>
      <c r="Z149" s="195" t="n"/>
    </row>
    <row r="150" ht="12.75" customHeight="1" s="324">
      <c r="A150" s="195" t="n"/>
      <c r="B150" s="195" t="n"/>
      <c r="C150" s="195" t="n"/>
      <c r="D150" s="195" t="n"/>
      <c r="E150" s="195" t="n"/>
      <c r="F150" s="195" t="n"/>
      <c r="G150" s="195" t="n"/>
      <c r="H150" s="195" t="n"/>
      <c r="I150" s="195" t="n"/>
      <c r="J150" s="195" t="n"/>
      <c r="K150" s="195" t="n"/>
      <c r="L150" s="195" t="n"/>
      <c r="M150" s="195" t="n"/>
      <c r="N150" s="195" t="n"/>
      <c r="O150" s="195" t="n"/>
      <c r="P150" s="195" t="n"/>
      <c r="Q150" s="195" t="n"/>
      <c r="R150" s="195" t="n"/>
      <c r="S150" s="195" t="n"/>
      <c r="T150" s="195" t="n"/>
      <c r="U150" s="195" t="n"/>
      <c r="V150" s="195" t="n"/>
      <c r="W150" s="195" t="n"/>
      <c r="X150" s="195" t="n"/>
      <c r="Y150" s="195" t="n"/>
      <c r="Z150" s="195" t="n"/>
    </row>
    <row r="151" ht="12.75" customHeight="1" s="324">
      <c r="A151" s="195" t="n"/>
      <c r="B151" s="195" t="n"/>
      <c r="C151" s="195" t="n"/>
      <c r="D151" s="195" t="n"/>
      <c r="E151" s="195" t="n"/>
      <c r="F151" s="195" t="n"/>
      <c r="G151" s="195" t="n"/>
      <c r="H151" s="195" t="n"/>
      <c r="I151" s="195" t="n"/>
      <c r="J151" s="195" t="n"/>
      <c r="K151" s="195" t="n"/>
      <c r="L151" s="195" t="n"/>
      <c r="M151" s="195" t="n"/>
      <c r="N151" s="195" t="n"/>
      <c r="O151" s="195" t="n"/>
      <c r="P151" s="195" t="n"/>
      <c r="Q151" s="195" t="n"/>
      <c r="R151" s="195" t="n"/>
      <c r="S151" s="195" t="n"/>
      <c r="T151" s="195" t="n"/>
      <c r="U151" s="195" t="n"/>
      <c r="V151" s="195" t="n"/>
      <c r="W151" s="195" t="n"/>
      <c r="X151" s="195" t="n"/>
      <c r="Y151" s="195" t="n"/>
      <c r="Z151" s="195" t="n"/>
    </row>
    <row r="152" ht="12.75" customHeight="1" s="324">
      <c r="A152" s="195" t="n"/>
      <c r="B152" s="195" t="n"/>
      <c r="C152" s="195" t="n"/>
      <c r="D152" s="195" t="n"/>
      <c r="E152" s="195" t="n"/>
      <c r="F152" s="195" t="n"/>
      <c r="G152" s="195" t="n"/>
      <c r="H152" s="195" t="n"/>
      <c r="I152" s="195" t="n"/>
      <c r="J152" s="195" t="n"/>
      <c r="K152" s="195" t="n"/>
      <c r="L152" s="195" t="n"/>
      <c r="M152" s="195" t="n"/>
      <c r="N152" s="195" t="n"/>
      <c r="O152" s="195" t="n"/>
      <c r="P152" s="195" t="n"/>
      <c r="Q152" s="195" t="n"/>
      <c r="R152" s="195" t="n"/>
      <c r="S152" s="195" t="n"/>
      <c r="T152" s="195" t="n"/>
      <c r="U152" s="195" t="n"/>
      <c r="V152" s="195" t="n"/>
      <c r="W152" s="195" t="n"/>
      <c r="X152" s="195" t="n"/>
      <c r="Y152" s="195" t="n"/>
      <c r="Z152" s="195" t="n"/>
    </row>
    <row r="153" ht="12.75" customHeight="1" s="324">
      <c r="A153" s="195" t="n"/>
      <c r="B153" s="195" t="n"/>
      <c r="C153" s="195" t="n"/>
      <c r="D153" s="195" t="n"/>
      <c r="E153" s="195" t="n"/>
      <c r="F153" s="195" t="n"/>
      <c r="G153" s="195" t="n"/>
      <c r="H153" s="195" t="n"/>
      <c r="I153" s="195" t="n"/>
      <c r="J153" s="195" t="n"/>
      <c r="K153" s="195" t="n"/>
      <c r="L153" s="195" t="n"/>
      <c r="M153" s="195" t="n"/>
      <c r="N153" s="195" t="n"/>
      <c r="O153" s="195" t="n"/>
      <c r="P153" s="195" t="n"/>
      <c r="Q153" s="195" t="n"/>
      <c r="R153" s="195" t="n"/>
      <c r="S153" s="195" t="n"/>
      <c r="T153" s="195" t="n"/>
      <c r="U153" s="195" t="n"/>
      <c r="V153" s="195" t="n"/>
      <c r="W153" s="195" t="n"/>
      <c r="X153" s="195" t="n"/>
      <c r="Y153" s="195" t="n"/>
      <c r="Z153" s="195" t="n"/>
    </row>
    <row r="154" ht="12.75" customHeight="1" s="324">
      <c r="A154" s="195" t="n"/>
      <c r="B154" s="195" t="n"/>
      <c r="C154" s="195" t="n"/>
      <c r="D154" s="195" t="n"/>
      <c r="E154" s="195" t="n"/>
      <c r="F154" s="195" t="n"/>
      <c r="G154" s="195" t="n"/>
      <c r="H154" s="195" t="n"/>
      <c r="I154" s="195" t="n"/>
      <c r="J154" s="195" t="n"/>
      <c r="K154" s="195" t="n"/>
      <c r="L154" s="195" t="n"/>
      <c r="M154" s="195" t="n"/>
      <c r="N154" s="195" t="n"/>
      <c r="O154" s="195" t="n"/>
      <c r="P154" s="195" t="n"/>
      <c r="Q154" s="195" t="n"/>
      <c r="R154" s="195" t="n"/>
      <c r="S154" s="195" t="n"/>
      <c r="T154" s="195" t="n"/>
      <c r="U154" s="195" t="n"/>
      <c r="V154" s="195" t="n"/>
      <c r="W154" s="195" t="n"/>
      <c r="X154" s="195" t="n"/>
      <c r="Y154" s="195" t="n"/>
      <c r="Z154" s="195" t="n"/>
    </row>
    <row r="155" ht="12.75" customHeight="1" s="324">
      <c r="A155" s="195" t="n"/>
      <c r="B155" s="195" t="n"/>
      <c r="C155" s="195" t="n"/>
      <c r="D155" s="195" t="n"/>
      <c r="E155" s="195" t="n"/>
      <c r="F155" s="195" t="n"/>
      <c r="G155" s="195" t="n"/>
      <c r="H155" s="195" t="n"/>
      <c r="I155" s="195" t="n"/>
      <c r="J155" s="195" t="n"/>
      <c r="K155" s="195" t="n"/>
      <c r="L155" s="195" t="n"/>
      <c r="M155" s="195" t="n"/>
      <c r="N155" s="195" t="n"/>
      <c r="O155" s="195" t="n"/>
      <c r="P155" s="195" t="n"/>
      <c r="Q155" s="195" t="n"/>
      <c r="R155" s="195" t="n"/>
      <c r="S155" s="195" t="n"/>
      <c r="T155" s="195" t="n"/>
      <c r="U155" s="195" t="n"/>
      <c r="V155" s="195" t="n"/>
      <c r="W155" s="195" t="n"/>
      <c r="X155" s="195" t="n"/>
      <c r="Y155" s="195" t="n"/>
      <c r="Z155" s="195" t="n"/>
    </row>
    <row r="156" ht="12.75" customHeight="1" s="324">
      <c r="A156" s="195" t="n"/>
      <c r="B156" s="195" t="n"/>
      <c r="C156" s="195" t="n"/>
      <c r="D156" s="195" t="n"/>
      <c r="E156" s="195" t="n"/>
      <c r="F156" s="195" t="n"/>
      <c r="G156" s="195" t="n"/>
      <c r="H156" s="195" t="n"/>
      <c r="I156" s="195" t="n"/>
      <c r="J156" s="195" t="n"/>
      <c r="K156" s="195" t="n"/>
      <c r="L156" s="195" t="n"/>
      <c r="M156" s="195" t="n"/>
      <c r="N156" s="195" t="n"/>
      <c r="O156" s="195" t="n"/>
      <c r="P156" s="195" t="n"/>
      <c r="Q156" s="195" t="n"/>
      <c r="R156" s="195" t="n"/>
      <c r="S156" s="195" t="n"/>
      <c r="T156" s="195" t="n"/>
      <c r="U156" s="195" t="n"/>
      <c r="V156" s="195" t="n"/>
      <c r="W156" s="195" t="n"/>
      <c r="X156" s="195" t="n"/>
      <c r="Y156" s="195" t="n"/>
      <c r="Z156" s="195" t="n"/>
    </row>
    <row r="157" ht="12.75" customHeight="1" s="324">
      <c r="A157" s="195" t="n"/>
      <c r="B157" s="195" t="n"/>
      <c r="C157" s="195" t="n"/>
      <c r="D157" s="195" t="n"/>
      <c r="E157" s="195" t="n"/>
      <c r="F157" s="195" t="n"/>
      <c r="G157" s="195" t="n"/>
      <c r="H157" s="195" t="n"/>
      <c r="I157" s="195" t="n"/>
      <c r="J157" s="195" t="n"/>
      <c r="K157" s="195" t="n"/>
      <c r="L157" s="195" t="n"/>
      <c r="M157" s="195" t="n"/>
      <c r="N157" s="195" t="n"/>
      <c r="O157" s="195" t="n"/>
      <c r="P157" s="195" t="n"/>
      <c r="Q157" s="195" t="n"/>
      <c r="R157" s="195" t="n"/>
      <c r="S157" s="195" t="n"/>
      <c r="T157" s="195" t="n"/>
      <c r="U157" s="195" t="n"/>
      <c r="V157" s="195" t="n"/>
      <c r="W157" s="195" t="n"/>
      <c r="X157" s="195" t="n"/>
      <c r="Y157" s="195" t="n"/>
      <c r="Z157" s="195" t="n"/>
    </row>
    <row r="158" ht="12.75" customHeight="1" s="324">
      <c r="A158" s="195" t="n"/>
      <c r="B158" s="195" t="n"/>
      <c r="C158" s="195" t="n"/>
      <c r="D158" s="195" t="n"/>
      <c r="E158" s="195" t="n"/>
      <c r="F158" s="195" t="n"/>
      <c r="G158" s="195" t="n"/>
      <c r="H158" s="195" t="n"/>
      <c r="I158" s="195" t="n"/>
      <c r="J158" s="195" t="n"/>
      <c r="K158" s="195" t="n"/>
      <c r="L158" s="195" t="n"/>
      <c r="M158" s="195" t="n"/>
      <c r="N158" s="195" t="n"/>
      <c r="O158" s="195" t="n"/>
      <c r="P158" s="195" t="n"/>
      <c r="Q158" s="195" t="n"/>
      <c r="R158" s="195" t="n"/>
      <c r="S158" s="195" t="n"/>
      <c r="T158" s="195" t="n"/>
      <c r="U158" s="195" t="n"/>
      <c r="V158" s="195" t="n"/>
      <c r="W158" s="195" t="n"/>
      <c r="X158" s="195" t="n"/>
      <c r="Y158" s="195" t="n"/>
      <c r="Z158" s="195" t="n"/>
    </row>
    <row r="159" ht="12.75" customHeight="1" s="324">
      <c r="A159" s="195" t="n"/>
      <c r="B159" s="195" t="n"/>
      <c r="C159" s="195" t="n"/>
      <c r="D159" s="195" t="n"/>
      <c r="E159" s="195" t="n"/>
      <c r="F159" s="195" t="n"/>
      <c r="G159" s="195" t="n"/>
      <c r="H159" s="195" t="n"/>
      <c r="I159" s="195" t="n"/>
      <c r="J159" s="195" t="n"/>
      <c r="K159" s="195" t="n"/>
      <c r="L159" s="195" t="n"/>
      <c r="M159" s="195" t="n"/>
      <c r="N159" s="195" t="n"/>
      <c r="O159" s="195" t="n"/>
      <c r="P159" s="195" t="n"/>
      <c r="Q159" s="195" t="n"/>
      <c r="R159" s="195" t="n"/>
      <c r="S159" s="195" t="n"/>
      <c r="T159" s="195" t="n"/>
      <c r="U159" s="195" t="n"/>
      <c r="V159" s="195" t="n"/>
      <c r="W159" s="195" t="n"/>
      <c r="X159" s="195" t="n"/>
      <c r="Y159" s="195" t="n"/>
      <c r="Z159" s="195" t="n"/>
    </row>
    <row r="160" ht="12.75" customHeight="1" s="324">
      <c r="A160" s="195" t="n"/>
      <c r="B160" s="195" t="n"/>
      <c r="C160" s="195" t="n"/>
      <c r="D160" s="195" t="n"/>
      <c r="E160" s="195" t="n"/>
      <c r="F160" s="195" t="n"/>
      <c r="G160" s="195" t="n"/>
      <c r="H160" s="195" t="n"/>
      <c r="I160" s="195" t="n"/>
      <c r="J160" s="195" t="n"/>
      <c r="K160" s="195" t="n"/>
      <c r="L160" s="195" t="n"/>
      <c r="M160" s="195" t="n"/>
      <c r="N160" s="195" t="n"/>
      <c r="O160" s="195" t="n"/>
      <c r="P160" s="195" t="n"/>
      <c r="Q160" s="195" t="n"/>
      <c r="R160" s="195" t="n"/>
      <c r="S160" s="195" t="n"/>
      <c r="T160" s="195" t="n"/>
      <c r="U160" s="195" t="n"/>
      <c r="V160" s="195" t="n"/>
      <c r="W160" s="195" t="n"/>
      <c r="X160" s="195" t="n"/>
      <c r="Y160" s="195" t="n"/>
      <c r="Z160" s="195" t="n"/>
    </row>
    <row r="161" ht="12.75" customHeight="1" s="324">
      <c r="A161" s="195" t="n"/>
      <c r="B161" s="195" t="n"/>
      <c r="C161" s="195" t="n"/>
      <c r="D161" s="195" t="n"/>
      <c r="E161" s="195" t="n"/>
      <c r="F161" s="195" t="n"/>
      <c r="G161" s="195" t="n"/>
      <c r="H161" s="195" t="n"/>
      <c r="I161" s="195" t="n"/>
      <c r="J161" s="195" t="n"/>
      <c r="K161" s="195" t="n"/>
      <c r="L161" s="195" t="n"/>
      <c r="M161" s="195" t="n"/>
      <c r="N161" s="195" t="n"/>
      <c r="O161" s="195" t="n"/>
      <c r="P161" s="195" t="n"/>
      <c r="Q161" s="195" t="n"/>
      <c r="R161" s="195" t="n"/>
      <c r="S161" s="195" t="n"/>
      <c r="T161" s="195" t="n"/>
      <c r="U161" s="195" t="n"/>
      <c r="V161" s="195" t="n"/>
      <c r="W161" s="195" t="n"/>
      <c r="X161" s="195" t="n"/>
      <c r="Y161" s="195" t="n"/>
      <c r="Z161" s="195" t="n"/>
    </row>
    <row r="162" ht="12.75" customHeight="1" s="324">
      <c r="A162" s="195" t="n"/>
      <c r="B162" s="195" t="n"/>
      <c r="C162" s="195" t="n"/>
      <c r="D162" s="195" t="n"/>
      <c r="E162" s="195" t="n"/>
      <c r="F162" s="195" t="n"/>
      <c r="G162" s="195" t="n"/>
      <c r="H162" s="195" t="n"/>
      <c r="I162" s="195" t="n"/>
      <c r="J162" s="195" t="n"/>
      <c r="K162" s="195" t="n"/>
      <c r="L162" s="195" t="n"/>
      <c r="M162" s="195" t="n"/>
      <c r="N162" s="195" t="n"/>
      <c r="O162" s="195" t="n"/>
      <c r="P162" s="195" t="n"/>
      <c r="Q162" s="195" t="n"/>
      <c r="R162" s="195" t="n"/>
      <c r="S162" s="195" t="n"/>
      <c r="T162" s="195" t="n"/>
      <c r="U162" s="195" t="n"/>
      <c r="V162" s="195" t="n"/>
      <c r="W162" s="195" t="n"/>
      <c r="X162" s="195" t="n"/>
      <c r="Y162" s="195" t="n"/>
      <c r="Z162" s="195" t="n"/>
    </row>
    <row r="163" ht="12.75" customHeight="1" s="324">
      <c r="A163" s="195" t="n"/>
      <c r="B163" s="195" t="n"/>
      <c r="C163" s="195" t="n"/>
      <c r="D163" s="195" t="n"/>
      <c r="E163" s="195" t="n"/>
      <c r="F163" s="195" t="n"/>
      <c r="G163" s="195" t="n"/>
      <c r="H163" s="195" t="n"/>
      <c r="I163" s="195" t="n"/>
      <c r="J163" s="195" t="n"/>
      <c r="K163" s="195" t="n"/>
      <c r="L163" s="195" t="n"/>
      <c r="M163" s="195" t="n"/>
      <c r="N163" s="195" t="n"/>
      <c r="O163" s="195" t="n"/>
      <c r="P163" s="195" t="n"/>
      <c r="Q163" s="195" t="n"/>
      <c r="R163" s="195" t="n"/>
      <c r="S163" s="195" t="n"/>
      <c r="T163" s="195" t="n"/>
      <c r="U163" s="195" t="n"/>
      <c r="V163" s="195" t="n"/>
      <c r="W163" s="195" t="n"/>
      <c r="X163" s="195" t="n"/>
      <c r="Y163" s="195" t="n"/>
      <c r="Z163" s="195" t="n"/>
    </row>
    <row r="164" ht="12.75" customHeight="1" s="324">
      <c r="A164" s="195" t="n"/>
      <c r="B164" s="195" t="n"/>
      <c r="C164" s="195" t="n"/>
      <c r="D164" s="195" t="n"/>
      <c r="E164" s="195" t="n"/>
      <c r="F164" s="195" t="n"/>
      <c r="G164" s="195" t="n"/>
      <c r="H164" s="195" t="n"/>
      <c r="I164" s="195" t="n"/>
      <c r="J164" s="195" t="n"/>
      <c r="K164" s="195" t="n"/>
      <c r="L164" s="195" t="n"/>
      <c r="M164" s="195" t="n"/>
      <c r="N164" s="195" t="n"/>
      <c r="O164" s="195" t="n"/>
      <c r="P164" s="195" t="n"/>
      <c r="Q164" s="195" t="n"/>
      <c r="R164" s="195" t="n"/>
      <c r="S164" s="195" t="n"/>
      <c r="T164" s="195" t="n"/>
      <c r="U164" s="195" t="n"/>
      <c r="V164" s="195" t="n"/>
      <c r="W164" s="195" t="n"/>
      <c r="X164" s="195" t="n"/>
      <c r="Y164" s="195" t="n"/>
      <c r="Z164" s="195" t="n"/>
    </row>
    <row r="165" ht="12.75" customHeight="1" s="324">
      <c r="A165" s="195" t="n"/>
      <c r="B165" s="195" t="n"/>
      <c r="C165" s="195" t="n"/>
      <c r="D165" s="195" t="n"/>
      <c r="E165" s="195" t="n"/>
      <c r="F165" s="195" t="n"/>
      <c r="G165" s="195" t="n"/>
      <c r="H165" s="195" t="n"/>
      <c r="I165" s="195" t="n"/>
      <c r="J165" s="195" t="n"/>
      <c r="K165" s="195" t="n"/>
      <c r="L165" s="195" t="n"/>
      <c r="M165" s="195" t="n"/>
      <c r="N165" s="195" t="n"/>
      <c r="O165" s="195" t="n"/>
      <c r="P165" s="195" t="n"/>
      <c r="Q165" s="195" t="n"/>
      <c r="R165" s="195" t="n"/>
      <c r="S165" s="195" t="n"/>
      <c r="T165" s="195" t="n"/>
      <c r="U165" s="195" t="n"/>
      <c r="V165" s="195" t="n"/>
      <c r="W165" s="195" t="n"/>
      <c r="X165" s="195" t="n"/>
      <c r="Y165" s="195" t="n"/>
      <c r="Z165" s="195" t="n"/>
    </row>
    <row r="166" ht="12.75" customHeight="1" s="324">
      <c r="A166" s="195" t="n"/>
      <c r="B166" s="195" t="n"/>
      <c r="C166" s="195" t="n"/>
      <c r="D166" s="195" t="n"/>
      <c r="E166" s="195" t="n"/>
      <c r="F166" s="195" t="n"/>
      <c r="G166" s="195" t="n"/>
      <c r="H166" s="195" t="n"/>
      <c r="I166" s="195" t="n"/>
      <c r="J166" s="195" t="n"/>
      <c r="K166" s="195" t="n"/>
      <c r="L166" s="195" t="n"/>
      <c r="M166" s="195" t="n"/>
      <c r="N166" s="195" t="n"/>
      <c r="O166" s="195" t="n"/>
      <c r="P166" s="195" t="n"/>
      <c r="Q166" s="195" t="n"/>
      <c r="R166" s="195" t="n"/>
      <c r="S166" s="195" t="n"/>
      <c r="T166" s="195" t="n"/>
      <c r="U166" s="195" t="n"/>
      <c r="V166" s="195" t="n"/>
      <c r="W166" s="195" t="n"/>
      <c r="X166" s="195" t="n"/>
      <c r="Y166" s="195" t="n"/>
      <c r="Z166" s="195" t="n"/>
    </row>
    <row r="167" ht="12.75" customHeight="1" s="324">
      <c r="A167" s="195" t="n"/>
      <c r="B167" s="195" t="n"/>
      <c r="C167" s="195" t="n"/>
      <c r="D167" s="195" t="n"/>
      <c r="E167" s="195" t="n"/>
      <c r="F167" s="195" t="n"/>
      <c r="G167" s="195" t="n"/>
      <c r="H167" s="195" t="n"/>
      <c r="I167" s="195" t="n"/>
      <c r="J167" s="195" t="n"/>
      <c r="K167" s="195" t="n"/>
      <c r="L167" s="195" t="n"/>
      <c r="M167" s="195" t="n"/>
      <c r="N167" s="195" t="n"/>
      <c r="O167" s="195" t="n"/>
      <c r="P167" s="195" t="n"/>
      <c r="Q167" s="195" t="n"/>
      <c r="R167" s="195" t="n"/>
      <c r="S167" s="195" t="n"/>
      <c r="T167" s="195" t="n"/>
      <c r="U167" s="195" t="n"/>
      <c r="V167" s="195" t="n"/>
      <c r="W167" s="195" t="n"/>
      <c r="X167" s="195" t="n"/>
      <c r="Y167" s="195" t="n"/>
      <c r="Z167" s="195" t="n"/>
    </row>
    <row r="168" ht="12.75" customHeight="1" s="324">
      <c r="A168" s="195" t="n"/>
      <c r="B168" s="195" t="n"/>
      <c r="C168" s="195" t="n"/>
      <c r="D168" s="195" t="n"/>
      <c r="E168" s="195" t="n"/>
      <c r="F168" s="195" t="n"/>
      <c r="G168" s="195" t="n"/>
      <c r="H168" s="195" t="n"/>
      <c r="I168" s="195" t="n"/>
      <c r="J168" s="195" t="n"/>
      <c r="K168" s="195" t="n"/>
      <c r="L168" s="195" t="n"/>
      <c r="M168" s="195" t="n"/>
      <c r="N168" s="195" t="n"/>
      <c r="O168" s="195" t="n"/>
      <c r="P168" s="195" t="n"/>
      <c r="Q168" s="195" t="n"/>
      <c r="R168" s="195" t="n"/>
      <c r="S168" s="195" t="n"/>
      <c r="T168" s="195" t="n"/>
      <c r="U168" s="195" t="n"/>
      <c r="V168" s="195" t="n"/>
      <c r="W168" s="195" t="n"/>
      <c r="X168" s="195" t="n"/>
      <c r="Y168" s="195" t="n"/>
      <c r="Z168" s="195" t="n"/>
    </row>
    <row r="169" ht="12.75" customHeight="1" s="324">
      <c r="A169" s="195" t="n"/>
      <c r="B169" s="195" t="n"/>
      <c r="C169" s="195" t="n"/>
      <c r="D169" s="195" t="n"/>
      <c r="E169" s="195" t="n"/>
      <c r="F169" s="195" t="n"/>
      <c r="G169" s="195" t="n"/>
      <c r="H169" s="195" t="n"/>
      <c r="I169" s="195" t="n"/>
      <c r="J169" s="195" t="n"/>
      <c r="K169" s="195" t="n"/>
      <c r="L169" s="195" t="n"/>
      <c r="M169" s="195" t="n"/>
      <c r="N169" s="195" t="n"/>
      <c r="O169" s="195" t="n"/>
      <c r="P169" s="195" t="n"/>
      <c r="Q169" s="195" t="n"/>
      <c r="R169" s="195" t="n"/>
      <c r="S169" s="195" t="n"/>
      <c r="T169" s="195" t="n"/>
      <c r="U169" s="195" t="n"/>
      <c r="V169" s="195" t="n"/>
      <c r="W169" s="195" t="n"/>
      <c r="X169" s="195" t="n"/>
      <c r="Y169" s="195" t="n"/>
      <c r="Z169" s="195" t="n"/>
    </row>
    <row r="170" ht="12.75" customHeight="1" s="324">
      <c r="A170" s="195" t="n"/>
      <c r="B170" s="195" t="n"/>
      <c r="C170" s="195" t="n"/>
      <c r="D170" s="195" t="n"/>
      <c r="E170" s="195" t="n"/>
      <c r="F170" s="195" t="n"/>
      <c r="G170" s="195" t="n"/>
      <c r="H170" s="195" t="n"/>
      <c r="I170" s="195" t="n"/>
      <c r="J170" s="195" t="n"/>
      <c r="K170" s="195" t="n"/>
      <c r="L170" s="195" t="n"/>
      <c r="M170" s="195" t="n"/>
      <c r="N170" s="195" t="n"/>
      <c r="O170" s="195" t="n"/>
      <c r="P170" s="195" t="n"/>
      <c r="Q170" s="195" t="n"/>
      <c r="R170" s="195" t="n"/>
      <c r="S170" s="195" t="n"/>
      <c r="T170" s="195" t="n"/>
      <c r="U170" s="195" t="n"/>
      <c r="V170" s="195" t="n"/>
      <c r="W170" s="195" t="n"/>
      <c r="X170" s="195" t="n"/>
      <c r="Y170" s="195" t="n"/>
      <c r="Z170" s="195" t="n"/>
    </row>
    <row r="171" ht="12.75" customHeight="1" s="324">
      <c r="A171" s="195" t="n"/>
      <c r="B171" s="195" t="n"/>
      <c r="C171" s="195" t="n"/>
      <c r="D171" s="195" t="n"/>
      <c r="E171" s="195" t="n"/>
      <c r="F171" s="195" t="n"/>
      <c r="G171" s="195" t="n"/>
      <c r="H171" s="195" t="n"/>
      <c r="I171" s="195" t="n"/>
      <c r="J171" s="195" t="n"/>
      <c r="K171" s="195" t="n"/>
      <c r="L171" s="195" t="n"/>
      <c r="M171" s="195" t="n"/>
      <c r="N171" s="195" t="n"/>
      <c r="O171" s="195" t="n"/>
      <c r="P171" s="195" t="n"/>
      <c r="Q171" s="195" t="n"/>
      <c r="R171" s="195" t="n"/>
      <c r="S171" s="195" t="n"/>
      <c r="T171" s="195" t="n"/>
      <c r="U171" s="195" t="n"/>
      <c r="V171" s="195" t="n"/>
      <c r="W171" s="195" t="n"/>
      <c r="X171" s="195" t="n"/>
      <c r="Y171" s="195" t="n"/>
      <c r="Z171" s="195" t="n"/>
    </row>
    <row r="172" ht="12.75" customHeight="1" s="324">
      <c r="A172" s="195" t="n"/>
      <c r="B172" s="195" t="n"/>
      <c r="C172" s="195" t="n"/>
      <c r="D172" s="195" t="n"/>
      <c r="E172" s="195" t="n"/>
      <c r="F172" s="195" t="n"/>
      <c r="G172" s="195" t="n"/>
      <c r="H172" s="195" t="n"/>
      <c r="I172" s="195" t="n"/>
      <c r="J172" s="195" t="n"/>
      <c r="K172" s="195" t="n"/>
      <c r="L172" s="195" t="n"/>
      <c r="M172" s="195" t="n"/>
      <c r="N172" s="195" t="n"/>
      <c r="O172" s="195" t="n"/>
      <c r="P172" s="195" t="n"/>
      <c r="Q172" s="195" t="n"/>
      <c r="R172" s="195" t="n"/>
      <c r="S172" s="195" t="n"/>
      <c r="T172" s="195" t="n"/>
      <c r="U172" s="195" t="n"/>
      <c r="V172" s="195" t="n"/>
      <c r="W172" s="195" t="n"/>
      <c r="X172" s="195" t="n"/>
      <c r="Y172" s="195" t="n"/>
      <c r="Z172" s="195" t="n"/>
    </row>
    <row r="173" ht="12.75" customHeight="1" s="324">
      <c r="A173" s="195" t="n"/>
      <c r="B173" s="195" t="n"/>
      <c r="C173" s="195" t="n"/>
      <c r="D173" s="195" t="n"/>
      <c r="E173" s="195" t="n"/>
      <c r="F173" s="195" t="n"/>
      <c r="G173" s="195" t="n"/>
      <c r="H173" s="195" t="n"/>
      <c r="I173" s="195" t="n"/>
      <c r="J173" s="195" t="n"/>
      <c r="K173" s="195" t="n"/>
      <c r="L173" s="195" t="n"/>
      <c r="M173" s="195" t="n"/>
      <c r="N173" s="195" t="n"/>
      <c r="O173" s="195" t="n"/>
      <c r="P173" s="195" t="n"/>
      <c r="Q173" s="195" t="n"/>
      <c r="R173" s="195" t="n"/>
      <c r="S173" s="195" t="n"/>
      <c r="T173" s="195" t="n"/>
      <c r="U173" s="195" t="n"/>
      <c r="V173" s="195" t="n"/>
      <c r="W173" s="195" t="n"/>
      <c r="X173" s="195" t="n"/>
      <c r="Y173" s="195" t="n"/>
      <c r="Z173" s="195" t="n"/>
    </row>
    <row r="174" ht="12.75" customHeight="1" s="324">
      <c r="A174" s="195" t="n"/>
      <c r="B174" s="195" t="n"/>
      <c r="C174" s="195" t="n"/>
      <c r="D174" s="195" t="n"/>
      <c r="E174" s="195" t="n"/>
      <c r="F174" s="195" t="n"/>
      <c r="G174" s="195" t="n"/>
      <c r="H174" s="195" t="n"/>
      <c r="I174" s="195" t="n"/>
      <c r="J174" s="195" t="n"/>
      <c r="K174" s="195" t="n"/>
      <c r="L174" s="195" t="n"/>
      <c r="M174" s="195" t="n"/>
      <c r="N174" s="195" t="n"/>
      <c r="O174" s="195" t="n"/>
      <c r="P174" s="195" t="n"/>
      <c r="Q174" s="195" t="n"/>
      <c r="R174" s="195" t="n"/>
      <c r="S174" s="195" t="n"/>
      <c r="T174" s="195" t="n"/>
      <c r="U174" s="195" t="n"/>
      <c r="V174" s="195" t="n"/>
      <c r="W174" s="195" t="n"/>
      <c r="X174" s="195" t="n"/>
      <c r="Y174" s="195" t="n"/>
      <c r="Z174" s="195" t="n"/>
    </row>
    <row r="175" ht="12.75" customHeight="1" s="324">
      <c r="A175" s="195" t="n"/>
      <c r="B175" s="195" t="n"/>
      <c r="C175" s="195" t="n"/>
      <c r="D175" s="195" t="n"/>
      <c r="E175" s="195" t="n"/>
      <c r="F175" s="195" t="n"/>
      <c r="G175" s="195" t="n"/>
      <c r="H175" s="195" t="n"/>
      <c r="I175" s="195" t="n"/>
      <c r="J175" s="195" t="n"/>
      <c r="K175" s="195" t="n"/>
      <c r="L175" s="195" t="n"/>
      <c r="M175" s="195" t="n"/>
      <c r="N175" s="195" t="n"/>
      <c r="O175" s="195" t="n"/>
      <c r="P175" s="195" t="n"/>
      <c r="Q175" s="195" t="n"/>
      <c r="R175" s="195" t="n"/>
      <c r="S175" s="195" t="n"/>
      <c r="T175" s="195" t="n"/>
      <c r="U175" s="195" t="n"/>
      <c r="V175" s="195" t="n"/>
      <c r="W175" s="195" t="n"/>
      <c r="X175" s="195" t="n"/>
      <c r="Y175" s="195" t="n"/>
      <c r="Z175" s="195" t="n"/>
    </row>
    <row r="176" ht="12.75" customHeight="1" s="324">
      <c r="A176" s="195" t="n"/>
      <c r="B176" s="195" t="n"/>
      <c r="C176" s="195" t="n"/>
      <c r="D176" s="195" t="n"/>
      <c r="E176" s="195" t="n"/>
      <c r="F176" s="195" t="n"/>
      <c r="G176" s="195" t="n"/>
      <c r="H176" s="195" t="n"/>
      <c r="I176" s="195" t="n"/>
      <c r="J176" s="195" t="n"/>
      <c r="K176" s="195" t="n"/>
      <c r="L176" s="195" t="n"/>
      <c r="M176" s="195" t="n"/>
      <c r="N176" s="195" t="n"/>
      <c r="O176" s="195" t="n"/>
      <c r="P176" s="195" t="n"/>
      <c r="Q176" s="195" t="n"/>
      <c r="R176" s="195" t="n"/>
      <c r="S176" s="195" t="n"/>
      <c r="T176" s="195" t="n"/>
      <c r="U176" s="195" t="n"/>
      <c r="V176" s="195" t="n"/>
      <c r="W176" s="195" t="n"/>
      <c r="X176" s="195" t="n"/>
      <c r="Y176" s="195" t="n"/>
      <c r="Z176" s="195" t="n"/>
    </row>
    <row r="177" ht="12.75" customHeight="1" s="324">
      <c r="A177" s="195" t="n"/>
      <c r="B177" s="195" t="n"/>
      <c r="C177" s="195" t="n"/>
      <c r="D177" s="195" t="n"/>
      <c r="E177" s="195" t="n"/>
      <c r="F177" s="195" t="n"/>
      <c r="G177" s="195" t="n"/>
      <c r="H177" s="195" t="n"/>
      <c r="I177" s="195" t="n"/>
      <c r="J177" s="195" t="n"/>
      <c r="K177" s="195" t="n"/>
      <c r="L177" s="195" t="n"/>
      <c r="M177" s="195" t="n"/>
      <c r="N177" s="195" t="n"/>
      <c r="O177" s="195" t="n"/>
      <c r="P177" s="195" t="n"/>
      <c r="Q177" s="195" t="n"/>
      <c r="R177" s="195" t="n"/>
      <c r="S177" s="195" t="n"/>
      <c r="T177" s="195" t="n"/>
      <c r="U177" s="195" t="n"/>
      <c r="V177" s="195" t="n"/>
      <c r="W177" s="195" t="n"/>
      <c r="X177" s="195" t="n"/>
      <c r="Y177" s="195" t="n"/>
      <c r="Z177" s="195" t="n"/>
    </row>
    <row r="178" ht="12.75" customHeight="1" s="324">
      <c r="A178" s="195" t="n"/>
      <c r="B178" s="195" t="n"/>
      <c r="C178" s="195" t="n"/>
      <c r="D178" s="195" t="n"/>
      <c r="E178" s="195" t="n"/>
      <c r="F178" s="195" t="n"/>
      <c r="G178" s="195" t="n"/>
      <c r="H178" s="195" t="n"/>
      <c r="I178" s="195" t="n"/>
      <c r="J178" s="195" t="n"/>
      <c r="K178" s="195" t="n"/>
      <c r="L178" s="195" t="n"/>
      <c r="M178" s="195" t="n"/>
      <c r="N178" s="195" t="n"/>
      <c r="O178" s="195" t="n"/>
      <c r="P178" s="195" t="n"/>
      <c r="Q178" s="195" t="n"/>
      <c r="R178" s="195" t="n"/>
      <c r="S178" s="195" t="n"/>
      <c r="T178" s="195" t="n"/>
      <c r="U178" s="195" t="n"/>
      <c r="V178" s="195" t="n"/>
      <c r="W178" s="195" t="n"/>
      <c r="X178" s="195" t="n"/>
      <c r="Y178" s="195" t="n"/>
      <c r="Z178" s="195" t="n"/>
    </row>
    <row r="179" ht="12.75" customHeight="1" s="324">
      <c r="A179" s="195" t="n"/>
      <c r="B179" s="195" t="n"/>
      <c r="C179" s="195" t="n"/>
      <c r="D179" s="195" t="n"/>
      <c r="E179" s="195" t="n"/>
      <c r="F179" s="195" t="n"/>
      <c r="G179" s="195" t="n"/>
      <c r="H179" s="195" t="n"/>
      <c r="I179" s="195" t="n"/>
      <c r="J179" s="195" t="n"/>
      <c r="K179" s="195" t="n"/>
      <c r="L179" s="195" t="n"/>
      <c r="M179" s="195" t="n"/>
      <c r="N179" s="195" t="n"/>
      <c r="O179" s="195" t="n"/>
      <c r="P179" s="195" t="n"/>
      <c r="Q179" s="195" t="n"/>
      <c r="R179" s="195" t="n"/>
      <c r="S179" s="195" t="n"/>
      <c r="T179" s="195" t="n"/>
      <c r="U179" s="195" t="n"/>
      <c r="V179" s="195" t="n"/>
      <c r="W179" s="195" t="n"/>
      <c r="X179" s="195" t="n"/>
      <c r="Y179" s="195" t="n"/>
      <c r="Z179" s="195" t="n"/>
    </row>
    <row r="180" ht="12.75" customHeight="1" s="324">
      <c r="A180" s="195" t="n"/>
      <c r="B180" s="195" t="n"/>
      <c r="C180" s="195" t="n"/>
      <c r="D180" s="195" t="n"/>
      <c r="E180" s="195" t="n"/>
      <c r="F180" s="195" t="n"/>
      <c r="G180" s="195" t="n"/>
      <c r="H180" s="195" t="n"/>
      <c r="I180" s="195" t="n"/>
      <c r="J180" s="195" t="n"/>
      <c r="K180" s="195" t="n"/>
      <c r="L180" s="195" t="n"/>
      <c r="M180" s="195" t="n"/>
      <c r="N180" s="195" t="n"/>
      <c r="O180" s="195" t="n"/>
      <c r="P180" s="195" t="n"/>
      <c r="Q180" s="195" t="n"/>
      <c r="R180" s="195" t="n"/>
      <c r="S180" s="195" t="n"/>
      <c r="T180" s="195" t="n"/>
      <c r="U180" s="195" t="n"/>
      <c r="V180" s="195" t="n"/>
      <c r="W180" s="195" t="n"/>
      <c r="X180" s="195" t="n"/>
      <c r="Y180" s="195" t="n"/>
      <c r="Z180" s="195" t="n"/>
    </row>
    <row r="181" ht="12.75" customHeight="1" s="324">
      <c r="A181" s="195" t="n"/>
      <c r="B181" s="195" t="n"/>
      <c r="C181" s="195" t="n"/>
      <c r="D181" s="195" t="n"/>
      <c r="E181" s="195" t="n"/>
      <c r="F181" s="195" t="n"/>
      <c r="G181" s="195" t="n"/>
      <c r="H181" s="195" t="n"/>
      <c r="I181" s="195" t="n"/>
      <c r="J181" s="195" t="n"/>
      <c r="K181" s="195" t="n"/>
      <c r="L181" s="195" t="n"/>
      <c r="M181" s="195" t="n"/>
      <c r="N181" s="195" t="n"/>
      <c r="O181" s="195" t="n"/>
      <c r="P181" s="195" t="n"/>
      <c r="Q181" s="195" t="n"/>
      <c r="R181" s="195" t="n"/>
      <c r="S181" s="195" t="n"/>
      <c r="T181" s="195" t="n"/>
      <c r="U181" s="195" t="n"/>
      <c r="V181" s="195" t="n"/>
      <c r="W181" s="195" t="n"/>
      <c r="X181" s="195" t="n"/>
      <c r="Y181" s="195" t="n"/>
      <c r="Z181" s="195" t="n"/>
    </row>
    <row r="182" ht="12.75" customHeight="1" s="324">
      <c r="A182" s="195" t="n"/>
      <c r="B182" s="195" t="n"/>
      <c r="C182" s="195" t="n"/>
      <c r="D182" s="195" t="n"/>
      <c r="E182" s="195" t="n"/>
      <c r="F182" s="195" t="n"/>
      <c r="G182" s="195" t="n"/>
      <c r="H182" s="195" t="n"/>
      <c r="I182" s="195" t="n"/>
      <c r="J182" s="195" t="n"/>
      <c r="K182" s="195" t="n"/>
      <c r="L182" s="195" t="n"/>
      <c r="M182" s="195" t="n"/>
      <c r="N182" s="195" t="n"/>
      <c r="O182" s="195" t="n"/>
      <c r="P182" s="195" t="n"/>
      <c r="Q182" s="195" t="n"/>
      <c r="R182" s="195" t="n"/>
      <c r="S182" s="195" t="n"/>
      <c r="T182" s="195" t="n"/>
      <c r="U182" s="195" t="n"/>
      <c r="V182" s="195" t="n"/>
      <c r="W182" s="195" t="n"/>
      <c r="X182" s="195" t="n"/>
      <c r="Y182" s="195" t="n"/>
      <c r="Z182" s="195" t="n"/>
    </row>
    <row r="183" ht="12.75" customHeight="1" s="324">
      <c r="A183" s="195" t="n"/>
      <c r="B183" s="195" t="n"/>
      <c r="C183" s="195" t="n"/>
      <c r="D183" s="195" t="n"/>
      <c r="E183" s="195" t="n"/>
      <c r="F183" s="195" t="n"/>
      <c r="G183" s="195" t="n"/>
      <c r="H183" s="195" t="n"/>
      <c r="I183" s="195" t="n"/>
      <c r="J183" s="195" t="n"/>
      <c r="K183" s="195" t="n"/>
      <c r="L183" s="195" t="n"/>
      <c r="M183" s="195" t="n"/>
      <c r="N183" s="195" t="n"/>
      <c r="O183" s="195" t="n"/>
      <c r="P183" s="195" t="n"/>
      <c r="Q183" s="195" t="n"/>
      <c r="R183" s="195" t="n"/>
      <c r="S183" s="195" t="n"/>
      <c r="T183" s="195" t="n"/>
      <c r="U183" s="195" t="n"/>
      <c r="V183" s="195" t="n"/>
      <c r="W183" s="195" t="n"/>
      <c r="X183" s="195" t="n"/>
      <c r="Y183" s="195" t="n"/>
      <c r="Z183" s="195" t="n"/>
    </row>
    <row r="184" ht="12.75" customHeight="1" s="324">
      <c r="A184" s="195" t="n"/>
      <c r="B184" s="195" t="n"/>
      <c r="C184" s="195" t="n"/>
      <c r="D184" s="195" t="n"/>
      <c r="E184" s="195" t="n"/>
      <c r="F184" s="195" t="n"/>
      <c r="G184" s="195" t="n"/>
      <c r="H184" s="195" t="n"/>
      <c r="I184" s="195" t="n"/>
      <c r="J184" s="195" t="n"/>
      <c r="K184" s="195" t="n"/>
      <c r="L184" s="195" t="n"/>
      <c r="M184" s="195" t="n"/>
      <c r="N184" s="195" t="n"/>
      <c r="O184" s="195" t="n"/>
      <c r="P184" s="195" t="n"/>
      <c r="Q184" s="195" t="n"/>
      <c r="R184" s="195" t="n"/>
      <c r="S184" s="195" t="n"/>
      <c r="T184" s="195" t="n"/>
      <c r="U184" s="195" t="n"/>
      <c r="V184" s="195" t="n"/>
      <c r="W184" s="195" t="n"/>
      <c r="X184" s="195" t="n"/>
      <c r="Y184" s="195" t="n"/>
      <c r="Z184" s="195" t="n"/>
    </row>
    <row r="185" ht="12.75" customHeight="1" s="324">
      <c r="A185" s="195" t="n"/>
      <c r="B185" s="195" t="n"/>
      <c r="C185" s="195" t="n"/>
      <c r="D185" s="195" t="n"/>
      <c r="E185" s="195" t="n"/>
      <c r="F185" s="195" t="n"/>
      <c r="G185" s="195" t="n"/>
      <c r="H185" s="195" t="n"/>
      <c r="I185" s="195" t="n"/>
      <c r="J185" s="195" t="n"/>
      <c r="K185" s="195" t="n"/>
      <c r="L185" s="195" t="n"/>
      <c r="M185" s="195" t="n"/>
      <c r="N185" s="195" t="n"/>
      <c r="O185" s="195" t="n"/>
      <c r="P185" s="195" t="n"/>
      <c r="Q185" s="195" t="n"/>
      <c r="R185" s="195" t="n"/>
      <c r="S185" s="195" t="n"/>
      <c r="T185" s="195" t="n"/>
      <c r="U185" s="195" t="n"/>
      <c r="V185" s="195" t="n"/>
      <c r="W185" s="195" t="n"/>
      <c r="X185" s="195" t="n"/>
      <c r="Y185" s="195" t="n"/>
      <c r="Z185" s="195" t="n"/>
    </row>
    <row r="186" ht="12.75" customHeight="1" s="324">
      <c r="A186" s="195" t="n"/>
      <c r="B186" s="195" t="n"/>
      <c r="C186" s="195" t="n"/>
      <c r="D186" s="195" t="n"/>
      <c r="E186" s="195" t="n"/>
      <c r="F186" s="195" t="n"/>
      <c r="G186" s="195" t="n"/>
      <c r="H186" s="195" t="n"/>
      <c r="I186" s="195" t="n"/>
      <c r="J186" s="195" t="n"/>
      <c r="K186" s="195" t="n"/>
      <c r="L186" s="195" t="n"/>
      <c r="M186" s="195" t="n"/>
      <c r="N186" s="195" t="n"/>
      <c r="O186" s="195" t="n"/>
      <c r="P186" s="195" t="n"/>
      <c r="Q186" s="195" t="n"/>
      <c r="R186" s="195" t="n"/>
      <c r="S186" s="195" t="n"/>
      <c r="T186" s="195" t="n"/>
      <c r="U186" s="195" t="n"/>
      <c r="V186" s="195" t="n"/>
      <c r="W186" s="195" t="n"/>
      <c r="X186" s="195" t="n"/>
      <c r="Y186" s="195" t="n"/>
      <c r="Z186" s="195" t="n"/>
    </row>
    <row r="187" ht="12.75" customHeight="1" s="324">
      <c r="A187" s="195" t="n"/>
      <c r="B187" s="195" t="n"/>
      <c r="C187" s="195" t="n"/>
      <c r="D187" s="195" t="n"/>
      <c r="E187" s="195" t="n"/>
      <c r="F187" s="195" t="n"/>
      <c r="G187" s="195" t="n"/>
      <c r="H187" s="195" t="n"/>
      <c r="I187" s="195" t="n"/>
      <c r="J187" s="195" t="n"/>
      <c r="K187" s="195" t="n"/>
      <c r="L187" s="195" t="n"/>
      <c r="M187" s="195" t="n"/>
      <c r="N187" s="195" t="n"/>
      <c r="O187" s="195" t="n"/>
      <c r="P187" s="195" t="n"/>
      <c r="Q187" s="195" t="n"/>
      <c r="R187" s="195" t="n"/>
      <c r="S187" s="195" t="n"/>
      <c r="T187" s="195" t="n"/>
      <c r="U187" s="195" t="n"/>
      <c r="V187" s="195" t="n"/>
      <c r="W187" s="195" t="n"/>
      <c r="X187" s="195" t="n"/>
      <c r="Y187" s="195" t="n"/>
      <c r="Z187" s="195" t="n"/>
    </row>
    <row r="188" ht="12.75" customHeight="1" s="324">
      <c r="A188" s="195" t="n"/>
      <c r="B188" s="195" t="n"/>
      <c r="C188" s="195" t="n"/>
      <c r="D188" s="195" t="n"/>
      <c r="E188" s="195" t="n"/>
      <c r="F188" s="195" t="n"/>
      <c r="G188" s="195" t="n"/>
      <c r="H188" s="195" t="n"/>
      <c r="I188" s="195" t="n"/>
      <c r="J188" s="195" t="n"/>
      <c r="K188" s="195" t="n"/>
      <c r="L188" s="195" t="n"/>
      <c r="M188" s="195" t="n"/>
      <c r="N188" s="195" t="n"/>
      <c r="O188" s="195" t="n"/>
      <c r="P188" s="195" t="n"/>
      <c r="Q188" s="195" t="n"/>
      <c r="R188" s="195" t="n"/>
      <c r="S188" s="195" t="n"/>
      <c r="T188" s="195" t="n"/>
      <c r="U188" s="195" t="n"/>
      <c r="V188" s="195" t="n"/>
      <c r="W188" s="195" t="n"/>
      <c r="X188" s="195" t="n"/>
      <c r="Y188" s="195" t="n"/>
      <c r="Z188" s="195" t="n"/>
    </row>
    <row r="189" ht="12.75" customHeight="1" s="324">
      <c r="A189" s="195" t="n"/>
      <c r="B189" s="195" t="n"/>
      <c r="C189" s="195" t="n"/>
      <c r="D189" s="195" t="n"/>
      <c r="E189" s="195" t="n"/>
      <c r="F189" s="195" t="n"/>
      <c r="G189" s="195" t="n"/>
      <c r="H189" s="195" t="n"/>
      <c r="I189" s="195" t="n"/>
      <c r="J189" s="195" t="n"/>
      <c r="K189" s="195" t="n"/>
      <c r="L189" s="195" t="n"/>
      <c r="M189" s="195" t="n"/>
      <c r="N189" s="195" t="n"/>
      <c r="O189" s="195" t="n"/>
      <c r="P189" s="195" t="n"/>
      <c r="Q189" s="195" t="n"/>
      <c r="R189" s="195" t="n"/>
      <c r="S189" s="195" t="n"/>
      <c r="T189" s="195" t="n"/>
      <c r="U189" s="195" t="n"/>
      <c r="V189" s="195" t="n"/>
      <c r="W189" s="195" t="n"/>
      <c r="X189" s="195" t="n"/>
      <c r="Y189" s="195" t="n"/>
      <c r="Z189" s="195" t="n"/>
    </row>
    <row r="190" ht="12.75" customHeight="1" s="324">
      <c r="A190" s="195" t="n"/>
      <c r="B190" s="195" t="n"/>
      <c r="C190" s="195" t="n"/>
      <c r="D190" s="195" t="n"/>
      <c r="E190" s="195" t="n"/>
      <c r="F190" s="195" t="n"/>
      <c r="G190" s="195" t="n"/>
      <c r="H190" s="195" t="n"/>
      <c r="I190" s="195" t="n"/>
      <c r="J190" s="195" t="n"/>
      <c r="K190" s="195" t="n"/>
      <c r="L190" s="195" t="n"/>
      <c r="M190" s="195" t="n"/>
      <c r="N190" s="195" t="n"/>
      <c r="O190" s="195" t="n"/>
      <c r="P190" s="195" t="n"/>
      <c r="Q190" s="195" t="n"/>
      <c r="R190" s="195" t="n"/>
      <c r="S190" s="195" t="n"/>
      <c r="T190" s="195" t="n"/>
      <c r="U190" s="195" t="n"/>
      <c r="V190" s="195" t="n"/>
      <c r="W190" s="195" t="n"/>
      <c r="X190" s="195" t="n"/>
      <c r="Y190" s="195" t="n"/>
      <c r="Z190" s="195" t="n"/>
    </row>
    <row r="191" ht="12.75" customHeight="1" s="324">
      <c r="A191" s="195" t="n"/>
      <c r="B191" s="195" t="n"/>
      <c r="C191" s="195" t="n"/>
      <c r="D191" s="195" t="n"/>
      <c r="E191" s="195" t="n"/>
      <c r="F191" s="195" t="n"/>
      <c r="G191" s="195" t="n"/>
      <c r="H191" s="195" t="n"/>
      <c r="I191" s="195" t="n"/>
      <c r="J191" s="195" t="n"/>
      <c r="K191" s="195" t="n"/>
      <c r="L191" s="195" t="n"/>
      <c r="M191" s="195" t="n"/>
      <c r="N191" s="195" t="n"/>
      <c r="O191" s="195" t="n"/>
      <c r="P191" s="195" t="n"/>
      <c r="Q191" s="195" t="n"/>
      <c r="R191" s="195" t="n"/>
      <c r="S191" s="195" t="n"/>
      <c r="T191" s="195" t="n"/>
      <c r="U191" s="195" t="n"/>
      <c r="V191" s="195" t="n"/>
      <c r="W191" s="195" t="n"/>
      <c r="X191" s="195" t="n"/>
      <c r="Y191" s="195" t="n"/>
      <c r="Z191" s="195" t="n"/>
    </row>
    <row r="192" ht="12.75" customHeight="1" s="324">
      <c r="A192" s="195" t="n"/>
      <c r="B192" s="195" t="n"/>
      <c r="C192" s="195" t="n"/>
      <c r="D192" s="195" t="n"/>
      <c r="E192" s="195" t="n"/>
      <c r="F192" s="195" t="n"/>
      <c r="G192" s="195" t="n"/>
      <c r="H192" s="195" t="n"/>
      <c r="I192" s="195" t="n"/>
      <c r="J192" s="195" t="n"/>
      <c r="K192" s="195" t="n"/>
      <c r="L192" s="195" t="n"/>
      <c r="M192" s="195" t="n"/>
      <c r="N192" s="195" t="n"/>
      <c r="O192" s="195" t="n"/>
      <c r="P192" s="195" t="n"/>
      <c r="Q192" s="195" t="n"/>
      <c r="R192" s="195" t="n"/>
      <c r="S192" s="195" t="n"/>
      <c r="T192" s="195" t="n"/>
      <c r="U192" s="195" t="n"/>
      <c r="V192" s="195" t="n"/>
      <c r="W192" s="195" t="n"/>
      <c r="X192" s="195" t="n"/>
      <c r="Y192" s="195" t="n"/>
      <c r="Z192" s="195" t="n"/>
    </row>
    <row r="193" ht="12.75" customHeight="1" s="324">
      <c r="A193" s="195" t="n"/>
      <c r="B193" s="195" t="n"/>
      <c r="C193" s="195" t="n"/>
      <c r="D193" s="195" t="n"/>
      <c r="E193" s="195" t="n"/>
      <c r="F193" s="195" t="n"/>
      <c r="G193" s="195" t="n"/>
      <c r="H193" s="195" t="n"/>
      <c r="I193" s="195" t="n"/>
      <c r="J193" s="195" t="n"/>
      <c r="K193" s="195" t="n"/>
      <c r="L193" s="195" t="n"/>
      <c r="M193" s="195" t="n"/>
      <c r="N193" s="195" t="n"/>
      <c r="O193" s="195" t="n"/>
      <c r="P193" s="195" t="n"/>
      <c r="Q193" s="195" t="n"/>
      <c r="R193" s="195" t="n"/>
      <c r="S193" s="195" t="n"/>
      <c r="T193" s="195" t="n"/>
      <c r="U193" s="195" t="n"/>
      <c r="V193" s="195" t="n"/>
      <c r="W193" s="195" t="n"/>
      <c r="X193" s="195" t="n"/>
      <c r="Y193" s="195" t="n"/>
      <c r="Z193" s="195" t="n"/>
    </row>
    <row r="194" ht="12.75" customHeight="1" s="324">
      <c r="A194" s="195" t="n"/>
      <c r="B194" s="195" t="n"/>
      <c r="C194" s="195" t="n"/>
      <c r="D194" s="195" t="n"/>
      <c r="E194" s="195" t="n"/>
      <c r="F194" s="195" t="n"/>
      <c r="G194" s="195" t="n"/>
      <c r="H194" s="195" t="n"/>
      <c r="I194" s="195" t="n"/>
      <c r="J194" s="195" t="n"/>
      <c r="K194" s="195" t="n"/>
      <c r="L194" s="195" t="n"/>
      <c r="M194" s="195" t="n"/>
      <c r="N194" s="195" t="n"/>
      <c r="O194" s="195" t="n"/>
      <c r="P194" s="195" t="n"/>
      <c r="Q194" s="195" t="n"/>
      <c r="R194" s="195" t="n"/>
      <c r="S194" s="195" t="n"/>
      <c r="T194" s="195" t="n"/>
      <c r="U194" s="195" t="n"/>
      <c r="V194" s="195" t="n"/>
      <c r="W194" s="195" t="n"/>
      <c r="X194" s="195" t="n"/>
      <c r="Y194" s="195" t="n"/>
      <c r="Z194" s="195" t="n"/>
    </row>
    <row r="195" ht="12.75" customHeight="1" s="324">
      <c r="A195" s="195" t="n"/>
      <c r="B195" s="195" t="n"/>
      <c r="C195" s="195" t="n"/>
      <c r="D195" s="195" t="n"/>
      <c r="E195" s="195" t="n"/>
      <c r="F195" s="195" t="n"/>
      <c r="G195" s="195" t="n"/>
      <c r="H195" s="195" t="n"/>
      <c r="I195" s="195" t="n"/>
      <c r="J195" s="195" t="n"/>
      <c r="K195" s="195" t="n"/>
      <c r="L195" s="195" t="n"/>
      <c r="M195" s="195" t="n"/>
      <c r="N195" s="195" t="n"/>
      <c r="O195" s="195" t="n"/>
      <c r="P195" s="195" t="n"/>
      <c r="Q195" s="195" t="n"/>
      <c r="R195" s="195" t="n"/>
      <c r="S195" s="195" t="n"/>
      <c r="T195" s="195" t="n"/>
      <c r="U195" s="195" t="n"/>
      <c r="V195" s="195" t="n"/>
      <c r="W195" s="195" t="n"/>
      <c r="X195" s="195" t="n"/>
      <c r="Y195" s="195" t="n"/>
      <c r="Z195" s="195" t="n"/>
    </row>
    <row r="196" ht="12.75" customHeight="1" s="324">
      <c r="A196" s="195" t="n"/>
      <c r="B196" s="195" t="n"/>
      <c r="C196" s="195" t="n"/>
      <c r="D196" s="195" t="n"/>
      <c r="E196" s="195" t="n"/>
      <c r="F196" s="195" t="n"/>
      <c r="G196" s="195" t="n"/>
      <c r="H196" s="195" t="n"/>
      <c r="I196" s="195" t="n"/>
      <c r="J196" s="195" t="n"/>
      <c r="K196" s="195" t="n"/>
      <c r="L196" s="195" t="n"/>
      <c r="M196" s="195" t="n"/>
      <c r="N196" s="195" t="n"/>
      <c r="O196" s="195" t="n"/>
      <c r="P196" s="195" t="n"/>
      <c r="Q196" s="195" t="n"/>
      <c r="R196" s="195" t="n"/>
      <c r="S196" s="195" t="n"/>
      <c r="T196" s="195" t="n"/>
      <c r="U196" s="195" t="n"/>
      <c r="V196" s="195" t="n"/>
      <c r="W196" s="195" t="n"/>
      <c r="X196" s="195" t="n"/>
      <c r="Y196" s="195" t="n"/>
      <c r="Z196" s="195" t="n"/>
    </row>
    <row r="197" ht="12.75" customHeight="1" s="324">
      <c r="A197" s="195" t="n"/>
      <c r="B197" s="195" t="n"/>
      <c r="C197" s="195" t="n"/>
      <c r="D197" s="195" t="n"/>
      <c r="E197" s="195" t="n"/>
      <c r="F197" s="195" t="n"/>
      <c r="G197" s="195" t="n"/>
      <c r="H197" s="195" t="n"/>
      <c r="I197" s="195" t="n"/>
      <c r="J197" s="195" t="n"/>
      <c r="K197" s="195" t="n"/>
      <c r="L197" s="195" t="n"/>
      <c r="M197" s="195" t="n"/>
      <c r="N197" s="195" t="n"/>
      <c r="O197" s="195" t="n"/>
      <c r="P197" s="195" t="n"/>
      <c r="Q197" s="195" t="n"/>
      <c r="R197" s="195" t="n"/>
      <c r="S197" s="195" t="n"/>
      <c r="T197" s="195" t="n"/>
      <c r="U197" s="195" t="n"/>
      <c r="V197" s="195" t="n"/>
      <c r="W197" s="195" t="n"/>
      <c r="X197" s="195" t="n"/>
      <c r="Y197" s="195" t="n"/>
      <c r="Z197" s="195" t="n"/>
    </row>
    <row r="198" ht="12.75" customHeight="1" s="324">
      <c r="A198" s="195" t="n"/>
      <c r="B198" s="195" t="n"/>
      <c r="C198" s="195" t="n"/>
      <c r="D198" s="195" t="n"/>
      <c r="E198" s="195" t="n"/>
      <c r="F198" s="195" t="n"/>
      <c r="G198" s="195" t="n"/>
      <c r="H198" s="195" t="n"/>
      <c r="I198" s="195" t="n"/>
      <c r="J198" s="195" t="n"/>
      <c r="K198" s="195" t="n"/>
      <c r="L198" s="195" t="n"/>
      <c r="M198" s="195" t="n"/>
      <c r="N198" s="195" t="n"/>
      <c r="O198" s="195" t="n"/>
      <c r="P198" s="195" t="n"/>
      <c r="Q198" s="195" t="n"/>
      <c r="R198" s="195" t="n"/>
      <c r="S198" s="195" t="n"/>
      <c r="T198" s="195" t="n"/>
      <c r="U198" s="195" t="n"/>
      <c r="V198" s="195" t="n"/>
      <c r="W198" s="195" t="n"/>
      <c r="X198" s="195" t="n"/>
      <c r="Y198" s="195" t="n"/>
      <c r="Z198" s="195" t="n"/>
    </row>
    <row r="199" ht="12.75" customHeight="1" s="324">
      <c r="A199" s="195" t="n"/>
      <c r="B199" s="195" t="n"/>
      <c r="C199" s="195" t="n"/>
      <c r="D199" s="195" t="n"/>
      <c r="E199" s="195" t="n"/>
      <c r="F199" s="195" t="n"/>
      <c r="G199" s="195" t="n"/>
      <c r="H199" s="195" t="n"/>
      <c r="I199" s="195" t="n"/>
      <c r="J199" s="195" t="n"/>
      <c r="K199" s="195" t="n"/>
      <c r="L199" s="195" t="n"/>
      <c r="M199" s="195" t="n"/>
      <c r="N199" s="195" t="n"/>
      <c r="O199" s="195" t="n"/>
      <c r="P199" s="195" t="n"/>
      <c r="Q199" s="195" t="n"/>
      <c r="R199" s="195" t="n"/>
      <c r="S199" s="195" t="n"/>
      <c r="T199" s="195" t="n"/>
      <c r="U199" s="195" t="n"/>
      <c r="V199" s="195" t="n"/>
      <c r="W199" s="195" t="n"/>
      <c r="X199" s="195" t="n"/>
      <c r="Y199" s="195" t="n"/>
      <c r="Z199" s="195" t="n"/>
    </row>
    <row r="200" ht="12.75" customHeight="1" s="324">
      <c r="A200" s="195" t="n"/>
      <c r="B200" s="195" t="n"/>
      <c r="C200" s="195" t="n"/>
      <c r="D200" s="195" t="n"/>
      <c r="E200" s="195" t="n"/>
      <c r="F200" s="195" t="n"/>
      <c r="G200" s="195" t="n"/>
      <c r="H200" s="195" t="n"/>
      <c r="I200" s="195" t="n"/>
      <c r="J200" s="195" t="n"/>
      <c r="K200" s="195" t="n"/>
      <c r="L200" s="195" t="n"/>
      <c r="M200" s="195" t="n"/>
      <c r="N200" s="195" t="n"/>
      <c r="O200" s="195" t="n"/>
      <c r="P200" s="195" t="n"/>
      <c r="Q200" s="195" t="n"/>
      <c r="R200" s="195" t="n"/>
      <c r="S200" s="195" t="n"/>
      <c r="T200" s="195" t="n"/>
      <c r="U200" s="195" t="n"/>
      <c r="V200" s="195" t="n"/>
      <c r="W200" s="195" t="n"/>
      <c r="X200" s="195" t="n"/>
      <c r="Y200" s="195" t="n"/>
      <c r="Z200" s="195" t="n"/>
    </row>
    <row r="201" ht="12.75" customHeight="1" s="324">
      <c r="A201" s="195" t="n"/>
      <c r="B201" s="195" t="n"/>
      <c r="C201" s="195" t="n"/>
      <c r="D201" s="195" t="n"/>
      <c r="E201" s="195" t="n"/>
      <c r="F201" s="195" t="n"/>
      <c r="G201" s="195" t="n"/>
      <c r="H201" s="195" t="n"/>
      <c r="I201" s="195" t="n"/>
      <c r="J201" s="195" t="n"/>
      <c r="K201" s="195" t="n"/>
      <c r="L201" s="195" t="n"/>
      <c r="M201" s="195" t="n"/>
      <c r="N201" s="195" t="n"/>
      <c r="O201" s="195" t="n"/>
      <c r="P201" s="195" t="n"/>
      <c r="Q201" s="195" t="n"/>
      <c r="R201" s="195" t="n"/>
      <c r="S201" s="195" t="n"/>
      <c r="T201" s="195" t="n"/>
      <c r="U201" s="195" t="n"/>
      <c r="V201" s="195" t="n"/>
      <c r="W201" s="195" t="n"/>
      <c r="X201" s="195" t="n"/>
      <c r="Y201" s="195" t="n"/>
      <c r="Z201" s="195" t="n"/>
    </row>
    <row r="202" ht="12.75" customHeight="1" s="324">
      <c r="A202" s="195" t="n"/>
      <c r="B202" s="195" t="n"/>
      <c r="C202" s="195" t="n"/>
      <c r="D202" s="195" t="n"/>
      <c r="E202" s="195" t="n"/>
      <c r="F202" s="195" t="n"/>
      <c r="G202" s="195" t="n"/>
      <c r="H202" s="195" t="n"/>
      <c r="I202" s="195" t="n"/>
      <c r="J202" s="195" t="n"/>
      <c r="K202" s="195" t="n"/>
      <c r="L202" s="195" t="n"/>
      <c r="M202" s="195" t="n"/>
      <c r="N202" s="195" t="n"/>
      <c r="O202" s="195" t="n"/>
      <c r="P202" s="195" t="n"/>
      <c r="Q202" s="195" t="n"/>
      <c r="R202" s="195" t="n"/>
      <c r="S202" s="195" t="n"/>
      <c r="T202" s="195" t="n"/>
      <c r="U202" s="195" t="n"/>
      <c r="V202" s="195" t="n"/>
      <c r="W202" s="195" t="n"/>
      <c r="X202" s="195" t="n"/>
      <c r="Y202" s="195" t="n"/>
      <c r="Z202" s="195" t="n"/>
    </row>
    <row r="203" ht="12.75" customHeight="1" s="324">
      <c r="A203" s="195" t="n"/>
      <c r="B203" s="195" t="n"/>
      <c r="C203" s="195" t="n"/>
      <c r="D203" s="195" t="n"/>
      <c r="E203" s="195" t="n"/>
      <c r="F203" s="195" t="n"/>
      <c r="G203" s="195" t="n"/>
      <c r="H203" s="195" t="n"/>
      <c r="I203" s="195" t="n"/>
      <c r="J203" s="195" t="n"/>
      <c r="K203" s="195" t="n"/>
      <c r="L203" s="195" t="n"/>
      <c r="M203" s="195" t="n"/>
      <c r="N203" s="195" t="n"/>
      <c r="O203" s="195" t="n"/>
      <c r="P203" s="195" t="n"/>
      <c r="Q203" s="195" t="n"/>
      <c r="R203" s="195" t="n"/>
      <c r="S203" s="195" t="n"/>
      <c r="T203" s="195" t="n"/>
      <c r="U203" s="195" t="n"/>
      <c r="V203" s="195" t="n"/>
      <c r="W203" s="195" t="n"/>
      <c r="X203" s="195" t="n"/>
      <c r="Y203" s="195" t="n"/>
      <c r="Z203" s="195" t="n"/>
    </row>
    <row r="204" ht="12.75" customHeight="1" s="324">
      <c r="A204" s="195" t="n"/>
      <c r="B204" s="195" t="n"/>
      <c r="C204" s="195" t="n"/>
      <c r="D204" s="195" t="n"/>
      <c r="E204" s="195" t="n"/>
      <c r="F204" s="195" t="n"/>
      <c r="G204" s="195" t="n"/>
      <c r="H204" s="195" t="n"/>
      <c r="I204" s="195" t="n"/>
      <c r="J204" s="195" t="n"/>
      <c r="K204" s="195" t="n"/>
      <c r="L204" s="195" t="n"/>
      <c r="M204" s="195" t="n"/>
      <c r="N204" s="195" t="n"/>
      <c r="O204" s="195" t="n"/>
      <c r="P204" s="195" t="n"/>
      <c r="Q204" s="195" t="n"/>
      <c r="R204" s="195" t="n"/>
      <c r="S204" s="195" t="n"/>
      <c r="T204" s="195" t="n"/>
      <c r="U204" s="195" t="n"/>
      <c r="V204" s="195" t="n"/>
      <c r="W204" s="195" t="n"/>
      <c r="X204" s="195" t="n"/>
      <c r="Y204" s="195" t="n"/>
      <c r="Z204" s="195" t="n"/>
    </row>
    <row r="205" ht="12.75" customHeight="1" s="324">
      <c r="A205" s="195" t="n"/>
      <c r="B205" s="195" t="n"/>
      <c r="C205" s="195" t="n"/>
      <c r="D205" s="195" t="n"/>
      <c r="E205" s="195" t="n"/>
      <c r="F205" s="195" t="n"/>
      <c r="G205" s="195" t="n"/>
      <c r="H205" s="195" t="n"/>
      <c r="I205" s="195" t="n"/>
      <c r="J205" s="195" t="n"/>
      <c r="K205" s="195" t="n"/>
      <c r="L205" s="195" t="n"/>
      <c r="M205" s="195" t="n"/>
      <c r="N205" s="195" t="n"/>
      <c r="O205" s="195" t="n"/>
      <c r="P205" s="195" t="n"/>
      <c r="Q205" s="195" t="n"/>
      <c r="R205" s="195" t="n"/>
      <c r="S205" s="195" t="n"/>
      <c r="T205" s="195" t="n"/>
      <c r="U205" s="195" t="n"/>
      <c r="V205" s="195" t="n"/>
      <c r="W205" s="195" t="n"/>
      <c r="X205" s="195" t="n"/>
      <c r="Y205" s="195" t="n"/>
      <c r="Z205" s="195" t="n"/>
    </row>
    <row r="206" ht="12.75" customHeight="1" s="324">
      <c r="A206" s="195" t="n"/>
      <c r="B206" s="195" t="n"/>
      <c r="C206" s="195" t="n"/>
      <c r="D206" s="195" t="n"/>
      <c r="E206" s="195" t="n"/>
      <c r="F206" s="195" t="n"/>
      <c r="G206" s="195" t="n"/>
      <c r="H206" s="195" t="n"/>
      <c r="I206" s="195" t="n"/>
      <c r="J206" s="195" t="n"/>
      <c r="K206" s="195" t="n"/>
      <c r="L206" s="195" t="n"/>
      <c r="M206" s="195" t="n"/>
      <c r="N206" s="195" t="n"/>
      <c r="O206" s="195" t="n"/>
      <c r="P206" s="195" t="n"/>
      <c r="Q206" s="195" t="n"/>
      <c r="R206" s="195" t="n"/>
      <c r="S206" s="195" t="n"/>
      <c r="T206" s="195" t="n"/>
      <c r="U206" s="195" t="n"/>
      <c r="V206" s="195" t="n"/>
      <c r="W206" s="195" t="n"/>
      <c r="X206" s="195" t="n"/>
      <c r="Y206" s="195" t="n"/>
      <c r="Z206" s="195" t="n"/>
    </row>
    <row r="207" ht="12.75" customHeight="1" s="324">
      <c r="A207" s="195" t="n"/>
      <c r="B207" s="195" t="n"/>
      <c r="C207" s="195" t="n"/>
      <c r="D207" s="195" t="n"/>
      <c r="E207" s="195" t="n"/>
      <c r="F207" s="195" t="n"/>
      <c r="G207" s="195" t="n"/>
      <c r="H207" s="195" t="n"/>
      <c r="I207" s="195" t="n"/>
      <c r="J207" s="195" t="n"/>
      <c r="K207" s="195" t="n"/>
      <c r="L207" s="195" t="n"/>
      <c r="M207" s="195" t="n"/>
      <c r="N207" s="195" t="n"/>
      <c r="O207" s="195" t="n"/>
      <c r="P207" s="195" t="n"/>
      <c r="Q207" s="195" t="n"/>
      <c r="R207" s="195" t="n"/>
      <c r="S207" s="195" t="n"/>
      <c r="T207" s="195" t="n"/>
      <c r="U207" s="195" t="n"/>
      <c r="V207" s="195" t="n"/>
      <c r="W207" s="195" t="n"/>
      <c r="X207" s="195" t="n"/>
      <c r="Y207" s="195" t="n"/>
      <c r="Z207" s="195" t="n"/>
    </row>
    <row r="208" ht="12.75" customHeight="1" s="324">
      <c r="A208" s="195" t="n"/>
      <c r="B208" s="195" t="n"/>
      <c r="C208" s="195" t="n"/>
      <c r="D208" s="195" t="n"/>
      <c r="E208" s="195" t="n"/>
      <c r="F208" s="195" t="n"/>
      <c r="G208" s="195" t="n"/>
      <c r="H208" s="195" t="n"/>
      <c r="I208" s="195" t="n"/>
      <c r="J208" s="195" t="n"/>
      <c r="K208" s="195" t="n"/>
      <c r="L208" s="195" t="n"/>
      <c r="M208" s="195" t="n"/>
      <c r="N208" s="195" t="n"/>
      <c r="O208" s="195" t="n"/>
      <c r="P208" s="195" t="n"/>
      <c r="Q208" s="195" t="n"/>
      <c r="R208" s="195" t="n"/>
      <c r="S208" s="195" t="n"/>
      <c r="T208" s="195" t="n"/>
      <c r="U208" s="195" t="n"/>
      <c r="V208" s="195" t="n"/>
      <c r="W208" s="195" t="n"/>
      <c r="X208" s="195" t="n"/>
      <c r="Y208" s="195" t="n"/>
      <c r="Z208" s="195" t="n"/>
    </row>
    <row r="209" ht="12.75" customHeight="1" s="324">
      <c r="A209" s="195" t="n"/>
      <c r="B209" s="195" t="n"/>
      <c r="C209" s="195" t="n"/>
      <c r="D209" s="195" t="n"/>
      <c r="E209" s="195" t="n"/>
      <c r="F209" s="195" t="n"/>
      <c r="G209" s="195" t="n"/>
      <c r="H209" s="195" t="n"/>
      <c r="I209" s="195" t="n"/>
      <c r="J209" s="195" t="n"/>
      <c r="K209" s="195" t="n"/>
      <c r="L209" s="195" t="n"/>
      <c r="M209" s="195" t="n"/>
      <c r="N209" s="195" t="n"/>
      <c r="O209" s="195" t="n"/>
      <c r="P209" s="195" t="n"/>
      <c r="Q209" s="195" t="n"/>
      <c r="R209" s="195" t="n"/>
      <c r="S209" s="195" t="n"/>
      <c r="T209" s="195" t="n"/>
      <c r="U209" s="195" t="n"/>
      <c r="V209" s="195" t="n"/>
      <c r="W209" s="195" t="n"/>
      <c r="X209" s="195" t="n"/>
      <c r="Y209" s="195" t="n"/>
      <c r="Z209" s="195" t="n"/>
    </row>
    <row r="210" ht="12.75" customHeight="1" s="324">
      <c r="A210" s="195" t="n"/>
      <c r="B210" s="195" t="n"/>
      <c r="C210" s="195" t="n"/>
      <c r="D210" s="195" t="n"/>
      <c r="E210" s="195" t="n"/>
      <c r="F210" s="195" t="n"/>
      <c r="G210" s="195" t="n"/>
      <c r="H210" s="195" t="n"/>
      <c r="I210" s="195" t="n"/>
      <c r="J210" s="195" t="n"/>
      <c r="K210" s="195" t="n"/>
      <c r="L210" s="195" t="n"/>
      <c r="M210" s="195" t="n"/>
      <c r="N210" s="195" t="n"/>
      <c r="O210" s="195" t="n"/>
      <c r="P210" s="195" t="n"/>
      <c r="Q210" s="195" t="n"/>
      <c r="R210" s="195" t="n"/>
      <c r="S210" s="195" t="n"/>
      <c r="T210" s="195" t="n"/>
      <c r="U210" s="195" t="n"/>
      <c r="V210" s="195" t="n"/>
      <c r="W210" s="195" t="n"/>
      <c r="X210" s="195" t="n"/>
      <c r="Y210" s="195" t="n"/>
      <c r="Z210" s="195" t="n"/>
    </row>
    <row r="211" ht="12.75" customHeight="1" s="324">
      <c r="A211" s="195" t="n"/>
      <c r="B211" s="195" t="n"/>
      <c r="C211" s="195" t="n"/>
      <c r="D211" s="195" t="n"/>
      <c r="E211" s="195" t="n"/>
      <c r="F211" s="195" t="n"/>
      <c r="G211" s="195" t="n"/>
      <c r="H211" s="195" t="n"/>
      <c r="I211" s="195" t="n"/>
      <c r="J211" s="195" t="n"/>
      <c r="K211" s="195" t="n"/>
      <c r="L211" s="195" t="n"/>
      <c r="M211" s="195" t="n"/>
      <c r="N211" s="195" t="n"/>
      <c r="O211" s="195" t="n"/>
      <c r="P211" s="195" t="n"/>
      <c r="Q211" s="195" t="n"/>
      <c r="R211" s="195" t="n"/>
      <c r="S211" s="195" t="n"/>
      <c r="T211" s="195" t="n"/>
      <c r="U211" s="195" t="n"/>
      <c r="V211" s="195" t="n"/>
      <c r="W211" s="195" t="n"/>
      <c r="X211" s="195" t="n"/>
      <c r="Y211" s="195" t="n"/>
      <c r="Z211" s="195" t="n"/>
    </row>
    <row r="212" ht="12.75" customHeight="1" s="324">
      <c r="A212" s="195" t="n"/>
      <c r="B212" s="195" t="n"/>
      <c r="C212" s="195" t="n"/>
      <c r="D212" s="195" t="n"/>
      <c r="E212" s="195" t="n"/>
      <c r="F212" s="195" t="n"/>
      <c r="G212" s="195" t="n"/>
      <c r="H212" s="195" t="n"/>
      <c r="I212" s="195" t="n"/>
      <c r="J212" s="195" t="n"/>
      <c r="K212" s="195" t="n"/>
      <c r="L212" s="195" t="n"/>
      <c r="M212" s="195" t="n"/>
      <c r="N212" s="195" t="n"/>
      <c r="O212" s="195" t="n"/>
      <c r="P212" s="195" t="n"/>
      <c r="Q212" s="195" t="n"/>
      <c r="R212" s="195" t="n"/>
      <c r="S212" s="195" t="n"/>
      <c r="T212" s="195" t="n"/>
      <c r="U212" s="195" t="n"/>
      <c r="V212" s="195" t="n"/>
      <c r="W212" s="195" t="n"/>
      <c r="X212" s="195" t="n"/>
      <c r="Y212" s="195" t="n"/>
      <c r="Z212" s="195" t="n"/>
    </row>
    <row r="213" ht="12.75" customHeight="1" s="324">
      <c r="A213" s="195" t="n"/>
      <c r="B213" s="195" t="n"/>
      <c r="C213" s="195" t="n"/>
      <c r="D213" s="195" t="n"/>
      <c r="E213" s="195" t="n"/>
      <c r="F213" s="195" t="n"/>
      <c r="G213" s="195" t="n"/>
      <c r="H213" s="195" t="n"/>
      <c r="I213" s="195" t="n"/>
      <c r="J213" s="195" t="n"/>
      <c r="K213" s="195" t="n"/>
      <c r="L213" s="195" t="n"/>
      <c r="M213" s="195" t="n"/>
      <c r="N213" s="195" t="n"/>
      <c r="O213" s="195" t="n"/>
      <c r="P213" s="195" t="n"/>
      <c r="Q213" s="195" t="n"/>
      <c r="R213" s="195" t="n"/>
      <c r="S213" s="195" t="n"/>
      <c r="T213" s="195" t="n"/>
      <c r="U213" s="195" t="n"/>
      <c r="V213" s="195" t="n"/>
      <c r="W213" s="195" t="n"/>
      <c r="X213" s="195" t="n"/>
      <c r="Y213" s="195" t="n"/>
      <c r="Z213" s="195" t="n"/>
    </row>
    <row r="214" ht="12.75" customHeight="1" s="324">
      <c r="A214" s="195" t="n"/>
      <c r="B214" s="195" t="n"/>
      <c r="C214" s="195" t="n"/>
      <c r="D214" s="195" t="n"/>
      <c r="E214" s="195" t="n"/>
      <c r="F214" s="195" t="n"/>
      <c r="G214" s="195" t="n"/>
      <c r="H214" s="195" t="n"/>
      <c r="I214" s="195" t="n"/>
      <c r="J214" s="195" t="n"/>
      <c r="K214" s="195" t="n"/>
      <c r="L214" s="195" t="n"/>
      <c r="M214" s="195" t="n"/>
      <c r="N214" s="195" t="n"/>
      <c r="O214" s="195" t="n"/>
      <c r="P214" s="195" t="n"/>
      <c r="Q214" s="195" t="n"/>
      <c r="R214" s="195" t="n"/>
      <c r="S214" s="195" t="n"/>
      <c r="T214" s="195" t="n"/>
      <c r="U214" s="195" t="n"/>
      <c r="V214" s="195" t="n"/>
      <c r="W214" s="195" t="n"/>
      <c r="X214" s="195" t="n"/>
      <c r="Y214" s="195" t="n"/>
      <c r="Z214" s="195" t="n"/>
    </row>
    <row r="215" ht="12.75" customHeight="1" s="324">
      <c r="A215" s="195" t="n"/>
      <c r="B215" s="195" t="n"/>
      <c r="C215" s="195" t="n"/>
      <c r="D215" s="195" t="n"/>
      <c r="E215" s="195" t="n"/>
      <c r="F215" s="195" t="n"/>
      <c r="G215" s="195" t="n"/>
      <c r="H215" s="195" t="n"/>
      <c r="I215" s="195" t="n"/>
      <c r="J215" s="195" t="n"/>
      <c r="K215" s="195" t="n"/>
      <c r="L215" s="195" t="n"/>
      <c r="M215" s="195" t="n"/>
      <c r="N215" s="195" t="n"/>
      <c r="O215" s="195" t="n"/>
      <c r="P215" s="195" t="n"/>
      <c r="Q215" s="195" t="n"/>
      <c r="R215" s="195" t="n"/>
      <c r="S215" s="195" t="n"/>
      <c r="T215" s="195" t="n"/>
      <c r="U215" s="195" t="n"/>
      <c r="V215" s="195" t="n"/>
      <c r="W215" s="195" t="n"/>
      <c r="X215" s="195" t="n"/>
      <c r="Y215" s="195" t="n"/>
      <c r="Z215" s="195" t="n"/>
    </row>
    <row r="216" ht="12.75" customHeight="1" s="324">
      <c r="A216" s="195" t="n"/>
      <c r="B216" s="195" t="n"/>
      <c r="C216" s="195" t="n"/>
      <c r="D216" s="195" t="n"/>
      <c r="E216" s="195" t="n"/>
      <c r="F216" s="195" t="n"/>
      <c r="G216" s="195" t="n"/>
      <c r="H216" s="195" t="n"/>
      <c r="I216" s="195" t="n"/>
      <c r="J216" s="195" t="n"/>
      <c r="K216" s="195" t="n"/>
      <c r="L216" s="195" t="n"/>
      <c r="M216" s="195" t="n"/>
      <c r="N216" s="195" t="n"/>
      <c r="O216" s="195" t="n"/>
      <c r="P216" s="195" t="n"/>
      <c r="Q216" s="195" t="n"/>
      <c r="R216" s="195" t="n"/>
      <c r="S216" s="195" t="n"/>
      <c r="T216" s="195" t="n"/>
      <c r="U216" s="195" t="n"/>
      <c r="V216" s="195" t="n"/>
      <c r="W216" s="195" t="n"/>
      <c r="X216" s="195" t="n"/>
      <c r="Y216" s="195" t="n"/>
      <c r="Z216" s="195" t="n"/>
    </row>
    <row r="217" ht="12.75" customHeight="1" s="324">
      <c r="A217" s="195" t="n"/>
      <c r="B217" s="195" t="n"/>
      <c r="C217" s="195" t="n"/>
      <c r="D217" s="195" t="n"/>
      <c r="E217" s="195" t="n"/>
      <c r="F217" s="195" t="n"/>
      <c r="G217" s="195" t="n"/>
      <c r="H217" s="195" t="n"/>
      <c r="I217" s="195" t="n"/>
      <c r="J217" s="195" t="n"/>
      <c r="K217" s="195" t="n"/>
      <c r="L217" s="195" t="n"/>
      <c r="M217" s="195" t="n"/>
      <c r="N217" s="195" t="n"/>
      <c r="O217" s="195" t="n"/>
      <c r="P217" s="195" t="n"/>
      <c r="Q217" s="195" t="n"/>
      <c r="R217" s="195" t="n"/>
      <c r="S217" s="195" t="n"/>
      <c r="T217" s="195" t="n"/>
      <c r="U217" s="195" t="n"/>
      <c r="V217" s="195" t="n"/>
      <c r="W217" s="195" t="n"/>
      <c r="X217" s="195" t="n"/>
      <c r="Y217" s="195" t="n"/>
      <c r="Z217" s="195" t="n"/>
    </row>
    <row r="218" ht="12.75" customHeight="1" s="324">
      <c r="A218" s="195" t="n"/>
      <c r="B218" s="195" t="n"/>
      <c r="C218" s="195" t="n"/>
      <c r="D218" s="195" t="n"/>
      <c r="E218" s="195" t="n"/>
      <c r="F218" s="195" t="n"/>
      <c r="G218" s="195" t="n"/>
      <c r="H218" s="195" t="n"/>
      <c r="I218" s="195" t="n"/>
      <c r="J218" s="195" t="n"/>
      <c r="K218" s="195" t="n"/>
      <c r="L218" s="195" t="n"/>
      <c r="M218" s="195" t="n"/>
      <c r="N218" s="195" t="n"/>
      <c r="O218" s="195" t="n"/>
      <c r="P218" s="195" t="n"/>
      <c r="Q218" s="195" t="n"/>
      <c r="R218" s="195" t="n"/>
      <c r="S218" s="195" t="n"/>
      <c r="T218" s="195" t="n"/>
      <c r="U218" s="195" t="n"/>
      <c r="V218" s="195" t="n"/>
      <c r="W218" s="195" t="n"/>
      <c r="X218" s="195" t="n"/>
      <c r="Y218" s="195" t="n"/>
      <c r="Z218" s="195" t="n"/>
    </row>
    <row r="219" ht="12.75" customHeight="1" s="324">
      <c r="A219" s="195" t="n"/>
      <c r="B219" s="195" t="n"/>
      <c r="C219" s="195" t="n"/>
      <c r="D219" s="195" t="n"/>
      <c r="E219" s="195" t="n"/>
      <c r="F219" s="195" t="n"/>
      <c r="G219" s="195" t="n"/>
      <c r="H219" s="195" t="n"/>
      <c r="I219" s="195" t="n"/>
      <c r="J219" s="195" t="n"/>
      <c r="K219" s="195" t="n"/>
      <c r="L219" s="195" t="n"/>
      <c r="M219" s="195" t="n"/>
      <c r="N219" s="195" t="n"/>
      <c r="O219" s="195" t="n"/>
      <c r="P219" s="195" t="n"/>
      <c r="Q219" s="195" t="n"/>
      <c r="R219" s="195" t="n"/>
      <c r="S219" s="195" t="n"/>
      <c r="T219" s="195" t="n"/>
      <c r="U219" s="195" t="n"/>
      <c r="V219" s="195" t="n"/>
      <c r="W219" s="195" t="n"/>
      <c r="X219" s="195" t="n"/>
      <c r="Y219" s="195" t="n"/>
      <c r="Z219" s="195" t="n"/>
    </row>
    <row r="220" ht="12.75" customHeight="1" s="324">
      <c r="A220" s="195" t="n"/>
      <c r="B220" s="195" t="n"/>
      <c r="C220" s="195" t="n"/>
      <c r="D220" s="195" t="n"/>
      <c r="E220" s="195" t="n"/>
      <c r="F220" s="195" t="n"/>
      <c r="G220" s="195" t="n"/>
      <c r="H220" s="195" t="n"/>
      <c r="I220" s="195" t="n"/>
      <c r="J220" s="195" t="n"/>
      <c r="K220" s="195" t="n"/>
      <c r="L220" s="195" t="n"/>
      <c r="M220" s="195" t="n"/>
      <c r="N220" s="195" t="n"/>
      <c r="O220" s="195" t="n"/>
      <c r="P220" s="195" t="n"/>
      <c r="Q220" s="195" t="n"/>
      <c r="R220" s="195" t="n"/>
      <c r="S220" s="195" t="n"/>
      <c r="T220" s="195" t="n"/>
      <c r="U220" s="195" t="n"/>
      <c r="V220" s="195" t="n"/>
      <c r="W220" s="195" t="n"/>
      <c r="X220" s="195" t="n"/>
      <c r="Y220" s="195" t="n"/>
      <c r="Z220" s="195" t="n"/>
    </row>
    <row r="221" ht="12.75" customHeight="1" s="324">
      <c r="A221" s="195" t="n"/>
      <c r="B221" s="195" t="n"/>
      <c r="C221" s="195" t="n"/>
      <c r="D221" s="195" t="n"/>
      <c r="E221" s="195" t="n"/>
      <c r="F221" s="195" t="n"/>
      <c r="G221" s="195" t="n"/>
      <c r="H221" s="195" t="n"/>
      <c r="I221" s="195" t="n"/>
      <c r="J221" s="195" t="n"/>
      <c r="K221" s="195" t="n"/>
      <c r="L221" s="195" t="n"/>
      <c r="M221" s="195" t="n"/>
      <c r="N221" s="195" t="n"/>
      <c r="O221" s="195" t="n"/>
      <c r="P221" s="195" t="n"/>
      <c r="Q221" s="195" t="n"/>
      <c r="R221" s="195" t="n"/>
      <c r="S221" s="195" t="n"/>
      <c r="T221" s="195" t="n"/>
      <c r="U221" s="195" t="n"/>
      <c r="V221" s="195" t="n"/>
      <c r="W221" s="195" t="n"/>
      <c r="X221" s="195" t="n"/>
      <c r="Y221" s="195" t="n"/>
      <c r="Z221" s="195" t="n"/>
    </row>
    <row r="222" ht="12.75" customHeight="1" s="324">
      <c r="A222" s="195" t="n"/>
      <c r="B222" s="195" t="n"/>
      <c r="C222" s="195" t="n"/>
      <c r="D222" s="195" t="n"/>
      <c r="E222" s="195" t="n"/>
      <c r="F222" s="195" t="n"/>
      <c r="G222" s="195" t="n"/>
      <c r="H222" s="195" t="n"/>
      <c r="I222" s="195" t="n"/>
      <c r="J222" s="195" t="n"/>
      <c r="K222" s="195" t="n"/>
      <c r="L222" s="195" t="n"/>
      <c r="M222" s="195" t="n"/>
      <c r="N222" s="195" t="n"/>
      <c r="O222" s="195" t="n"/>
      <c r="P222" s="195" t="n"/>
      <c r="Q222" s="195" t="n"/>
      <c r="R222" s="195" t="n"/>
      <c r="S222" s="195" t="n"/>
      <c r="T222" s="195" t="n"/>
      <c r="U222" s="195" t="n"/>
      <c r="V222" s="195" t="n"/>
      <c r="W222" s="195" t="n"/>
      <c r="X222" s="195" t="n"/>
      <c r="Y222" s="195" t="n"/>
      <c r="Z222" s="195" t="n"/>
    </row>
    <row r="223" ht="12.75" customHeight="1" s="324">
      <c r="A223" s="195" t="n"/>
      <c r="B223" s="195" t="n"/>
      <c r="C223" s="195" t="n"/>
      <c r="D223" s="195" t="n"/>
      <c r="E223" s="195" t="n"/>
      <c r="F223" s="195" t="n"/>
      <c r="G223" s="195" t="n"/>
      <c r="H223" s="195" t="n"/>
      <c r="I223" s="195" t="n"/>
      <c r="J223" s="195" t="n"/>
      <c r="K223" s="195" t="n"/>
      <c r="L223" s="195" t="n"/>
      <c r="M223" s="195" t="n"/>
      <c r="N223" s="195" t="n"/>
      <c r="O223" s="195" t="n"/>
      <c r="P223" s="195" t="n"/>
      <c r="Q223" s="195" t="n"/>
      <c r="R223" s="195" t="n"/>
      <c r="S223" s="195" t="n"/>
      <c r="T223" s="195" t="n"/>
      <c r="U223" s="195" t="n"/>
      <c r="V223" s="195" t="n"/>
      <c r="W223" s="195" t="n"/>
      <c r="X223" s="195" t="n"/>
      <c r="Y223" s="195" t="n"/>
      <c r="Z223" s="195" t="n"/>
    </row>
    <row r="224" ht="12.75" customHeight="1" s="324">
      <c r="A224" s="195" t="n"/>
      <c r="B224" s="195" t="n"/>
      <c r="C224" s="195" t="n"/>
      <c r="D224" s="195" t="n"/>
      <c r="E224" s="195" t="n"/>
      <c r="F224" s="195" t="n"/>
      <c r="G224" s="195" t="n"/>
      <c r="H224" s="195" t="n"/>
      <c r="I224" s="195" t="n"/>
      <c r="J224" s="195" t="n"/>
      <c r="K224" s="195" t="n"/>
      <c r="L224" s="195" t="n"/>
      <c r="M224" s="195" t="n"/>
      <c r="N224" s="195" t="n"/>
      <c r="O224" s="195" t="n"/>
      <c r="P224" s="195" t="n"/>
      <c r="Q224" s="195" t="n"/>
      <c r="R224" s="195" t="n"/>
      <c r="S224" s="195" t="n"/>
      <c r="T224" s="195" t="n"/>
      <c r="U224" s="195" t="n"/>
      <c r="V224" s="195" t="n"/>
      <c r="W224" s="195" t="n"/>
      <c r="X224" s="195" t="n"/>
      <c r="Y224" s="195" t="n"/>
      <c r="Z224" s="195" t="n"/>
    </row>
    <row r="225" ht="12.75" customHeight="1" s="324">
      <c r="A225" s="195" t="n"/>
      <c r="B225" s="195" t="n"/>
      <c r="C225" s="195" t="n"/>
      <c r="D225" s="195" t="n"/>
      <c r="E225" s="195" t="n"/>
      <c r="F225" s="195" t="n"/>
      <c r="G225" s="195" t="n"/>
      <c r="H225" s="195" t="n"/>
      <c r="I225" s="195" t="n"/>
      <c r="J225" s="195" t="n"/>
      <c r="K225" s="195" t="n"/>
      <c r="L225" s="195" t="n"/>
      <c r="M225" s="195" t="n"/>
      <c r="N225" s="195" t="n"/>
      <c r="O225" s="195" t="n"/>
      <c r="P225" s="195" t="n"/>
      <c r="Q225" s="195" t="n"/>
      <c r="R225" s="195" t="n"/>
      <c r="S225" s="195" t="n"/>
      <c r="T225" s="195" t="n"/>
      <c r="U225" s="195" t="n"/>
      <c r="V225" s="195" t="n"/>
      <c r="W225" s="195" t="n"/>
      <c r="X225" s="195" t="n"/>
      <c r="Y225" s="195" t="n"/>
      <c r="Z225" s="195" t="n"/>
    </row>
    <row r="226" ht="12.75" customHeight="1" s="324">
      <c r="A226" s="195" t="n"/>
      <c r="B226" s="195" t="n"/>
      <c r="C226" s="195" t="n"/>
      <c r="D226" s="195" t="n"/>
      <c r="E226" s="195" t="n"/>
      <c r="F226" s="195" t="n"/>
      <c r="G226" s="195" t="n"/>
      <c r="H226" s="195" t="n"/>
      <c r="I226" s="195" t="n"/>
      <c r="J226" s="195" t="n"/>
      <c r="K226" s="195" t="n"/>
      <c r="L226" s="195" t="n"/>
      <c r="M226" s="195" t="n"/>
      <c r="N226" s="195" t="n"/>
      <c r="O226" s="195" t="n"/>
      <c r="P226" s="195" t="n"/>
      <c r="Q226" s="195" t="n"/>
      <c r="R226" s="195" t="n"/>
      <c r="S226" s="195" t="n"/>
      <c r="T226" s="195" t="n"/>
      <c r="U226" s="195" t="n"/>
      <c r="V226" s="195" t="n"/>
      <c r="W226" s="195" t="n"/>
      <c r="X226" s="195" t="n"/>
      <c r="Y226" s="195" t="n"/>
      <c r="Z226" s="195" t="n"/>
    </row>
    <row r="227" ht="12.75" customHeight="1" s="324">
      <c r="A227" s="195" t="n"/>
      <c r="B227" s="195" t="n"/>
      <c r="C227" s="195" t="n"/>
      <c r="D227" s="195" t="n"/>
      <c r="E227" s="195" t="n"/>
      <c r="F227" s="195" t="n"/>
      <c r="G227" s="195" t="n"/>
      <c r="H227" s="195" t="n"/>
      <c r="I227" s="195" t="n"/>
      <c r="J227" s="195" t="n"/>
      <c r="K227" s="195" t="n"/>
      <c r="L227" s="195" t="n"/>
      <c r="M227" s="195" t="n"/>
      <c r="N227" s="195" t="n"/>
      <c r="O227" s="195" t="n"/>
      <c r="P227" s="195" t="n"/>
      <c r="Q227" s="195" t="n"/>
      <c r="R227" s="195" t="n"/>
      <c r="S227" s="195" t="n"/>
      <c r="T227" s="195" t="n"/>
      <c r="U227" s="195" t="n"/>
      <c r="V227" s="195" t="n"/>
      <c r="W227" s="195" t="n"/>
      <c r="X227" s="195" t="n"/>
      <c r="Y227" s="195" t="n"/>
      <c r="Z227" s="195" t="n"/>
    </row>
    <row r="228" ht="12.75" customHeight="1" s="324">
      <c r="A228" s="195" t="n"/>
      <c r="B228" s="195" t="n"/>
      <c r="C228" s="195" t="n"/>
      <c r="D228" s="195" t="n"/>
      <c r="E228" s="195" t="n"/>
      <c r="F228" s="195" t="n"/>
      <c r="G228" s="195" t="n"/>
      <c r="H228" s="195" t="n"/>
      <c r="I228" s="195" t="n"/>
      <c r="J228" s="195" t="n"/>
      <c r="K228" s="195" t="n"/>
      <c r="L228" s="195" t="n"/>
      <c r="M228" s="195" t="n"/>
      <c r="N228" s="195" t="n"/>
      <c r="O228" s="195" t="n"/>
      <c r="P228" s="195" t="n"/>
      <c r="Q228" s="195" t="n"/>
      <c r="R228" s="195" t="n"/>
      <c r="S228" s="195" t="n"/>
      <c r="T228" s="195" t="n"/>
      <c r="U228" s="195" t="n"/>
      <c r="V228" s="195" t="n"/>
      <c r="W228" s="195" t="n"/>
      <c r="X228" s="195" t="n"/>
      <c r="Y228" s="195" t="n"/>
      <c r="Z228" s="195" t="n"/>
    </row>
    <row r="229" ht="12.75" customHeight="1" s="324">
      <c r="A229" s="195" t="n"/>
      <c r="B229" s="195" t="n"/>
      <c r="C229" s="195" t="n"/>
      <c r="D229" s="195" t="n"/>
      <c r="E229" s="195" t="n"/>
      <c r="F229" s="195" t="n"/>
      <c r="G229" s="195" t="n"/>
      <c r="H229" s="195" t="n"/>
      <c r="I229" s="195" t="n"/>
      <c r="J229" s="195" t="n"/>
      <c r="K229" s="195" t="n"/>
      <c r="L229" s="195" t="n"/>
      <c r="M229" s="195" t="n"/>
      <c r="N229" s="195" t="n"/>
      <c r="O229" s="195" t="n"/>
      <c r="P229" s="195" t="n"/>
      <c r="Q229" s="195" t="n"/>
      <c r="R229" s="195" t="n"/>
      <c r="S229" s="195" t="n"/>
      <c r="T229" s="195" t="n"/>
      <c r="U229" s="195" t="n"/>
      <c r="V229" s="195" t="n"/>
      <c r="W229" s="195" t="n"/>
      <c r="X229" s="195" t="n"/>
      <c r="Y229" s="195" t="n"/>
      <c r="Z229" s="195" t="n"/>
    </row>
    <row r="230" ht="12.75" customHeight="1" s="324">
      <c r="A230" s="195" t="n"/>
      <c r="B230" s="195" t="n"/>
      <c r="C230" s="195" t="n"/>
      <c r="D230" s="195" t="n"/>
      <c r="E230" s="195" t="n"/>
      <c r="F230" s="195" t="n"/>
      <c r="G230" s="195" t="n"/>
      <c r="H230" s="195" t="n"/>
      <c r="I230" s="195" t="n"/>
      <c r="J230" s="195" t="n"/>
      <c r="K230" s="195" t="n"/>
      <c r="L230" s="195" t="n"/>
      <c r="M230" s="195" t="n"/>
      <c r="N230" s="195" t="n"/>
      <c r="O230" s="195" t="n"/>
      <c r="P230" s="195" t="n"/>
      <c r="Q230" s="195" t="n"/>
      <c r="R230" s="195" t="n"/>
      <c r="S230" s="195" t="n"/>
      <c r="T230" s="195" t="n"/>
      <c r="U230" s="195" t="n"/>
      <c r="V230" s="195" t="n"/>
      <c r="W230" s="195" t="n"/>
      <c r="X230" s="195" t="n"/>
      <c r="Y230" s="195" t="n"/>
      <c r="Z230" s="195" t="n"/>
    </row>
    <row r="231" ht="12.75" customHeight="1" s="324">
      <c r="A231" s="195" t="n"/>
      <c r="B231" s="195" t="n"/>
      <c r="C231" s="195" t="n"/>
      <c r="D231" s="195" t="n"/>
      <c r="E231" s="195" t="n"/>
      <c r="F231" s="195" t="n"/>
      <c r="G231" s="195" t="n"/>
      <c r="H231" s="195" t="n"/>
      <c r="I231" s="195" t="n"/>
      <c r="J231" s="195" t="n"/>
      <c r="K231" s="195" t="n"/>
      <c r="L231" s="195" t="n"/>
      <c r="M231" s="195" t="n"/>
      <c r="N231" s="195" t="n"/>
      <c r="O231" s="195" t="n"/>
      <c r="P231" s="195" t="n"/>
      <c r="Q231" s="195" t="n"/>
      <c r="R231" s="195" t="n"/>
      <c r="S231" s="195" t="n"/>
      <c r="T231" s="195" t="n"/>
      <c r="U231" s="195" t="n"/>
      <c r="V231" s="195" t="n"/>
      <c r="W231" s="195" t="n"/>
      <c r="X231" s="195" t="n"/>
      <c r="Y231" s="195" t="n"/>
      <c r="Z231" s="195" t="n"/>
    </row>
    <row r="232" ht="12.75" customHeight="1" s="324">
      <c r="A232" s="195" t="n"/>
      <c r="B232" s="195" t="n"/>
      <c r="C232" s="195" t="n"/>
      <c r="D232" s="195" t="n"/>
      <c r="E232" s="195" t="n"/>
      <c r="F232" s="195" t="n"/>
      <c r="G232" s="195" t="n"/>
      <c r="H232" s="195" t="n"/>
      <c r="I232" s="195" t="n"/>
      <c r="J232" s="195" t="n"/>
      <c r="K232" s="195" t="n"/>
      <c r="L232" s="195" t="n"/>
      <c r="M232" s="195" t="n"/>
      <c r="N232" s="195" t="n"/>
      <c r="O232" s="195" t="n"/>
      <c r="P232" s="195" t="n"/>
      <c r="Q232" s="195" t="n"/>
      <c r="R232" s="195" t="n"/>
      <c r="S232" s="195" t="n"/>
      <c r="T232" s="195" t="n"/>
      <c r="U232" s="195" t="n"/>
      <c r="V232" s="195" t="n"/>
      <c r="W232" s="195" t="n"/>
      <c r="X232" s="195" t="n"/>
      <c r="Y232" s="195" t="n"/>
      <c r="Z232" s="195" t="n"/>
    </row>
    <row r="233" ht="12.75" customHeight="1" s="324">
      <c r="A233" s="195" t="n"/>
      <c r="B233" s="195" t="n"/>
      <c r="C233" s="195" t="n"/>
      <c r="D233" s="195" t="n"/>
      <c r="E233" s="195" t="n"/>
      <c r="F233" s="195" t="n"/>
      <c r="G233" s="195" t="n"/>
      <c r="H233" s="195" t="n"/>
      <c r="I233" s="195" t="n"/>
      <c r="J233" s="195" t="n"/>
      <c r="K233" s="195" t="n"/>
      <c r="L233" s="195" t="n"/>
      <c r="M233" s="195" t="n"/>
      <c r="N233" s="195" t="n"/>
      <c r="O233" s="195" t="n"/>
      <c r="P233" s="195" t="n"/>
      <c r="Q233" s="195" t="n"/>
      <c r="R233" s="195" t="n"/>
      <c r="S233" s="195" t="n"/>
      <c r="T233" s="195" t="n"/>
      <c r="U233" s="195" t="n"/>
      <c r="V233" s="195" t="n"/>
      <c r="W233" s="195" t="n"/>
      <c r="X233" s="195" t="n"/>
      <c r="Y233" s="195" t="n"/>
      <c r="Z233" s="195" t="n"/>
    </row>
    <row r="234" ht="12.75" customHeight="1" s="324">
      <c r="A234" s="195" t="n"/>
      <c r="B234" s="195" t="n"/>
      <c r="C234" s="195" t="n"/>
      <c r="D234" s="195" t="n"/>
      <c r="E234" s="195" t="n"/>
      <c r="F234" s="195" t="n"/>
      <c r="G234" s="195" t="n"/>
      <c r="H234" s="195" t="n"/>
      <c r="I234" s="195" t="n"/>
      <c r="J234" s="195" t="n"/>
      <c r="K234" s="195" t="n"/>
      <c r="L234" s="195" t="n"/>
      <c r="M234" s="195" t="n"/>
      <c r="N234" s="195" t="n"/>
      <c r="O234" s="195" t="n"/>
      <c r="P234" s="195" t="n"/>
      <c r="Q234" s="195" t="n"/>
      <c r="R234" s="195" t="n"/>
      <c r="S234" s="195" t="n"/>
      <c r="T234" s="195" t="n"/>
      <c r="U234" s="195" t="n"/>
      <c r="V234" s="195" t="n"/>
      <c r="W234" s="195" t="n"/>
      <c r="X234" s="195" t="n"/>
      <c r="Y234" s="195" t="n"/>
      <c r="Z234" s="195" t="n"/>
    </row>
    <row r="235" ht="12.75" customHeight="1" s="324">
      <c r="A235" s="195" t="n"/>
      <c r="B235" s="195" t="n"/>
      <c r="C235" s="195" t="n"/>
      <c r="D235" s="195" t="n"/>
      <c r="E235" s="195" t="n"/>
      <c r="F235" s="195" t="n"/>
      <c r="G235" s="195" t="n"/>
      <c r="H235" s="195" t="n"/>
      <c r="I235" s="195" t="n"/>
      <c r="J235" s="195" t="n"/>
      <c r="K235" s="195" t="n"/>
      <c r="L235" s="195" t="n"/>
      <c r="M235" s="195" t="n"/>
      <c r="N235" s="195" t="n"/>
      <c r="O235" s="195" t="n"/>
      <c r="P235" s="195" t="n"/>
      <c r="Q235" s="195" t="n"/>
      <c r="R235" s="195" t="n"/>
      <c r="S235" s="195" t="n"/>
      <c r="T235" s="195" t="n"/>
      <c r="U235" s="195" t="n"/>
      <c r="V235" s="195" t="n"/>
      <c r="W235" s="195" t="n"/>
      <c r="X235" s="195" t="n"/>
      <c r="Y235" s="195" t="n"/>
      <c r="Z235" s="195" t="n"/>
    </row>
    <row r="236" ht="12.75" customHeight="1" s="324">
      <c r="A236" s="195" t="n"/>
      <c r="B236" s="195" t="n"/>
      <c r="C236" s="195" t="n"/>
      <c r="D236" s="195" t="n"/>
      <c r="E236" s="195" t="n"/>
      <c r="F236" s="195" t="n"/>
      <c r="G236" s="195" t="n"/>
      <c r="H236" s="195" t="n"/>
      <c r="I236" s="195" t="n"/>
      <c r="J236" s="195" t="n"/>
      <c r="K236" s="195" t="n"/>
      <c r="L236" s="195" t="n"/>
      <c r="M236" s="195" t="n"/>
      <c r="N236" s="195" t="n"/>
      <c r="O236" s="195" t="n"/>
      <c r="P236" s="195" t="n"/>
      <c r="Q236" s="195" t="n"/>
      <c r="R236" s="195" t="n"/>
      <c r="S236" s="195" t="n"/>
      <c r="T236" s="195" t="n"/>
      <c r="U236" s="195" t="n"/>
      <c r="V236" s="195" t="n"/>
      <c r="W236" s="195" t="n"/>
      <c r="X236" s="195" t="n"/>
      <c r="Y236" s="195" t="n"/>
      <c r="Z236" s="195" t="n"/>
    </row>
    <row r="237" ht="12.75" customHeight="1" s="324">
      <c r="A237" s="195" t="n"/>
      <c r="B237" s="195" t="n"/>
      <c r="C237" s="195" t="n"/>
      <c r="D237" s="195" t="n"/>
      <c r="E237" s="195" t="n"/>
      <c r="F237" s="195" t="n"/>
      <c r="G237" s="195" t="n"/>
      <c r="H237" s="195" t="n"/>
      <c r="I237" s="195" t="n"/>
      <c r="J237" s="195" t="n"/>
      <c r="K237" s="195" t="n"/>
      <c r="L237" s="195" t="n"/>
      <c r="M237" s="195" t="n"/>
      <c r="N237" s="195" t="n"/>
      <c r="O237" s="195" t="n"/>
      <c r="P237" s="195" t="n"/>
      <c r="Q237" s="195" t="n"/>
      <c r="R237" s="195" t="n"/>
      <c r="S237" s="195" t="n"/>
      <c r="T237" s="195" t="n"/>
      <c r="U237" s="195" t="n"/>
      <c r="V237" s="195" t="n"/>
      <c r="W237" s="195" t="n"/>
      <c r="X237" s="195" t="n"/>
      <c r="Y237" s="195" t="n"/>
      <c r="Z237" s="195" t="n"/>
    </row>
    <row r="238" ht="12.75" customHeight="1" s="324">
      <c r="A238" s="195" t="n"/>
      <c r="B238" s="195" t="n"/>
      <c r="C238" s="195" t="n"/>
      <c r="D238" s="195" t="n"/>
      <c r="E238" s="195" t="n"/>
      <c r="F238" s="195" t="n"/>
      <c r="G238" s="195" t="n"/>
      <c r="H238" s="195" t="n"/>
      <c r="I238" s="195" t="n"/>
      <c r="J238" s="195" t="n"/>
      <c r="K238" s="195" t="n"/>
      <c r="L238" s="195" t="n"/>
      <c r="M238" s="195" t="n"/>
      <c r="N238" s="195" t="n"/>
      <c r="O238" s="195" t="n"/>
      <c r="P238" s="195" t="n"/>
      <c r="Q238" s="195" t="n"/>
      <c r="R238" s="195" t="n"/>
      <c r="S238" s="195" t="n"/>
      <c r="T238" s="195" t="n"/>
      <c r="U238" s="195" t="n"/>
      <c r="V238" s="195" t="n"/>
      <c r="W238" s="195" t="n"/>
      <c r="X238" s="195" t="n"/>
      <c r="Y238" s="195" t="n"/>
      <c r="Z238" s="195" t="n"/>
    </row>
    <row r="239" ht="12.75" customHeight="1" s="324">
      <c r="A239" s="195" t="n"/>
      <c r="B239" s="195" t="n"/>
      <c r="C239" s="195" t="n"/>
      <c r="D239" s="195" t="n"/>
      <c r="E239" s="195" t="n"/>
      <c r="F239" s="195" t="n"/>
      <c r="G239" s="195" t="n"/>
      <c r="H239" s="195" t="n"/>
      <c r="I239" s="195" t="n"/>
      <c r="J239" s="195" t="n"/>
      <c r="K239" s="195" t="n"/>
      <c r="L239" s="195" t="n"/>
      <c r="M239" s="195" t="n"/>
      <c r="N239" s="195" t="n"/>
      <c r="O239" s="195" t="n"/>
      <c r="P239" s="195" t="n"/>
      <c r="Q239" s="195" t="n"/>
      <c r="R239" s="195" t="n"/>
      <c r="S239" s="195" t="n"/>
      <c r="T239" s="195" t="n"/>
      <c r="U239" s="195" t="n"/>
      <c r="V239" s="195" t="n"/>
      <c r="W239" s="195" t="n"/>
      <c r="X239" s="195" t="n"/>
      <c r="Y239" s="195" t="n"/>
      <c r="Z239" s="195" t="n"/>
    </row>
    <row r="240" ht="12.75" customHeight="1" s="324">
      <c r="A240" s="195" t="n"/>
      <c r="B240" s="195" t="n"/>
      <c r="C240" s="195" t="n"/>
      <c r="D240" s="195" t="n"/>
      <c r="E240" s="195" t="n"/>
      <c r="F240" s="195" t="n"/>
      <c r="G240" s="195" t="n"/>
      <c r="H240" s="195" t="n"/>
      <c r="I240" s="195" t="n"/>
      <c r="J240" s="195" t="n"/>
      <c r="K240" s="195" t="n"/>
      <c r="L240" s="195" t="n"/>
      <c r="M240" s="195" t="n"/>
      <c r="N240" s="195" t="n"/>
      <c r="O240" s="195" t="n"/>
      <c r="P240" s="195" t="n"/>
      <c r="Q240" s="195" t="n"/>
      <c r="R240" s="195" t="n"/>
      <c r="S240" s="195" t="n"/>
      <c r="T240" s="195" t="n"/>
      <c r="U240" s="195" t="n"/>
      <c r="V240" s="195" t="n"/>
      <c r="W240" s="195" t="n"/>
      <c r="X240" s="195" t="n"/>
      <c r="Y240" s="195" t="n"/>
      <c r="Z240" s="195" t="n"/>
    </row>
    <row r="241" ht="12.75" customHeight="1" s="324">
      <c r="A241" s="195" t="n"/>
      <c r="B241" s="195" t="n"/>
      <c r="C241" s="195" t="n"/>
      <c r="D241" s="195" t="n"/>
      <c r="E241" s="195" t="n"/>
      <c r="F241" s="195" t="n"/>
      <c r="G241" s="195" t="n"/>
      <c r="H241" s="195" t="n"/>
      <c r="I241" s="195" t="n"/>
      <c r="J241" s="195" t="n"/>
      <c r="K241" s="195" t="n"/>
      <c r="L241" s="195" t="n"/>
      <c r="M241" s="195" t="n"/>
      <c r="N241" s="195" t="n"/>
      <c r="O241" s="195" t="n"/>
      <c r="P241" s="195" t="n"/>
      <c r="Q241" s="195" t="n"/>
      <c r="R241" s="195" t="n"/>
      <c r="S241" s="195" t="n"/>
      <c r="T241" s="195" t="n"/>
      <c r="U241" s="195" t="n"/>
      <c r="V241" s="195" t="n"/>
      <c r="W241" s="195" t="n"/>
      <c r="X241" s="195" t="n"/>
      <c r="Y241" s="195" t="n"/>
      <c r="Z241" s="195" t="n"/>
    </row>
    <row r="242" ht="12.75" customHeight="1" s="324">
      <c r="A242" s="195" t="n"/>
      <c r="B242" s="195" t="n"/>
      <c r="C242" s="195" t="n"/>
      <c r="D242" s="195" t="n"/>
      <c r="E242" s="195" t="n"/>
      <c r="F242" s="195" t="n"/>
      <c r="G242" s="195" t="n"/>
      <c r="H242" s="195" t="n"/>
      <c r="I242" s="195" t="n"/>
      <c r="J242" s="195" t="n"/>
      <c r="K242" s="195" t="n"/>
      <c r="L242" s="195" t="n"/>
      <c r="M242" s="195" t="n"/>
      <c r="N242" s="195" t="n"/>
      <c r="O242" s="195" t="n"/>
      <c r="P242" s="195" t="n"/>
      <c r="Q242" s="195" t="n"/>
      <c r="R242" s="195" t="n"/>
      <c r="S242" s="195" t="n"/>
      <c r="T242" s="195" t="n"/>
      <c r="U242" s="195" t="n"/>
      <c r="V242" s="195" t="n"/>
      <c r="W242" s="195" t="n"/>
      <c r="X242" s="195" t="n"/>
      <c r="Y242" s="195" t="n"/>
      <c r="Z242" s="195" t="n"/>
    </row>
    <row r="243" ht="12.75" customHeight="1" s="324">
      <c r="A243" s="195" t="n"/>
      <c r="B243" s="195" t="n"/>
      <c r="C243" s="195" t="n"/>
      <c r="D243" s="195" t="n"/>
      <c r="E243" s="195" t="n"/>
      <c r="F243" s="195" t="n"/>
      <c r="G243" s="195" t="n"/>
      <c r="H243" s="195" t="n"/>
      <c r="I243" s="195" t="n"/>
      <c r="J243" s="195" t="n"/>
      <c r="K243" s="195" t="n"/>
      <c r="L243" s="195" t="n"/>
      <c r="M243" s="195" t="n"/>
      <c r="N243" s="195" t="n"/>
      <c r="O243" s="195" t="n"/>
      <c r="P243" s="195" t="n"/>
      <c r="Q243" s="195" t="n"/>
      <c r="R243" s="195" t="n"/>
      <c r="S243" s="195" t="n"/>
      <c r="T243" s="195" t="n"/>
      <c r="U243" s="195" t="n"/>
      <c r="V243" s="195" t="n"/>
      <c r="W243" s="195" t="n"/>
      <c r="X243" s="195" t="n"/>
      <c r="Y243" s="195" t="n"/>
      <c r="Z243" s="195" t="n"/>
    </row>
    <row r="244" ht="12.75" customHeight="1" s="324">
      <c r="A244" s="195" t="n"/>
      <c r="B244" s="195" t="n"/>
      <c r="C244" s="195" t="n"/>
      <c r="D244" s="195" t="n"/>
      <c r="E244" s="195" t="n"/>
      <c r="F244" s="195" t="n"/>
      <c r="G244" s="195" t="n"/>
      <c r="H244" s="195" t="n"/>
      <c r="I244" s="195" t="n"/>
      <c r="J244" s="195" t="n"/>
      <c r="K244" s="195" t="n"/>
      <c r="L244" s="195" t="n"/>
      <c r="M244" s="195" t="n"/>
      <c r="N244" s="195" t="n"/>
      <c r="O244" s="195" t="n"/>
      <c r="P244" s="195" t="n"/>
      <c r="Q244" s="195" t="n"/>
      <c r="R244" s="195" t="n"/>
      <c r="S244" s="195" t="n"/>
      <c r="T244" s="195" t="n"/>
      <c r="U244" s="195" t="n"/>
      <c r="V244" s="195" t="n"/>
      <c r="W244" s="195" t="n"/>
      <c r="X244" s="195" t="n"/>
      <c r="Y244" s="195" t="n"/>
      <c r="Z244" s="195" t="n"/>
    </row>
    <row r="245" ht="12.75" customHeight="1" s="324">
      <c r="A245" s="195" t="n"/>
      <c r="B245" s="195" t="n"/>
      <c r="C245" s="195" t="n"/>
      <c r="D245" s="195" t="n"/>
      <c r="E245" s="195" t="n"/>
      <c r="F245" s="195" t="n"/>
      <c r="G245" s="195" t="n"/>
      <c r="H245" s="195" t="n"/>
      <c r="I245" s="195" t="n"/>
      <c r="J245" s="195" t="n"/>
      <c r="K245" s="195" t="n"/>
      <c r="L245" s="195" t="n"/>
      <c r="M245" s="195" t="n"/>
      <c r="N245" s="195" t="n"/>
      <c r="O245" s="195" t="n"/>
      <c r="P245" s="195" t="n"/>
      <c r="Q245" s="195" t="n"/>
      <c r="R245" s="195" t="n"/>
      <c r="S245" s="195" t="n"/>
      <c r="T245" s="195" t="n"/>
      <c r="U245" s="195" t="n"/>
      <c r="V245" s="195" t="n"/>
      <c r="W245" s="195" t="n"/>
      <c r="X245" s="195" t="n"/>
      <c r="Y245" s="195" t="n"/>
      <c r="Z245" s="195" t="n"/>
    </row>
    <row r="246" ht="12.75" customHeight="1" s="324">
      <c r="A246" s="195" t="n"/>
      <c r="B246" s="195" t="n"/>
      <c r="C246" s="195" t="n"/>
      <c r="D246" s="195" t="n"/>
      <c r="E246" s="195" t="n"/>
      <c r="F246" s="195" t="n"/>
      <c r="G246" s="195" t="n"/>
      <c r="H246" s="195" t="n"/>
      <c r="I246" s="195" t="n"/>
      <c r="J246" s="195" t="n"/>
      <c r="K246" s="195" t="n"/>
      <c r="L246" s="195" t="n"/>
      <c r="M246" s="195" t="n"/>
      <c r="N246" s="195" t="n"/>
      <c r="O246" s="195" t="n"/>
      <c r="P246" s="195" t="n"/>
      <c r="Q246" s="195" t="n"/>
      <c r="R246" s="195" t="n"/>
      <c r="S246" s="195" t="n"/>
      <c r="T246" s="195" t="n"/>
      <c r="U246" s="195" t="n"/>
      <c r="V246" s="195" t="n"/>
      <c r="W246" s="195" t="n"/>
      <c r="X246" s="195" t="n"/>
      <c r="Y246" s="195" t="n"/>
      <c r="Z246" s="195" t="n"/>
    </row>
    <row r="247" ht="12.75" customHeight="1" s="324">
      <c r="A247" s="195" t="n"/>
      <c r="B247" s="195" t="n"/>
      <c r="C247" s="195" t="n"/>
      <c r="D247" s="195" t="n"/>
      <c r="E247" s="195" t="n"/>
      <c r="F247" s="195" t="n"/>
      <c r="G247" s="195" t="n"/>
      <c r="H247" s="195" t="n"/>
      <c r="I247" s="195" t="n"/>
      <c r="J247" s="195" t="n"/>
      <c r="K247" s="195" t="n"/>
      <c r="L247" s="195" t="n"/>
      <c r="M247" s="195" t="n"/>
      <c r="N247" s="195" t="n"/>
      <c r="O247" s="195" t="n"/>
      <c r="P247" s="195" t="n"/>
      <c r="Q247" s="195" t="n"/>
      <c r="R247" s="195" t="n"/>
      <c r="S247" s="195" t="n"/>
      <c r="T247" s="195" t="n"/>
      <c r="U247" s="195" t="n"/>
      <c r="V247" s="195" t="n"/>
      <c r="W247" s="195" t="n"/>
      <c r="X247" s="195" t="n"/>
      <c r="Y247" s="195" t="n"/>
      <c r="Z247" s="195" t="n"/>
    </row>
    <row r="248" ht="12.75" customHeight="1" s="324">
      <c r="A248" s="195" t="n"/>
      <c r="B248" s="195" t="n"/>
      <c r="C248" s="195" t="n"/>
      <c r="D248" s="195" t="n"/>
      <c r="E248" s="195" t="n"/>
      <c r="F248" s="195" t="n"/>
      <c r="G248" s="195" t="n"/>
      <c r="H248" s="195" t="n"/>
      <c r="I248" s="195" t="n"/>
      <c r="J248" s="195" t="n"/>
      <c r="K248" s="195" t="n"/>
      <c r="L248" s="195" t="n"/>
      <c r="M248" s="195" t="n"/>
      <c r="N248" s="195" t="n"/>
      <c r="O248" s="195" t="n"/>
      <c r="P248" s="195" t="n"/>
      <c r="Q248" s="195" t="n"/>
      <c r="R248" s="195" t="n"/>
      <c r="S248" s="195" t="n"/>
      <c r="T248" s="195" t="n"/>
      <c r="U248" s="195" t="n"/>
      <c r="V248" s="195" t="n"/>
      <c r="W248" s="195" t="n"/>
      <c r="X248" s="195" t="n"/>
      <c r="Y248" s="195" t="n"/>
      <c r="Z248" s="195" t="n"/>
    </row>
    <row r="249" ht="12.75" customHeight="1" s="324">
      <c r="A249" s="195" t="n"/>
      <c r="B249" s="195" t="n"/>
      <c r="C249" s="195" t="n"/>
      <c r="D249" s="195" t="n"/>
      <c r="E249" s="195" t="n"/>
      <c r="F249" s="195" t="n"/>
      <c r="G249" s="195" t="n"/>
      <c r="H249" s="195" t="n"/>
      <c r="I249" s="195" t="n"/>
      <c r="J249" s="195" t="n"/>
      <c r="K249" s="195" t="n"/>
      <c r="L249" s="195" t="n"/>
      <c r="M249" s="195" t="n"/>
      <c r="N249" s="195" t="n"/>
      <c r="O249" s="195" t="n"/>
      <c r="P249" s="195" t="n"/>
      <c r="Q249" s="195" t="n"/>
      <c r="R249" s="195" t="n"/>
      <c r="S249" s="195" t="n"/>
      <c r="T249" s="195" t="n"/>
      <c r="U249" s="195" t="n"/>
      <c r="V249" s="195" t="n"/>
      <c r="W249" s="195" t="n"/>
      <c r="X249" s="195" t="n"/>
      <c r="Y249" s="195" t="n"/>
      <c r="Z249" s="195" t="n"/>
    </row>
    <row r="250" ht="12.75" customHeight="1" s="324">
      <c r="A250" s="195" t="n"/>
      <c r="B250" s="195" t="n"/>
      <c r="C250" s="195" t="n"/>
      <c r="D250" s="195" t="n"/>
      <c r="E250" s="195" t="n"/>
      <c r="F250" s="195" t="n"/>
      <c r="G250" s="195" t="n"/>
      <c r="H250" s="195" t="n"/>
      <c r="I250" s="195" t="n"/>
      <c r="J250" s="195" t="n"/>
      <c r="K250" s="195" t="n"/>
      <c r="L250" s="195" t="n"/>
      <c r="M250" s="195" t="n"/>
      <c r="N250" s="195" t="n"/>
      <c r="O250" s="195" t="n"/>
      <c r="P250" s="195" t="n"/>
      <c r="Q250" s="195" t="n"/>
      <c r="R250" s="195" t="n"/>
      <c r="S250" s="195" t="n"/>
      <c r="T250" s="195" t="n"/>
      <c r="U250" s="195" t="n"/>
      <c r="V250" s="195" t="n"/>
      <c r="W250" s="195" t="n"/>
      <c r="X250" s="195" t="n"/>
      <c r="Y250" s="195" t="n"/>
      <c r="Z250" s="195" t="n"/>
    </row>
    <row r="251" ht="12.75" customHeight="1" s="324">
      <c r="A251" s="195" t="n"/>
      <c r="B251" s="195" t="n"/>
      <c r="C251" s="195" t="n"/>
      <c r="D251" s="195" t="n"/>
      <c r="E251" s="195" t="n"/>
      <c r="F251" s="195" t="n"/>
      <c r="G251" s="195" t="n"/>
      <c r="H251" s="195" t="n"/>
      <c r="I251" s="195" t="n"/>
      <c r="J251" s="195" t="n"/>
      <c r="K251" s="195" t="n"/>
      <c r="L251" s="195" t="n"/>
      <c r="M251" s="195" t="n"/>
      <c r="N251" s="195" t="n"/>
      <c r="O251" s="195" t="n"/>
      <c r="P251" s="195" t="n"/>
      <c r="Q251" s="195" t="n"/>
      <c r="R251" s="195" t="n"/>
      <c r="S251" s="195" t="n"/>
      <c r="T251" s="195" t="n"/>
      <c r="U251" s="195" t="n"/>
      <c r="V251" s="195" t="n"/>
      <c r="W251" s="195" t="n"/>
      <c r="X251" s="195" t="n"/>
      <c r="Y251" s="195" t="n"/>
      <c r="Z251" s="195" t="n"/>
    </row>
    <row r="252" ht="12.75" customHeight="1" s="324">
      <c r="A252" s="195" t="n"/>
      <c r="B252" s="195" t="n"/>
      <c r="C252" s="195" t="n"/>
      <c r="D252" s="195" t="n"/>
      <c r="E252" s="195" t="n"/>
      <c r="F252" s="195" t="n"/>
      <c r="G252" s="195" t="n"/>
      <c r="H252" s="195" t="n"/>
      <c r="I252" s="195" t="n"/>
      <c r="J252" s="195" t="n"/>
      <c r="K252" s="195" t="n"/>
      <c r="L252" s="195" t="n"/>
      <c r="M252" s="195" t="n"/>
      <c r="N252" s="195" t="n"/>
      <c r="O252" s="195" t="n"/>
      <c r="P252" s="195" t="n"/>
      <c r="Q252" s="195" t="n"/>
      <c r="R252" s="195" t="n"/>
      <c r="S252" s="195" t="n"/>
      <c r="T252" s="195" t="n"/>
      <c r="U252" s="195" t="n"/>
      <c r="V252" s="195" t="n"/>
      <c r="W252" s="195" t="n"/>
      <c r="X252" s="195" t="n"/>
      <c r="Y252" s="195" t="n"/>
      <c r="Z252" s="195" t="n"/>
    </row>
    <row r="253" ht="12.75" customHeight="1" s="324">
      <c r="A253" s="195" t="n"/>
      <c r="B253" s="195" t="n"/>
      <c r="C253" s="195" t="n"/>
      <c r="D253" s="195" t="n"/>
      <c r="E253" s="195" t="n"/>
      <c r="F253" s="195" t="n"/>
      <c r="G253" s="195" t="n"/>
      <c r="H253" s="195" t="n"/>
      <c r="I253" s="195" t="n"/>
      <c r="J253" s="195" t="n"/>
      <c r="K253" s="195" t="n"/>
      <c r="L253" s="195" t="n"/>
      <c r="M253" s="195" t="n"/>
      <c r="N253" s="195" t="n"/>
      <c r="O253" s="195" t="n"/>
      <c r="P253" s="195" t="n"/>
      <c r="Q253" s="195" t="n"/>
      <c r="R253" s="195" t="n"/>
      <c r="S253" s="195" t="n"/>
      <c r="T253" s="195" t="n"/>
      <c r="U253" s="195" t="n"/>
      <c r="V253" s="195" t="n"/>
      <c r="W253" s="195" t="n"/>
      <c r="X253" s="195" t="n"/>
      <c r="Y253" s="195" t="n"/>
      <c r="Z253" s="195" t="n"/>
    </row>
    <row r="254" ht="12.75" customHeight="1" s="324">
      <c r="A254" s="195" t="n"/>
      <c r="B254" s="195" t="n"/>
      <c r="C254" s="195" t="n"/>
      <c r="D254" s="195" t="n"/>
      <c r="E254" s="195" t="n"/>
      <c r="F254" s="195" t="n"/>
      <c r="G254" s="195" t="n"/>
      <c r="H254" s="195" t="n"/>
      <c r="I254" s="195" t="n"/>
      <c r="J254" s="195" t="n"/>
      <c r="K254" s="195" t="n"/>
      <c r="L254" s="195" t="n"/>
      <c r="M254" s="195" t="n"/>
      <c r="N254" s="195" t="n"/>
      <c r="O254" s="195" t="n"/>
      <c r="P254" s="195" t="n"/>
      <c r="Q254" s="195" t="n"/>
      <c r="R254" s="195" t="n"/>
      <c r="S254" s="195" t="n"/>
      <c r="T254" s="195" t="n"/>
      <c r="U254" s="195" t="n"/>
      <c r="V254" s="195" t="n"/>
      <c r="W254" s="195" t="n"/>
      <c r="X254" s="195" t="n"/>
      <c r="Y254" s="195" t="n"/>
      <c r="Z254" s="195" t="n"/>
    </row>
    <row r="255" ht="12.75" customHeight="1" s="324">
      <c r="A255" s="195" t="n"/>
      <c r="B255" s="195" t="n"/>
      <c r="C255" s="195" t="n"/>
      <c r="D255" s="195" t="n"/>
      <c r="E255" s="195" t="n"/>
      <c r="F255" s="195" t="n"/>
      <c r="G255" s="195" t="n"/>
      <c r="H255" s="195" t="n"/>
      <c r="I255" s="195" t="n"/>
      <c r="J255" s="195" t="n"/>
      <c r="K255" s="195" t="n"/>
      <c r="L255" s="195" t="n"/>
      <c r="M255" s="195" t="n"/>
      <c r="N255" s="195" t="n"/>
      <c r="O255" s="195" t="n"/>
      <c r="P255" s="195" t="n"/>
      <c r="Q255" s="195" t="n"/>
      <c r="R255" s="195" t="n"/>
      <c r="S255" s="195" t="n"/>
      <c r="T255" s="195" t="n"/>
      <c r="U255" s="195" t="n"/>
      <c r="V255" s="195" t="n"/>
      <c r="W255" s="195" t="n"/>
      <c r="X255" s="195" t="n"/>
      <c r="Y255" s="195" t="n"/>
      <c r="Z255" s="195" t="n"/>
    </row>
    <row r="256" ht="12.75" customHeight="1" s="324">
      <c r="A256" s="195" t="n"/>
      <c r="B256" s="195" t="n"/>
      <c r="C256" s="195" t="n"/>
      <c r="D256" s="195" t="n"/>
      <c r="E256" s="195" t="n"/>
      <c r="F256" s="195" t="n"/>
      <c r="G256" s="195" t="n"/>
      <c r="H256" s="195" t="n"/>
      <c r="I256" s="195" t="n"/>
      <c r="J256" s="195" t="n"/>
      <c r="K256" s="195" t="n"/>
      <c r="L256" s="195" t="n"/>
      <c r="M256" s="195" t="n"/>
      <c r="N256" s="195" t="n"/>
      <c r="O256" s="195" t="n"/>
      <c r="P256" s="195" t="n"/>
      <c r="Q256" s="195" t="n"/>
      <c r="R256" s="195" t="n"/>
      <c r="S256" s="195" t="n"/>
      <c r="T256" s="195" t="n"/>
      <c r="U256" s="195" t="n"/>
      <c r="V256" s="195" t="n"/>
      <c r="W256" s="195" t="n"/>
      <c r="X256" s="195" t="n"/>
      <c r="Y256" s="195" t="n"/>
      <c r="Z256" s="195" t="n"/>
    </row>
    <row r="257" ht="12.75" customHeight="1" s="324">
      <c r="A257" s="195" t="n"/>
      <c r="B257" s="195" t="n"/>
      <c r="C257" s="195" t="n"/>
      <c r="D257" s="195" t="n"/>
      <c r="E257" s="195" t="n"/>
      <c r="F257" s="195" t="n"/>
      <c r="G257" s="195" t="n"/>
      <c r="H257" s="195" t="n"/>
      <c r="I257" s="195" t="n"/>
      <c r="J257" s="195" t="n"/>
      <c r="K257" s="195" t="n"/>
      <c r="L257" s="195" t="n"/>
      <c r="M257" s="195" t="n"/>
      <c r="N257" s="195" t="n"/>
      <c r="O257" s="195" t="n"/>
      <c r="P257" s="195" t="n"/>
      <c r="Q257" s="195" t="n"/>
      <c r="R257" s="195" t="n"/>
      <c r="S257" s="195" t="n"/>
      <c r="T257" s="195" t="n"/>
      <c r="U257" s="195" t="n"/>
      <c r="V257" s="195" t="n"/>
      <c r="W257" s="195" t="n"/>
      <c r="X257" s="195" t="n"/>
      <c r="Y257" s="195" t="n"/>
      <c r="Z257" s="195" t="n"/>
    </row>
    <row r="258" ht="12.75" customHeight="1" s="324">
      <c r="A258" s="195" t="n"/>
      <c r="B258" s="195" t="n"/>
      <c r="C258" s="195" t="n"/>
      <c r="D258" s="195" t="n"/>
      <c r="E258" s="195" t="n"/>
      <c r="F258" s="195" t="n"/>
      <c r="G258" s="195" t="n"/>
      <c r="H258" s="195" t="n"/>
      <c r="I258" s="195" t="n"/>
      <c r="J258" s="195" t="n"/>
      <c r="K258" s="195" t="n"/>
      <c r="L258" s="195" t="n"/>
      <c r="M258" s="195" t="n"/>
      <c r="N258" s="195" t="n"/>
      <c r="O258" s="195" t="n"/>
      <c r="P258" s="195" t="n"/>
      <c r="Q258" s="195" t="n"/>
      <c r="R258" s="195" t="n"/>
      <c r="S258" s="195" t="n"/>
      <c r="T258" s="195" t="n"/>
      <c r="U258" s="195" t="n"/>
      <c r="V258" s="195" t="n"/>
      <c r="W258" s="195" t="n"/>
      <c r="X258" s="195" t="n"/>
      <c r="Y258" s="195" t="n"/>
      <c r="Z258" s="195" t="n"/>
    </row>
    <row r="259" ht="12.75" customHeight="1" s="324">
      <c r="A259" s="195" t="n"/>
      <c r="B259" s="195" t="n"/>
      <c r="C259" s="195" t="n"/>
      <c r="D259" s="195" t="n"/>
      <c r="E259" s="195" t="n"/>
      <c r="F259" s="195" t="n"/>
      <c r="G259" s="195" t="n"/>
      <c r="H259" s="195" t="n"/>
      <c r="I259" s="195" t="n"/>
      <c r="J259" s="195" t="n"/>
      <c r="K259" s="195" t="n"/>
      <c r="L259" s="195" t="n"/>
      <c r="M259" s="195" t="n"/>
      <c r="N259" s="195" t="n"/>
      <c r="O259" s="195" t="n"/>
      <c r="P259" s="195" t="n"/>
      <c r="Q259" s="195" t="n"/>
      <c r="R259" s="195" t="n"/>
      <c r="S259" s="195" t="n"/>
      <c r="T259" s="195" t="n"/>
      <c r="U259" s="195" t="n"/>
      <c r="V259" s="195" t="n"/>
      <c r="W259" s="195" t="n"/>
      <c r="X259" s="195" t="n"/>
      <c r="Y259" s="195" t="n"/>
      <c r="Z259" s="195" t="n"/>
    </row>
    <row r="260" ht="12.75" customHeight="1" s="324">
      <c r="A260" s="195" t="n"/>
      <c r="B260" s="195" t="n"/>
      <c r="C260" s="195" t="n"/>
      <c r="D260" s="195" t="n"/>
      <c r="E260" s="195" t="n"/>
      <c r="F260" s="195" t="n"/>
      <c r="G260" s="195" t="n"/>
      <c r="H260" s="195" t="n"/>
      <c r="I260" s="195" t="n"/>
      <c r="J260" s="195" t="n"/>
      <c r="K260" s="195" t="n"/>
      <c r="L260" s="195" t="n"/>
      <c r="M260" s="195" t="n"/>
      <c r="N260" s="195" t="n"/>
      <c r="O260" s="195" t="n"/>
      <c r="P260" s="195" t="n"/>
      <c r="Q260" s="195" t="n"/>
      <c r="R260" s="195" t="n"/>
      <c r="S260" s="195" t="n"/>
      <c r="T260" s="195" t="n"/>
      <c r="U260" s="195" t="n"/>
      <c r="V260" s="195" t="n"/>
      <c r="W260" s="195" t="n"/>
      <c r="X260" s="195" t="n"/>
      <c r="Y260" s="195" t="n"/>
      <c r="Z260" s="195" t="n"/>
    </row>
    <row r="261" ht="12.75" customHeight="1" s="324">
      <c r="A261" s="195" t="n"/>
      <c r="B261" s="195" t="n"/>
      <c r="C261" s="195" t="n"/>
      <c r="D261" s="195" t="n"/>
      <c r="E261" s="195" t="n"/>
      <c r="F261" s="195" t="n"/>
      <c r="G261" s="195" t="n"/>
      <c r="H261" s="195" t="n"/>
      <c r="I261" s="195" t="n"/>
      <c r="J261" s="195" t="n"/>
      <c r="K261" s="195" t="n"/>
      <c r="L261" s="195" t="n"/>
      <c r="M261" s="195" t="n"/>
      <c r="N261" s="195" t="n"/>
      <c r="O261" s="195" t="n"/>
      <c r="P261" s="195" t="n"/>
      <c r="Q261" s="195" t="n"/>
      <c r="R261" s="195" t="n"/>
      <c r="S261" s="195" t="n"/>
      <c r="T261" s="195" t="n"/>
      <c r="U261" s="195" t="n"/>
      <c r="V261" s="195" t="n"/>
      <c r="W261" s="195" t="n"/>
      <c r="X261" s="195" t="n"/>
      <c r="Y261" s="195" t="n"/>
      <c r="Z261" s="195" t="n"/>
    </row>
    <row r="262" ht="12.75" customHeight="1" s="324">
      <c r="A262" s="195" t="n"/>
      <c r="B262" s="195" t="n"/>
      <c r="C262" s="195" t="n"/>
      <c r="D262" s="195" t="n"/>
      <c r="E262" s="195" t="n"/>
      <c r="F262" s="195" t="n"/>
      <c r="G262" s="195" t="n"/>
      <c r="H262" s="195" t="n"/>
      <c r="I262" s="195" t="n"/>
      <c r="J262" s="195" t="n"/>
      <c r="K262" s="195" t="n"/>
      <c r="L262" s="195" t="n"/>
      <c r="M262" s="195" t="n"/>
      <c r="N262" s="195" t="n"/>
      <c r="O262" s="195" t="n"/>
      <c r="P262" s="195" t="n"/>
      <c r="Q262" s="195" t="n"/>
      <c r="R262" s="195" t="n"/>
      <c r="S262" s="195" t="n"/>
      <c r="T262" s="195" t="n"/>
      <c r="U262" s="195" t="n"/>
      <c r="V262" s="195" t="n"/>
      <c r="W262" s="195" t="n"/>
      <c r="X262" s="195" t="n"/>
      <c r="Y262" s="195" t="n"/>
      <c r="Z262" s="195" t="n"/>
    </row>
    <row r="263" ht="12.75" customHeight="1" s="324">
      <c r="A263" s="195" t="n"/>
      <c r="B263" s="195" t="n"/>
      <c r="C263" s="195" t="n"/>
      <c r="D263" s="195" t="n"/>
      <c r="E263" s="195" t="n"/>
      <c r="F263" s="195" t="n"/>
      <c r="G263" s="195" t="n"/>
      <c r="H263" s="195" t="n"/>
      <c r="I263" s="195" t="n"/>
      <c r="J263" s="195" t="n"/>
      <c r="K263" s="195" t="n"/>
      <c r="L263" s="195" t="n"/>
      <c r="M263" s="195" t="n"/>
      <c r="N263" s="195" t="n"/>
      <c r="O263" s="195" t="n"/>
      <c r="P263" s="195" t="n"/>
      <c r="Q263" s="195" t="n"/>
      <c r="R263" s="195" t="n"/>
      <c r="S263" s="195" t="n"/>
      <c r="T263" s="195" t="n"/>
      <c r="U263" s="195" t="n"/>
      <c r="V263" s="195" t="n"/>
      <c r="W263" s="195" t="n"/>
      <c r="X263" s="195" t="n"/>
      <c r="Y263" s="195" t="n"/>
      <c r="Z263" s="195" t="n"/>
    </row>
    <row r="264" ht="12.75" customHeight="1" s="324">
      <c r="A264" s="195" t="n"/>
      <c r="B264" s="195" t="n"/>
      <c r="C264" s="195" t="n"/>
      <c r="D264" s="195" t="n"/>
      <c r="E264" s="195" t="n"/>
      <c r="F264" s="195" t="n"/>
      <c r="G264" s="195" t="n"/>
      <c r="H264" s="195" t="n"/>
      <c r="I264" s="195" t="n"/>
      <c r="J264" s="195" t="n"/>
      <c r="K264" s="195" t="n"/>
      <c r="L264" s="195" t="n"/>
      <c r="M264" s="195" t="n"/>
      <c r="N264" s="195" t="n"/>
      <c r="O264" s="195" t="n"/>
      <c r="P264" s="195" t="n"/>
      <c r="Q264" s="195" t="n"/>
      <c r="R264" s="195" t="n"/>
      <c r="S264" s="195" t="n"/>
      <c r="T264" s="195" t="n"/>
      <c r="U264" s="195" t="n"/>
      <c r="V264" s="195" t="n"/>
      <c r="W264" s="195" t="n"/>
      <c r="X264" s="195" t="n"/>
      <c r="Y264" s="195" t="n"/>
      <c r="Z264" s="195" t="n"/>
    </row>
    <row r="265" ht="12.75" customHeight="1" s="324">
      <c r="A265" s="195" t="n"/>
      <c r="B265" s="195" t="n"/>
      <c r="C265" s="195" t="n"/>
      <c r="D265" s="195" t="n"/>
      <c r="E265" s="195" t="n"/>
      <c r="F265" s="195" t="n"/>
      <c r="G265" s="195" t="n"/>
      <c r="H265" s="195" t="n"/>
      <c r="I265" s="195" t="n"/>
      <c r="J265" s="195" t="n"/>
      <c r="K265" s="195" t="n"/>
      <c r="L265" s="195" t="n"/>
      <c r="M265" s="195" t="n"/>
      <c r="N265" s="195" t="n"/>
      <c r="O265" s="195" t="n"/>
      <c r="P265" s="195" t="n"/>
      <c r="Q265" s="195" t="n"/>
      <c r="R265" s="195" t="n"/>
      <c r="S265" s="195" t="n"/>
      <c r="T265" s="195" t="n"/>
      <c r="U265" s="195" t="n"/>
      <c r="V265" s="195" t="n"/>
      <c r="W265" s="195" t="n"/>
      <c r="X265" s="195" t="n"/>
      <c r="Y265" s="195" t="n"/>
      <c r="Z265" s="195" t="n"/>
    </row>
    <row r="266" ht="12.75" customHeight="1" s="324">
      <c r="A266" s="195" t="n"/>
      <c r="B266" s="195" t="n"/>
      <c r="C266" s="195" t="n"/>
      <c r="D266" s="195" t="n"/>
      <c r="E266" s="195" t="n"/>
      <c r="F266" s="195" t="n"/>
      <c r="G266" s="195" t="n"/>
      <c r="H266" s="195" t="n"/>
      <c r="I266" s="195" t="n"/>
      <c r="J266" s="195" t="n"/>
      <c r="K266" s="195" t="n"/>
      <c r="L266" s="195" t="n"/>
      <c r="M266" s="195" t="n"/>
      <c r="N266" s="195" t="n"/>
      <c r="O266" s="195" t="n"/>
      <c r="P266" s="195" t="n"/>
      <c r="Q266" s="195" t="n"/>
      <c r="R266" s="195" t="n"/>
      <c r="S266" s="195" t="n"/>
      <c r="T266" s="195" t="n"/>
      <c r="U266" s="195" t="n"/>
      <c r="V266" s="195" t="n"/>
      <c r="W266" s="195" t="n"/>
      <c r="X266" s="195" t="n"/>
      <c r="Y266" s="195" t="n"/>
      <c r="Z266" s="195" t="n"/>
    </row>
    <row r="267" ht="12.75" customHeight="1" s="324">
      <c r="A267" s="195" t="n"/>
      <c r="B267" s="195" t="n"/>
      <c r="C267" s="195" t="n"/>
      <c r="D267" s="195" t="n"/>
      <c r="E267" s="195" t="n"/>
      <c r="F267" s="195" t="n"/>
      <c r="G267" s="195" t="n"/>
      <c r="H267" s="195" t="n"/>
      <c r="I267" s="195" t="n"/>
      <c r="J267" s="195" t="n"/>
      <c r="K267" s="195" t="n"/>
      <c r="L267" s="195" t="n"/>
      <c r="M267" s="195" t="n"/>
      <c r="N267" s="195" t="n"/>
      <c r="O267" s="195" t="n"/>
      <c r="P267" s="195" t="n"/>
      <c r="Q267" s="195" t="n"/>
      <c r="R267" s="195" t="n"/>
      <c r="S267" s="195" t="n"/>
      <c r="T267" s="195" t="n"/>
      <c r="U267" s="195" t="n"/>
      <c r="V267" s="195" t="n"/>
      <c r="W267" s="195" t="n"/>
      <c r="X267" s="195" t="n"/>
      <c r="Y267" s="195" t="n"/>
      <c r="Z267" s="195" t="n"/>
    </row>
    <row r="268" ht="12.75" customHeight="1" s="324">
      <c r="A268" s="195" t="n"/>
      <c r="B268" s="195" t="n"/>
      <c r="C268" s="195" t="n"/>
      <c r="D268" s="195" t="n"/>
      <c r="E268" s="195" t="n"/>
      <c r="F268" s="195" t="n"/>
      <c r="G268" s="195" t="n"/>
      <c r="H268" s="195" t="n"/>
      <c r="I268" s="195" t="n"/>
      <c r="J268" s="195" t="n"/>
      <c r="K268" s="195" t="n"/>
      <c r="L268" s="195" t="n"/>
      <c r="M268" s="195" t="n"/>
      <c r="N268" s="195" t="n"/>
      <c r="O268" s="195" t="n"/>
      <c r="P268" s="195" t="n"/>
      <c r="Q268" s="195" t="n"/>
      <c r="R268" s="195" t="n"/>
      <c r="S268" s="195" t="n"/>
      <c r="T268" s="195" t="n"/>
      <c r="U268" s="195" t="n"/>
      <c r="V268" s="195" t="n"/>
      <c r="W268" s="195" t="n"/>
      <c r="X268" s="195" t="n"/>
      <c r="Y268" s="195" t="n"/>
      <c r="Z268" s="195" t="n"/>
    </row>
    <row r="269" ht="12.75" customHeight="1" s="324">
      <c r="A269" s="195" t="n"/>
      <c r="B269" s="195" t="n"/>
      <c r="C269" s="195" t="n"/>
      <c r="D269" s="195" t="n"/>
      <c r="E269" s="195" t="n"/>
      <c r="F269" s="195" t="n"/>
      <c r="G269" s="195" t="n"/>
      <c r="H269" s="195" t="n"/>
      <c r="I269" s="195" t="n"/>
      <c r="J269" s="195" t="n"/>
      <c r="K269" s="195" t="n"/>
      <c r="L269" s="195" t="n"/>
      <c r="M269" s="195" t="n"/>
      <c r="N269" s="195" t="n"/>
      <c r="O269" s="195" t="n"/>
      <c r="P269" s="195" t="n"/>
      <c r="Q269" s="195" t="n"/>
      <c r="R269" s="195" t="n"/>
      <c r="S269" s="195" t="n"/>
      <c r="T269" s="195" t="n"/>
      <c r="U269" s="195" t="n"/>
      <c r="V269" s="195" t="n"/>
      <c r="W269" s="195" t="n"/>
      <c r="X269" s="195" t="n"/>
      <c r="Y269" s="195" t="n"/>
      <c r="Z269" s="195" t="n"/>
    </row>
    <row r="270" ht="12.75" customHeight="1" s="324">
      <c r="A270" s="195" t="n"/>
      <c r="B270" s="195" t="n"/>
      <c r="C270" s="195" t="n"/>
      <c r="D270" s="195" t="n"/>
      <c r="E270" s="195" t="n"/>
      <c r="F270" s="195" t="n"/>
      <c r="G270" s="195" t="n"/>
      <c r="H270" s="195" t="n"/>
      <c r="I270" s="195" t="n"/>
      <c r="J270" s="195" t="n"/>
      <c r="K270" s="195" t="n"/>
      <c r="L270" s="195" t="n"/>
      <c r="M270" s="195" t="n"/>
      <c r="N270" s="195" t="n"/>
      <c r="O270" s="195" t="n"/>
      <c r="P270" s="195" t="n"/>
      <c r="Q270" s="195" t="n"/>
      <c r="R270" s="195" t="n"/>
      <c r="S270" s="195" t="n"/>
      <c r="T270" s="195" t="n"/>
      <c r="U270" s="195" t="n"/>
      <c r="V270" s="195" t="n"/>
      <c r="W270" s="195" t="n"/>
      <c r="X270" s="195" t="n"/>
      <c r="Y270" s="195" t="n"/>
      <c r="Z270" s="195" t="n"/>
    </row>
    <row r="271" ht="12.75" customHeight="1" s="324">
      <c r="A271" s="195" t="n"/>
      <c r="B271" s="195" t="n"/>
      <c r="C271" s="195" t="n"/>
      <c r="D271" s="195" t="n"/>
      <c r="E271" s="195" t="n"/>
      <c r="F271" s="195" t="n"/>
      <c r="G271" s="195" t="n"/>
      <c r="H271" s="195" t="n"/>
      <c r="I271" s="195" t="n"/>
      <c r="J271" s="195" t="n"/>
      <c r="K271" s="195" t="n"/>
      <c r="L271" s="195" t="n"/>
      <c r="M271" s="195" t="n"/>
      <c r="N271" s="195" t="n"/>
      <c r="O271" s="195" t="n"/>
      <c r="P271" s="195" t="n"/>
      <c r="Q271" s="195" t="n"/>
      <c r="R271" s="195" t="n"/>
      <c r="S271" s="195" t="n"/>
      <c r="T271" s="195" t="n"/>
      <c r="U271" s="195" t="n"/>
      <c r="V271" s="195" t="n"/>
      <c r="W271" s="195" t="n"/>
      <c r="X271" s="195" t="n"/>
      <c r="Y271" s="195" t="n"/>
      <c r="Z271" s="195" t="n"/>
    </row>
    <row r="272" ht="12.75" customHeight="1" s="324">
      <c r="A272" s="195" t="n"/>
      <c r="B272" s="195" t="n"/>
      <c r="C272" s="195" t="n"/>
      <c r="D272" s="195" t="n"/>
      <c r="E272" s="195" t="n"/>
      <c r="F272" s="195" t="n"/>
      <c r="G272" s="195" t="n"/>
      <c r="H272" s="195" t="n"/>
      <c r="I272" s="195" t="n"/>
      <c r="J272" s="195" t="n"/>
      <c r="K272" s="195" t="n"/>
      <c r="L272" s="195" t="n"/>
      <c r="M272" s="195" t="n"/>
      <c r="N272" s="195" t="n"/>
      <c r="O272" s="195" t="n"/>
      <c r="P272" s="195" t="n"/>
      <c r="Q272" s="195" t="n"/>
      <c r="R272" s="195" t="n"/>
      <c r="S272" s="195" t="n"/>
      <c r="T272" s="195" t="n"/>
      <c r="U272" s="195" t="n"/>
      <c r="V272" s="195" t="n"/>
      <c r="W272" s="195" t="n"/>
      <c r="X272" s="195" t="n"/>
      <c r="Y272" s="195" t="n"/>
      <c r="Z272" s="195" t="n"/>
    </row>
    <row r="273" ht="12.75" customHeight="1" s="324">
      <c r="A273" s="195" t="n"/>
      <c r="B273" s="195" t="n"/>
      <c r="C273" s="195" t="n"/>
      <c r="D273" s="195" t="n"/>
      <c r="E273" s="195" t="n"/>
      <c r="F273" s="195" t="n"/>
      <c r="G273" s="195" t="n"/>
      <c r="H273" s="195" t="n"/>
      <c r="I273" s="195" t="n"/>
      <c r="J273" s="195" t="n"/>
      <c r="K273" s="195" t="n"/>
      <c r="L273" s="195" t="n"/>
      <c r="M273" s="195" t="n"/>
      <c r="N273" s="195" t="n"/>
      <c r="O273" s="195" t="n"/>
      <c r="P273" s="195" t="n"/>
      <c r="Q273" s="195" t="n"/>
      <c r="R273" s="195" t="n"/>
      <c r="S273" s="195" t="n"/>
      <c r="T273" s="195" t="n"/>
      <c r="U273" s="195" t="n"/>
      <c r="V273" s="195" t="n"/>
      <c r="W273" s="195" t="n"/>
      <c r="X273" s="195" t="n"/>
      <c r="Y273" s="195" t="n"/>
      <c r="Z273" s="195" t="n"/>
    </row>
    <row r="274" ht="12.75" customHeight="1" s="324">
      <c r="A274" s="195" t="n"/>
      <c r="B274" s="195" t="n"/>
      <c r="C274" s="195" t="n"/>
      <c r="D274" s="195" t="n"/>
      <c r="E274" s="195" t="n"/>
      <c r="F274" s="195" t="n"/>
      <c r="G274" s="195" t="n"/>
      <c r="H274" s="195" t="n"/>
      <c r="I274" s="195" t="n"/>
      <c r="J274" s="195" t="n"/>
      <c r="K274" s="195" t="n"/>
      <c r="L274" s="195" t="n"/>
      <c r="M274" s="195" t="n"/>
      <c r="N274" s="195" t="n"/>
      <c r="O274" s="195" t="n"/>
      <c r="P274" s="195" t="n"/>
      <c r="Q274" s="195" t="n"/>
      <c r="R274" s="195" t="n"/>
      <c r="S274" s="195" t="n"/>
      <c r="T274" s="195" t="n"/>
      <c r="U274" s="195" t="n"/>
      <c r="V274" s="195" t="n"/>
      <c r="W274" s="195" t="n"/>
      <c r="X274" s="195" t="n"/>
      <c r="Y274" s="195" t="n"/>
      <c r="Z274" s="195" t="n"/>
    </row>
    <row r="275" ht="12.75" customHeight="1" s="324">
      <c r="A275" s="195" t="n"/>
      <c r="B275" s="195" t="n"/>
      <c r="C275" s="195" t="n"/>
      <c r="D275" s="195" t="n"/>
      <c r="E275" s="195" t="n"/>
      <c r="F275" s="195" t="n"/>
      <c r="G275" s="195" t="n"/>
      <c r="H275" s="195" t="n"/>
      <c r="I275" s="195" t="n"/>
      <c r="J275" s="195" t="n"/>
      <c r="K275" s="195" t="n"/>
      <c r="L275" s="195" t="n"/>
      <c r="M275" s="195" t="n"/>
      <c r="N275" s="195" t="n"/>
      <c r="O275" s="195" t="n"/>
      <c r="P275" s="195" t="n"/>
      <c r="Q275" s="195" t="n"/>
      <c r="R275" s="195" t="n"/>
      <c r="S275" s="195" t="n"/>
      <c r="T275" s="195" t="n"/>
      <c r="U275" s="195" t="n"/>
      <c r="V275" s="195" t="n"/>
      <c r="W275" s="195" t="n"/>
      <c r="X275" s="195" t="n"/>
      <c r="Y275" s="195" t="n"/>
      <c r="Z275" s="195" t="n"/>
    </row>
    <row r="276" ht="12.75" customHeight="1" s="324">
      <c r="A276" s="195" t="n"/>
      <c r="B276" s="195" t="n"/>
      <c r="C276" s="195" t="n"/>
      <c r="D276" s="195" t="n"/>
      <c r="E276" s="195" t="n"/>
      <c r="F276" s="195" t="n"/>
      <c r="G276" s="195" t="n"/>
      <c r="H276" s="195" t="n"/>
      <c r="I276" s="195" t="n"/>
      <c r="J276" s="195" t="n"/>
      <c r="K276" s="195" t="n"/>
      <c r="L276" s="195" t="n"/>
      <c r="M276" s="195" t="n"/>
      <c r="N276" s="195" t="n"/>
      <c r="O276" s="195" t="n"/>
      <c r="P276" s="195" t="n"/>
      <c r="Q276" s="195" t="n"/>
      <c r="R276" s="195" t="n"/>
      <c r="S276" s="195" t="n"/>
      <c r="T276" s="195" t="n"/>
      <c r="U276" s="195" t="n"/>
      <c r="V276" s="195" t="n"/>
      <c r="W276" s="195" t="n"/>
      <c r="X276" s="195" t="n"/>
      <c r="Y276" s="195" t="n"/>
      <c r="Z276" s="195" t="n"/>
    </row>
    <row r="277" ht="12.75" customHeight="1" s="324">
      <c r="A277" s="195" t="n"/>
      <c r="B277" s="195" t="n"/>
      <c r="C277" s="195" t="n"/>
      <c r="D277" s="195" t="n"/>
      <c r="E277" s="195" t="n"/>
      <c r="F277" s="195" t="n"/>
      <c r="G277" s="195" t="n"/>
      <c r="H277" s="195" t="n"/>
      <c r="I277" s="195" t="n"/>
      <c r="J277" s="195" t="n"/>
      <c r="K277" s="195" t="n"/>
      <c r="L277" s="195" t="n"/>
      <c r="M277" s="195" t="n"/>
      <c r="N277" s="195" t="n"/>
      <c r="O277" s="195" t="n"/>
      <c r="P277" s="195" t="n"/>
      <c r="Q277" s="195" t="n"/>
      <c r="R277" s="195" t="n"/>
      <c r="S277" s="195" t="n"/>
      <c r="T277" s="195" t="n"/>
      <c r="U277" s="195" t="n"/>
      <c r="V277" s="195" t="n"/>
      <c r="W277" s="195" t="n"/>
      <c r="X277" s="195" t="n"/>
      <c r="Y277" s="195" t="n"/>
      <c r="Z277" s="195" t="n"/>
    </row>
    <row r="278" ht="12.75" customHeight="1" s="324">
      <c r="A278" s="195" t="n"/>
      <c r="B278" s="195" t="n"/>
      <c r="C278" s="195" t="n"/>
      <c r="D278" s="195" t="n"/>
      <c r="E278" s="195" t="n"/>
      <c r="F278" s="195" t="n"/>
      <c r="G278" s="195" t="n"/>
      <c r="H278" s="195" t="n"/>
      <c r="I278" s="195" t="n"/>
      <c r="J278" s="195" t="n"/>
      <c r="K278" s="195" t="n"/>
      <c r="L278" s="195" t="n"/>
      <c r="M278" s="195" t="n"/>
      <c r="N278" s="195" t="n"/>
      <c r="O278" s="195" t="n"/>
      <c r="P278" s="195" t="n"/>
      <c r="Q278" s="195" t="n"/>
      <c r="R278" s="195" t="n"/>
      <c r="S278" s="195" t="n"/>
      <c r="T278" s="195" t="n"/>
      <c r="U278" s="195" t="n"/>
      <c r="V278" s="195" t="n"/>
      <c r="W278" s="195" t="n"/>
      <c r="X278" s="195" t="n"/>
      <c r="Y278" s="195" t="n"/>
      <c r="Z278" s="195" t="n"/>
    </row>
    <row r="279" ht="12.75" customHeight="1" s="324">
      <c r="A279" s="195" t="n"/>
      <c r="B279" s="195" t="n"/>
      <c r="C279" s="195" t="n"/>
      <c r="D279" s="195" t="n"/>
      <c r="E279" s="195" t="n"/>
      <c r="F279" s="195" t="n"/>
      <c r="G279" s="195" t="n"/>
      <c r="H279" s="195" t="n"/>
      <c r="I279" s="195" t="n"/>
      <c r="J279" s="195" t="n"/>
      <c r="K279" s="195" t="n"/>
      <c r="L279" s="195" t="n"/>
      <c r="M279" s="195" t="n"/>
      <c r="N279" s="195" t="n"/>
      <c r="O279" s="195" t="n"/>
      <c r="P279" s="195" t="n"/>
      <c r="Q279" s="195" t="n"/>
      <c r="R279" s="195" t="n"/>
      <c r="S279" s="195" t="n"/>
      <c r="T279" s="195" t="n"/>
      <c r="U279" s="195" t="n"/>
      <c r="V279" s="195" t="n"/>
      <c r="W279" s="195" t="n"/>
      <c r="X279" s="195" t="n"/>
      <c r="Y279" s="195" t="n"/>
      <c r="Z279" s="195" t="n"/>
    </row>
    <row r="280" ht="12.75" customHeight="1" s="324">
      <c r="A280" s="195" t="n"/>
      <c r="B280" s="195" t="n"/>
      <c r="C280" s="195" t="n"/>
      <c r="D280" s="195" t="n"/>
      <c r="E280" s="195" t="n"/>
      <c r="F280" s="195" t="n"/>
      <c r="G280" s="195" t="n"/>
      <c r="H280" s="195" t="n"/>
      <c r="I280" s="195" t="n"/>
      <c r="J280" s="195" t="n"/>
      <c r="K280" s="195" t="n"/>
      <c r="L280" s="195" t="n"/>
      <c r="M280" s="195" t="n"/>
      <c r="N280" s="195" t="n"/>
      <c r="O280" s="195" t="n"/>
      <c r="P280" s="195" t="n"/>
      <c r="Q280" s="195" t="n"/>
      <c r="R280" s="195" t="n"/>
      <c r="S280" s="195" t="n"/>
      <c r="T280" s="195" t="n"/>
      <c r="U280" s="195" t="n"/>
      <c r="V280" s="195" t="n"/>
      <c r="W280" s="195" t="n"/>
      <c r="X280" s="195" t="n"/>
      <c r="Y280" s="195" t="n"/>
      <c r="Z280" s="195" t="n"/>
    </row>
    <row r="281" ht="12.75" customHeight="1" s="324">
      <c r="A281" s="195" t="n"/>
      <c r="B281" s="195" t="n"/>
      <c r="C281" s="195" t="n"/>
      <c r="D281" s="195" t="n"/>
      <c r="E281" s="195" t="n"/>
      <c r="F281" s="195" t="n"/>
      <c r="G281" s="195" t="n"/>
      <c r="H281" s="195" t="n"/>
      <c r="I281" s="195" t="n"/>
      <c r="J281" s="195" t="n"/>
      <c r="K281" s="195" t="n"/>
      <c r="L281" s="195" t="n"/>
      <c r="M281" s="195" t="n"/>
      <c r="N281" s="195" t="n"/>
      <c r="O281" s="195" t="n"/>
      <c r="P281" s="195" t="n"/>
      <c r="Q281" s="195" t="n"/>
      <c r="R281" s="195" t="n"/>
      <c r="S281" s="195" t="n"/>
      <c r="T281" s="195" t="n"/>
      <c r="U281" s="195" t="n"/>
      <c r="V281" s="195" t="n"/>
      <c r="W281" s="195" t="n"/>
      <c r="X281" s="195" t="n"/>
      <c r="Y281" s="195" t="n"/>
      <c r="Z281" s="195" t="n"/>
    </row>
    <row r="282" ht="12.75" customHeight="1" s="324">
      <c r="A282" s="195" t="n"/>
      <c r="B282" s="195" t="n"/>
      <c r="C282" s="195" t="n"/>
      <c r="D282" s="195" t="n"/>
      <c r="E282" s="195" t="n"/>
      <c r="F282" s="195" t="n"/>
      <c r="G282" s="195" t="n"/>
      <c r="H282" s="195" t="n"/>
      <c r="I282" s="195" t="n"/>
      <c r="J282" s="195" t="n"/>
      <c r="K282" s="195" t="n"/>
      <c r="L282" s="195" t="n"/>
      <c r="M282" s="195" t="n"/>
      <c r="N282" s="195" t="n"/>
      <c r="O282" s="195" t="n"/>
      <c r="P282" s="195" t="n"/>
      <c r="Q282" s="195" t="n"/>
      <c r="R282" s="195" t="n"/>
      <c r="S282" s="195" t="n"/>
      <c r="T282" s="195" t="n"/>
      <c r="U282" s="195" t="n"/>
      <c r="V282" s="195" t="n"/>
      <c r="W282" s="195" t="n"/>
      <c r="X282" s="195" t="n"/>
      <c r="Y282" s="195" t="n"/>
      <c r="Z282" s="195" t="n"/>
    </row>
    <row r="283" ht="12.75" customHeight="1" s="324">
      <c r="A283" s="195" t="n"/>
      <c r="B283" s="195" t="n"/>
      <c r="C283" s="195" t="n"/>
      <c r="D283" s="195" t="n"/>
      <c r="E283" s="195" t="n"/>
      <c r="F283" s="195" t="n"/>
      <c r="G283" s="195" t="n"/>
      <c r="H283" s="195" t="n"/>
      <c r="I283" s="195" t="n"/>
      <c r="J283" s="195" t="n"/>
      <c r="K283" s="195" t="n"/>
      <c r="L283" s="195" t="n"/>
      <c r="M283" s="195" t="n"/>
      <c r="N283" s="195" t="n"/>
      <c r="O283" s="195" t="n"/>
      <c r="P283" s="195" t="n"/>
      <c r="Q283" s="195" t="n"/>
      <c r="R283" s="195" t="n"/>
      <c r="S283" s="195" t="n"/>
      <c r="T283" s="195" t="n"/>
      <c r="U283" s="195" t="n"/>
      <c r="V283" s="195" t="n"/>
      <c r="W283" s="195" t="n"/>
      <c r="X283" s="195" t="n"/>
      <c r="Y283" s="195" t="n"/>
      <c r="Z283" s="195" t="n"/>
    </row>
    <row r="284" ht="12.75" customHeight="1" s="324">
      <c r="A284" s="195" t="n"/>
      <c r="B284" s="195" t="n"/>
      <c r="C284" s="195" t="n"/>
      <c r="D284" s="195" t="n"/>
      <c r="E284" s="195" t="n"/>
      <c r="F284" s="195" t="n"/>
      <c r="G284" s="195" t="n"/>
      <c r="H284" s="195" t="n"/>
      <c r="I284" s="195" t="n"/>
      <c r="J284" s="195" t="n"/>
      <c r="K284" s="195" t="n"/>
      <c r="L284" s="195" t="n"/>
      <c r="M284" s="195" t="n"/>
      <c r="N284" s="195" t="n"/>
      <c r="O284" s="195" t="n"/>
      <c r="P284" s="195" t="n"/>
      <c r="Q284" s="195" t="n"/>
      <c r="R284" s="195" t="n"/>
      <c r="S284" s="195" t="n"/>
      <c r="T284" s="195" t="n"/>
      <c r="U284" s="195" t="n"/>
      <c r="V284" s="195" t="n"/>
      <c r="W284" s="195" t="n"/>
      <c r="X284" s="195" t="n"/>
      <c r="Y284" s="195" t="n"/>
      <c r="Z284" s="195" t="n"/>
    </row>
    <row r="285" ht="12.75" customHeight="1" s="324">
      <c r="A285" s="195" t="n"/>
      <c r="B285" s="195" t="n"/>
      <c r="C285" s="195" t="n"/>
      <c r="D285" s="195" t="n"/>
      <c r="E285" s="195" t="n"/>
      <c r="F285" s="195" t="n"/>
      <c r="G285" s="195" t="n"/>
      <c r="H285" s="195" t="n"/>
      <c r="I285" s="195" t="n"/>
      <c r="J285" s="195" t="n"/>
      <c r="K285" s="195" t="n"/>
      <c r="L285" s="195" t="n"/>
      <c r="M285" s="195" t="n"/>
      <c r="N285" s="195" t="n"/>
      <c r="O285" s="195" t="n"/>
      <c r="P285" s="195" t="n"/>
      <c r="Q285" s="195" t="n"/>
      <c r="R285" s="195" t="n"/>
      <c r="S285" s="195" t="n"/>
      <c r="T285" s="195" t="n"/>
      <c r="U285" s="195" t="n"/>
      <c r="V285" s="195" t="n"/>
      <c r="W285" s="195" t="n"/>
      <c r="X285" s="195" t="n"/>
      <c r="Y285" s="195" t="n"/>
      <c r="Z285" s="195" t="n"/>
    </row>
    <row r="286" ht="12.75" customHeight="1" s="324">
      <c r="A286" s="195" t="n"/>
      <c r="B286" s="195" t="n"/>
      <c r="C286" s="195" t="n"/>
      <c r="D286" s="195" t="n"/>
      <c r="E286" s="195" t="n"/>
      <c r="F286" s="195" t="n"/>
      <c r="G286" s="195" t="n"/>
      <c r="H286" s="195" t="n"/>
      <c r="I286" s="195" t="n"/>
      <c r="J286" s="195" t="n"/>
      <c r="K286" s="195" t="n"/>
      <c r="L286" s="195" t="n"/>
      <c r="M286" s="195" t="n"/>
      <c r="N286" s="195" t="n"/>
      <c r="O286" s="195" t="n"/>
      <c r="P286" s="195" t="n"/>
      <c r="Q286" s="195" t="n"/>
      <c r="R286" s="195" t="n"/>
      <c r="S286" s="195" t="n"/>
      <c r="T286" s="195" t="n"/>
      <c r="U286" s="195" t="n"/>
      <c r="V286" s="195" t="n"/>
      <c r="W286" s="195" t="n"/>
      <c r="X286" s="195" t="n"/>
      <c r="Y286" s="195" t="n"/>
      <c r="Z286" s="195" t="n"/>
    </row>
    <row r="287" ht="12.75" customHeight="1" s="324">
      <c r="A287" s="195" t="n"/>
      <c r="B287" s="195" t="n"/>
      <c r="C287" s="195" t="n"/>
      <c r="D287" s="195" t="n"/>
      <c r="E287" s="195" t="n"/>
      <c r="F287" s="195" t="n"/>
      <c r="G287" s="195" t="n"/>
      <c r="H287" s="195" t="n"/>
      <c r="I287" s="195" t="n"/>
      <c r="J287" s="195" t="n"/>
      <c r="K287" s="195" t="n"/>
      <c r="L287" s="195" t="n"/>
      <c r="M287" s="195" t="n"/>
      <c r="N287" s="195" t="n"/>
      <c r="O287" s="195" t="n"/>
      <c r="P287" s="195" t="n"/>
      <c r="Q287" s="195" t="n"/>
      <c r="R287" s="195" t="n"/>
      <c r="S287" s="195" t="n"/>
      <c r="T287" s="195" t="n"/>
      <c r="U287" s="195" t="n"/>
      <c r="V287" s="195" t="n"/>
      <c r="W287" s="195" t="n"/>
      <c r="X287" s="195" t="n"/>
      <c r="Y287" s="195" t="n"/>
      <c r="Z287" s="195" t="n"/>
    </row>
    <row r="288" ht="12.75" customHeight="1" s="324">
      <c r="A288" s="195" t="n"/>
      <c r="B288" s="195" t="n"/>
      <c r="C288" s="195" t="n"/>
      <c r="D288" s="195" t="n"/>
      <c r="E288" s="195" t="n"/>
      <c r="F288" s="195" t="n"/>
      <c r="G288" s="195" t="n"/>
      <c r="H288" s="195" t="n"/>
      <c r="I288" s="195" t="n"/>
      <c r="J288" s="195" t="n"/>
      <c r="K288" s="195" t="n"/>
      <c r="L288" s="195" t="n"/>
      <c r="M288" s="195" t="n"/>
      <c r="N288" s="195" t="n"/>
      <c r="O288" s="195" t="n"/>
      <c r="P288" s="195" t="n"/>
      <c r="Q288" s="195" t="n"/>
      <c r="R288" s="195" t="n"/>
      <c r="S288" s="195" t="n"/>
      <c r="T288" s="195" t="n"/>
      <c r="U288" s="195" t="n"/>
      <c r="V288" s="195" t="n"/>
      <c r="W288" s="195" t="n"/>
      <c r="X288" s="195" t="n"/>
      <c r="Y288" s="195" t="n"/>
      <c r="Z288" s="195" t="n"/>
    </row>
    <row r="289" ht="12.75" customHeight="1" s="324">
      <c r="A289" s="195" t="n"/>
      <c r="B289" s="195" t="n"/>
      <c r="C289" s="195" t="n"/>
      <c r="D289" s="195" t="n"/>
      <c r="E289" s="195" t="n"/>
      <c r="F289" s="195" t="n"/>
      <c r="G289" s="195" t="n"/>
      <c r="H289" s="195" t="n"/>
      <c r="I289" s="195" t="n"/>
      <c r="J289" s="195" t="n"/>
      <c r="K289" s="195" t="n"/>
      <c r="L289" s="195" t="n"/>
      <c r="M289" s="195" t="n"/>
      <c r="N289" s="195" t="n"/>
      <c r="O289" s="195" t="n"/>
      <c r="P289" s="195" t="n"/>
      <c r="Q289" s="195" t="n"/>
      <c r="R289" s="195" t="n"/>
      <c r="S289" s="195" t="n"/>
      <c r="T289" s="195" t="n"/>
      <c r="U289" s="195" t="n"/>
      <c r="V289" s="195" t="n"/>
      <c r="W289" s="195" t="n"/>
      <c r="X289" s="195" t="n"/>
      <c r="Y289" s="195" t="n"/>
      <c r="Z289" s="195" t="n"/>
    </row>
    <row r="290" ht="12.75" customHeight="1" s="324">
      <c r="A290" s="195" t="n"/>
      <c r="B290" s="195" t="n"/>
      <c r="C290" s="195" t="n"/>
      <c r="D290" s="195" t="n"/>
      <c r="E290" s="195" t="n"/>
      <c r="F290" s="195" t="n"/>
      <c r="G290" s="195" t="n"/>
      <c r="H290" s="195" t="n"/>
      <c r="I290" s="195" t="n"/>
      <c r="J290" s="195" t="n"/>
      <c r="K290" s="195" t="n"/>
      <c r="L290" s="195" t="n"/>
      <c r="M290" s="195" t="n"/>
      <c r="N290" s="195" t="n"/>
      <c r="O290" s="195" t="n"/>
      <c r="P290" s="195" t="n"/>
      <c r="Q290" s="195" t="n"/>
      <c r="R290" s="195" t="n"/>
      <c r="S290" s="195" t="n"/>
      <c r="T290" s="195" t="n"/>
      <c r="U290" s="195" t="n"/>
      <c r="V290" s="195" t="n"/>
      <c r="W290" s="195" t="n"/>
      <c r="X290" s="195" t="n"/>
      <c r="Y290" s="195" t="n"/>
      <c r="Z290" s="195" t="n"/>
    </row>
    <row r="291" ht="12.75" customHeight="1" s="324">
      <c r="A291" s="195" t="n"/>
      <c r="B291" s="195" t="n"/>
      <c r="C291" s="195" t="n"/>
      <c r="D291" s="195" t="n"/>
      <c r="E291" s="195" t="n"/>
      <c r="F291" s="195" t="n"/>
      <c r="G291" s="195" t="n"/>
      <c r="H291" s="195" t="n"/>
      <c r="I291" s="195" t="n"/>
      <c r="J291" s="195" t="n"/>
      <c r="K291" s="195" t="n"/>
      <c r="L291" s="195" t="n"/>
      <c r="M291" s="195" t="n"/>
      <c r="N291" s="195" t="n"/>
      <c r="O291" s="195" t="n"/>
      <c r="P291" s="195" t="n"/>
      <c r="Q291" s="195" t="n"/>
      <c r="R291" s="195" t="n"/>
      <c r="S291" s="195" t="n"/>
      <c r="T291" s="195" t="n"/>
      <c r="U291" s="195" t="n"/>
      <c r="V291" s="195" t="n"/>
      <c r="W291" s="195" t="n"/>
      <c r="X291" s="195" t="n"/>
      <c r="Y291" s="195" t="n"/>
      <c r="Z291" s="195" t="n"/>
    </row>
    <row r="292" ht="12.75" customHeight="1" s="324">
      <c r="A292" s="195" t="n"/>
      <c r="B292" s="195" t="n"/>
      <c r="C292" s="195" t="n"/>
      <c r="D292" s="195" t="n"/>
      <c r="E292" s="195" t="n"/>
      <c r="F292" s="195" t="n"/>
      <c r="G292" s="195" t="n"/>
      <c r="H292" s="195" t="n"/>
      <c r="I292" s="195" t="n"/>
      <c r="J292" s="195" t="n"/>
      <c r="K292" s="195" t="n"/>
      <c r="L292" s="195" t="n"/>
      <c r="M292" s="195" t="n"/>
      <c r="N292" s="195" t="n"/>
      <c r="O292" s="195" t="n"/>
      <c r="P292" s="195" t="n"/>
      <c r="Q292" s="195" t="n"/>
      <c r="R292" s="195" t="n"/>
      <c r="S292" s="195" t="n"/>
      <c r="T292" s="195" t="n"/>
      <c r="U292" s="195" t="n"/>
      <c r="V292" s="195" t="n"/>
      <c r="W292" s="195" t="n"/>
      <c r="X292" s="195" t="n"/>
      <c r="Y292" s="195" t="n"/>
      <c r="Z292" s="195" t="n"/>
    </row>
    <row r="293" ht="12.75" customHeight="1" s="324">
      <c r="A293" s="195" t="n"/>
      <c r="B293" s="195" t="n"/>
      <c r="C293" s="195" t="n"/>
      <c r="D293" s="195" t="n"/>
      <c r="E293" s="195" t="n"/>
      <c r="F293" s="195" t="n"/>
      <c r="G293" s="195" t="n"/>
      <c r="H293" s="195" t="n"/>
      <c r="I293" s="195" t="n"/>
      <c r="J293" s="195" t="n"/>
      <c r="K293" s="195" t="n"/>
      <c r="L293" s="195" t="n"/>
      <c r="M293" s="195" t="n"/>
      <c r="N293" s="195" t="n"/>
      <c r="O293" s="195" t="n"/>
      <c r="P293" s="195" t="n"/>
      <c r="Q293" s="195" t="n"/>
      <c r="R293" s="195" t="n"/>
      <c r="S293" s="195" t="n"/>
      <c r="T293" s="195" t="n"/>
      <c r="U293" s="195" t="n"/>
      <c r="V293" s="195" t="n"/>
      <c r="W293" s="195" t="n"/>
      <c r="X293" s="195" t="n"/>
      <c r="Y293" s="195" t="n"/>
      <c r="Z293" s="195" t="n"/>
    </row>
    <row r="294" ht="12.75" customHeight="1" s="324">
      <c r="A294" s="195" t="n"/>
      <c r="B294" s="195" t="n"/>
      <c r="C294" s="195" t="n"/>
      <c r="D294" s="195" t="n"/>
      <c r="E294" s="195" t="n"/>
      <c r="F294" s="195" t="n"/>
      <c r="G294" s="195" t="n"/>
      <c r="H294" s="195" t="n"/>
      <c r="I294" s="195" t="n"/>
      <c r="J294" s="195" t="n"/>
      <c r="K294" s="195" t="n"/>
      <c r="L294" s="195" t="n"/>
      <c r="M294" s="195" t="n"/>
      <c r="N294" s="195" t="n"/>
      <c r="O294" s="195" t="n"/>
      <c r="P294" s="195" t="n"/>
      <c r="Q294" s="195" t="n"/>
      <c r="R294" s="195" t="n"/>
      <c r="S294" s="195" t="n"/>
      <c r="T294" s="195" t="n"/>
      <c r="U294" s="195" t="n"/>
      <c r="V294" s="195" t="n"/>
      <c r="W294" s="195" t="n"/>
      <c r="X294" s="195" t="n"/>
      <c r="Y294" s="195" t="n"/>
      <c r="Z294" s="195" t="n"/>
    </row>
    <row r="295" ht="12.75" customHeight="1" s="324">
      <c r="A295" s="195" t="n"/>
      <c r="B295" s="195" t="n"/>
      <c r="C295" s="195" t="n"/>
      <c r="D295" s="195" t="n"/>
      <c r="E295" s="195" t="n"/>
      <c r="F295" s="195" t="n"/>
      <c r="G295" s="195" t="n"/>
      <c r="H295" s="195" t="n"/>
      <c r="I295" s="195" t="n"/>
      <c r="J295" s="195" t="n"/>
      <c r="K295" s="195" t="n"/>
      <c r="L295" s="195" t="n"/>
      <c r="M295" s="195" t="n"/>
      <c r="N295" s="195" t="n"/>
      <c r="O295" s="195" t="n"/>
      <c r="P295" s="195" t="n"/>
      <c r="Q295" s="195" t="n"/>
      <c r="R295" s="195" t="n"/>
      <c r="S295" s="195" t="n"/>
      <c r="T295" s="195" t="n"/>
      <c r="U295" s="195" t="n"/>
      <c r="V295" s="195" t="n"/>
      <c r="W295" s="195" t="n"/>
      <c r="X295" s="195" t="n"/>
      <c r="Y295" s="195" t="n"/>
      <c r="Z295" s="195" t="n"/>
    </row>
    <row r="296" ht="12.75" customHeight="1" s="324">
      <c r="A296" s="195" t="n"/>
      <c r="B296" s="195" t="n"/>
      <c r="C296" s="195" t="n"/>
      <c r="D296" s="195" t="n"/>
      <c r="E296" s="195" t="n"/>
      <c r="F296" s="195" t="n"/>
      <c r="G296" s="195" t="n"/>
      <c r="H296" s="195" t="n"/>
      <c r="I296" s="195" t="n"/>
      <c r="J296" s="195" t="n"/>
      <c r="K296" s="195" t="n"/>
      <c r="L296" s="195" t="n"/>
      <c r="M296" s="195" t="n"/>
      <c r="N296" s="195" t="n"/>
      <c r="O296" s="195" t="n"/>
      <c r="P296" s="195" t="n"/>
      <c r="Q296" s="195" t="n"/>
      <c r="R296" s="195" t="n"/>
      <c r="S296" s="195" t="n"/>
      <c r="T296" s="195" t="n"/>
      <c r="U296" s="195" t="n"/>
      <c r="V296" s="195" t="n"/>
      <c r="W296" s="195" t="n"/>
      <c r="X296" s="195" t="n"/>
      <c r="Y296" s="195" t="n"/>
      <c r="Z296" s="195" t="n"/>
    </row>
    <row r="297" ht="12.75" customHeight="1" s="324">
      <c r="A297" s="195" t="n"/>
      <c r="B297" s="195" t="n"/>
      <c r="C297" s="195" t="n"/>
      <c r="D297" s="195" t="n"/>
      <c r="E297" s="195" t="n"/>
      <c r="F297" s="195" t="n"/>
      <c r="G297" s="195" t="n"/>
      <c r="H297" s="195" t="n"/>
      <c r="I297" s="195" t="n"/>
      <c r="J297" s="195" t="n"/>
      <c r="K297" s="195" t="n"/>
      <c r="L297" s="195" t="n"/>
      <c r="M297" s="195" t="n"/>
      <c r="N297" s="195" t="n"/>
      <c r="O297" s="195" t="n"/>
      <c r="P297" s="195" t="n"/>
      <c r="Q297" s="195" t="n"/>
      <c r="R297" s="195" t="n"/>
      <c r="S297" s="195" t="n"/>
      <c r="T297" s="195" t="n"/>
      <c r="U297" s="195" t="n"/>
      <c r="V297" s="195" t="n"/>
      <c r="W297" s="195" t="n"/>
      <c r="X297" s="195" t="n"/>
      <c r="Y297" s="195" t="n"/>
      <c r="Z297" s="195" t="n"/>
    </row>
    <row r="298" ht="12.75" customHeight="1" s="324">
      <c r="A298" s="195" t="n"/>
      <c r="B298" s="195" t="n"/>
      <c r="C298" s="195" t="n"/>
      <c r="D298" s="195" t="n"/>
      <c r="E298" s="195" t="n"/>
      <c r="F298" s="195" t="n"/>
      <c r="G298" s="195" t="n"/>
      <c r="H298" s="195" t="n"/>
      <c r="I298" s="195" t="n"/>
      <c r="J298" s="195" t="n"/>
      <c r="K298" s="195" t="n"/>
      <c r="L298" s="195" t="n"/>
      <c r="M298" s="195" t="n"/>
      <c r="N298" s="195" t="n"/>
      <c r="O298" s="195" t="n"/>
      <c r="P298" s="195" t="n"/>
      <c r="Q298" s="195" t="n"/>
      <c r="R298" s="195" t="n"/>
      <c r="S298" s="195" t="n"/>
      <c r="T298" s="195" t="n"/>
      <c r="U298" s="195" t="n"/>
      <c r="V298" s="195" t="n"/>
      <c r="W298" s="195" t="n"/>
      <c r="X298" s="195" t="n"/>
      <c r="Y298" s="195" t="n"/>
      <c r="Z298" s="195" t="n"/>
    </row>
    <row r="299" ht="12.75" customHeight="1" s="324">
      <c r="A299" s="195" t="n"/>
      <c r="B299" s="195" t="n"/>
      <c r="C299" s="195" t="n"/>
      <c r="D299" s="195" t="n"/>
      <c r="E299" s="195" t="n"/>
      <c r="F299" s="195" t="n"/>
      <c r="G299" s="195" t="n"/>
      <c r="H299" s="195" t="n"/>
      <c r="I299" s="195" t="n"/>
      <c r="J299" s="195" t="n"/>
      <c r="K299" s="195" t="n"/>
      <c r="L299" s="195" t="n"/>
      <c r="M299" s="195" t="n"/>
      <c r="N299" s="195" t="n"/>
      <c r="O299" s="195" t="n"/>
      <c r="P299" s="195" t="n"/>
      <c r="Q299" s="195" t="n"/>
      <c r="R299" s="195" t="n"/>
      <c r="S299" s="195" t="n"/>
      <c r="T299" s="195" t="n"/>
      <c r="U299" s="195" t="n"/>
      <c r="V299" s="195" t="n"/>
      <c r="W299" s="195" t="n"/>
      <c r="X299" s="195" t="n"/>
      <c r="Y299" s="195" t="n"/>
      <c r="Z299" s="195" t="n"/>
    </row>
    <row r="300" ht="12.75" customHeight="1" s="324">
      <c r="A300" s="195" t="n"/>
      <c r="B300" s="195" t="n"/>
      <c r="C300" s="195" t="n"/>
      <c r="D300" s="195" t="n"/>
      <c r="E300" s="195" t="n"/>
      <c r="F300" s="195" t="n"/>
      <c r="G300" s="195" t="n"/>
      <c r="H300" s="195" t="n"/>
      <c r="I300" s="195" t="n"/>
      <c r="J300" s="195" t="n"/>
      <c r="K300" s="195" t="n"/>
      <c r="L300" s="195" t="n"/>
      <c r="M300" s="195" t="n"/>
      <c r="N300" s="195" t="n"/>
      <c r="O300" s="195" t="n"/>
      <c r="P300" s="195" t="n"/>
      <c r="Q300" s="195" t="n"/>
      <c r="R300" s="195" t="n"/>
      <c r="S300" s="195" t="n"/>
      <c r="T300" s="195" t="n"/>
      <c r="U300" s="195" t="n"/>
      <c r="V300" s="195" t="n"/>
      <c r="W300" s="195" t="n"/>
      <c r="X300" s="195" t="n"/>
      <c r="Y300" s="195" t="n"/>
      <c r="Z300" s="195" t="n"/>
    </row>
    <row r="301" ht="12.75" customHeight="1" s="324">
      <c r="A301" s="195" t="n"/>
      <c r="B301" s="195" t="n"/>
      <c r="C301" s="195" t="n"/>
      <c r="D301" s="195" t="n"/>
      <c r="E301" s="195" t="n"/>
      <c r="F301" s="195" t="n"/>
      <c r="G301" s="195" t="n"/>
      <c r="H301" s="195" t="n"/>
      <c r="I301" s="195" t="n"/>
      <c r="J301" s="195" t="n"/>
      <c r="K301" s="195" t="n"/>
      <c r="L301" s="195" t="n"/>
      <c r="M301" s="195" t="n"/>
      <c r="N301" s="195" t="n"/>
      <c r="O301" s="195" t="n"/>
      <c r="P301" s="195" t="n"/>
      <c r="Q301" s="195" t="n"/>
      <c r="R301" s="195" t="n"/>
      <c r="S301" s="195" t="n"/>
      <c r="T301" s="195" t="n"/>
      <c r="U301" s="195" t="n"/>
      <c r="V301" s="195" t="n"/>
      <c r="W301" s="195" t="n"/>
      <c r="X301" s="195" t="n"/>
      <c r="Y301" s="195" t="n"/>
      <c r="Z301" s="195" t="n"/>
    </row>
    <row r="302" ht="12.75" customHeight="1" s="324">
      <c r="A302" s="195" t="n"/>
      <c r="B302" s="195" t="n"/>
      <c r="C302" s="195" t="n"/>
      <c r="D302" s="195" t="n"/>
      <c r="E302" s="195" t="n"/>
      <c r="F302" s="195" t="n"/>
      <c r="G302" s="195" t="n"/>
      <c r="H302" s="195" t="n"/>
      <c r="I302" s="195" t="n"/>
      <c r="J302" s="195" t="n"/>
      <c r="K302" s="195" t="n"/>
      <c r="L302" s="195" t="n"/>
      <c r="M302" s="195" t="n"/>
      <c r="N302" s="195" t="n"/>
      <c r="O302" s="195" t="n"/>
      <c r="P302" s="195" t="n"/>
      <c r="Q302" s="195" t="n"/>
      <c r="R302" s="195" t="n"/>
      <c r="S302" s="195" t="n"/>
      <c r="T302" s="195" t="n"/>
      <c r="U302" s="195" t="n"/>
      <c r="V302" s="195" t="n"/>
      <c r="W302" s="195" t="n"/>
      <c r="X302" s="195" t="n"/>
      <c r="Y302" s="195" t="n"/>
      <c r="Z302" s="195" t="n"/>
    </row>
    <row r="303" ht="12.75" customHeight="1" s="324">
      <c r="A303" s="195" t="n"/>
      <c r="B303" s="195" t="n"/>
      <c r="C303" s="195" t="n"/>
      <c r="D303" s="195" t="n"/>
      <c r="E303" s="195" t="n"/>
      <c r="F303" s="195" t="n"/>
      <c r="G303" s="195" t="n"/>
      <c r="H303" s="195" t="n"/>
      <c r="I303" s="195" t="n"/>
      <c r="J303" s="195" t="n"/>
      <c r="K303" s="195" t="n"/>
      <c r="L303" s="195" t="n"/>
      <c r="M303" s="195" t="n"/>
      <c r="N303" s="195" t="n"/>
      <c r="O303" s="195" t="n"/>
      <c r="P303" s="195" t="n"/>
      <c r="Q303" s="195" t="n"/>
      <c r="R303" s="195" t="n"/>
      <c r="S303" s="195" t="n"/>
      <c r="T303" s="195" t="n"/>
      <c r="U303" s="195" t="n"/>
      <c r="V303" s="195" t="n"/>
      <c r="W303" s="195" t="n"/>
      <c r="X303" s="195" t="n"/>
      <c r="Y303" s="195" t="n"/>
      <c r="Z303" s="195" t="n"/>
    </row>
    <row r="304" ht="12.75" customHeight="1" s="324">
      <c r="A304" s="195" t="n"/>
      <c r="B304" s="195" t="n"/>
      <c r="C304" s="195" t="n"/>
      <c r="D304" s="195" t="n"/>
      <c r="E304" s="195" t="n"/>
      <c r="F304" s="195" t="n"/>
      <c r="G304" s="195" t="n"/>
      <c r="H304" s="195" t="n"/>
      <c r="I304" s="195" t="n"/>
      <c r="J304" s="195" t="n"/>
      <c r="K304" s="195" t="n"/>
      <c r="L304" s="195" t="n"/>
      <c r="M304" s="195" t="n"/>
      <c r="N304" s="195" t="n"/>
      <c r="O304" s="195" t="n"/>
      <c r="P304" s="195" t="n"/>
      <c r="Q304" s="195" t="n"/>
      <c r="R304" s="195" t="n"/>
      <c r="S304" s="195" t="n"/>
      <c r="T304" s="195" t="n"/>
      <c r="U304" s="195" t="n"/>
      <c r="V304" s="195" t="n"/>
      <c r="W304" s="195" t="n"/>
      <c r="X304" s="195" t="n"/>
      <c r="Y304" s="195" t="n"/>
      <c r="Z304" s="195" t="n"/>
    </row>
    <row r="305" ht="12.75" customHeight="1" s="324">
      <c r="A305" s="195" t="n"/>
      <c r="B305" s="195" t="n"/>
      <c r="C305" s="195" t="n"/>
      <c r="D305" s="195" t="n"/>
      <c r="E305" s="195" t="n"/>
      <c r="F305" s="195" t="n"/>
      <c r="G305" s="195" t="n"/>
      <c r="H305" s="195" t="n"/>
      <c r="I305" s="195" t="n"/>
      <c r="J305" s="195" t="n"/>
      <c r="K305" s="195" t="n"/>
      <c r="L305" s="195" t="n"/>
      <c r="M305" s="195" t="n"/>
      <c r="N305" s="195" t="n"/>
      <c r="O305" s="195" t="n"/>
      <c r="P305" s="195" t="n"/>
      <c r="Q305" s="195" t="n"/>
      <c r="R305" s="195" t="n"/>
      <c r="S305" s="195" t="n"/>
      <c r="T305" s="195" t="n"/>
      <c r="U305" s="195" t="n"/>
      <c r="V305" s="195" t="n"/>
      <c r="W305" s="195" t="n"/>
      <c r="X305" s="195" t="n"/>
      <c r="Y305" s="195" t="n"/>
      <c r="Z305" s="195" t="n"/>
    </row>
    <row r="306" ht="12.75" customHeight="1" s="324">
      <c r="A306" s="195" t="n"/>
      <c r="B306" s="195" t="n"/>
      <c r="C306" s="195" t="n"/>
      <c r="D306" s="195" t="n"/>
      <c r="E306" s="195" t="n"/>
      <c r="F306" s="195" t="n"/>
      <c r="G306" s="195" t="n"/>
      <c r="H306" s="195" t="n"/>
      <c r="I306" s="195" t="n"/>
      <c r="J306" s="195" t="n"/>
      <c r="K306" s="195" t="n"/>
      <c r="L306" s="195" t="n"/>
      <c r="M306" s="195" t="n"/>
      <c r="N306" s="195" t="n"/>
      <c r="O306" s="195" t="n"/>
      <c r="P306" s="195" t="n"/>
      <c r="Q306" s="195" t="n"/>
      <c r="R306" s="195" t="n"/>
      <c r="S306" s="195" t="n"/>
      <c r="T306" s="195" t="n"/>
      <c r="U306" s="195" t="n"/>
      <c r="V306" s="195" t="n"/>
      <c r="W306" s="195" t="n"/>
      <c r="X306" s="195" t="n"/>
      <c r="Y306" s="195" t="n"/>
      <c r="Z306" s="195" t="n"/>
    </row>
    <row r="307" ht="12.75" customHeight="1" s="324">
      <c r="A307" s="195" t="n"/>
      <c r="B307" s="195" t="n"/>
      <c r="C307" s="195" t="n"/>
      <c r="D307" s="195" t="n"/>
      <c r="E307" s="195" t="n"/>
      <c r="F307" s="195" t="n"/>
      <c r="G307" s="195" t="n"/>
      <c r="H307" s="195" t="n"/>
      <c r="I307" s="195" t="n"/>
      <c r="J307" s="195" t="n"/>
      <c r="K307" s="195" t="n"/>
      <c r="L307" s="195" t="n"/>
      <c r="M307" s="195" t="n"/>
      <c r="N307" s="195" t="n"/>
      <c r="O307" s="195" t="n"/>
      <c r="P307" s="195" t="n"/>
      <c r="Q307" s="195" t="n"/>
      <c r="R307" s="195" t="n"/>
      <c r="S307" s="195" t="n"/>
      <c r="T307" s="195" t="n"/>
      <c r="U307" s="195" t="n"/>
      <c r="V307" s="195" t="n"/>
      <c r="W307" s="195" t="n"/>
      <c r="X307" s="195" t="n"/>
      <c r="Y307" s="195" t="n"/>
      <c r="Z307" s="195" t="n"/>
    </row>
    <row r="308" ht="12.75" customHeight="1" s="324">
      <c r="A308" s="195" t="n"/>
      <c r="B308" s="195" t="n"/>
      <c r="C308" s="195" t="n"/>
      <c r="D308" s="195" t="n"/>
      <c r="E308" s="195" t="n"/>
      <c r="F308" s="195" t="n"/>
      <c r="G308" s="195" t="n"/>
      <c r="H308" s="195" t="n"/>
      <c r="I308" s="195" t="n"/>
      <c r="J308" s="195" t="n"/>
      <c r="K308" s="195" t="n"/>
      <c r="L308" s="195" t="n"/>
      <c r="M308" s="195" t="n"/>
      <c r="N308" s="195" t="n"/>
      <c r="O308" s="195" t="n"/>
      <c r="P308" s="195" t="n"/>
      <c r="Q308" s="195" t="n"/>
      <c r="R308" s="195" t="n"/>
      <c r="S308" s="195" t="n"/>
      <c r="T308" s="195" t="n"/>
      <c r="U308" s="195" t="n"/>
      <c r="V308" s="195" t="n"/>
      <c r="W308" s="195" t="n"/>
      <c r="X308" s="195" t="n"/>
      <c r="Y308" s="195" t="n"/>
      <c r="Z308" s="195" t="n"/>
    </row>
    <row r="309" ht="12.75" customHeight="1" s="324">
      <c r="A309" s="195" t="n"/>
      <c r="B309" s="195" t="n"/>
      <c r="C309" s="195" t="n"/>
      <c r="D309" s="195" t="n"/>
      <c r="E309" s="195" t="n"/>
      <c r="F309" s="195" t="n"/>
      <c r="G309" s="195" t="n"/>
      <c r="H309" s="195" t="n"/>
      <c r="I309" s="195" t="n"/>
      <c r="J309" s="195" t="n"/>
      <c r="K309" s="195" t="n"/>
      <c r="L309" s="195" t="n"/>
      <c r="M309" s="195" t="n"/>
      <c r="N309" s="195" t="n"/>
      <c r="O309" s="195" t="n"/>
      <c r="P309" s="195" t="n"/>
      <c r="Q309" s="195" t="n"/>
      <c r="R309" s="195" t="n"/>
      <c r="S309" s="195" t="n"/>
      <c r="T309" s="195" t="n"/>
      <c r="U309" s="195" t="n"/>
      <c r="V309" s="195" t="n"/>
      <c r="W309" s="195" t="n"/>
      <c r="X309" s="195" t="n"/>
      <c r="Y309" s="195" t="n"/>
      <c r="Z309" s="195" t="n"/>
    </row>
    <row r="310" ht="12.75" customHeight="1" s="324">
      <c r="A310" s="195" t="n"/>
      <c r="B310" s="195" t="n"/>
      <c r="C310" s="195" t="n"/>
      <c r="D310" s="195" t="n"/>
      <c r="E310" s="195" t="n"/>
      <c r="F310" s="195" t="n"/>
      <c r="G310" s="195" t="n"/>
      <c r="H310" s="195" t="n"/>
      <c r="I310" s="195" t="n"/>
      <c r="J310" s="195" t="n"/>
      <c r="K310" s="195" t="n"/>
      <c r="L310" s="195" t="n"/>
      <c r="M310" s="195" t="n"/>
      <c r="N310" s="195" t="n"/>
      <c r="O310" s="195" t="n"/>
      <c r="P310" s="195" t="n"/>
      <c r="Q310" s="195" t="n"/>
      <c r="R310" s="195" t="n"/>
      <c r="S310" s="195" t="n"/>
      <c r="T310" s="195" t="n"/>
      <c r="U310" s="195" t="n"/>
      <c r="V310" s="195" t="n"/>
      <c r="W310" s="195" t="n"/>
      <c r="X310" s="195" t="n"/>
      <c r="Y310" s="195" t="n"/>
      <c r="Z310" s="195" t="n"/>
    </row>
    <row r="311" ht="12.75" customHeight="1" s="324">
      <c r="A311" s="195" t="n"/>
      <c r="B311" s="195" t="n"/>
      <c r="C311" s="195" t="n"/>
      <c r="D311" s="195" t="n"/>
      <c r="E311" s="195" t="n"/>
      <c r="F311" s="195" t="n"/>
      <c r="G311" s="195" t="n"/>
      <c r="H311" s="195" t="n"/>
      <c r="I311" s="195" t="n"/>
      <c r="J311" s="195" t="n"/>
      <c r="K311" s="195" t="n"/>
      <c r="L311" s="195" t="n"/>
      <c r="M311" s="195" t="n"/>
      <c r="N311" s="195" t="n"/>
      <c r="O311" s="195" t="n"/>
      <c r="P311" s="195" t="n"/>
      <c r="Q311" s="195" t="n"/>
      <c r="R311" s="195" t="n"/>
      <c r="S311" s="195" t="n"/>
      <c r="T311" s="195" t="n"/>
      <c r="U311" s="195" t="n"/>
      <c r="V311" s="195" t="n"/>
      <c r="W311" s="195" t="n"/>
      <c r="X311" s="195" t="n"/>
      <c r="Y311" s="195" t="n"/>
      <c r="Z311" s="195" t="n"/>
    </row>
    <row r="312" ht="12.75" customHeight="1" s="324">
      <c r="A312" s="195" t="n"/>
      <c r="B312" s="195" t="n"/>
      <c r="C312" s="195" t="n"/>
      <c r="D312" s="195" t="n"/>
      <c r="E312" s="195" t="n"/>
      <c r="F312" s="195" t="n"/>
      <c r="G312" s="195" t="n"/>
      <c r="H312" s="195" t="n"/>
      <c r="I312" s="195" t="n"/>
      <c r="J312" s="195" t="n"/>
      <c r="K312" s="195" t="n"/>
      <c r="L312" s="195" t="n"/>
      <c r="M312" s="195" t="n"/>
      <c r="N312" s="195" t="n"/>
      <c r="O312" s="195" t="n"/>
      <c r="P312" s="195" t="n"/>
      <c r="Q312" s="195" t="n"/>
      <c r="R312" s="195" t="n"/>
      <c r="S312" s="195" t="n"/>
      <c r="T312" s="195" t="n"/>
      <c r="U312" s="195" t="n"/>
      <c r="V312" s="195" t="n"/>
      <c r="W312" s="195" t="n"/>
      <c r="X312" s="195" t="n"/>
      <c r="Y312" s="195" t="n"/>
      <c r="Z312" s="195" t="n"/>
    </row>
    <row r="313" ht="12.75" customHeight="1" s="324">
      <c r="A313" s="195" t="n"/>
      <c r="B313" s="195" t="n"/>
      <c r="C313" s="195" t="n"/>
      <c r="D313" s="195" t="n"/>
      <c r="E313" s="195" t="n"/>
      <c r="F313" s="195" t="n"/>
      <c r="G313" s="195" t="n"/>
      <c r="H313" s="195" t="n"/>
      <c r="I313" s="195" t="n"/>
      <c r="J313" s="195" t="n"/>
      <c r="K313" s="195" t="n"/>
      <c r="L313" s="195" t="n"/>
      <c r="M313" s="195" t="n"/>
      <c r="N313" s="195" t="n"/>
      <c r="O313" s="195" t="n"/>
      <c r="P313" s="195" t="n"/>
      <c r="Q313" s="195" t="n"/>
      <c r="R313" s="195" t="n"/>
      <c r="S313" s="195" t="n"/>
      <c r="T313" s="195" t="n"/>
      <c r="U313" s="195" t="n"/>
      <c r="V313" s="195" t="n"/>
      <c r="W313" s="195" t="n"/>
      <c r="X313" s="195" t="n"/>
      <c r="Y313" s="195" t="n"/>
      <c r="Z313" s="195" t="n"/>
    </row>
    <row r="314" ht="12.75" customHeight="1" s="324">
      <c r="A314" s="195" t="n"/>
      <c r="B314" s="195" t="n"/>
      <c r="C314" s="195" t="n"/>
      <c r="D314" s="195" t="n"/>
      <c r="E314" s="195" t="n"/>
      <c r="F314" s="195" t="n"/>
      <c r="G314" s="195" t="n"/>
      <c r="H314" s="195" t="n"/>
      <c r="I314" s="195" t="n"/>
      <c r="J314" s="195" t="n"/>
      <c r="K314" s="195" t="n"/>
      <c r="L314" s="195" t="n"/>
      <c r="M314" s="195" t="n"/>
      <c r="N314" s="195" t="n"/>
      <c r="O314" s="195" t="n"/>
      <c r="P314" s="195" t="n"/>
      <c r="Q314" s="195" t="n"/>
      <c r="R314" s="195" t="n"/>
      <c r="S314" s="195" t="n"/>
      <c r="T314" s="195" t="n"/>
      <c r="U314" s="195" t="n"/>
      <c r="V314" s="195" t="n"/>
      <c r="W314" s="195" t="n"/>
      <c r="X314" s="195" t="n"/>
      <c r="Y314" s="195" t="n"/>
      <c r="Z314" s="195" t="n"/>
    </row>
    <row r="315" ht="12.75" customHeight="1" s="324">
      <c r="A315" s="195" t="n"/>
      <c r="B315" s="195" t="n"/>
      <c r="C315" s="195" t="n"/>
      <c r="D315" s="195" t="n"/>
      <c r="E315" s="195" t="n"/>
      <c r="F315" s="195" t="n"/>
      <c r="G315" s="195" t="n"/>
      <c r="H315" s="195" t="n"/>
      <c r="I315" s="195" t="n"/>
      <c r="J315" s="195" t="n"/>
      <c r="K315" s="195" t="n"/>
      <c r="L315" s="195" t="n"/>
      <c r="M315" s="195" t="n"/>
      <c r="N315" s="195" t="n"/>
      <c r="O315" s="195" t="n"/>
      <c r="P315" s="195" t="n"/>
      <c r="Q315" s="195" t="n"/>
      <c r="R315" s="195" t="n"/>
      <c r="S315" s="195" t="n"/>
      <c r="T315" s="195" t="n"/>
      <c r="U315" s="195" t="n"/>
      <c r="V315" s="195" t="n"/>
      <c r="W315" s="195" t="n"/>
      <c r="X315" s="195" t="n"/>
      <c r="Y315" s="195" t="n"/>
      <c r="Z315" s="195" t="n"/>
    </row>
    <row r="316" ht="12.75" customHeight="1" s="324">
      <c r="A316" s="195" t="n"/>
      <c r="B316" s="195" t="n"/>
      <c r="C316" s="195" t="n"/>
      <c r="D316" s="195" t="n"/>
      <c r="E316" s="195" t="n"/>
      <c r="F316" s="195" t="n"/>
      <c r="G316" s="195" t="n"/>
      <c r="H316" s="195" t="n"/>
      <c r="I316" s="195" t="n"/>
      <c r="J316" s="195" t="n"/>
      <c r="K316" s="195" t="n"/>
      <c r="L316" s="195" t="n"/>
      <c r="M316" s="195" t="n"/>
      <c r="N316" s="195" t="n"/>
      <c r="O316" s="195" t="n"/>
      <c r="P316" s="195" t="n"/>
      <c r="Q316" s="195" t="n"/>
      <c r="R316" s="195" t="n"/>
      <c r="S316" s="195" t="n"/>
      <c r="T316" s="195" t="n"/>
      <c r="U316" s="195" t="n"/>
      <c r="V316" s="195" t="n"/>
      <c r="W316" s="195" t="n"/>
      <c r="X316" s="195" t="n"/>
      <c r="Y316" s="195" t="n"/>
      <c r="Z316" s="195" t="n"/>
    </row>
    <row r="317" ht="12.75" customHeight="1" s="324">
      <c r="A317" s="195" t="n"/>
      <c r="B317" s="195" t="n"/>
      <c r="C317" s="195" t="n"/>
      <c r="D317" s="195" t="n"/>
      <c r="E317" s="195" t="n"/>
      <c r="F317" s="195" t="n"/>
      <c r="G317" s="195" t="n"/>
      <c r="H317" s="195" t="n"/>
      <c r="I317" s="195" t="n"/>
      <c r="J317" s="195" t="n"/>
      <c r="K317" s="195" t="n"/>
      <c r="L317" s="195" t="n"/>
      <c r="M317" s="195" t="n"/>
      <c r="N317" s="195" t="n"/>
      <c r="O317" s="195" t="n"/>
      <c r="P317" s="195" t="n"/>
      <c r="Q317" s="195" t="n"/>
      <c r="R317" s="195" t="n"/>
      <c r="S317" s="195" t="n"/>
      <c r="T317" s="195" t="n"/>
      <c r="U317" s="195" t="n"/>
      <c r="V317" s="195" t="n"/>
      <c r="W317" s="195" t="n"/>
      <c r="X317" s="195" t="n"/>
      <c r="Y317" s="195" t="n"/>
      <c r="Z317" s="195" t="n"/>
    </row>
    <row r="318" ht="12.75" customHeight="1" s="324">
      <c r="A318" s="195" t="n"/>
      <c r="B318" s="195" t="n"/>
      <c r="C318" s="195" t="n"/>
      <c r="D318" s="195" t="n"/>
      <c r="E318" s="195" t="n"/>
      <c r="F318" s="195" t="n"/>
      <c r="G318" s="195" t="n"/>
      <c r="H318" s="195" t="n"/>
      <c r="I318" s="195" t="n"/>
      <c r="J318" s="195" t="n"/>
      <c r="K318" s="195" t="n"/>
      <c r="L318" s="195" t="n"/>
      <c r="M318" s="195" t="n"/>
      <c r="N318" s="195" t="n"/>
      <c r="O318" s="195" t="n"/>
      <c r="P318" s="195" t="n"/>
      <c r="Q318" s="195" t="n"/>
      <c r="R318" s="195" t="n"/>
      <c r="S318" s="195" t="n"/>
      <c r="T318" s="195" t="n"/>
      <c r="U318" s="195" t="n"/>
      <c r="V318" s="195" t="n"/>
      <c r="W318" s="195" t="n"/>
      <c r="X318" s="195" t="n"/>
      <c r="Y318" s="195" t="n"/>
      <c r="Z318" s="195" t="n"/>
    </row>
    <row r="319" ht="12.75" customHeight="1" s="324">
      <c r="A319" s="195" t="n"/>
      <c r="B319" s="195" t="n"/>
      <c r="C319" s="195" t="n"/>
      <c r="D319" s="195" t="n"/>
      <c r="E319" s="195" t="n"/>
      <c r="F319" s="195" t="n"/>
      <c r="G319" s="195" t="n"/>
      <c r="H319" s="195" t="n"/>
      <c r="I319" s="195" t="n"/>
      <c r="J319" s="195" t="n"/>
      <c r="K319" s="195" t="n"/>
      <c r="L319" s="195" t="n"/>
      <c r="M319" s="195" t="n"/>
      <c r="N319" s="195" t="n"/>
      <c r="O319" s="195" t="n"/>
      <c r="P319" s="195" t="n"/>
      <c r="Q319" s="195" t="n"/>
      <c r="R319" s="195" t="n"/>
      <c r="S319" s="195" t="n"/>
      <c r="T319" s="195" t="n"/>
      <c r="U319" s="195" t="n"/>
      <c r="V319" s="195" t="n"/>
      <c r="W319" s="195" t="n"/>
      <c r="X319" s="195" t="n"/>
      <c r="Y319" s="195" t="n"/>
      <c r="Z319" s="195" t="n"/>
    </row>
    <row r="320" ht="12.75" customHeight="1" s="324">
      <c r="A320" s="195" t="n"/>
      <c r="B320" s="195" t="n"/>
      <c r="C320" s="195" t="n"/>
      <c r="D320" s="195" t="n"/>
      <c r="E320" s="195" t="n"/>
      <c r="F320" s="195" t="n"/>
      <c r="G320" s="195" t="n"/>
      <c r="H320" s="195" t="n"/>
      <c r="I320" s="195" t="n"/>
      <c r="J320" s="195" t="n"/>
      <c r="K320" s="195" t="n"/>
      <c r="L320" s="195" t="n"/>
      <c r="M320" s="195" t="n"/>
      <c r="N320" s="195" t="n"/>
      <c r="O320" s="195" t="n"/>
      <c r="P320" s="195" t="n"/>
      <c r="Q320" s="195" t="n"/>
      <c r="R320" s="195" t="n"/>
      <c r="S320" s="195" t="n"/>
      <c r="T320" s="195" t="n"/>
      <c r="U320" s="195" t="n"/>
      <c r="V320" s="195" t="n"/>
      <c r="W320" s="195" t="n"/>
      <c r="X320" s="195" t="n"/>
      <c r="Y320" s="195" t="n"/>
      <c r="Z320" s="195" t="n"/>
    </row>
    <row r="321" ht="12.75" customHeight="1" s="324">
      <c r="A321" s="195" t="n"/>
      <c r="B321" s="195" t="n"/>
      <c r="C321" s="195" t="n"/>
      <c r="D321" s="195" t="n"/>
      <c r="E321" s="195" t="n"/>
      <c r="F321" s="195" t="n"/>
      <c r="G321" s="195" t="n"/>
      <c r="H321" s="195" t="n"/>
      <c r="I321" s="195" t="n"/>
      <c r="J321" s="195" t="n"/>
      <c r="K321" s="195" t="n"/>
      <c r="L321" s="195" t="n"/>
      <c r="M321" s="195" t="n"/>
      <c r="N321" s="195" t="n"/>
      <c r="O321" s="195" t="n"/>
      <c r="P321" s="195" t="n"/>
      <c r="Q321" s="195" t="n"/>
      <c r="R321" s="195" t="n"/>
      <c r="S321" s="195" t="n"/>
      <c r="T321" s="195" t="n"/>
      <c r="U321" s="195" t="n"/>
      <c r="V321" s="195" t="n"/>
      <c r="W321" s="195" t="n"/>
      <c r="X321" s="195" t="n"/>
      <c r="Y321" s="195" t="n"/>
      <c r="Z321" s="195" t="n"/>
    </row>
    <row r="322" ht="12.75" customHeight="1" s="324">
      <c r="A322" s="195" t="n"/>
      <c r="B322" s="195" t="n"/>
      <c r="C322" s="195" t="n"/>
      <c r="D322" s="195" t="n"/>
      <c r="E322" s="195" t="n"/>
      <c r="F322" s="195" t="n"/>
      <c r="G322" s="195" t="n"/>
      <c r="H322" s="195" t="n"/>
      <c r="I322" s="195" t="n"/>
      <c r="J322" s="195" t="n"/>
      <c r="K322" s="195" t="n"/>
      <c r="L322" s="195" t="n"/>
      <c r="M322" s="195" t="n"/>
      <c r="N322" s="195" t="n"/>
      <c r="O322" s="195" t="n"/>
      <c r="P322" s="195" t="n"/>
      <c r="Q322" s="195" t="n"/>
      <c r="R322" s="195" t="n"/>
      <c r="S322" s="195" t="n"/>
      <c r="T322" s="195" t="n"/>
      <c r="U322" s="195" t="n"/>
      <c r="V322" s="195" t="n"/>
      <c r="W322" s="195" t="n"/>
      <c r="X322" s="195" t="n"/>
      <c r="Y322" s="195" t="n"/>
      <c r="Z322" s="195" t="n"/>
    </row>
    <row r="323" ht="12.75" customHeight="1" s="324">
      <c r="A323" s="195" t="n"/>
      <c r="B323" s="195" t="n"/>
      <c r="C323" s="195" t="n"/>
      <c r="D323" s="195" t="n"/>
      <c r="E323" s="195" t="n"/>
      <c r="F323" s="195" t="n"/>
      <c r="G323" s="195" t="n"/>
      <c r="H323" s="195" t="n"/>
      <c r="I323" s="195" t="n"/>
      <c r="J323" s="195" t="n"/>
      <c r="K323" s="195" t="n"/>
      <c r="L323" s="195" t="n"/>
      <c r="M323" s="195" t="n"/>
      <c r="N323" s="195" t="n"/>
      <c r="O323" s="195" t="n"/>
      <c r="P323" s="195" t="n"/>
      <c r="Q323" s="195" t="n"/>
      <c r="R323" s="195" t="n"/>
      <c r="S323" s="195" t="n"/>
      <c r="T323" s="195" t="n"/>
      <c r="U323" s="195" t="n"/>
      <c r="V323" s="195" t="n"/>
      <c r="W323" s="195" t="n"/>
      <c r="X323" s="195" t="n"/>
      <c r="Y323" s="195" t="n"/>
      <c r="Z323" s="195" t="n"/>
    </row>
    <row r="324" ht="12.75" customHeight="1" s="324">
      <c r="A324" s="195" t="n"/>
      <c r="B324" s="195" t="n"/>
      <c r="C324" s="195" t="n"/>
      <c r="D324" s="195" t="n"/>
      <c r="E324" s="195" t="n"/>
      <c r="F324" s="195" t="n"/>
      <c r="G324" s="195" t="n"/>
      <c r="H324" s="195" t="n"/>
      <c r="I324" s="195" t="n"/>
      <c r="J324" s="195" t="n"/>
      <c r="K324" s="195" t="n"/>
      <c r="L324" s="195" t="n"/>
      <c r="M324" s="195" t="n"/>
      <c r="N324" s="195" t="n"/>
      <c r="O324" s="195" t="n"/>
      <c r="P324" s="195" t="n"/>
      <c r="Q324" s="195" t="n"/>
      <c r="R324" s="195" t="n"/>
      <c r="S324" s="195" t="n"/>
      <c r="T324" s="195" t="n"/>
      <c r="U324" s="195" t="n"/>
      <c r="V324" s="195" t="n"/>
      <c r="W324" s="195" t="n"/>
      <c r="X324" s="195" t="n"/>
      <c r="Y324" s="195" t="n"/>
      <c r="Z324" s="195" t="n"/>
    </row>
    <row r="325" ht="12.75" customHeight="1" s="324">
      <c r="A325" s="195" t="n"/>
      <c r="B325" s="195" t="n"/>
      <c r="C325" s="195" t="n"/>
      <c r="D325" s="195" t="n"/>
      <c r="E325" s="195" t="n"/>
      <c r="F325" s="195" t="n"/>
      <c r="G325" s="195" t="n"/>
      <c r="H325" s="195" t="n"/>
      <c r="I325" s="195" t="n"/>
      <c r="J325" s="195" t="n"/>
      <c r="K325" s="195" t="n"/>
      <c r="L325" s="195" t="n"/>
      <c r="M325" s="195" t="n"/>
      <c r="N325" s="195" t="n"/>
      <c r="O325" s="195" t="n"/>
      <c r="P325" s="195" t="n"/>
      <c r="Q325" s="195" t="n"/>
      <c r="R325" s="195" t="n"/>
      <c r="S325" s="195" t="n"/>
      <c r="T325" s="195" t="n"/>
      <c r="U325" s="195" t="n"/>
      <c r="V325" s="195" t="n"/>
      <c r="W325" s="195" t="n"/>
      <c r="X325" s="195" t="n"/>
      <c r="Y325" s="195" t="n"/>
      <c r="Z325" s="195" t="n"/>
    </row>
    <row r="326" ht="12.75" customHeight="1" s="324">
      <c r="A326" s="195" t="n"/>
      <c r="B326" s="195" t="n"/>
      <c r="C326" s="195" t="n"/>
      <c r="D326" s="195" t="n"/>
      <c r="E326" s="195" t="n"/>
      <c r="F326" s="195" t="n"/>
      <c r="G326" s="195" t="n"/>
      <c r="H326" s="195" t="n"/>
      <c r="I326" s="195" t="n"/>
      <c r="J326" s="195" t="n"/>
      <c r="K326" s="195" t="n"/>
      <c r="L326" s="195" t="n"/>
      <c r="M326" s="195" t="n"/>
      <c r="N326" s="195" t="n"/>
      <c r="O326" s="195" t="n"/>
      <c r="P326" s="195" t="n"/>
      <c r="Q326" s="195" t="n"/>
      <c r="R326" s="195" t="n"/>
      <c r="S326" s="195" t="n"/>
      <c r="T326" s="195" t="n"/>
      <c r="U326" s="195" t="n"/>
      <c r="V326" s="195" t="n"/>
      <c r="W326" s="195" t="n"/>
      <c r="X326" s="195" t="n"/>
      <c r="Y326" s="195" t="n"/>
      <c r="Z326" s="195" t="n"/>
    </row>
    <row r="327" ht="12.75" customHeight="1" s="324">
      <c r="A327" s="195" t="n"/>
      <c r="B327" s="195" t="n"/>
      <c r="C327" s="195" t="n"/>
      <c r="D327" s="195" t="n"/>
      <c r="E327" s="195" t="n"/>
      <c r="F327" s="195" t="n"/>
      <c r="G327" s="195" t="n"/>
      <c r="H327" s="195" t="n"/>
      <c r="I327" s="195" t="n"/>
      <c r="J327" s="195" t="n"/>
      <c r="K327" s="195" t="n"/>
      <c r="L327" s="195" t="n"/>
      <c r="M327" s="195" t="n"/>
      <c r="N327" s="195" t="n"/>
      <c r="O327" s="195" t="n"/>
      <c r="P327" s="195" t="n"/>
      <c r="Q327" s="195" t="n"/>
      <c r="R327" s="195" t="n"/>
      <c r="S327" s="195" t="n"/>
      <c r="T327" s="195" t="n"/>
      <c r="U327" s="195" t="n"/>
      <c r="V327" s="195" t="n"/>
      <c r="W327" s="195" t="n"/>
      <c r="X327" s="195" t="n"/>
      <c r="Y327" s="195" t="n"/>
      <c r="Z327" s="195" t="n"/>
    </row>
    <row r="328" ht="12.75" customHeight="1" s="324">
      <c r="A328" s="195" t="n"/>
      <c r="B328" s="195" t="n"/>
      <c r="C328" s="195" t="n"/>
      <c r="D328" s="195" t="n"/>
      <c r="E328" s="195" t="n"/>
      <c r="F328" s="195" t="n"/>
      <c r="G328" s="195" t="n"/>
      <c r="H328" s="195" t="n"/>
      <c r="I328" s="195" t="n"/>
      <c r="J328" s="195" t="n"/>
      <c r="K328" s="195" t="n"/>
      <c r="L328" s="195" t="n"/>
      <c r="M328" s="195" t="n"/>
      <c r="N328" s="195" t="n"/>
      <c r="O328" s="195" t="n"/>
      <c r="P328" s="195" t="n"/>
      <c r="Q328" s="195" t="n"/>
      <c r="R328" s="195" t="n"/>
      <c r="S328" s="195" t="n"/>
      <c r="T328" s="195" t="n"/>
      <c r="U328" s="195" t="n"/>
      <c r="V328" s="195" t="n"/>
      <c r="W328" s="195" t="n"/>
      <c r="X328" s="195" t="n"/>
      <c r="Y328" s="195" t="n"/>
      <c r="Z328" s="195" t="n"/>
    </row>
    <row r="329" ht="12.75" customHeight="1" s="324">
      <c r="A329" s="195" t="n"/>
      <c r="B329" s="195" t="n"/>
      <c r="C329" s="195" t="n"/>
      <c r="D329" s="195" t="n"/>
      <c r="E329" s="195" t="n"/>
      <c r="F329" s="195" t="n"/>
      <c r="G329" s="195" t="n"/>
      <c r="H329" s="195" t="n"/>
      <c r="I329" s="195" t="n"/>
      <c r="J329" s="195" t="n"/>
      <c r="K329" s="195" t="n"/>
      <c r="L329" s="195" t="n"/>
      <c r="M329" s="195" t="n"/>
      <c r="N329" s="195" t="n"/>
      <c r="O329" s="195" t="n"/>
      <c r="P329" s="195" t="n"/>
      <c r="Q329" s="195" t="n"/>
      <c r="R329" s="195" t="n"/>
      <c r="S329" s="195" t="n"/>
      <c r="T329" s="195" t="n"/>
      <c r="U329" s="195" t="n"/>
      <c r="V329" s="195" t="n"/>
      <c r="W329" s="195" t="n"/>
      <c r="X329" s="195" t="n"/>
      <c r="Y329" s="195" t="n"/>
      <c r="Z329" s="195" t="n"/>
    </row>
    <row r="330" ht="12.75" customHeight="1" s="324">
      <c r="A330" s="195" t="n"/>
      <c r="B330" s="195" t="n"/>
      <c r="C330" s="195" t="n"/>
      <c r="D330" s="195" t="n"/>
      <c r="E330" s="195" t="n"/>
      <c r="F330" s="195" t="n"/>
      <c r="G330" s="195" t="n"/>
      <c r="H330" s="195" t="n"/>
      <c r="I330" s="195" t="n"/>
      <c r="J330" s="195" t="n"/>
      <c r="K330" s="195" t="n"/>
      <c r="L330" s="195" t="n"/>
      <c r="M330" s="195" t="n"/>
      <c r="N330" s="195" t="n"/>
      <c r="O330" s="195" t="n"/>
      <c r="P330" s="195" t="n"/>
      <c r="Q330" s="195" t="n"/>
      <c r="R330" s="195" t="n"/>
      <c r="S330" s="195" t="n"/>
      <c r="T330" s="195" t="n"/>
      <c r="U330" s="195" t="n"/>
      <c r="V330" s="195" t="n"/>
      <c r="W330" s="195" t="n"/>
      <c r="X330" s="195" t="n"/>
      <c r="Y330" s="195" t="n"/>
      <c r="Z330" s="195" t="n"/>
    </row>
    <row r="331" ht="12.75" customHeight="1" s="324">
      <c r="A331" s="195" t="n"/>
      <c r="B331" s="195" t="n"/>
      <c r="C331" s="195" t="n"/>
      <c r="D331" s="195" t="n"/>
      <c r="E331" s="195" t="n"/>
      <c r="F331" s="195" t="n"/>
      <c r="G331" s="195" t="n"/>
      <c r="H331" s="195" t="n"/>
      <c r="I331" s="195" t="n"/>
      <c r="J331" s="195" t="n"/>
      <c r="K331" s="195" t="n"/>
      <c r="L331" s="195" t="n"/>
      <c r="M331" s="195" t="n"/>
      <c r="N331" s="195" t="n"/>
      <c r="O331" s="195" t="n"/>
      <c r="P331" s="195" t="n"/>
      <c r="Q331" s="195" t="n"/>
      <c r="R331" s="195" t="n"/>
      <c r="S331" s="195" t="n"/>
      <c r="T331" s="195" t="n"/>
      <c r="U331" s="195" t="n"/>
      <c r="V331" s="195" t="n"/>
      <c r="W331" s="195" t="n"/>
      <c r="X331" s="195" t="n"/>
      <c r="Y331" s="195" t="n"/>
      <c r="Z331" s="195" t="n"/>
    </row>
    <row r="332" ht="12.75" customHeight="1" s="324">
      <c r="A332" s="195" t="n"/>
      <c r="B332" s="195" t="n"/>
      <c r="C332" s="195" t="n"/>
      <c r="D332" s="195" t="n"/>
      <c r="E332" s="195" t="n"/>
      <c r="F332" s="195" t="n"/>
      <c r="G332" s="195" t="n"/>
      <c r="H332" s="195" t="n"/>
      <c r="I332" s="195" t="n"/>
      <c r="J332" s="195" t="n"/>
      <c r="K332" s="195" t="n"/>
      <c r="L332" s="195" t="n"/>
      <c r="M332" s="195" t="n"/>
      <c r="N332" s="195" t="n"/>
      <c r="O332" s="195" t="n"/>
      <c r="P332" s="195" t="n"/>
      <c r="Q332" s="195" t="n"/>
      <c r="R332" s="195" t="n"/>
      <c r="S332" s="195" t="n"/>
      <c r="T332" s="195" t="n"/>
      <c r="U332" s="195" t="n"/>
      <c r="V332" s="195" t="n"/>
      <c r="W332" s="195" t="n"/>
      <c r="X332" s="195" t="n"/>
      <c r="Y332" s="195" t="n"/>
      <c r="Z332" s="195" t="n"/>
    </row>
    <row r="333" ht="12.75" customHeight="1" s="324">
      <c r="A333" s="195" t="n"/>
      <c r="B333" s="195" t="n"/>
      <c r="C333" s="195" t="n"/>
      <c r="D333" s="195" t="n"/>
      <c r="E333" s="195" t="n"/>
      <c r="F333" s="195" t="n"/>
      <c r="G333" s="195" t="n"/>
      <c r="H333" s="195" t="n"/>
      <c r="I333" s="195" t="n"/>
      <c r="J333" s="195" t="n"/>
      <c r="K333" s="195" t="n"/>
      <c r="L333" s="195" t="n"/>
      <c r="M333" s="195" t="n"/>
      <c r="N333" s="195" t="n"/>
      <c r="O333" s="195" t="n"/>
      <c r="P333" s="195" t="n"/>
      <c r="Q333" s="195" t="n"/>
      <c r="R333" s="195" t="n"/>
      <c r="S333" s="195" t="n"/>
      <c r="T333" s="195" t="n"/>
      <c r="U333" s="195" t="n"/>
      <c r="V333" s="195" t="n"/>
      <c r="W333" s="195" t="n"/>
      <c r="X333" s="195" t="n"/>
      <c r="Y333" s="195" t="n"/>
      <c r="Z333" s="195" t="n"/>
    </row>
    <row r="334" ht="12.75" customHeight="1" s="324">
      <c r="A334" s="195" t="n"/>
      <c r="B334" s="195" t="n"/>
      <c r="C334" s="195" t="n"/>
      <c r="D334" s="195" t="n"/>
      <c r="E334" s="195" t="n"/>
      <c r="F334" s="195" t="n"/>
      <c r="G334" s="195" t="n"/>
      <c r="H334" s="195" t="n"/>
      <c r="I334" s="195" t="n"/>
      <c r="J334" s="195" t="n"/>
      <c r="K334" s="195" t="n"/>
      <c r="L334" s="195" t="n"/>
      <c r="M334" s="195" t="n"/>
      <c r="N334" s="195" t="n"/>
      <c r="O334" s="195" t="n"/>
      <c r="P334" s="195" t="n"/>
      <c r="Q334" s="195" t="n"/>
      <c r="R334" s="195" t="n"/>
      <c r="S334" s="195" t="n"/>
      <c r="T334" s="195" t="n"/>
      <c r="U334" s="195" t="n"/>
      <c r="V334" s="195" t="n"/>
      <c r="W334" s="195" t="n"/>
      <c r="X334" s="195" t="n"/>
      <c r="Y334" s="195" t="n"/>
      <c r="Z334" s="195" t="n"/>
    </row>
    <row r="335" ht="12.75" customHeight="1" s="324">
      <c r="A335" s="195" t="n"/>
      <c r="B335" s="195" t="n"/>
      <c r="C335" s="195" t="n"/>
      <c r="D335" s="195" t="n"/>
      <c r="E335" s="195" t="n"/>
      <c r="F335" s="195" t="n"/>
      <c r="G335" s="195" t="n"/>
      <c r="H335" s="195" t="n"/>
      <c r="I335" s="195" t="n"/>
      <c r="J335" s="195" t="n"/>
      <c r="K335" s="195" t="n"/>
      <c r="L335" s="195" t="n"/>
      <c r="M335" s="195" t="n"/>
      <c r="N335" s="195" t="n"/>
      <c r="O335" s="195" t="n"/>
      <c r="P335" s="195" t="n"/>
      <c r="Q335" s="195" t="n"/>
      <c r="R335" s="195" t="n"/>
      <c r="S335" s="195" t="n"/>
      <c r="T335" s="195" t="n"/>
      <c r="U335" s="195" t="n"/>
      <c r="V335" s="195" t="n"/>
      <c r="W335" s="195" t="n"/>
      <c r="X335" s="195" t="n"/>
      <c r="Y335" s="195" t="n"/>
      <c r="Z335" s="195" t="n"/>
    </row>
    <row r="336" ht="12.75" customHeight="1" s="324">
      <c r="A336" s="195" t="n"/>
      <c r="B336" s="195" t="n"/>
      <c r="C336" s="195" t="n"/>
      <c r="D336" s="195" t="n"/>
      <c r="E336" s="195" t="n"/>
      <c r="F336" s="195" t="n"/>
      <c r="G336" s="195" t="n"/>
      <c r="H336" s="195" t="n"/>
      <c r="I336" s="195" t="n"/>
      <c r="J336" s="195" t="n"/>
      <c r="K336" s="195" t="n"/>
      <c r="L336" s="195" t="n"/>
      <c r="M336" s="195" t="n"/>
      <c r="N336" s="195" t="n"/>
      <c r="O336" s="195" t="n"/>
      <c r="P336" s="195" t="n"/>
      <c r="Q336" s="195" t="n"/>
      <c r="R336" s="195" t="n"/>
      <c r="S336" s="195" t="n"/>
      <c r="T336" s="195" t="n"/>
      <c r="U336" s="195" t="n"/>
      <c r="V336" s="195" t="n"/>
      <c r="W336" s="195" t="n"/>
      <c r="X336" s="195" t="n"/>
      <c r="Y336" s="195" t="n"/>
      <c r="Z336" s="195" t="n"/>
    </row>
    <row r="337" ht="12.75" customHeight="1" s="324">
      <c r="A337" s="195" t="n"/>
      <c r="B337" s="195" t="n"/>
      <c r="C337" s="195" t="n"/>
      <c r="D337" s="195" t="n"/>
      <c r="E337" s="195" t="n"/>
      <c r="F337" s="195" t="n"/>
      <c r="G337" s="195" t="n"/>
      <c r="H337" s="195" t="n"/>
      <c r="I337" s="195" t="n"/>
      <c r="J337" s="195" t="n"/>
      <c r="K337" s="195" t="n"/>
      <c r="L337" s="195" t="n"/>
      <c r="M337" s="195" t="n"/>
      <c r="N337" s="195" t="n"/>
      <c r="O337" s="195" t="n"/>
      <c r="P337" s="195" t="n"/>
      <c r="Q337" s="195" t="n"/>
      <c r="R337" s="195" t="n"/>
      <c r="S337" s="195" t="n"/>
      <c r="T337" s="195" t="n"/>
      <c r="U337" s="195" t="n"/>
      <c r="V337" s="195" t="n"/>
      <c r="W337" s="195" t="n"/>
      <c r="X337" s="195" t="n"/>
      <c r="Y337" s="195" t="n"/>
      <c r="Z337" s="195" t="n"/>
    </row>
    <row r="338" ht="12.75" customHeight="1" s="324">
      <c r="A338" s="195" t="n"/>
      <c r="B338" s="195" t="n"/>
      <c r="C338" s="195" t="n"/>
      <c r="D338" s="195" t="n"/>
      <c r="E338" s="195" t="n"/>
      <c r="F338" s="195" t="n"/>
      <c r="G338" s="195" t="n"/>
      <c r="H338" s="195" t="n"/>
      <c r="I338" s="195" t="n"/>
      <c r="J338" s="195" t="n"/>
      <c r="K338" s="195" t="n"/>
      <c r="L338" s="195" t="n"/>
      <c r="M338" s="195" t="n"/>
      <c r="N338" s="195" t="n"/>
      <c r="O338" s="195" t="n"/>
      <c r="P338" s="195" t="n"/>
      <c r="Q338" s="195" t="n"/>
      <c r="R338" s="195" t="n"/>
      <c r="S338" s="195" t="n"/>
      <c r="T338" s="195" t="n"/>
      <c r="U338" s="195" t="n"/>
      <c r="V338" s="195" t="n"/>
      <c r="W338" s="195" t="n"/>
      <c r="X338" s="195" t="n"/>
      <c r="Y338" s="195" t="n"/>
      <c r="Z338" s="195" t="n"/>
    </row>
    <row r="339" ht="12.75" customHeight="1" s="324">
      <c r="A339" s="195" t="n"/>
      <c r="B339" s="195" t="n"/>
      <c r="C339" s="195" t="n"/>
      <c r="D339" s="195" t="n"/>
      <c r="E339" s="195" t="n"/>
      <c r="F339" s="195" t="n"/>
      <c r="G339" s="195" t="n"/>
      <c r="H339" s="195" t="n"/>
      <c r="I339" s="195" t="n"/>
      <c r="J339" s="195" t="n"/>
      <c r="K339" s="195" t="n"/>
      <c r="L339" s="195" t="n"/>
      <c r="M339" s="195" t="n"/>
      <c r="N339" s="195" t="n"/>
      <c r="O339" s="195" t="n"/>
      <c r="P339" s="195" t="n"/>
      <c r="Q339" s="195" t="n"/>
      <c r="R339" s="195" t="n"/>
      <c r="S339" s="195" t="n"/>
      <c r="T339" s="195" t="n"/>
      <c r="U339" s="195" t="n"/>
      <c r="V339" s="195" t="n"/>
      <c r="W339" s="195" t="n"/>
      <c r="X339" s="195" t="n"/>
      <c r="Y339" s="195" t="n"/>
      <c r="Z339" s="195" t="n"/>
    </row>
    <row r="340" ht="12.75" customHeight="1" s="324">
      <c r="A340" s="195" t="n"/>
      <c r="B340" s="195" t="n"/>
      <c r="C340" s="195" t="n"/>
      <c r="D340" s="195" t="n"/>
      <c r="E340" s="195" t="n"/>
      <c r="F340" s="195" t="n"/>
      <c r="G340" s="195" t="n"/>
      <c r="H340" s="195" t="n"/>
      <c r="I340" s="195" t="n"/>
      <c r="J340" s="195" t="n"/>
      <c r="K340" s="195" t="n"/>
      <c r="L340" s="195" t="n"/>
      <c r="M340" s="195" t="n"/>
      <c r="N340" s="195" t="n"/>
      <c r="O340" s="195" t="n"/>
      <c r="P340" s="195" t="n"/>
      <c r="Q340" s="195" t="n"/>
      <c r="R340" s="195" t="n"/>
      <c r="S340" s="195" t="n"/>
      <c r="T340" s="195" t="n"/>
      <c r="U340" s="195" t="n"/>
      <c r="V340" s="195" t="n"/>
      <c r="W340" s="195" t="n"/>
      <c r="X340" s="195" t="n"/>
      <c r="Y340" s="195" t="n"/>
      <c r="Z340" s="195" t="n"/>
    </row>
    <row r="341" ht="12.75" customHeight="1" s="324">
      <c r="A341" s="195" t="n"/>
      <c r="B341" s="195" t="n"/>
      <c r="C341" s="195" t="n"/>
      <c r="D341" s="195" t="n"/>
      <c r="E341" s="195" t="n"/>
      <c r="F341" s="195" t="n"/>
      <c r="G341" s="195" t="n"/>
      <c r="H341" s="195" t="n"/>
      <c r="I341" s="195" t="n"/>
      <c r="J341" s="195" t="n"/>
      <c r="K341" s="195" t="n"/>
      <c r="L341" s="195" t="n"/>
      <c r="M341" s="195" t="n"/>
      <c r="N341" s="195" t="n"/>
      <c r="O341" s="195" t="n"/>
      <c r="P341" s="195" t="n"/>
      <c r="Q341" s="195" t="n"/>
      <c r="R341" s="195" t="n"/>
      <c r="S341" s="195" t="n"/>
      <c r="T341" s="195" t="n"/>
      <c r="U341" s="195" t="n"/>
      <c r="V341" s="195" t="n"/>
      <c r="W341" s="195" t="n"/>
      <c r="X341" s="195" t="n"/>
      <c r="Y341" s="195" t="n"/>
      <c r="Z341" s="195" t="n"/>
    </row>
    <row r="342" ht="12.75" customHeight="1" s="324">
      <c r="A342" s="195" t="n"/>
      <c r="B342" s="195" t="n"/>
      <c r="C342" s="195" t="n"/>
      <c r="D342" s="195" t="n"/>
      <c r="E342" s="195" t="n"/>
      <c r="F342" s="195" t="n"/>
      <c r="G342" s="195" t="n"/>
      <c r="H342" s="195" t="n"/>
      <c r="I342" s="195" t="n"/>
      <c r="J342" s="195" t="n"/>
      <c r="K342" s="195" t="n"/>
      <c r="L342" s="195" t="n"/>
      <c r="M342" s="195" t="n"/>
      <c r="N342" s="195" t="n"/>
      <c r="O342" s="195" t="n"/>
      <c r="P342" s="195" t="n"/>
      <c r="Q342" s="195" t="n"/>
      <c r="R342" s="195" t="n"/>
      <c r="S342" s="195" t="n"/>
      <c r="T342" s="195" t="n"/>
      <c r="U342" s="195" t="n"/>
      <c r="V342" s="195" t="n"/>
      <c r="W342" s="195" t="n"/>
      <c r="X342" s="195" t="n"/>
      <c r="Y342" s="195" t="n"/>
      <c r="Z342" s="195" t="n"/>
    </row>
    <row r="343" ht="12.75" customHeight="1" s="324">
      <c r="A343" s="195" t="n"/>
      <c r="B343" s="195" t="n"/>
      <c r="C343" s="195" t="n"/>
      <c r="D343" s="195" t="n"/>
      <c r="E343" s="195" t="n"/>
      <c r="F343" s="195" t="n"/>
      <c r="G343" s="195" t="n"/>
      <c r="H343" s="195" t="n"/>
      <c r="I343" s="195" t="n"/>
      <c r="J343" s="195" t="n"/>
      <c r="K343" s="195" t="n"/>
      <c r="L343" s="195" t="n"/>
      <c r="M343" s="195" t="n"/>
      <c r="N343" s="195" t="n"/>
      <c r="O343" s="195" t="n"/>
      <c r="P343" s="195" t="n"/>
      <c r="Q343" s="195" t="n"/>
      <c r="R343" s="195" t="n"/>
      <c r="S343" s="195" t="n"/>
      <c r="T343" s="195" t="n"/>
      <c r="U343" s="195" t="n"/>
      <c r="V343" s="195" t="n"/>
      <c r="W343" s="195" t="n"/>
      <c r="X343" s="195" t="n"/>
      <c r="Y343" s="195" t="n"/>
      <c r="Z343" s="195" t="n"/>
    </row>
    <row r="344" ht="12.75" customHeight="1" s="324">
      <c r="A344" s="195" t="n"/>
      <c r="B344" s="195" t="n"/>
      <c r="C344" s="195" t="n"/>
      <c r="D344" s="195" t="n"/>
      <c r="E344" s="195" t="n"/>
      <c r="F344" s="195" t="n"/>
      <c r="G344" s="195" t="n"/>
      <c r="H344" s="195" t="n"/>
      <c r="I344" s="195" t="n"/>
      <c r="J344" s="195" t="n"/>
      <c r="K344" s="195" t="n"/>
      <c r="L344" s="195" t="n"/>
      <c r="M344" s="195" t="n"/>
      <c r="N344" s="195" t="n"/>
      <c r="O344" s="195" t="n"/>
      <c r="P344" s="195" t="n"/>
      <c r="Q344" s="195" t="n"/>
      <c r="R344" s="195" t="n"/>
      <c r="S344" s="195" t="n"/>
      <c r="T344" s="195" t="n"/>
      <c r="U344" s="195" t="n"/>
      <c r="V344" s="195" t="n"/>
      <c r="W344" s="195" t="n"/>
      <c r="X344" s="195" t="n"/>
      <c r="Y344" s="195" t="n"/>
      <c r="Z344" s="195" t="n"/>
    </row>
    <row r="345" ht="12.75" customHeight="1" s="324">
      <c r="A345" s="195" t="n"/>
      <c r="B345" s="195" t="n"/>
      <c r="C345" s="195" t="n"/>
      <c r="D345" s="195" t="n"/>
      <c r="E345" s="195" t="n"/>
      <c r="F345" s="195" t="n"/>
      <c r="G345" s="195" t="n"/>
      <c r="H345" s="195" t="n"/>
      <c r="I345" s="195" t="n"/>
      <c r="J345" s="195" t="n"/>
      <c r="K345" s="195" t="n"/>
      <c r="L345" s="195" t="n"/>
      <c r="M345" s="195" t="n"/>
      <c r="N345" s="195" t="n"/>
      <c r="O345" s="195" t="n"/>
      <c r="P345" s="195" t="n"/>
      <c r="Q345" s="195" t="n"/>
      <c r="R345" s="195" t="n"/>
      <c r="S345" s="195" t="n"/>
      <c r="T345" s="195" t="n"/>
      <c r="U345" s="195" t="n"/>
      <c r="V345" s="195" t="n"/>
      <c r="W345" s="195" t="n"/>
      <c r="X345" s="195" t="n"/>
      <c r="Y345" s="195" t="n"/>
      <c r="Z345" s="195" t="n"/>
    </row>
    <row r="346" ht="12.75" customHeight="1" s="324">
      <c r="A346" s="195" t="n"/>
      <c r="B346" s="195" t="n"/>
      <c r="C346" s="195" t="n"/>
      <c r="D346" s="195" t="n"/>
      <c r="E346" s="195" t="n"/>
      <c r="F346" s="195" t="n"/>
      <c r="G346" s="195" t="n"/>
      <c r="H346" s="195" t="n"/>
      <c r="I346" s="195" t="n"/>
      <c r="J346" s="195" t="n"/>
      <c r="K346" s="195" t="n"/>
      <c r="L346" s="195" t="n"/>
      <c r="M346" s="195" t="n"/>
      <c r="N346" s="195" t="n"/>
      <c r="O346" s="195" t="n"/>
      <c r="P346" s="195" t="n"/>
      <c r="Q346" s="195" t="n"/>
      <c r="R346" s="195" t="n"/>
      <c r="S346" s="195" t="n"/>
      <c r="T346" s="195" t="n"/>
      <c r="U346" s="195" t="n"/>
      <c r="V346" s="195" t="n"/>
      <c r="W346" s="195" t="n"/>
      <c r="X346" s="195" t="n"/>
      <c r="Y346" s="195" t="n"/>
      <c r="Z346" s="195" t="n"/>
    </row>
    <row r="347" ht="12.75" customHeight="1" s="324">
      <c r="A347" s="195" t="n"/>
      <c r="B347" s="195" t="n"/>
      <c r="C347" s="195" t="n"/>
      <c r="D347" s="195" t="n"/>
      <c r="E347" s="195" t="n"/>
      <c r="F347" s="195" t="n"/>
      <c r="G347" s="195" t="n"/>
      <c r="H347" s="195" t="n"/>
      <c r="I347" s="195" t="n"/>
      <c r="J347" s="195" t="n"/>
      <c r="K347" s="195" t="n"/>
      <c r="L347" s="195" t="n"/>
      <c r="M347" s="195" t="n"/>
      <c r="N347" s="195" t="n"/>
      <c r="O347" s="195" t="n"/>
      <c r="P347" s="195" t="n"/>
      <c r="Q347" s="195" t="n"/>
      <c r="R347" s="195" t="n"/>
      <c r="S347" s="195" t="n"/>
      <c r="T347" s="195" t="n"/>
      <c r="U347" s="195" t="n"/>
      <c r="V347" s="195" t="n"/>
      <c r="W347" s="195" t="n"/>
      <c r="X347" s="195" t="n"/>
      <c r="Y347" s="195" t="n"/>
      <c r="Z347" s="195" t="n"/>
    </row>
    <row r="348" ht="12.75" customHeight="1" s="324">
      <c r="A348" s="195" t="n"/>
      <c r="B348" s="195" t="n"/>
      <c r="C348" s="195" t="n"/>
      <c r="D348" s="195" t="n"/>
      <c r="E348" s="195" t="n"/>
      <c r="F348" s="195" t="n"/>
      <c r="G348" s="195" t="n"/>
      <c r="H348" s="195" t="n"/>
      <c r="I348" s="195" t="n"/>
      <c r="J348" s="195" t="n"/>
      <c r="K348" s="195" t="n"/>
      <c r="L348" s="195" t="n"/>
      <c r="M348" s="195" t="n"/>
      <c r="N348" s="195" t="n"/>
      <c r="O348" s="195" t="n"/>
      <c r="P348" s="195" t="n"/>
      <c r="Q348" s="195" t="n"/>
      <c r="R348" s="195" t="n"/>
      <c r="S348" s="195" t="n"/>
      <c r="T348" s="195" t="n"/>
      <c r="U348" s="195" t="n"/>
      <c r="V348" s="195" t="n"/>
      <c r="W348" s="195" t="n"/>
      <c r="X348" s="195" t="n"/>
      <c r="Y348" s="195" t="n"/>
      <c r="Z348" s="195" t="n"/>
    </row>
    <row r="349" ht="12.75" customHeight="1" s="324">
      <c r="A349" s="195" t="n"/>
      <c r="B349" s="195" t="n"/>
      <c r="C349" s="195" t="n"/>
      <c r="D349" s="195" t="n"/>
      <c r="E349" s="195" t="n"/>
      <c r="F349" s="195" t="n"/>
      <c r="G349" s="195" t="n"/>
      <c r="H349" s="195" t="n"/>
      <c r="I349" s="195" t="n"/>
      <c r="J349" s="195" t="n"/>
      <c r="K349" s="195" t="n"/>
      <c r="L349" s="195" t="n"/>
      <c r="M349" s="195" t="n"/>
      <c r="N349" s="195" t="n"/>
      <c r="O349" s="195" t="n"/>
      <c r="P349" s="195" t="n"/>
      <c r="Q349" s="195" t="n"/>
      <c r="R349" s="195" t="n"/>
      <c r="S349" s="195" t="n"/>
      <c r="T349" s="195" t="n"/>
      <c r="U349" s="195" t="n"/>
      <c r="V349" s="195" t="n"/>
      <c r="W349" s="195" t="n"/>
      <c r="X349" s="195" t="n"/>
      <c r="Y349" s="195" t="n"/>
      <c r="Z349" s="195" t="n"/>
    </row>
    <row r="350" ht="12.75" customHeight="1" s="324">
      <c r="A350" s="195" t="n"/>
      <c r="B350" s="195" t="n"/>
      <c r="C350" s="195" t="n"/>
      <c r="D350" s="195" t="n"/>
      <c r="E350" s="195" t="n"/>
      <c r="F350" s="195" t="n"/>
      <c r="G350" s="195" t="n"/>
      <c r="H350" s="195" t="n"/>
      <c r="I350" s="195" t="n"/>
      <c r="J350" s="195" t="n"/>
      <c r="K350" s="195" t="n"/>
      <c r="L350" s="195" t="n"/>
      <c r="M350" s="195" t="n"/>
      <c r="N350" s="195" t="n"/>
      <c r="O350" s="195" t="n"/>
      <c r="P350" s="195" t="n"/>
      <c r="Q350" s="195" t="n"/>
      <c r="R350" s="195" t="n"/>
      <c r="S350" s="195" t="n"/>
      <c r="T350" s="195" t="n"/>
      <c r="U350" s="195" t="n"/>
      <c r="V350" s="195" t="n"/>
      <c r="W350" s="195" t="n"/>
      <c r="X350" s="195" t="n"/>
      <c r="Y350" s="195" t="n"/>
      <c r="Z350" s="195" t="n"/>
    </row>
    <row r="351" ht="12.75" customHeight="1" s="324">
      <c r="A351" s="195" t="n"/>
      <c r="B351" s="195" t="n"/>
      <c r="C351" s="195" t="n"/>
      <c r="D351" s="195" t="n"/>
      <c r="E351" s="195" t="n"/>
      <c r="F351" s="195" t="n"/>
      <c r="G351" s="195" t="n"/>
      <c r="H351" s="195" t="n"/>
      <c r="I351" s="195" t="n"/>
      <c r="J351" s="195" t="n"/>
      <c r="K351" s="195" t="n"/>
      <c r="L351" s="195" t="n"/>
      <c r="M351" s="195" t="n"/>
      <c r="N351" s="195" t="n"/>
      <c r="O351" s="195" t="n"/>
      <c r="P351" s="195" t="n"/>
      <c r="Q351" s="195" t="n"/>
      <c r="R351" s="195" t="n"/>
      <c r="S351" s="195" t="n"/>
      <c r="T351" s="195" t="n"/>
      <c r="U351" s="195" t="n"/>
      <c r="V351" s="195" t="n"/>
      <c r="W351" s="195" t="n"/>
      <c r="X351" s="195" t="n"/>
      <c r="Y351" s="195" t="n"/>
      <c r="Z351" s="195" t="n"/>
    </row>
    <row r="352" ht="12.75" customHeight="1" s="324">
      <c r="A352" s="195" t="n"/>
      <c r="B352" s="195" t="n"/>
      <c r="C352" s="195" t="n"/>
      <c r="D352" s="195" t="n"/>
      <c r="E352" s="195" t="n"/>
      <c r="F352" s="195" t="n"/>
      <c r="G352" s="195" t="n"/>
      <c r="H352" s="195" t="n"/>
      <c r="I352" s="195" t="n"/>
      <c r="J352" s="195" t="n"/>
      <c r="K352" s="195" t="n"/>
      <c r="L352" s="195" t="n"/>
      <c r="M352" s="195" t="n"/>
      <c r="N352" s="195" t="n"/>
      <c r="O352" s="195" t="n"/>
      <c r="P352" s="195" t="n"/>
      <c r="Q352" s="195" t="n"/>
      <c r="R352" s="195" t="n"/>
      <c r="S352" s="195" t="n"/>
      <c r="T352" s="195" t="n"/>
      <c r="U352" s="195" t="n"/>
      <c r="V352" s="195" t="n"/>
      <c r="W352" s="195" t="n"/>
      <c r="X352" s="195" t="n"/>
      <c r="Y352" s="195" t="n"/>
      <c r="Z352" s="195" t="n"/>
    </row>
    <row r="353" ht="12.75" customHeight="1" s="324">
      <c r="A353" s="195" t="n"/>
      <c r="B353" s="195" t="n"/>
      <c r="C353" s="195" t="n"/>
      <c r="D353" s="195" t="n"/>
      <c r="E353" s="195" t="n"/>
      <c r="F353" s="195" t="n"/>
      <c r="G353" s="195" t="n"/>
      <c r="H353" s="195" t="n"/>
      <c r="I353" s="195" t="n"/>
      <c r="J353" s="195" t="n"/>
      <c r="K353" s="195" t="n"/>
      <c r="L353" s="195" t="n"/>
      <c r="M353" s="195" t="n"/>
      <c r="N353" s="195" t="n"/>
      <c r="O353" s="195" t="n"/>
      <c r="P353" s="195" t="n"/>
      <c r="Q353" s="195" t="n"/>
      <c r="R353" s="195" t="n"/>
      <c r="S353" s="195" t="n"/>
      <c r="T353" s="195" t="n"/>
      <c r="U353" s="195" t="n"/>
      <c r="V353" s="195" t="n"/>
      <c r="W353" s="195" t="n"/>
      <c r="X353" s="195" t="n"/>
      <c r="Y353" s="195" t="n"/>
      <c r="Z353" s="195" t="n"/>
    </row>
    <row r="354" ht="12.75" customHeight="1" s="324">
      <c r="A354" s="195" t="n"/>
      <c r="B354" s="195" t="n"/>
      <c r="C354" s="195" t="n"/>
      <c r="D354" s="195" t="n"/>
      <c r="E354" s="195" t="n"/>
      <c r="F354" s="195" t="n"/>
      <c r="G354" s="195" t="n"/>
      <c r="H354" s="195" t="n"/>
      <c r="I354" s="195" t="n"/>
      <c r="J354" s="195" t="n"/>
      <c r="K354" s="195" t="n"/>
      <c r="L354" s="195" t="n"/>
      <c r="M354" s="195" t="n"/>
      <c r="N354" s="195" t="n"/>
      <c r="O354" s="195" t="n"/>
      <c r="P354" s="195" t="n"/>
      <c r="Q354" s="195" t="n"/>
      <c r="R354" s="195" t="n"/>
      <c r="S354" s="195" t="n"/>
      <c r="T354" s="195" t="n"/>
      <c r="U354" s="195" t="n"/>
      <c r="V354" s="195" t="n"/>
      <c r="W354" s="195" t="n"/>
      <c r="X354" s="195" t="n"/>
      <c r="Y354" s="195" t="n"/>
      <c r="Z354" s="195" t="n"/>
    </row>
    <row r="355" ht="12.75" customHeight="1" s="324">
      <c r="A355" s="195" t="n"/>
      <c r="B355" s="195" t="n"/>
      <c r="C355" s="195" t="n"/>
      <c r="D355" s="195" t="n"/>
      <c r="E355" s="195" t="n"/>
      <c r="F355" s="195" t="n"/>
      <c r="G355" s="195" t="n"/>
      <c r="H355" s="195" t="n"/>
      <c r="I355" s="195" t="n"/>
      <c r="J355" s="195" t="n"/>
      <c r="K355" s="195" t="n"/>
      <c r="L355" s="195" t="n"/>
      <c r="M355" s="195" t="n"/>
      <c r="N355" s="195" t="n"/>
      <c r="O355" s="195" t="n"/>
      <c r="P355" s="195" t="n"/>
      <c r="Q355" s="195" t="n"/>
      <c r="R355" s="195" t="n"/>
      <c r="S355" s="195" t="n"/>
      <c r="T355" s="195" t="n"/>
      <c r="U355" s="195" t="n"/>
      <c r="V355" s="195" t="n"/>
      <c r="W355" s="195" t="n"/>
      <c r="X355" s="195" t="n"/>
      <c r="Y355" s="195" t="n"/>
      <c r="Z355" s="195" t="n"/>
    </row>
    <row r="356" ht="12.75" customHeight="1" s="324">
      <c r="A356" s="195" t="n"/>
      <c r="B356" s="195" t="n"/>
      <c r="C356" s="195" t="n"/>
      <c r="D356" s="195" t="n"/>
      <c r="E356" s="195" t="n"/>
      <c r="F356" s="195" t="n"/>
      <c r="G356" s="195" t="n"/>
      <c r="H356" s="195" t="n"/>
      <c r="I356" s="195" t="n"/>
      <c r="J356" s="195" t="n"/>
      <c r="K356" s="195" t="n"/>
      <c r="L356" s="195" t="n"/>
      <c r="M356" s="195" t="n"/>
      <c r="N356" s="195" t="n"/>
      <c r="O356" s="195" t="n"/>
      <c r="P356" s="195" t="n"/>
      <c r="Q356" s="195" t="n"/>
      <c r="R356" s="195" t="n"/>
      <c r="S356" s="195" t="n"/>
      <c r="T356" s="195" t="n"/>
      <c r="U356" s="195" t="n"/>
      <c r="V356" s="195" t="n"/>
      <c r="W356" s="195" t="n"/>
      <c r="X356" s="195" t="n"/>
      <c r="Y356" s="195" t="n"/>
      <c r="Z356" s="195" t="n"/>
    </row>
    <row r="357" ht="12.75" customHeight="1" s="324">
      <c r="A357" s="195" t="n"/>
      <c r="B357" s="195" t="n"/>
      <c r="C357" s="195" t="n"/>
      <c r="D357" s="195" t="n"/>
      <c r="E357" s="195" t="n"/>
      <c r="F357" s="195" t="n"/>
      <c r="G357" s="195" t="n"/>
      <c r="H357" s="195" t="n"/>
      <c r="I357" s="195" t="n"/>
      <c r="J357" s="195" t="n"/>
      <c r="K357" s="195" t="n"/>
      <c r="L357" s="195" t="n"/>
      <c r="M357" s="195" t="n"/>
      <c r="N357" s="195" t="n"/>
      <c r="O357" s="195" t="n"/>
      <c r="P357" s="195" t="n"/>
      <c r="Q357" s="195" t="n"/>
      <c r="R357" s="195" t="n"/>
      <c r="S357" s="195" t="n"/>
      <c r="T357" s="195" t="n"/>
      <c r="U357" s="195" t="n"/>
      <c r="V357" s="195" t="n"/>
      <c r="W357" s="195" t="n"/>
      <c r="X357" s="195" t="n"/>
      <c r="Y357" s="195" t="n"/>
      <c r="Z357" s="195" t="n"/>
    </row>
    <row r="358" ht="12.75" customHeight="1" s="324">
      <c r="A358" s="195" t="n"/>
      <c r="B358" s="195" t="n"/>
      <c r="C358" s="195" t="n"/>
      <c r="D358" s="195" t="n"/>
      <c r="E358" s="195" t="n"/>
      <c r="F358" s="195" t="n"/>
      <c r="G358" s="195" t="n"/>
      <c r="H358" s="195" t="n"/>
      <c r="I358" s="195" t="n"/>
      <c r="J358" s="195" t="n"/>
      <c r="K358" s="195" t="n"/>
      <c r="L358" s="195" t="n"/>
      <c r="M358" s="195" t="n"/>
      <c r="N358" s="195" t="n"/>
      <c r="O358" s="195" t="n"/>
      <c r="P358" s="195" t="n"/>
      <c r="Q358" s="195" t="n"/>
      <c r="R358" s="195" t="n"/>
      <c r="S358" s="195" t="n"/>
      <c r="T358" s="195" t="n"/>
      <c r="U358" s="195" t="n"/>
      <c r="V358" s="195" t="n"/>
      <c r="W358" s="195" t="n"/>
      <c r="X358" s="195" t="n"/>
      <c r="Y358" s="195" t="n"/>
      <c r="Z358" s="195" t="n"/>
    </row>
    <row r="359" ht="12.75" customHeight="1" s="324">
      <c r="A359" s="195" t="n"/>
      <c r="B359" s="195" t="n"/>
      <c r="C359" s="195" t="n"/>
      <c r="D359" s="195" t="n"/>
      <c r="E359" s="195" t="n"/>
      <c r="F359" s="195" t="n"/>
      <c r="G359" s="195" t="n"/>
      <c r="H359" s="195" t="n"/>
      <c r="I359" s="195" t="n"/>
      <c r="J359" s="195" t="n"/>
      <c r="K359" s="195" t="n"/>
      <c r="L359" s="195" t="n"/>
      <c r="M359" s="195" t="n"/>
      <c r="N359" s="195" t="n"/>
      <c r="O359" s="195" t="n"/>
      <c r="P359" s="195" t="n"/>
      <c r="Q359" s="195" t="n"/>
      <c r="R359" s="195" t="n"/>
      <c r="S359" s="195" t="n"/>
      <c r="T359" s="195" t="n"/>
      <c r="U359" s="195" t="n"/>
      <c r="V359" s="195" t="n"/>
      <c r="W359" s="195" t="n"/>
      <c r="X359" s="195" t="n"/>
      <c r="Y359" s="195" t="n"/>
      <c r="Z359" s="195" t="n"/>
    </row>
    <row r="360" ht="12.75" customHeight="1" s="324">
      <c r="A360" s="195" t="n"/>
      <c r="B360" s="195" t="n"/>
      <c r="C360" s="195" t="n"/>
      <c r="D360" s="195" t="n"/>
      <c r="E360" s="195" t="n"/>
      <c r="F360" s="195" t="n"/>
      <c r="G360" s="195" t="n"/>
      <c r="H360" s="195" t="n"/>
      <c r="I360" s="195" t="n"/>
      <c r="J360" s="195" t="n"/>
      <c r="K360" s="195" t="n"/>
      <c r="L360" s="195" t="n"/>
      <c r="M360" s="195" t="n"/>
      <c r="N360" s="195" t="n"/>
      <c r="O360" s="195" t="n"/>
      <c r="P360" s="195" t="n"/>
      <c r="Q360" s="195" t="n"/>
      <c r="R360" s="195" t="n"/>
      <c r="S360" s="195" t="n"/>
      <c r="T360" s="195" t="n"/>
      <c r="U360" s="195" t="n"/>
      <c r="V360" s="195" t="n"/>
      <c r="W360" s="195" t="n"/>
      <c r="X360" s="195" t="n"/>
      <c r="Y360" s="195" t="n"/>
      <c r="Z360" s="195" t="n"/>
    </row>
    <row r="361" ht="12.75" customHeight="1" s="324">
      <c r="A361" s="195" t="n"/>
      <c r="B361" s="195" t="n"/>
      <c r="C361" s="195" t="n"/>
      <c r="D361" s="195" t="n"/>
      <c r="E361" s="195" t="n"/>
      <c r="F361" s="195" t="n"/>
      <c r="G361" s="195" t="n"/>
      <c r="H361" s="195" t="n"/>
      <c r="I361" s="195" t="n"/>
      <c r="J361" s="195" t="n"/>
      <c r="K361" s="195" t="n"/>
      <c r="L361" s="195" t="n"/>
      <c r="M361" s="195" t="n"/>
      <c r="N361" s="195" t="n"/>
      <c r="O361" s="195" t="n"/>
      <c r="P361" s="195" t="n"/>
      <c r="Q361" s="195" t="n"/>
      <c r="R361" s="195" t="n"/>
      <c r="S361" s="195" t="n"/>
      <c r="T361" s="195" t="n"/>
      <c r="U361" s="195" t="n"/>
      <c r="V361" s="195" t="n"/>
      <c r="W361" s="195" t="n"/>
      <c r="X361" s="195" t="n"/>
      <c r="Y361" s="195" t="n"/>
      <c r="Z361" s="195" t="n"/>
    </row>
    <row r="362" ht="12.75" customHeight="1" s="324">
      <c r="A362" s="195" t="n"/>
      <c r="B362" s="195" t="n"/>
      <c r="C362" s="195" t="n"/>
      <c r="D362" s="195" t="n"/>
      <c r="E362" s="195" t="n"/>
      <c r="F362" s="195" t="n"/>
      <c r="G362" s="195" t="n"/>
      <c r="H362" s="195" t="n"/>
      <c r="I362" s="195" t="n"/>
      <c r="J362" s="195" t="n"/>
      <c r="K362" s="195" t="n"/>
      <c r="L362" s="195" t="n"/>
      <c r="M362" s="195" t="n"/>
      <c r="N362" s="195" t="n"/>
      <c r="O362" s="195" t="n"/>
      <c r="P362" s="195" t="n"/>
      <c r="Q362" s="195" t="n"/>
      <c r="R362" s="195" t="n"/>
      <c r="S362" s="195" t="n"/>
      <c r="T362" s="195" t="n"/>
      <c r="U362" s="195" t="n"/>
      <c r="V362" s="195" t="n"/>
      <c r="W362" s="195" t="n"/>
      <c r="X362" s="195" t="n"/>
      <c r="Y362" s="195" t="n"/>
      <c r="Z362" s="195" t="n"/>
    </row>
    <row r="363" ht="12.75" customHeight="1" s="324">
      <c r="A363" s="195" t="n"/>
      <c r="B363" s="195" t="n"/>
      <c r="C363" s="195" t="n"/>
      <c r="D363" s="195" t="n"/>
      <c r="E363" s="195" t="n"/>
      <c r="F363" s="195" t="n"/>
      <c r="G363" s="195" t="n"/>
      <c r="H363" s="195" t="n"/>
      <c r="I363" s="195" t="n"/>
      <c r="J363" s="195" t="n"/>
      <c r="K363" s="195" t="n"/>
      <c r="L363" s="195" t="n"/>
      <c r="M363" s="195" t="n"/>
      <c r="N363" s="195" t="n"/>
      <c r="O363" s="195" t="n"/>
      <c r="P363" s="195" t="n"/>
      <c r="Q363" s="195" t="n"/>
      <c r="R363" s="195" t="n"/>
      <c r="S363" s="195" t="n"/>
      <c r="T363" s="195" t="n"/>
      <c r="U363" s="195" t="n"/>
      <c r="V363" s="195" t="n"/>
      <c r="W363" s="195" t="n"/>
      <c r="X363" s="195" t="n"/>
      <c r="Y363" s="195" t="n"/>
      <c r="Z363" s="195" t="n"/>
    </row>
    <row r="364" ht="12.75" customHeight="1" s="324">
      <c r="A364" s="195" t="n"/>
      <c r="B364" s="195" t="n"/>
      <c r="C364" s="195" t="n"/>
      <c r="D364" s="195" t="n"/>
      <c r="E364" s="195" t="n"/>
      <c r="F364" s="195" t="n"/>
      <c r="G364" s="195" t="n"/>
      <c r="H364" s="195" t="n"/>
      <c r="I364" s="195" t="n"/>
      <c r="J364" s="195" t="n"/>
      <c r="K364" s="195" t="n"/>
      <c r="L364" s="195" t="n"/>
      <c r="M364" s="195" t="n"/>
      <c r="N364" s="195" t="n"/>
      <c r="O364" s="195" t="n"/>
      <c r="P364" s="195" t="n"/>
      <c r="Q364" s="195" t="n"/>
      <c r="R364" s="195" t="n"/>
      <c r="S364" s="195" t="n"/>
      <c r="T364" s="195" t="n"/>
      <c r="U364" s="195" t="n"/>
      <c r="V364" s="195" t="n"/>
      <c r="W364" s="195" t="n"/>
      <c r="X364" s="195" t="n"/>
      <c r="Y364" s="195" t="n"/>
      <c r="Z364" s="195" t="n"/>
    </row>
    <row r="365" ht="12.75" customHeight="1" s="324">
      <c r="A365" s="195" t="n"/>
      <c r="B365" s="195" t="n"/>
      <c r="C365" s="195" t="n"/>
      <c r="D365" s="195" t="n"/>
      <c r="E365" s="195" t="n"/>
      <c r="F365" s="195" t="n"/>
      <c r="G365" s="195" t="n"/>
      <c r="H365" s="195" t="n"/>
      <c r="I365" s="195" t="n"/>
      <c r="J365" s="195" t="n"/>
      <c r="K365" s="195" t="n"/>
      <c r="L365" s="195" t="n"/>
      <c r="M365" s="195" t="n"/>
      <c r="N365" s="195" t="n"/>
      <c r="O365" s="195" t="n"/>
      <c r="P365" s="195" t="n"/>
      <c r="Q365" s="195" t="n"/>
      <c r="R365" s="195" t="n"/>
      <c r="S365" s="195" t="n"/>
      <c r="T365" s="195" t="n"/>
      <c r="U365" s="195" t="n"/>
      <c r="V365" s="195" t="n"/>
      <c r="W365" s="195" t="n"/>
      <c r="X365" s="195" t="n"/>
      <c r="Y365" s="195" t="n"/>
      <c r="Z365" s="195" t="n"/>
    </row>
    <row r="366" ht="12.75" customHeight="1" s="324">
      <c r="A366" s="195" t="n"/>
      <c r="B366" s="195" t="n"/>
      <c r="C366" s="195" t="n"/>
      <c r="D366" s="195" t="n"/>
      <c r="E366" s="195" t="n"/>
      <c r="F366" s="195" t="n"/>
      <c r="G366" s="195" t="n"/>
      <c r="H366" s="195" t="n"/>
      <c r="I366" s="195" t="n"/>
      <c r="J366" s="195" t="n"/>
      <c r="K366" s="195" t="n"/>
      <c r="L366" s="195" t="n"/>
      <c r="M366" s="195" t="n"/>
      <c r="N366" s="195" t="n"/>
      <c r="O366" s="195" t="n"/>
      <c r="P366" s="195" t="n"/>
      <c r="Q366" s="195" t="n"/>
      <c r="R366" s="195" t="n"/>
      <c r="S366" s="195" t="n"/>
      <c r="T366" s="195" t="n"/>
      <c r="U366" s="195" t="n"/>
      <c r="V366" s="195" t="n"/>
      <c r="W366" s="195" t="n"/>
      <c r="X366" s="195" t="n"/>
      <c r="Y366" s="195" t="n"/>
      <c r="Z366" s="195" t="n"/>
    </row>
    <row r="367" ht="12.75" customHeight="1" s="324">
      <c r="A367" s="195" t="n"/>
      <c r="B367" s="195" t="n"/>
      <c r="C367" s="195" t="n"/>
      <c r="D367" s="195" t="n"/>
      <c r="E367" s="195" t="n"/>
      <c r="F367" s="195" t="n"/>
      <c r="G367" s="195" t="n"/>
      <c r="H367" s="195" t="n"/>
      <c r="I367" s="195" t="n"/>
      <c r="J367" s="195" t="n"/>
      <c r="K367" s="195" t="n"/>
      <c r="L367" s="195" t="n"/>
      <c r="M367" s="195" t="n"/>
      <c r="N367" s="195" t="n"/>
      <c r="O367" s="195" t="n"/>
      <c r="P367" s="195" t="n"/>
      <c r="Q367" s="195" t="n"/>
      <c r="R367" s="195" t="n"/>
      <c r="S367" s="195" t="n"/>
      <c r="T367" s="195" t="n"/>
      <c r="U367" s="195" t="n"/>
      <c r="V367" s="195" t="n"/>
      <c r="W367" s="195" t="n"/>
      <c r="X367" s="195" t="n"/>
      <c r="Y367" s="195" t="n"/>
      <c r="Z367" s="195" t="n"/>
    </row>
    <row r="368" ht="12.75" customHeight="1" s="324">
      <c r="A368" s="195" t="n"/>
      <c r="B368" s="195" t="n"/>
      <c r="C368" s="195" t="n"/>
      <c r="D368" s="195" t="n"/>
      <c r="E368" s="195" t="n"/>
      <c r="F368" s="195" t="n"/>
      <c r="G368" s="195" t="n"/>
      <c r="H368" s="195" t="n"/>
      <c r="I368" s="195" t="n"/>
      <c r="J368" s="195" t="n"/>
      <c r="K368" s="195" t="n"/>
      <c r="L368" s="195" t="n"/>
      <c r="M368" s="195" t="n"/>
      <c r="N368" s="195" t="n"/>
      <c r="O368" s="195" t="n"/>
      <c r="P368" s="195" t="n"/>
      <c r="Q368" s="195" t="n"/>
      <c r="R368" s="195" t="n"/>
      <c r="S368" s="195" t="n"/>
      <c r="T368" s="195" t="n"/>
      <c r="U368" s="195" t="n"/>
      <c r="V368" s="195" t="n"/>
      <c r="W368" s="195" t="n"/>
      <c r="X368" s="195" t="n"/>
      <c r="Y368" s="195" t="n"/>
      <c r="Z368" s="195" t="n"/>
    </row>
    <row r="369" ht="12.75" customHeight="1" s="324">
      <c r="A369" s="195" t="n"/>
      <c r="B369" s="195" t="n"/>
      <c r="C369" s="195" t="n"/>
      <c r="D369" s="195" t="n"/>
      <c r="E369" s="195" t="n"/>
      <c r="F369" s="195" t="n"/>
      <c r="G369" s="195" t="n"/>
      <c r="H369" s="195" t="n"/>
      <c r="I369" s="195" t="n"/>
      <c r="J369" s="195" t="n"/>
      <c r="K369" s="195" t="n"/>
      <c r="L369" s="195" t="n"/>
      <c r="M369" s="195" t="n"/>
      <c r="N369" s="195" t="n"/>
      <c r="O369" s="195" t="n"/>
      <c r="P369" s="195" t="n"/>
      <c r="Q369" s="195" t="n"/>
      <c r="R369" s="195" t="n"/>
      <c r="S369" s="195" t="n"/>
      <c r="T369" s="195" t="n"/>
      <c r="U369" s="195" t="n"/>
      <c r="V369" s="195" t="n"/>
      <c r="W369" s="195" t="n"/>
      <c r="X369" s="195" t="n"/>
      <c r="Y369" s="195" t="n"/>
      <c r="Z369" s="195" t="n"/>
    </row>
    <row r="370" ht="12.75" customHeight="1" s="324">
      <c r="A370" s="195" t="n"/>
      <c r="B370" s="195" t="n"/>
      <c r="C370" s="195" t="n"/>
      <c r="D370" s="195" t="n"/>
      <c r="E370" s="195" t="n"/>
      <c r="F370" s="195" t="n"/>
      <c r="G370" s="195" t="n"/>
      <c r="H370" s="195" t="n"/>
      <c r="I370" s="195" t="n"/>
      <c r="J370" s="195" t="n"/>
      <c r="K370" s="195" t="n"/>
      <c r="L370" s="195" t="n"/>
      <c r="M370" s="195" t="n"/>
      <c r="N370" s="195" t="n"/>
      <c r="O370" s="195" t="n"/>
      <c r="P370" s="195" t="n"/>
      <c r="Q370" s="195" t="n"/>
      <c r="R370" s="195" t="n"/>
      <c r="S370" s="195" t="n"/>
      <c r="T370" s="195" t="n"/>
      <c r="U370" s="195" t="n"/>
      <c r="V370" s="195" t="n"/>
      <c r="W370" s="195" t="n"/>
      <c r="X370" s="195" t="n"/>
      <c r="Y370" s="195" t="n"/>
      <c r="Z370" s="195" t="n"/>
    </row>
    <row r="371" ht="12.75" customHeight="1" s="324">
      <c r="A371" s="195" t="n"/>
      <c r="B371" s="195" t="n"/>
      <c r="C371" s="195" t="n"/>
      <c r="D371" s="195" t="n"/>
      <c r="E371" s="195" t="n"/>
      <c r="F371" s="195" t="n"/>
      <c r="G371" s="195" t="n"/>
      <c r="H371" s="195" t="n"/>
      <c r="I371" s="195" t="n"/>
      <c r="J371" s="195" t="n"/>
      <c r="K371" s="195" t="n"/>
      <c r="L371" s="195" t="n"/>
      <c r="M371" s="195" t="n"/>
      <c r="N371" s="195" t="n"/>
      <c r="O371" s="195" t="n"/>
      <c r="P371" s="195" t="n"/>
      <c r="Q371" s="195" t="n"/>
      <c r="R371" s="195" t="n"/>
      <c r="S371" s="195" t="n"/>
      <c r="T371" s="195" t="n"/>
      <c r="U371" s="195" t="n"/>
      <c r="V371" s="195" t="n"/>
      <c r="W371" s="195" t="n"/>
      <c r="X371" s="195" t="n"/>
      <c r="Y371" s="195" t="n"/>
      <c r="Z371" s="195" t="n"/>
    </row>
    <row r="372" ht="12.75" customHeight="1" s="324">
      <c r="A372" s="195" t="n"/>
      <c r="B372" s="195" t="n"/>
      <c r="C372" s="195" t="n"/>
      <c r="D372" s="195" t="n"/>
      <c r="E372" s="195" t="n"/>
      <c r="F372" s="195" t="n"/>
      <c r="G372" s="195" t="n"/>
      <c r="H372" s="195" t="n"/>
      <c r="I372" s="195" t="n"/>
      <c r="J372" s="195" t="n"/>
      <c r="K372" s="195" t="n"/>
      <c r="L372" s="195" t="n"/>
      <c r="M372" s="195" t="n"/>
      <c r="N372" s="195" t="n"/>
      <c r="O372" s="195" t="n"/>
      <c r="P372" s="195" t="n"/>
      <c r="Q372" s="195" t="n"/>
      <c r="R372" s="195" t="n"/>
      <c r="S372" s="195" t="n"/>
      <c r="T372" s="195" t="n"/>
      <c r="U372" s="195" t="n"/>
      <c r="V372" s="195" t="n"/>
      <c r="W372" s="195" t="n"/>
      <c r="X372" s="195" t="n"/>
      <c r="Y372" s="195" t="n"/>
      <c r="Z372" s="195" t="n"/>
    </row>
    <row r="373" ht="12.75" customHeight="1" s="324">
      <c r="A373" s="195" t="n"/>
      <c r="B373" s="195" t="n"/>
      <c r="C373" s="195" t="n"/>
      <c r="D373" s="195" t="n"/>
      <c r="E373" s="195" t="n"/>
      <c r="F373" s="195" t="n"/>
      <c r="G373" s="195" t="n"/>
      <c r="H373" s="195" t="n"/>
      <c r="I373" s="195" t="n"/>
      <c r="J373" s="195" t="n"/>
      <c r="K373" s="195" t="n"/>
      <c r="L373" s="195" t="n"/>
      <c r="M373" s="195" t="n"/>
      <c r="N373" s="195" t="n"/>
      <c r="O373" s="195" t="n"/>
      <c r="P373" s="195" t="n"/>
      <c r="Q373" s="195" t="n"/>
      <c r="R373" s="195" t="n"/>
      <c r="S373" s="195" t="n"/>
      <c r="T373" s="195" t="n"/>
      <c r="U373" s="195" t="n"/>
      <c r="V373" s="195" t="n"/>
      <c r="W373" s="195" t="n"/>
      <c r="X373" s="195" t="n"/>
      <c r="Y373" s="195" t="n"/>
      <c r="Z373" s="195" t="n"/>
    </row>
    <row r="374" ht="12.75" customHeight="1" s="324">
      <c r="A374" s="195" t="n"/>
      <c r="B374" s="195" t="n"/>
      <c r="C374" s="195" t="n"/>
      <c r="D374" s="195" t="n"/>
      <c r="E374" s="195" t="n"/>
      <c r="F374" s="195" t="n"/>
      <c r="G374" s="195" t="n"/>
      <c r="H374" s="195" t="n"/>
      <c r="I374" s="195" t="n"/>
      <c r="J374" s="195" t="n"/>
      <c r="K374" s="195" t="n"/>
      <c r="L374" s="195" t="n"/>
      <c r="M374" s="195" t="n"/>
      <c r="N374" s="195" t="n"/>
      <c r="O374" s="195" t="n"/>
      <c r="P374" s="195" t="n"/>
      <c r="Q374" s="195" t="n"/>
      <c r="R374" s="195" t="n"/>
      <c r="S374" s="195" t="n"/>
      <c r="T374" s="195" t="n"/>
      <c r="U374" s="195" t="n"/>
      <c r="V374" s="195" t="n"/>
      <c r="W374" s="195" t="n"/>
      <c r="X374" s="195" t="n"/>
      <c r="Y374" s="195" t="n"/>
      <c r="Z374" s="195" t="n"/>
    </row>
    <row r="375" ht="12.75" customHeight="1" s="324">
      <c r="A375" s="195" t="n"/>
      <c r="B375" s="195" t="n"/>
      <c r="C375" s="195" t="n"/>
      <c r="D375" s="195" t="n"/>
      <c r="E375" s="195" t="n"/>
      <c r="F375" s="195" t="n"/>
      <c r="G375" s="195" t="n"/>
      <c r="H375" s="195" t="n"/>
      <c r="I375" s="195" t="n"/>
      <c r="J375" s="195" t="n"/>
      <c r="K375" s="195" t="n"/>
      <c r="L375" s="195" t="n"/>
      <c r="M375" s="195" t="n"/>
      <c r="N375" s="195" t="n"/>
      <c r="O375" s="195" t="n"/>
      <c r="P375" s="195" t="n"/>
      <c r="Q375" s="195" t="n"/>
      <c r="R375" s="195" t="n"/>
      <c r="S375" s="195" t="n"/>
      <c r="T375" s="195" t="n"/>
      <c r="U375" s="195" t="n"/>
      <c r="V375" s="195" t="n"/>
      <c r="W375" s="195" t="n"/>
      <c r="X375" s="195" t="n"/>
      <c r="Y375" s="195" t="n"/>
      <c r="Z375" s="195" t="n"/>
    </row>
    <row r="376" ht="12.75" customHeight="1" s="324">
      <c r="A376" s="195" t="n"/>
      <c r="B376" s="195" t="n"/>
      <c r="C376" s="195" t="n"/>
      <c r="D376" s="195" t="n"/>
      <c r="E376" s="195" t="n"/>
      <c r="F376" s="195" t="n"/>
      <c r="G376" s="195" t="n"/>
      <c r="H376" s="195" t="n"/>
      <c r="I376" s="195" t="n"/>
      <c r="J376" s="195" t="n"/>
      <c r="K376" s="195" t="n"/>
      <c r="L376" s="195" t="n"/>
      <c r="M376" s="195" t="n"/>
      <c r="N376" s="195" t="n"/>
      <c r="O376" s="195" t="n"/>
      <c r="P376" s="195" t="n"/>
      <c r="Q376" s="195" t="n"/>
      <c r="R376" s="195" t="n"/>
      <c r="S376" s="195" t="n"/>
      <c r="T376" s="195" t="n"/>
      <c r="U376" s="195" t="n"/>
      <c r="V376" s="195" t="n"/>
      <c r="W376" s="195" t="n"/>
      <c r="X376" s="195" t="n"/>
      <c r="Y376" s="195" t="n"/>
      <c r="Z376" s="195" t="n"/>
    </row>
    <row r="377" ht="12.75" customHeight="1" s="324">
      <c r="A377" s="195" t="n"/>
      <c r="B377" s="195" t="n"/>
      <c r="C377" s="195" t="n"/>
      <c r="D377" s="195" t="n"/>
      <c r="E377" s="195" t="n"/>
      <c r="F377" s="195" t="n"/>
      <c r="G377" s="195" t="n"/>
      <c r="H377" s="195" t="n"/>
      <c r="I377" s="195" t="n"/>
      <c r="J377" s="195" t="n"/>
      <c r="K377" s="195" t="n"/>
      <c r="L377" s="195" t="n"/>
      <c r="M377" s="195" t="n"/>
      <c r="N377" s="195" t="n"/>
      <c r="O377" s="195" t="n"/>
      <c r="P377" s="195" t="n"/>
      <c r="Q377" s="195" t="n"/>
      <c r="R377" s="195" t="n"/>
      <c r="S377" s="195" t="n"/>
      <c r="T377" s="195" t="n"/>
      <c r="U377" s="195" t="n"/>
      <c r="V377" s="195" t="n"/>
      <c r="W377" s="195" t="n"/>
      <c r="X377" s="195" t="n"/>
      <c r="Y377" s="195" t="n"/>
      <c r="Z377" s="195" t="n"/>
    </row>
    <row r="378" ht="12.75" customHeight="1" s="324">
      <c r="A378" s="195" t="n"/>
      <c r="B378" s="195" t="n"/>
      <c r="C378" s="195" t="n"/>
      <c r="D378" s="195" t="n"/>
      <c r="E378" s="195" t="n"/>
      <c r="F378" s="195" t="n"/>
      <c r="G378" s="195" t="n"/>
      <c r="H378" s="195" t="n"/>
      <c r="I378" s="195" t="n"/>
      <c r="J378" s="195" t="n"/>
      <c r="K378" s="195" t="n"/>
      <c r="L378" s="195" t="n"/>
      <c r="M378" s="195" t="n"/>
      <c r="N378" s="195" t="n"/>
      <c r="O378" s="195" t="n"/>
      <c r="P378" s="195" t="n"/>
      <c r="Q378" s="195" t="n"/>
      <c r="R378" s="195" t="n"/>
      <c r="S378" s="195" t="n"/>
      <c r="T378" s="195" t="n"/>
      <c r="U378" s="195" t="n"/>
      <c r="V378" s="195" t="n"/>
      <c r="W378" s="195" t="n"/>
      <c r="X378" s="195" t="n"/>
      <c r="Y378" s="195" t="n"/>
      <c r="Z378" s="195" t="n"/>
    </row>
    <row r="379" ht="12.75" customHeight="1" s="324">
      <c r="A379" s="195" t="n"/>
      <c r="B379" s="195" t="n"/>
      <c r="C379" s="195" t="n"/>
      <c r="D379" s="195" t="n"/>
      <c r="E379" s="195" t="n"/>
      <c r="F379" s="195" t="n"/>
      <c r="G379" s="195" t="n"/>
      <c r="H379" s="195" t="n"/>
      <c r="I379" s="195" t="n"/>
      <c r="J379" s="195" t="n"/>
      <c r="K379" s="195" t="n"/>
      <c r="L379" s="195" t="n"/>
      <c r="M379" s="195" t="n"/>
      <c r="N379" s="195" t="n"/>
      <c r="O379" s="195" t="n"/>
      <c r="P379" s="195" t="n"/>
      <c r="Q379" s="195" t="n"/>
      <c r="R379" s="195" t="n"/>
      <c r="S379" s="195" t="n"/>
      <c r="T379" s="195" t="n"/>
      <c r="U379" s="195" t="n"/>
      <c r="V379" s="195" t="n"/>
      <c r="W379" s="195" t="n"/>
      <c r="X379" s="195" t="n"/>
      <c r="Y379" s="195" t="n"/>
      <c r="Z379" s="195" t="n"/>
    </row>
    <row r="380" ht="12.75" customHeight="1" s="324">
      <c r="A380" s="195" t="n"/>
      <c r="B380" s="195" t="n"/>
      <c r="C380" s="195" t="n"/>
      <c r="D380" s="195" t="n"/>
      <c r="E380" s="195" t="n"/>
      <c r="F380" s="195" t="n"/>
      <c r="G380" s="195" t="n"/>
      <c r="H380" s="195" t="n"/>
      <c r="I380" s="195" t="n"/>
      <c r="J380" s="195" t="n"/>
      <c r="K380" s="195" t="n"/>
      <c r="L380" s="195" t="n"/>
      <c r="M380" s="195" t="n"/>
      <c r="N380" s="195" t="n"/>
      <c r="O380" s="195" t="n"/>
      <c r="P380" s="195" t="n"/>
      <c r="Q380" s="195" t="n"/>
      <c r="R380" s="195" t="n"/>
      <c r="S380" s="195" t="n"/>
      <c r="T380" s="195" t="n"/>
      <c r="U380" s="195" t="n"/>
      <c r="V380" s="195" t="n"/>
      <c r="W380" s="195" t="n"/>
      <c r="X380" s="195" t="n"/>
      <c r="Y380" s="195" t="n"/>
      <c r="Z380" s="195" t="n"/>
    </row>
    <row r="381" ht="12.75" customHeight="1" s="324">
      <c r="A381" s="195" t="n"/>
      <c r="B381" s="195" t="n"/>
      <c r="C381" s="195" t="n"/>
      <c r="D381" s="195" t="n"/>
      <c r="E381" s="195" t="n"/>
      <c r="F381" s="195" t="n"/>
      <c r="G381" s="195" t="n"/>
      <c r="H381" s="195" t="n"/>
      <c r="I381" s="195" t="n"/>
      <c r="J381" s="195" t="n"/>
      <c r="K381" s="195" t="n"/>
      <c r="L381" s="195" t="n"/>
      <c r="M381" s="195" t="n"/>
      <c r="N381" s="195" t="n"/>
      <c r="O381" s="195" t="n"/>
      <c r="P381" s="195" t="n"/>
      <c r="Q381" s="195" t="n"/>
      <c r="R381" s="195" t="n"/>
      <c r="S381" s="195" t="n"/>
      <c r="T381" s="195" t="n"/>
      <c r="U381" s="195" t="n"/>
      <c r="V381" s="195" t="n"/>
      <c r="W381" s="195" t="n"/>
      <c r="X381" s="195" t="n"/>
      <c r="Y381" s="195" t="n"/>
      <c r="Z381" s="195" t="n"/>
    </row>
    <row r="382" ht="12.75" customHeight="1" s="324">
      <c r="A382" s="195" t="n"/>
      <c r="B382" s="195" t="n"/>
      <c r="C382" s="195" t="n"/>
      <c r="D382" s="195" t="n"/>
      <c r="E382" s="195" t="n"/>
      <c r="F382" s="195" t="n"/>
      <c r="G382" s="195" t="n"/>
      <c r="H382" s="195" t="n"/>
      <c r="I382" s="195" t="n"/>
      <c r="J382" s="195" t="n"/>
      <c r="K382" s="195" t="n"/>
      <c r="L382" s="195" t="n"/>
      <c r="M382" s="195" t="n"/>
      <c r="N382" s="195" t="n"/>
      <c r="O382" s="195" t="n"/>
      <c r="P382" s="195" t="n"/>
      <c r="Q382" s="195" t="n"/>
      <c r="R382" s="195" t="n"/>
      <c r="S382" s="195" t="n"/>
      <c r="T382" s="195" t="n"/>
      <c r="U382" s="195" t="n"/>
      <c r="V382" s="195" t="n"/>
      <c r="W382" s="195" t="n"/>
      <c r="X382" s="195" t="n"/>
      <c r="Y382" s="195" t="n"/>
      <c r="Z382" s="195" t="n"/>
    </row>
    <row r="383" ht="12.75" customHeight="1" s="324">
      <c r="A383" s="195" t="n"/>
      <c r="B383" s="195" t="n"/>
      <c r="C383" s="195" t="n"/>
      <c r="D383" s="195" t="n"/>
      <c r="E383" s="195" t="n"/>
      <c r="F383" s="195" t="n"/>
      <c r="G383" s="195" t="n"/>
      <c r="H383" s="195" t="n"/>
      <c r="I383" s="195" t="n"/>
      <c r="J383" s="195" t="n"/>
      <c r="K383" s="195" t="n"/>
      <c r="L383" s="195" t="n"/>
      <c r="M383" s="195" t="n"/>
      <c r="N383" s="195" t="n"/>
      <c r="O383" s="195" t="n"/>
      <c r="P383" s="195" t="n"/>
      <c r="Q383" s="195" t="n"/>
      <c r="R383" s="195" t="n"/>
      <c r="S383" s="195" t="n"/>
      <c r="T383" s="195" t="n"/>
      <c r="U383" s="195" t="n"/>
      <c r="V383" s="195" t="n"/>
      <c r="W383" s="195" t="n"/>
      <c r="X383" s="195" t="n"/>
      <c r="Y383" s="195" t="n"/>
      <c r="Z383" s="195" t="n"/>
    </row>
    <row r="384" ht="12.75" customHeight="1" s="324">
      <c r="A384" s="195" t="n"/>
      <c r="B384" s="195" t="n"/>
      <c r="C384" s="195" t="n"/>
      <c r="D384" s="195" t="n"/>
      <c r="E384" s="195" t="n"/>
      <c r="F384" s="195" t="n"/>
      <c r="G384" s="195" t="n"/>
      <c r="H384" s="195" t="n"/>
      <c r="I384" s="195" t="n"/>
      <c r="J384" s="195" t="n"/>
      <c r="K384" s="195" t="n"/>
      <c r="L384" s="195" t="n"/>
      <c r="M384" s="195" t="n"/>
      <c r="N384" s="195" t="n"/>
      <c r="O384" s="195" t="n"/>
      <c r="P384" s="195" t="n"/>
      <c r="Q384" s="195" t="n"/>
      <c r="R384" s="195" t="n"/>
      <c r="S384" s="195" t="n"/>
      <c r="T384" s="195" t="n"/>
      <c r="U384" s="195" t="n"/>
      <c r="V384" s="195" t="n"/>
      <c r="W384" s="195" t="n"/>
      <c r="X384" s="195" t="n"/>
      <c r="Y384" s="195" t="n"/>
      <c r="Z384" s="195" t="n"/>
    </row>
    <row r="385" ht="12.75" customHeight="1" s="324">
      <c r="A385" s="195" t="n"/>
      <c r="B385" s="195" t="n"/>
      <c r="C385" s="195" t="n"/>
      <c r="D385" s="195" t="n"/>
      <c r="E385" s="195" t="n"/>
      <c r="F385" s="195" t="n"/>
      <c r="G385" s="195" t="n"/>
      <c r="H385" s="195" t="n"/>
      <c r="I385" s="195" t="n"/>
      <c r="J385" s="195" t="n"/>
      <c r="K385" s="195" t="n"/>
      <c r="L385" s="195" t="n"/>
      <c r="M385" s="195" t="n"/>
      <c r="N385" s="195" t="n"/>
      <c r="O385" s="195" t="n"/>
      <c r="P385" s="195" t="n"/>
      <c r="Q385" s="195" t="n"/>
      <c r="R385" s="195" t="n"/>
      <c r="S385" s="195" t="n"/>
      <c r="T385" s="195" t="n"/>
      <c r="U385" s="195" t="n"/>
      <c r="V385" s="195" t="n"/>
      <c r="W385" s="195" t="n"/>
      <c r="X385" s="195" t="n"/>
      <c r="Y385" s="195" t="n"/>
      <c r="Z385" s="195" t="n"/>
    </row>
    <row r="386" ht="12.75" customHeight="1" s="324">
      <c r="A386" s="195" t="n"/>
      <c r="B386" s="195" t="n"/>
      <c r="C386" s="195" t="n"/>
      <c r="D386" s="195" t="n"/>
      <c r="E386" s="195" t="n"/>
      <c r="F386" s="195" t="n"/>
      <c r="G386" s="195" t="n"/>
      <c r="H386" s="195" t="n"/>
      <c r="I386" s="195" t="n"/>
      <c r="J386" s="195" t="n"/>
      <c r="K386" s="195" t="n"/>
      <c r="L386" s="195" t="n"/>
      <c r="M386" s="195" t="n"/>
      <c r="N386" s="195" t="n"/>
      <c r="O386" s="195" t="n"/>
      <c r="P386" s="195" t="n"/>
      <c r="Q386" s="195" t="n"/>
      <c r="R386" s="195" t="n"/>
      <c r="S386" s="195" t="n"/>
      <c r="T386" s="195" t="n"/>
      <c r="U386" s="195" t="n"/>
      <c r="V386" s="195" t="n"/>
      <c r="W386" s="195" t="n"/>
      <c r="X386" s="195" t="n"/>
      <c r="Y386" s="195" t="n"/>
      <c r="Z386" s="195" t="n"/>
    </row>
    <row r="387" ht="12.75" customHeight="1" s="324">
      <c r="A387" s="195" t="n"/>
      <c r="B387" s="195" t="n"/>
      <c r="C387" s="195" t="n"/>
      <c r="D387" s="195" t="n"/>
      <c r="E387" s="195" t="n"/>
      <c r="F387" s="195" t="n"/>
      <c r="G387" s="195" t="n"/>
      <c r="H387" s="195" t="n"/>
      <c r="I387" s="195" t="n"/>
      <c r="J387" s="195" t="n"/>
      <c r="K387" s="195" t="n"/>
      <c r="L387" s="195" t="n"/>
      <c r="M387" s="195" t="n"/>
      <c r="N387" s="195" t="n"/>
      <c r="O387" s="195" t="n"/>
      <c r="P387" s="195" t="n"/>
      <c r="Q387" s="195" t="n"/>
      <c r="R387" s="195" t="n"/>
      <c r="S387" s="195" t="n"/>
      <c r="T387" s="195" t="n"/>
      <c r="U387" s="195" t="n"/>
      <c r="V387" s="195" t="n"/>
      <c r="W387" s="195" t="n"/>
      <c r="X387" s="195" t="n"/>
      <c r="Y387" s="195" t="n"/>
      <c r="Z387" s="195" t="n"/>
    </row>
    <row r="388" ht="12.75" customHeight="1" s="324">
      <c r="A388" s="195" t="n"/>
      <c r="B388" s="195" t="n"/>
      <c r="C388" s="195" t="n"/>
      <c r="D388" s="195" t="n"/>
      <c r="E388" s="195" t="n"/>
      <c r="F388" s="195" t="n"/>
      <c r="G388" s="195" t="n"/>
      <c r="H388" s="195" t="n"/>
      <c r="I388" s="195" t="n"/>
      <c r="J388" s="195" t="n"/>
      <c r="K388" s="195" t="n"/>
      <c r="L388" s="195" t="n"/>
      <c r="M388" s="195" t="n"/>
      <c r="N388" s="195" t="n"/>
      <c r="O388" s="195" t="n"/>
      <c r="P388" s="195" t="n"/>
      <c r="Q388" s="195" t="n"/>
      <c r="R388" s="195" t="n"/>
      <c r="S388" s="195" t="n"/>
      <c r="T388" s="195" t="n"/>
      <c r="U388" s="195" t="n"/>
      <c r="V388" s="195" t="n"/>
      <c r="W388" s="195" t="n"/>
      <c r="X388" s="195" t="n"/>
      <c r="Y388" s="195" t="n"/>
      <c r="Z388" s="195" t="n"/>
    </row>
    <row r="389" ht="12.75" customHeight="1" s="324">
      <c r="A389" s="195" t="n"/>
      <c r="B389" s="195" t="n"/>
      <c r="C389" s="195" t="n"/>
      <c r="D389" s="195" t="n"/>
      <c r="E389" s="195" t="n"/>
      <c r="F389" s="195" t="n"/>
      <c r="G389" s="195" t="n"/>
      <c r="H389" s="195" t="n"/>
      <c r="I389" s="195" t="n"/>
      <c r="J389" s="195" t="n"/>
      <c r="K389" s="195" t="n"/>
      <c r="L389" s="195" t="n"/>
      <c r="M389" s="195" t="n"/>
      <c r="N389" s="195" t="n"/>
      <c r="O389" s="195" t="n"/>
      <c r="P389" s="195" t="n"/>
      <c r="Q389" s="195" t="n"/>
      <c r="R389" s="195" t="n"/>
      <c r="S389" s="195" t="n"/>
      <c r="T389" s="195" t="n"/>
      <c r="U389" s="195" t="n"/>
      <c r="V389" s="195" t="n"/>
      <c r="W389" s="195" t="n"/>
      <c r="X389" s="195" t="n"/>
      <c r="Y389" s="195" t="n"/>
      <c r="Z389" s="195" t="n"/>
    </row>
    <row r="390" ht="12.75" customHeight="1" s="324">
      <c r="A390" s="195" t="n"/>
      <c r="B390" s="195" t="n"/>
      <c r="C390" s="195" t="n"/>
      <c r="D390" s="195" t="n"/>
      <c r="E390" s="195" t="n"/>
      <c r="F390" s="195" t="n"/>
      <c r="G390" s="195" t="n"/>
      <c r="H390" s="195" t="n"/>
      <c r="I390" s="195" t="n"/>
      <c r="J390" s="195" t="n"/>
      <c r="K390" s="195" t="n"/>
      <c r="L390" s="195" t="n"/>
      <c r="M390" s="195" t="n"/>
      <c r="N390" s="195" t="n"/>
      <c r="O390" s="195" t="n"/>
      <c r="P390" s="195" t="n"/>
      <c r="Q390" s="195" t="n"/>
      <c r="R390" s="195" t="n"/>
      <c r="S390" s="195" t="n"/>
      <c r="T390" s="195" t="n"/>
      <c r="U390" s="195" t="n"/>
      <c r="V390" s="195" t="n"/>
      <c r="W390" s="195" t="n"/>
      <c r="X390" s="195" t="n"/>
      <c r="Y390" s="195" t="n"/>
      <c r="Z390" s="195" t="n"/>
    </row>
    <row r="391" ht="12.75" customHeight="1" s="324">
      <c r="A391" s="195" t="n"/>
      <c r="B391" s="195" t="n"/>
      <c r="C391" s="195" t="n"/>
      <c r="D391" s="195" t="n"/>
      <c r="E391" s="195" t="n"/>
      <c r="F391" s="195" t="n"/>
      <c r="G391" s="195" t="n"/>
      <c r="H391" s="195" t="n"/>
      <c r="I391" s="195" t="n"/>
      <c r="J391" s="195" t="n"/>
      <c r="K391" s="195" t="n"/>
      <c r="L391" s="195" t="n"/>
      <c r="M391" s="195" t="n"/>
      <c r="N391" s="195" t="n"/>
      <c r="O391" s="195" t="n"/>
      <c r="P391" s="195" t="n"/>
      <c r="Q391" s="195" t="n"/>
      <c r="R391" s="195" t="n"/>
      <c r="S391" s="195" t="n"/>
      <c r="T391" s="195" t="n"/>
      <c r="U391" s="195" t="n"/>
      <c r="V391" s="195" t="n"/>
      <c r="W391" s="195" t="n"/>
      <c r="X391" s="195" t="n"/>
      <c r="Y391" s="195" t="n"/>
      <c r="Z391" s="195" t="n"/>
    </row>
    <row r="392" ht="12.75" customHeight="1" s="324">
      <c r="A392" s="195" t="n"/>
      <c r="B392" s="195" t="n"/>
      <c r="C392" s="195" t="n"/>
      <c r="D392" s="195" t="n"/>
      <c r="E392" s="195" t="n"/>
      <c r="F392" s="195" t="n"/>
      <c r="G392" s="195" t="n"/>
      <c r="H392" s="195" t="n"/>
      <c r="I392" s="195" t="n"/>
      <c r="J392" s="195" t="n"/>
      <c r="K392" s="195" t="n"/>
      <c r="L392" s="195" t="n"/>
      <c r="M392" s="195" t="n"/>
      <c r="N392" s="195" t="n"/>
      <c r="O392" s="195" t="n"/>
      <c r="P392" s="195" t="n"/>
      <c r="Q392" s="195" t="n"/>
      <c r="R392" s="195" t="n"/>
      <c r="S392" s="195" t="n"/>
      <c r="T392" s="195" t="n"/>
      <c r="U392" s="195" t="n"/>
      <c r="V392" s="195" t="n"/>
      <c r="W392" s="195" t="n"/>
      <c r="X392" s="195" t="n"/>
      <c r="Y392" s="195" t="n"/>
      <c r="Z392" s="195" t="n"/>
    </row>
    <row r="393" ht="12.75" customHeight="1" s="324">
      <c r="A393" s="195" t="n"/>
      <c r="B393" s="195" t="n"/>
      <c r="C393" s="195" t="n"/>
      <c r="D393" s="195" t="n"/>
      <c r="E393" s="195" t="n"/>
      <c r="F393" s="195" t="n"/>
      <c r="G393" s="195" t="n"/>
      <c r="H393" s="195" t="n"/>
      <c r="I393" s="195" t="n"/>
      <c r="J393" s="195" t="n"/>
      <c r="K393" s="195" t="n"/>
      <c r="L393" s="195" t="n"/>
      <c r="M393" s="195" t="n"/>
      <c r="N393" s="195" t="n"/>
      <c r="O393" s="195" t="n"/>
      <c r="P393" s="195" t="n"/>
      <c r="Q393" s="195" t="n"/>
      <c r="R393" s="195" t="n"/>
      <c r="S393" s="195" t="n"/>
      <c r="T393" s="195" t="n"/>
      <c r="U393" s="195" t="n"/>
      <c r="V393" s="195" t="n"/>
      <c r="W393" s="195" t="n"/>
      <c r="X393" s="195" t="n"/>
      <c r="Y393" s="195" t="n"/>
      <c r="Z393" s="195" t="n"/>
    </row>
    <row r="394" ht="12.75" customHeight="1" s="324">
      <c r="A394" s="195" t="n"/>
      <c r="B394" s="195" t="n"/>
      <c r="C394" s="195" t="n"/>
      <c r="D394" s="195" t="n"/>
      <c r="E394" s="195" t="n"/>
      <c r="F394" s="195" t="n"/>
      <c r="G394" s="195" t="n"/>
      <c r="H394" s="195" t="n"/>
      <c r="I394" s="195" t="n"/>
      <c r="J394" s="195" t="n"/>
      <c r="K394" s="195" t="n"/>
      <c r="L394" s="195" t="n"/>
      <c r="M394" s="195" t="n"/>
      <c r="N394" s="195" t="n"/>
      <c r="O394" s="195" t="n"/>
      <c r="P394" s="195" t="n"/>
      <c r="Q394" s="195" t="n"/>
      <c r="R394" s="195" t="n"/>
      <c r="S394" s="195" t="n"/>
      <c r="T394" s="195" t="n"/>
      <c r="U394" s="195" t="n"/>
      <c r="V394" s="195" t="n"/>
      <c r="W394" s="195" t="n"/>
      <c r="X394" s="195" t="n"/>
      <c r="Y394" s="195" t="n"/>
      <c r="Z394" s="195" t="n"/>
    </row>
    <row r="395" ht="12.75" customHeight="1" s="324">
      <c r="A395" s="195" t="n"/>
      <c r="B395" s="195" t="n"/>
      <c r="C395" s="195" t="n"/>
      <c r="D395" s="195" t="n"/>
      <c r="E395" s="195" t="n"/>
      <c r="F395" s="195" t="n"/>
      <c r="G395" s="195" t="n"/>
      <c r="H395" s="195" t="n"/>
      <c r="I395" s="195" t="n"/>
      <c r="J395" s="195" t="n"/>
      <c r="K395" s="195" t="n"/>
      <c r="L395" s="195" t="n"/>
      <c r="M395" s="195" t="n"/>
      <c r="N395" s="195" t="n"/>
      <c r="O395" s="195" t="n"/>
      <c r="P395" s="195" t="n"/>
      <c r="Q395" s="195" t="n"/>
      <c r="R395" s="195" t="n"/>
      <c r="S395" s="195" t="n"/>
      <c r="T395" s="195" t="n"/>
      <c r="U395" s="195" t="n"/>
      <c r="V395" s="195" t="n"/>
      <c r="W395" s="195" t="n"/>
      <c r="X395" s="195" t="n"/>
      <c r="Y395" s="195" t="n"/>
      <c r="Z395" s="195" t="n"/>
    </row>
    <row r="396" ht="12.75" customHeight="1" s="324">
      <c r="A396" s="195" t="n"/>
      <c r="B396" s="195" t="n"/>
      <c r="C396" s="195" t="n"/>
      <c r="D396" s="195" t="n"/>
      <c r="E396" s="195" t="n"/>
      <c r="F396" s="195" t="n"/>
      <c r="G396" s="195" t="n"/>
      <c r="H396" s="195" t="n"/>
      <c r="I396" s="195" t="n"/>
      <c r="J396" s="195" t="n"/>
      <c r="K396" s="195" t="n"/>
      <c r="L396" s="195" t="n"/>
      <c r="M396" s="195" t="n"/>
      <c r="N396" s="195" t="n"/>
      <c r="O396" s="195" t="n"/>
      <c r="P396" s="195" t="n"/>
      <c r="Q396" s="195" t="n"/>
      <c r="R396" s="195" t="n"/>
      <c r="S396" s="195" t="n"/>
      <c r="T396" s="195" t="n"/>
      <c r="U396" s="195" t="n"/>
      <c r="V396" s="195" t="n"/>
      <c r="W396" s="195" t="n"/>
      <c r="X396" s="195" t="n"/>
      <c r="Y396" s="195" t="n"/>
      <c r="Z396" s="195" t="n"/>
    </row>
    <row r="397" ht="12.75" customHeight="1" s="324">
      <c r="A397" s="195" t="n"/>
      <c r="B397" s="195" t="n"/>
      <c r="C397" s="195" t="n"/>
      <c r="D397" s="195" t="n"/>
      <c r="E397" s="195" t="n"/>
      <c r="F397" s="195" t="n"/>
      <c r="G397" s="195" t="n"/>
      <c r="H397" s="195" t="n"/>
      <c r="I397" s="195" t="n"/>
      <c r="J397" s="195" t="n"/>
      <c r="K397" s="195" t="n"/>
      <c r="L397" s="195" t="n"/>
      <c r="M397" s="195" t="n"/>
      <c r="N397" s="195" t="n"/>
      <c r="O397" s="195" t="n"/>
      <c r="P397" s="195" t="n"/>
      <c r="Q397" s="195" t="n"/>
      <c r="R397" s="195" t="n"/>
      <c r="S397" s="195" t="n"/>
      <c r="T397" s="195" t="n"/>
      <c r="U397" s="195" t="n"/>
      <c r="V397" s="195" t="n"/>
      <c r="W397" s="195" t="n"/>
      <c r="X397" s="195" t="n"/>
      <c r="Y397" s="195" t="n"/>
      <c r="Z397" s="195" t="n"/>
    </row>
    <row r="398" ht="12.75" customHeight="1" s="324">
      <c r="A398" s="195" t="n"/>
      <c r="B398" s="195" t="n"/>
      <c r="C398" s="195" t="n"/>
      <c r="D398" s="195" t="n"/>
      <c r="E398" s="195" t="n"/>
      <c r="F398" s="195" t="n"/>
      <c r="G398" s="195" t="n"/>
      <c r="H398" s="195" t="n"/>
      <c r="I398" s="195" t="n"/>
      <c r="J398" s="195" t="n"/>
      <c r="K398" s="195" t="n"/>
      <c r="L398" s="195" t="n"/>
      <c r="M398" s="195" t="n"/>
      <c r="N398" s="195" t="n"/>
      <c r="O398" s="195" t="n"/>
      <c r="P398" s="195" t="n"/>
      <c r="Q398" s="195" t="n"/>
      <c r="R398" s="195" t="n"/>
      <c r="S398" s="195" t="n"/>
      <c r="T398" s="195" t="n"/>
      <c r="U398" s="195" t="n"/>
      <c r="V398" s="195" t="n"/>
      <c r="W398" s="195" t="n"/>
      <c r="X398" s="195" t="n"/>
      <c r="Y398" s="195" t="n"/>
      <c r="Z398" s="195" t="n"/>
    </row>
    <row r="399" ht="12.75" customHeight="1" s="324">
      <c r="A399" s="195" t="n"/>
      <c r="B399" s="195" t="n"/>
      <c r="C399" s="195" t="n"/>
      <c r="D399" s="195" t="n"/>
      <c r="E399" s="195" t="n"/>
      <c r="F399" s="195" t="n"/>
      <c r="G399" s="195" t="n"/>
      <c r="H399" s="195" t="n"/>
      <c r="I399" s="195" t="n"/>
      <c r="J399" s="195" t="n"/>
      <c r="K399" s="195" t="n"/>
      <c r="L399" s="195" t="n"/>
      <c r="M399" s="195" t="n"/>
      <c r="N399" s="195" t="n"/>
      <c r="O399" s="195" t="n"/>
      <c r="P399" s="195" t="n"/>
      <c r="Q399" s="195" t="n"/>
      <c r="R399" s="195" t="n"/>
      <c r="S399" s="195" t="n"/>
      <c r="T399" s="195" t="n"/>
      <c r="U399" s="195" t="n"/>
      <c r="V399" s="195" t="n"/>
      <c r="W399" s="195" t="n"/>
      <c r="X399" s="195" t="n"/>
      <c r="Y399" s="195" t="n"/>
      <c r="Z399" s="195" t="n"/>
    </row>
    <row r="400" ht="12.75" customHeight="1" s="324">
      <c r="A400" s="195" t="n"/>
      <c r="B400" s="195" t="n"/>
      <c r="C400" s="195" t="n"/>
      <c r="D400" s="195" t="n"/>
      <c r="E400" s="195" t="n"/>
      <c r="F400" s="195" t="n"/>
      <c r="G400" s="195" t="n"/>
      <c r="H400" s="195" t="n"/>
      <c r="I400" s="195" t="n"/>
      <c r="J400" s="195" t="n"/>
      <c r="K400" s="195" t="n"/>
      <c r="L400" s="195" t="n"/>
      <c r="M400" s="195" t="n"/>
      <c r="N400" s="195" t="n"/>
      <c r="O400" s="195" t="n"/>
      <c r="P400" s="195" t="n"/>
      <c r="Q400" s="195" t="n"/>
      <c r="R400" s="195" t="n"/>
      <c r="S400" s="195" t="n"/>
      <c r="T400" s="195" t="n"/>
      <c r="U400" s="195" t="n"/>
      <c r="V400" s="195" t="n"/>
      <c r="W400" s="195" t="n"/>
      <c r="X400" s="195" t="n"/>
      <c r="Y400" s="195" t="n"/>
      <c r="Z400" s="195" t="n"/>
    </row>
    <row r="401" ht="12.75" customHeight="1" s="324">
      <c r="A401" s="195" t="n"/>
      <c r="B401" s="195" t="n"/>
      <c r="C401" s="195" t="n"/>
      <c r="D401" s="195" t="n"/>
      <c r="E401" s="195" t="n"/>
      <c r="F401" s="195" t="n"/>
      <c r="G401" s="195" t="n"/>
      <c r="H401" s="195" t="n"/>
      <c r="I401" s="195" t="n"/>
      <c r="J401" s="195" t="n"/>
      <c r="K401" s="195" t="n"/>
      <c r="L401" s="195" t="n"/>
      <c r="M401" s="195" t="n"/>
      <c r="N401" s="195" t="n"/>
      <c r="O401" s="195" t="n"/>
      <c r="P401" s="195" t="n"/>
      <c r="Q401" s="195" t="n"/>
      <c r="R401" s="195" t="n"/>
      <c r="S401" s="195" t="n"/>
      <c r="T401" s="195" t="n"/>
      <c r="U401" s="195" t="n"/>
      <c r="V401" s="195" t="n"/>
      <c r="W401" s="195" t="n"/>
      <c r="X401" s="195" t="n"/>
      <c r="Y401" s="195" t="n"/>
      <c r="Z401" s="195" t="n"/>
    </row>
    <row r="402" ht="12.75" customHeight="1" s="324">
      <c r="A402" s="195" t="n"/>
      <c r="B402" s="195" t="n"/>
      <c r="C402" s="195" t="n"/>
      <c r="D402" s="195" t="n"/>
      <c r="E402" s="195" t="n"/>
      <c r="F402" s="195" t="n"/>
      <c r="G402" s="195" t="n"/>
      <c r="H402" s="195" t="n"/>
      <c r="I402" s="195" t="n"/>
      <c r="J402" s="195" t="n"/>
      <c r="K402" s="195" t="n"/>
      <c r="L402" s="195" t="n"/>
      <c r="M402" s="195" t="n"/>
      <c r="N402" s="195" t="n"/>
      <c r="O402" s="195" t="n"/>
      <c r="P402" s="195" t="n"/>
      <c r="Q402" s="195" t="n"/>
      <c r="R402" s="195" t="n"/>
      <c r="S402" s="195" t="n"/>
      <c r="T402" s="195" t="n"/>
      <c r="U402" s="195" t="n"/>
      <c r="V402" s="195" t="n"/>
      <c r="W402" s="195" t="n"/>
      <c r="X402" s="195" t="n"/>
      <c r="Y402" s="195" t="n"/>
      <c r="Z402" s="195" t="n"/>
    </row>
    <row r="403" ht="12.75" customHeight="1" s="324">
      <c r="A403" s="195" t="n"/>
      <c r="B403" s="195" t="n"/>
      <c r="C403" s="195" t="n"/>
      <c r="D403" s="195" t="n"/>
      <c r="E403" s="195" t="n"/>
      <c r="F403" s="195" t="n"/>
      <c r="G403" s="195" t="n"/>
      <c r="H403" s="195" t="n"/>
      <c r="I403" s="195" t="n"/>
      <c r="J403" s="195" t="n"/>
      <c r="K403" s="195" t="n"/>
      <c r="L403" s="195" t="n"/>
      <c r="M403" s="195" t="n"/>
      <c r="N403" s="195" t="n"/>
      <c r="O403" s="195" t="n"/>
      <c r="P403" s="195" t="n"/>
      <c r="Q403" s="195" t="n"/>
      <c r="R403" s="195" t="n"/>
      <c r="S403" s="195" t="n"/>
      <c r="T403" s="195" t="n"/>
      <c r="U403" s="195" t="n"/>
      <c r="V403" s="195" t="n"/>
      <c r="W403" s="195" t="n"/>
      <c r="X403" s="195" t="n"/>
      <c r="Y403" s="195" t="n"/>
      <c r="Z403" s="195" t="n"/>
    </row>
    <row r="404" ht="12.75" customHeight="1" s="324">
      <c r="A404" s="195" t="n"/>
      <c r="B404" s="195" t="n"/>
      <c r="C404" s="195" t="n"/>
      <c r="D404" s="195" t="n"/>
      <c r="E404" s="195" t="n"/>
      <c r="F404" s="195" t="n"/>
      <c r="G404" s="195" t="n"/>
      <c r="H404" s="195" t="n"/>
      <c r="I404" s="195" t="n"/>
      <c r="J404" s="195" t="n"/>
      <c r="K404" s="195" t="n"/>
      <c r="L404" s="195" t="n"/>
      <c r="M404" s="195" t="n"/>
      <c r="N404" s="195" t="n"/>
      <c r="O404" s="195" t="n"/>
      <c r="P404" s="195" t="n"/>
      <c r="Q404" s="195" t="n"/>
      <c r="R404" s="195" t="n"/>
      <c r="S404" s="195" t="n"/>
      <c r="T404" s="195" t="n"/>
      <c r="U404" s="195" t="n"/>
      <c r="V404" s="195" t="n"/>
      <c r="W404" s="195" t="n"/>
      <c r="X404" s="195" t="n"/>
      <c r="Y404" s="195" t="n"/>
      <c r="Z404" s="195" t="n"/>
    </row>
    <row r="405" ht="12.75" customHeight="1" s="324">
      <c r="A405" s="195" t="n"/>
      <c r="B405" s="195" t="n"/>
      <c r="C405" s="195" t="n"/>
      <c r="D405" s="195" t="n"/>
      <c r="E405" s="195" t="n"/>
      <c r="F405" s="195" t="n"/>
      <c r="G405" s="195" t="n"/>
      <c r="H405" s="195" t="n"/>
      <c r="I405" s="195" t="n"/>
      <c r="J405" s="195" t="n"/>
      <c r="K405" s="195" t="n"/>
      <c r="L405" s="195" t="n"/>
      <c r="M405" s="195" t="n"/>
      <c r="N405" s="195" t="n"/>
      <c r="O405" s="195" t="n"/>
      <c r="P405" s="195" t="n"/>
      <c r="Q405" s="195" t="n"/>
      <c r="R405" s="195" t="n"/>
      <c r="S405" s="195" t="n"/>
      <c r="T405" s="195" t="n"/>
      <c r="U405" s="195" t="n"/>
      <c r="V405" s="195" t="n"/>
      <c r="W405" s="195" t="n"/>
      <c r="X405" s="195" t="n"/>
      <c r="Y405" s="195" t="n"/>
      <c r="Z405" s="195" t="n"/>
    </row>
    <row r="406" ht="12.75" customHeight="1" s="324">
      <c r="A406" s="195" t="n"/>
      <c r="B406" s="195" t="n"/>
      <c r="C406" s="195" t="n"/>
      <c r="D406" s="195" t="n"/>
      <c r="E406" s="195" t="n"/>
      <c r="F406" s="195" t="n"/>
      <c r="G406" s="195" t="n"/>
      <c r="H406" s="195" t="n"/>
      <c r="I406" s="195" t="n"/>
      <c r="J406" s="195" t="n"/>
      <c r="K406" s="195" t="n"/>
      <c r="L406" s="195" t="n"/>
      <c r="M406" s="195" t="n"/>
      <c r="N406" s="195" t="n"/>
      <c r="O406" s="195" t="n"/>
      <c r="P406" s="195" t="n"/>
      <c r="Q406" s="195" t="n"/>
      <c r="R406" s="195" t="n"/>
      <c r="S406" s="195" t="n"/>
      <c r="T406" s="195" t="n"/>
      <c r="U406" s="195" t="n"/>
      <c r="V406" s="195" t="n"/>
      <c r="W406" s="195" t="n"/>
      <c r="X406" s="195" t="n"/>
      <c r="Y406" s="195" t="n"/>
      <c r="Z406" s="195" t="n"/>
    </row>
    <row r="407" ht="12.75" customHeight="1" s="324">
      <c r="A407" s="195" t="n"/>
      <c r="B407" s="195" t="n"/>
      <c r="C407" s="195" t="n"/>
      <c r="D407" s="195" t="n"/>
      <c r="E407" s="195" t="n"/>
      <c r="F407" s="195" t="n"/>
      <c r="G407" s="195" t="n"/>
      <c r="H407" s="195" t="n"/>
      <c r="I407" s="195" t="n"/>
      <c r="J407" s="195" t="n"/>
      <c r="K407" s="195" t="n"/>
      <c r="L407" s="195" t="n"/>
      <c r="M407" s="195" t="n"/>
      <c r="N407" s="195" t="n"/>
      <c r="O407" s="195" t="n"/>
      <c r="P407" s="195" t="n"/>
      <c r="Q407" s="195" t="n"/>
      <c r="R407" s="195" t="n"/>
      <c r="S407" s="195" t="n"/>
      <c r="T407" s="195" t="n"/>
      <c r="U407" s="195" t="n"/>
      <c r="V407" s="195" t="n"/>
      <c r="W407" s="195" t="n"/>
      <c r="X407" s="195" t="n"/>
      <c r="Y407" s="195" t="n"/>
      <c r="Z407" s="195" t="n"/>
    </row>
    <row r="408" ht="12.75" customHeight="1" s="324">
      <c r="A408" s="195" t="n"/>
      <c r="B408" s="195" t="n"/>
      <c r="C408" s="195" t="n"/>
      <c r="D408" s="195" t="n"/>
      <c r="E408" s="195" t="n"/>
      <c r="F408" s="195" t="n"/>
      <c r="G408" s="195" t="n"/>
      <c r="H408" s="195" t="n"/>
      <c r="I408" s="195" t="n"/>
      <c r="J408" s="195" t="n"/>
      <c r="K408" s="195" t="n"/>
      <c r="L408" s="195" t="n"/>
      <c r="M408" s="195" t="n"/>
      <c r="N408" s="195" t="n"/>
      <c r="O408" s="195" t="n"/>
      <c r="P408" s="195" t="n"/>
      <c r="Q408" s="195" t="n"/>
      <c r="R408" s="195" t="n"/>
      <c r="S408" s="195" t="n"/>
      <c r="T408" s="195" t="n"/>
      <c r="U408" s="195" t="n"/>
      <c r="V408" s="195" t="n"/>
      <c r="W408" s="195" t="n"/>
      <c r="X408" s="195" t="n"/>
      <c r="Y408" s="195" t="n"/>
      <c r="Z408" s="195" t="n"/>
    </row>
    <row r="409" ht="12.75" customHeight="1" s="324">
      <c r="A409" s="195" t="n"/>
      <c r="B409" s="195" t="n"/>
      <c r="C409" s="195" t="n"/>
      <c r="D409" s="195" t="n"/>
      <c r="E409" s="195" t="n"/>
      <c r="F409" s="195" t="n"/>
      <c r="G409" s="195" t="n"/>
      <c r="H409" s="195" t="n"/>
      <c r="I409" s="195" t="n"/>
      <c r="J409" s="195" t="n"/>
      <c r="K409" s="195" t="n"/>
      <c r="L409" s="195" t="n"/>
      <c r="M409" s="195" t="n"/>
      <c r="N409" s="195" t="n"/>
      <c r="O409" s="195" t="n"/>
      <c r="P409" s="195" t="n"/>
      <c r="Q409" s="195" t="n"/>
      <c r="R409" s="195" t="n"/>
      <c r="S409" s="195" t="n"/>
      <c r="T409" s="195" t="n"/>
      <c r="U409" s="195" t="n"/>
      <c r="V409" s="195" t="n"/>
      <c r="W409" s="195" t="n"/>
      <c r="X409" s="195" t="n"/>
      <c r="Y409" s="195" t="n"/>
      <c r="Z409" s="195" t="n"/>
    </row>
    <row r="410" ht="12.75" customHeight="1" s="324">
      <c r="A410" s="195" t="n"/>
      <c r="B410" s="195" t="n"/>
      <c r="C410" s="195" t="n"/>
      <c r="D410" s="195" t="n"/>
      <c r="E410" s="195" t="n"/>
      <c r="F410" s="195" t="n"/>
      <c r="G410" s="195" t="n"/>
      <c r="H410" s="195" t="n"/>
      <c r="I410" s="195" t="n"/>
      <c r="J410" s="195" t="n"/>
      <c r="K410" s="195" t="n"/>
      <c r="L410" s="195" t="n"/>
      <c r="M410" s="195" t="n"/>
      <c r="N410" s="195" t="n"/>
      <c r="O410" s="195" t="n"/>
      <c r="P410" s="195" t="n"/>
      <c r="Q410" s="195" t="n"/>
      <c r="R410" s="195" t="n"/>
      <c r="S410" s="195" t="n"/>
      <c r="T410" s="195" t="n"/>
      <c r="U410" s="195" t="n"/>
      <c r="V410" s="195" t="n"/>
      <c r="W410" s="195" t="n"/>
      <c r="X410" s="195" t="n"/>
      <c r="Y410" s="195" t="n"/>
      <c r="Z410" s="195" t="n"/>
    </row>
    <row r="411" ht="12.75" customHeight="1" s="324">
      <c r="A411" s="195" t="n"/>
      <c r="B411" s="195" t="n"/>
      <c r="C411" s="195" t="n"/>
      <c r="D411" s="195" t="n"/>
      <c r="E411" s="195" t="n"/>
      <c r="F411" s="195" t="n"/>
      <c r="G411" s="195" t="n"/>
      <c r="H411" s="195" t="n"/>
      <c r="I411" s="195" t="n"/>
      <c r="J411" s="195" t="n"/>
      <c r="K411" s="195" t="n"/>
      <c r="L411" s="195" t="n"/>
      <c r="M411" s="195" t="n"/>
      <c r="N411" s="195" t="n"/>
      <c r="O411" s="195" t="n"/>
      <c r="P411" s="195" t="n"/>
      <c r="Q411" s="195" t="n"/>
      <c r="R411" s="195" t="n"/>
      <c r="S411" s="195" t="n"/>
      <c r="T411" s="195" t="n"/>
      <c r="U411" s="195" t="n"/>
      <c r="V411" s="195" t="n"/>
      <c r="W411" s="195" t="n"/>
      <c r="X411" s="195" t="n"/>
      <c r="Y411" s="195" t="n"/>
      <c r="Z411" s="195" t="n"/>
    </row>
    <row r="412" ht="12.75" customHeight="1" s="324">
      <c r="A412" s="195" t="n"/>
      <c r="B412" s="195" t="n"/>
      <c r="C412" s="195" t="n"/>
      <c r="D412" s="195" t="n"/>
      <c r="E412" s="195" t="n"/>
      <c r="F412" s="195" t="n"/>
      <c r="G412" s="195" t="n"/>
      <c r="H412" s="195" t="n"/>
      <c r="I412" s="195" t="n"/>
      <c r="J412" s="195" t="n"/>
      <c r="K412" s="195" t="n"/>
      <c r="L412" s="195" t="n"/>
      <c r="M412" s="195" t="n"/>
      <c r="N412" s="195" t="n"/>
      <c r="O412" s="195" t="n"/>
      <c r="P412" s="195" t="n"/>
      <c r="Q412" s="195" t="n"/>
      <c r="R412" s="195" t="n"/>
      <c r="S412" s="195" t="n"/>
      <c r="T412" s="195" t="n"/>
      <c r="U412" s="195" t="n"/>
      <c r="V412" s="195" t="n"/>
      <c r="W412" s="195" t="n"/>
      <c r="X412" s="195" t="n"/>
      <c r="Y412" s="195" t="n"/>
      <c r="Z412" s="195" t="n"/>
    </row>
    <row r="413" ht="12.75" customHeight="1" s="324">
      <c r="A413" s="195" t="n"/>
      <c r="B413" s="195" t="n"/>
      <c r="C413" s="195" t="n"/>
      <c r="D413" s="195" t="n"/>
      <c r="E413" s="195" t="n"/>
      <c r="F413" s="195" t="n"/>
      <c r="G413" s="195" t="n"/>
      <c r="H413" s="195" t="n"/>
      <c r="I413" s="195" t="n"/>
      <c r="J413" s="195" t="n"/>
      <c r="K413" s="195" t="n"/>
      <c r="L413" s="195" t="n"/>
      <c r="M413" s="195" t="n"/>
      <c r="N413" s="195" t="n"/>
      <c r="O413" s="195" t="n"/>
      <c r="P413" s="195" t="n"/>
      <c r="Q413" s="195" t="n"/>
      <c r="R413" s="195" t="n"/>
      <c r="S413" s="195" t="n"/>
      <c r="T413" s="195" t="n"/>
      <c r="U413" s="195" t="n"/>
      <c r="V413" s="195" t="n"/>
      <c r="W413" s="195" t="n"/>
      <c r="X413" s="195" t="n"/>
      <c r="Y413" s="195" t="n"/>
      <c r="Z413" s="195" t="n"/>
    </row>
    <row r="414" ht="12.75" customHeight="1" s="324">
      <c r="A414" s="195" t="n"/>
      <c r="B414" s="195" t="n"/>
      <c r="C414" s="195" t="n"/>
      <c r="D414" s="195" t="n"/>
      <c r="E414" s="195" t="n"/>
      <c r="F414" s="195" t="n"/>
      <c r="G414" s="195" t="n"/>
      <c r="H414" s="195" t="n"/>
      <c r="I414" s="195" t="n"/>
      <c r="J414" s="195" t="n"/>
      <c r="K414" s="195" t="n"/>
      <c r="L414" s="195" t="n"/>
      <c r="M414" s="195" t="n"/>
      <c r="N414" s="195" t="n"/>
      <c r="O414" s="195" t="n"/>
      <c r="P414" s="195" t="n"/>
      <c r="Q414" s="195" t="n"/>
      <c r="R414" s="195" t="n"/>
      <c r="S414" s="195" t="n"/>
      <c r="T414" s="195" t="n"/>
      <c r="U414" s="195" t="n"/>
      <c r="V414" s="195" t="n"/>
      <c r="W414" s="195" t="n"/>
      <c r="X414" s="195" t="n"/>
      <c r="Y414" s="195" t="n"/>
      <c r="Z414" s="195" t="n"/>
    </row>
    <row r="415" ht="12.75" customHeight="1" s="324">
      <c r="A415" s="195" t="n"/>
      <c r="B415" s="195" t="n"/>
      <c r="C415" s="195" t="n"/>
      <c r="D415" s="195" t="n"/>
      <c r="E415" s="195" t="n"/>
      <c r="F415" s="195" t="n"/>
      <c r="G415" s="195" t="n"/>
      <c r="H415" s="195" t="n"/>
      <c r="I415" s="195" t="n"/>
      <c r="J415" s="195" t="n"/>
      <c r="K415" s="195" t="n"/>
      <c r="L415" s="195" t="n"/>
      <c r="M415" s="195" t="n"/>
      <c r="N415" s="195" t="n"/>
      <c r="O415" s="195" t="n"/>
      <c r="P415" s="195" t="n"/>
      <c r="Q415" s="195" t="n"/>
      <c r="R415" s="195" t="n"/>
      <c r="S415" s="195" t="n"/>
      <c r="T415" s="195" t="n"/>
      <c r="U415" s="195" t="n"/>
      <c r="V415" s="195" t="n"/>
      <c r="W415" s="195" t="n"/>
      <c r="X415" s="195" t="n"/>
      <c r="Y415" s="195" t="n"/>
      <c r="Z415" s="195" t="n"/>
    </row>
    <row r="416" ht="12.75" customHeight="1" s="324">
      <c r="A416" s="195" t="n"/>
      <c r="B416" s="195" t="n"/>
      <c r="C416" s="195" t="n"/>
      <c r="D416" s="195" t="n"/>
      <c r="E416" s="195" t="n"/>
      <c r="F416" s="195" t="n"/>
      <c r="G416" s="195" t="n"/>
      <c r="H416" s="195" t="n"/>
      <c r="I416" s="195" t="n"/>
      <c r="J416" s="195" t="n"/>
      <c r="K416" s="195" t="n"/>
      <c r="L416" s="195" t="n"/>
      <c r="M416" s="195" t="n"/>
      <c r="N416" s="195" t="n"/>
      <c r="O416" s="195" t="n"/>
      <c r="P416" s="195" t="n"/>
      <c r="Q416" s="195" t="n"/>
      <c r="R416" s="195" t="n"/>
      <c r="S416" s="195" t="n"/>
      <c r="T416" s="195" t="n"/>
      <c r="U416" s="195" t="n"/>
      <c r="V416" s="195" t="n"/>
      <c r="W416" s="195" t="n"/>
      <c r="X416" s="195" t="n"/>
      <c r="Y416" s="195" t="n"/>
      <c r="Z416" s="195" t="n"/>
    </row>
    <row r="417" ht="12.75" customHeight="1" s="324">
      <c r="A417" s="195" t="n"/>
      <c r="B417" s="195" t="n"/>
      <c r="C417" s="195" t="n"/>
      <c r="D417" s="195" t="n"/>
      <c r="E417" s="195" t="n"/>
      <c r="F417" s="195" t="n"/>
      <c r="G417" s="195" t="n"/>
      <c r="H417" s="195" t="n"/>
      <c r="I417" s="195" t="n"/>
      <c r="J417" s="195" t="n"/>
      <c r="K417" s="195" t="n"/>
      <c r="L417" s="195" t="n"/>
      <c r="M417" s="195" t="n"/>
      <c r="N417" s="195" t="n"/>
      <c r="O417" s="195" t="n"/>
      <c r="P417" s="195" t="n"/>
      <c r="Q417" s="195" t="n"/>
      <c r="R417" s="195" t="n"/>
      <c r="S417" s="195" t="n"/>
      <c r="T417" s="195" t="n"/>
      <c r="U417" s="195" t="n"/>
      <c r="V417" s="195" t="n"/>
      <c r="W417" s="195" t="n"/>
      <c r="X417" s="195" t="n"/>
      <c r="Y417" s="195" t="n"/>
      <c r="Z417" s="195" t="n"/>
    </row>
    <row r="418" ht="12.75" customHeight="1" s="324">
      <c r="A418" s="195" t="n"/>
      <c r="B418" s="195" t="n"/>
      <c r="C418" s="195" t="n"/>
      <c r="D418" s="195" t="n"/>
      <c r="E418" s="195" t="n"/>
      <c r="F418" s="195" t="n"/>
      <c r="G418" s="195" t="n"/>
      <c r="H418" s="195" t="n"/>
      <c r="I418" s="195" t="n"/>
      <c r="J418" s="195" t="n"/>
      <c r="K418" s="195" t="n"/>
      <c r="L418" s="195" t="n"/>
      <c r="M418" s="195" t="n"/>
      <c r="N418" s="195" t="n"/>
      <c r="O418" s="195" t="n"/>
      <c r="P418" s="195" t="n"/>
      <c r="Q418" s="195" t="n"/>
      <c r="R418" s="195" t="n"/>
      <c r="S418" s="195" t="n"/>
      <c r="T418" s="195" t="n"/>
      <c r="U418" s="195" t="n"/>
      <c r="V418" s="195" t="n"/>
      <c r="W418" s="195" t="n"/>
      <c r="X418" s="195" t="n"/>
      <c r="Y418" s="195" t="n"/>
      <c r="Z418" s="195" t="n"/>
    </row>
    <row r="419" ht="12.75" customHeight="1" s="324">
      <c r="A419" s="195" t="n"/>
      <c r="B419" s="195" t="n"/>
      <c r="C419" s="195" t="n"/>
      <c r="D419" s="195" t="n"/>
      <c r="E419" s="195" t="n"/>
      <c r="F419" s="195" t="n"/>
      <c r="G419" s="195" t="n"/>
      <c r="H419" s="195" t="n"/>
      <c r="I419" s="195" t="n"/>
      <c r="J419" s="195" t="n"/>
      <c r="K419" s="195" t="n"/>
      <c r="L419" s="195" t="n"/>
      <c r="M419" s="195" t="n"/>
      <c r="N419" s="195" t="n"/>
      <c r="O419" s="195" t="n"/>
      <c r="P419" s="195" t="n"/>
      <c r="Q419" s="195" t="n"/>
      <c r="R419" s="195" t="n"/>
      <c r="S419" s="195" t="n"/>
      <c r="T419" s="195" t="n"/>
      <c r="U419" s="195" t="n"/>
      <c r="V419" s="195" t="n"/>
      <c r="W419" s="195" t="n"/>
      <c r="X419" s="195" t="n"/>
      <c r="Y419" s="195" t="n"/>
      <c r="Z419" s="195" t="n"/>
    </row>
    <row r="420" ht="12.75" customHeight="1" s="324">
      <c r="A420" s="195" t="n"/>
      <c r="B420" s="195" t="n"/>
      <c r="C420" s="195" t="n"/>
      <c r="D420" s="195" t="n"/>
      <c r="E420" s="195" t="n"/>
      <c r="F420" s="195" t="n"/>
      <c r="G420" s="195" t="n"/>
      <c r="H420" s="195" t="n"/>
      <c r="I420" s="195" t="n"/>
      <c r="J420" s="195" t="n"/>
      <c r="K420" s="195" t="n"/>
      <c r="L420" s="195" t="n"/>
      <c r="M420" s="195" t="n"/>
      <c r="N420" s="195" t="n"/>
      <c r="O420" s="195" t="n"/>
      <c r="P420" s="195" t="n"/>
      <c r="Q420" s="195" t="n"/>
      <c r="R420" s="195" t="n"/>
      <c r="S420" s="195" t="n"/>
      <c r="T420" s="195" t="n"/>
      <c r="U420" s="195" t="n"/>
      <c r="V420" s="195" t="n"/>
      <c r="W420" s="195" t="n"/>
      <c r="X420" s="195" t="n"/>
      <c r="Y420" s="195" t="n"/>
      <c r="Z420" s="195" t="n"/>
    </row>
    <row r="421" ht="12.75" customHeight="1" s="324">
      <c r="A421" s="195" t="n"/>
      <c r="B421" s="195" t="n"/>
      <c r="C421" s="195" t="n"/>
      <c r="D421" s="195" t="n"/>
      <c r="E421" s="195" t="n"/>
      <c r="F421" s="195" t="n"/>
      <c r="G421" s="195" t="n"/>
      <c r="H421" s="195" t="n"/>
      <c r="I421" s="195" t="n"/>
      <c r="J421" s="195" t="n"/>
      <c r="K421" s="195" t="n"/>
      <c r="L421" s="195" t="n"/>
      <c r="M421" s="195" t="n"/>
      <c r="N421" s="195" t="n"/>
      <c r="O421" s="195" t="n"/>
      <c r="P421" s="195" t="n"/>
      <c r="Q421" s="195" t="n"/>
      <c r="R421" s="195" t="n"/>
      <c r="S421" s="195" t="n"/>
      <c r="T421" s="195" t="n"/>
      <c r="U421" s="195" t="n"/>
      <c r="V421" s="195" t="n"/>
      <c r="W421" s="195" t="n"/>
      <c r="X421" s="195" t="n"/>
      <c r="Y421" s="195" t="n"/>
      <c r="Z421" s="195" t="n"/>
    </row>
    <row r="422" ht="12.75" customHeight="1" s="324">
      <c r="A422" s="195" t="n"/>
      <c r="B422" s="195" t="n"/>
      <c r="C422" s="195" t="n"/>
      <c r="D422" s="195" t="n"/>
      <c r="E422" s="195" t="n"/>
      <c r="F422" s="195" t="n"/>
      <c r="G422" s="195" t="n"/>
      <c r="H422" s="195" t="n"/>
      <c r="I422" s="195" t="n"/>
      <c r="J422" s="195" t="n"/>
      <c r="K422" s="195" t="n"/>
      <c r="L422" s="195" t="n"/>
      <c r="M422" s="195" t="n"/>
      <c r="N422" s="195" t="n"/>
      <c r="O422" s="195" t="n"/>
      <c r="P422" s="195" t="n"/>
      <c r="Q422" s="195" t="n"/>
      <c r="R422" s="195" t="n"/>
      <c r="S422" s="195" t="n"/>
      <c r="T422" s="195" t="n"/>
      <c r="U422" s="195" t="n"/>
      <c r="V422" s="195" t="n"/>
      <c r="W422" s="195" t="n"/>
      <c r="X422" s="195" t="n"/>
      <c r="Y422" s="195" t="n"/>
      <c r="Z422" s="195" t="n"/>
    </row>
    <row r="423" ht="12.75" customHeight="1" s="324">
      <c r="A423" s="195" t="n"/>
      <c r="B423" s="195" t="n"/>
      <c r="C423" s="195" t="n"/>
      <c r="D423" s="195" t="n"/>
      <c r="E423" s="195" t="n"/>
      <c r="F423" s="195" t="n"/>
      <c r="G423" s="195" t="n"/>
      <c r="H423" s="195" t="n"/>
      <c r="I423" s="195" t="n"/>
      <c r="J423" s="195" t="n"/>
      <c r="K423" s="195" t="n"/>
      <c r="L423" s="195" t="n"/>
      <c r="M423" s="195" t="n"/>
      <c r="N423" s="195" t="n"/>
      <c r="O423" s="195" t="n"/>
      <c r="P423" s="195" t="n"/>
      <c r="Q423" s="195" t="n"/>
      <c r="R423" s="195" t="n"/>
      <c r="S423" s="195" t="n"/>
      <c r="T423" s="195" t="n"/>
      <c r="U423" s="195" t="n"/>
      <c r="V423" s="195" t="n"/>
      <c r="W423" s="195" t="n"/>
      <c r="X423" s="195" t="n"/>
      <c r="Y423" s="195" t="n"/>
      <c r="Z423" s="195" t="n"/>
    </row>
    <row r="424" ht="12.75" customHeight="1" s="324">
      <c r="A424" s="195" t="n"/>
      <c r="B424" s="195" t="n"/>
      <c r="C424" s="195" t="n"/>
      <c r="D424" s="195" t="n"/>
      <c r="E424" s="195" t="n"/>
      <c r="F424" s="195" t="n"/>
      <c r="G424" s="195" t="n"/>
      <c r="H424" s="195" t="n"/>
      <c r="I424" s="195" t="n"/>
      <c r="J424" s="195" t="n"/>
      <c r="K424" s="195" t="n"/>
      <c r="L424" s="195" t="n"/>
      <c r="M424" s="195" t="n"/>
      <c r="N424" s="195" t="n"/>
      <c r="O424" s="195" t="n"/>
      <c r="P424" s="195" t="n"/>
      <c r="Q424" s="195" t="n"/>
      <c r="R424" s="195" t="n"/>
      <c r="S424" s="195" t="n"/>
      <c r="T424" s="195" t="n"/>
      <c r="U424" s="195" t="n"/>
      <c r="V424" s="195" t="n"/>
      <c r="W424" s="195" t="n"/>
      <c r="X424" s="195" t="n"/>
      <c r="Y424" s="195" t="n"/>
      <c r="Z424" s="195" t="n"/>
    </row>
    <row r="425" ht="12.75" customHeight="1" s="324">
      <c r="A425" s="195" t="n"/>
      <c r="B425" s="195" t="n"/>
      <c r="C425" s="195" t="n"/>
      <c r="D425" s="195" t="n"/>
      <c r="E425" s="195" t="n"/>
      <c r="F425" s="195" t="n"/>
      <c r="G425" s="195" t="n"/>
      <c r="H425" s="195" t="n"/>
      <c r="I425" s="195" t="n"/>
      <c r="J425" s="195" t="n"/>
      <c r="K425" s="195" t="n"/>
      <c r="L425" s="195" t="n"/>
      <c r="M425" s="195" t="n"/>
      <c r="N425" s="195" t="n"/>
      <c r="O425" s="195" t="n"/>
      <c r="P425" s="195" t="n"/>
      <c r="Q425" s="195" t="n"/>
      <c r="R425" s="195" t="n"/>
      <c r="S425" s="195" t="n"/>
      <c r="T425" s="195" t="n"/>
      <c r="U425" s="195" t="n"/>
      <c r="V425" s="195" t="n"/>
      <c r="W425" s="195" t="n"/>
      <c r="X425" s="195" t="n"/>
      <c r="Y425" s="195" t="n"/>
      <c r="Z425" s="195" t="n"/>
    </row>
    <row r="426" ht="12.75" customHeight="1" s="324">
      <c r="A426" s="195" t="n"/>
      <c r="B426" s="195" t="n"/>
      <c r="C426" s="195" t="n"/>
      <c r="D426" s="195" t="n"/>
      <c r="E426" s="195" t="n"/>
      <c r="F426" s="195" t="n"/>
      <c r="G426" s="195" t="n"/>
      <c r="H426" s="195" t="n"/>
      <c r="I426" s="195" t="n"/>
      <c r="J426" s="195" t="n"/>
      <c r="K426" s="195" t="n"/>
      <c r="L426" s="195" t="n"/>
      <c r="M426" s="195" t="n"/>
      <c r="N426" s="195" t="n"/>
      <c r="O426" s="195" t="n"/>
      <c r="P426" s="195" t="n"/>
      <c r="Q426" s="195" t="n"/>
      <c r="R426" s="195" t="n"/>
      <c r="S426" s="195" t="n"/>
      <c r="T426" s="195" t="n"/>
      <c r="U426" s="195" t="n"/>
      <c r="V426" s="195" t="n"/>
      <c r="W426" s="195" t="n"/>
      <c r="X426" s="195" t="n"/>
      <c r="Y426" s="195" t="n"/>
      <c r="Z426" s="195" t="n"/>
    </row>
    <row r="427" ht="12.75" customHeight="1" s="324">
      <c r="A427" s="195" t="n"/>
      <c r="B427" s="195" t="n"/>
      <c r="C427" s="195" t="n"/>
      <c r="D427" s="195" t="n"/>
      <c r="E427" s="195" t="n"/>
      <c r="F427" s="195" t="n"/>
      <c r="G427" s="195" t="n"/>
      <c r="H427" s="195" t="n"/>
      <c r="I427" s="195" t="n"/>
      <c r="J427" s="195" t="n"/>
      <c r="K427" s="195" t="n"/>
      <c r="L427" s="195" t="n"/>
      <c r="M427" s="195" t="n"/>
      <c r="N427" s="195" t="n"/>
      <c r="O427" s="195" t="n"/>
      <c r="P427" s="195" t="n"/>
      <c r="Q427" s="195" t="n"/>
      <c r="R427" s="195" t="n"/>
      <c r="S427" s="195" t="n"/>
      <c r="T427" s="195" t="n"/>
      <c r="U427" s="195" t="n"/>
      <c r="V427" s="195" t="n"/>
      <c r="W427" s="195" t="n"/>
      <c r="X427" s="195" t="n"/>
      <c r="Y427" s="195" t="n"/>
      <c r="Z427" s="195" t="n"/>
    </row>
    <row r="428" ht="12.75" customHeight="1" s="324">
      <c r="A428" s="195" t="n"/>
      <c r="B428" s="195" t="n"/>
      <c r="C428" s="195" t="n"/>
      <c r="D428" s="195" t="n"/>
      <c r="E428" s="195" t="n"/>
      <c r="F428" s="195" t="n"/>
      <c r="G428" s="195" t="n"/>
      <c r="H428" s="195" t="n"/>
      <c r="I428" s="195" t="n"/>
      <c r="J428" s="195" t="n"/>
      <c r="K428" s="195" t="n"/>
      <c r="L428" s="195" t="n"/>
      <c r="M428" s="195" t="n"/>
      <c r="N428" s="195" t="n"/>
      <c r="O428" s="195" t="n"/>
      <c r="P428" s="195" t="n"/>
      <c r="Q428" s="195" t="n"/>
      <c r="R428" s="195" t="n"/>
      <c r="S428" s="195" t="n"/>
      <c r="T428" s="195" t="n"/>
      <c r="U428" s="195" t="n"/>
      <c r="V428" s="195" t="n"/>
      <c r="W428" s="195" t="n"/>
      <c r="X428" s="195" t="n"/>
      <c r="Y428" s="195" t="n"/>
      <c r="Z428" s="195" t="n"/>
    </row>
    <row r="429" ht="12.75" customHeight="1" s="324">
      <c r="A429" s="195" t="n"/>
      <c r="B429" s="195" t="n"/>
      <c r="C429" s="195" t="n"/>
      <c r="D429" s="195" t="n"/>
      <c r="E429" s="195" t="n"/>
      <c r="F429" s="195" t="n"/>
      <c r="G429" s="195" t="n"/>
      <c r="H429" s="195" t="n"/>
      <c r="I429" s="195" t="n"/>
      <c r="J429" s="195" t="n"/>
      <c r="K429" s="195" t="n"/>
      <c r="L429" s="195" t="n"/>
      <c r="M429" s="195" t="n"/>
      <c r="N429" s="195" t="n"/>
      <c r="O429" s="195" t="n"/>
      <c r="P429" s="195" t="n"/>
      <c r="Q429" s="195" t="n"/>
      <c r="R429" s="195" t="n"/>
      <c r="S429" s="195" t="n"/>
      <c r="T429" s="195" t="n"/>
      <c r="U429" s="195" t="n"/>
      <c r="V429" s="195" t="n"/>
      <c r="W429" s="195" t="n"/>
      <c r="X429" s="195" t="n"/>
      <c r="Y429" s="195" t="n"/>
      <c r="Z429" s="195" t="n"/>
    </row>
    <row r="430" ht="12.75" customHeight="1" s="324">
      <c r="A430" s="195" t="n"/>
      <c r="B430" s="195" t="n"/>
      <c r="C430" s="195" t="n"/>
      <c r="D430" s="195" t="n"/>
      <c r="E430" s="195" t="n"/>
      <c r="F430" s="195" t="n"/>
      <c r="G430" s="195" t="n"/>
      <c r="H430" s="195" t="n"/>
      <c r="I430" s="195" t="n"/>
      <c r="J430" s="195" t="n"/>
      <c r="K430" s="195" t="n"/>
      <c r="L430" s="195" t="n"/>
      <c r="M430" s="195" t="n"/>
      <c r="N430" s="195" t="n"/>
      <c r="O430" s="195" t="n"/>
      <c r="P430" s="195" t="n"/>
      <c r="Q430" s="195" t="n"/>
      <c r="R430" s="195" t="n"/>
      <c r="S430" s="195" t="n"/>
      <c r="T430" s="195" t="n"/>
      <c r="U430" s="195" t="n"/>
      <c r="V430" s="195" t="n"/>
      <c r="W430" s="195" t="n"/>
      <c r="X430" s="195" t="n"/>
      <c r="Y430" s="195" t="n"/>
      <c r="Z430" s="195" t="n"/>
    </row>
    <row r="431" ht="12.75" customHeight="1" s="324">
      <c r="A431" s="195" t="n"/>
      <c r="B431" s="195" t="n"/>
      <c r="C431" s="195" t="n"/>
      <c r="D431" s="195" t="n"/>
      <c r="E431" s="195" t="n"/>
      <c r="F431" s="195" t="n"/>
      <c r="G431" s="195" t="n"/>
      <c r="H431" s="195" t="n"/>
      <c r="I431" s="195" t="n"/>
      <c r="J431" s="195" t="n"/>
      <c r="K431" s="195" t="n"/>
      <c r="L431" s="195" t="n"/>
      <c r="M431" s="195" t="n"/>
      <c r="N431" s="195" t="n"/>
      <c r="O431" s="195" t="n"/>
      <c r="P431" s="195" t="n"/>
      <c r="Q431" s="195" t="n"/>
      <c r="R431" s="195" t="n"/>
      <c r="S431" s="195" t="n"/>
      <c r="T431" s="195" t="n"/>
      <c r="U431" s="195" t="n"/>
      <c r="V431" s="195" t="n"/>
      <c r="W431" s="195" t="n"/>
      <c r="X431" s="195" t="n"/>
      <c r="Y431" s="195" t="n"/>
      <c r="Z431" s="195" t="n"/>
    </row>
    <row r="432" ht="12.75" customHeight="1" s="324">
      <c r="A432" s="195" t="n"/>
      <c r="B432" s="195" t="n"/>
      <c r="C432" s="195" t="n"/>
      <c r="D432" s="195" t="n"/>
      <c r="E432" s="195" t="n"/>
      <c r="F432" s="195" t="n"/>
      <c r="G432" s="195" t="n"/>
      <c r="H432" s="195" t="n"/>
      <c r="I432" s="195" t="n"/>
      <c r="J432" s="195" t="n"/>
      <c r="K432" s="195" t="n"/>
      <c r="L432" s="195" t="n"/>
      <c r="M432" s="195" t="n"/>
      <c r="N432" s="195" t="n"/>
      <c r="O432" s="195" t="n"/>
      <c r="P432" s="195" t="n"/>
      <c r="Q432" s="195" t="n"/>
      <c r="R432" s="195" t="n"/>
      <c r="S432" s="195" t="n"/>
      <c r="T432" s="195" t="n"/>
      <c r="U432" s="195" t="n"/>
      <c r="V432" s="195" t="n"/>
      <c r="W432" s="195" t="n"/>
      <c r="X432" s="195" t="n"/>
      <c r="Y432" s="195" t="n"/>
      <c r="Z432" s="195" t="n"/>
    </row>
    <row r="433" ht="12.75" customHeight="1" s="324">
      <c r="A433" s="195" t="n"/>
      <c r="B433" s="195" t="n"/>
      <c r="C433" s="195" t="n"/>
      <c r="D433" s="195" t="n"/>
      <c r="E433" s="195" t="n"/>
      <c r="F433" s="195" t="n"/>
      <c r="G433" s="195" t="n"/>
      <c r="H433" s="195" t="n"/>
      <c r="I433" s="195" t="n"/>
      <c r="J433" s="195" t="n"/>
      <c r="K433" s="195" t="n"/>
      <c r="L433" s="195" t="n"/>
      <c r="M433" s="195" t="n"/>
      <c r="N433" s="195" t="n"/>
      <c r="O433" s="195" t="n"/>
      <c r="P433" s="195" t="n"/>
      <c r="Q433" s="195" t="n"/>
      <c r="R433" s="195" t="n"/>
      <c r="S433" s="195" t="n"/>
      <c r="T433" s="195" t="n"/>
      <c r="U433" s="195" t="n"/>
      <c r="V433" s="195" t="n"/>
      <c r="W433" s="195" t="n"/>
      <c r="X433" s="195" t="n"/>
      <c r="Y433" s="195" t="n"/>
      <c r="Z433" s="195" t="n"/>
    </row>
    <row r="434" ht="12.75" customHeight="1" s="324">
      <c r="A434" s="195" t="n"/>
      <c r="B434" s="195" t="n"/>
      <c r="C434" s="195" t="n"/>
      <c r="D434" s="195" t="n"/>
      <c r="E434" s="195" t="n"/>
      <c r="F434" s="195" t="n"/>
      <c r="G434" s="195" t="n"/>
      <c r="H434" s="195" t="n"/>
      <c r="I434" s="195" t="n"/>
      <c r="J434" s="195" t="n"/>
      <c r="K434" s="195" t="n"/>
      <c r="L434" s="195" t="n"/>
      <c r="M434" s="195" t="n"/>
      <c r="N434" s="195" t="n"/>
      <c r="O434" s="195" t="n"/>
      <c r="P434" s="195" t="n"/>
      <c r="Q434" s="195" t="n"/>
      <c r="R434" s="195" t="n"/>
      <c r="S434" s="195" t="n"/>
      <c r="T434" s="195" t="n"/>
      <c r="U434" s="195" t="n"/>
      <c r="V434" s="195" t="n"/>
      <c r="W434" s="195" t="n"/>
      <c r="X434" s="195" t="n"/>
      <c r="Y434" s="195" t="n"/>
      <c r="Z434" s="195" t="n"/>
    </row>
    <row r="435" ht="12.75" customHeight="1" s="324">
      <c r="A435" s="195" t="n"/>
      <c r="B435" s="195" t="n"/>
      <c r="C435" s="195" t="n"/>
      <c r="D435" s="195" t="n"/>
      <c r="E435" s="195" t="n"/>
      <c r="F435" s="195" t="n"/>
      <c r="G435" s="195" t="n"/>
      <c r="H435" s="195" t="n"/>
      <c r="I435" s="195" t="n"/>
      <c r="J435" s="195" t="n"/>
      <c r="K435" s="195" t="n"/>
      <c r="L435" s="195" t="n"/>
      <c r="M435" s="195" t="n"/>
      <c r="N435" s="195" t="n"/>
      <c r="O435" s="195" t="n"/>
      <c r="P435" s="195" t="n"/>
      <c r="Q435" s="195" t="n"/>
      <c r="R435" s="195" t="n"/>
      <c r="S435" s="195" t="n"/>
      <c r="T435" s="195" t="n"/>
      <c r="U435" s="195" t="n"/>
      <c r="V435" s="195" t="n"/>
      <c r="W435" s="195" t="n"/>
      <c r="X435" s="195" t="n"/>
      <c r="Y435" s="195" t="n"/>
      <c r="Z435" s="195" t="n"/>
    </row>
    <row r="436" ht="12.75" customHeight="1" s="324">
      <c r="A436" s="195" t="n"/>
      <c r="B436" s="195" t="n"/>
      <c r="C436" s="195" t="n"/>
      <c r="D436" s="195" t="n"/>
      <c r="E436" s="195" t="n"/>
      <c r="F436" s="195" t="n"/>
      <c r="G436" s="195" t="n"/>
      <c r="H436" s="195" t="n"/>
      <c r="I436" s="195" t="n"/>
      <c r="J436" s="195" t="n"/>
      <c r="K436" s="195" t="n"/>
      <c r="L436" s="195" t="n"/>
      <c r="M436" s="195" t="n"/>
      <c r="N436" s="195" t="n"/>
      <c r="O436" s="195" t="n"/>
      <c r="P436" s="195" t="n"/>
      <c r="Q436" s="195" t="n"/>
      <c r="R436" s="195" t="n"/>
      <c r="S436" s="195" t="n"/>
      <c r="T436" s="195" t="n"/>
      <c r="U436" s="195" t="n"/>
      <c r="V436" s="195" t="n"/>
      <c r="W436" s="195" t="n"/>
      <c r="X436" s="195" t="n"/>
      <c r="Y436" s="195" t="n"/>
      <c r="Z436" s="195" t="n"/>
    </row>
    <row r="437" ht="12.75" customHeight="1" s="324">
      <c r="A437" s="195" t="n"/>
      <c r="B437" s="195" t="n"/>
      <c r="C437" s="195" t="n"/>
      <c r="D437" s="195" t="n"/>
      <c r="E437" s="195" t="n"/>
      <c r="F437" s="195" t="n"/>
      <c r="G437" s="195" t="n"/>
      <c r="H437" s="195" t="n"/>
      <c r="I437" s="195" t="n"/>
      <c r="J437" s="195" t="n"/>
      <c r="K437" s="195" t="n"/>
      <c r="L437" s="195" t="n"/>
      <c r="M437" s="195" t="n"/>
      <c r="N437" s="195" t="n"/>
      <c r="O437" s="195" t="n"/>
      <c r="P437" s="195" t="n"/>
      <c r="Q437" s="195" t="n"/>
      <c r="R437" s="195" t="n"/>
      <c r="S437" s="195" t="n"/>
      <c r="T437" s="195" t="n"/>
      <c r="U437" s="195" t="n"/>
      <c r="V437" s="195" t="n"/>
      <c r="W437" s="195" t="n"/>
      <c r="X437" s="195" t="n"/>
      <c r="Y437" s="195" t="n"/>
      <c r="Z437" s="195" t="n"/>
    </row>
    <row r="438" ht="12.75" customHeight="1" s="324">
      <c r="A438" s="195" t="n"/>
      <c r="B438" s="195" t="n"/>
      <c r="C438" s="195" t="n"/>
      <c r="D438" s="195" t="n"/>
      <c r="E438" s="195" t="n"/>
      <c r="F438" s="195" t="n"/>
      <c r="G438" s="195" t="n"/>
      <c r="H438" s="195" t="n"/>
      <c r="I438" s="195" t="n"/>
      <c r="J438" s="195" t="n"/>
      <c r="K438" s="195" t="n"/>
      <c r="L438" s="195" t="n"/>
      <c r="M438" s="195" t="n"/>
      <c r="N438" s="195" t="n"/>
      <c r="O438" s="195" t="n"/>
      <c r="P438" s="195" t="n"/>
      <c r="Q438" s="195" t="n"/>
      <c r="R438" s="195" t="n"/>
      <c r="S438" s="195" t="n"/>
      <c r="T438" s="195" t="n"/>
      <c r="U438" s="195" t="n"/>
      <c r="V438" s="195" t="n"/>
      <c r="W438" s="195" t="n"/>
      <c r="X438" s="195" t="n"/>
      <c r="Y438" s="195" t="n"/>
      <c r="Z438" s="195" t="n"/>
    </row>
    <row r="439" ht="12.75" customHeight="1" s="324">
      <c r="A439" s="195" t="n"/>
      <c r="B439" s="195" t="n"/>
      <c r="C439" s="195" t="n"/>
      <c r="D439" s="195" t="n"/>
      <c r="E439" s="195" t="n"/>
      <c r="F439" s="195" t="n"/>
      <c r="G439" s="195" t="n"/>
      <c r="H439" s="195" t="n"/>
      <c r="I439" s="195" t="n"/>
      <c r="J439" s="195" t="n"/>
      <c r="K439" s="195" t="n"/>
      <c r="L439" s="195" t="n"/>
      <c r="M439" s="195" t="n"/>
      <c r="N439" s="195" t="n"/>
      <c r="O439" s="195" t="n"/>
      <c r="P439" s="195" t="n"/>
      <c r="Q439" s="195" t="n"/>
      <c r="R439" s="195" t="n"/>
      <c r="S439" s="195" t="n"/>
      <c r="T439" s="195" t="n"/>
      <c r="U439" s="195" t="n"/>
      <c r="V439" s="195" t="n"/>
      <c r="W439" s="195" t="n"/>
      <c r="X439" s="195" t="n"/>
      <c r="Y439" s="195" t="n"/>
      <c r="Z439" s="195" t="n"/>
    </row>
    <row r="440" ht="12.75" customHeight="1" s="324">
      <c r="A440" s="195" t="n"/>
      <c r="B440" s="195" t="n"/>
      <c r="C440" s="195" t="n"/>
      <c r="D440" s="195" t="n"/>
      <c r="E440" s="195" t="n"/>
      <c r="F440" s="195" t="n"/>
      <c r="G440" s="195" t="n"/>
      <c r="H440" s="195" t="n"/>
      <c r="I440" s="195" t="n"/>
      <c r="J440" s="195" t="n"/>
      <c r="K440" s="195" t="n"/>
      <c r="L440" s="195" t="n"/>
      <c r="M440" s="195" t="n"/>
      <c r="N440" s="195" t="n"/>
      <c r="O440" s="195" t="n"/>
      <c r="P440" s="195" t="n"/>
      <c r="Q440" s="195" t="n"/>
      <c r="R440" s="195" t="n"/>
      <c r="S440" s="195" t="n"/>
      <c r="T440" s="195" t="n"/>
      <c r="U440" s="195" t="n"/>
      <c r="V440" s="195" t="n"/>
      <c r="W440" s="195" t="n"/>
      <c r="X440" s="195" t="n"/>
      <c r="Y440" s="195" t="n"/>
      <c r="Z440" s="195" t="n"/>
    </row>
    <row r="441" ht="12.75" customHeight="1" s="324">
      <c r="A441" s="195" t="n"/>
      <c r="B441" s="195" t="n"/>
      <c r="C441" s="195" t="n"/>
      <c r="D441" s="195" t="n"/>
      <c r="E441" s="195" t="n"/>
      <c r="F441" s="195" t="n"/>
      <c r="G441" s="195" t="n"/>
      <c r="H441" s="195" t="n"/>
      <c r="I441" s="195" t="n"/>
      <c r="J441" s="195" t="n"/>
      <c r="K441" s="195" t="n"/>
      <c r="L441" s="195" t="n"/>
      <c r="M441" s="195" t="n"/>
      <c r="N441" s="195" t="n"/>
      <c r="O441" s="195" t="n"/>
      <c r="P441" s="195" t="n"/>
      <c r="Q441" s="195" t="n"/>
      <c r="R441" s="195" t="n"/>
      <c r="S441" s="195" t="n"/>
      <c r="T441" s="195" t="n"/>
      <c r="U441" s="195" t="n"/>
      <c r="V441" s="195" t="n"/>
      <c r="W441" s="195" t="n"/>
      <c r="X441" s="195" t="n"/>
      <c r="Y441" s="195" t="n"/>
      <c r="Z441" s="195" t="n"/>
    </row>
    <row r="442" ht="12.75" customHeight="1" s="324">
      <c r="A442" s="195" t="n"/>
      <c r="B442" s="195" t="n"/>
      <c r="C442" s="195" t="n"/>
      <c r="D442" s="195" t="n"/>
      <c r="E442" s="195" t="n"/>
      <c r="F442" s="195" t="n"/>
      <c r="G442" s="195" t="n"/>
      <c r="H442" s="195" t="n"/>
      <c r="I442" s="195" t="n"/>
      <c r="J442" s="195" t="n"/>
      <c r="K442" s="195" t="n"/>
      <c r="L442" s="195" t="n"/>
      <c r="M442" s="195" t="n"/>
      <c r="N442" s="195" t="n"/>
      <c r="O442" s="195" t="n"/>
      <c r="P442" s="195" t="n"/>
      <c r="Q442" s="195" t="n"/>
      <c r="R442" s="195" t="n"/>
      <c r="S442" s="195" t="n"/>
      <c r="T442" s="195" t="n"/>
      <c r="U442" s="195" t="n"/>
      <c r="V442" s="195" t="n"/>
      <c r="W442" s="195" t="n"/>
      <c r="X442" s="195" t="n"/>
      <c r="Y442" s="195" t="n"/>
      <c r="Z442" s="195" t="n"/>
    </row>
    <row r="443" ht="12.75" customHeight="1" s="324">
      <c r="A443" s="195" t="n"/>
      <c r="B443" s="195" t="n"/>
      <c r="C443" s="195" t="n"/>
      <c r="D443" s="195" t="n"/>
      <c r="E443" s="195" t="n"/>
      <c r="F443" s="195" t="n"/>
      <c r="G443" s="195" t="n"/>
      <c r="H443" s="195" t="n"/>
      <c r="I443" s="195" t="n"/>
      <c r="J443" s="195" t="n"/>
      <c r="K443" s="195" t="n"/>
      <c r="L443" s="195" t="n"/>
      <c r="M443" s="195" t="n"/>
      <c r="N443" s="195" t="n"/>
      <c r="O443" s="195" t="n"/>
      <c r="P443" s="195" t="n"/>
      <c r="Q443" s="195" t="n"/>
      <c r="R443" s="195" t="n"/>
      <c r="S443" s="195" t="n"/>
      <c r="T443" s="195" t="n"/>
      <c r="U443" s="195" t="n"/>
      <c r="V443" s="195" t="n"/>
      <c r="W443" s="195" t="n"/>
      <c r="X443" s="195" t="n"/>
      <c r="Y443" s="195" t="n"/>
      <c r="Z443" s="195" t="n"/>
    </row>
    <row r="444" ht="12.75" customHeight="1" s="324">
      <c r="A444" s="195" t="n"/>
      <c r="B444" s="195" t="n"/>
      <c r="C444" s="195" t="n"/>
      <c r="D444" s="195" t="n"/>
      <c r="E444" s="195" t="n"/>
      <c r="F444" s="195" t="n"/>
      <c r="G444" s="195" t="n"/>
      <c r="H444" s="195" t="n"/>
      <c r="I444" s="195" t="n"/>
      <c r="J444" s="195" t="n"/>
      <c r="K444" s="195" t="n"/>
      <c r="L444" s="195" t="n"/>
      <c r="M444" s="195" t="n"/>
      <c r="N444" s="195" t="n"/>
      <c r="O444" s="195" t="n"/>
      <c r="P444" s="195" t="n"/>
      <c r="Q444" s="195" t="n"/>
      <c r="R444" s="195" t="n"/>
      <c r="S444" s="195" t="n"/>
      <c r="T444" s="195" t="n"/>
      <c r="U444" s="195" t="n"/>
      <c r="V444" s="195" t="n"/>
      <c r="W444" s="195" t="n"/>
      <c r="X444" s="195" t="n"/>
      <c r="Y444" s="195" t="n"/>
      <c r="Z444" s="195" t="n"/>
    </row>
    <row r="445" ht="12.75" customHeight="1" s="324">
      <c r="A445" s="195" t="n"/>
      <c r="B445" s="195" t="n"/>
      <c r="C445" s="195" t="n"/>
      <c r="D445" s="195" t="n"/>
      <c r="E445" s="195" t="n"/>
      <c r="F445" s="195" t="n"/>
      <c r="G445" s="195" t="n"/>
      <c r="H445" s="195" t="n"/>
      <c r="I445" s="195" t="n"/>
      <c r="J445" s="195" t="n"/>
      <c r="K445" s="195" t="n"/>
      <c r="L445" s="195" t="n"/>
      <c r="M445" s="195" t="n"/>
      <c r="N445" s="195" t="n"/>
      <c r="O445" s="195" t="n"/>
      <c r="P445" s="195" t="n"/>
      <c r="Q445" s="195" t="n"/>
      <c r="R445" s="195" t="n"/>
      <c r="S445" s="195" t="n"/>
      <c r="T445" s="195" t="n"/>
      <c r="U445" s="195" t="n"/>
      <c r="V445" s="195" t="n"/>
      <c r="W445" s="195" t="n"/>
      <c r="X445" s="195" t="n"/>
      <c r="Y445" s="195" t="n"/>
      <c r="Z445" s="195" t="n"/>
    </row>
    <row r="446" ht="12.75" customHeight="1" s="324">
      <c r="A446" s="195" t="n"/>
      <c r="B446" s="195" t="n"/>
      <c r="C446" s="195" t="n"/>
      <c r="D446" s="195" t="n"/>
      <c r="E446" s="195" t="n"/>
      <c r="F446" s="195" t="n"/>
      <c r="G446" s="195" t="n"/>
      <c r="H446" s="195" t="n"/>
      <c r="I446" s="195" t="n"/>
      <c r="J446" s="195" t="n"/>
      <c r="K446" s="195" t="n"/>
      <c r="L446" s="195" t="n"/>
      <c r="M446" s="195" t="n"/>
      <c r="N446" s="195" t="n"/>
      <c r="O446" s="195" t="n"/>
      <c r="P446" s="195" t="n"/>
      <c r="Q446" s="195" t="n"/>
      <c r="R446" s="195" t="n"/>
      <c r="S446" s="195" t="n"/>
      <c r="T446" s="195" t="n"/>
      <c r="U446" s="195" t="n"/>
      <c r="V446" s="195" t="n"/>
      <c r="W446" s="195" t="n"/>
      <c r="X446" s="195" t="n"/>
      <c r="Y446" s="195" t="n"/>
      <c r="Z446" s="195" t="n"/>
    </row>
    <row r="447" ht="12.75" customHeight="1" s="324">
      <c r="A447" s="195" t="n"/>
      <c r="B447" s="195" t="n"/>
      <c r="C447" s="195" t="n"/>
      <c r="D447" s="195" t="n"/>
      <c r="E447" s="195" t="n"/>
      <c r="F447" s="195" t="n"/>
      <c r="G447" s="195" t="n"/>
      <c r="H447" s="195" t="n"/>
      <c r="I447" s="195" t="n"/>
      <c r="J447" s="195" t="n"/>
      <c r="K447" s="195" t="n"/>
      <c r="L447" s="195" t="n"/>
      <c r="M447" s="195" t="n"/>
      <c r="N447" s="195" t="n"/>
      <c r="O447" s="195" t="n"/>
      <c r="P447" s="195" t="n"/>
      <c r="Q447" s="195" t="n"/>
      <c r="R447" s="195" t="n"/>
      <c r="S447" s="195" t="n"/>
      <c r="T447" s="195" t="n"/>
      <c r="U447" s="195" t="n"/>
      <c r="V447" s="195" t="n"/>
      <c r="W447" s="195" t="n"/>
      <c r="X447" s="195" t="n"/>
      <c r="Y447" s="195" t="n"/>
      <c r="Z447" s="195" t="n"/>
    </row>
    <row r="448" ht="12.75" customHeight="1" s="324">
      <c r="A448" s="195" t="n"/>
      <c r="B448" s="195" t="n"/>
      <c r="C448" s="195" t="n"/>
      <c r="D448" s="195" t="n"/>
      <c r="E448" s="195" t="n"/>
      <c r="F448" s="195" t="n"/>
      <c r="G448" s="195" t="n"/>
      <c r="H448" s="195" t="n"/>
      <c r="I448" s="195" t="n"/>
      <c r="J448" s="195" t="n"/>
      <c r="K448" s="195" t="n"/>
      <c r="L448" s="195" t="n"/>
      <c r="M448" s="195" t="n"/>
      <c r="N448" s="195" t="n"/>
      <c r="O448" s="195" t="n"/>
      <c r="P448" s="195" t="n"/>
      <c r="Q448" s="195" t="n"/>
      <c r="R448" s="195" t="n"/>
      <c r="S448" s="195" t="n"/>
      <c r="T448" s="195" t="n"/>
      <c r="U448" s="195" t="n"/>
      <c r="V448" s="195" t="n"/>
      <c r="W448" s="195" t="n"/>
      <c r="X448" s="195" t="n"/>
      <c r="Y448" s="195" t="n"/>
      <c r="Z448" s="195" t="n"/>
    </row>
    <row r="449" ht="12.75" customHeight="1" s="324">
      <c r="A449" s="195" t="n"/>
      <c r="B449" s="195" t="n"/>
      <c r="C449" s="195" t="n"/>
      <c r="D449" s="195" t="n"/>
      <c r="E449" s="195" t="n"/>
      <c r="F449" s="195" t="n"/>
      <c r="G449" s="195" t="n"/>
      <c r="H449" s="195" t="n"/>
      <c r="I449" s="195" t="n"/>
      <c r="J449" s="195" t="n"/>
      <c r="K449" s="195" t="n"/>
      <c r="L449" s="195" t="n"/>
      <c r="M449" s="195" t="n"/>
      <c r="N449" s="195" t="n"/>
      <c r="O449" s="195" t="n"/>
      <c r="P449" s="195" t="n"/>
      <c r="Q449" s="195" t="n"/>
      <c r="R449" s="195" t="n"/>
      <c r="S449" s="195" t="n"/>
      <c r="T449" s="195" t="n"/>
      <c r="U449" s="195" t="n"/>
      <c r="V449" s="195" t="n"/>
      <c r="W449" s="195" t="n"/>
      <c r="X449" s="195" t="n"/>
      <c r="Y449" s="195" t="n"/>
      <c r="Z449" s="195" t="n"/>
    </row>
    <row r="450" ht="12.75" customHeight="1" s="324">
      <c r="A450" s="195" t="n"/>
      <c r="B450" s="195" t="n"/>
      <c r="C450" s="195" t="n"/>
      <c r="D450" s="195" t="n"/>
      <c r="E450" s="195" t="n"/>
      <c r="F450" s="195" t="n"/>
      <c r="G450" s="195" t="n"/>
      <c r="H450" s="195" t="n"/>
      <c r="I450" s="195" t="n"/>
      <c r="J450" s="195" t="n"/>
      <c r="K450" s="195" t="n"/>
      <c r="L450" s="195" t="n"/>
      <c r="M450" s="195" t="n"/>
      <c r="N450" s="195" t="n"/>
      <c r="O450" s="195" t="n"/>
      <c r="P450" s="195" t="n"/>
      <c r="Q450" s="195" t="n"/>
      <c r="R450" s="195" t="n"/>
      <c r="S450" s="195" t="n"/>
      <c r="T450" s="195" t="n"/>
      <c r="U450" s="195" t="n"/>
      <c r="V450" s="195" t="n"/>
      <c r="W450" s="195" t="n"/>
      <c r="X450" s="195" t="n"/>
      <c r="Y450" s="195" t="n"/>
      <c r="Z450" s="195" t="n"/>
    </row>
    <row r="451" ht="12.75" customHeight="1" s="324">
      <c r="A451" s="195" t="n"/>
      <c r="B451" s="195" t="n"/>
      <c r="C451" s="195" t="n"/>
      <c r="D451" s="195" t="n"/>
      <c r="E451" s="195" t="n"/>
      <c r="F451" s="195" t="n"/>
      <c r="G451" s="195" t="n"/>
      <c r="H451" s="195" t="n"/>
      <c r="I451" s="195" t="n"/>
      <c r="J451" s="195" t="n"/>
      <c r="K451" s="195" t="n"/>
      <c r="L451" s="195" t="n"/>
      <c r="M451" s="195" t="n"/>
      <c r="N451" s="195" t="n"/>
      <c r="O451" s="195" t="n"/>
      <c r="P451" s="195" t="n"/>
      <c r="Q451" s="195" t="n"/>
      <c r="R451" s="195" t="n"/>
      <c r="S451" s="195" t="n"/>
      <c r="T451" s="195" t="n"/>
      <c r="U451" s="195" t="n"/>
      <c r="V451" s="195" t="n"/>
      <c r="W451" s="195" t="n"/>
      <c r="X451" s="195" t="n"/>
      <c r="Y451" s="195" t="n"/>
      <c r="Z451" s="195" t="n"/>
    </row>
    <row r="452" ht="12.75" customHeight="1" s="324">
      <c r="A452" s="195" t="n"/>
      <c r="B452" s="195" t="n"/>
      <c r="C452" s="195" t="n"/>
      <c r="D452" s="195" t="n"/>
      <c r="E452" s="195" t="n"/>
      <c r="F452" s="195" t="n"/>
      <c r="G452" s="195" t="n"/>
      <c r="H452" s="195" t="n"/>
      <c r="I452" s="195" t="n"/>
      <c r="J452" s="195" t="n"/>
      <c r="K452" s="195" t="n"/>
      <c r="L452" s="195" t="n"/>
      <c r="M452" s="195" t="n"/>
      <c r="N452" s="195" t="n"/>
      <c r="O452" s="195" t="n"/>
      <c r="P452" s="195" t="n"/>
      <c r="Q452" s="195" t="n"/>
      <c r="R452" s="195" t="n"/>
      <c r="S452" s="195" t="n"/>
      <c r="T452" s="195" t="n"/>
      <c r="U452" s="195" t="n"/>
      <c r="V452" s="195" t="n"/>
      <c r="W452" s="195" t="n"/>
      <c r="X452" s="195" t="n"/>
      <c r="Y452" s="195" t="n"/>
      <c r="Z452" s="195" t="n"/>
    </row>
    <row r="453" ht="12.75" customHeight="1" s="324">
      <c r="A453" s="195" t="n"/>
      <c r="B453" s="195" t="n"/>
      <c r="C453" s="195" t="n"/>
      <c r="D453" s="195" t="n"/>
      <c r="E453" s="195" t="n"/>
      <c r="F453" s="195" t="n"/>
      <c r="G453" s="195" t="n"/>
      <c r="H453" s="195" t="n"/>
      <c r="I453" s="195" t="n"/>
      <c r="J453" s="195" t="n"/>
      <c r="K453" s="195" t="n"/>
      <c r="L453" s="195" t="n"/>
      <c r="M453" s="195" t="n"/>
      <c r="N453" s="195" t="n"/>
      <c r="O453" s="195" t="n"/>
      <c r="P453" s="195" t="n"/>
      <c r="Q453" s="195" t="n"/>
      <c r="R453" s="195" t="n"/>
      <c r="S453" s="195" t="n"/>
      <c r="T453" s="195" t="n"/>
      <c r="U453" s="195" t="n"/>
      <c r="V453" s="195" t="n"/>
      <c r="W453" s="195" t="n"/>
      <c r="X453" s="195" t="n"/>
      <c r="Y453" s="195" t="n"/>
      <c r="Z453" s="195" t="n"/>
    </row>
    <row r="454" ht="12.75" customHeight="1" s="324">
      <c r="A454" s="195" t="n"/>
      <c r="B454" s="195" t="n"/>
      <c r="C454" s="195" t="n"/>
      <c r="D454" s="195" t="n"/>
      <c r="E454" s="195" t="n"/>
      <c r="F454" s="195" t="n"/>
      <c r="G454" s="195" t="n"/>
      <c r="H454" s="195" t="n"/>
      <c r="I454" s="195" t="n"/>
      <c r="J454" s="195" t="n"/>
      <c r="K454" s="195" t="n"/>
      <c r="L454" s="195" t="n"/>
      <c r="M454" s="195" t="n"/>
      <c r="N454" s="195" t="n"/>
      <c r="O454" s="195" t="n"/>
      <c r="P454" s="195" t="n"/>
      <c r="Q454" s="195" t="n"/>
      <c r="R454" s="195" t="n"/>
      <c r="S454" s="195" t="n"/>
      <c r="T454" s="195" t="n"/>
      <c r="U454" s="195" t="n"/>
      <c r="V454" s="195" t="n"/>
      <c r="W454" s="195" t="n"/>
      <c r="X454" s="195" t="n"/>
      <c r="Y454" s="195" t="n"/>
      <c r="Z454" s="195" t="n"/>
    </row>
    <row r="455" ht="12.75" customHeight="1" s="324">
      <c r="A455" s="195" t="n"/>
      <c r="B455" s="195" t="n"/>
      <c r="C455" s="195" t="n"/>
      <c r="D455" s="195" t="n"/>
      <c r="E455" s="195" t="n"/>
      <c r="F455" s="195" t="n"/>
      <c r="G455" s="195" t="n"/>
      <c r="H455" s="195" t="n"/>
      <c r="I455" s="195" t="n"/>
      <c r="J455" s="195" t="n"/>
      <c r="K455" s="195" t="n"/>
      <c r="L455" s="195" t="n"/>
      <c r="M455" s="195" t="n"/>
      <c r="N455" s="195" t="n"/>
      <c r="O455" s="195" t="n"/>
      <c r="P455" s="195" t="n"/>
      <c r="Q455" s="195" t="n"/>
      <c r="R455" s="195" t="n"/>
      <c r="S455" s="195" t="n"/>
      <c r="T455" s="195" t="n"/>
      <c r="U455" s="195" t="n"/>
      <c r="V455" s="195" t="n"/>
      <c r="W455" s="195" t="n"/>
      <c r="X455" s="195" t="n"/>
      <c r="Y455" s="195" t="n"/>
      <c r="Z455" s="195" t="n"/>
    </row>
    <row r="456" ht="12.75" customHeight="1" s="324">
      <c r="A456" s="195" t="n"/>
      <c r="B456" s="195" t="n"/>
      <c r="C456" s="195" t="n"/>
      <c r="D456" s="195" t="n"/>
      <c r="E456" s="195" t="n"/>
      <c r="F456" s="195" t="n"/>
      <c r="G456" s="195" t="n"/>
      <c r="H456" s="195" t="n"/>
      <c r="I456" s="195" t="n"/>
      <c r="J456" s="195" t="n"/>
      <c r="K456" s="195" t="n"/>
      <c r="L456" s="195" t="n"/>
      <c r="M456" s="195" t="n"/>
      <c r="N456" s="195" t="n"/>
      <c r="O456" s="195" t="n"/>
      <c r="P456" s="195" t="n"/>
      <c r="Q456" s="195" t="n"/>
      <c r="R456" s="195" t="n"/>
      <c r="S456" s="195" t="n"/>
      <c r="T456" s="195" t="n"/>
      <c r="U456" s="195" t="n"/>
      <c r="V456" s="195" t="n"/>
      <c r="W456" s="195" t="n"/>
      <c r="X456" s="195" t="n"/>
      <c r="Y456" s="195" t="n"/>
      <c r="Z456" s="195" t="n"/>
    </row>
    <row r="457" ht="12.75" customHeight="1" s="324">
      <c r="A457" s="195" t="n"/>
      <c r="B457" s="195" t="n"/>
      <c r="C457" s="195" t="n"/>
      <c r="D457" s="195" t="n"/>
      <c r="E457" s="195" t="n"/>
      <c r="F457" s="195" t="n"/>
      <c r="G457" s="195" t="n"/>
      <c r="H457" s="195" t="n"/>
      <c r="I457" s="195" t="n"/>
      <c r="J457" s="195" t="n"/>
      <c r="K457" s="195" t="n"/>
      <c r="L457" s="195" t="n"/>
      <c r="M457" s="195" t="n"/>
      <c r="N457" s="195" t="n"/>
      <c r="O457" s="195" t="n"/>
      <c r="P457" s="195" t="n"/>
      <c r="Q457" s="195" t="n"/>
      <c r="R457" s="195" t="n"/>
      <c r="S457" s="195" t="n"/>
      <c r="T457" s="195" t="n"/>
      <c r="U457" s="195" t="n"/>
      <c r="V457" s="195" t="n"/>
      <c r="W457" s="195" t="n"/>
      <c r="X457" s="195" t="n"/>
      <c r="Y457" s="195" t="n"/>
      <c r="Z457" s="195" t="n"/>
    </row>
    <row r="458" ht="12.75" customHeight="1" s="324">
      <c r="A458" s="195" t="n"/>
      <c r="B458" s="195" t="n"/>
      <c r="C458" s="195" t="n"/>
      <c r="D458" s="195" t="n"/>
      <c r="E458" s="195" t="n"/>
      <c r="F458" s="195" t="n"/>
      <c r="G458" s="195" t="n"/>
      <c r="H458" s="195" t="n"/>
      <c r="I458" s="195" t="n"/>
      <c r="J458" s="195" t="n"/>
      <c r="K458" s="195" t="n"/>
      <c r="L458" s="195" t="n"/>
      <c r="M458" s="195" t="n"/>
      <c r="N458" s="195" t="n"/>
      <c r="O458" s="195" t="n"/>
      <c r="P458" s="195" t="n"/>
      <c r="Q458" s="195" t="n"/>
      <c r="R458" s="195" t="n"/>
      <c r="S458" s="195" t="n"/>
      <c r="T458" s="195" t="n"/>
      <c r="U458" s="195" t="n"/>
      <c r="V458" s="195" t="n"/>
      <c r="W458" s="195" t="n"/>
      <c r="X458" s="195" t="n"/>
      <c r="Y458" s="195" t="n"/>
      <c r="Z458" s="195" t="n"/>
    </row>
    <row r="459" ht="12.75" customHeight="1" s="324">
      <c r="A459" s="195" t="n"/>
      <c r="B459" s="195" t="n"/>
      <c r="C459" s="195" t="n"/>
      <c r="D459" s="195" t="n"/>
      <c r="E459" s="195" t="n"/>
      <c r="F459" s="195" t="n"/>
      <c r="G459" s="195" t="n"/>
      <c r="H459" s="195" t="n"/>
      <c r="I459" s="195" t="n"/>
      <c r="J459" s="195" t="n"/>
      <c r="K459" s="195" t="n"/>
      <c r="L459" s="195" t="n"/>
      <c r="M459" s="195" t="n"/>
      <c r="N459" s="195" t="n"/>
      <c r="O459" s="195" t="n"/>
      <c r="P459" s="195" t="n"/>
      <c r="Q459" s="195" t="n"/>
      <c r="R459" s="195" t="n"/>
      <c r="S459" s="195" t="n"/>
      <c r="T459" s="195" t="n"/>
      <c r="U459" s="195" t="n"/>
      <c r="V459" s="195" t="n"/>
      <c r="W459" s="195" t="n"/>
      <c r="X459" s="195" t="n"/>
      <c r="Y459" s="195" t="n"/>
      <c r="Z459" s="195" t="n"/>
    </row>
    <row r="460" ht="12.75" customHeight="1" s="324">
      <c r="A460" s="195" t="n"/>
      <c r="B460" s="195" t="n"/>
      <c r="C460" s="195" t="n"/>
      <c r="D460" s="195" t="n"/>
      <c r="E460" s="195" t="n"/>
      <c r="F460" s="195" t="n"/>
      <c r="G460" s="195" t="n"/>
      <c r="H460" s="195" t="n"/>
      <c r="I460" s="195" t="n"/>
      <c r="J460" s="195" t="n"/>
      <c r="K460" s="195" t="n"/>
      <c r="L460" s="195" t="n"/>
      <c r="M460" s="195" t="n"/>
      <c r="N460" s="195" t="n"/>
      <c r="O460" s="195" t="n"/>
      <c r="P460" s="195" t="n"/>
      <c r="Q460" s="195" t="n"/>
      <c r="R460" s="195" t="n"/>
      <c r="S460" s="195" t="n"/>
      <c r="T460" s="195" t="n"/>
      <c r="U460" s="195" t="n"/>
      <c r="V460" s="195" t="n"/>
      <c r="W460" s="195" t="n"/>
      <c r="X460" s="195" t="n"/>
      <c r="Y460" s="195" t="n"/>
      <c r="Z460" s="195" t="n"/>
    </row>
    <row r="461" ht="12.75" customHeight="1" s="324">
      <c r="A461" s="195" t="n"/>
      <c r="B461" s="195" t="n"/>
      <c r="C461" s="195" t="n"/>
      <c r="D461" s="195" t="n"/>
      <c r="E461" s="195" t="n"/>
      <c r="F461" s="195" t="n"/>
      <c r="G461" s="195" t="n"/>
      <c r="H461" s="195" t="n"/>
      <c r="I461" s="195" t="n"/>
      <c r="J461" s="195" t="n"/>
      <c r="K461" s="195" t="n"/>
      <c r="L461" s="195" t="n"/>
      <c r="M461" s="195" t="n"/>
      <c r="N461" s="195" t="n"/>
      <c r="O461" s="195" t="n"/>
      <c r="P461" s="195" t="n"/>
      <c r="Q461" s="195" t="n"/>
      <c r="R461" s="195" t="n"/>
      <c r="S461" s="195" t="n"/>
      <c r="T461" s="195" t="n"/>
      <c r="U461" s="195" t="n"/>
      <c r="V461" s="195" t="n"/>
      <c r="W461" s="195" t="n"/>
      <c r="X461" s="195" t="n"/>
      <c r="Y461" s="195" t="n"/>
      <c r="Z461" s="195" t="n"/>
    </row>
    <row r="462" ht="12.75" customHeight="1" s="324">
      <c r="A462" s="195" t="n"/>
      <c r="B462" s="195" t="n"/>
      <c r="C462" s="195" t="n"/>
      <c r="D462" s="195" t="n"/>
      <c r="E462" s="195" t="n"/>
      <c r="F462" s="195" t="n"/>
      <c r="G462" s="195" t="n"/>
      <c r="H462" s="195" t="n"/>
      <c r="I462" s="195" t="n"/>
      <c r="J462" s="195" t="n"/>
      <c r="K462" s="195" t="n"/>
      <c r="L462" s="195" t="n"/>
      <c r="M462" s="195" t="n"/>
      <c r="N462" s="195" t="n"/>
      <c r="O462" s="195" t="n"/>
      <c r="P462" s="195" t="n"/>
      <c r="Q462" s="195" t="n"/>
      <c r="R462" s="195" t="n"/>
      <c r="S462" s="195" t="n"/>
      <c r="T462" s="195" t="n"/>
      <c r="U462" s="195" t="n"/>
      <c r="V462" s="195" t="n"/>
      <c r="W462" s="195" t="n"/>
      <c r="X462" s="195" t="n"/>
      <c r="Y462" s="195" t="n"/>
      <c r="Z462" s="195" t="n"/>
    </row>
    <row r="463" ht="12.75" customHeight="1" s="324">
      <c r="A463" s="195" t="n"/>
      <c r="B463" s="195" t="n"/>
      <c r="C463" s="195" t="n"/>
      <c r="D463" s="195" t="n"/>
      <c r="E463" s="195" t="n"/>
      <c r="F463" s="195" t="n"/>
      <c r="G463" s="195" t="n"/>
      <c r="H463" s="195" t="n"/>
      <c r="I463" s="195" t="n"/>
      <c r="J463" s="195" t="n"/>
      <c r="K463" s="195" t="n"/>
      <c r="L463" s="195" t="n"/>
      <c r="M463" s="195" t="n"/>
      <c r="N463" s="195" t="n"/>
      <c r="O463" s="195" t="n"/>
      <c r="P463" s="195" t="n"/>
      <c r="Q463" s="195" t="n"/>
      <c r="R463" s="195" t="n"/>
      <c r="S463" s="195" t="n"/>
      <c r="T463" s="195" t="n"/>
      <c r="U463" s="195" t="n"/>
      <c r="V463" s="195" t="n"/>
      <c r="W463" s="195" t="n"/>
      <c r="X463" s="195" t="n"/>
      <c r="Y463" s="195" t="n"/>
      <c r="Z463" s="195" t="n"/>
    </row>
    <row r="464" ht="12.75" customHeight="1" s="324">
      <c r="A464" s="195" t="n"/>
      <c r="B464" s="195" t="n"/>
      <c r="C464" s="195" t="n"/>
      <c r="D464" s="195" t="n"/>
      <c r="E464" s="195" t="n"/>
      <c r="F464" s="195" t="n"/>
      <c r="G464" s="195" t="n"/>
      <c r="H464" s="195" t="n"/>
      <c r="I464" s="195" t="n"/>
      <c r="J464" s="195" t="n"/>
      <c r="K464" s="195" t="n"/>
      <c r="L464" s="195" t="n"/>
      <c r="M464" s="195" t="n"/>
      <c r="N464" s="195" t="n"/>
      <c r="O464" s="195" t="n"/>
      <c r="P464" s="195" t="n"/>
      <c r="Q464" s="195" t="n"/>
      <c r="R464" s="195" t="n"/>
      <c r="S464" s="195" t="n"/>
      <c r="T464" s="195" t="n"/>
      <c r="U464" s="195" t="n"/>
      <c r="V464" s="195" t="n"/>
      <c r="W464" s="195" t="n"/>
      <c r="X464" s="195" t="n"/>
      <c r="Y464" s="195" t="n"/>
      <c r="Z464" s="195" t="n"/>
    </row>
    <row r="465" ht="12.75" customHeight="1" s="324">
      <c r="A465" s="195" t="n"/>
      <c r="B465" s="195" t="n"/>
      <c r="C465" s="195" t="n"/>
      <c r="D465" s="195" t="n"/>
      <c r="E465" s="195" t="n"/>
      <c r="F465" s="195" t="n"/>
      <c r="G465" s="195" t="n"/>
      <c r="H465" s="195" t="n"/>
      <c r="I465" s="195" t="n"/>
      <c r="J465" s="195" t="n"/>
      <c r="K465" s="195" t="n"/>
      <c r="L465" s="195" t="n"/>
      <c r="M465" s="195" t="n"/>
      <c r="N465" s="195" t="n"/>
      <c r="O465" s="195" t="n"/>
      <c r="P465" s="195" t="n"/>
      <c r="Q465" s="195" t="n"/>
      <c r="R465" s="195" t="n"/>
      <c r="S465" s="195" t="n"/>
      <c r="T465" s="195" t="n"/>
      <c r="U465" s="195" t="n"/>
      <c r="V465" s="195" t="n"/>
      <c r="W465" s="195" t="n"/>
      <c r="X465" s="195" t="n"/>
      <c r="Y465" s="195" t="n"/>
      <c r="Z465" s="195" t="n"/>
    </row>
    <row r="466" ht="12.75" customHeight="1" s="324">
      <c r="A466" s="195" t="n"/>
      <c r="B466" s="195" t="n"/>
      <c r="C466" s="195" t="n"/>
      <c r="D466" s="195" t="n"/>
      <c r="E466" s="195" t="n"/>
      <c r="F466" s="195" t="n"/>
      <c r="G466" s="195" t="n"/>
      <c r="H466" s="195" t="n"/>
      <c r="I466" s="195" t="n"/>
      <c r="J466" s="195" t="n"/>
      <c r="K466" s="195" t="n"/>
      <c r="L466" s="195" t="n"/>
      <c r="M466" s="195" t="n"/>
      <c r="N466" s="195" t="n"/>
      <c r="O466" s="195" t="n"/>
      <c r="P466" s="195" t="n"/>
      <c r="Q466" s="195" t="n"/>
      <c r="R466" s="195" t="n"/>
      <c r="S466" s="195" t="n"/>
      <c r="T466" s="195" t="n"/>
      <c r="U466" s="195" t="n"/>
      <c r="V466" s="195" t="n"/>
      <c r="W466" s="195" t="n"/>
      <c r="X466" s="195" t="n"/>
      <c r="Y466" s="195" t="n"/>
      <c r="Z466" s="195" t="n"/>
    </row>
    <row r="467" ht="12.75" customHeight="1" s="324">
      <c r="A467" s="195" t="n"/>
      <c r="B467" s="195" t="n"/>
      <c r="C467" s="195" t="n"/>
      <c r="D467" s="195" t="n"/>
      <c r="E467" s="195" t="n"/>
      <c r="F467" s="195" t="n"/>
      <c r="G467" s="195" t="n"/>
      <c r="H467" s="195" t="n"/>
      <c r="I467" s="195" t="n"/>
      <c r="J467" s="195" t="n"/>
      <c r="K467" s="195" t="n"/>
      <c r="L467" s="195" t="n"/>
      <c r="M467" s="195" t="n"/>
      <c r="N467" s="195" t="n"/>
      <c r="O467" s="195" t="n"/>
      <c r="P467" s="195" t="n"/>
      <c r="Q467" s="195" t="n"/>
      <c r="R467" s="195" t="n"/>
      <c r="S467" s="195" t="n"/>
      <c r="T467" s="195" t="n"/>
      <c r="U467" s="195" t="n"/>
      <c r="V467" s="195" t="n"/>
      <c r="W467" s="195" t="n"/>
      <c r="X467" s="195" t="n"/>
      <c r="Y467" s="195" t="n"/>
      <c r="Z467" s="195" t="n"/>
    </row>
    <row r="468" ht="12.75" customHeight="1" s="324">
      <c r="A468" s="195" t="n"/>
      <c r="B468" s="195" t="n"/>
      <c r="C468" s="195" t="n"/>
      <c r="D468" s="195" t="n"/>
      <c r="E468" s="195" t="n"/>
      <c r="F468" s="195" t="n"/>
      <c r="G468" s="195" t="n"/>
      <c r="H468" s="195" t="n"/>
      <c r="I468" s="195" t="n"/>
      <c r="J468" s="195" t="n"/>
      <c r="K468" s="195" t="n"/>
      <c r="L468" s="195" t="n"/>
      <c r="M468" s="195" t="n"/>
      <c r="N468" s="195" t="n"/>
      <c r="O468" s="195" t="n"/>
      <c r="P468" s="195" t="n"/>
      <c r="Q468" s="195" t="n"/>
      <c r="R468" s="195" t="n"/>
      <c r="S468" s="195" t="n"/>
      <c r="T468" s="195" t="n"/>
      <c r="U468" s="195" t="n"/>
      <c r="V468" s="195" t="n"/>
      <c r="W468" s="195" t="n"/>
      <c r="X468" s="195" t="n"/>
      <c r="Y468" s="195" t="n"/>
      <c r="Z468" s="195" t="n"/>
    </row>
    <row r="469" ht="12.75" customHeight="1" s="324">
      <c r="A469" s="195" t="n"/>
      <c r="B469" s="195" t="n"/>
      <c r="C469" s="195" t="n"/>
      <c r="D469" s="195" t="n"/>
      <c r="E469" s="195" t="n"/>
      <c r="F469" s="195" t="n"/>
      <c r="G469" s="195" t="n"/>
      <c r="H469" s="195" t="n"/>
      <c r="I469" s="195" t="n"/>
      <c r="J469" s="195" t="n"/>
      <c r="K469" s="195" t="n"/>
      <c r="L469" s="195" t="n"/>
      <c r="M469" s="195" t="n"/>
      <c r="N469" s="195" t="n"/>
      <c r="O469" s="195" t="n"/>
      <c r="P469" s="195" t="n"/>
      <c r="Q469" s="195" t="n"/>
      <c r="R469" s="195" t="n"/>
      <c r="S469" s="195" t="n"/>
      <c r="T469" s="195" t="n"/>
      <c r="U469" s="195" t="n"/>
      <c r="V469" s="195" t="n"/>
      <c r="W469" s="195" t="n"/>
      <c r="X469" s="195" t="n"/>
      <c r="Y469" s="195" t="n"/>
      <c r="Z469" s="195" t="n"/>
    </row>
    <row r="470" ht="12.75" customHeight="1" s="324">
      <c r="A470" s="195" t="n"/>
      <c r="B470" s="195" t="n"/>
      <c r="C470" s="195" t="n"/>
      <c r="D470" s="195" t="n"/>
      <c r="E470" s="195" t="n"/>
      <c r="F470" s="195" t="n"/>
      <c r="G470" s="195" t="n"/>
      <c r="H470" s="195" t="n"/>
      <c r="I470" s="195" t="n"/>
      <c r="J470" s="195" t="n"/>
      <c r="K470" s="195" t="n"/>
      <c r="L470" s="195" t="n"/>
      <c r="M470" s="195" t="n"/>
      <c r="N470" s="195" t="n"/>
      <c r="O470" s="195" t="n"/>
      <c r="P470" s="195" t="n"/>
      <c r="Q470" s="195" t="n"/>
      <c r="R470" s="195" t="n"/>
      <c r="S470" s="195" t="n"/>
      <c r="T470" s="195" t="n"/>
      <c r="U470" s="195" t="n"/>
      <c r="V470" s="195" t="n"/>
      <c r="W470" s="195" t="n"/>
      <c r="X470" s="195" t="n"/>
      <c r="Y470" s="195" t="n"/>
      <c r="Z470" s="195" t="n"/>
    </row>
    <row r="471" ht="12.75" customHeight="1" s="324">
      <c r="A471" s="195" t="n"/>
      <c r="B471" s="195" t="n"/>
      <c r="C471" s="195" t="n"/>
      <c r="D471" s="195" t="n"/>
      <c r="E471" s="195" t="n"/>
      <c r="F471" s="195" t="n"/>
      <c r="G471" s="195" t="n"/>
      <c r="H471" s="195" t="n"/>
      <c r="I471" s="195" t="n"/>
      <c r="J471" s="195" t="n"/>
      <c r="K471" s="195" t="n"/>
      <c r="L471" s="195" t="n"/>
      <c r="M471" s="195" t="n"/>
      <c r="N471" s="195" t="n"/>
      <c r="O471" s="195" t="n"/>
      <c r="P471" s="195" t="n"/>
      <c r="Q471" s="195" t="n"/>
      <c r="R471" s="195" t="n"/>
      <c r="S471" s="195" t="n"/>
      <c r="T471" s="195" t="n"/>
      <c r="U471" s="195" t="n"/>
      <c r="V471" s="195" t="n"/>
      <c r="W471" s="195" t="n"/>
      <c r="X471" s="195" t="n"/>
      <c r="Y471" s="195" t="n"/>
      <c r="Z471" s="195" t="n"/>
    </row>
    <row r="472" ht="12.75" customHeight="1" s="324">
      <c r="A472" s="195" t="n"/>
      <c r="B472" s="195" t="n"/>
      <c r="C472" s="195" t="n"/>
      <c r="D472" s="195" t="n"/>
      <c r="E472" s="195" t="n"/>
      <c r="F472" s="195" t="n"/>
      <c r="G472" s="195" t="n"/>
      <c r="H472" s="195" t="n"/>
      <c r="I472" s="195" t="n"/>
      <c r="J472" s="195" t="n"/>
      <c r="K472" s="195" t="n"/>
      <c r="L472" s="195" t="n"/>
      <c r="M472" s="195" t="n"/>
      <c r="N472" s="195" t="n"/>
      <c r="O472" s="195" t="n"/>
      <c r="P472" s="195" t="n"/>
      <c r="Q472" s="195" t="n"/>
      <c r="R472" s="195" t="n"/>
      <c r="S472" s="195" t="n"/>
      <c r="T472" s="195" t="n"/>
      <c r="U472" s="195" t="n"/>
      <c r="V472" s="195" t="n"/>
      <c r="W472" s="195" t="n"/>
      <c r="X472" s="195" t="n"/>
      <c r="Y472" s="195" t="n"/>
      <c r="Z472" s="195" t="n"/>
    </row>
    <row r="473" ht="12.75" customHeight="1" s="324">
      <c r="A473" s="195" t="n"/>
      <c r="B473" s="195" t="n"/>
      <c r="C473" s="195" t="n"/>
      <c r="D473" s="195" t="n"/>
      <c r="E473" s="195" t="n"/>
      <c r="F473" s="195" t="n"/>
      <c r="G473" s="195" t="n"/>
      <c r="H473" s="195" t="n"/>
      <c r="I473" s="195" t="n"/>
      <c r="J473" s="195" t="n"/>
      <c r="K473" s="195" t="n"/>
      <c r="L473" s="195" t="n"/>
      <c r="M473" s="195" t="n"/>
      <c r="N473" s="195" t="n"/>
      <c r="O473" s="195" t="n"/>
      <c r="P473" s="195" t="n"/>
      <c r="Q473" s="195" t="n"/>
      <c r="R473" s="195" t="n"/>
      <c r="S473" s="195" t="n"/>
      <c r="T473" s="195" t="n"/>
      <c r="U473" s="195" t="n"/>
      <c r="V473" s="195" t="n"/>
      <c r="W473" s="195" t="n"/>
      <c r="X473" s="195" t="n"/>
      <c r="Y473" s="195" t="n"/>
      <c r="Z473" s="195" t="n"/>
    </row>
    <row r="474" ht="12.75" customHeight="1" s="324">
      <c r="A474" s="195" t="n"/>
      <c r="B474" s="195" t="n"/>
      <c r="C474" s="195" t="n"/>
      <c r="D474" s="195" t="n"/>
      <c r="E474" s="195" t="n"/>
      <c r="F474" s="195" t="n"/>
      <c r="G474" s="195" t="n"/>
      <c r="H474" s="195" t="n"/>
      <c r="I474" s="195" t="n"/>
      <c r="J474" s="195" t="n"/>
      <c r="K474" s="195" t="n"/>
      <c r="L474" s="195" t="n"/>
      <c r="M474" s="195" t="n"/>
      <c r="N474" s="195" t="n"/>
      <c r="O474" s="195" t="n"/>
      <c r="P474" s="195" t="n"/>
      <c r="Q474" s="195" t="n"/>
      <c r="R474" s="195" t="n"/>
      <c r="S474" s="195" t="n"/>
      <c r="T474" s="195" t="n"/>
      <c r="U474" s="195" t="n"/>
      <c r="V474" s="195" t="n"/>
      <c r="W474" s="195" t="n"/>
      <c r="X474" s="195" t="n"/>
      <c r="Y474" s="195" t="n"/>
      <c r="Z474" s="195" t="n"/>
    </row>
    <row r="475" ht="12.75" customHeight="1" s="324">
      <c r="A475" s="195" t="n"/>
      <c r="B475" s="195" t="n"/>
      <c r="C475" s="195" t="n"/>
      <c r="D475" s="195" t="n"/>
      <c r="E475" s="195" t="n"/>
      <c r="F475" s="195" t="n"/>
      <c r="G475" s="195" t="n"/>
      <c r="H475" s="195" t="n"/>
      <c r="I475" s="195" t="n"/>
      <c r="J475" s="195" t="n"/>
      <c r="K475" s="195" t="n"/>
      <c r="L475" s="195" t="n"/>
      <c r="M475" s="195" t="n"/>
      <c r="N475" s="195" t="n"/>
      <c r="O475" s="195" t="n"/>
      <c r="P475" s="195" t="n"/>
      <c r="Q475" s="195" t="n"/>
      <c r="R475" s="195" t="n"/>
      <c r="S475" s="195" t="n"/>
      <c r="T475" s="195" t="n"/>
      <c r="U475" s="195" t="n"/>
      <c r="V475" s="195" t="n"/>
      <c r="W475" s="195" t="n"/>
      <c r="X475" s="195" t="n"/>
      <c r="Y475" s="195" t="n"/>
      <c r="Z475" s="195" t="n"/>
    </row>
    <row r="476" ht="12.75" customHeight="1" s="324">
      <c r="A476" s="195" t="n"/>
      <c r="B476" s="195" t="n"/>
      <c r="C476" s="195" t="n"/>
      <c r="D476" s="195" t="n"/>
      <c r="E476" s="195" t="n"/>
      <c r="F476" s="195" t="n"/>
      <c r="G476" s="195" t="n"/>
      <c r="H476" s="195" t="n"/>
      <c r="I476" s="195" t="n"/>
      <c r="J476" s="195" t="n"/>
      <c r="K476" s="195" t="n"/>
      <c r="L476" s="195" t="n"/>
      <c r="M476" s="195" t="n"/>
      <c r="N476" s="195" t="n"/>
      <c r="O476" s="195" t="n"/>
      <c r="P476" s="195" t="n"/>
      <c r="Q476" s="195" t="n"/>
      <c r="R476" s="195" t="n"/>
      <c r="S476" s="195" t="n"/>
      <c r="T476" s="195" t="n"/>
      <c r="U476" s="195" t="n"/>
      <c r="V476" s="195" t="n"/>
      <c r="W476" s="195" t="n"/>
      <c r="X476" s="195" t="n"/>
      <c r="Y476" s="195" t="n"/>
      <c r="Z476" s="195" t="n"/>
    </row>
    <row r="477" ht="12.75" customHeight="1" s="324">
      <c r="A477" s="195" t="n"/>
      <c r="B477" s="195" t="n"/>
      <c r="C477" s="195" t="n"/>
      <c r="D477" s="195" t="n"/>
      <c r="E477" s="195" t="n"/>
      <c r="F477" s="195" t="n"/>
      <c r="G477" s="195" t="n"/>
      <c r="H477" s="195" t="n"/>
      <c r="I477" s="195" t="n"/>
      <c r="J477" s="195" t="n"/>
      <c r="K477" s="195" t="n"/>
      <c r="L477" s="195" t="n"/>
      <c r="M477" s="195" t="n"/>
      <c r="N477" s="195" t="n"/>
      <c r="O477" s="195" t="n"/>
      <c r="P477" s="195" t="n"/>
      <c r="Q477" s="195" t="n"/>
      <c r="R477" s="195" t="n"/>
      <c r="S477" s="195" t="n"/>
      <c r="T477" s="195" t="n"/>
      <c r="U477" s="195" t="n"/>
      <c r="V477" s="195" t="n"/>
      <c r="W477" s="195" t="n"/>
      <c r="X477" s="195" t="n"/>
      <c r="Y477" s="195" t="n"/>
      <c r="Z477" s="195" t="n"/>
    </row>
    <row r="478" ht="12.75" customHeight="1" s="324">
      <c r="A478" s="195" t="n"/>
      <c r="B478" s="195" t="n"/>
      <c r="C478" s="195" t="n"/>
      <c r="D478" s="195" t="n"/>
      <c r="E478" s="195" t="n"/>
      <c r="F478" s="195" t="n"/>
      <c r="G478" s="195" t="n"/>
      <c r="H478" s="195" t="n"/>
      <c r="I478" s="195" t="n"/>
      <c r="J478" s="195" t="n"/>
      <c r="K478" s="195" t="n"/>
      <c r="L478" s="195" t="n"/>
      <c r="M478" s="195" t="n"/>
      <c r="N478" s="195" t="n"/>
      <c r="O478" s="195" t="n"/>
      <c r="P478" s="195" t="n"/>
      <c r="Q478" s="195" t="n"/>
      <c r="R478" s="195" t="n"/>
      <c r="S478" s="195" t="n"/>
      <c r="T478" s="195" t="n"/>
      <c r="U478" s="195" t="n"/>
      <c r="V478" s="195" t="n"/>
      <c r="W478" s="195" t="n"/>
      <c r="X478" s="195" t="n"/>
      <c r="Y478" s="195" t="n"/>
      <c r="Z478" s="195" t="n"/>
    </row>
    <row r="479" ht="12.75" customHeight="1" s="324">
      <c r="A479" s="195" t="n"/>
      <c r="B479" s="195" t="n"/>
      <c r="C479" s="195" t="n"/>
      <c r="D479" s="195" t="n"/>
      <c r="E479" s="195" t="n"/>
      <c r="F479" s="195" t="n"/>
      <c r="G479" s="195" t="n"/>
      <c r="H479" s="195" t="n"/>
      <c r="I479" s="195" t="n"/>
      <c r="J479" s="195" t="n"/>
      <c r="K479" s="195" t="n"/>
      <c r="L479" s="195" t="n"/>
      <c r="M479" s="195" t="n"/>
      <c r="N479" s="195" t="n"/>
      <c r="O479" s="195" t="n"/>
      <c r="P479" s="195" t="n"/>
      <c r="Q479" s="195" t="n"/>
      <c r="R479" s="195" t="n"/>
      <c r="S479" s="195" t="n"/>
      <c r="T479" s="195" t="n"/>
      <c r="U479" s="195" t="n"/>
      <c r="V479" s="195" t="n"/>
      <c r="W479" s="195" t="n"/>
      <c r="X479" s="195" t="n"/>
      <c r="Y479" s="195" t="n"/>
      <c r="Z479" s="195" t="n"/>
    </row>
    <row r="480" ht="12.75" customHeight="1" s="324">
      <c r="A480" s="195" t="n"/>
      <c r="B480" s="195" t="n"/>
      <c r="C480" s="195" t="n"/>
      <c r="D480" s="195" t="n"/>
      <c r="E480" s="195" t="n"/>
      <c r="F480" s="195" t="n"/>
      <c r="G480" s="195" t="n"/>
      <c r="H480" s="195" t="n"/>
      <c r="I480" s="195" t="n"/>
      <c r="J480" s="195" t="n"/>
      <c r="K480" s="195" t="n"/>
      <c r="L480" s="195" t="n"/>
      <c r="M480" s="195" t="n"/>
      <c r="N480" s="195" t="n"/>
      <c r="O480" s="195" t="n"/>
      <c r="P480" s="195" t="n"/>
      <c r="Q480" s="195" t="n"/>
      <c r="R480" s="195" t="n"/>
      <c r="S480" s="195" t="n"/>
      <c r="T480" s="195" t="n"/>
      <c r="U480" s="195" t="n"/>
      <c r="V480" s="195" t="n"/>
      <c r="W480" s="195" t="n"/>
      <c r="X480" s="195" t="n"/>
      <c r="Y480" s="195" t="n"/>
      <c r="Z480" s="195" t="n"/>
    </row>
    <row r="481" ht="12.75" customHeight="1" s="324">
      <c r="A481" s="195" t="n"/>
      <c r="B481" s="195" t="n"/>
      <c r="C481" s="195" t="n"/>
      <c r="D481" s="195" t="n"/>
      <c r="E481" s="195" t="n"/>
      <c r="F481" s="195" t="n"/>
      <c r="G481" s="195" t="n"/>
      <c r="H481" s="195" t="n"/>
      <c r="I481" s="195" t="n"/>
      <c r="J481" s="195" t="n"/>
      <c r="K481" s="195" t="n"/>
      <c r="L481" s="195" t="n"/>
      <c r="M481" s="195" t="n"/>
      <c r="N481" s="195" t="n"/>
      <c r="O481" s="195" t="n"/>
      <c r="P481" s="195" t="n"/>
      <c r="Q481" s="195" t="n"/>
      <c r="R481" s="195" t="n"/>
      <c r="S481" s="195" t="n"/>
      <c r="T481" s="195" t="n"/>
      <c r="U481" s="195" t="n"/>
      <c r="V481" s="195" t="n"/>
      <c r="W481" s="195" t="n"/>
      <c r="X481" s="195" t="n"/>
      <c r="Y481" s="195" t="n"/>
      <c r="Z481" s="195" t="n"/>
    </row>
    <row r="482" ht="12.75" customHeight="1" s="324">
      <c r="A482" s="195" t="n"/>
      <c r="B482" s="195" t="n"/>
      <c r="C482" s="195" t="n"/>
      <c r="D482" s="195" t="n"/>
      <c r="E482" s="195" t="n"/>
      <c r="F482" s="195" t="n"/>
      <c r="G482" s="195" t="n"/>
      <c r="H482" s="195" t="n"/>
      <c r="I482" s="195" t="n"/>
      <c r="J482" s="195" t="n"/>
      <c r="K482" s="195" t="n"/>
      <c r="L482" s="195" t="n"/>
      <c r="M482" s="195" t="n"/>
      <c r="N482" s="195" t="n"/>
      <c r="O482" s="195" t="n"/>
      <c r="P482" s="195" t="n"/>
      <c r="Q482" s="195" t="n"/>
      <c r="R482" s="195" t="n"/>
      <c r="S482" s="195" t="n"/>
      <c r="T482" s="195" t="n"/>
      <c r="U482" s="195" t="n"/>
      <c r="V482" s="195" t="n"/>
      <c r="W482" s="195" t="n"/>
      <c r="X482" s="195" t="n"/>
      <c r="Y482" s="195" t="n"/>
      <c r="Z482" s="195" t="n"/>
    </row>
    <row r="483" ht="12.75" customHeight="1" s="324">
      <c r="A483" s="195" t="n"/>
      <c r="B483" s="195" t="n"/>
      <c r="C483" s="195" t="n"/>
      <c r="D483" s="195" t="n"/>
      <c r="E483" s="195" t="n"/>
      <c r="F483" s="195" t="n"/>
      <c r="G483" s="195" t="n"/>
      <c r="H483" s="195" t="n"/>
      <c r="I483" s="195" t="n"/>
      <c r="J483" s="195" t="n"/>
      <c r="K483" s="195" t="n"/>
      <c r="L483" s="195" t="n"/>
      <c r="M483" s="195" t="n"/>
      <c r="N483" s="195" t="n"/>
      <c r="O483" s="195" t="n"/>
      <c r="P483" s="195" t="n"/>
      <c r="Q483" s="195" t="n"/>
      <c r="R483" s="195" t="n"/>
      <c r="S483" s="195" t="n"/>
      <c r="T483" s="195" t="n"/>
      <c r="U483" s="195" t="n"/>
      <c r="V483" s="195" t="n"/>
      <c r="W483" s="195" t="n"/>
      <c r="X483" s="195" t="n"/>
      <c r="Y483" s="195" t="n"/>
      <c r="Z483" s="195" t="n"/>
    </row>
    <row r="484" ht="12.75" customHeight="1" s="324">
      <c r="A484" s="195" t="n"/>
      <c r="B484" s="195" t="n"/>
      <c r="C484" s="195" t="n"/>
      <c r="D484" s="195" t="n"/>
      <c r="E484" s="195" t="n"/>
      <c r="F484" s="195" t="n"/>
      <c r="G484" s="195" t="n"/>
      <c r="H484" s="195" t="n"/>
      <c r="I484" s="195" t="n"/>
      <c r="J484" s="195" t="n"/>
      <c r="K484" s="195" t="n"/>
      <c r="L484" s="195" t="n"/>
      <c r="M484" s="195" t="n"/>
      <c r="N484" s="195" t="n"/>
      <c r="O484" s="195" t="n"/>
      <c r="P484" s="195" t="n"/>
      <c r="Q484" s="195" t="n"/>
      <c r="R484" s="195" t="n"/>
      <c r="S484" s="195" t="n"/>
      <c r="T484" s="195" t="n"/>
      <c r="U484" s="195" t="n"/>
      <c r="V484" s="195" t="n"/>
      <c r="W484" s="195" t="n"/>
      <c r="X484" s="195" t="n"/>
      <c r="Y484" s="195" t="n"/>
      <c r="Z484" s="195" t="n"/>
    </row>
    <row r="485" ht="12.75" customHeight="1" s="324">
      <c r="A485" s="195" t="n"/>
      <c r="B485" s="195" t="n"/>
      <c r="C485" s="195" t="n"/>
      <c r="D485" s="195" t="n"/>
      <c r="E485" s="195" t="n"/>
      <c r="F485" s="195" t="n"/>
      <c r="G485" s="195" t="n"/>
      <c r="H485" s="195" t="n"/>
      <c r="I485" s="195" t="n"/>
      <c r="J485" s="195" t="n"/>
      <c r="K485" s="195" t="n"/>
      <c r="L485" s="195" t="n"/>
      <c r="M485" s="195" t="n"/>
      <c r="N485" s="195" t="n"/>
      <c r="O485" s="195" t="n"/>
      <c r="P485" s="195" t="n"/>
      <c r="Q485" s="195" t="n"/>
      <c r="R485" s="195" t="n"/>
      <c r="S485" s="195" t="n"/>
      <c r="T485" s="195" t="n"/>
      <c r="U485" s="195" t="n"/>
      <c r="V485" s="195" t="n"/>
      <c r="W485" s="195" t="n"/>
      <c r="X485" s="195" t="n"/>
      <c r="Y485" s="195" t="n"/>
      <c r="Z485" s="195" t="n"/>
    </row>
    <row r="486" ht="12.75" customHeight="1" s="324">
      <c r="A486" s="195" t="n"/>
      <c r="B486" s="195" t="n"/>
      <c r="C486" s="195" t="n"/>
      <c r="D486" s="195" t="n"/>
      <c r="E486" s="195" t="n"/>
      <c r="F486" s="195" t="n"/>
      <c r="G486" s="195" t="n"/>
      <c r="H486" s="195" t="n"/>
      <c r="I486" s="195" t="n"/>
      <c r="J486" s="195" t="n"/>
      <c r="K486" s="195" t="n"/>
      <c r="L486" s="195" t="n"/>
      <c r="M486" s="195" t="n"/>
      <c r="N486" s="195" t="n"/>
      <c r="O486" s="195" t="n"/>
      <c r="P486" s="195" t="n"/>
      <c r="Q486" s="195" t="n"/>
      <c r="R486" s="195" t="n"/>
      <c r="S486" s="195" t="n"/>
      <c r="T486" s="195" t="n"/>
      <c r="U486" s="195" t="n"/>
      <c r="V486" s="195" t="n"/>
      <c r="W486" s="195" t="n"/>
      <c r="X486" s="195" t="n"/>
      <c r="Y486" s="195" t="n"/>
      <c r="Z486" s="195" t="n"/>
    </row>
    <row r="487" ht="12.75" customHeight="1" s="324">
      <c r="A487" s="195" t="n"/>
      <c r="B487" s="195" t="n"/>
      <c r="C487" s="195" t="n"/>
      <c r="D487" s="195" t="n"/>
      <c r="E487" s="195" t="n"/>
      <c r="F487" s="195" t="n"/>
      <c r="G487" s="195" t="n"/>
      <c r="H487" s="195" t="n"/>
      <c r="I487" s="195" t="n"/>
      <c r="J487" s="195" t="n"/>
      <c r="K487" s="195" t="n"/>
      <c r="L487" s="195" t="n"/>
      <c r="M487" s="195" t="n"/>
      <c r="N487" s="195" t="n"/>
      <c r="O487" s="195" t="n"/>
      <c r="P487" s="195" t="n"/>
      <c r="Q487" s="195" t="n"/>
      <c r="R487" s="195" t="n"/>
      <c r="S487" s="195" t="n"/>
      <c r="T487" s="195" t="n"/>
      <c r="U487" s="195" t="n"/>
      <c r="V487" s="195" t="n"/>
      <c r="W487" s="195" t="n"/>
      <c r="X487" s="195" t="n"/>
      <c r="Y487" s="195" t="n"/>
      <c r="Z487" s="195" t="n"/>
    </row>
    <row r="488" ht="12.75" customHeight="1" s="324">
      <c r="A488" s="195" t="n"/>
      <c r="B488" s="195" t="n"/>
      <c r="C488" s="195" t="n"/>
      <c r="D488" s="195" t="n"/>
      <c r="E488" s="195" t="n"/>
      <c r="F488" s="195" t="n"/>
      <c r="G488" s="195" t="n"/>
      <c r="H488" s="195" t="n"/>
      <c r="I488" s="195" t="n"/>
      <c r="J488" s="195" t="n"/>
      <c r="K488" s="195" t="n"/>
      <c r="L488" s="195" t="n"/>
      <c r="M488" s="195" t="n"/>
      <c r="N488" s="195" t="n"/>
      <c r="O488" s="195" t="n"/>
      <c r="P488" s="195" t="n"/>
      <c r="Q488" s="195" t="n"/>
      <c r="R488" s="195" t="n"/>
      <c r="S488" s="195" t="n"/>
      <c r="T488" s="195" t="n"/>
      <c r="U488" s="195" t="n"/>
      <c r="V488" s="195" t="n"/>
      <c r="W488" s="195" t="n"/>
      <c r="X488" s="195" t="n"/>
      <c r="Y488" s="195" t="n"/>
      <c r="Z488" s="195" t="n"/>
    </row>
    <row r="489" ht="12.75" customHeight="1" s="324">
      <c r="A489" s="195" t="n"/>
      <c r="B489" s="195" t="n"/>
      <c r="C489" s="195" t="n"/>
      <c r="D489" s="195" t="n"/>
      <c r="E489" s="195" t="n"/>
      <c r="F489" s="195" t="n"/>
      <c r="G489" s="195" t="n"/>
      <c r="H489" s="195" t="n"/>
      <c r="I489" s="195" t="n"/>
      <c r="J489" s="195" t="n"/>
      <c r="K489" s="195" t="n"/>
      <c r="L489" s="195" t="n"/>
      <c r="M489" s="195" t="n"/>
      <c r="N489" s="195" t="n"/>
      <c r="O489" s="195" t="n"/>
      <c r="P489" s="195" t="n"/>
      <c r="Q489" s="195" t="n"/>
      <c r="R489" s="195" t="n"/>
      <c r="S489" s="195" t="n"/>
      <c r="T489" s="195" t="n"/>
      <c r="U489" s="195" t="n"/>
      <c r="V489" s="195" t="n"/>
      <c r="W489" s="195" t="n"/>
      <c r="X489" s="195" t="n"/>
      <c r="Y489" s="195" t="n"/>
      <c r="Z489" s="195" t="n"/>
    </row>
    <row r="490" ht="12.75" customHeight="1" s="324">
      <c r="A490" s="195" t="n"/>
      <c r="B490" s="195" t="n"/>
      <c r="C490" s="195" t="n"/>
      <c r="D490" s="195" t="n"/>
      <c r="E490" s="195" t="n"/>
      <c r="F490" s="195" t="n"/>
      <c r="G490" s="195" t="n"/>
      <c r="H490" s="195" t="n"/>
      <c r="I490" s="195" t="n"/>
      <c r="J490" s="195" t="n"/>
      <c r="K490" s="195" t="n"/>
      <c r="L490" s="195" t="n"/>
      <c r="M490" s="195" t="n"/>
      <c r="N490" s="195" t="n"/>
      <c r="O490" s="195" t="n"/>
      <c r="P490" s="195" t="n"/>
      <c r="Q490" s="195" t="n"/>
      <c r="R490" s="195" t="n"/>
      <c r="S490" s="195" t="n"/>
      <c r="T490" s="195" t="n"/>
      <c r="U490" s="195" t="n"/>
      <c r="V490" s="195" t="n"/>
      <c r="W490" s="195" t="n"/>
      <c r="X490" s="195" t="n"/>
      <c r="Y490" s="195" t="n"/>
      <c r="Z490" s="195" t="n"/>
    </row>
    <row r="491" ht="12.75" customHeight="1" s="324">
      <c r="A491" s="195" t="n"/>
      <c r="B491" s="195" t="n"/>
      <c r="C491" s="195" t="n"/>
      <c r="D491" s="195" t="n"/>
      <c r="E491" s="195" t="n"/>
      <c r="F491" s="195" t="n"/>
      <c r="G491" s="195" t="n"/>
      <c r="H491" s="195" t="n"/>
      <c r="I491" s="195" t="n"/>
      <c r="J491" s="195" t="n"/>
      <c r="K491" s="195" t="n"/>
      <c r="L491" s="195" t="n"/>
      <c r="M491" s="195" t="n"/>
      <c r="N491" s="195" t="n"/>
      <c r="O491" s="195" t="n"/>
      <c r="P491" s="195" t="n"/>
      <c r="Q491" s="195" t="n"/>
      <c r="R491" s="195" t="n"/>
      <c r="S491" s="195" t="n"/>
      <c r="T491" s="195" t="n"/>
      <c r="U491" s="195" t="n"/>
      <c r="V491" s="195" t="n"/>
      <c r="W491" s="195" t="n"/>
      <c r="X491" s="195" t="n"/>
      <c r="Y491" s="195" t="n"/>
      <c r="Z491" s="195" t="n"/>
    </row>
    <row r="492" ht="12.75" customHeight="1" s="324">
      <c r="A492" s="195" t="n"/>
      <c r="B492" s="195" t="n"/>
      <c r="C492" s="195" t="n"/>
      <c r="D492" s="195" t="n"/>
      <c r="E492" s="195" t="n"/>
      <c r="F492" s="195" t="n"/>
      <c r="G492" s="195" t="n"/>
      <c r="H492" s="195" t="n"/>
      <c r="I492" s="195" t="n"/>
      <c r="J492" s="195" t="n"/>
      <c r="K492" s="195" t="n"/>
      <c r="L492" s="195" t="n"/>
      <c r="M492" s="195" t="n"/>
      <c r="N492" s="195" t="n"/>
      <c r="O492" s="195" t="n"/>
      <c r="P492" s="195" t="n"/>
      <c r="Q492" s="195" t="n"/>
      <c r="R492" s="195" t="n"/>
      <c r="S492" s="195" t="n"/>
      <c r="T492" s="195" t="n"/>
      <c r="U492" s="195" t="n"/>
      <c r="V492" s="195" t="n"/>
      <c r="W492" s="195" t="n"/>
      <c r="X492" s="195" t="n"/>
      <c r="Y492" s="195" t="n"/>
      <c r="Z492" s="195" t="n"/>
    </row>
    <row r="493" ht="12.75" customHeight="1" s="324">
      <c r="A493" s="195" t="n"/>
      <c r="B493" s="195" t="n"/>
      <c r="C493" s="195" t="n"/>
      <c r="D493" s="195" t="n"/>
      <c r="E493" s="195" t="n"/>
      <c r="F493" s="195" t="n"/>
      <c r="G493" s="195" t="n"/>
      <c r="H493" s="195" t="n"/>
      <c r="I493" s="195" t="n"/>
      <c r="J493" s="195" t="n"/>
      <c r="K493" s="195" t="n"/>
      <c r="L493" s="195" t="n"/>
      <c r="M493" s="195" t="n"/>
      <c r="N493" s="195" t="n"/>
      <c r="O493" s="195" t="n"/>
      <c r="P493" s="195" t="n"/>
      <c r="Q493" s="195" t="n"/>
      <c r="R493" s="195" t="n"/>
      <c r="S493" s="195" t="n"/>
      <c r="T493" s="195" t="n"/>
      <c r="U493" s="195" t="n"/>
      <c r="V493" s="195" t="n"/>
      <c r="W493" s="195" t="n"/>
      <c r="X493" s="195" t="n"/>
      <c r="Y493" s="195" t="n"/>
      <c r="Z493" s="195" t="n"/>
    </row>
    <row r="494" ht="12.75" customHeight="1" s="324">
      <c r="A494" s="195" t="n"/>
      <c r="B494" s="195" t="n"/>
      <c r="C494" s="195" t="n"/>
      <c r="D494" s="195" t="n"/>
      <c r="E494" s="195" t="n"/>
      <c r="F494" s="195" t="n"/>
      <c r="G494" s="195" t="n"/>
      <c r="H494" s="195" t="n"/>
      <c r="I494" s="195" t="n"/>
      <c r="J494" s="195" t="n"/>
      <c r="K494" s="195" t="n"/>
      <c r="L494" s="195" t="n"/>
      <c r="M494" s="195" t="n"/>
      <c r="N494" s="195" t="n"/>
      <c r="O494" s="195" t="n"/>
      <c r="P494" s="195" t="n"/>
      <c r="Q494" s="195" t="n"/>
      <c r="R494" s="195" t="n"/>
      <c r="S494" s="195" t="n"/>
      <c r="T494" s="195" t="n"/>
      <c r="U494" s="195" t="n"/>
      <c r="V494" s="195" t="n"/>
      <c r="W494" s="195" t="n"/>
      <c r="X494" s="195" t="n"/>
      <c r="Y494" s="195" t="n"/>
      <c r="Z494" s="195" t="n"/>
    </row>
    <row r="495" ht="12.75" customHeight="1" s="324">
      <c r="A495" s="195" t="n"/>
      <c r="B495" s="195" t="n"/>
      <c r="C495" s="195" t="n"/>
      <c r="D495" s="195" t="n"/>
      <c r="E495" s="195" t="n"/>
      <c r="F495" s="195" t="n"/>
      <c r="G495" s="195" t="n"/>
      <c r="H495" s="195" t="n"/>
      <c r="I495" s="195" t="n"/>
      <c r="J495" s="195" t="n"/>
      <c r="K495" s="195" t="n"/>
      <c r="L495" s="195" t="n"/>
      <c r="M495" s="195" t="n"/>
      <c r="N495" s="195" t="n"/>
      <c r="O495" s="195" t="n"/>
      <c r="P495" s="195" t="n"/>
      <c r="Q495" s="195" t="n"/>
      <c r="R495" s="195" t="n"/>
      <c r="S495" s="195" t="n"/>
      <c r="T495" s="195" t="n"/>
      <c r="U495" s="195" t="n"/>
      <c r="V495" s="195" t="n"/>
      <c r="W495" s="195" t="n"/>
      <c r="X495" s="195" t="n"/>
      <c r="Y495" s="195" t="n"/>
      <c r="Z495" s="195" t="n"/>
    </row>
    <row r="496" ht="12.75" customHeight="1" s="324">
      <c r="A496" s="195" t="n"/>
      <c r="B496" s="195" t="n"/>
      <c r="C496" s="195" t="n"/>
      <c r="D496" s="195" t="n"/>
      <c r="E496" s="195" t="n"/>
      <c r="F496" s="195" t="n"/>
      <c r="G496" s="195" t="n"/>
      <c r="H496" s="195" t="n"/>
      <c r="I496" s="195" t="n"/>
      <c r="J496" s="195" t="n"/>
      <c r="K496" s="195" t="n"/>
      <c r="L496" s="195" t="n"/>
      <c r="M496" s="195" t="n"/>
      <c r="N496" s="195" t="n"/>
      <c r="O496" s="195" t="n"/>
      <c r="P496" s="195" t="n"/>
      <c r="Q496" s="195" t="n"/>
      <c r="R496" s="195" t="n"/>
      <c r="S496" s="195" t="n"/>
      <c r="T496" s="195" t="n"/>
      <c r="U496" s="195" t="n"/>
      <c r="V496" s="195" t="n"/>
      <c r="W496" s="195" t="n"/>
      <c r="X496" s="195" t="n"/>
      <c r="Y496" s="195" t="n"/>
      <c r="Z496" s="195" t="n"/>
    </row>
    <row r="497" ht="12.75" customHeight="1" s="324">
      <c r="A497" s="195" t="n"/>
      <c r="B497" s="195" t="n"/>
      <c r="C497" s="195" t="n"/>
      <c r="D497" s="195" t="n"/>
      <c r="E497" s="195" t="n"/>
      <c r="F497" s="195" t="n"/>
      <c r="G497" s="195" t="n"/>
      <c r="H497" s="195" t="n"/>
      <c r="I497" s="195" t="n"/>
      <c r="J497" s="195" t="n"/>
      <c r="K497" s="195" t="n"/>
      <c r="L497" s="195" t="n"/>
      <c r="M497" s="195" t="n"/>
      <c r="N497" s="195" t="n"/>
      <c r="O497" s="195" t="n"/>
      <c r="P497" s="195" t="n"/>
      <c r="Q497" s="195" t="n"/>
      <c r="R497" s="195" t="n"/>
      <c r="S497" s="195" t="n"/>
      <c r="T497" s="195" t="n"/>
      <c r="U497" s="195" t="n"/>
      <c r="V497" s="195" t="n"/>
      <c r="W497" s="195" t="n"/>
      <c r="X497" s="195" t="n"/>
      <c r="Y497" s="195" t="n"/>
      <c r="Z497" s="195" t="n"/>
    </row>
    <row r="498" ht="12.75" customHeight="1" s="324">
      <c r="A498" s="195" t="n"/>
      <c r="B498" s="195" t="n"/>
      <c r="C498" s="195" t="n"/>
      <c r="D498" s="195" t="n"/>
      <c r="E498" s="195" t="n"/>
      <c r="F498" s="195" t="n"/>
      <c r="G498" s="195" t="n"/>
      <c r="H498" s="195" t="n"/>
      <c r="I498" s="195" t="n"/>
      <c r="J498" s="195" t="n"/>
      <c r="K498" s="195" t="n"/>
      <c r="L498" s="195" t="n"/>
      <c r="M498" s="195" t="n"/>
      <c r="N498" s="195" t="n"/>
      <c r="O498" s="195" t="n"/>
      <c r="P498" s="195" t="n"/>
      <c r="Q498" s="195" t="n"/>
      <c r="R498" s="195" t="n"/>
      <c r="S498" s="195" t="n"/>
      <c r="T498" s="195" t="n"/>
      <c r="U498" s="195" t="n"/>
      <c r="V498" s="195" t="n"/>
      <c r="W498" s="195" t="n"/>
      <c r="X498" s="195" t="n"/>
      <c r="Y498" s="195" t="n"/>
      <c r="Z498" s="195" t="n"/>
    </row>
    <row r="499" ht="12.75" customHeight="1" s="324">
      <c r="A499" s="195" t="n"/>
      <c r="B499" s="195" t="n"/>
      <c r="C499" s="195" t="n"/>
      <c r="D499" s="195" t="n"/>
      <c r="E499" s="195" t="n"/>
      <c r="F499" s="195" t="n"/>
      <c r="G499" s="195" t="n"/>
      <c r="H499" s="195" t="n"/>
      <c r="I499" s="195" t="n"/>
      <c r="J499" s="195" t="n"/>
      <c r="K499" s="195" t="n"/>
      <c r="L499" s="195" t="n"/>
      <c r="M499" s="195" t="n"/>
      <c r="N499" s="195" t="n"/>
      <c r="O499" s="195" t="n"/>
      <c r="P499" s="195" t="n"/>
      <c r="Q499" s="195" t="n"/>
      <c r="R499" s="195" t="n"/>
      <c r="S499" s="195" t="n"/>
      <c r="T499" s="195" t="n"/>
      <c r="U499" s="195" t="n"/>
      <c r="V499" s="195" t="n"/>
      <c r="W499" s="195" t="n"/>
      <c r="X499" s="195" t="n"/>
      <c r="Y499" s="195" t="n"/>
      <c r="Z499" s="195" t="n"/>
    </row>
    <row r="500" ht="12.75" customHeight="1" s="324">
      <c r="A500" s="195" t="n"/>
      <c r="B500" s="195" t="n"/>
      <c r="C500" s="195" t="n"/>
      <c r="D500" s="195" t="n"/>
      <c r="E500" s="195" t="n"/>
      <c r="F500" s="195" t="n"/>
      <c r="G500" s="195" t="n"/>
      <c r="H500" s="195" t="n"/>
      <c r="I500" s="195" t="n"/>
      <c r="J500" s="195" t="n"/>
      <c r="K500" s="195" t="n"/>
      <c r="L500" s="195" t="n"/>
      <c r="M500" s="195" t="n"/>
      <c r="N500" s="195" t="n"/>
      <c r="O500" s="195" t="n"/>
      <c r="P500" s="195" t="n"/>
      <c r="Q500" s="195" t="n"/>
      <c r="R500" s="195" t="n"/>
      <c r="S500" s="195" t="n"/>
      <c r="T500" s="195" t="n"/>
      <c r="U500" s="195" t="n"/>
      <c r="V500" s="195" t="n"/>
      <c r="W500" s="195" t="n"/>
      <c r="X500" s="195" t="n"/>
      <c r="Y500" s="195" t="n"/>
      <c r="Z500" s="195" t="n"/>
    </row>
    <row r="501" ht="12.75" customHeight="1" s="324">
      <c r="A501" s="195" t="n"/>
      <c r="B501" s="195" t="n"/>
      <c r="C501" s="195" t="n"/>
      <c r="D501" s="195" t="n"/>
      <c r="E501" s="195" t="n"/>
      <c r="F501" s="195" t="n"/>
      <c r="G501" s="195" t="n"/>
      <c r="H501" s="195" t="n"/>
      <c r="I501" s="195" t="n"/>
      <c r="J501" s="195" t="n"/>
      <c r="K501" s="195" t="n"/>
      <c r="L501" s="195" t="n"/>
      <c r="M501" s="195" t="n"/>
      <c r="N501" s="195" t="n"/>
      <c r="O501" s="195" t="n"/>
      <c r="P501" s="195" t="n"/>
      <c r="Q501" s="195" t="n"/>
      <c r="R501" s="195" t="n"/>
      <c r="S501" s="195" t="n"/>
      <c r="T501" s="195" t="n"/>
      <c r="U501" s="195" t="n"/>
      <c r="V501" s="195" t="n"/>
      <c r="W501" s="195" t="n"/>
      <c r="X501" s="195" t="n"/>
      <c r="Y501" s="195" t="n"/>
      <c r="Z501" s="195" t="n"/>
    </row>
    <row r="502" ht="12.75" customHeight="1" s="324">
      <c r="A502" s="195" t="n"/>
      <c r="B502" s="195" t="n"/>
      <c r="C502" s="195" t="n"/>
      <c r="D502" s="195" t="n"/>
      <c r="E502" s="195" t="n"/>
      <c r="F502" s="195" t="n"/>
      <c r="G502" s="195" t="n"/>
      <c r="H502" s="195" t="n"/>
      <c r="I502" s="195" t="n"/>
      <c r="J502" s="195" t="n"/>
      <c r="K502" s="195" t="n"/>
      <c r="L502" s="195" t="n"/>
      <c r="M502" s="195" t="n"/>
      <c r="N502" s="195" t="n"/>
      <c r="O502" s="195" t="n"/>
      <c r="P502" s="195" t="n"/>
      <c r="Q502" s="195" t="n"/>
      <c r="R502" s="195" t="n"/>
      <c r="S502" s="195" t="n"/>
      <c r="T502" s="195" t="n"/>
      <c r="U502" s="195" t="n"/>
      <c r="V502" s="195" t="n"/>
      <c r="W502" s="195" t="n"/>
      <c r="X502" s="195" t="n"/>
      <c r="Y502" s="195" t="n"/>
      <c r="Z502" s="195" t="n"/>
    </row>
    <row r="503" ht="12.75" customHeight="1" s="324">
      <c r="A503" s="195" t="n"/>
      <c r="B503" s="195" t="n"/>
      <c r="C503" s="195" t="n"/>
      <c r="D503" s="195" t="n"/>
      <c r="E503" s="195" t="n"/>
      <c r="F503" s="195" t="n"/>
      <c r="G503" s="195" t="n"/>
      <c r="H503" s="195" t="n"/>
      <c r="I503" s="195" t="n"/>
      <c r="J503" s="195" t="n"/>
      <c r="K503" s="195" t="n"/>
      <c r="L503" s="195" t="n"/>
      <c r="M503" s="195" t="n"/>
      <c r="N503" s="195" t="n"/>
      <c r="O503" s="195" t="n"/>
      <c r="P503" s="195" t="n"/>
      <c r="Q503" s="195" t="n"/>
      <c r="R503" s="195" t="n"/>
      <c r="S503" s="195" t="n"/>
      <c r="T503" s="195" t="n"/>
      <c r="U503" s="195" t="n"/>
      <c r="V503" s="195" t="n"/>
      <c r="W503" s="195" t="n"/>
      <c r="X503" s="195" t="n"/>
      <c r="Y503" s="195" t="n"/>
      <c r="Z503" s="195" t="n"/>
    </row>
    <row r="504" ht="12.75" customHeight="1" s="324">
      <c r="A504" s="195" t="n"/>
      <c r="B504" s="195" t="n"/>
      <c r="C504" s="195" t="n"/>
      <c r="D504" s="195" t="n"/>
      <c r="E504" s="195" t="n"/>
      <c r="F504" s="195" t="n"/>
      <c r="G504" s="195" t="n"/>
      <c r="H504" s="195" t="n"/>
      <c r="I504" s="195" t="n"/>
      <c r="J504" s="195" t="n"/>
      <c r="K504" s="195" t="n"/>
      <c r="L504" s="195" t="n"/>
      <c r="M504" s="195" t="n"/>
      <c r="N504" s="195" t="n"/>
      <c r="O504" s="195" t="n"/>
      <c r="P504" s="195" t="n"/>
      <c r="Q504" s="195" t="n"/>
      <c r="R504" s="195" t="n"/>
      <c r="S504" s="195" t="n"/>
      <c r="T504" s="195" t="n"/>
      <c r="U504" s="195" t="n"/>
      <c r="V504" s="195" t="n"/>
      <c r="W504" s="195" t="n"/>
      <c r="X504" s="195" t="n"/>
      <c r="Y504" s="195" t="n"/>
      <c r="Z504" s="195" t="n"/>
    </row>
    <row r="505" ht="12.75" customHeight="1" s="324">
      <c r="A505" s="195" t="n"/>
      <c r="B505" s="195" t="n"/>
      <c r="C505" s="195" t="n"/>
      <c r="D505" s="195" t="n"/>
      <c r="E505" s="195" t="n"/>
      <c r="F505" s="195" t="n"/>
      <c r="G505" s="195" t="n"/>
      <c r="H505" s="195" t="n"/>
      <c r="I505" s="195" t="n"/>
      <c r="J505" s="195" t="n"/>
      <c r="K505" s="195" t="n"/>
      <c r="L505" s="195" t="n"/>
      <c r="M505" s="195" t="n"/>
      <c r="N505" s="195" t="n"/>
      <c r="O505" s="195" t="n"/>
      <c r="P505" s="195" t="n"/>
      <c r="Q505" s="195" t="n"/>
      <c r="R505" s="195" t="n"/>
      <c r="S505" s="195" t="n"/>
      <c r="T505" s="195" t="n"/>
      <c r="U505" s="195" t="n"/>
      <c r="V505" s="195" t="n"/>
      <c r="W505" s="195" t="n"/>
      <c r="X505" s="195" t="n"/>
      <c r="Y505" s="195" t="n"/>
      <c r="Z505" s="195" t="n"/>
    </row>
    <row r="506" ht="12.75" customHeight="1" s="324">
      <c r="A506" s="195" t="n"/>
      <c r="B506" s="195" t="n"/>
      <c r="C506" s="195" t="n"/>
      <c r="D506" s="195" t="n"/>
      <c r="E506" s="195" t="n"/>
      <c r="F506" s="195" t="n"/>
      <c r="G506" s="195" t="n"/>
      <c r="H506" s="195" t="n"/>
      <c r="I506" s="195" t="n"/>
      <c r="J506" s="195" t="n"/>
      <c r="K506" s="195" t="n"/>
      <c r="L506" s="195" t="n"/>
      <c r="M506" s="195" t="n"/>
      <c r="N506" s="195" t="n"/>
      <c r="O506" s="195" t="n"/>
      <c r="P506" s="195" t="n"/>
      <c r="Q506" s="195" t="n"/>
      <c r="R506" s="195" t="n"/>
      <c r="S506" s="195" t="n"/>
      <c r="T506" s="195" t="n"/>
      <c r="U506" s="195" t="n"/>
      <c r="V506" s="195" t="n"/>
      <c r="W506" s="195" t="n"/>
      <c r="X506" s="195" t="n"/>
      <c r="Y506" s="195" t="n"/>
      <c r="Z506" s="195" t="n"/>
    </row>
    <row r="507" ht="12.75" customHeight="1" s="324">
      <c r="A507" s="195" t="n"/>
      <c r="B507" s="195" t="n"/>
      <c r="C507" s="195" t="n"/>
      <c r="D507" s="195" t="n"/>
      <c r="E507" s="195" t="n"/>
      <c r="F507" s="195" t="n"/>
      <c r="G507" s="195" t="n"/>
      <c r="H507" s="195" t="n"/>
      <c r="I507" s="195" t="n"/>
      <c r="J507" s="195" t="n"/>
      <c r="K507" s="195" t="n"/>
      <c r="L507" s="195" t="n"/>
      <c r="M507" s="195" t="n"/>
      <c r="N507" s="195" t="n"/>
      <c r="O507" s="195" t="n"/>
      <c r="P507" s="195" t="n"/>
      <c r="Q507" s="195" t="n"/>
      <c r="R507" s="195" t="n"/>
      <c r="S507" s="195" t="n"/>
      <c r="T507" s="195" t="n"/>
      <c r="U507" s="195" t="n"/>
      <c r="V507" s="195" t="n"/>
      <c r="W507" s="195" t="n"/>
      <c r="X507" s="195" t="n"/>
      <c r="Y507" s="195" t="n"/>
      <c r="Z507" s="195" t="n"/>
    </row>
    <row r="508" ht="12.75" customHeight="1" s="324">
      <c r="A508" s="195" t="n"/>
      <c r="B508" s="195" t="n"/>
      <c r="C508" s="195" t="n"/>
      <c r="D508" s="195" t="n"/>
      <c r="E508" s="195" t="n"/>
      <c r="F508" s="195" t="n"/>
      <c r="G508" s="195" t="n"/>
      <c r="H508" s="195" t="n"/>
      <c r="I508" s="195" t="n"/>
      <c r="J508" s="195" t="n"/>
      <c r="K508" s="195" t="n"/>
      <c r="L508" s="195" t="n"/>
      <c r="M508" s="195" t="n"/>
      <c r="N508" s="195" t="n"/>
      <c r="O508" s="195" t="n"/>
      <c r="P508" s="195" t="n"/>
      <c r="Q508" s="195" t="n"/>
      <c r="R508" s="195" t="n"/>
      <c r="S508" s="195" t="n"/>
      <c r="T508" s="195" t="n"/>
      <c r="U508" s="195" t="n"/>
      <c r="V508" s="195" t="n"/>
      <c r="W508" s="195" t="n"/>
      <c r="X508" s="195" t="n"/>
      <c r="Y508" s="195" t="n"/>
      <c r="Z508" s="195" t="n"/>
    </row>
    <row r="509" ht="12.75" customHeight="1" s="324">
      <c r="A509" s="195" t="n"/>
      <c r="B509" s="195" t="n"/>
      <c r="C509" s="195" t="n"/>
      <c r="D509" s="195" t="n"/>
      <c r="E509" s="195" t="n"/>
      <c r="F509" s="195" t="n"/>
      <c r="G509" s="195" t="n"/>
      <c r="H509" s="195" t="n"/>
      <c r="I509" s="195" t="n"/>
      <c r="J509" s="195" t="n"/>
      <c r="K509" s="195" t="n"/>
      <c r="L509" s="195" t="n"/>
      <c r="M509" s="195" t="n"/>
      <c r="N509" s="195" t="n"/>
      <c r="O509" s="195" t="n"/>
      <c r="P509" s="195" t="n"/>
      <c r="Q509" s="195" t="n"/>
      <c r="R509" s="195" t="n"/>
      <c r="S509" s="195" t="n"/>
      <c r="T509" s="195" t="n"/>
      <c r="U509" s="195" t="n"/>
      <c r="V509" s="195" t="n"/>
      <c r="W509" s="195" t="n"/>
      <c r="X509" s="195" t="n"/>
      <c r="Y509" s="195" t="n"/>
      <c r="Z509" s="195" t="n"/>
    </row>
    <row r="510" ht="12.75" customHeight="1" s="324">
      <c r="A510" s="195" t="n"/>
      <c r="B510" s="195" t="n"/>
      <c r="C510" s="195" t="n"/>
      <c r="D510" s="195" t="n"/>
      <c r="E510" s="195" t="n"/>
      <c r="F510" s="195" t="n"/>
      <c r="G510" s="195" t="n"/>
      <c r="H510" s="195" t="n"/>
      <c r="I510" s="195" t="n"/>
      <c r="J510" s="195" t="n"/>
      <c r="K510" s="195" t="n"/>
      <c r="L510" s="195" t="n"/>
      <c r="M510" s="195" t="n"/>
      <c r="N510" s="195" t="n"/>
      <c r="O510" s="195" t="n"/>
      <c r="P510" s="195" t="n"/>
      <c r="Q510" s="195" t="n"/>
      <c r="R510" s="195" t="n"/>
      <c r="S510" s="195" t="n"/>
      <c r="T510" s="195" t="n"/>
      <c r="U510" s="195" t="n"/>
      <c r="V510" s="195" t="n"/>
      <c r="W510" s="195" t="n"/>
      <c r="X510" s="195" t="n"/>
      <c r="Y510" s="195" t="n"/>
      <c r="Z510" s="195" t="n"/>
    </row>
    <row r="511" ht="12.75" customHeight="1" s="324">
      <c r="A511" s="195" t="n"/>
      <c r="B511" s="195" t="n"/>
      <c r="C511" s="195" t="n"/>
      <c r="D511" s="195" t="n"/>
      <c r="E511" s="195" t="n"/>
      <c r="F511" s="195" t="n"/>
      <c r="G511" s="195" t="n"/>
      <c r="H511" s="195" t="n"/>
      <c r="I511" s="195" t="n"/>
      <c r="J511" s="195" t="n"/>
      <c r="K511" s="195" t="n"/>
      <c r="L511" s="195" t="n"/>
      <c r="M511" s="195" t="n"/>
      <c r="N511" s="195" t="n"/>
      <c r="O511" s="195" t="n"/>
      <c r="P511" s="195" t="n"/>
      <c r="Q511" s="195" t="n"/>
      <c r="R511" s="195" t="n"/>
      <c r="S511" s="195" t="n"/>
      <c r="T511" s="195" t="n"/>
      <c r="U511" s="195" t="n"/>
      <c r="V511" s="195" t="n"/>
      <c r="W511" s="195" t="n"/>
      <c r="X511" s="195" t="n"/>
      <c r="Y511" s="195" t="n"/>
      <c r="Z511" s="195" t="n"/>
    </row>
    <row r="512" ht="12.75" customHeight="1" s="324">
      <c r="A512" s="195" t="n"/>
      <c r="B512" s="195" t="n"/>
      <c r="C512" s="195" t="n"/>
      <c r="D512" s="195" t="n"/>
      <c r="E512" s="195" t="n"/>
      <c r="F512" s="195" t="n"/>
      <c r="G512" s="195" t="n"/>
      <c r="H512" s="195" t="n"/>
      <c r="I512" s="195" t="n"/>
      <c r="J512" s="195" t="n"/>
      <c r="K512" s="195" t="n"/>
      <c r="L512" s="195" t="n"/>
      <c r="M512" s="195" t="n"/>
      <c r="N512" s="195" t="n"/>
      <c r="O512" s="195" t="n"/>
      <c r="P512" s="195" t="n"/>
      <c r="Q512" s="195" t="n"/>
      <c r="R512" s="195" t="n"/>
      <c r="S512" s="195" t="n"/>
      <c r="T512" s="195" t="n"/>
      <c r="U512" s="195" t="n"/>
      <c r="V512" s="195" t="n"/>
      <c r="W512" s="195" t="n"/>
      <c r="X512" s="195" t="n"/>
      <c r="Y512" s="195" t="n"/>
      <c r="Z512" s="195" t="n"/>
    </row>
    <row r="513" ht="12.75" customHeight="1" s="324">
      <c r="A513" s="195" t="n"/>
      <c r="B513" s="195" t="n"/>
      <c r="C513" s="195" t="n"/>
      <c r="D513" s="195" t="n"/>
      <c r="E513" s="195" t="n"/>
      <c r="F513" s="195" t="n"/>
      <c r="G513" s="195" t="n"/>
      <c r="H513" s="195" t="n"/>
      <c r="I513" s="195" t="n"/>
      <c r="J513" s="195" t="n"/>
      <c r="K513" s="195" t="n"/>
      <c r="L513" s="195" t="n"/>
      <c r="M513" s="195" t="n"/>
      <c r="N513" s="195" t="n"/>
      <c r="O513" s="195" t="n"/>
      <c r="P513" s="195" t="n"/>
      <c r="Q513" s="195" t="n"/>
      <c r="R513" s="195" t="n"/>
      <c r="S513" s="195" t="n"/>
      <c r="T513" s="195" t="n"/>
      <c r="U513" s="195" t="n"/>
      <c r="V513" s="195" t="n"/>
      <c r="W513" s="195" t="n"/>
      <c r="X513" s="195" t="n"/>
      <c r="Y513" s="195" t="n"/>
      <c r="Z513" s="195" t="n"/>
    </row>
    <row r="514" ht="12.75" customHeight="1" s="324">
      <c r="A514" s="195" t="n"/>
      <c r="B514" s="195" t="n"/>
      <c r="C514" s="195" t="n"/>
      <c r="D514" s="195" t="n"/>
      <c r="E514" s="195" t="n"/>
      <c r="F514" s="195" t="n"/>
      <c r="G514" s="195" t="n"/>
      <c r="H514" s="195" t="n"/>
      <c r="I514" s="195" t="n"/>
      <c r="J514" s="195" t="n"/>
      <c r="K514" s="195" t="n"/>
      <c r="L514" s="195" t="n"/>
      <c r="M514" s="195" t="n"/>
      <c r="N514" s="195" t="n"/>
      <c r="O514" s="195" t="n"/>
      <c r="P514" s="195" t="n"/>
      <c r="Q514" s="195" t="n"/>
      <c r="R514" s="195" t="n"/>
      <c r="S514" s="195" t="n"/>
      <c r="T514" s="195" t="n"/>
      <c r="U514" s="195" t="n"/>
      <c r="V514" s="195" t="n"/>
      <c r="W514" s="195" t="n"/>
      <c r="X514" s="195" t="n"/>
      <c r="Y514" s="195" t="n"/>
      <c r="Z514" s="195" t="n"/>
    </row>
    <row r="515" ht="12.75" customHeight="1" s="324">
      <c r="A515" s="195" t="n"/>
      <c r="B515" s="195" t="n"/>
      <c r="C515" s="195" t="n"/>
      <c r="D515" s="195" t="n"/>
      <c r="E515" s="195" t="n"/>
      <c r="F515" s="195" t="n"/>
      <c r="G515" s="195" t="n"/>
      <c r="H515" s="195" t="n"/>
      <c r="I515" s="195" t="n"/>
      <c r="J515" s="195" t="n"/>
      <c r="K515" s="195" t="n"/>
      <c r="L515" s="195" t="n"/>
      <c r="M515" s="195" t="n"/>
      <c r="N515" s="195" t="n"/>
      <c r="O515" s="195" t="n"/>
      <c r="P515" s="195" t="n"/>
      <c r="Q515" s="195" t="n"/>
      <c r="R515" s="195" t="n"/>
      <c r="S515" s="195" t="n"/>
      <c r="T515" s="195" t="n"/>
      <c r="U515" s="195" t="n"/>
      <c r="V515" s="195" t="n"/>
      <c r="W515" s="195" t="n"/>
      <c r="X515" s="195" t="n"/>
      <c r="Y515" s="195" t="n"/>
      <c r="Z515" s="195" t="n"/>
    </row>
    <row r="516" ht="12.75" customHeight="1" s="324">
      <c r="A516" s="195" t="n"/>
      <c r="B516" s="195" t="n"/>
      <c r="C516" s="195" t="n"/>
      <c r="D516" s="195" t="n"/>
      <c r="E516" s="195" t="n"/>
      <c r="F516" s="195" t="n"/>
      <c r="G516" s="195" t="n"/>
      <c r="H516" s="195" t="n"/>
      <c r="I516" s="195" t="n"/>
      <c r="J516" s="195" t="n"/>
      <c r="K516" s="195" t="n"/>
      <c r="L516" s="195" t="n"/>
      <c r="M516" s="195" t="n"/>
      <c r="N516" s="195" t="n"/>
      <c r="O516" s="195" t="n"/>
      <c r="P516" s="195" t="n"/>
      <c r="Q516" s="195" t="n"/>
      <c r="R516" s="195" t="n"/>
      <c r="S516" s="195" t="n"/>
      <c r="T516" s="195" t="n"/>
      <c r="U516" s="195" t="n"/>
      <c r="V516" s="195" t="n"/>
      <c r="W516" s="195" t="n"/>
      <c r="X516" s="195" t="n"/>
      <c r="Y516" s="195" t="n"/>
      <c r="Z516" s="195" t="n"/>
    </row>
    <row r="517" ht="12.75" customHeight="1" s="324">
      <c r="A517" s="195" t="n"/>
      <c r="B517" s="195" t="n"/>
      <c r="C517" s="195" t="n"/>
      <c r="D517" s="195" t="n"/>
      <c r="E517" s="195" t="n"/>
      <c r="F517" s="195" t="n"/>
      <c r="G517" s="195" t="n"/>
      <c r="H517" s="195" t="n"/>
      <c r="I517" s="195" t="n"/>
      <c r="J517" s="195" t="n"/>
      <c r="K517" s="195" t="n"/>
      <c r="L517" s="195" t="n"/>
      <c r="M517" s="195" t="n"/>
      <c r="N517" s="195" t="n"/>
      <c r="O517" s="195" t="n"/>
      <c r="P517" s="195" t="n"/>
      <c r="Q517" s="195" t="n"/>
      <c r="R517" s="195" t="n"/>
      <c r="S517" s="195" t="n"/>
      <c r="T517" s="195" t="n"/>
      <c r="U517" s="195" t="n"/>
      <c r="V517" s="195" t="n"/>
      <c r="W517" s="195" t="n"/>
      <c r="X517" s="195" t="n"/>
      <c r="Y517" s="195" t="n"/>
      <c r="Z517" s="195" t="n"/>
    </row>
    <row r="518" ht="12.75" customHeight="1" s="324">
      <c r="A518" s="195" t="n"/>
      <c r="B518" s="195" t="n"/>
      <c r="C518" s="195" t="n"/>
      <c r="D518" s="195" t="n"/>
      <c r="E518" s="195" t="n"/>
      <c r="F518" s="195" t="n"/>
      <c r="G518" s="195" t="n"/>
      <c r="H518" s="195" t="n"/>
      <c r="I518" s="195" t="n"/>
      <c r="J518" s="195" t="n"/>
      <c r="K518" s="195" t="n"/>
      <c r="L518" s="195" t="n"/>
      <c r="M518" s="195" t="n"/>
      <c r="N518" s="195" t="n"/>
      <c r="O518" s="195" t="n"/>
      <c r="P518" s="195" t="n"/>
      <c r="Q518" s="195" t="n"/>
      <c r="R518" s="195" t="n"/>
      <c r="S518" s="195" t="n"/>
      <c r="T518" s="195" t="n"/>
      <c r="U518" s="195" t="n"/>
      <c r="V518" s="195" t="n"/>
      <c r="W518" s="195" t="n"/>
      <c r="X518" s="195" t="n"/>
      <c r="Y518" s="195" t="n"/>
      <c r="Z518" s="195" t="n"/>
    </row>
    <row r="519" ht="12.75" customHeight="1" s="324">
      <c r="A519" s="195" t="n"/>
      <c r="B519" s="195" t="n"/>
      <c r="C519" s="195" t="n"/>
      <c r="D519" s="195" t="n"/>
      <c r="E519" s="195" t="n"/>
      <c r="F519" s="195" t="n"/>
      <c r="G519" s="195" t="n"/>
      <c r="H519" s="195" t="n"/>
      <c r="I519" s="195" t="n"/>
      <c r="J519" s="195" t="n"/>
      <c r="K519" s="195" t="n"/>
      <c r="L519" s="195" t="n"/>
      <c r="M519" s="195" t="n"/>
      <c r="N519" s="195" t="n"/>
      <c r="O519" s="195" t="n"/>
      <c r="P519" s="195" t="n"/>
      <c r="Q519" s="195" t="n"/>
      <c r="R519" s="195" t="n"/>
      <c r="S519" s="195" t="n"/>
      <c r="T519" s="195" t="n"/>
      <c r="U519" s="195" t="n"/>
      <c r="V519" s="195" t="n"/>
      <c r="W519" s="195" t="n"/>
      <c r="X519" s="195" t="n"/>
      <c r="Y519" s="195" t="n"/>
      <c r="Z519" s="195" t="n"/>
    </row>
    <row r="520" ht="12.75" customHeight="1" s="324">
      <c r="A520" s="195" t="n"/>
      <c r="B520" s="195" t="n"/>
      <c r="C520" s="195" t="n"/>
      <c r="D520" s="195" t="n"/>
      <c r="E520" s="195" t="n"/>
      <c r="F520" s="195" t="n"/>
      <c r="G520" s="195" t="n"/>
      <c r="H520" s="195" t="n"/>
      <c r="I520" s="195" t="n"/>
      <c r="J520" s="195" t="n"/>
      <c r="K520" s="195" t="n"/>
      <c r="L520" s="195" t="n"/>
      <c r="M520" s="195" t="n"/>
      <c r="N520" s="195" t="n"/>
      <c r="O520" s="195" t="n"/>
      <c r="P520" s="195" t="n"/>
      <c r="Q520" s="195" t="n"/>
      <c r="R520" s="195" t="n"/>
      <c r="S520" s="195" t="n"/>
      <c r="T520" s="195" t="n"/>
      <c r="U520" s="195" t="n"/>
      <c r="V520" s="195" t="n"/>
      <c r="W520" s="195" t="n"/>
      <c r="X520" s="195" t="n"/>
      <c r="Y520" s="195" t="n"/>
      <c r="Z520" s="195" t="n"/>
    </row>
    <row r="521" ht="12.75" customHeight="1" s="324">
      <c r="A521" s="195" t="n"/>
      <c r="B521" s="195" t="n"/>
      <c r="C521" s="195" t="n"/>
      <c r="D521" s="195" t="n"/>
      <c r="E521" s="195" t="n"/>
      <c r="F521" s="195" t="n"/>
      <c r="G521" s="195" t="n"/>
      <c r="H521" s="195" t="n"/>
      <c r="I521" s="195" t="n"/>
      <c r="J521" s="195" t="n"/>
      <c r="K521" s="195" t="n"/>
      <c r="L521" s="195" t="n"/>
      <c r="M521" s="195" t="n"/>
      <c r="N521" s="195" t="n"/>
      <c r="O521" s="195" t="n"/>
      <c r="P521" s="195" t="n"/>
      <c r="Q521" s="195" t="n"/>
      <c r="R521" s="195" t="n"/>
      <c r="S521" s="195" t="n"/>
      <c r="T521" s="195" t="n"/>
      <c r="U521" s="195" t="n"/>
      <c r="V521" s="195" t="n"/>
      <c r="W521" s="195" t="n"/>
      <c r="X521" s="195" t="n"/>
      <c r="Y521" s="195" t="n"/>
      <c r="Z521" s="195" t="n"/>
    </row>
    <row r="522" ht="12.75" customHeight="1" s="324">
      <c r="A522" s="195" t="n"/>
      <c r="B522" s="195" t="n"/>
      <c r="C522" s="195" t="n"/>
      <c r="D522" s="195" t="n"/>
      <c r="E522" s="195" t="n"/>
      <c r="F522" s="195" t="n"/>
      <c r="G522" s="195" t="n"/>
      <c r="H522" s="195" t="n"/>
      <c r="I522" s="195" t="n"/>
      <c r="J522" s="195" t="n"/>
      <c r="K522" s="195" t="n"/>
      <c r="L522" s="195" t="n"/>
      <c r="M522" s="195" t="n"/>
      <c r="N522" s="195" t="n"/>
      <c r="O522" s="195" t="n"/>
      <c r="P522" s="195" t="n"/>
      <c r="Q522" s="195" t="n"/>
      <c r="R522" s="195" t="n"/>
      <c r="S522" s="195" t="n"/>
      <c r="T522" s="195" t="n"/>
      <c r="U522" s="195" t="n"/>
      <c r="V522" s="195" t="n"/>
      <c r="W522" s="195" t="n"/>
      <c r="X522" s="195" t="n"/>
      <c r="Y522" s="195" t="n"/>
      <c r="Z522" s="195" t="n"/>
    </row>
    <row r="523" ht="12.75" customHeight="1" s="324">
      <c r="A523" s="195" t="n"/>
      <c r="B523" s="195" t="n"/>
      <c r="C523" s="195" t="n"/>
      <c r="D523" s="195" t="n"/>
      <c r="E523" s="195" t="n"/>
      <c r="F523" s="195" t="n"/>
      <c r="G523" s="195" t="n"/>
      <c r="H523" s="195" t="n"/>
      <c r="I523" s="195" t="n"/>
      <c r="J523" s="195" t="n"/>
      <c r="K523" s="195" t="n"/>
      <c r="L523" s="195" t="n"/>
      <c r="M523" s="195" t="n"/>
      <c r="N523" s="195" t="n"/>
      <c r="O523" s="195" t="n"/>
      <c r="P523" s="195" t="n"/>
      <c r="Q523" s="195" t="n"/>
      <c r="R523" s="195" t="n"/>
      <c r="S523" s="195" t="n"/>
      <c r="T523" s="195" t="n"/>
      <c r="U523" s="195" t="n"/>
      <c r="V523" s="195" t="n"/>
      <c r="W523" s="195" t="n"/>
      <c r="X523" s="195" t="n"/>
      <c r="Y523" s="195" t="n"/>
      <c r="Z523" s="195" t="n"/>
    </row>
    <row r="524" ht="12.75" customHeight="1" s="324">
      <c r="A524" s="195" t="n"/>
      <c r="B524" s="195" t="n"/>
      <c r="C524" s="195" t="n"/>
      <c r="D524" s="195" t="n"/>
      <c r="E524" s="195" t="n"/>
      <c r="F524" s="195" t="n"/>
      <c r="G524" s="195" t="n"/>
      <c r="H524" s="195" t="n"/>
      <c r="I524" s="195" t="n"/>
      <c r="J524" s="195" t="n"/>
      <c r="K524" s="195" t="n"/>
      <c r="L524" s="195" t="n"/>
      <c r="M524" s="195" t="n"/>
      <c r="N524" s="195" t="n"/>
      <c r="O524" s="195" t="n"/>
      <c r="P524" s="195" t="n"/>
      <c r="Q524" s="195" t="n"/>
      <c r="R524" s="195" t="n"/>
      <c r="S524" s="195" t="n"/>
      <c r="T524" s="195" t="n"/>
      <c r="U524" s="195" t="n"/>
      <c r="V524" s="195" t="n"/>
      <c r="W524" s="195" t="n"/>
      <c r="X524" s="195" t="n"/>
      <c r="Y524" s="195" t="n"/>
      <c r="Z524" s="195" t="n"/>
    </row>
    <row r="525" ht="12.75" customHeight="1" s="324">
      <c r="A525" s="195" t="n"/>
      <c r="B525" s="195" t="n"/>
      <c r="C525" s="195" t="n"/>
      <c r="D525" s="195" t="n"/>
      <c r="E525" s="195" t="n"/>
      <c r="F525" s="195" t="n"/>
      <c r="G525" s="195" t="n"/>
      <c r="H525" s="195" t="n"/>
      <c r="I525" s="195" t="n"/>
      <c r="J525" s="195" t="n"/>
      <c r="K525" s="195" t="n"/>
      <c r="L525" s="195" t="n"/>
      <c r="M525" s="195" t="n"/>
      <c r="N525" s="195" t="n"/>
      <c r="O525" s="195" t="n"/>
      <c r="P525" s="195" t="n"/>
      <c r="Q525" s="195" t="n"/>
      <c r="R525" s="195" t="n"/>
      <c r="S525" s="195" t="n"/>
      <c r="T525" s="195" t="n"/>
      <c r="U525" s="195" t="n"/>
      <c r="V525" s="195" t="n"/>
      <c r="W525" s="195" t="n"/>
      <c r="X525" s="195" t="n"/>
      <c r="Y525" s="195" t="n"/>
      <c r="Z525" s="195" t="n"/>
    </row>
    <row r="526" ht="12.75" customHeight="1" s="324">
      <c r="A526" s="195" t="n"/>
      <c r="B526" s="195" t="n"/>
      <c r="C526" s="195" t="n"/>
      <c r="D526" s="195" t="n"/>
      <c r="E526" s="195" t="n"/>
      <c r="F526" s="195" t="n"/>
      <c r="G526" s="195" t="n"/>
      <c r="H526" s="195" t="n"/>
      <c r="I526" s="195" t="n"/>
      <c r="J526" s="195" t="n"/>
      <c r="K526" s="195" t="n"/>
      <c r="L526" s="195" t="n"/>
      <c r="M526" s="195" t="n"/>
      <c r="N526" s="195" t="n"/>
      <c r="O526" s="195" t="n"/>
      <c r="P526" s="195" t="n"/>
      <c r="Q526" s="195" t="n"/>
      <c r="R526" s="195" t="n"/>
      <c r="S526" s="195" t="n"/>
      <c r="T526" s="195" t="n"/>
      <c r="U526" s="195" t="n"/>
      <c r="V526" s="195" t="n"/>
      <c r="W526" s="195" t="n"/>
      <c r="X526" s="195" t="n"/>
      <c r="Y526" s="195" t="n"/>
      <c r="Z526" s="195" t="n"/>
    </row>
    <row r="527" ht="12.75" customHeight="1" s="324">
      <c r="A527" s="195" t="n"/>
      <c r="B527" s="195" t="n"/>
      <c r="C527" s="195" t="n"/>
      <c r="D527" s="195" t="n"/>
      <c r="E527" s="195" t="n"/>
      <c r="F527" s="195" t="n"/>
      <c r="G527" s="195" t="n"/>
      <c r="H527" s="195" t="n"/>
      <c r="I527" s="195" t="n"/>
      <c r="J527" s="195" t="n"/>
      <c r="K527" s="195" t="n"/>
      <c r="L527" s="195" t="n"/>
      <c r="M527" s="195" t="n"/>
      <c r="N527" s="195" t="n"/>
      <c r="O527" s="195" t="n"/>
      <c r="P527" s="195" t="n"/>
      <c r="Q527" s="195" t="n"/>
      <c r="R527" s="195" t="n"/>
      <c r="S527" s="195" t="n"/>
      <c r="T527" s="195" t="n"/>
      <c r="U527" s="195" t="n"/>
      <c r="V527" s="195" t="n"/>
      <c r="W527" s="195" t="n"/>
      <c r="X527" s="195" t="n"/>
      <c r="Y527" s="195" t="n"/>
      <c r="Z527" s="195" t="n"/>
    </row>
    <row r="528" ht="12.75" customHeight="1" s="324">
      <c r="A528" s="195" t="n"/>
      <c r="B528" s="195" t="n"/>
      <c r="C528" s="195" t="n"/>
      <c r="D528" s="195" t="n"/>
      <c r="E528" s="195" t="n"/>
      <c r="F528" s="195" t="n"/>
      <c r="G528" s="195" t="n"/>
      <c r="H528" s="195" t="n"/>
      <c r="I528" s="195" t="n"/>
      <c r="J528" s="195" t="n"/>
      <c r="K528" s="195" t="n"/>
      <c r="L528" s="195" t="n"/>
      <c r="M528" s="195" t="n"/>
      <c r="N528" s="195" t="n"/>
      <c r="O528" s="195" t="n"/>
      <c r="P528" s="195" t="n"/>
      <c r="Q528" s="195" t="n"/>
      <c r="R528" s="195" t="n"/>
      <c r="S528" s="195" t="n"/>
      <c r="T528" s="195" t="n"/>
      <c r="U528" s="195" t="n"/>
      <c r="V528" s="195" t="n"/>
      <c r="W528" s="195" t="n"/>
      <c r="X528" s="195" t="n"/>
      <c r="Y528" s="195" t="n"/>
      <c r="Z528" s="195" t="n"/>
    </row>
    <row r="529" ht="12.75" customHeight="1" s="324">
      <c r="A529" s="195" t="n"/>
      <c r="B529" s="195" t="n"/>
      <c r="C529" s="195" t="n"/>
      <c r="D529" s="195" t="n"/>
      <c r="E529" s="195" t="n"/>
      <c r="F529" s="195" t="n"/>
      <c r="G529" s="195" t="n"/>
      <c r="H529" s="195" t="n"/>
      <c r="I529" s="195" t="n"/>
      <c r="J529" s="195" t="n"/>
      <c r="K529" s="195" t="n"/>
      <c r="L529" s="195" t="n"/>
      <c r="M529" s="195" t="n"/>
      <c r="N529" s="195" t="n"/>
      <c r="O529" s="195" t="n"/>
      <c r="P529" s="195" t="n"/>
      <c r="Q529" s="195" t="n"/>
      <c r="R529" s="195" t="n"/>
      <c r="S529" s="195" t="n"/>
      <c r="T529" s="195" t="n"/>
      <c r="U529" s="195" t="n"/>
      <c r="V529" s="195" t="n"/>
      <c r="W529" s="195" t="n"/>
      <c r="X529" s="195" t="n"/>
      <c r="Y529" s="195" t="n"/>
      <c r="Z529" s="195" t="n"/>
    </row>
    <row r="530" ht="12.75" customHeight="1" s="324">
      <c r="A530" s="195" t="n"/>
      <c r="B530" s="195" t="n"/>
      <c r="C530" s="195" t="n"/>
      <c r="D530" s="195" t="n"/>
      <c r="E530" s="195" t="n"/>
      <c r="F530" s="195" t="n"/>
      <c r="G530" s="195" t="n"/>
      <c r="H530" s="195" t="n"/>
      <c r="I530" s="195" t="n"/>
      <c r="J530" s="195" t="n"/>
      <c r="K530" s="195" t="n"/>
      <c r="L530" s="195" t="n"/>
      <c r="M530" s="195" t="n"/>
      <c r="N530" s="195" t="n"/>
      <c r="O530" s="195" t="n"/>
      <c r="P530" s="195" t="n"/>
      <c r="Q530" s="195" t="n"/>
      <c r="R530" s="195" t="n"/>
      <c r="S530" s="195" t="n"/>
      <c r="T530" s="195" t="n"/>
      <c r="U530" s="195" t="n"/>
      <c r="V530" s="195" t="n"/>
      <c r="W530" s="195" t="n"/>
      <c r="X530" s="195" t="n"/>
      <c r="Y530" s="195" t="n"/>
      <c r="Z530" s="195" t="n"/>
    </row>
    <row r="531" ht="12.75" customHeight="1" s="324">
      <c r="A531" s="195" t="n"/>
      <c r="B531" s="195" t="n"/>
      <c r="C531" s="195" t="n"/>
      <c r="D531" s="195" t="n"/>
      <c r="E531" s="195" t="n"/>
      <c r="F531" s="195" t="n"/>
      <c r="G531" s="195" t="n"/>
      <c r="H531" s="195" t="n"/>
      <c r="I531" s="195" t="n"/>
      <c r="J531" s="195" t="n"/>
      <c r="K531" s="195" t="n"/>
      <c r="L531" s="195" t="n"/>
      <c r="M531" s="195" t="n"/>
      <c r="N531" s="195" t="n"/>
      <c r="O531" s="195" t="n"/>
      <c r="P531" s="195" t="n"/>
      <c r="Q531" s="195" t="n"/>
      <c r="R531" s="195" t="n"/>
      <c r="S531" s="195" t="n"/>
      <c r="T531" s="195" t="n"/>
      <c r="U531" s="195" t="n"/>
      <c r="V531" s="195" t="n"/>
      <c r="W531" s="195" t="n"/>
      <c r="X531" s="195" t="n"/>
      <c r="Y531" s="195" t="n"/>
      <c r="Z531" s="195" t="n"/>
    </row>
    <row r="532" ht="12.75" customHeight="1" s="324">
      <c r="A532" s="195" t="n"/>
      <c r="B532" s="195" t="n"/>
      <c r="C532" s="195" t="n"/>
      <c r="D532" s="195" t="n"/>
      <c r="E532" s="195" t="n"/>
      <c r="F532" s="195" t="n"/>
      <c r="G532" s="195" t="n"/>
      <c r="H532" s="195" t="n"/>
      <c r="I532" s="195" t="n"/>
      <c r="J532" s="195" t="n"/>
      <c r="K532" s="195" t="n"/>
      <c r="L532" s="195" t="n"/>
      <c r="M532" s="195" t="n"/>
      <c r="N532" s="195" t="n"/>
      <c r="O532" s="195" t="n"/>
      <c r="P532" s="195" t="n"/>
      <c r="Q532" s="195" t="n"/>
      <c r="R532" s="195" t="n"/>
      <c r="S532" s="195" t="n"/>
      <c r="T532" s="195" t="n"/>
      <c r="U532" s="195" t="n"/>
      <c r="V532" s="195" t="n"/>
      <c r="W532" s="195" t="n"/>
      <c r="X532" s="195" t="n"/>
      <c r="Y532" s="195" t="n"/>
      <c r="Z532" s="195" t="n"/>
    </row>
    <row r="533" ht="12.75" customHeight="1" s="324">
      <c r="A533" s="195" t="n"/>
      <c r="B533" s="195" t="n"/>
      <c r="C533" s="195" t="n"/>
      <c r="D533" s="195" t="n"/>
      <c r="E533" s="195" t="n"/>
      <c r="F533" s="195" t="n"/>
      <c r="G533" s="195" t="n"/>
      <c r="H533" s="195" t="n"/>
      <c r="I533" s="195" t="n"/>
      <c r="J533" s="195" t="n"/>
      <c r="K533" s="195" t="n"/>
      <c r="L533" s="195" t="n"/>
      <c r="M533" s="195" t="n"/>
      <c r="N533" s="195" t="n"/>
      <c r="O533" s="195" t="n"/>
      <c r="P533" s="195" t="n"/>
      <c r="Q533" s="195" t="n"/>
      <c r="R533" s="195" t="n"/>
      <c r="S533" s="195" t="n"/>
      <c r="T533" s="195" t="n"/>
      <c r="U533" s="195" t="n"/>
      <c r="V533" s="195" t="n"/>
      <c r="W533" s="195" t="n"/>
      <c r="X533" s="195" t="n"/>
      <c r="Y533" s="195" t="n"/>
      <c r="Z533" s="195" t="n"/>
    </row>
    <row r="534" ht="12.75" customHeight="1" s="324">
      <c r="A534" s="195" t="n"/>
      <c r="B534" s="195" t="n"/>
      <c r="C534" s="195" t="n"/>
      <c r="D534" s="195" t="n"/>
      <c r="E534" s="195" t="n"/>
      <c r="F534" s="195" t="n"/>
      <c r="G534" s="195" t="n"/>
      <c r="H534" s="195" t="n"/>
      <c r="I534" s="195" t="n"/>
      <c r="J534" s="195" t="n"/>
      <c r="K534" s="195" t="n"/>
      <c r="L534" s="195" t="n"/>
      <c r="M534" s="195" t="n"/>
      <c r="N534" s="195" t="n"/>
      <c r="O534" s="195" t="n"/>
      <c r="P534" s="195" t="n"/>
      <c r="Q534" s="195" t="n"/>
      <c r="R534" s="195" t="n"/>
      <c r="S534" s="195" t="n"/>
      <c r="T534" s="195" t="n"/>
      <c r="U534" s="195" t="n"/>
      <c r="V534" s="195" t="n"/>
      <c r="W534" s="195" t="n"/>
      <c r="X534" s="195" t="n"/>
      <c r="Y534" s="195" t="n"/>
      <c r="Z534" s="195" t="n"/>
    </row>
    <row r="535" ht="12.75" customHeight="1" s="324">
      <c r="A535" s="195" t="n"/>
      <c r="B535" s="195" t="n"/>
      <c r="C535" s="195" t="n"/>
      <c r="D535" s="195" t="n"/>
      <c r="E535" s="195" t="n"/>
      <c r="F535" s="195" t="n"/>
      <c r="G535" s="195" t="n"/>
      <c r="H535" s="195" t="n"/>
      <c r="I535" s="195" t="n"/>
      <c r="J535" s="195" t="n"/>
      <c r="K535" s="195" t="n"/>
      <c r="L535" s="195" t="n"/>
      <c r="M535" s="195" t="n"/>
      <c r="N535" s="195" t="n"/>
      <c r="O535" s="195" t="n"/>
      <c r="P535" s="195" t="n"/>
      <c r="Q535" s="195" t="n"/>
      <c r="R535" s="195" t="n"/>
      <c r="S535" s="195" t="n"/>
      <c r="T535" s="195" t="n"/>
      <c r="U535" s="195" t="n"/>
      <c r="V535" s="195" t="n"/>
      <c r="W535" s="195" t="n"/>
      <c r="X535" s="195" t="n"/>
      <c r="Y535" s="195" t="n"/>
      <c r="Z535" s="195" t="n"/>
    </row>
    <row r="536" ht="12.75" customHeight="1" s="324">
      <c r="A536" s="195" t="n"/>
      <c r="B536" s="195" t="n"/>
      <c r="C536" s="195" t="n"/>
      <c r="D536" s="195" t="n"/>
      <c r="E536" s="195" t="n"/>
      <c r="F536" s="195" t="n"/>
      <c r="G536" s="195" t="n"/>
      <c r="H536" s="195" t="n"/>
      <c r="I536" s="195" t="n"/>
      <c r="J536" s="195" t="n"/>
      <c r="K536" s="195" t="n"/>
      <c r="L536" s="195" t="n"/>
      <c r="M536" s="195" t="n"/>
      <c r="N536" s="195" t="n"/>
      <c r="O536" s="195" t="n"/>
      <c r="P536" s="195" t="n"/>
      <c r="Q536" s="195" t="n"/>
      <c r="R536" s="195" t="n"/>
      <c r="S536" s="195" t="n"/>
      <c r="T536" s="195" t="n"/>
      <c r="U536" s="195" t="n"/>
      <c r="V536" s="195" t="n"/>
      <c r="W536" s="195" t="n"/>
      <c r="X536" s="195" t="n"/>
      <c r="Y536" s="195" t="n"/>
      <c r="Z536" s="195" t="n"/>
    </row>
    <row r="537" ht="12.75" customHeight="1" s="324">
      <c r="A537" s="195" t="n"/>
      <c r="B537" s="195" t="n"/>
      <c r="C537" s="195" t="n"/>
      <c r="D537" s="195" t="n"/>
      <c r="E537" s="195" t="n"/>
      <c r="F537" s="195" t="n"/>
      <c r="G537" s="195" t="n"/>
      <c r="H537" s="195" t="n"/>
      <c r="I537" s="195" t="n"/>
      <c r="J537" s="195" t="n"/>
      <c r="K537" s="195" t="n"/>
      <c r="L537" s="195" t="n"/>
      <c r="M537" s="195" t="n"/>
      <c r="N537" s="195" t="n"/>
      <c r="O537" s="195" t="n"/>
      <c r="P537" s="195" t="n"/>
      <c r="Q537" s="195" t="n"/>
      <c r="R537" s="195" t="n"/>
      <c r="S537" s="195" t="n"/>
      <c r="T537" s="195" t="n"/>
      <c r="U537" s="195" t="n"/>
      <c r="V537" s="195" t="n"/>
      <c r="W537" s="195" t="n"/>
      <c r="X537" s="195" t="n"/>
      <c r="Y537" s="195" t="n"/>
      <c r="Z537" s="195" t="n"/>
    </row>
    <row r="538" ht="12.75" customHeight="1" s="324">
      <c r="A538" s="195" t="n"/>
      <c r="B538" s="195" t="n"/>
      <c r="C538" s="195" t="n"/>
      <c r="D538" s="195" t="n"/>
      <c r="E538" s="195" t="n"/>
      <c r="F538" s="195" t="n"/>
      <c r="G538" s="195" t="n"/>
      <c r="H538" s="195" t="n"/>
      <c r="I538" s="195" t="n"/>
      <c r="J538" s="195" t="n"/>
      <c r="K538" s="195" t="n"/>
      <c r="L538" s="195" t="n"/>
      <c r="M538" s="195" t="n"/>
      <c r="N538" s="195" t="n"/>
      <c r="O538" s="195" t="n"/>
      <c r="P538" s="195" t="n"/>
      <c r="Q538" s="195" t="n"/>
      <c r="R538" s="195" t="n"/>
      <c r="S538" s="195" t="n"/>
      <c r="T538" s="195" t="n"/>
      <c r="U538" s="195" t="n"/>
      <c r="V538" s="195" t="n"/>
      <c r="W538" s="195" t="n"/>
      <c r="X538" s="195" t="n"/>
      <c r="Y538" s="195" t="n"/>
      <c r="Z538" s="195" t="n"/>
    </row>
    <row r="539" ht="12.75" customHeight="1" s="324">
      <c r="A539" s="195" t="n"/>
      <c r="B539" s="195" t="n"/>
      <c r="C539" s="195" t="n"/>
      <c r="D539" s="195" t="n"/>
      <c r="E539" s="195" t="n"/>
      <c r="F539" s="195" t="n"/>
      <c r="G539" s="195" t="n"/>
      <c r="H539" s="195" t="n"/>
      <c r="I539" s="195" t="n"/>
      <c r="J539" s="195" t="n"/>
      <c r="K539" s="195" t="n"/>
      <c r="L539" s="195" t="n"/>
      <c r="M539" s="195" t="n"/>
      <c r="N539" s="195" t="n"/>
      <c r="O539" s="195" t="n"/>
      <c r="P539" s="195" t="n"/>
      <c r="Q539" s="195" t="n"/>
      <c r="R539" s="195" t="n"/>
      <c r="S539" s="195" t="n"/>
      <c r="T539" s="195" t="n"/>
      <c r="U539" s="195" t="n"/>
      <c r="V539" s="195" t="n"/>
      <c r="W539" s="195" t="n"/>
      <c r="X539" s="195" t="n"/>
      <c r="Y539" s="195" t="n"/>
      <c r="Z539" s="195" t="n"/>
    </row>
    <row r="540" ht="12.75" customHeight="1" s="324">
      <c r="A540" s="195" t="n"/>
      <c r="B540" s="195" t="n"/>
      <c r="C540" s="195" t="n"/>
      <c r="D540" s="195" t="n"/>
      <c r="E540" s="195" t="n"/>
      <c r="F540" s="195" t="n"/>
      <c r="G540" s="195" t="n"/>
      <c r="H540" s="195" t="n"/>
      <c r="I540" s="195" t="n"/>
      <c r="J540" s="195" t="n"/>
      <c r="K540" s="195" t="n"/>
      <c r="L540" s="195" t="n"/>
      <c r="M540" s="195" t="n"/>
      <c r="N540" s="195" t="n"/>
      <c r="O540" s="195" t="n"/>
      <c r="P540" s="195" t="n"/>
      <c r="Q540" s="195" t="n"/>
      <c r="R540" s="195" t="n"/>
      <c r="S540" s="195" t="n"/>
      <c r="T540" s="195" t="n"/>
      <c r="U540" s="195" t="n"/>
      <c r="V540" s="195" t="n"/>
      <c r="W540" s="195" t="n"/>
      <c r="X540" s="195" t="n"/>
      <c r="Y540" s="195" t="n"/>
      <c r="Z540" s="195" t="n"/>
    </row>
    <row r="541" ht="12.75" customHeight="1" s="324">
      <c r="A541" s="195" t="n"/>
      <c r="B541" s="195" t="n"/>
      <c r="C541" s="195" t="n"/>
      <c r="D541" s="195" t="n"/>
      <c r="E541" s="195" t="n"/>
      <c r="F541" s="195" t="n"/>
      <c r="G541" s="195" t="n"/>
      <c r="H541" s="195" t="n"/>
      <c r="I541" s="195" t="n"/>
      <c r="J541" s="195" t="n"/>
      <c r="K541" s="195" t="n"/>
      <c r="L541" s="195" t="n"/>
      <c r="M541" s="195" t="n"/>
      <c r="N541" s="195" t="n"/>
      <c r="O541" s="195" t="n"/>
      <c r="P541" s="195" t="n"/>
      <c r="Q541" s="195" t="n"/>
      <c r="R541" s="195" t="n"/>
      <c r="S541" s="195" t="n"/>
      <c r="T541" s="195" t="n"/>
      <c r="U541" s="195" t="n"/>
      <c r="V541" s="195" t="n"/>
      <c r="W541" s="195" t="n"/>
      <c r="X541" s="195" t="n"/>
      <c r="Y541" s="195" t="n"/>
      <c r="Z541" s="195" t="n"/>
    </row>
    <row r="542" ht="12.75" customHeight="1" s="324">
      <c r="A542" s="195" t="n"/>
      <c r="B542" s="195" t="n"/>
      <c r="C542" s="195" t="n"/>
      <c r="D542" s="195" t="n"/>
      <c r="E542" s="195" t="n"/>
      <c r="F542" s="195" t="n"/>
      <c r="G542" s="195" t="n"/>
      <c r="H542" s="195" t="n"/>
      <c r="I542" s="195" t="n"/>
      <c r="J542" s="195" t="n"/>
      <c r="K542" s="195" t="n"/>
      <c r="L542" s="195" t="n"/>
      <c r="M542" s="195" t="n"/>
      <c r="N542" s="195" t="n"/>
      <c r="O542" s="195" t="n"/>
      <c r="P542" s="195" t="n"/>
      <c r="Q542" s="195" t="n"/>
      <c r="R542" s="195" t="n"/>
      <c r="S542" s="195" t="n"/>
      <c r="T542" s="195" t="n"/>
      <c r="U542" s="195" t="n"/>
      <c r="V542" s="195" t="n"/>
      <c r="W542" s="195" t="n"/>
      <c r="X542" s="195" t="n"/>
      <c r="Y542" s="195" t="n"/>
      <c r="Z542" s="195" t="n"/>
    </row>
    <row r="543" ht="12.75" customHeight="1" s="324">
      <c r="A543" s="195" t="n"/>
      <c r="B543" s="195" t="n"/>
      <c r="C543" s="195" t="n"/>
      <c r="D543" s="195" t="n"/>
      <c r="E543" s="195" t="n"/>
      <c r="F543" s="195" t="n"/>
      <c r="G543" s="195" t="n"/>
      <c r="H543" s="195" t="n"/>
      <c r="I543" s="195" t="n"/>
      <c r="J543" s="195" t="n"/>
      <c r="K543" s="195" t="n"/>
      <c r="L543" s="195" t="n"/>
      <c r="M543" s="195" t="n"/>
      <c r="N543" s="195" t="n"/>
      <c r="O543" s="195" t="n"/>
      <c r="P543" s="195" t="n"/>
      <c r="Q543" s="195" t="n"/>
      <c r="R543" s="195" t="n"/>
      <c r="S543" s="195" t="n"/>
      <c r="T543" s="195" t="n"/>
      <c r="U543" s="195" t="n"/>
      <c r="V543" s="195" t="n"/>
      <c r="W543" s="195" t="n"/>
      <c r="X543" s="195" t="n"/>
      <c r="Y543" s="195" t="n"/>
      <c r="Z543" s="195" t="n"/>
    </row>
    <row r="544" ht="12.75" customHeight="1" s="324">
      <c r="A544" s="195" t="n"/>
      <c r="B544" s="195" t="n"/>
      <c r="C544" s="195" t="n"/>
      <c r="D544" s="195" t="n"/>
      <c r="E544" s="195" t="n"/>
      <c r="F544" s="195" t="n"/>
      <c r="G544" s="195" t="n"/>
      <c r="H544" s="195" t="n"/>
      <c r="I544" s="195" t="n"/>
      <c r="J544" s="195" t="n"/>
      <c r="K544" s="195" t="n"/>
      <c r="L544" s="195" t="n"/>
      <c r="M544" s="195" t="n"/>
      <c r="N544" s="195" t="n"/>
      <c r="O544" s="195" t="n"/>
      <c r="P544" s="195" t="n"/>
      <c r="Q544" s="195" t="n"/>
      <c r="R544" s="195" t="n"/>
      <c r="S544" s="195" t="n"/>
      <c r="T544" s="195" t="n"/>
      <c r="U544" s="195" t="n"/>
      <c r="V544" s="195" t="n"/>
      <c r="W544" s="195" t="n"/>
      <c r="X544" s="195" t="n"/>
      <c r="Y544" s="195" t="n"/>
      <c r="Z544" s="195" t="n"/>
    </row>
    <row r="545" ht="12.75" customHeight="1" s="324">
      <c r="A545" s="195" t="n"/>
      <c r="B545" s="195" t="n"/>
      <c r="C545" s="195" t="n"/>
      <c r="D545" s="195" t="n"/>
      <c r="E545" s="195" t="n"/>
      <c r="F545" s="195" t="n"/>
      <c r="G545" s="195" t="n"/>
      <c r="H545" s="195" t="n"/>
      <c r="I545" s="195" t="n"/>
      <c r="J545" s="195" t="n"/>
      <c r="K545" s="195" t="n"/>
      <c r="L545" s="195" t="n"/>
      <c r="M545" s="195" t="n"/>
      <c r="N545" s="195" t="n"/>
      <c r="O545" s="195" t="n"/>
      <c r="P545" s="195" t="n"/>
      <c r="Q545" s="195" t="n"/>
      <c r="R545" s="195" t="n"/>
      <c r="S545" s="195" t="n"/>
      <c r="T545" s="195" t="n"/>
      <c r="U545" s="195" t="n"/>
      <c r="V545" s="195" t="n"/>
      <c r="W545" s="195" t="n"/>
      <c r="X545" s="195" t="n"/>
      <c r="Y545" s="195" t="n"/>
      <c r="Z545" s="195" t="n"/>
    </row>
    <row r="546" ht="12.75" customHeight="1" s="324">
      <c r="A546" s="195" t="n"/>
      <c r="B546" s="195" t="n"/>
      <c r="C546" s="195" t="n"/>
      <c r="D546" s="195" t="n"/>
      <c r="E546" s="195" t="n"/>
      <c r="F546" s="195" t="n"/>
      <c r="G546" s="195" t="n"/>
      <c r="H546" s="195" t="n"/>
      <c r="I546" s="195" t="n"/>
      <c r="J546" s="195" t="n"/>
      <c r="K546" s="195" t="n"/>
      <c r="L546" s="195" t="n"/>
      <c r="M546" s="195" t="n"/>
      <c r="N546" s="195" t="n"/>
      <c r="O546" s="195" t="n"/>
      <c r="P546" s="195" t="n"/>
      <c r="Q546" s="195" t="n"/>
      <c r="R546" s="195" t="n"/>
      <c r="S546" s="195" t="n"/>
      <c r="T546" s="195" t="n"/>
      <c r="U546" s="195" t="n"/>
      <c r="V546" s="195" t="n"/>
      <c r="W546" s="195" t="n"/>
      <c r="X546" s="195" t="n"/>
      <c r="Y546" s="195" t="n"/>
      <c r="Z546" s="195" t="n"/>
    </row>
    <row r="547" ht="12.75" customHeight="1" s="324">
      <c r="A547" s="195" t="n"/>
      <c r="B547" s="195" t="n"/>
      <c r="C547" s="195" t="n"/>
      <c r="D547" s="195" t="n"/>
      <c r="E547" s="195" t="n"/>
      <c r="F547" s="195" t="n"/>
      <c r="G547" s="195" t="n"/>
      <c r="H547" s="195" t="n"/>
      <c r="I547" s="195" t="n"/>
      <c r="J547" s="195" t="n"/>
      <c r="K547" s="195" t="n"/>
      <c r="L547" s="195" t="n"/>
      <c r="M547" s="195" t="n"/>
      <c r="N547" s="195" t="n"/>
      <c r="O547" s="195" t="n"/>
      <c r="P547" s="195" t="n"/>
      <c r="Q547" s="195" t="n"/>
      <c r="R547" s="195" t="n"/>
      <c r="S547" s="195" t="n"/>
      <c r="T547" s="195" t="n"/>
      <c r="U547" s="195" t="n"/>
      <c r="V547" s="195" t="n"/>
      <c r="W547" s="195" t="n"/>
      <c r="X547" s="195" t="n"/>
      <c r="Y547" s="195" t="n"/>
      <c r="Z547" s="195" t="n"/>
    </row>
    <row r="548" ht="12.75" customHeight="1" s="324">
      <c r="A548" s="195" t="n"/>
      <c r="B548" s="195" t="n"/>
      <c r="C548" s="195" t="n"/>
      <c r="D548" s="195" t="n"/>
      <c r="E548" s="195" t="n"/>
      <c r="F548" s="195" t="n"/>
      <c r="G548" s="195" t="n"/>
      <c r="H548" s="195" t="n"/>
      <c r="I548" s="195" t="n"/>
      <c r="J548" s="195" t="n"/>
      <c r="K548" s="195" t="n"/>
      <c r="L548" s="195" t="n"/>
      <c r="M548" s="195" t="n"/>
      <c r="N548" s="195" t="n"/>
      <c r="O548" s="195" t="n"/>
      <c r="P548" s="195" t="n"/>
      <c r="Q548" s="195" t="n"/>
      <c r="R548" s="195" t="n"/>
      <c r="S548" s="195" t="n"/>
      <c r="T548" s="195" t="n"/>
      <c r="U548" s="195" t="n"/>
      <c r="V548" s="195" t="n"/>
      <c r="W548" s="195" t="n"/>
      <c r="X548" s="195" t="n"/>
      <c r="Y548" s="195" t="n"/>
      <c r="Z548" s="195" t="n"/>
    </row>
    <row r="549" ht="12.75" customHeight="1" s="324">
      <c r="A549" s="195" t="n"/>
      <c r="B549" s="195" t="n"/>
      <c r="C549" s="195" t="n"/>
      <c r="D549" s="195" t="n"/>
      <c r="E549" s="195" t="n"/>
      <c r="F549" s="195" t="n"/>
      <c r="G549" s="195" t="n"/>
      <c r="H549" s="195" t="n"/>
      <c r="I549" s="195" t="n"/>
      <c r="J549" s="195" t="n"/>
      <c r="K549" s="195" t="n"/>
      <c r="L549" s="195" t="n"/>
      <c r="M549" s="195" t="n"/>
      <c r="N549" s="195" t="n"/>
      <c r="O549" s="195" t="n"/>
      <c r="P549" s="195" t="n"/>
      <c r="Q549" s="195" t="n"/>
      <c r="R549" s="195" t="n"/>
      <c r="S549" s="195" t="n"/>
      <c r="T549" s="195" t="n"/>
      <c r="U549" s="195" t="n"/>
      <c r="V549" s="195" t="n"/>
      <c r="W549" s="195" t="n"/>
      <c r="X549" s="195" t="n"/>
      <c r="Y549" s="195" t="n"/>
      <c r="Z549" s="195" t="n"/>
    </row>
    <row r="550" ht="12.75" customHeight="1" s="324">
      <c r="A550" s="195" t="n"/>
      <c r="B550" s="195" t="n"/>
      <c r="C550" s="195" t="n"/>
      <c r="D550" s="195" t="n"/>
      <c r="E550" s="195" t="n"/>
      <c r="F550" s="195" t="n"/>
      <c r="G550" s="195" t="n"/>
      <c r="H550" s="195" t="n"/>
      <c r="I550" s="195" t="n"/>
      <c r="J550" s="195" t="n"/>
      <c r="K550" s="195" t="n"/>
      <c r="L550" s="195" t="n"/>
      <c r="M550" s="195" t="n"/>
      <c r="N550" s="195" t="n"/>
      <c r="O550" s="195" t="n"/>
      <c r="P550" s="195" t="n"/>
      <c r="Q550" s="195" t="n"/>
      <c r="R550" s="195" t="n"/>
      <c r="S550" s="195" t="n"/>
      <c r="T550" s="195" t="n"/>
      <c r="U550" s="195" t="n"/>
      <c r="V550" s="195" t="n"/>
      <c r="W550" s="195" t="n"/>
      <c r="X550" s="195" t="n"/>
      <c r="Y550" s="195" t="n"/>
      <c r="Z550" s="195" t="n"/>
    </row>
    <row r="551" ht="12.75" customHeight="1" s="324">
      <c r="A551" s="195" t="n"/>
      <c r="B551" s="195" t="n"/>
      <c r="C551" s="195" t="n"/>
      <c r="D551" s="195" t="n"/>
      <c r="E551" s="195" t="n"/>
      <c r="F551" s="195" t="n"/>
      <c r="G551" s="195" t="n"/>
      <c r="H551" s="195" t="n"/>
      <c r="I551" s="195" t="n"/>
      <c r="J551" s="195" t="n"/>
      <c r="K551" s="195" t="n"/>
      <c r="L551" s="195" t="n"/>
      <c r="M551" s="195" t="n"/>
      <c r="N551" s="195" t="n"/>
      <c r="O551" s="195" t="n"/>
      <c r="P551" s="195" t="n"/>
      <c r="Q551" s="195" t="n"/>
      <c r="R551" s="195" t="n"/>
      <c r="S551" s="195" t="n"/>
      <c r="T551" s="195" t="n"/>
      <c r="U551" s="195" t="n"/>
      <c r="V551" s="195" t="n"/>
      <c r="W551" s="195" t="n"/>
      <c r="X551" s="195" t="n"/>
      <c r="Y551" s="195" t="n"/>
      <c r="Z551" s="195" t="n"/>
    </row>
    <row r="552" ht="12.75" customHeight="1" s="324">
      <c r="A552" s="195" t="n"/>
      <c r="B552" s="195" t="n"/>
      <c r="C552" s="195" t="n"/>
      <c r="D552" s="195" t="n"/>
      <c r="E552" s="195" t="n"/>
      <c r="F552" s="195" t="n"/>
      <c r="G552" s="195" t="n"/>
      <c r="H552" s="195" t="n"/>
      <c r="I552" s="195" t="n"/>
      <c r="J552" s="195" t="n"/>
      <c r="K552" s="195" t="n"/>
      <c r="L552" s="195" t="n"/>
      <c r="M552" s="195" t="n"/>
      <c r="N552" s="195" t="n"/>
      <c r="O552" s="195" t="n"/>
      <c r="P552" s="195" t="n"/>
      <c r="Q552" s="195" t="n"/>
      <c r="R552" s="195" t="n"/>
      <c r="S552" s="195" t="n"/>
      <c r="T552" s="195" t="n"/>
      <c r="U552" s="195" t="n"/>
      <c r="V552" s="195" t="n"/>
      <c r="W552" s="195" t="n"/>
      <c r="X552" s="195" t="n"/>
      <c r="Y552" s="195" t="n"/>
      <c r="Z552" s="195" t="n"/>
    </row>
    <row r="553" ht="12.75" customHeight="1" s="324">
      <c r="A553" s="195" t="n"/>
      <c r="B553" s="195" t="n"/>
      <c r="C553" s="195" t="n"/>
      <c r="D553" s="195" t="n"/>
      <c r="E553" s="195" t="n"/>
      <c r="F553" s="195" t="n"/>
      <c r="G553" s="195" t="n"/>
      <c r="H553" s="195" t="n"/>
      <c r="I553" s="195" t="n"/>
      <c r="J553" s="195" t="n"/>
      <c r="K553" s="195" t="n"/>
      <c r="L553" s="195" t="n"/>
      <c r="M553" s="195" t="n"/>
      <c r="N553" s="195" t="n"/>
      <c r="O553" s="195" t="n"/>
      <c r="P553" s="195" t="n"/>
      <c r="Q553" s="195" t="n"/>
      <c r="R553" s="195" t="n"/>
      <c r="S553" s="195" t="n"/>
      <c r="T553" s="195" t="n"/>
      <c r="U553" s="195" t="n"/>
      <c r="V553" s="195" t="n"/>
      <c r="W553" s="195" t="n"/>
      <c r="X553" s="195" t="n"/>
      <c r="Y553" s="195" t="n"/>
      <c r="Z553" s="195" t="n"/>
    </row>
    <row r="554" ht="12.75" customHeight="1" s="324">
      <c r="A554" s="195" t="n"/>
      <c r="B554" s="195" t="n"/>
      <c r="C554" s="195" t="n"/>
      <c r="D554" s="195" t="n"/>
      <c r="E554" s="195" t="n"/>
      <c r="F554" s="195" t="n"/>
      <c r="G554" s="195" t="n"/>
      <c r="H554" s="195" t="n"/>
      <c r="I554" s="195" t="n"/>
      <c r="J554" s="195" t="n"/>
      <c r="K554" s="195" t="n"/>
      <c r="L554" s="195" t="n"/>
      <c r="M554" s="195" t="n"/>
      <c r="N554" s="195" t="n"/>
      <c r="O554" s="195" t="n"/>
      <c r="P554" s="195" t="n"/>
      <c r="Q554" s="195" t="n"/>
      <c r="R554" s="195" t="n"/>
      <c r="S554" s="195" t="n"/>
      <c r="T554" s="195" t="n"/>
      <c r="U554" s="195" t="n"/>
      <c r="V554" s="195" t="n"/>
      <c r="W554" s="195" t="n"/>
      <c r="X554" s="195" t="n"/>
      <c r="Y554" s="195" t="n"/>
      <c r="Z554" s="195" t="n"/>
    </row>
    <row r="555" ht="12.75" customHeight="1" s="324">
      <c r="A555" s="195" t="n"/>
      <c r="B555" s="195" t="n"/>
      <c r="C555" s="195" t="n"/>
      <c r="D555" s="195" t="n"/>
      <c r="E555" s="195" t="n"/>
      <c r="F555" s="195" t="n"/>
      <c r="G555" s="195" t="n"/>
      <c r="H555" s="195" t="n"/>
      <c r="I555" s="195" t="n"/>
      <c r="J555" s="195" t="n"/>
      <c r="K555" s="195" t="n"/>
      <c r="L555" s="195" t="n"/>
      <c r="M555" s="195" t="n"/>
      <c r="N555" s="195" t="n"/>
      <c r="O555" s="195" t="n"/>
      <c r="P555" s="195" t="n"/>
      <c r="Q555" s="195" t="n"/>
      <c r="R555" s="195" t="n"/>
      <c r="S555" s="195" t="n"/>
      <c r="T555" s="195" t="n"/>
      <c r="U555" s="195" t="n"/>
      <c r="V555" s="195" t="n"/>
      <c r="W555" s="195" t="n"/>
      <c r="X555" s="195" t="n"/>
      <c r="Y555" s="195" t="n"/>
      <c r="Z555" s="195" t="n"/>
    </row>
    <row r="556" ht="12.75" customHeight="1" s="324">
      <c r="A556" s="195" t="n"/>
      <c r="B556" s="195" t="n"/>
      <c r="C556" s="195" t="n"/>
      <c r="D556" s="195" t="n"/>
      <c r="E556" s="195" t="n"/>
      <c r="F556" s="195" t="n"/>
      <c r="G556" s="195" t="n"/>
      <c r="H556" s="195" t="n"/>
      <c r="I556" s="195" t="n"/>
      <c r="J556" s="195" t="n"/>
      <c r="K556" s="195" t="n"/>
      <c r="L556" s="195" t="n"/>
      <c r="M556" s="195" t="n"/>
      <c r="N556" s="195" t="n"/>
      <c r="O556" s="195" t="n"/>
      <c r="P556" s="195" t="n"/>
      <c r="Q556" s="195" t="n"/>
      <c r="R556" s="195" t="n"/>
      <c r="S556" s="195" t="n"/>
      <c r="T556" s="195" t="n"/>
      <c r="U556" s="195" t="n"/>
      <c r="V556" s="195" t="n"/>
      <c r="W556" s="195" t="n"/>
      <c r="X556" s="195" t="n"/>
      <c r="Y556" s="195" t="n"/>
      <c r="Z556" s="195" t="n"/>
    </row>
    <row r="557" ht="12.75" customHeight="1" s="324">
      <c r="A557" s="195" t="n"/>
      <c r="B557" s="195" t="n"/>
      <c r="C557" s="195" t="n"/>
      <c r="D557" s="195" t="n"/>
      <c r="E557" s="195" t="n"/>
      <c r="F557" s="195" t="n"/>
      <c r="G557" s="195" t="n"/>
      <c r="H557" s="195" t="n"/>
      <c r="I557" s="195" t="n"/>
      <c r="J557" s="195" t="n"/>
      <c r="K557" s="195" t="n"/>
      <c r="L557" s="195" t="n"/>
      <c r="M557" s="195" t="n"/>
      <c r="N557" s="195" t="n"/>
      <c r="O557" s="195" t="n"/>
      <c r="P557" s="195" t="n"/>
      <c r="Q557" s="195" t="n"/>
      <c r="R557" s="195" t="n"/>
      <c r="S557" s="195" t="n"/>
      <c r="T557" s="195" t="n"/>
      <c r="U557" s="195" t="n"/>
      <c r="V557" s="195" t="n"/>
      <c r="W557" s="195" t="n"/>
      <c r="X557" s="195" t="n"/>
      <c r="Y557" s="195" t="n"/>
      <c r="Z557" s="195" t="n"/>
    </row>
    <row r="558" ht="12.75" customHeight="1" s="324">
      <c r="A558" s="195" t="n"/>
      <c r="B558" s="195" t="n"/>
      <c r="C558" s="195" t="n"/>
      <c r="D558" s="195" t="n"/>
      <c r="E558" s="195" t="n"/>
      <c r="F558" s="195" t="n"/>
      <c r="G558" s="195" t="n"/>
      <c r="H558" s="195" t="n"/>
      <c r="I558" s="195" t="n"/>
      <c r="J558" s="195" t="n"/>
      <c r="K558" s="195" t="n"/>
      <c r="L558" s="195" t="n"/>
      <c r="M558" s="195" t="n"/>
      <c r="N558" s="195" t="n"/>
      <c r="O558" s="195" t="n"/>
      <c r="P558" s="195" t="n"/>
      <c r="Q558" s="195" t="n"/>
      <c r="R558" s="195" t="n"/>
      <c r="S558" s="195" t="n"/>
      <c r="T558" s="195" t="n"/>
      <c r="U558" s="195" t="n"/>
      <c r="V558" s="195" t="n"/>
      <c r="W558" s="195" t="n"/>
      <c r="X558" s="195" t="n"/>
      <c r="Y558" s="195" t="n"/>
      <c r="Z558" s="195" t="n"/>
    </row>
    <row r="559" ht="12.75" customHeight="1" s="324">
      <c r="A559" s="195" t="n"/>
      <c r="B559" s="195" t="n"/>
      <c r="C559" s="195" t="n"/>
      <c r="D559" s="195" t="n"/>
      <c r="E559" s="195" t="n"/>
      <c r="F559" s="195" t="n"/>
      <c r="G559" s="195" t="n"/>
      <c r="H559" s="195" t="n"/>
      <c r="I559" s="195" t="n"/>
      <c r="J559" s="195" t="n"/>
      <c r="K559" s="195" t="n"/>
      <c r="L559" s="195" t="n"/>
      <c r="M559" s="195" t="n"/>
      <c r="N559" s="195" t="n"/>
      <c r="O559" s="195" t="n"/>
      <c r="P559" s="195" t="n"/>
      <c r="Q559" s="195" t="n"/>
      <c r="R559" s="195" t="n"/>
      <c r="S559" s="195" t="n"/>
      <c r="T559" s="195" t="n"/>
      <c r="U559" s="195" t="n"/>
      <c r="V559" s="195" t="n"/>
      <c r="W559" s="195" t="n"/>
      <c r="X559" s="195" t="n"/>
      <c r="Y559" s="195" t="n"/>
      <c r="Z559" s="195" t="n"/>
    </row>
    <row r="560" ht="12.75" customHeight="1" s="324">
      <c r="A560" s="195" t="n"/>
      <c r="B560" s="195" t="n"/>
      <c r="C560" s="195" t="n"/>
      <c r="D560" s="195" t="n"/>
      <c r="E560" s="195" t="n"/>
      <c r="F560" s="195" t="n"/>
      <c r="G560" s="195" t="n"/>
      <c r="H560" s="195" t="n"/>
      <c r="I560" s="195" t="n"/>
      <c r="J560" s="195" t="n"/>
      <c r="K560" s="195" t="n"/>
      <c r="L560" s="195" t="n"/>
      <c r="M560" s="195" t="n"/>
      <c r="N560" s="195" t="n"/>
      <c r="O560" s="195" t="n"/>
      <c r="P560" s="195" t="n"/>
      <c r="Q560" s="195" t="n"/>
      <c r="R560" s="195" t="n"/>
      <c r="S560" s="195" t="n"/>
      <c r="T560" s="195" t="n"/>
      <c r="U560" s="195" t="n"/>
      <c r="V560" s="195" t="n"/>
      <c r="W560" s="195" t="n"/>
      <c r="X560" s="195" t="n"/>
      <c r="Y560" s="195" t="n"/>
      <c r="Z560" s="195" t="n"/>
    </row>
    <row r="561" ht="12.75" customHeight="1" s="324">
      <c r="A561" s="195" t="n"/>
      <c r="B561" s="195" t="n"/>
      <c r="C561" s="195" t="n"/>
      <c r="D561" s="195" t="n"/>
      <c r="E561" s="195" t="n"/>
      <c r="F561" s="195" t="n"/>
      <c r="G561" s="195" t="n"/>
      <c r="H561" s="195" t="n"/>
      <c r="I561" s="195" t="n"/>
      <c r="J561" s="195" t="n"/>
      <c r="K561" s="195" t="n"/>
      <c r="L561" s="195" t="n"/>
      <c r="M561" s="195" t="n"/>
      <c r="N561" s="195" t="n"/>
      <c r="O561" s="195" t="n"/>
      <c r="P561" s="195" t="n"/>
      <c r="Q561" s="195" t="n"/>
      <c r="R561" s="195" t="n"/>
      <c r="S561" s="195" t="n"/>
      <c r="T561" s="195" t="n"/>
      <c r="U561" s="195" t="n"/>
      <c r="V561" s="195" t="n"/>
      <c r="W561" s="195" t="n"/>
      <c r="X561" s="195" t="n"/>
      <c r="Y561" s="195" t="n"/>
      <c r="Z561" s="195" t="n"/>
    </row>
    <row r="562" ht="12.75" customHeight="1" s="324">
      <c r="A562" s="195" t="n"/>
      <c r="B562" s="195" t="n"/>
      <c r="C562" s="195" t="n"/>
      <c r="D562" s="195" t="n"/>
      <c r="E562" s="195" t="n"/>
      <c r="F562" s="195" t="n"/>
      <c r="G562" s="195" t="n"/>
      <c r="H562" s="195" t="n"/>
      <c r="I562" s="195" t="n"/>
      <c r="J562" s="195" t="n"/>
      <c r="K562" s="195" t="n"/>
      <c r="L562" s="195" t="n"/>
      <c r="M562" s="195" t="n"/>
      <c r="N562" s="195" t="n"/>
      <c r="O562" s="195" t="n"/>
      <c r="P562" s="195" t="n"/>
      <c r="Q562" s="195" t="n"/>
      <c r="R562" s="195" t="n"/>
      <c r="S562" s="195" t="n"/>
      <c r="T562" s="195" t="n"/>
      <c r="U562" s="195" t="n"/>
      <c r="V562" s="195" t="n"/>
      <c r="W562" s="195" t="n"/>
      <c r="X562" s="195" t="n"/>
      <c r="Y562" s="195" t="n"/>
      <c r="Z562" s="195" t="n"/>
    </row>
    <row r="563" ht="12.75" customHeight="1" s="324">
      <c r="A563" s="195" t="n"/>
      <c r="B563" s="195" t="n"/>
      <c r="C563" s="195" t="n"/>
      <c r="D563" s="195" t="n"/>
      <c r="E563" s="195" t="n"/>
      <c r="F563" s="195" t="n"/>
      <c r="G563" s="195" t="n"/>
      <c r="H563" s="195" t="n"/>
      <c r="I563" s="195" t="n"/>
      <c r="J563" s="195" t="n"/>
      <c r="K563" s="195" t="n"/>
      <c r="L563" s="195" t="n"/>
      <c r="M563" s="195" t="n"/>
      <c r="N563" s="195" t="n"/>
      <c r="O563" s="195" t="n"/>
      <c r="P563" s="195" t="n"/>
      <c r="Q563" s="195" t="n"/>
      <c r="R563" s="195" t="n"/>
      <c r="S563" s="195" t="n"/>
      <c r="T563" s="195" t="n"/>
      <c r="U563" s="195" t="n"/>
      <c r="V563" s="195" t="n"/>
      <c r="W563" s="195" t="n"/>
      <c r="X563" s="195" t="n"/>
      <c r="Y563" s="195" t="n"/>
      <c r="Z563" s="195" t="n"/>
    </row>
    <row r="564" ht="12.75" customHeight="1" s="324">
      <c r="A564" s="195" t="n"/>
      <c r="B564" s="195" t="n"/>
      <c r="C564" s="195" t="n"/>
      <c r="D564" s="195" t="n"/>
      <c r="E564" s="195" t="n"/>
      <c r="F564" s="195" t="n"/>
      <c r="G564" s="195" t="n"/>
      <c r="H564" s="195" t="n"/>
      <c r="I564" s="195" t="n"/>
      <c r="J564" s="195" t="n"/>
      <c r="K564" s="195" t="n"/>
      <c r="L564" s="195" t="n"/>
      <c r="M564" s="195" t="n"/>
      <c r="N564" s="195" t="n"/>
      <c r="O564" s="195" t="n"/>
      <c r="P564" s="195" t="n"/>
      <c r="Q564" s="195" t="n"/>
      <c r="R564" s="195" t="n"/>
      <c r="S564" s="195" t="n"/>
      <c r="T564" s="195" t="n"/>
      <c r="U564" s="195" t="n"/>
      <c r="V564" s="195" t="n"/>
      <c r="W564" s="195" t="n"/>
      <c r="X564" s="195" t="n"/>
      <c r="Y564" s="195" t="n"/>
      <c r="Z564" s="195" t="n"/>
    </row>
    <row r="565" ht="12.75" customHeight="1" s="324">
      <c r="A565" s="195" t="n"/>
      <c r="B565" s="195" t="n"/>
      <c r="C565" s="195" t="n"/>
      <c r="D565" s="195" t="n"/>
      <c r="E565" s="195" t="n"/>
      <c r="F565" s="195" t="n"/>
      <c r="G565" s="195" t="n"/>
      <c r="H565" s="195" t="n"/>
      <c r="I565" s="195" t="n"/>
      <c r="J565" s="195" t="n"/>
      <c r="K565" s="195" t="n"/>
      <c r="L565" s="195" t="n"/>
      <c r="M565" s="195" t="n"/>
      <c r="N565" s="195" t="n"/>
      <c r="O565" s="195" t="n"/>
      <c r="P565" s="195" t="n"/>
      <c r="Q565" s="195" t="n"/>
      <c r="R565" s="195" t="n"/>
      <c r="S565" s="195" t="n"/>
      <c r="T565" s="195" t="n"/>
      <c r="U565" s="195" t="n"/>
      <c r="V565" s="195" t="n"/>
      <c r="W565" s="195" t="n"/>
      <c r="X565" s="195" t="n"/>
      <c r="Y565" s="195" t="n"/>
      <c r="Z565" s="195" t="n"/>
    </row>
    <row r="566" ht="12.75" customHeight="1" s="324">
      <c r="A566" s="195" t="n"/>
      <c r="B566" s="195" t="n"/>
      <c r="C566" s="195" t="n"/>
      <c r="D566" s="195" t="n"/>
      <c r="E566" s="195" t="n"/>
      <c r="F566" s="195" t="n"/>
      <c r="G566" s="195" t="n"/>
      <c r="H566" s="195" t="n"/>
      <c r="I566" s="195" t="n"/>
      <c r="J566" s="195" t="n"/>
      <c r="K566" s="195" t="n"/>
      <c r="L566" s="195" t="n"/>
      <c r="M566" s="195" t="n"/>
      <c r="N566" s="195" t="n"/>
      <c r="O566" s="195" t="n"/>
      <c r="P566" s="195" t="n"/>
      <c r="Q566" s="195" t="n"/>
      <c r="R566" s="195" t="n"/>
      <c r="S566" s="195" t="n"/>
      <c r="T566" s="195" t="n"/>
      <c r="U566" s="195" t="n"/>
      <c r="V566" s="195" t="n"/>
      <c r="W566" s="195" t="n"/>
      <c r="X566" s="195" t="n"/>
      <c r="Y566" s="195" t="n"/>
      <c r="Z566" s="195" t="n"/>
    </row>
    <row r="567" ht="12.75" customHeight="1" s="324">
      <c r="A567" s="195" t="n"/>
      <c r="B567" s="195" t="n"/>
      <c r="C567" s="195" t="n"/>
      <c r="D567" s="195" t="n"/>
      <c r="E567" s="195" t="n"/>
      <c r="F567" s="195" t="n"/>
      <c r="G567" s="195" t="n"/>
      <c r="H567" s="195" t="n"/>
      <c r="I567" s="195" t="n"/>
      <c r="J567" s="195" t="n"/>
      <c r="K567" s="195" t="n"/>
      <c r="L567" s="195" t="n"/>
      <c r="M567" s="195" t="n"/>
      <c r="N567" s="195" t="n"/>
      <c r="O567" s="195" t="n"/>
      <c r="P567" s="195" t="n"/>
      <c r="Q567" s="195" t="n"/>
      <c r="R567" s="195" t="n"/>
      <c r="S567" s="195" t="n"/>
      <c r="T567" s="195" t="n"/>
      <c r="U567" s="195" t="n"/>
      <c r="V567" s="195" t="n"/>
      <c r="W567" s="195" t="n"/>
      <c r="X567" s="195" t="n"/>
      <c r="Y567" s="195" t="n"/>
      <c r="Z567" s="195" t="n"/>
    </row>
    <row r="568" ht="12.75" customHeight="1" s="324">
      <c r="A568" s="195" t="n"/>
      <c r="B568" s="195" t="n"/>
      <c r="C568" s="195" t="n"/>
      <c r="D568" s="195" t="n"/>
      <c r="E568" s="195" t="n"/>
      <c r="F568" s="195" t="n"/>
      <c r="G568" s="195" t="n"/>
      <c r="H568" s="195" t="n"/>
      <c r="I568" s="195" t="n"/>
      <c r="J568" s="195" t="n"/>
      <c r="K568" s="195" t="n"/>
      <c r="L568" s="195" t="n"/>
      <c r="M568" s="195" t="n"/>
      <c r="N568" s="195" t="n"/>
      <c r="O568" s="195" t="n"/>
      <c r="P568" s="195" t="n"/>
      <c r="Q568" s="195" t="n"/>
      <c r="R568" s="195" t="n"/>
      <c r="S568" s="195" t="n"/>
      <c r="T568" s="195" t="n"/>
      <c r="U568" s="195" t="n"/>
      <c r="V568" s="195" t="n"/>
      <c r="W568" s="195" t="n"/>
      <c r="X568" s="195" t="n"/>
      <c r="Y568" s="195" t="n"/>
      <c r="Z568" s="195" t="n"/>
    </row>
    <row r="569" ht="12.75" customHeight="1" s="324">
      <c r="A569" s="195" t="n"/>
      <c r="B569" s="195" t="n"/>
      <c r="C569" s="195" t="n"/>
      <c r="D569" s="195" t="n"/>
      <c r="E569" s="195" t="n"/>
      <c r="F569" s="195" t="n"/>
      <c r="G569" s="195" t="n"/>
      <c r="H569" s="195" t="n"/>
      <c r="I569" s="195" t="n"/>
      <c r="J569" s="195" t="n"/>
      <c r="K569" s="195" t="n"/>
      <c r="L569" s="195" t="n"/>
      <c r="M569" s="195" t="n"/>
      <c r="N569" s="195" t="n"/>
      <c r="O569" s="195" t="n"/>
      <c r="P569" s="195" t="n"/>
      <c r="Q569" s="195" t="n"/>
      <c r="R569" s="195" t="n"/>
      <c r="S569" s="195" t="n"/>
      <c r="T569" s="195" t="n"/>
      <c r="U569" s="195" t="n"/>
      <c r="V569" s="195" t="n"/>
      <c r="W569" s="195" t="n"/>
      <c r="X569" s="195" t="n"/>
      <c r="Y569" s="195" t="n"/>
      <c r="Z569" s="195" t="n"/>
    </row>
    <row r="570" ht="12.75" customHeight="1" s="324">
      <c r="A570" s="195" t="n"/>
      <c r="B570" s="195" t="n"/>
      <c r="C570" s="195" t="n"/>
      <c r="D570" s="195" t="n"/>
      <c r="E570" s="195" t="n"/>
      <c r="F570" s="195" t="n"/>
      <c r="G570" s="195" t="n"/>
      <c r="H570" s="195" t="n"/>
      <c r="I570" s="195" t="n"/>
      <c r="J570" s="195" t="n"/>
      <c r="K570" s="195" t="n"/>
      <c r="L570" s="195" t="n"/>
      <c r="M570" s="195" t="n"/>
      <c r="N570" s="195" t="n"/>
      <c r="O570" s="195" t="n"/>
      <c r="P570" s="195" t="n"/>
      <c r="Q570" s="195" t="n"/>
      <c r="R570" s="195" t="n"/>
      <c r="S570" s="195" t="n"/>
      <c r="T570" s="195" t="n"/>
      <c r="U570" s="195" t="n"/>
      <c r="V570" s="195" t="n"/>
      <c r="W570" s="195" t="n"/>
      <c r="X570" s="195" t="n"/>
      <c r="Y570" s="195" t="n"/>
      <c r="Z570" s="195" t="n"/>
    </row>
    <row r="571" ht="12.75" customHeight="1" s="324">
      <c r="A571" s="195" t="n"/>
      <c r="B571" s="195" t="n"/>
      <c r="C571" s="195" t="n"/>
      <c r="D571" s="195" t="n"/>
      <c r="E571" s="195" t="n"/>
      <c r="F571" s="195" t="n"/>
      <c r="G571" s="195" t="n"/>
      <c r="H571" s="195" t="n"/>
      <c r="I571" s="195" t="n"/>
      <c r="J571" s="195" t="n"/>
      <c r="K571" s="195" t="n"/>
      <c r="L571" s="195" t="n"/>
      <c r="M571" s="195" t="n"/>
      <c r="N571" s="195" t="n"/>
      <c r="O571" s="195" t="n"/>
      <c r="P571" s="195" t="n"/>
      <c r="Q571" s="195" t="n"/>
      <c r="R571" s="195" t="n"/>
      <c r="S571" s="195" t="n"/>
      <c r="T571" s="195" t="n"/>
      <c r="U571" s="195" t="n"/>
      <c r="V571" s="195" t="n"/>
      <c r="W571" s="195" t="n"/>
      <c r="X571" s="195" t="n"/>
      <c r="Y571" s="195" t="n"/>
      <c r="Z571" s="195" t="n"/>
    </row>
    <row r="572" ht="12.75" customHeight="1" s="324">
      <c r="A572" s="195" t="n"/>
      <c r="B572" s="195" t="n"/>
      <c r="C572" s="195" t="n"/>
      <c r="D572" s="195" t="n"/>
      <c r="E572" s="195" t="n"/>
      <c r="F572" s="195" t="n"/>
      <c r="G572" s="195" t="n"/>
      <c r="H572" s="195" t="n"/>
      <c r="I572" s="195" t="n"/>
      <c r="J572" s="195" t="n"/>
      <c r="K572" s="195" t="n"/>
      <c r="L572" s="195" t="n"/>
      <c r="M572" s="195" t="n"/>
      <c r="N572" s="195" t="n"/>
      <c r="O572" s="195" t="n"/>
      <c r="P572" s="195" t="n"/>
      <c r="Q572" s="195" t="n"/>
      <c r="R572" s="195" t="n"/>
      <c r="S572" s="195" t="n"/>
      <c r="T572" s="195" t="n"/>
      <c r="U572" s="195" t="n"/>
      <c r="V572" s="195" t="n"/>
      <c r="W572" s="195" t="n"/>
      <c r="X572" s="195" t="n"/>
      <c r="Y572" s="195" t="n"/>
      <c r="Z572" s="195" t="n"/>
    </row>
    <row r="573" ht="12.75" customHeight="1" s="324">
      <c r="A573" s="195" t="n"/>
      <c r="B573" s="195" t="n"/>
      <c r="C573" s="195" t="n"/>
      <c r="D573" s="195" t="n"/>
      <c r="E573" s="195" t="n"/>
      <c r="F573" s="195" t="n"/>
      <c r="G573" s="195" t="n"/>
      <c r="H573" s="195" t="n"/>
      <c r="I573" s="195" t="n"/>
      <c r="J573" s="195" t="n"/>
      <c r="K573" s="195" t="n"/>
      <c r="L573" s="195" t="n"/>
      <c r="M573" s="195" t="n"/>
      <c r="N573" s="195" t="n"/>
      <c r="O573" s="195" t="n"/>
      <c r="P573" s="195" t="n"/>
      <c r="Q573" s="195" t="n"/>
      <c r="R573" s="195" t="n"/>
      <c r="S573" s="195" t="n"/>
      <c r="T573" s="195" t="n"/>
      <c r="U573" s="195" t="n"/>
      <c r="V573" s="195" t="n"/>
      <c r="W573" s="195" t="n"/>
      <c r="X573" s="195" t="n"/>
      <c r="Y573" s="195" t="n"/>
      <c r="Z573" s="195" t="n"/>
    </row>
    <row r="574" ht="12.75" customHeight="1" s="324">
      <c r="A574" s="195" t="n"/>
      <c r="B574" s="195" t="n"/>
      <c r="C574" s="195" t="n"/>
      <c r="D574" s="195" t="n"/>
      <c r="E574" s="195" t="n"/>
      <c r="F574" s="195" t="n"/>
      <c r="G574" s="195" t="n"/>
      <c r="H574" s="195" t="n"/>
      <c r="I574" s="195" t="n"/>
      <c r="J574" s="195" t="n"/>
      <c r="K574" s="195" t="n"/>
      <c r="L574" s="195" t="n"/>
      <c r="M574" s="195" t="n"/>
      <c r="N574" s="195" t="n"/>
      <c r="O574" s="195" t="n"/>
      <c r="P574" s="195" t="n"/>
      <c r="Q574" s="195" t="n"/>
      <c r="R574" s="195" t="n"/>
      <c r="S574" s="195" t="n"/>
      <c r="T574" s="195" t="n"/>
      <c r="U574" s="195" t="n"/>
      <c r="V574" s="195" t="n"/>
      <c r="W574" s="195" t="n"/>
      <c r="X574" s="195" t="n"/>
      <c r="Y574" s="195" t="n"/>
      <c r="Z574" s="195" t="n"/>
    </row>
    <row r="575" ht="12.75" customHeight="1" s="324">
      <c r="A575" s="195" t="n"/>
      <c r="B575" s="195" t="n"/>
      <c r="C575" s="195" t="n"/>
      <c r="D575" s="195" t="n"/>
      <c r="E575" s="195" t="n"/>
      <c r="F575" s="195" t="n"/>
      <c r="G575" s="195" t="n"/>
      <c r="H575" s="195" t="n"/>
      <c r="I575" s="195" t="n"/>
      <c r="J575" s="195" t="n"/>
      <c r="K575" s="195" t="n"/>
      <c r="L575" s="195" t="n"/>
      <c r="M575" s="195" t="n"/>
      <c r="N575" s="195" t="n"/>
      <c r="O575" s="195" t="n"/>
      <c r="P575" s="195" t="n"/>
      <c r="Q575" s="195" t="n"/>
      <c r="R575" s="195" t="n"/>
      <c r="S575" s="195" t="n"/>
      <c r="T575" s="195" t="n"/>
      <c r="U575" s="195" t="n"/>
      <c r="V575" s="195" t="n"/>
      <c r="W575" s="195" t="n"/>
      <c r="X575" s="195" t="n"/>
      <c r="Y575" s="195" t="n"/>
      <c r="Z575" s="195" t="n"/>
    </row>
    <row r="576" ht="12.75" customHeight="1" s="324">
      <c r="A576" s="195" t="n"/>
      <c r="B576" s="195" t="n"/>
      <c r="C576" s="195" t="n"/>
      <c r="D576" s="195" t="n"/>
      <c r="E576" s="195" t="n"/>
      <c r="F576" s="195" t="n"/>
      <c r="G576" s="195" t="n"/>
      <c r="H576" s="195" t="n"/>
      <c r="I576" s="195" t="n"/>
      <c r="J576" s="195" t="n"/>
      <c r="K576" s="195" t="n"/>
      <c r="L576" s="195" t="n"/>
      <c r="M576" s="195" t="n"/>
      <c r="N576" s="195" t="n"/>
      <c r="O576" s="195" t="n"/>
      <c r="P576" s="195" t="n"/>
      <c r="Q576" s="195" t="n"/>
      <c r="R576" s="195" t="n"/>
      <c r="S576" s="195" t="n"/>
      <c r="T576" s="195" t="n"/>
      <c r="U576" s="195" t="n"/>
      <c r="V576" s="195" t="n"/>
      <c r="W576" s="195" t="n"/>
      <c r="X576" s="195" t="n"/>
      <c r="Y576" s="195" t="n"/>
      <c r="Z576" s="195" t="n"/>
    </row>
    <row r="577" ht="12.75" customHeight="1" s="324">
      <c r="A577" s="195" t="n"/>
      <c r="B577" s="195" t="n"/>
      <c r="C577" s="195" t="n"/>
      <c r="D577" s="195" t="n"/>
      <c r="E577" s="195" t="n"/>
      <c r="F577" s="195" t="n"/>
      <c r="G577" s="195" t="n"/>
      <c r="H577" s="195" t="n"/>
      <c r="I577" s="195" t="n"/>
      <c r="J577" s="195" t="n"/>
      <c r="K577" s="195" t="n"/>
      <c r="L577" s="195" t="n"/>
      <c r="M577" s="195" t="n"/>
      <c r="N577" s="195" t="n"/>
      <c r="O577" s="195" t="n"/>
      <c r="P577" s="195" t="n"/>
      <c r="Q577" s="195" t="n"/>
      <c r="R577" s="195" t="n"/>
      <c r="S577" s="195" t="n"/>
      <c r="T577" s="195" t="n"/>
      <c r="U577" s="195" t="n"/>
      <c r="V577" s="195" t="n"/>
      <c r="W577" s="195" t="n"/>
      <c r="X577" s="195" t="n"/>
      <c r="Y577" s="195" t="n"/>
      <c r="Z577" s="195" t="n"/>
    </row>
    <row r="578" ht="12.75" customHeight="1" s="324">
      <c r="A578" s="195" t="n"/>
      <c r="B578" s="195" t="n"/>
      <c r="C578" s="195" t="n"/>
      <c r="D578" s="195" t="n"/>
      <c r="E578" s="195" t="n"/>
      <c r="F578" s="195" t="n"/>
      <c r="G578" s="195" t="n"/>
      <c r="H578" s="195" t="n"/>
      <c r="I578" s="195" t="n"/>
      <c r="J578" s="195" t="n"/>
      <c r="K578" s="195" t="n"/>
      <c r="L578" s="195" t="n"/>
      <c r="M578" s="195" t="n"/>
      <c r="N578" s="195" t="n"/>
      <c r="O578" s="195" t="n"/>
      <c r="P578" s="195" t="n"/>
      <c r="Q578" s="195" t="n"/>
      <c r="R578" s="195" t="n"/>
      <c r="S578" s="195" t="n"/>
      <c r="T578" s="195" t="n"/>
      <c r="U578" s="195" t="n"/>
      <c r="V578" s="195" t="n"/>
      <c r="W578" s="195" t="n"/>
      <c r="X578" s="195" t="n"/>
      <c r="Y578" s="195" t="n"/>
      <c r="Z578" s="195" t="n"/>
    </row>
    <row r="579" ht="12.75" customHeight="1" s="324">
      <c r="A579" s="195" t="n"/>
      <c r="B579" s="195" t="n"/>
      <c r="C579" s="195" t="n"/>
      <c r="D579" s="195" t="n"/>
      <c r="E579" s="195" t="n"/>
      <c r="F579" s="195" t="n"/>
      <c r="G579" s="195" t="n"/>
      <c r="H579" s="195" t="n"/>
      <c r="I579" s="195" t="n"/>
      <c r="J579" s="195" t="n"/>
      <c r="K579" s="195" t="n"/>
      <c r="L579" s="195" t="n"/>
      <c r="M579" s="195" t="n"/>
      <c r="N579" s="195" t="n"/>
      <c r="O579" s="195" t="n"/>
      <c r="P579" s="195" t="n"/>
      <c r="Q579" s="195" t="n"/>
      <c r="R579" s="195" t="n"/>
      <c r="S579" s="195" t="n"/>
      <c r="T579" s="195" t="n"/>
      <c r="U579" s="195" t="n"/>
      <c r="V579" s="195" t="n"/>
      <c r="W579" s="195" t="n"/>
      <c r="X579" s="195" t="n"/>
      <c r="Y579" s="195" t="n"/>
      <c r="Z579" s="195" t="n"/>
    </row>
    <row r="580" ht="12.75" customHeight="1" s="324">
      <c r="A580" s="195" t="n"/>
      <c r="B580" s="195" t="n"/>
      <c r="C580" s="195" t="n"/>
      <c r="D580" s="195" t="n"/>
      <c r="E580" s="195" t="n"/>
      <c r="F580" s="195" t="n"/>
      <c r="G580" s="195" t="n"/>
      <c r="H580" s="195" t="n"/>
      <c r="I580" s="195" t="n"/>
      <c r="J580" s="195" t="n"/>
      <c r="K580" s="195" t="n"/>
      <c r="L580" s="195" t="n"/>
      <c r="M580" s="195" t="n"/>
      <c r="N580" s="195" t="n"/>
      <c r="O580" s="195" t="n"/>
      <c r="P580" s="195" t="n"/>
      <c r="Q580" s="195" t="n"/>
      <c r="R580" s="195" t="n"/>
      <c r="S580" s="195" t="n"/>
      <c r="T580" s="195" t="n"/>
      <c r="U580" s="195" t="n"/>
      <c r="V580" s="195" t="n"/>
      <c r="W580" s="195" t="n"/>
      <c r="X580" s="195" t="n"/>
      <c r="Y580" s="195" t="n"/>
      <c r="Z580" s="195" t="n"/>
    </row>
    <row r="581" ht="12.75" customHeight="1" s="324">
      <c r="A581" s="195" t="n"/>
      <c r="B581" s="195" t="n"/>
      <c r="C581" s="195" t="n"/>
      <c r="D581" s="195" t="n"/>
      <c r="E581" s="195" t="n"/>
      <c r="F581" s="195" t="n"/>
      <c r="G581" s="195" t="n"/>
      <c r="H581" s="195" t="n"/>
      <c r="I581" s="195" t="n"/>
      <c r="J581" s="195" t="n"/>
      <c r="K581" s="195" t="n"/>
      <c r="L581" s="195" t="n"/>
      <c r="M581" s="195" t="n"/>
      <c r="N581" s="195" t="n"/>
      <c r="O581" s="195" t="n"/>
      <c r="P581" s="195" t="n"/>
      <c r="Q581" s="195" t="n"/>
      <c r="R581" s="195" t="n"/>
      <c r="S581" s="195" t="n"/>
      <c r="T581" s="195" t="n"/>
      <c r="U581" s="195" t="n"/>
      <c r="V581" s="195" t="n"/>
      <c r="W581" s="195" t="n"/>
      <c r="X581" s="195" t="n"/>
      <c r="Y581" s="195" t="n"/>
      <c r="Z581" s="195" t="n"/>
    </row>
    <row r="582" ht="12.75" customHeight="1" s="324">
      <c r="A582" s="195" t="n"/>
      <c r="B582" s="195" t="n"/>
      <c r="C582" s="195" t="n"/>
      <c r="D582" s="195" t="n"/>
      <c r="E582" s="195" t="n"/>
      <c r="F582" s="195" t="n"/>
      <c r="G582" s="195" t="n"/>
      <c r="H582" s="195" t="n"/>
      <c r="I582" s="195" t="n"/>
      <c r="J582" s="195" t="n"/>
      <c r="K582" s="195" t="n"/>
      <c r="L582" s="195" t="n"/>
      <c r="M582" s="195" t="n"/>
      <c r="N582" s="195" t="n"/>
      <c r="O582" s="195" t="n"/>
      <c r="P582" s="195" t="n"/>
      <c r="Q582" s="195" t="n"/>
      <c r="R582" s="195" t="n"/>
      <c r="S582" s="195" t="n"/>
      <c r="T582" s="195" t="n"/>
      <c r="U582" s="195" t="n"/>
      <c r="V582" s="195" t="n"/>
      <c r="W582" s="195" t="n"/>
      <c r="X582" s="195" t="n"/>
      <c r="Y582" s="195" t="n"/>
      <c r="Z582" s="195" t="n"/>
    </row>
    <row r="583" ht="12.75" customHeight="1" s="324">
      <c r="A583" s="195" t="n"/>
      <c r="B583" s="195" t="n"/>
      <c r="C583" s="195" t="n"/>
      <c r="D583" s="195" t="n"/>
      <c r="E583" s="195" t="n"/>
      <c r="F583" s="195" t="n"/>
      <c r="G583" s="195" t="n"/>
      <c r="H583" s="195" t="n"/>
      <c r="I583" s="195" t="n"/>
      <c r="J583" s="195" t="n"/>
      <c r="K583" s="195" t="n"/>
      <c r="L583" s="195" t="n"/>
      <c r="M583" s="195" t="n"/>
      <c r="N583" s="195" t="n"/>
      <c r="O583" s="195" t="n"/>
      <c r="P583" s="195" t="n"/>
      <c r="Q583" s="195" t="n"/>
      <c r="R583" s="195" t="n"/>
      <c r="S583" s="195" t="n"/>
      <c r="T583" s="195" t="n"/>
      <c r="U583" s="195" t="n"/>
      <c r="V583" s="195" t="n"/>
      <c r="W583" s="195" t="n"/>
      <c r="X583" s="195" t="n"/>
      <c r="Y583" s="195" t="n"/>
      <c r="Z583" s="195" t="n"/>
    </row>
    <row r="584" ht="12.75" customHeight="1" s="324">
      <c r="A584" s="195" t="n"/>
      <c r="B584" s="195" t="n"/>
      <c r="C584" s="195" t="n"/>
      <c r="D584" s="195" t="n"/>
      <c r="E584" s="195" t="n"/>
      <c r="F584" s="195" t="n"/>
      <c r="G584" s="195" t="n"/>
      <c r="H584" s="195" t="n"/>
      <c r="I584" s="195" t="n"/>
      <c r="J584" s="195" t="n"/>
      <c r="K584" s="195" t="n"/>
      <c r="L584" s="195" t="n"/>
      <c r="M584" s="195" t="n"/>
      <c r="N584" s="195" t="n"/>
      <c r="O584" s="195" t="n"/>
      <c r="P584" s="195" t="n"/>
      <c r="Q584" s="195" t="n"/>
      <c r="R584" s="195" t="n"/>
      <c r="S584" s="195" t="n"/>
      <c r="T584" s="195" t="n"/>
      <c r="U584" s="195" t="n"/>
      <c r="V584" s="195" t="n"/>
      <c r="W584" s="195" t="n"/>
      <c r="X584" s="195" t="n"/>
      <c r="Y584" s="195" t="n"/>
      <c r="Z584" s="195" t="n"/>
    </row>
    <row r="585" ht="12.75" customHeight="1" s="324">
      <c r="A585" s="195" t="n"/>
      <c r="B585" s="195" t="n"/>
      <c r="C585" s="195" t="n"/>
      <c r="D585" s="195" t="n"/>
      <c r="E585" s="195" t="n"/>
      <c r="F585" s="195" t="n"/>
      <c r="G585" s="195" t="n"/>
      <c r="H585" s="195" t="n"/>
      <c r="I585" s="195" t="n"/>
      <c r="J585" s="195" t="n"/>
      <c r="K585" s="195" t="n"/>
      <c r="L585" s="195" t="n"/>
      <c r="M585" s="195" t="n"/>
      <c r="N585" s="195" t="n"/>
      <c r="O585" s="195" t="n"/>
      <c r="P585" s="195" t="n"/>
      <c r="Q585" s="195" t="n"/>
      <c r="R585" s="195" t="n"/>
      <c r="S585" s="195" t="n"/>
      <c r="T585" s="195" t="n"/>
      <c r="U585" s="195" t="n"/>
      <c r="V585" s="195" t="n"/>
      <c r="W585" s="195" t="n"/>
      <c r="X585" s="195" t="n"/>
      <c r="Y585" s="195" t="n"/>
      <c r="Z585" s="195" t="n"/>
    </row>
    <row r="586" ht="12.75" customHeight="1" s="324">
      <c r="A586" s="195" t="n"/>
      <c r="B586" s="195" t="n"/>
      <c r="C586" s="195" t="n"/>
      <c r="D586" s="195" t="n"/>
      <c r="E586" s="195" t="n"/>
      <c r="F586" s="195" t="n"/>
      <c r="G586" s="195" t="n"/>
      <c r="H586" s="195" t="n"/>
      <c r="I586" s="195" t="n"/>
      <c r="J586" s="195" t="n"/>
      <c r="K586" s="195" t="n"/>
      <c r="L586" s="195" t="n"/>
      <c r="M586" s="195" t="n"/>
      <c r="N586" s="195" t="n"/>
      <c r="O586" s="195" t="n"/>
      <c r="P586" s="195" t="n"/>
      <c r="Q586" s="195" t="n"/>
      <c r="R586" s="195" t="n"/>
      <c r="S586" s="195" t="n"/>
      <c r="T586" s="195" t="n"/>
      <c r="U586" s="195" t="n"/>
      <c r="V586" s="195" t="n"/>
      <c r="W586" s="195" t="n"/>
      <c r="X586" s="195" t="n"/>
      <c r="Y586" s="195" t="n"/>
      <c r="Z586" s="195" t="n"/>
    </row>
    <row r="587" ht="12.75" customHeight="1" s="324">
      <c r="A587" s="195" t="n"/>
      <c r="B587" s="195" t="n"/>
      <c r="C587" s="195" t="n"/>
      <c r="D587" s="195" t="n"/>
      <c r="E587" s="195" t="n"/>
      <c r="F587" s="195" t="n"/>
      <c r="G587" s="195" t="n"/>
      <c r="H587" s="195" t="n"/>
      <c r="I587" s="195" t="n"/>
      <c r="J587" s="195" t="n"/>
      <c r="K587" s="195" t="n"/>
      <c r="L587" s="195" t="n"/>
      <c r="M587" s="195" t="n"/>
      <c r="N587" s="195" t="n"/>
      <c r="O587" s="195" t="n"/>
      <c r="P587" s="195" t="n"/>
      <c r="Q587" s="195" t="n"/>
      <c r="R587" s="195" t="n"/>
      <c r="S587" s="195" t="n"/>
      <c r="T587" s="195" t="n"/>
      <c r="U587" s="195" t="n"/>
      <c r="V587" s="195" t="n"/>
      <c r="W587" s="195" t="n"/>
      <c r="X587" s="195" t="n"/>
      <c r="Y587" s="195" t="n"/>
      <c r="Z587" s="195" t="n"/>
    </row>
    <row r="588" ht="12.75" customHeight="1" s="324">
      <c r="A588" s="195" t="n"/>
      <c r="B588" s="195" t="n"/>
      <c r="C588" s="195" t="n"/>
      <c r="D588" s="195" t="n"/>
      <c r="E588" s="195" t="n"/>
      <c r="F588" s="195" t="n"/>
      <c r="G588" s="195" t="n"/>
      <c r="H588" s="195" t="n"/>
      <c r="I588" s="195" t="n"/>
      <c r="J588" s="195" t="n"/>
      <c r="K588" s="195" t="n"/>
      <c r="L588" s="195" t="n"/>
      <c r="M588" s="195" t="n"/>
      <c r="N588" s="195" t="n"/>
      <c r="O588" s="195" t="n"/>
      <c r="P588" s="195" t="n"/>
      <c r="Q588" s="195" t="n"/>
      <c r="R588" s="195" t="n"/>
      <c r="S588" s="195" t="n"/>
      <c r="T588" s="195" t="n"/>
      <c r="U588" s="195" t="n"/>
      <c r="V588" s="195" t="n"/>
      <c r="W588" s="195" t="n"/>
      <c r="X588" s="195" t="n"/>
      <c r="Y588" s="195" t="n"/>
      <c r="Z588" s="195" t="n"/>
    </row>
    <row r="589" ht="12.75" customHeight="1" s="324">
      <c r="A589" s="195" t="n"/>
      <c r="B589" s="195" t="n"/>
      <c r="C589" s="195" t="n"/>
      <c r="D589" s="195" t="n"/>
      <c r="E589" s="195" t="n"/>
      <c r="F589" s="195" t="n"/>
      <c r="G589" s="195" t="n"/>
      <c r="H589" s="195" t="n"/>
      <c r="I589" s="195" t="n"/>
      <c r="J589" s="195" t="n"/>
      <c r="K589" s="195" t="n"/>
      <c r="L589" s="195" t="n"/>
      <c r="M589" s="195" t="n"/>
      <c r="N589" s="195" t="n"/>
      <c r="O589" s="195" t="n"/>
      <c r="P589" s="195" t="n"/>
      <c r="Q589" s="195" t="n"/>
      <c r="R589" s="195" t="n"/>
      <c r="S589" s="195" t="n"/>
      <c r="T589" s="195" t="n"/>
      <c r="U589" s="195" t="n"/>
      <c r="V589" s="195" t="n"/>
      <c r="W589" s="195" t="n"/>
      <c r="X589" s="195" t="n"/>
      <c r="Y589" s="195" t="n"/>
      <c r="Z589" s="195" t="n"/>
    </row>
    <row r="590" ht="12.75" customHeight="1" s="324">
      <c r="A590" s="195" t="n"/>
      <c r="B590" s="195" t="n"/>
      <c r="C590" s="195" t="n"/>
      <c r="D590" s="195" t="n"/>
      <c r="E590" s="195" t="n"/>
      <c r="F590" s="195" t="n"/>
      <c r="G590" s="195" t="n"/>
      <c r="H590" s="195" t="n"/>
      <c r="I590" s="195" t="n"/>
      <c r="J590" s="195" t="n"/>
      <c r="K590" s="195" t="n"/>
      <c r="L590" s="195" t="n"/>
      <c r="M590" s="195" t="n"/>
      <c r="N590" s="195" t="n"/>
      <c r="O590" s="195" t="n"/>
      <c r="P590" s="195" t="n"/>
      <c r="Q590" s="195" t="n"/>
      <c r="R590" s="195" t="n"/>
      <c r="S590" s="195" t="n"/>
      <c r="T590" s="195" t="n"/>
      <c r="U590" s="195" t="n"/>
      <c r="V590" s="195" t="n"/>
      <c r="W590" s="195" t="n"/>
      <c r="X590" s="195" t="n"/>
      <c r="Y590" s="195" t="n"/>
      <c r="Z590" s="195" t="n"/>
    </row>
    <row r="591" ht="12.75" customHeight="1" s="324">
      <c r="A591" s="195" t="n"/>
      <c r="B591" s="195" t="n"/>
      <c r="C591" s="195" t="n"/>
      <c r="D591" s="195" t="n"/>
      <c r="E591" s="195" t="n"/>
      <c r="F591" s="195" t="n"/>
      <c r="G591" s="195" t="n"/>
      <c r="H591" s="195" t="n"/>
      <c r="I591" s="195" t="n"/>
      <c r="J591" s="195" t="n"/>
      <c r="K591" s="195" t="n"/>
      <c r="L591" s="195" t="n"/>
      <c r="M591" s="195" t="n"/>
      <c r="N591" s="195" t="n"/>
      <c r="O591" s="195" t="n"/>
      <c r="P591" s="195" t="n"/>
      <c r="Q591" s="195" t="n"/>
      <c r="R591" s="195" t="n"/>
      <c r="S591" s="195" t="n"/>
      <c r="T591" s="195" t="n"/>
      <c r="U591" s="195" t="n"/>
      <c r="V591" s="195" t="n"/>
      <c r="W591" s="195" t="n"/>
      <c r="X591" s="195" t="n"/>
      <c r="Y591" s="195" t="n"/>
      <c r="Z591" s="195" t="n"/>
    </row>
    <row r="592" ht="12.75" customHeight="1" s="324">
      <c r="A592" s="195" t="n"/>
      <c r="B592" s="195" t="n"/>
      <c r="C592" s="195" t="n"/>
      <c r="D592" s="195" t="n"/>
      <c r="E592" s="195" t="n"/>
      <c r="F592" s="195" t="n"/>
      <c r="G592" s="195" t="n"/>
      <c r="H592" s="195" t="n"/>
      <c r="I592" s="195" t="n"/>
      <c r="J592" s="195" t="n"/>
      <c r="K592" s="195" t="n"/>
      <c r="L592" s="195" t="n"/>
      <c r="M592" s="195" t="n"/>
      <c r="N592" s="195" t="n"/>
      <c r="O592" s="195" t="n"/>
      <c r="P592" s="195" t="n"/>
      <c r="Q592" s="195" t="n"/>
      <c r="R592" s="195" t="n"/>
      <c r="S592" s="195" t="n"/>
      <c r="T592" s="195" t="n"/>
      <c r="U592" s="195" t="n"/>
      <c r="V592" s="195" t="n"/>
      <c r="W592" s="195" t="n"/>
      <c r="X592" s="195" t="n"/>
      <c r="Y592" s="195" t="n"/>
      <c r="Z592" s="195" t="n"/>
    </row>
    <row r="593" ht="12.75" customHeight="1" s="324">
      <c r="A593" s="195" t="n"/>
      <c r="B593" s="195" t="n"/>
      <c r="C593" s="195" t="n"/>
      <c r="D593" s="195" t="n"/>
      <c r="E593" s="195" t="n"/>
      <c r="F593" s="195" t="n"/>
      <c r="G593" s="195" t="n"/>
      <c r="H593" s="195" t="n"/>
      <c r="I593" s="195" t="n"/>
      <c r="J593" s="195" t="n"/>
      <c r="K593" s="195" t="n"/>
      <c r="L593" s="195" t="n"/>
      <c r="M593" s="195" t="n"/>
      <c r="N593" s="195" t="n"/>
      <c r="O593" s="195" t="n"/>
      <c r="P593" s="195" t="n"/>
      <c r="Q593" s="195" t="n"/>
      <c r="R593" s="195" t="n"/>
      <c r="S593" s="195" t="n"/>
      <c r="T593" s="195" t="n"/>
      <c r="U593" s="195" t="n"/>
      <c r="V593" s="195" t="n"/>
      <c r="W593" s="195" t="n"/>
      <c r="X593" s="195" t="n"/>
      <c r="Y593" s="195" t="n"/>
      <c r="Z593" s="195" t="n"/>
    </row>
    <row r="594" ht="12.75" customHeight="1" s="324">
      <c r="A594" s="195" t="n"/>
      <c r="B594" s="195" t="n"/>
      <c r="C594" s="195" t="n"/>
      <c r="D594" s="195" t="n"/>
      <c r="E594" s="195" t="n"/>
      <c r="F594" s="195" t="n"/>
      <c r="G594" s="195" t="n"/>
      <c r="H594" s="195" t="n"/>
      <c r="I594" s="195" t="n"/>
      <c r="J594" s="195" t="n"/>
      <c r="K594" s="195" t="n"/>
      <c r="L594" s="195" t="n"/>
      <c r="M594" s="195" t="n"/>
      <c r="N594" s="195" t="n"/>
      <c r="O594" s="195" t="n"/>
      <c r="P594" s="195" t="n"/>
      <c r="Q594" s="195" t="n"/>
      <c r="R594" s="195" t="n"/>
      <c r="S594" s="195" t="n"/>
      <c r="T594" s="195" t="n"/>
      <c r="U594" s="195" t="n"/>
      <c r="V594" s="195" t="n"/>
      <c r="W594" s="195" t="n"/>
      <c r="X594" s="195" t="n"/>
      <c r="Y594" s="195" t="n"/>
      <c r="Z594" s="195" t="n"/>
    </row>
    <row r="595" ht="12.75" customHeight="1" s="324">
      <c r="A595" s="195" t="n"/>
      <c r="B595" s="195" t="n"/>
      <c r="C595" s="195" t="n"/>
      <c r="D595" s="195" t="n"/>
      <c r="E595" s="195" t="n"/>
      <c r="F595" s="195" t="n"/>
      <c r="G595" s="195" t="n"/>
      <c r="H595" s="195" t="n"/>
      <c r="I595" s="195" t="n"/>
      <c r="J595" s="195" t="n"/>
      <c r="K595" s="195" t="n"/>
      <c r="L595" s="195" t="n"/>
      <c r="M595" s="195" t="n"/>
      <c r="N595" s="195" t="n"/>
      <c r="O595" s="195" t="n"/>
      <c r="P595" s="195" t="n"/>
      <c r="Q595" s="195" t="n"/>
      <c r="R595" s="195" t="n"/>
      <c r="S595" s="195" t="n"/>
      <c r="T595" s="195" t="n"/>
      <c r="U595" s="195" t="n"/>
      <c r="V595" s="195" t="n"/>
      <c r="W595" s="195" t="n"/>
      <c r="X595" s="195" t="n"/>
      <c r="Y595" s="195" t="n"/>
      <c r="Z595" s="195" t="n"/>
    </row>
    <row r="596" ht="12.75" customHeight="1" s="324">
      <c r="A596" s="195" t="n"/>
      <c r="B596" s="195" t="n"/>
      <c r="C596" s="195" t="n"/>
      <c r="D596" s="195" t="n"/>
      <c r="E596" s="195" t="n"/>
      <c r="F596" s="195" t="n"/>
      <c r="G596" s="195" t="n"/>
      <c r="H596" s="195" t="n"/>
      <c r="I596" s="195" t="n"/>
      <c r="J596" s="195" t="n"/>
      <c r="K596" s="195" t="n"/>
      <c r="L596" s="195" t="n"/>
      <c r="M596" s="195" t="n"/>
      <c r="N596" s="195" t="n"/>
      <c r="O596" s="195" t="n"/>
      <c r="P596" s="195" t="n"/>
      <c r="Q596" s="195" t="n"/>
      <c r="R596" s="195" t="n"/>
      <c r="S596" s="195" t="n"/>
      <c r="T596" s="195" t="n"/>
      <c r="U596" s="195" t="n"/>
      <c r="V596" s="195" t="n"/>
      <c r="W596" s="195" t="n"/>
      <c r="X596" s="195" t="n"/>
      <c r="Y596" s="195" t="n"/>
      <c r="Z596" s="195" t="n"/>
    </row>
    <row r="597" ht="12.75" customHeight="1" s="324">
      <c r="A597" s="195" t="n"/>
      <c r="B597" s="195" t="n"/>
      <c r="C597" s="195" t="n"/>
      <c r="D597" s="195" t="n"/>
      <c r="E597" s="195" t="n"/>
      <c r="F597" s="195" t="n"/>
      <c r="G597" s="195" t="n"/>
      <c r="H597" s="195" t="n"/>
      <c r="I597" s="195" t="n"/>
      <c r="J597" s="195" t="n"/>
      <c r="K597" s="195" t="n"/>
      <c r="L597" s="195" t="n"/>
      <c r="M597" s="195" t="n"/>
      <c r="N597" s="195" t="n"/>
      <c r="O597" s="195" t="n"/>
      <c r="P597" s="195" t="n"/>
      <c r="Q597" s="195" t="n"/>
      <c r="R597" s="195" t="n"/>
      <c r="S597" s="195" t="n"/>
      <c r="T597" s="195" t="n"/>
      <c r="U597" s="195" t="n"/>
      <c r="V597" s="195" t="n"/>
      <c r="W597" s="195" t="n"/>
      <c r="X597" s="195" t="n"/>
      <c r="Y597" s="195" t="n"/>
      <c r="Z597" s="195" t="n"/>
    </row>
    <row r="598" ht="12.75" customHeight="1" s="324">
      <c r="A598" s="195" t="n"/>
      <c r="B598" s="195" t="n"/>
      <c r="C598" s="195" t="n"/>
      <c r="D598" s="195" t="n"/>
      <c r="E598" s="195" t="n"/>
      <c r="F598" s="195" t="n"/>
      <c r="G598" s="195" t="n"/>
      <c r="H598" s="195" t="n"/>
      <c r="I598" s="195" t="n"/>
      <c r="J598" s="195" t="n"/>
      <c r="K598" s="195" t="n"/>
      <c r="L598" s="195" t="n"/>
      <c r="M598" s="195" t="n"/>
      <c r="N598" s="195" t="n"/>
      <c r="O598" s="195" t="n"/>
      <c r="P598" s="195" t="n"/>
      <c r="Q598" s="195" t="n"/>
      <c r="R598" s="195" t="n"/>
      <c r="S598" s="195" t="n"/>
      <c r="T598" s="195" t="n"/>
      <c r="U598" s="195" t="n"/>
      <c r="V598" s="195" t="n"/>
      <c r="W598" s="195" t="n"/>
      <c r="X598" s="195" t="n"/>
      <c r="Y598" s="195" t="n"/>
      <c r="Z598" s="195" t="n"/>
    </row>
    <row r="599" ht="12.75" customHeight="1" s="324">
      <c r="A599" s="195" t="n"/>
      <c r="B599" s="195" t="n"/>
      <c r="C599" s="195" t="n"/>
      <c r="D599" s="195" t="n"/>
      <c r="E599" s="195" t="n"/>
      <c r="F599" s="195" t="n"/>
      <c r="G599" s="195" t="n"/>
      <c r="H599" s="195" t="n"/>
      <c r="I599" s="195" t="n"/>
      <c r="J599" s="195" t="n"/>
      <c r="K599" s="195" t="n"/>
      <c r="L599" s="195" t="n"/>
      <c r="M599" s="195" t="n"/>
      <c r="N599" s="195" t="n"/>
      <c r="O599" s="195" t="n"/>
      <c r="P599" s="195" t="n"/>
      <c r="Q599" s="195" t="n"/>
      <c r="R599" s="195" t="n"/>
      <c r="S599" s="195" t="n"/>
      <c r="T599" s="195" t="n"/>
      <c r="U599" s="195" t="n"/>
      <c r="V599" s="195" t="n"/>
      <c r="W599" s="195" t="n"/>
      <c r="X599" s="195" t="n"/>
      <c r="Y599" s="195" t="n"/>
      <c r="Z599" s="195" t="n"/>
    </row>
    <row r="600" ht="12.75" customHeight="1" s="324">
      <c r="A600" s="195" t="n"/>
      <c r="B600" s="195" t="n"/>
      <c r="C600" s="195" t="n"/>
      <c r="D600" s="195" t="n"/>
      <c r="E600" s="195" t="n"/>
      <c r="F600" s="195" t="n"/>
      <c r="G600" s="195" t="n"/>
      <c r="H600" s="195" t="n"/>
      <c r="I600" s="195" t="n"/>
      <c r="J600" s="195" t="n"/>
      <c r="K600" s="195" t="n"/>
      <c r="L600" s="195" t="n"/>
      <c r="M600" s="195" t="n"/>
      <c r="N600" s="195" t="n"/>
      <c r="O600" s="195" t="n"/>
      <c r="P600" s="195" t="n"/>
      <c r="Q600" s="195" t="n"/>
      <c r="R600" s="195" t="n"/>
      <c r="S600" s="195" t="n"/>
      <c r="T600" s="195" t="n"/>
      <c r="U600" s="195" t="n"/>
      <c r="V600" s="195" t="n"/>
      <c r="W600" s="195" t="n"/>
      <c r="X600" s="195" t="n"/>
      <c r="Y600" s="195" t="n"/>
      <c r="Z600" s="195" t="n"/>
    </row>
    <row r="601" ht="12.75" customHeight="1" s="324">
      <c r="A601" s="195" t="n"/>
      <c r="B601" s="195" t="n"/>
      <c r="C601" s="195" t="n"/>
      <c r="D601" s="195" t="n"/>
      <c r="E601" s="195" t="n"/>
      <c r="F601" s="195" t="n"/>
      <c r="G601" s="195" t="n"/>
      <c r="H601" s="195" t="n"/>
      <c r="I601" s="195" t="n"/>
      <c r="J601" s="195" t="n"/>
      <c r="K601" s="195" t="n"/>
      <c r="L601" s="195" t="n"/>
      <c r="M601" s="195" t="n"/>
      <c r="N601" s="195" t="n"/>
      <c r="O601" s="195" t="n"/>
      <c r="P601" s="195" t="n"/>
      <c r="Q601" s="195" t="n"/>
      <c r="R601" s="195" t="n"/>
      <c r="S601" s="195" t="n"/>
      <c r="T601" s="195" t="n"/>
      <c r="U601" s="195" t="n"/>
      <c r="V601" s="195" t="n"/>
      <c r="W601" s="195" t="n"/>
      <c r="X601" s="195" t="n"/>
      <c r="Y601" s="195" t="n"/>
      <c r="Z601" s="195" t="n"/>
    </row>
    <row r="602" ht="12.75" customHeight="1" s="324">
      <c r="A602" s="195" t="n"/>
      <c r="B602" s="195" t="n"/>
      <c r="C602" s="195" t="n"/>
      <c r="D602" s="195" t="n"/>
      <c r="E602" s="195" t="n"/>
      <c r="F602" s="195" t="n"/>
      <c r="G602" s="195" t="n"/>
      <c r="H602" s="195" t="n"/>
      <c r="I602" s="195" t="n"/>
      <c r="J602" s="195" t="n"/>
      <c r="K602" s="195" t="n"/>
      <c r="L602" s="195" t="n"/>
      <c r="M602" s="195" t="n"/>
      <c r="N602" s="195" t="n"/>
      <c r="O602" s="195" t="n"/>
      <c r="P602" s="195" t="n"/>
      <c r="Q602" s="195" t="n"/>
      <c r="R602" s="195" t="n"/>
      <c r="S602" s="195" t="n"/>
      <c r="T602" s="195" t="n"/>
      <c r="U602" s="195" t="n"/>
      <c r="V602" s="195" t="n"/>
      <c r="W602" s="195" t="n"/>
      <c r="X602" s="195" t="n"/>
      <c r="Y602" s="195" t="n"/>
      <c r="Z602" s="195" t="n"/>
    </row>
    <row r="603" ht="12.75" customHeight="1" s="324">
      <c r="A603" s="195" t="n"/>
      <c r="B603" s="195" t="n"/>
      <c r="C603" s="195" t="n"/>
      <c r="D603" s="195" t="n"/>
      <c r="E603" s="195" t="n"/>
      <c r="F603" s="195" t="n"/>
      <c r="G603" s="195" t="n"/>
      <c r="H603" s="195" t="n"/>
      <c r="I603" s="195" t="n"/>
      <c r="J603" s="195" t="n"/>
      <c r="K603" s="195" t="n"/>
      <c r="L603" s="195" t="n"/>
      <c r="M603" s="195" t="n"/>
      <c r="N603" s="195" t="n"/>
      <c r="O603" s="195" t="n"/>
      <c r="P603" s="195" t="n"/>
      <c r="Q603" s="195" t="n"/>
      <c r="R603" s="195" t="n"/>
      <c r="S603" s="195" t="n"/>
      <c r="T603" s="195" t="n"/>
      <c r="U603" s="195" t="n"/>
      <c r="V603" s="195" t="n"/>
      <c r="W603" s="195" t="n"/>
      <c r="X603" s="195" t="n"/>
      <c r="Y603" s="195" t="n"/>
      <c r="Z603" s="195" t="n"/>
    </row>
    <row r="604" ht="12.75" customHeight="1" s="324">
      <c r="A604" s="195" t="n"/>
      <c r="B604" s="195" t="n"/>
      <c r="C604" s="195" t="n"/>
      <c r="D604" s="195" t="n"/>
      <c r="E604" s="195" t="n"/>
      <c r="F604" s="195" t="n"/>
      <c r="G604" s="195" t="n"/>
      <c r="H604" s="195" t="n"/>
      <c r="I604" s="195" t="n"/>
      <c r="J604" s="195" t="n"/>
      <c r="K604" s="195" t="n"/>
      <c r="L604" s="195" t="n"/>
      <c r="M604" s="195" t="n"/>
      <c r="N604" s="195" t="n"/>
      <c r="O604" s="195" t="n"/>
      <c r="P604" s="195" t="n"/>
      <c r="Q604" s="195" t="n"/>
      <c r="R604" s="195" t="n"/>
      <c r="S604" s="195" t="n"/>
      <c r="T604" s="195" t="n"/>
      <c r="U604" s="195" t="n"/>
      <c r="V604" s="195" t="n"/>
      <c r="W604" s="195" t="n"/>
      <c r="X604" s="195" t="n"/>
      <c r="Y604" s="195" t="n"/>
      <c r="Z604" s="195" t="n"/>
    </row>
    <row r="605" ht="12.75" customHeight="1" s="324">
      <c r="A605" s="195" t="n"/>
      <c r="B605" s="195" t="n"/>
      <c r="C605" s="195" t="n"/>
      <c r="D605" s="195" t="n"/>
      <c r="E605" s="195" t="n"/>
      <c r="F605" s="195" t="n"/>
      <c r="G605" s="195" t="n"/>
      <c r="H605" s="195" t="n"/>
      <c r="I605" s="195" t="n"/>
      <c r="J605" s="195" t="n"/>
      <c r="K605" s="195" t="n"/>
      <c r="L605" s="195" t="n"/>
      <c r="M605" s="195" t="n"/>
      <c r="N605" s="195" t="n"/>
      <c r="O605" s="195" t="n"/>
      <c r="P605" s="195" t="n"/>
      <c r="Q605" s="195" t="n"/>
      <c r="R605" s="195" t="n"/>
      <c r="S605" s="195" t="n"/>
      <c r="T605" s="195" t="n"/>
      <c r="U605" s="195" t="n"/>
      <c r="V605" s="195" t="n"/>
      <c r="W605" s="195" t="n"/>
      <c r="X605" s="195" t="n"/>
      <c r="Y605" s="195" t="n"/>
      <c r="Z605" s="195" t="n"/>
    </row>
    <row r="606" ht="12.75" customHeight="1" s="324">
      <c r="A606" s="195" t="n"/>
      <c r="B606" s="195" t="n"/>
      <c r="C606" s="195" t="n"/>
      <c r="D606" s="195" t="n"/>
      <c r="E606" s="195" t="n"/>
      <c r="F606" s="195" t="n"/>
      <c r="G606" s="195" t="n"/>
      <c r="H606" s="195" t="n"/>
      <c r="I606" s="195" t="n"/>
      <c r="J606" s="195" t="n"/>
      <c r="K606" s="195" t="n"/>
      <c r="L606" s="195" t="n"/>
      <c r="M606" s="195" t="n"/>
      <c r="N606" s="195" t="n"/>
      <c r="O606" s="195" t="n"/>
      <c r="P606" s="195" t="n"/>
      <c r="Q606" s="195" t="n"/>
      <c r="R606" s="195" t="n"/>
      <c r="S606" s="195" t="n"/>
      <c r="T606" s="195" t="n"/>
      <c r="U606" s="195" t="n"/>
      <c r="V606" s="195" t="n"/>
      <c r="W606" s="195" t="n"/>
      <c r="X606" s="195" t="n"/>
      <c r="Y606" s="195" t="n"/>
      <c r="Z606" s="195" t="n"/>
    </row>
    <row r="607" ht="12.75" customHeight="1" s="324">
      <c r="A607" s="195" t="n"/>
      <c r="B607" s="195" t="n"/>
      <c r="C607" s="195" t="n"/>
      <c r="D607" s="195" t="n"/>
      <c r="E607" s="195" t="n"/>
      <c r="F607" s="195" t="n"/>
      <c r="G607" s="195" t="n"/>
      <c r="H607" s="195" t="n"/>
      <c r="I607" s="195" t="n"/>
      <c r="J607" s="195" t="n"/>
      <c r="K607" s="195" t="n"/>
      <c r="L607" s="195" t="n"/>
      <c r="M607" s="195" t="n"/>
      <c r="N607" s="195" t="n"/>
      <c r="O607" s="195" t="n"/>
      <c r="P607" s="195" t="n"/>
      <c r="Q607" s="195" t="n"/>
      <c r="R607" s="195" t="n"/>
      <c r="S607" s="195" t="n"/>
      <c r="T607" s="195" t="n"/>
      <c r="U607" s="195" t="n"/>
      <c r="V607" s="195" t="n"/>
      <c r="W607" s="195" t="n"/>
      <c r="X607" s="195" t="n"/>
      <c r="Y607" s="195" t="n"/>
      <c r="Z607" s="195" t="n"/>
    </row>
    <row r="608" ht="12.75" customHeight="1" s="324">
      <c r="A608" s="195" t="n"/>
      <c r="B608" s="195" t="n"/>
      <c r="C608" s="195" t="n"/>
      <c r="D608" s="195" t="n"/>
      <c r="E608" s="195" t="n"/>
      <c r="F608" s="195" t="n"/>
      <c r="G608" s="195" t="n"/>
      <c r="H608" s="195" t="n"/>
      <c r="I608" s="195" t="n"/>
      <c r="J608" s="195" t="n"/>
      <c r="K608" s="195" t="n"/>
      <c r="L608" s="195" t="n"/>
      <c r="M608" s="195" t="n"/>
      <c r="N608" s="195" t="n"/>
      <c r="O608" s="195" t="n"/>
      <c r="P608" s="195" t="n"/>
      <c r="Q608" s="195" t="n"/>
      <c r="R608" s="195" t="n"/>
      <c r="S608" s="195" t="n"/>
      <c r="T608" s="195" t="n"/>
      <c r="U608" s="195" t="n"/>
      <c r="V608" s="195" t="n"/>
      <c r="W608" s="195" t="n"/>
      <c r="X608" s="195" t="n"/>
      <c r="Y608" s="195" t="n"/>
      <c r="Z608" s="195" t="n"/>
    </row>
    <row r="609" ht="12.75" customHeight="1" s="324">
      <c r="A609" s="195" t="n"/>
      <c r="B609" s="195" t="n"/>
      <c r="C609" s="195" t="n"/>
      <c r="D609" s="195" t="n"/>
      <c r="E609" s="195" t="n"/>
      <c r="F609" s="195" t="n"/>
      <c r="G609" s="195" t="n"/>
      <c r="H609" s="195" t="n"/>
      <c r="I609" s="195" t="n"/>
      <c r="J609" s="195" t="n"/>
      <c r="K609" s="195" t="n"/>
      <c r="L609" s="195" t="n"/>
      <c r="M609" s="195" t="n"/>
      <c r="N609" s="195" t="n"/>
      <c r="O609" s="195" t="n"/>
      <c r="P609" s="195" t="n"/>
      <c r="Q609" s="195" t="n"/>
      <c r="R609" s="195" t="n"/>
      <c r="S609" s="195" t="n"/>
      <c r="T609" s="195" t="n"/>
      <c r="U609" s="195" t="n"/>
      <c r="V609" s="195" t="n"/>
      <c r="W609" s="195" t="n"/>
      <c r="X609" s="195" t="n"/>
      <c r="Y609" s="195" t="n"/>
      <c r="Z609" s="195" t="n"/>
    </row>
    <row r="610" ht="12.75" customHeight="1" s="324">
      <c r="A610" s="195" t="n"/>
      <c r="B610" s="195" t="n"/>
      <c r="C610" s="195" t="n"/>
      <c r="D610" s="195" t="n"/>
      <c r="E610" s="195" t="n"/>
      <c r="F610" s="195" t="n"/>
      <c r="G610" s="195" t="n"/>
      <c r="H610" s="195" t="n"/>
      <c r="I610" s="195" t="n"/>
      <c r="J610" s="195" t="n"/>
      <c r="K610" s="195" t="n"/>
      <c r="L610" s="195" t="n"/>
      <c r="M610" s="195" t="n"/>
      <c r="N610" s="195" t="n"/>
      <c r="O610" s="195" t="n"/>
      <c r="P610" s="195" t="n"/>
      <c r="Q610" s="195" t="n"/>
      <c r="R610" s="195" t="n"/>
      <c r="S610" s="195" t="n"/>
      <c r="T610" s="195" t="n"/>
      <c r="U610" s="195" t="n"/>
      <c r="V610" s="195" t="n"/>
      <c r="W610" s="195" t="n"/>
      <c r="X610" s="195" t="n"/>
      <c r="Y610" s="195" t="n"/>
      <c r="Z610" s="195" t="n"/>
    </row>
    <row r="611" ht="12.75" customHeight="1" s="324">
      <c r="A611" s="195" t="n"/>
      <c r="B611" s="195" t="n"/>
      <c r="C611" s="195" t="n"/>
      <c r="D611" s="195" t="n"/>
      <c r="E611" s="195" t="n"/>
      <c r="F611" s="195" t="n"/>
      <c r="G611" s="195" t="n"/>
      <c r="H611" s="195" t="n"/>
      <c r="I611" s="195" t="n"/>
      <c r="J611" s="195" t="n"/>
      <c r="K611" s="195" t="n"/>
      <c r="L611" s="195" t="n"/>
      <c r="M611" s="195" t="n"/>
      <c r="N611" s="195" t="n"/>
      <c r="O611" s="195" t="n"/>
      <c r="P611" s="195" t="n"/>
      <c r="Q611" s="195" t="n"/>
      <c r="R611" s="195" t="n"/>
      <c r="S611" s="195" t="n"/>
      <c r="T611" s="195" t="n"/>
      <c r="U611" s="195" t="n"/>
      <c r="V611" s="195" t="n"/>
      <c r="W611" s="195" t="n"/>
      <c r="X611" s="195" t="n"/>
      <c r="Y611" s="195" t="n"/>
      <c r="Z611" s="195" t="n"/>
    </row>
    <row r="612" ht="12.75" customHeight="1" s="324">
      <c r="A612" s="195" t="n"/>
      <c r="B612" s="195" t="n"/>
      <c r="C612" s="195" t="n"/>
      <c r="D612" s="195" t="n"/>
      <c r="E612" s="195" t="n"/>
      <c r="F612" s="195" t="n"/>
      <c r="G612" s="195" t="n"/>
      <c r="H612" s="195" t="n"/>
      <c r="I612" s="195" t="n"/>
      <c r="J612" s="195" t="n"/>
      <c r="K612" s="195" t="n"/>
      <c r="L612" s="195" t="n"/>
      <c r="M612" s="195" t="n"/>
      <c r="N612" s="195" t="n"/>
      <c r="O612" s="195" t="n"/>
      <c r="P612" s="195" t="n"/>
      <c r="Q612" s="195" t="n"/>
      <c r="R612" s="195" t="n"/>
      <c r="S612" s="195" t="n"/>
      <c r="T612" s="195" t="n"/>
      <c r="U612" s="195" t="n"/>
      <c r="V612" s="195" t="n"/>
      <c r="W612" s="195" t="n"/>
      <c r="X612" s="195" t="n"/>
      <c r="Y612" s="195" t="n"/>
      <c r="Z612" s="195" t="n"/>
    </row>
    <row r="613" ht="12.75" customHeight="1" s="324">
      <c r="A613" s="195" t="n"/>
      <c r="B613" s="195" t="n"/>
      <c r="C613" s="195" t="n"/>
      <c r="D613" s="195" t="n"/>
      <c r="E613" s="195" t="n"/>
      <c r="F613" s="195" t="n"/>
      <c r="G613" s="195" t="n"/>
      <c r="H613" s="195" t="n"/>
      <c r="I613" s="195" t="n"/>
      <c r="J613" s="195" t="n"/>
      <c r="K613" s="195" t="n"/>
      <c r="L613" s="195" t="n"/>
      <c r="M613" s="195" t="n"/>
      <c r="N613" s="195" t="n"/>
      <c r="O613" s="195" t="n"/>
      <c r="P613" s="195" t="n"/>
      <c r="Q613" s="195" t="n"/>
      <c r="R613" s="195" t="n"/>
      <c r="S613" s="195" t="n"/>
      <c r="T613" s="195" t="n"/>
      <c r="U613" s="195" t="n"/>
      <c r="V613" s="195" t="n"/>
      <c r="W613" s="195" t="n"/>
      <c r="X613" s="195" t="n"/>
      <c r="Y613" s="195" t="n"/>
      <c r="Z613" s="195" t="n"/>
    </row>
    <row r="614" ht="12.75" customHeight="1" s="324">
      <c r="A614" s="195" t="n"/>
      <c r="B614" s="195" t="n"/>
      <c r="C614" s="195" t="n"/>
      <c r="D614" s="195" t="n"/>
      <c r="E614" s="195" t="n"/>
      <c r="F614" s="195" t="n"/>
      <c r="G614" s="195" t="n"/>
      <c r="H614" s="195" t="n"/>
      <c r="I614" s="195" t="n"/>
      <c r="J614" s="195" t="n"/>
      <c r="K614" s="195" t="n"/>
      <c r="L614" s="195" t="n"/>
      <c r="M614" s="195" t="n"/>
      <c r="N614" s="195" t="n"/>
      <c r="O614" s="195" t="n"/>
      <c r="P614" s="195" t="n"/>
      <c r="Q614" s="195" t="n"/>
      <c r="R614" s="195" t="n"/>
      <c r="S614" s="195" t="n"/>
      <c r="T614" s="195" t="n"/>
      <c r="U614" s="195" t="n"/>
      <c r="V614" s="195" t="n"/>
      <c r="W614" s="195" t="n"/>
      <c r="X614" s="195" t="n"/>
      <c r="Y614" s="195" t="n"/>
      <c r="Z614" s="195" t="n"/>
    </row>
    <row r="615" ht="12.75" customHeight="1" s="324">
      <c r="A615" s="195" t="n"/>
      <c r="B615" s="195" t="n"/>
      <c r="C615" s="195" t="n"/>
      <c r="D615" s="195" t="n"/>
      <c r="E615" s="195" t="n"/>
      <c r="F615" s="195" t="n"/>
      <c r="G615" s="195" t="n"/>
      <c r="H615" s="195" t="n"/>
      <c r="I615" s="195" t="n"/>
      <c r="J615" s="195" t="n"/>
      <c r="K615" s="195" t="n"/>
      <c r="L615" s="195" t="n"/>
      <c r="M615" s="195" t="n"/>
      <c r="N615" s="195" t="n"/>
      <c r="O615" s="195" t="n"/>
      <c r="P615" s="195" t="n"/>
      <c r="Q615" s="195" t="n"/>
      <c r="R615" s="195" t="n"/>
      <c r="S615" s="195" t="n"/>
      <c r="T615" s="195" t="n"/>
      <c r="U615" s="195" t="n"/>
      <c r="V615" s="195" t="n"/>
      <c r="W615" s="195" t="n"/>
      <c r="X615" s="195" t="n"/>
      <c r="Y615" s="195" t="n"/>
      <c r="Z615" s="195" t="n"/>
    </row>
    <row r="616" ht="12.75" customHeight="1" s="324">
      <c r="A616" s="195" t="n"/>
      <c r="B616" s="195" t="n"/>
      <c r="C616" s="195" t="n"/>
      <c r="D616" s="195" t="n"/>
      <c r="E616" s="195" t="n"/>
      <c r="F616" s="195" t="n"/>
      <c r="G616" s="195" t="n"/>
      <c r="H616" s="195" t="n"/>
      <c r="I616" s="195" t="n"/>
      <c r="J616" s="195" t="n"/>
      <c r="K616" s="195" t="n"/>
      <c r="L616" s="195" t="n"/>
      <c r="M616" s="195" t="n"/>
      <c r="N616" s="195" t="n"/>
      <c r="O616" s="195" t="n"/>
      <c r="P616" s="195" t="n"/>
      <c r="Q616" s="195" t="n"/>
      <c r="R616" s="195" t="n"/>
      <c r="S616" s="195" t="n"/>
      <c r="T616" s="195" t="n"/>
      <c r="U616" s="195" t="n"/>
      <c r="V616" s="195" t="n"/>
      <c r="W616" s="195" t="n"/>
      <c r="X616" s="195" t="n"/>
      <c r="Y616" s="195" t="n"/>
      <c r="Z616" s="195" t="n"/>
    </row>
    <row r="617" ht="12.75" customHeight="1" s="324">
      <c r="A617" s="195" t="n"/>
      <c r="B617" s="195" t="n"/>
      <c r="C617" s="195" t="n"/>
      <c r="D617" s="195" t="n"/>
      <c r="E617" s="195" t="n"/>
      <c r="F617" s="195" t="n"/>
      <c r="G617" s="195" t="n"/>
      <c r="H617" s="195" t="n"/>
      <c r="I617" s="195" t="n"/>
      <c r="J617" s="195" t="n"/>
      <c r="K617" s="195" t="n"/>
      <c r="L617" s="195" t="n"/>
      <c r="M617" s="195" t="n"/>
      <c r="N617" s="195" t="n"/>
      <c r="O617" s="195" t="n"/>
      <c r="P617" s="195" t="n"/>
      <c r="Q617" s="195" t="n"/>
      <c r="R617" s="195" t="n"/>
      <c r="S617" s="195" t="n"/>
      <c r="T617" s="195" t="n"/>
      <c r="U617" s="195" t="n"/>
      <c r="V617" s="195" t="n"/>
      <c r="W617" s="195" t="n"/>
      <c r="X617" s="195" t="n"/>
      <c r="Y617" s="195" t="n"/>
      <c r="Z617" s="195" t="n"/>
    </row>
    <row r="618" ht="12.75" customHeight="1" s="324">
      <c r="A618" s="195" t="n"/>
      <c r="B618" s="195" t="n"/>
      <c r="C618" s="195" t="n"/>
      <c r="D618" s="195" t="n"/>
      <c r="E618" s="195" t="n"/>
      <c r="F618" s="195" t="n"/>
      <c r="G618" s="195" t="n"/>
      <c r="H618" s="195" t="n"/>
      <c r="I618" s="195" t="n"/>
      <c r="J618" s="195" t="n"/>
      <c r="K618" s="195" t="n"/>
      <c r="L618" s="195" t="n"/>
      <c r="M618" s="195" t="n"/>
      <c r="N618" s="195" t="n"/>
      <c r="O618" s="195" t="n"/>
      <c r="P618" s="195" t="n"/>
      <c r="Q618" s="195" t="n"/>
      <c r="R618" s="195" t="n"/>
      <c r="S618" s="195" t="n"/>
      <c r="T618" s="195" t="n"/>
      <c r="U618" s="195" t="n"/>
      <c r="V618" s="195" t="n"/>
      <c r="W618" s="195" t="n"/>
      <c r="X618" s="195" t="n"/>
      <c r="Y618" s="195" t="n"/>
      <c r="Z618" s="195" t="n"/>
    </row>
    <row r="619" ht="12.75" customHeight="1" s="324">
      <c r="A619" s="195" t="n"/>
      <c r="B619" s="195" t="n"/>
      <c r="C619" s="195" t="n"/>
      <c r="D619" s="195" t="n"/>
      <c r="E619" s="195" t="n"/>
      <c r="F619" s="195" t="n"/>
      <c r="G619" s="195" t="n"/>
      <c r="H619" s="195" t="n"/>
      <c r="I619" s="195" t="n"/>
      <c r="J619" s="195" t="n"/>
      <c r="K619" s="195" t="n"/>
      <c r="L619" s="195" t="n"/>
      <c r="M619" s="195" t="n"/>
      <c r="N619" s="195" t="n"/>
      <c r="O619" s="195" t="n"/>
      <c r="P619" s="195" t="n"/>
      <c r="Q619" s="195" t="n"/>
      <c r="R619" s="195" t="n"/>
      <c r="S619" s="195" t="n"/>
      <c r="T619" s="195" t="n"/>
      <c r="U619" s="195" t="n"/>
      <c r="V619" s="195" t="n"/>
      <c r="W619" s="195" t="n"/>
      <c r="X619" s="195" t="n"/>
      <c r="Y619" s="195" t="n"/>
      <c r="Z619" s="195" t="n"/>
    </row>
    <row r="620" ht="12.75" customHeight="1" s="324">
      <c r="A620" s="195" t="n"/>
      <c r="B620" s="195" t="n"/>
      <c r="C620" s="195" t="n"/>
      <c r="D620" s="195" t="n"/>
      <c r="E620" s="195" t="n"/>
      <c r="F620" s="195" t="n"/>
      <c r="G620" s="195" t="n"/>
      <c r="H620" s="195" t="n"/>
      <c r="I620" s="195" t="n"/>
      <c r="J620" s="195" t="n"/>
      <c r="K620" s="195" t="n"/>
      <c r="L620" s="195" t="n"/>
      <c r="M620" s="195" t="n"/>
      <c r="N620" s="195" t="n"/>
      <c r="O620" s="195" t="n"/>
      <c r="P620" s="195" t="n"/>
      <c r="Q620" s="195" t="n"/>
      <c r="R620" s="195" t="n"/>
      <c r="S620" s="195" t="n"/>
      <c r="T620" s="195" t="n"/>
      <c r="U620" s="195" t="n"/>
      <c r="V620" s="195" t="n"/>
      <c r="W620" s="195" t="n"/>
      <c r="X620" s="195" t="n"/>
      <c r="Y620" s="195" t="n"/>
      <c r="Z620" s="195" t="n"/>
    </row>
    <row r="621" ht="12.75" customHeight="1" s="324">
      <c r="A621" s="195" t="n"/>
      <c r="B621" s="195" t="n"/>
      <c r="C621" s="195" t="n"/>
      <c r="D621" s="195" t="n"/>
      <c r="E621" s="195" t="n"/>
      <c r="F621" s="195" t="n"/>
      <c r="G621" s="195" t="n"/>
      <c r="H621" s="195" t="n"/>
      <c r="I621" s="195" t="n"/>
      <c r="J621" s="195" t="n"/>
      <c r="K621" s="195" t="n"/>
      <c r="L621" s="195" t="n"/>
      <c r="M621" s="195" t="n"/>
      <c r="N621" s="195" t="n"/>
      <c r="O621" s="195" t="n"/>
      <c r="P621" s="195" t="n"/>
      <c r="Q621" s="195" t="n"/>
      <c r="R621" s="195" t="n"/>
      <c r="S621" s="195" t="n"/>
      <c r="T621" s="195" t="n"/>
      <c r="U621" s="195" t="n"/>
      <c r="V621" s="195" t="n"/>
      <c r="W621" s="195" t="n"/>
      <c r="X621" s="195" t="n"/>
      <c r="Y621" s="195" t="n"/>
      <c r="Z621" s="195" t="n"/>
    </row>
    <row r="622" ht="12.75" customHeight="1" s="324">
      <c r="A622" s="195" t="n"/>
      <c r="B622" s="195" t="n"/>
      <c r="C622" s="195" t="n"/>
      <c r="D622" s="195" t="n"/>
      <c r="E622" s="195" t="n"/>
      <c r="F622" s="195" t="n"/>
      <c r="G622" s="195" t="n"/>
      <c r="H622" s="195" t="n"/>
      <c r="I622" s="195" t="n"/>
      <c r="J622" s="195" t="n"/>
      <c r="K622" s="195" t="n"/>
      <c r="L622" s="195" t="n"/>
      <c r="M622" s="195" t="n"/>
      <c r="N622" s="195" t="n"/>
      <c r="O622" s="195" t="n"/>
      <c r="P622" s="195" t="n"/>
      <c r="Q622" s="195" t="n"/>
      <c r="R622" s="195" t="n"/>
      <c r="S622" s="195" t="n"/>
      <c r="T622" s="195" t="n"/>
      <c r="U622" s="195" t="n"/>
      <c r="V622" s="195" t="n"/>
      <c r="W622" s="195" t="n"/>
      <c r="X622" s="195" t="n"/>
      <c r="Y622" s="195" t="n"/>
      <c r="Z622" s="195" t="n"/>
    </row>
    <row r="623" ht="12.75" customHeight="1" s="324">
      <c r="A623" s="195" t="n"/>
      <c r="B623" s="195" t="n"/>
      <c r="C623" s="195" t="n"/>
      <c r="D623" s="195" t="n"/>
      <c r="E623" s="195" t="n"/>
      <c r="F623" s="195" t="n"/>
      <c r="G623" s="195" t="n"/>
      <c r="H623" s="195" t="n"/>
      <c r="I623" s="195" t="n"/>
      <c r="J623" s="195" t="n"/>
      <c r="K623" s="195" t="n"/>
      <c r="L623" s="195" t="n"/>
      <c r="M623" s="195" t="n"/>
      <c r="N623" s="195" t="n"/>
      <c r="O623" s="195" t="n"/>
      <c r="P623" s="195" t="n"/>
      <c r="Q623" s="195" t="n"/>
      <c r="R623" s="195" t="n"/>
      <c r="S623" s="195" t="n"/>
      <c r="T623" s="195" t="n"/>
      <c r="U623" s="195" t="n"/>
      <c r="V623" s="195" t="n"/>
      <c r="W623" s="195" t="n"/>
      <c r="X623" s="195" t="n"/>
      <c r="Y623" s="195" t="n"/>
      <c r="Z623" s="195" t="n"/>
    </row>
    <row r="624" ht="12.75" customHeight="1" s="324">
      <c r="A624" s="195" t="n"/>
      <c r="B624" s="195" t="n"/>
      <c r="C624" s="195" t="n"/>
      <c r="D624" s="195" t="n"/>
      <c r="E624" s="195" t="n"/>
      <c r="F624" s="195" t="n"/>
      <c r="G624" s="195" t="n"/>
      <c r="H624" s="195" t="n"/>
      <c r="I624" s="195" t="n"/>
      <c r="J624" s="195" t="n"/>
      <c r="K624" s="195" t="n"/>
      <c r="L624" s="195" t="n"/>
      <c r="M624" s="195" t="n"/>
      <c r="N624" s="195" t="n"/>
      <c r="O624" s="195" t="n"/>
      <c r="P624" s="195" t="n"/>
      <c r="Q624" s="195" t="n"/>
      <c r="R624" s="195" t="n"/>
      <c r="S624" s="195" t="n"/>
      <c r="T624" s="195" t="n"/>
      <c r="U624" s="195" t="n"/>
      <c r="V624" s="195" t="n"/>
      <c r="W624" s="195" t="n"/>
      <c r="X624" s="195" t="n"/>
      <c r="Y624" s="195" t="n"/>
      <c r="Z624" s="195" t="n"/>
    </row>
    <row r="625" ht="12.75" customHeight="1" s="324">
      <c r="A625" s="195" t="n"/>
      <c r="B625" s="195" t="n"/>
      <c r="C625" s="195" t="n"/>
      <c r="D625" s="195" t="n"/>
      <c r="E625" s="195" t="n"/>
      <c r="F625" s="195" t="n"/>
      <c r="G625" s="195" t="n"/>
      <c r="H625" s="195" t="n"/>
      <c r="I625" s="195" t="n"/>
      <c r="J625" s="195" t="n"/>
      <c r="K625" s="195" t="n"/>
      <c r="L625" s="195" t="n"/>
      <c r="M625" s="195" t="n"/>
      <c r="N625" s="195" t="n"/>
      <c r="O625" s="195" t="n"/>
      <c r="P625" s="195" t="n"/>
      <c r="Q625" s="195" t="n"/>
      <c r="R625" s="195" t="n"/>
      <c r="S625" s="195" t="n"/>
      <c r="T625" s="195" t="n"/>
      <c r="U625" s="195" t="n"/>
      <c r="V625" s="195" t="n"/>
      <c r="W625" s="195" t="n"/>
      <c r="X625" s="195" t="n"/>
      <c r="Y625" s="195" t="n"/>
      <c r="Z625" s="195" t="n"/>
    </row>
    <row r="626" ht="12.75" customHeight="1" s="324">
      <c r="A626" s="195" t="n"/>
      <c r="B626" s="195" t="n"/>
      <c r="C626" s="195" t="n"/>
      <c r="D626" s="195" t="n"/>
      <c r="E626" s="195" t="n"/>
      <c r="F626" s="195" t="n"/>
      <c r="G626" s="195" t="n"/>
      <c r="H626" s="195" t="n"/>
      <c r="I626" s="195" t="n"/>
      <c r="J626" s="195" t="n"/>
      <c r="K626" s="195" t="n"/>
      <c r="L626" s="195" t="n"/>
      <c r="M626" s="195" t="n"/>
      <c r="N626" s="195" t="n"/>
      <c r="O626" s="195" t="n"/>
      <c r="P626" s="195" t="n"/>
      <c r="Q626" s="195" t="n"/>
      <c r="R626" s="195" t="n"/>
      <c r="S626" s="195" t="n"/>
      <c r="T626" s="195" t="n"/>
      <c r="U626" s="195" t="n"/>
      <c r="V626" s="195" t="n"/>
      <c r="W626" s="195" t="n"/>
      <c r="X626" s="195" t="n"/>
      <c r="Y626" s="195" t="n"/>
      <c r="Z626" s="195" t="n"/>
    </row>
    <row r="627" ht="12.75" customHeight="1" s="324">
      <c r="A627" s="195" t="n"/>
      <c r="B627" s="195" t="n"/>
      <c r="C627" s="195" t="n"/>
      <c r="D627" s="195" t="n"/>
      <c r="E627" s="195" t="n"/>
      <c r="F627" s="195" t="n"/>
      <c r="G627" s="195" t="n"/>
      <c r="H627" s="195" t="n"/>
      <c r="I627" s="195" t="n"/>
      <c r="J627" s="195" t="n"/>
      <c r="K627" s="195" t="n"/>
      <c r="L627" s="195" t="n"/>
      <c r="M627" s="195" t="n"/>
      <c r="N627" s="195" t="n"/>
      <c r="O627" s="195" t="n"/>
      <c r="P627" s="195" t="n"/>
      <c r="Q627" s="195" t="n"/>
      <c r="R627" s="195" t="n"/>
      <c r="S627" s="195" t="n"/>
      <c r="T627" s="195" t="n"/>
      <c r="U627" s="195" t="n"/>
      <c r="V627" s="195" t="n"/>
      <c r="W627" s="195" t="n"/>
      <c r="X627" s="195" t="n"/>
      <c r="Y627" s="195" t="n"/>
      <c r="Z627" s="195" t="n"/>
    </row>
    <row r="628" ht="12.75" customHeight="1" s="324">
      <c r="A628" s="195" t="n"/>
      <c r="B628" s="195" t="n"/>
      <c r="C628" s="195" t="n"/>
      <c r="D628" s="195" t="n"/>
      <c r="E628" s="195" t="n"/>
      <c r="F628" s="195" t="n"/>
      <c r="G628" s="195" t="n"/>
      <c r="H628" s="195" t="n"/>
      <c r="I628" s="195" t="n"/>
      <c r="J628" s="195" t="n"/>
      <c r="K628" s="195" t="n"/>
      <c r="L628" s="195" t="n"/>
      <c r="M628" s="195" t="n"/>
      <c r="N628" s="195" t="n"/>
      <c r="O628" s="195" t="n"/>
      <c r="P628" s="195" t="n"/>
      <c r="Q628" s="195" t="n"/>
      <c r="R628" s="195" t="n"/>
      <c r="S628" s="195" t="n"/>
      <c r="T628" s="195" t="n"/>
      <c r="U628" s="195" t="n"/>
      <c r="V628" s="195" t="n"/>
      <c r="W628" s="195" t="n"/>
      <c r="X628" s="195" t="n"/>
      <c r="Y628" s="195" t="n"/>
      <c r="Z628" s="195" t="n"/>
    </row>
    <row r="629" ht="12.75" customHeight="1" s="324">
      <c r="A629" s="195" t="n"/>
      <c r="B629" s="195" t="n"/>
      <c r="C629" s="195" t="n"/>
      <c r="D629" s="195" t="n"/>
      <c r="E629" s="195" t="n"/>
      <c r="F629" s="195" t="n"/>
      <c r="G629" s="195" t="n"/>
      <c r="H629" s="195" t="n"/>
      <c r="I629" s="195" t="n"/>
      <c r="J629" s="195" t="n"/>
      <c r="K629" s="195" t="n"/>
      <c r="L629" s="195" t="n"/>
      <c r="M629" s="195" t="n"/>
      <c r="N629" s="195" t="n"/>
      <c r="O629" s="195" t="n"/>
      <c r="P629" s="195" t="n"/>
      <c r="Q629" s="195" t="n"/>
      <c r="R629" s="195" t="n"/>
      <c r="S629" s="195" t="n"/>
      <c r="T629" s="195" t="n"/>
      <c r="U629" s="195" t="n"/>
      <c r="V629" s="195" t="n"/>
      <c r="W629" s="195" t="n"/>
      <c r="X629" s="195" t="n"/>
      <c r="Y629" s="195" t="n"/>
      <c r="Z629" s="195" t="n"/>
    </row>
    <row r="630" ht="12.75" customHeight="1" s="324">
      <c r="A630" s="195" t="n"/>
      <c r="B630" s="195" t="n"/>
      <c r="C630" s="195" t="n"/>
      <c r="D630" s="195" t="n"/>
      <c r="E630" s="195" t="n"/>
      <c r="F630" s="195" t="n"/>
      <c r="G630" s="195" t="n"/>
      <c r="H630" s="195" t="n"/>
      <c r="I630" s="195" t="n"/>
      <c r="J630" s="195" t="n"/>
      <c r="K630" s="195" t="n"/>
      <c r="L630" s="195" t="n"/>
      <c r="M630" s="195" t="n"/>
      <c r="N630" s="195" t="n"/>
      <c r="O630" s="195" t="n"/>
      <c r="P630" s="195" t="n"/>
      <c r="Q630" s="195" t="n"/>
      <c r="R630" s="195" t="n"/>
      <c r="S630" s="195" t="n"/>
      <c r="T630" s="195" t="n"/>
      <c r="U630" s="195" t="n"/>
      <c r="V630" s="195" t="n"/>
      <c r="W630" s="195" t="n"/>
      <c r="X630" s="195" t="n"/>
      <c r="Y630" s="195" t="n"/>
      <c r="Z630" s="195" t="n"/>
    </row>
    <row r="631" ht="12.75" customHeight="1" s="324">
      <c r="A631" s="195" t="n"/>
      <c r="B631" s="195" t="n"/>
      <c r="C631" s="195" t="n"/>
      <c r="D631" s="195" t="n"/>
      <c r="E631" s="195" t="n"/>
      <c r="F631" s="195" t="n"/>
      <c r="G631" s="195" t="n"/>
      <c r="H631" s="195" t="n"/>
      <c r="I631" s="195" t="n"/>
      <c r="J631" s="195" t="n"/>
      <c r="K631" s="195" t="n"/>
      <c r="L631" s="195" t="n"/>
      <c r="M631" s="195" t="n"/>
      <c r="N631" s="195" t="n"/>
      <c r="O631" s="195" t="n"/>
      <c r="P631" s="195" t="n"/>
      <c r="Q631" s="195" t="n"/>
      <c r="R631" s="195" t="n"/>
      <c r="S631" s="195" t="n"/>
      <c r="T631" s="195" t="n"/>
      <c r="U631" s="195" t="n"/>
      <c r="V631" s="195" t="n"/>
      <c r="W631" s="195" t="n"/>
      <c r="X631" s="195" t="n"/>
      <c r="Y631" s="195" t="n"/>
      <c r="Z631" s="195" t="n"/>
    </row>
    <row r="632" ht="12.75" customHeight="1" s="324">
      <c r="A632" s="195" t="n"/>
      <c r="B632" s="195" t="n"/>
      <c r="C632" s="195" t="n"/>
      <c r="D632" s="195" t="n"/>
      <c r="E632" s="195" t="n"/>
      <c r="F632" s="195" t="n"/>
      <c r="G632" s="195" t="n"/>
      <c r="H632" s="195" t="n"/>
      <c r="I632" s="195" t="n"/>
      <c r="J632" s="195" t="n"/>
      <c r="K632" s="195" t="n"/>
      <c r="L632" s="195" t="n"/>
      <c r="M632" s="195" t="n"/>
      <c r="N632" s="195" t="n"/>
      <c r="O632" s="195" t="n"/>
      <c r="P632" s="195" t="n"/>
      <c r="Q632" s="195" t="n"/>
      <c r="R632" s="195" t="n"/>
      <c r="S632" s="195" t="n"/>
      <c r="T632" s="195" t="n"/>
      <c r="U632" s="195" t="n"/>
      <c r="V632" s="195" t="n"/>
      <c r="W632" s="195" t="n"/>
      <c r="X632" s="195" t="n"/>
      <c r="Y632" s="195" t="n"/>
      <c r="Z632" s="195" t="n"/>
    </row>
    <row r="633" ht="12.75" customHeight="1" s="324">
      <c r="A633" s="195" t="n"/>
      <c r="B633" s="195" t="n"/>
      <c r="C633" s="195" t="n"/>
      <c r="D633" s="195" t="n"/>
      <c r="E633" s="195" t="n"/>
      <c r="F633" s="195" t="n"/>
      <c r="G633" s="195" t="n"/>
      <c r="H633" s="195" t="n"/>
      <c r="I633" s="195" t="n"/>
      <c r="J633" s="195" t="n"/>
      <c r="K633" s="195" t="n"/>
      <c r="L633" s="195" t="n"/>
      <c r="M633" s="195" t="n"/>
      <c r="N633" s="195" t="n"/>
      <c r="O633" s="195" t="n"/>
      <c r="P633" s="195" t="n"/>
      <c r="Q633" s="195" t="n"/>
      <c r="R633" s="195" t="n"/>
      <c r="S633" s="195" t="n"/>
      <c r="T633" s="195" t="n"/>
      <c r="U633" s="195" t="n"/>
      <c r="V633" s="195" t="n"/>
      <c r="W633" s="195" t="n"/>
      <c r="X633" s="195" t="n"/>
      <c r="Y633" s="195" t="n"/>
      <c r="Z633" s="195" t="n"/>
    </row>
    <row r="634" ht="12.75" customHeight="1" s="324">
      <c r="A634" s="195" t="n"/>
      <c r="B634" s="195" t="n"/>
      <c r="C634" s="195" t="n"/>
      <c r="D634" s="195" t="n"/>
      <c r="E634" s="195" t="n"/>
      <c r="F634" s="195" t="n"/>
      <c r="G634" s="195" t="n"/>
      <c r="H634" s="195" t="n"/>
      <c r="I634" s="195" t="n"/>
      <c r="J634" s="195" t="n"/>
      <c r="K634" s="195" t="n"/>
      <c r="L634" s="195" t="n"/>
      <c r="M634" s="195" t="n"/>
      <c r="N634" s="195" t="n"/>
      <c r="O634" s="195" t="n"/>
      <c r="P634" s="195" t="n"/>
      <c r="Q634" s="195" t="n"/>
      <c r="R634" s="195" t="n"/>
      <c r="S634" s="195" t="n"/>
      <c r="T634" s="195" t="n"/>
      <c r="U634" s="195" t="n"/>
      <c r="V634" s="195" t="n"/>
      <c r="W634" s="195" t="n"/>
      <c r="X634" s="195" t="n"/>
      <c r="Y634" s="195" t="n"/>
      <c r="Z634" s="195" t="n"/>
    </row>
    <row r="635" ht="12.75" customHeight="1" s="324">
      <c r="A635" s="195" t="n"/>
      <c r="B635" s="195" t="n"/>
      <c r="C635" s="195" t="n"/>
      <c r="D635" s="195" t="n"/>
      <c r="E635" s="195" t="n"/>
      <c r="F635" s="195" t="n"/>
      <c r="G635" s="195" t="n"/>
      <c r="H635" s="195" t="n"/>
      <c r="I635" s="195" t="n"/>
      <c r="J635" s="195" t="n"/>
      <c r="K635" s="195" t="n"/>
      <c r="L635" s="195" t="n"/>
      <c r="M635" s="195" t="n"/>
      <c r="N635" s="195" t="n"/>
      <c r="O635" s="195" t="n"/>
      <c r="P635" s="195" t="n"/>
      <c r="Q635" s="195" t="n"/>
      <c r="R635" s="195" t="n"/>
      <c r="S635" s="195" t="n"/>
      <c r="T635" s="195" t="n"/>
      <c r="U635" s="195" t="n"/>
      <c r="V635" s="195" t="n"/>
      <c r="W635" s="195" t="n"/>
      <c r="X635" s="195" t="n"/>
      <c r="Y635" s="195" t="n"/>
      <c r="Z635" s="195" t="n"/>
    </row>
    <row r="636" ht="12.75" customHeight="1" s="324">
      <c r="A636" s="195" t="n"/>
      <c r="B636" s="195" t="n"/>
      <c r="C636" s="195" t="n"/>
      <c r="D636" s="195" t="n"/>
      <c r="E636" s="195" t="n"/>
      <c r="F636" s="195" t="n"/>
      <c r="G636" s="195" t="n"/>
      <c r="H636" s="195" t="n"/>
      <c r="I636" s="195" t="n"/>
      <c r="J636" s="195" t="n"/>
      <c r="K636" s="195" t="n"/>
      <c r="L636" s="195" t="n"/>
      <c r="M636" s="195" t="n"/>
      <c r="N636" s="195" t="n"/>
      <c r="O636" s="195" t="n"/>
      <c r="P636" s="195" t="n"/>
      <c r="Q636" s="195" t="n"/>
      <c r="R636" s="195" t="n"/>
      <c r="S636" s="195" t="n"/>
      <c r="T636" s="195" t="n"/>
      <c r="U636" s="195" t="n"/>
      <c r="V636" s="195" t="n"/>
      <c r="W636" s="195" t="n"/>
      <c r="X636" s="195" t="n"/>
      <c r="Y636" s="195" t="n"/>
      <c r="Z636" s="195" t="n"/>
    </row>
    <row r="637" ht="12.75" customHeight="1" s="324">
      <c r="A637" s="195" t="n"/>
      <c r="B637" s="195" t="n"/>
      <c r="C637" s="195" t="n"/>
      <c r="D637" s="195" t="n"/>
      <c r="E637" s="195" t="n"/>
      <c r="F637" s="195" t="n"/>
      <c r="G637" s="195" t="n"/>
      <c r="H637" s="195" t="n"/>
      <c r="I637" s="195" t="n"/>
      <c r="J637" s="195" t="n"/>
      <c r="K637" s="195" t="n"/>
      <c r="L637" s="195" t="n"/>
      <c r="M637" s="195" t="n"/>
      <c r="N637" s="195" t="n"/>
      <c r="O637" s="195" t="n"/>
      <c r="P637" s="195" t="n"/>
      <c r="Q637" s="195" t="n"/>
      <c r="R637" s="195" t="n"/>
      <c r="S637" s="195" t="n"/>
      <c r="T637" s="195" t="n"/>
      <c r="U637" s="195" t="n"/>
      <c r="V637" s="195" t="n"/>
      <c r="W637" s="195" t="n"/>
      <c r="X637" s="195" t="n"/>
      <c r="Y637" s="195" t="n"/>
      <c r="Z637" s="195" t="n"/>
    </row>
    <row r="638" ht="12.75" customHeight="1" s="324">
      <c r="A638" s="195" t="n"/>
      <c r="B638" s="195" t="n"/>
      <c r="C638" s="195" t="n"/>
      <c r="D638" s="195" t="n"/>
      <c r="E638" s="195" t="n"/>
      <c r="F638" s="195" t="n"/>
      <c r="G638" s="195" t="n"/>
      <c r="H638" s="195" t="n"/>
      <c r="I638" s="195" t="n"/>
      <c r="J638" s="195" t="n"/>
      <c r="K638" s="195" t="n"/>
      <c r="L638" s="195" t="n"/>
      <c r="M638" s="195" t="n"/>
      <c r="N638" s="195" t="n"/>
      <c r="O638" s="195" t="n"/>
      <c r="P638" s="195" t="n"/>
      <c r="Q638" s="195" t="n"/>
      <c r="R638" s="195" t="n"/>
      <c r="S638" s="195" t="n"/>
      <c r="T638" s="195" t="n"/>
      <c r="U638" s="195" t="n"/>
      <c r="V638" s="195" t="n"/>
      <c r="W638" s="195" t="n"/>
      <c r="X638" s="195" t="n"/>
      <c r="Y638" s="195" t="n"/>
      <c r="Z638" s="195" t="n"/>
    </row>
    <row r="639" ht="12.75" customHeight="1" s="324">
      <c r="A639" s="195" t="n"/>
      <c r="B639" s="195" t="n"/>
      <c r="C639" s="195" t="n"/>
      <c r="D639" s="195" t="n"/>
      <c r="E639" s="195" t="n"/>
      <c r="F639" s="195" t="n"/>
      <c r="G639" s="195" t="n"/>
      <c r="H639" s="195" t="n"/>
      <c r="I639" s="195" t="n"/>
      <c r="J639" s="195" t="n"/>
      <c r="K639" s="195" t="n"/>
      <c r="L639" s="195" t="n"/>
      <c r="M639" s="195" t="n"/>
      <c r="N639" s="195" t="n"/>
      <c r="O639" s="195" t="n"/>
      <c r="P639" s="195" t="n"/>
      <c r="Q639" s="195" t="n"/>
      <c r="R639" s="195" t="n"/>
      <c r="S639" s="195" t="n"/>
      <c r="T639" s="195" t="n"/>
      <c r="U639" s="195" t="n"/>
      <c r="V639" s="195" t="n"/>
      <c r="W639" s="195" t="n"/>
      <c r="X639" s="195" t="n"/>
      <c r="Y639" s="195" t="n"/>
      <c r="Z639" s="195" t="n"/>
    </row>
    <row r="640" ht="12.75" customHeight="1" s="324">
      <c r="A640" s="195" t="n"/>
      <c r="B640" s="195" t="n"/>
      <c r="C640" s="195" t="n"/>
      <c r="D640" s="195" t="n"/>
      <c r="E640" s="195" t="n"/>
      <c r="F640" s="195" t="n"/>
      <c r="G640" s="195" t="n"/>
      <c r="H640" s="195" t="n"/>
      <c r="I640" s="195" t="n"/>
      <c r="J640" s="195" t="n"/>
      <c r="K640" s="195" t="n"/>
      <c r="L640" s="195" t="n"/>
      <c r="M640" s="195" t="n"/>
      <c r="N640" s="195" t="n"/>
      <c r="O640" s="195" t="n"/>
      <c r="P640" s="195" t="n"/>
      <c r="Q640" s="195" t="n"/>
      <c r="R640" s="195" t="n"/>
      <c r="S640" s="195" t="n"/>
      <c r="T640" s="195" t="n"/>
      <c r="U640" s="195" t="n"/>
      <c r="V640" s="195" t="n"/>
      <c r="W640" s="195" t="n"/>
      <c r="X640" s="195" t="n"/>
      <c r="Y640" s="195" t="n"/>
      <c r="Z640" s="195" t="n"/>
    </row>
    <row r="641" ht="12.75" customHeight="1" s="324">
      <c r="A641" s="195" t="n"/>
      <c r="B641" s="195" t="n"/>
      <c r="C641" s="195" t="n"/>
      <c r="D641" s="195" t="n"/>
      <c r="E641" s="195" t="n"/>
      <c r="F641" s="195" t="n"/>
      <c r="G641" s="195" t="n"/>
      <c r="H641" s="195" t="n"/>
      <c r="I641" s="195" t="n"/>
      <c r="J641" s="195" t="n"/>
      <c r="K641" s="195" t="n"/>
      <c r="L641" s="195" t="n"/>
      <c r="M641" s="195" t="n"/>
      <c r="N641" s="195" t="n"/>
      <c r="O641" s="195" t="n"/>
      <c r="P641" s="195" t="n"/>
      <c r="Q641" s="195" t="n"/>
      <c r="R641" s="195" t="n"/>
      <c r="S641" s="195" t="n"/>
      <c r="T641" s="195" t="n"/>
      <c r="U641" s="195" t="n"/>
      <c r="V641" s="195" t="n"/>
      <c r="W641" s="195" t="n"/>
      <c r="X641" s="195" t="n"/>
      <c r="Y641" s="195" t="n"/>
      <c r="Z641" s="195" t="n"/>
    </row>
    <row r="642" ht="12.75" customHeight="1" s="324">
      <c r="A642" s="195" t="n"/>
      <c r="B642" s="195" t="n"/>
      <c r="C642" s="195" t="n"/>
      <c r="D642" s="195" t="n"/>
      <c r="E642" s="195" t="n"/>
      <c r="F642" s="195" t="n"/>
      <c r="G642" s="195" t="n"/>
      <c r="H642" s="195" t="n"/>
      <c r="I642" s="195" t="n"/>
      <c r="J642" s="195" t="n"/>
      <c r="K642" s="195" t="n"/>
      <c r="L642" s="195" t="n"/>
      <c r="M642" s="195" t="n"/>
      <c r="N642" s="195" t="n"/>
      <c r="O642" s="195" t="n"/>
      <c r="P642" s="195" t="n"/>
      <c r="Q642" s="195" t="n"/>
      <c r="R642" s="195" t="n"/>
      <c r="S642" s="195" t="n"/>
      <c r="T642" s="195" t="n"/>
      <c r="U642" s="195" t="n"/>
      <c r="V642" s="195" t="n"/>
      <c r="W642" s="195" t="n"/>
      <c r="X642" s="195" t="n"/>
      <c r="Y642" s="195" t="n"/>
      <c r="Z642" s="195" t="n"/>
    </row>
    <row r="643" ht="12.75" customHeight="1" s="324">
      <c r="A643" s="195" t="n"/>
      <c r="B643" s="195" t="n"/>
      <c r="C643" s="195" t="n"/>
      <c r="D643" s="195" t="n"/>
      <c r="E643" s="195" t="n"/>
      <c r="F643" s="195" t="n"/>
      <c r="G643" s="195" t="n"/>
      <c r="H643" s="195" t="n"/>
      <c r="I643" s="195" t="n"/>
      <c r="J643" s="195" t="n"/>
      <c r="K643" s="195" t="n"/>
      <c r="L643" s="195" t="n"/>
      <c r="M643" s="195" t="n"/>
      <c r="N643" s="195" t="n"/>
      <c r="O643" s="195" t="n"/>
      <c r="P643" s="195" t="n"/>
      <c r="Q643" s="195" t="n"/>
      <c r="R643" s="195" t="n"/>
      <c r="S643" s="195" t="n"/>
      <c r="T643" s="195" t="n"/>
      <c r="U643" s="195" t="n"/>
      <c r="V643" s="195" t="n"/>
      <c r="W643" s="195" t="n"/>
      <c r="X643" s="195" t="n"/>
      <c r="Y643" s="195" t="n"/>
      <c r="Z643" s="195" t="n"/>
    </row>
    <row r="644" ht="12.75" customHeight="1" s="324">
      <c r="A644" s="195" t="n"/>
      <c r="B644" s="195" t="n"/>
      <c r="C644" s="195" t="n"/>
      <c r="D644" s="195" t="n"/>
      <c r="E644" s="195" t="n"/>
      <c r="F644" s="195" t="n"/>
      <c r="G644" s="195" t="n"/>
      <c r="H644" s="195" t="n"/>
      <c r="I644" s="195" t="n"/>
      <c r="J644" s="195" t="n"/>
      <c r="K644" s="195" t="n"/>
      <c r="L644" s="195" t="n"/>
      <c r="M644" s="195" t="n"/>
      <c r="N644" s="195" t="n"/>
      <c r="O644" s="195" t="n"/>
      <c r="P644" s="195" t="n"/>
      <c r="Q644" s="195" t="n"/>
      <c r="R644" s="195" t="n"/>
      <c r="S644" s="195" t="n"/>
      <c r="T644" s="195" t="n"/>
      <c r="U644" s="195" t="n"/>
      <c r="V644" s="195" t="n"/>
      <c r="W644" s="195" t="n"/>
      <c r="X644" s="195" t="n"/>
      <c r="Y644" s="195" t="n"/>
      <c r="Z644" s="195" t="n"/>
    </row>
    <row r="645" ht="12.75" customHeight="1" s="324">
      <c r="A645" s="195" t="n"/>
      <c r="B645" s="195" t="n"/>
      <c r="C645" s="195" t="n"/>
      <c r="D645" s="195" t="n"/>
      <c r="E645" s="195" t="n"/>
      <c r="F645" s="195" t="n"/>
      <c r="G645" s="195" t="n"/>
      <c r="H645" s="195" t="n"/>
      <c r="I645" s="195" t="n"/>
      <c r="J645" s="195" t="n"/>
      <c r="K645" s="195" t="n"/>
      <c r="L645" s="195" t="n"/>
      <c r="M645" s="195" t="n"/>
      <c r="N645" s="195" t="n"/>
      <c r="O645" s="195" t="n"/>
      <c r="P645" s="195" t="n"/>
      <c r="Q645" s="195" t="n"/>
      <c r="R645" s="195" t="n"/>
      <c r="S645" s="195" t="n"/>
      <c r="T645" s="195" t="n"/>
      <c r="U645" s="195" t="n"/>
      <c r="V645" s="195" t="n"/>
      <c r="W645" s="195" t="n"/>
      <c r="X645" s="195" t="n"/>
      <c r="Y645" s="195" t="n"/>
      <c r="Z645" s="195" t="n"/>
    </row>
    <row r="646" ht="12.75" customHeight="1" s="324">
      <c r="A646" s="195" t="n"/>
      <c r="B646" s="195" t="n"/>
      <c r="C646" s="195" t="n"/>
      <c r="D646" s="195" t="n"/>
      <c r="E646" s="195" t="n"/>
      <c r="F646" s="195" t="n"/>
      <c r="G646" s="195" t="n"/>
      <c r="H646" s="195" t="n"/>
      <c r="I646" s="195" t="n"/>
      <c r="J646" s="195" t="n"/>
      <c r="K646" s="195" t="n"/>
      <c r="L646" s="195" t="n"/>
      <c r="M646" s="195" t="n"/>
      <c r="N646" s="195" t="n"/>
      <c r="O646" s="195" t="n"/>
      <c r="P646" s="195" t="n"/>
      <c r="Q646" s="195" t="n"/>
      <c r="R646" s="195" t="n"/>
      <c r="S646" s="195" t="n"/>
      <c r="T646" s="195" t="n"/>
      <c r="U646" s="195" t="n"/>
      <c r="V646" s="195" t="n"/>
      <c r="W646" s="195" t="n"/>
      <c r="X646" s="195" t="n"/>
      <c r="Y646" s="195" t="n"/>
      <c r="Z646" s="195" t="n"/>
    </row>
    <row r="647" ht="12.75" customHeight="1" s="324">
      <c r="A647" s="195" t="n"/>
      <c r="B647" s="195" t="n"/>
      <c r="C647" s="195" t="n"/>
      <c r="D647" s="195" t="n"/>
      <c r="E647" s="195" t="n"/>
      <c r="F647" s="195" t="n"/>
      <c r="G647" s="195" t="n"/>
      <c r="H647" s="195" t="n"/>
      <c r="I647" s="195" t="n"/>
      <c r="J647" s="195" t="n"/>
      <c r="K647" s="195" t="n"/>
      <c r="L647" s="195" t="n"/>
      <c r="M647" s="195" t="n"/>
      <c r="N647" s="195" t="n"/>
      <c r="O647" s="195" t="n"/>
      <c r="P647" s="195" t="n"/>
      <c r="Q647" s="195" t="n"/>
      <c r="R647" s="195" t="n"/>
      <c r="S647" s="195" t="n"/>
      <c r="T647" s="195" t="n"/>
      <c r="U647" s="195" t="n"/>
      <c r="V647" s="195" t="n"/>
      <c r="W647" s="195" t="n"/>
      <c r="X647" s="195" t="n"/>
      <c r="Y647" s="195" t="n"/>
      <c r="Z647" s="195" t="n"/>
    </row>
    <row r="648" ht="12.75" customHeight="1" s="324">
      <c r="A648" s="195" t="n"/>
      <c r="B648" s="195" t="n"/>
      <c r="C648" s="195" t="n"/>
      <c r="D648" s="195" t="n"/>
      <c r="E648" s="195" t="n"/>
      <c r="F648" s="195" t="n"/>
      <c r="G648" s="195" t="n"/>
      <c r="H648" s="195" t="n"/>
      <c r="I648" s="195" t="n"/>
      <c r="J648" s="195" t="n"/>
      <c r="K648" s="195" t="n"/>
      <c r="L648" s="195" t="n"/>
      <c r="M648" s="195" t="n"/>
      <c r="N648" s="195" t="n"/>
      <c r="O648" s="195" t="n"/>
      <c r="P648" s="195" t="n"/>
      <c r="Q648" s="195" t="n"/>
      <c r="R648" s="195" t="n"/>
      <c r="S648" s="195" t="n"/>
      <c r="T648" s="195" t="n"/>
      <c r="U648" s="195" t="n"/>
      <c r="V648" s="195" t="n"/>
      <c r="W648" s="195" t="n"/>
      <c r="X648" s="195" t="n"/>
      <c r="Y648" s="195" t="n"/>
      <c r="Z648" s="195" t="n"/>
    </row>
    <row r="649" ht="12.75" customHeight="1" s="324">
      <c r="A649" s="195" t="n"/>
      <c r="B649" s="195" t="n"/>
      <c r="C649" s="195" t="n"/>
      <c r="D649" s="195" t="n"/>
      <c r="E649" s="195" t="n"/>
      <c r="F649" s="195" t="n"/>
      <c r="G649" s="195" t="n"/>
      <c r="H649" s="195" t="n"/>
      <c r="I649" s="195" t="n"/>
      <c r="J649" s="195" t="n"/>
      <c r="K649" s="195" t="n"/>
      <c r="L649" s="195" t="n"/>
      <c r="M649" s="195" t="n"/>
      <c r="N649" s="195" t="n"/>
      <c r="O649" s="195" t="n"/>
      <c r="P649" s="195" t="n"/>
      <c r="Q649" s="195" t="n"/>
      <c r="R649" s="195" t="n"/>
      <c r="S649" s="195" t="n"/>
      <c r="T649" s="195" t="n"/>
      <c r="U649" s="195" t="n"/>
      <c r="V649" s="195" t="n"/>
      <c r="W649" s="195" t="n"/>
      <c r="X649" s="195" t="n"/>
      <c r="Y649" s="195" t="n"/>
      <c r="Z649" s="195" t="n"/>
    </row>
    <row r="650" ht="12.75" customHeight="1" s="324">
      <c r="A650" s="195" t="n"/>
      <c r="B650" s="195" t="n"/>
      <c r="C650" s="195" t="n"/>
      <c r="D650" s="195" t="n"/>
      <c r="E650" s="195" t="n"/>
      <c r="F650" s="195" t="n"/>
      <c r="G650" s="195" t="n"/>
      <c r="H650" s="195" t="n"/>
      <c r="I650" s="195" t="n"/>
      <c r="J650" s="195" t="n"/>
      <c r="K650" s="195" t="n"/>
      <c r="L650" s="195" t="n"/>
      <c r="M650" s="195" t="n"/>
      <c r="N650" s="195" t="n"/>
      <c r="O650" s="195" t="n"/>
      <c r="P650" s="195" t="n"/>
      <c r="Q650" s="195" t="n"/>
      <c r="R650" s="195" t="n"/>
      <c r="S650" s="195" t="n"/>
      <c r="T650" s="195" t="n"/>
      <c r="U650" s="195" t="n"/>
      <c r="V650" s="195" t="n"/>
      <c r="W650" s="195" t="n"/>
      <c r="X650" s="195" t="n"/>
      <c r="Y650" s="195" t="n"/>
      <c r="Z650" s="195" t="n"/>
    </row>
    <row r="651" ht="12.75" customHeight="1" s="324">
      <c r="A651" s="195" t="n"/>
      <c r="B651" s="195" t="n"/>
      <c r="C651" s="195" t="n"/>
      <c r="D651" s="195" t="n"/>
      <c r="E651" s="195" t="n"/>
      <c r="F651" s="195" t="n"/>
      <c r="G651" s="195" t="n"/>
      <c r="H651" s="195" t="n"/>
      <c r="I651" s="195" t="n"/>
      <c r="J651" s="195" t="n"/>
      <c r="K651" s="195" t="n"/>
      <c r="L651" s="195" t="n"/>
      <c r="M651" s="195" t="n"/>
      <c r="N651" s="195" t="n"/>
      <c r="O651" s="195" t="n"/>
      <c r="P651" s="195" t="n"/>
      <c r="Q651" s="195" t="n"/>
      <c r="R651" s="195" t="n"/>
      <c r="S651" s="195" t="n"/>
      <c r="T651" s="195" t="n"/>
      <c r="U651" s="195" t="n"/>
      <c r="V651" s="195" t="n"/>
      <c r="W651" s="195" t="n"/>
      <c r="X651" s="195" t="n"/>
      <c r="Y651" s="195" t="n"/>
      <c r="Z651" s="195" t="n"/>
    </row>
    <row r="652" ht="12.75" customHeight="1" s="324">
      <c r="A652" s="195" t="n"/>
      <c r="B652" s="195" t="n"/>
      <c r="C652" s="195" t="n"/>
      <c r="D652" s="195" t="n"/>
      <c r="E652" s="195" t="n"/>
      <c r="F652" s="195" t="n"/>
      <c r="G652" s="195" t="n"/>
      <c r="H652" s="195" t="n"/>
      <c r="I652" s="195" t="n"/>
      <c r="J652" s="195" t="n"/>
      <c r="K652" s="195" t="n"/>
      <c r="L652" s="195" t="n"/>
      <c r="M652" s="195" t="n"/>
      <c r="N652" s="195" t="n"/>
      <c r="O652" s="195" t="n"/>
      <c r="P652" s="195" t="n"/>
      <c r="Q652" s="195" t="n"/>
      <c r="R652" s="195" t="n"/>
      <c r="S652" s="195" t="n"/>
      <c r="T652" s="195" t="n"/>
      <c r="U652" s="195" t="n"/>
      <c r="V652" s="195" t="n"/>
      <c r="W652" s="195" t="n"/>
      <c r="X652" s="195" t="n"/>
      <c r="Y652" s="195" t="n"/>
      <c r="Z652" s="195" t="n"/>
    </row>
    <row r="653" ht="12.75" customHeight="1" s="324">
      <c r="A653" s="195" t="n"/>
      <c r="B653" s="195" t="n"/>
      <c r="C653" s="195" t="n"/>
      <c r="D653" s="195" t="n"/>
      <c r="E653" s="195" t="n"/>
      <c r="F653" s="195" t="n"/>
      <c r="G653" s="195" t="n"/>
      <c r="H653" s="195" t="n"/>
      <c r="I653" s="195" t="n"/>
      <c r="J653" s="195" t="n"/>
      <c r="K653" s="195" t="n"/>
      <c r="L653" s="195" t="n"/>
      <c r="M653" s="195" t="n"/>
      <c r="N653" s="195" t="n"/>
      <c r="O653" s="195" t="n"/>
      <c r="P653" s="195" t="n"/>
      <c r="Q653" s="195" t="n"/>
      <c r="R653" s="195" t="n"/>
      <c r="S653" s="195" t="n"/>
      <c r="T653" s="195" t="n"/>
      <c r="U653" s="195" t="n"/>
      <c r="V653" s="195" t="n"/>
      <c r="W653" s="195" t="n"/>
      <c r="X653" s="195" t="n"/>
      <c r="Y653" s="195" t="n"/>
      <c r="Z653" s="195" t="n"/>
    </row>
    <row r="654" ht="12.75" customHeight="1" s="324">
      <c r="A654" s="195" t="n"/>
      <c r="B654" s="195" t="n"/>
      <c r="C654" s="195" t="n"/>
      <c r="D654" s="195" t="n"/>
      <c r="E654" s="195" t="n"/>
      <c r="F654" s="195" t="n"/>
      <c r="G654" s="195" t="n"/>
      <c r="H654" s="195" t="n"/>
      <c r="I654" s="195" t="n"/>
      <c r="J654" s="195" t="n"/>
      <c r="K654" s="195" t="n"/>
      <c r="L654" s="195" t="n"/>
      <c r="M654" s="195" t="n"/>
      <c r="N654" s="195" t="n"/>
      <c r="O654" s="195" t="n"/>
      <c r="P654" s="195" t="n"/>
      <c r="Q654" s="195" t="n"/>
      <c r="R654" s="195" t="n"/>
      <c r="S654" s="195" t="n"/>
      <c r="T654" s="195" t="n"/>
      <c r="U654" s="195" t="n"/>
      <c r="V654" s="195" t="n"/>
      <c r="W654" s="195" t="n"/>
      <c r="X654" s="195" t="n"/>
      <c r="Y654" s="195" t="n"/>
      <c r="Z654" s="195" t="n"/>
    </row>
    <row r="655" ht="12.75" customHeight="1" s="324">
      <c r="A655" s="195" t="n"/>
      <c r="B655" s="195" t="n"/>
      <c r="C655" s="195" t="n"/>
      <c r="D655" s="195" t="n"/>
      <c r="E655" s="195" t="n"/>
      <c r="F655" s="195" t="n"/>
      <c r="G655" s="195" t="n"/>
      <c r="H655" s="195" t="n"/>
      <c r="I655" s="195" t="n"/>
      <c r="J655" s="195" t="n"/>
      <c r="K655" s="195" t="n"/>
      <c r="L655" s="195" t="n"/>
      <c r="M655" s="195" t="n"/>
      <c r="N655" s="195" t="n"/>
      <c r="O655" s="195" t="n"/>
      <c r="P655" s="195" t="n"/>
      <c r="Q655" s="195" t="n"/>
      <c r="R655" s="195" t="n"/>
      <c r="S655" s="195" t="n"/>
      <c r="T655" s="195" t="n"/>
      <c r="U655" s="195" t="n"/>
      <c r="V655" s="195" t="n"/>
      <c r="W655" s="195" t="n"/>
      <c r="X655" s="195" t="n"/>
      <c r="Y655" s="195" t="n"/>
      <c r="Z655" s="195" t="n"/>
    </row>
    <row r="656" ht="12.75" customHeight="1" s="324">
      <c r="A656" s="195" t="n"/>
      <c r="B656" s="195" t="n"/>
      <c r="C656" s="195" t="n"/>
      <c r="D656" s="195" t="n"/>
      <c r="E656" s="195" t="n"/>
      <c r="F656" s="195" t="n"/>
      <c r="G656" s="195" t="n"/>
      <c r="H656" s="195" t="n"/>
      <c r="I656" s="195" t="n"/>
      <c r="J656" s="195" t="n"/>
      <c r="K656" s="195" t="n"/>
      <c r="L656" s="195" t="n"/>
      <c r="M656" s="195" t="n"/>
      <c r="N656" s="195" t="n"/>
      <c r="O656" s="195" t="n"/>
      <c r="P656" s="195" t="n"/>
      <c r="Q656" s="195" t="n"/>
      <c r="R656" s="195" t="n"/>
      <c r="S656" s="195" t="n"/>
      <c r="T656" s="195" t="n"/>
      <c r="U656" s="195" t="n"/>
      <c r="V656" s="195" t="n"/>
      <c r="W656" s="195" t="n"/>
      <c r="X656" s="195" t="n"/>
      <c r="Y656" s="195" t="n"/>
      <c r="Z656" s="195" t="n"/>
    </row>
    <row r="657" ht="12.75" customHeight="1" s="324">
      <c r="A657" s="195" t="n"/>
      <c r="B657" s="195" t="n"/>
      <c r="C657" s="195" t="n"/>
      <c r="D657" s="195" t="n"/>
      <c r="E657" s="195" t="n"/>
      <c r="F657" s="195" t="n"/>
      <c r="G657" s="195" t="n"/>
      <c r="H657" s="195" t="n"/>
      <c r="I657" s="195" t="n"/>
      <c r="J657" s="195" t="n"/>
      <c r="K657" s="195" t="n"/>
      <c r="L657" s="195" t="n"/>
      <c r="M657" s="195" t="n"/>
      <c r="N657" s="195" t="n"/>
      <c r="O657" s="195" t="n"/>
      <c r="P657" s="195" t="n"/>
      <c r="Q657" s="195" t="n"/>
      <c r="R657" s="195" t="n"/>
      <c r="S657" s="195" t="n"/>
      <c r="T657" s="195" t="n"/>
      <c r="U657" s="195" t="n"/>
      <c r="V657" s="195" t="n"/>
      <c r="W657" s="195" t="n"/>
      <c r="X657" s="195" t="n"/>
      <c r="Y657" s="195" t="n"/>
      <c r="Z657" s="195" t="n"/>
    </row>
    <row r="658" ht="12.75" customHeight="1" s="324">
      <c r="A658" s="195" t="n"/>
      <c r="B658" s="195" t="n"/>
      <c r="C658" s="195" t="n"/>
      <c r="D658" s="195" t="n"/>
      <c r="E658" s="195" t="n"/>
      <c r="F658" s="195" t="n"/>
      <c r="G658" s="195" t="n"/>
      <c r="H658" s="195" t="n"/>
      <c r="I658" s="195" t="n"/>
      <c r="J658" s="195" t="n"/>
      <c r="K658" s="195" t="n"/>
      <c r="L658" s="195" t="n"/>
      <c r="M658" s="195" t="n"/>
      <c r="N658" s="195" t="n"/>
      <c r="O658" s="195" t="n"/>
      <c r="P658" s="195" t="n"/>
      <c r="Q658" s="195" t="n"/>
      <c r="R658" s="195" t="n"/>
      <c r="S658" s="195" t="n"/>
      <c r="T658" s="195" t="n"/>
      <c r="U658" s="195" t="n"/>
      <c r="V658" s="195" t="n"/>
      <c r="W658" s="195" t="n"/>
      <c r="X658" s="195" t="n"/>
      <c r="Y658" s="195" t="n"/>
      <c r="Z658" s="195" t="n"/>
    </row>
    <row r="659" ht="12.75" customHeight="1" s="324">
      <c r="A659" s="195" t="n"/>
      <c r="B659" s="195" t="n"/>
      <c r="C659" s="195" t="n"/>
      <c r="D659" s="195" t="n"/>
      <c r="E659" s="195" t="n"/>
      <c r="F659" s="195" t="n"/>
      <c r="G659" s="195" t="n"/>
      <c r="H659" s="195" t="n"/>
      <c r="I659" s="195" t="n"/>
      <c r="J659" s="195" t="n"/>
      <c r="K659" s="195" t="n"/>
      <c r="L659" s="195" t="n"/>
      <c r="M659" s="195" t="n"/>
      <c r="N659" s="195" t="n"/>
      <c r="O659" s="195" t="n"/>
      <c r="P659" s="195" t="n"/>
      <c r="Q659" s="195" t="n"/>
      <c r="R659" s="195" t="n"/>
      <c r="S659" s="195" t="n"/>
      <c r="T659" s="195" t="n"/>
      <c r="U659" s="195" t="n"/>
      <c r="V659" s="195" t="n"/>
      <c r="W659" s="195" t="n"/>
      <c r="X659" s="195" t="n"/>
      <c r="Y659" s="195" t="n"/>
      <c r="Z659" s="195" t="n"/>
    </row>
    <row r="660" ht="12.75" customHeight="1" s="324">
      <c r="A660" s="195" t="n"/>
      <c r="B660" s="195" t="n"/>
      <c r="C660" s="195" t="n"/>
      <c r="D660" s="195" t="n"/>
      <c r="E660" s="195" t="n"/>
      <c r="F660" s="195" t="n"/>
      <c r="G660" s="195" t="n"/>
      <c r="H660" s="195" t="n"/>
      <c r="I660" s="195" t="n"/>
      <c r="J660" s="195" t="n"/>
      <c r="K660" s="195" t="n"/>
      <c r="L660" s="195" t="n"/>
      <c r="M660" s="195" t="n"/>
      <c r="N660" s="195" t="n"/>
      <c r="O660" s="195" t="n"/>
      <c r="P660" s="195" t="n"/>
      <c r="Q660" s="195" t="n"/>
      <c r="R660" s="195" t="n"/>
      <c r="S660" s="195" t="n"/>
      <c r="T660" s="195" t="n"/>
      <c r="U660" s="195" t="n"/>
      <c r="V660" s="195" t="n"/>
      <c r="W660" s="195" t="n"/>
      <c r="X660" s="195" t="n"/>
      <c r="Y660" s="195" t="n"/>
      <c r="Z660" s="195" t="n"/>
    </row>
    <row r="661" ht="12.75" customHeight="1" s="324">
      <c r="A661" s="195" t="n"/>
      <c r="B661" s="195" t="n"/>
      <c r="C661" s="195" t="n"/>
      <c r="D661" s="195" t="n"/>
      <c r="E661" s="195" t="n"/>
      <c r="F661" s="195" t="n"/>
      <c r="G661" s="195" t="n"/>
      <c r="H661" s="195" t="n"/>
      <c r="I661" s="195" t="n"/>
      <c r="J661" s="195" t="n"/>
      <c r="K661" s="195" t="n"/>
      <c r="L661" s="195" t="n"/>
      <c r="M661" s="195" t="n"/>
      <c r="N661" s="195" t="n"/>
      <c r="O661" s="195" t="n"/>
      <c r="P661" s="195" t="n"/>
      <c r="Q661" s="195" t="n"/>
      <c r="R661" s="195" t="n"/>
      <c r="S661" s="195" t="n"/>
      <c r="T661" s="195" t="n"/>
      <c r="U661" s="195" t="n"/>
      <c r="V661" s="195" t="n"/>
      <c r="W661" s="195" t="n"/>
      <c r="X661" s="195" t="n"/>
      <c r="Y661" s="195" t="n"/>
      <c r="Z661" s="195" t="n"/>
    </row>
    <row r="662" ht="12.75" customHeight="1" s="324">
      <c r="A662" s="195" t="n"/>
      <c r="B662" s="195" t="n"/>
      <c r="C662" s="195" t="n"/>
      <c r="D662" s="195" t="n"/>
      <c r="E662" s="195" t="n"/>
      <c r="F662" s="195" t="n"/>
      <c r="G662" s="195" t="n"/>
      <c r="H662" s="195" t="n"/>
      <c r="I662" s="195" t="n"/>
      <c r="J662" s="195" t="n"/>
      <c r="K662" s="195" t="n"/>
      <c r="L662" s="195" t="n"/>
      <c r="M662" s="195" t="n"/>
      <c r="N662" s="195" t="n"/>
      <c r="O662" s="195" t="n"/>
      <c r="P662" s="195" t="n"/>
      <c r="Q662" s="195" t="n"/>
      <c r="R662" s="195" t="n"/>
      <c r="S662" s="195" t="n"/>
      <c r="T662" s="195" t="n"/>
      <c r="U662" s="195" t="n"/>
      <c r="V662" s="195" t="n"/>
      <c r="W662" s="195" t="n"/>
      <c r="X662" s="195" t="n"/>
      <c r="Y662" s="195" t="n"/>
      <c r="Z662" s="195" t="n"/>
    </row>
    <row r="663" ht="12.75" customHeight="1" s="324">
      <c r="A663" s="195" t="n"/>
      <c r="B663" s="195" t="n"/>
      <c r="C663" s="195" t="n"/>
      <c r="D663" s="195" t="n"/>
      <c r="E663" s="195" t="n"/>
      <c r="F663" s="195" t="n"/>
      <c r="G663" s="195" t="n"/>
      <c r="H663" s="195" t="n"/>
      <c r="I663" s="195" t="n"/>
      <c r="J663" s="195" t="n"/>
      <c r="K663" s="195" t="n"/>
      <c r="L663" s="195" t="n"/>
      <c r="M663" s="195" t="n"/>
      <c r="N663" s="195" t="n"/>
      <c r="O663" s="195" t="n"/>
      <c r="P663" s="195" t="n"/>
      <c r="Q663" s="195" t="n"/>
      <c r="R663" s="195" t="n"/>
      <c r="S663" s="195" t="n"/>
      <c r="T663" s="195" t="n"/>
      <c r="U663" s="195" t="n"/>
      <c r="V663" s="195" t="n"/>
      <c r="W663" s="195" t="n"/>
      <c r="X663" s="195" t="n"/>
      <c r="Y663" s="195" t="n"/>
      <c r="Z663" s="195" t="n"/>
    </row>
    <row r="664" ht="12.75" customHeight="1" s="324">
      <c r="A664" s="195" t="n"/>
      <c r="B664" s="195" t="n"/>
      <c r="C664" s="195" t="n"/>
      <c r="D664" s="195" t="n"/>
      <c r="E664" s="195" t="n"/>
      <c r="F664" s="195" t="n"/>
      <c r="G664" s="195" t="n"/>
      <c r="H664" s="195" t="n"/>
      <c r="I664" s="195" t="n"/>
      <c r="J664" s="195" t="n"/>
      <c r="K664" s="195" t="n"/>
      <c r="L664" s="195" t="n"/>
      <c r="M664" s="195" t="n"/>
      <c r="N664" s="195" t="n"/>
      <c r="O664" s="195" t="n"/>
      <c r="P664" s="195" t="n"/>
      <c r="Q664" s="195" t="n"/>
      <c r="R664" s="195" t="n"/>
      <c r="S664" s="195" t="n"/>
      <c r="T664" s="195" t="n"/>
      <c r="U664" s="195" t="n"/>
      <c r="V664" s="195" t="n"/>
      <c r="W664" s="195" t="n"/>
      <c r="X664" s="195" t="n"/>
      <c r="Y664" s="195" t="n"/>
      <c r="Z664" s="195" t="n"/>
    </row>
    <row r="665" ht="12.75" customHeight="1" s="324">
      <c r="A665" s="195" t="n"/>
      <c r="B665" s="195" t="n"/>
      <c r="C665" s="195" t="n"/>
      <c r="D665" s="195" t="n"/>
      <c r="E665" s="195" t="n"/>
      <c r="F665" s="195" t="n"/>
      <c r="G665" s="195" t="n"/>
      <c r="H665" s="195" t="n"/>
      <c r="I665" s="195" t="n"/>
      <c r="J665" s="195" t="n"/>
      <c r="K665" s="195" t="n"/>
      <c r="L665" s="195" t="n"/>
      <c r="M665" s="195" t="n"/>
      <c r="N665" s="195" t="n"/>
      <c r="O665" s="195" t="n"/>
      <c r="P665" s="195" t="n"/>
      <c r="Q665" s="195" t="n"/>
      <c r="R665" s="195" t="n"/>
      <c r="S665" s="195" t="n"/>
      <c r="T665" s="195" t="n"/>
      <c r="U665" s="195" t="n"/>
      <c r="V665" s="195" t="n"/>
      <c r="W665" s="195" t="n"/>
      <c r="X665" s="195" t="n"/>
      <c r="Y665" s="195" t="n"/>
      <c r="Z665" s="195" t="n"/>
    </row>
    <row r="666" ht="12.75" customHeight="1" s="324">
      <c r="A666" s="195" t="n"/>
      <c r="B666" s="195" t="n"/>
      <c r="C666" s="195" t="n"/>
      <c r="D666" s="195" t="n"/>
      <c r="E666" s="195" t="n"/>
      <c r="F666" s="195" t="n"/>
      <c r="G666" s="195" t="n"/>
      <c r="H666" s="195" t="n"/>
      <c r="I666" s="195" t="n"/>
      <c r="J666" s="195" t="n"/>
      <c r="K666" s="195" t="n"/>
      <c r="L666" s="195" t="n"/>
      <c r="M666" s="195" t="n"/>
      <c r="N666" s="195" t="n"/>
      <c r="O666" s="195" t="n"/>
      <c r="P666" s="195" t="n"/>
      <c r="Q666" s="195" t="n"/>
      <c r="R666" s="195" t="n"/>
      <c r="S666" s="195" t="n"/>
      <c r="T666" s="195" t="n"/>
      <c r="U666" s="195" t="n"/>
      <c r="V666" s="195" t="n"/>
      <c r="W666" s="195" t="n"/>
      <c r="X666" s="195" t="n"/>
      <c r="Y666" s="195" t="n"/>
      <c r="Z666" s="195" t="n"/>
    </row>
    <row r="667" ht="12.75" customHeight="1" s="324">
      <c r="A667" s="195" t="n"/>
      <c r="B667" s="195" t="n"/>
      <c r="C667" s="195" t="n"/>
      <c r="D667" s="195" t="n"/>
      <c r="E667" s="195" t="n"/>
      <c r="F667" s="195" t="n"/>
      <c r="G667" s="195" t="n"/>
      <c r="H667" s="195" t="n"/>
      <c r="I667" s="195" t="n"/>
      <c r="J667" s="195" t="n"/>
      <c r="K667" s="195" t="n"/>
      <c r="L667" s="195" t="n"/>
      <c r="M667" s="195" t="n"/>
      <c r="N667" s="195" t="n"/>
      <c r="O667" s="195" t="n"/>
      <c r="P667" s="195" t="n"/>
      <c r="Q667" s="195" t="n"/>
      <c r="R667" s="195" t="n"/>
      <c r="S667" s="195" t="n"/>
      <c r="T667" s="195" t="n"/>
      <c r="U667" s="195" t="n"/>
      <c r="V667" s="195" t="n"/>
      <c r="W667" s="195" t="n"/>
      <c r="X667" s="195" t="n"/>
      <c r="Y667" s="195" t="n"/>
      <c r="Z667" s="195" t="n"/>
    </row>
    <row r="668" ht="12.75" customHeight="1" s="324">
      <c r="A668" s="195" t="n"/>
      <c r="B668" s="195" t="n"/>
      <c r="C668" s="195" t="n"/>
      <c r="D668" s="195" t="n"/>
      <c r="E668" s="195" t="n"/>
      <c r="F668" s="195" t="n"/>
      <c r="G668" s="195" t="n"/>
      <c r="H668" s="195" t="n"/>
      <c r="I668" s="195" t="n"/>
      <c r="J668" s="195" t="n"/>
      <c r="K668" s="195" t="n"/>
      <c r="L668" s="195" t="n"/>
      <c r="M668" s="195" t="n"/>
      <c r="N668" s="195" t="n"/>
      <c r="O668" s="195" t="n"/>
      <c r="P668" s="195" t="n"/>
      <c r="Q668" s="195" t="n"/>
      <c r="R668" s="195" t="n"/>
      <c r="S668" s="195" t="n"/>
      <c r="T668" s="195" t="n"/>
      <c r="U668" s="195" t="n"/>
      <c r="V668" s="195" t="n"/>
      <c r="W668" s="195" t="n"/>
      <c r="X668" s="195" t="n"/>
      <c r="Y668" s="195" t="n"/>
      <c r="Z668" s="195" t="n"/>
    </row>
    <row r="669" ht="12.75" customHeight="1" s="324">
      <c r="A669" s="195" t="n"/>
      <c r="B669" s="195" t="n"/>
      <c r="C669" s="195" t="n"/>
      <c r="D669" s="195" t="n"/>
      <c r="E669" s="195" t="n"/>
      <c r="F669" s="195" t="n"/>
      <c r="G669" s="195" t="n"/>
      <c r="H669" s="195" t="n"/>
      <c r="I669" s="195" t="n"/>
      <c r="J669" s="195" t="n"/>
      <c r="K669" s="195" t="n"/>
      <c r="L669" s="195" t="n"/>
      <c r="M669" s="195" t="n"/>
      <c r="N669" s="195" t="n"/>
      <c r="O669" s="195" t="n"/>
      <c r="P669" s="195" t="n"/>
      <c r="Q669" s="195" t="n"/>
      <c r="R669" s="195" t="n"/>
      <c r="S669" s="195" t="n"/>
      <c r="T669" s="195" t="n"/>
      <c r="U669" s="195" t="n"/>
      <c r="V669" s="195" t="n"/>
      <c r="W669" s="195" t="n"/>
      <c r="X669" s="195" t="n"/>
      <c r="Y669" s="195" t="n"/>
      <c r="Z669" s="195" t="n"/>
    </row>
    <row r="670" ht="12.75" customHeight="1" s="324">
      <c r="A670" s="195" t="n"/>
      <c r="B670" s="195" t="n"/>
      <c r="C670" s="195" t="n"/>
      <c r="D670" s="195" t="n"/>
      <c r="E670" s="195" t="n"/>
      <c r="F670" s="195" t="n"/>
      <c r="G670" s="195" t="n"/>
      <c r="H670" s="195" t="n"/>
      <c r="I670" s="195" t="n"/>
      <c r="J670" s="195" t="n"/>
      <c r="K670" s="195" t="n"/>
      <c r="L670" s="195" t="n"/>
      <c r="M670" s="195" t="n"/>
      <c r="N670" s="195" t="n"/>
      <c r="O670" s="195" t="n"/>
      <c r="P670" s="195" t="n"/>
      <c r="Q670" s="195" t="n"/>
      <c r="R670" s="195" t="n"/>
      <c r="S670" s="195" t="n"/>
      <c r="T670" s="195" t="n"/>
      <c r="U670" s="195" t="n"/>
      <c r="V670" s="195" t="n"/>
      <c r="W670" s="195" t="n"/>
      <c r="X670" s="195" t="n"/>
      <c r="Y670" s="195" t="n"/>
      <c r="Z670" s="195" t="n"/>
    </row>
    <row r="671" ht="12.75" customHeight="1" s="324">
      <c r="A671" s="195" t="n"/>
      <c r="B671" s="195" t="n"/>
      <c r="C671" s="195" t="n"/>
      <c r="D671" s="195" t="n"/>
      <c r="E671" s="195" t="n"/>
      <c r="F671" s="195" t="n"/>
      <c r="G671" s="195" t="n"/>
      <c r="H671" s="195" t="n"/>
      <c r="I671" s="195" t="n"/>
      <c r="J671" s="195" t="n"/>
      <c r="K671" s="195" t="n"/>
      <c r="L671" s="195" t="n"/>
      <c r="M671" s="195" t="n"/>
      <c r="N671" s="195" t="n"/>
      <c r="O671" s="195" t="n"/>
      <c r="P671" s="195" t="n"/>
      <c r="Q671" s="195" t="n"/>
      <c r="R671" s="195" t="n"/>
      <c r="S671" s="195" t="n"/>
      <c r="T671" s="195" t="n"/>
      <c r="U671" s="195" t="n"/>
      <c r="V671" s="195" t="n"/>
      <c r="W671" s="195" t="n"/>
      <c r="X671" s="195" t="n"/>
      <c r="Y671" s="195" t="n"/>
      <c r="Z671" s="195" t="n"/>
    </row>
    <row r="672" ht="12.75" customHeight="1" s="324">
      <c r="A672" s="195" t="n"/>
      <c r="B672" s="195" t="n"/>
      <c r="C672" s="195" t="n"/>
      <c r="D672" s="195" t="n"/>
      <c r="E672" s="195" t="n"/>
      <c r="F672" s="195" t="n"/>
      <c r="G672" s="195" t="n"/>
      <c r="H672" s="195" t="n"/>
      <c r="I672" s="195" t="n"/>
      <c r="J672" s="195" t="n"/>
      <c r="K672" s="195" t="n"/>
      <c r="L672" s="195" t="n"/>
      <c r="M672" s="195" t="n"/>
      <c r="N672" s="195" t="n"/>
      <c r="O672" s="195" t="n"/>
      <c r="P672" s="195" t="n"/>
      <c r="Q672" s="195" t="n"/>
      <c r="R672" s="195" t="n"/>
      <c r="S672" s="195" t="n"/>
      <c r="T672" s="195" t="n"/>
      <c r="U672" s="195" t="n"/>
      <c r="V672" s="195" t="n"/>
      <c r="W672" s="195" t="n"/>
      <c r="X672" s="195" t="n"/>
      <c r="Y672" s="195" t="n"/>
      <c r="Z672" s="195" t="n"/>
    </row>
    <row r="673" ht="12.75" customHeight="1" s="324">
      <c r="A673" s="195" t="n"/>
      <c r="B673" s="195" t="n"/>
      <c r="C673" s="195" t="n"/>
      <c r="D673" s="195" t="n"/>
      <c r="E673" s="195" t="n"/>
      <c r="F673" s="195" t="n"/>
      <c r="G673" s="195" t="n"/>
      <c r="H673" s="195" t="n"/>
      <c r="I673" s="195" t="n"/>
      <c r="J673" s="195" t="n"/>
      <c r="K673" s="195" t="n"/>
      <c r="L673" s="195" t="n"/>
      <c r="M673" s="195" t="n"/>
      <c r="N673" s="195" t="n"/>
      <c r="O673" s="195" t="n"/>
      <c r="P673" s="195" t="n"/>
      <c r="Q673" s="195" t="n"/>
      <c r="R673" s="195" t="n"/>
      <c r="S673" s="195" t="n"/>
      <c r="T673" s="195" t="n"/>
      <c r="U673" s="195" t="n"/>
      <c r="V673" s="195" t="n"/>
      <c r="W673" s="195" t="n"/>
      <c r="X673" s="195" t="n"/>
      <c r="Y673" s="195" t="n"/>
      <c r="Z673" s="195" t="n"/>
    </row>
    <row r="674" ht="12.75" customHeight="1" s="324">
      <c r="A674" s="195" t="n"/>
      <c r="B674" s="195" t="n"/>
      <c r="C674" s="195" t="n"/>
      <c r="D674" s="195" t="n"/>
      <c r="E674" s="195" t="n"/>
      <c r="F674" s="195" t="n"/>
      <c r="G674" s="195" t="n"/>
      <c r="H674" s="195" t="n"/>
      <c r="I674" s="195" t="n"/>
      <c r="J674" s="195" t="n"/>
      <c r="K674" s="195" t="n"/>
      <c r="L674" s="195" t="n"/>
      <c r="M674" s="195" t="n"/>
      <c r="N674" s="195" t="n"/>
      <c r="O674" s="195" t="n"/>
      <c r="P674" s="195" t="n"/>
      <c r="Q674" s="195" t="n"/>
      <c r="R674" s="195" t="n"/>
      <c r="S674" s="195" t="n"/>
      <c r="T674" s="195" t="n"/>
      <c r="U674" s="195" t="n"/>
      <c r="V674" s="195" t="n"/>
      <c r="W674" s="195" t="n"/>
      <c r="X674" s="195" t="n"/>
      <c r="Y674" s="195" t="n"/>
      <c r="Z674" s="195" t="n"/>
    </row>
    <row r="675" ht="12.75" customHeight="1" s="324">
      <c r="A675" s="195" t="n"/>
      <c r="B675" s="195" t="n"/>
      <c r="C675" s="195" t="n"/>
      <c r="D675" s="195" t="n"/>
      <c r="E675" s="195" t="n"/>
      <c r="F675" s="195" t="n"/>
      <c r="G675" s="195" t="n"/>
      <c r="H675" s="195" t="n"/>
      <c r="I675" s="195" t="n"/>
      <c r="J675" s="195" t="n"/>
      <c r="K675" s="195" t="n"/>
      <c r="L675" s="195" t="n"/>
      <c r="M675" s="195" t="n"/>
      <c r="N675" s="195" t="n"/>
      <c r="O675" s="195" t="n"/>
      <c r="P675" s="195" t="n"/>
      <c r="Q675" s="195" t="n"/>
      <c r="R675" s="195" t="n"/>
      <c r="S675" s="195" t="n"/>
      <c r="T675" s="195" t="n"/>
      <c r="U675" s="195" t="n"/>
      <c r="V675" s="195" t="n"/>
      <c r="W675" s="195" t="n"/>
      <c r="X675" s="195" t="n"/>
      <c r="Y675" s="195" t="n"/>
      <c r="Z675" s="195" t="n"/>
    </row>
    <row r="676" ht="12.75" customHeight="1" s="324">
      <c r="A676" s="195" t="n"/>
      <c r="B676" s="195" t="n"/>
      <c r="C676" s="195" t="n"/>
      <c r="D676" s="195" t="n"/>
      <c r="E676" s="195" t="n"/>
      <c r="F676" s="195" t="n"/>
      <c r="G676" s="195" t="n"/>
      <c r="H676" s="195" t="n"/>
      <c r="I676" s="195" t="n"/>
      <c r="J676" s="195" t="n"/>
      <c r="K676" s="195" t="n"/>
      <c r="L676" s="195" t="n"/>
      <c r="M676" s="195" t="n"/>
      <c r="N676" s="195" t="n"/>
      <c r="O676" s="195" t="n"/>
      <c r="P676" s="195" t="n"/>
      <c r="Q676" s="195" t="n"/>
      <c r="R676" s="195" t="n"/>
      <c r="S676" s="195" t="n"/>
      <c r="T676" s="195" t="n"/>
      <c r="U676" s="195" t="n"/>
      <c r="V676" s="195" t="n"/>
      <c r="W676" s="195" t="n"/>
      <c r="X676" s="195" t="n"/>
      <c r="Y676" s="195" t="n"/>
      <c r="Z676" s="195" t="n"/>
    </row>
    <row r="677" ht="12.75" customHeight="1" s="324">
      <c r="A677" s="195" t="n"/>
      <c r="B677" s="195" t="n"/>
      <c r="C677" s="195" t="n"/>
      <c r="D677" s="195" t="n"/>
      <c r="E677" s="195" t="n"/>
      <c r="F677" s="195" t="n"/>
      <c r="G677" s="195" t="n"/>
      <c r="H677" s="195" t="n"/>
      <c r="I677" s="195" t="n"/>
      <c r="J677" s="195" t="n"/>
      <c r="K677" s="195" t="n"/>
      <c r="L677" s="195" t="n"/>
      <c r="M677" s="195" t="n"/>
      <c r="N677" s="195" t="n"/>
      <c r="O677" s="195" t="n"/>
      <c r="P677" s="195" t="n"/>
      <c r="Q677" s="195" t="n"/>
      <c r="R677" s="195" t="n"/>
      <c r="S677" s="195" t="n"/>
      <c r="T677" s="195" t="n"/>
      <c r="U677" s="195" t="n"/>
      <c r="V677" s="195" t="n"/>
      <c r="W677" s="195" t="n"/>
      <c r="X677" s="195" t="n"/>
      <c r="Y677" s="195" t="n"/>
      <c r="Z677" s="195" t="n"/>
    </row>
    <row r="678" ht="12.75" customHeight="1" s="324">
      <c r="A678" s="195" t="n"/>
      <c r="B678" s="195" t="n"/>
      <c r="C678" s="195" t="n"/>
      <c r="D678" s="195" t="n"/>
      <c r="E678" s="195" t="n"/>
      <c r="F678" s="195" t="n"/>
      <c r="G678" s="195" t="n"/>
      <c r="H678" s="195" t="n"/>
      <c r="I678" s="195" t="n"/>
      <c r="J678" s="195" t="n"/>
      <c r="K678" s="195" t="n"/>
      <c r="L678" s="195" t="n"/>
      <c r="M678" s="195" t="n"/>
      <c r="N678" s="195" t="n"/>
      <c r="O678" s="195" t="n"/>
      <c r="P678" s="195" t="n"/>
      <c r="Q678" s="195" t="n"/>
      <c r="R678" s="195" t="n"/>
      <c r="S678" s="195" t="n"/>
      <c r="T678" s="195" t="n"/>
      <c r="U678" s="195" t="n"/>
      <c r="V678" s="195" t="n"/>
      <c r="W678" s="195" t="n"/>
      <c r="X678" s="195" t="n"/>
      <c r="Y678" s="195" t="n"/>
      <c r="Z678" s="195" t="n"/>
    </row>
    <row r="679" ht="12.75" customHeight="1" s="324">
      <c r="A679" s="195" t="n"/>
      <c r="B679" s="195" t="n"/>
      <c r="C679" s="195" t="n"/>
      <c r="D679" s="195" t="n"/>
      <c r="E679" s="195" t="n"/>
      <c r="F679" s="195" t="n"/>
      <c r="G679" s="195" t="n"/>
      <c r="H679" s="195" t="n"/>
      <c r="I679" s="195" t="n"/>
      <c r="J679" s="195" t="n"/>
      <c r="K679" s="195" t="n"/>
      <c r="L679" s="195" t="n"/>
      <c r="M679" s="195" t="n"/>
      <c r="N679" s="195" t="n"/>
      <c r="O679" s="195" t="n"/>
      <c r="P679" s="195" t="n"/>
      <c r="Q679" s="195" t="n"/>
      <c r="R679" s="195" t="n"/>
      <c r="S679" s="195" t="n"/>
      <c r="T679" s="195" t="n"/>
      <c r="U679" s="195" t="n"/>
      <c r="V679" s="195" t="n"/>
      <c r="W679" s="195" t="n"/>
      <c r="X679" s="195" t="n"/>
      <c r="Y679" s="195" t="n"/>
      <c r="Z679" s="195" t="n"/>
    </row>
    <row r="680" ht="12.75" customHeight="1" s="324">
      <c r="A680" s="195" t="n"/>
      <c r="B680" s="195" t="n"/>
      <c r="C680" s="195" t="n"/>
      <c r="D680" s="195" t="n"/>
      <c r="E680" s="195" t="n"/>
      <c r="F680" s="195" t="n"/>
      <c r="G680" s="195" t="n"/>
      <c r="H680" s="195" t="n"/>
      <c r="I680" s="195" t="n"/>
      <c r="J680" s="195" t="n"/>
      <c r="K680" s="195" t="n"/>
      <c r="L680" s="195" t="n"/>
      <c r="M680" s="195" t="n"/>
      <c r="N680" s="195" t="n"/>
      <c r="O680" s="195" t="n"/>
      <c r="P680" s="195" t="n"/>
      <c r="Q680" s="195" t="n"/>
      <c r="R680" s="195" t="n"/>
      <c r="S680" s="195" t="n"/>
      <c r="T680" s="195" t="n"/>
      <c r="U680" s="195" t="n"/>
      <c r="V680" s="195" t="n"/>
      <c r="W680" s="195" t="n"/>
      <c r="X680" s="195" t="n"/>
      <c r="Y680" s="195" t="n"/>
      <c r="Z680" s="195" t="n"/>
    </row>
    <row r="681" ht="12.75" customHeight="1" s="324">
      <c r="A681" s="195" t="n"/>
      <c r="B681" s="195" t="n"/>
      <c r="C681" s="195" t="n"/>
      <c r="D681" s="195" t="n"/>
      <c r="E681" s="195" t="n"/>
      <c r="F681" s="195" t="n"/>
      <c r="G681" s="195" t="n"/>
      <c r="H681" s="195" t="n"/>
      <c r="I681" s="195" t="n"/>
      <c r="J681" s="195" t="n"/>
      <c r="K681" s="195" t="n"/>
      <c r="L681" s="195" t="n"/>
      <c r="M681" s="195" t="n"/>
      <c r="N681" s="195" t="n"/>
      <c r="O681" s="195" t="n"/>
      <c r="P681" s="195" t="n"/>
      <c r="Q681" s="195" t="n"/>
      <c r="R681" s="195" t="n"/>
      <c r="S681" s="195" t="n"/>
      <c r="T681" s="195" t="n"/>
      <c r="U681" s="195" t="n"/>
      <c r="V681" s="195" t="n"/>
      <c r="W681" s="195" t="n"/>
      <c r="X681" s="195" t="n"/>
      <c r="Y681" s="195" t="n"/>
      <c r="Z681" s="195" t="n"/>
    </row>
    <row r="682" ht="12.75" customHeight="1" s="324">
      <c r="A682" s="195" t="n"/>
      <c r="B682" s="195" t="n"/>
      <c r="C682" s="195" t="n"/>
      <c r="D682" s="195" t="n"/>
      <c r="E682" s="195" t="n"/>
      <c r="F682" s="195" t="n"/>
      <c r="G682" s="195" t="n"/>
      <c r="H682" s="195" t="n"/>
      <c r="I682" s="195" t="n"/>
      <c r="J682" s="195" t="n"/>
      <c r="K682" s="195" t="n"/>
      <c r="L682" s="195" t="n"/>
      <c r="M682" s="195" t="n"/>
      <c r="N682" s="195" t="n"/>
      <c r="O682" s="195" t="n"/>
      <c r="P682" s="195" t="n"/>
      <c r="Q682" s="195" t="n"/>
      <c r="R682" s="195" t="n"/>
      <c r="S682" s="195" t="n"/>
      <c r="T682" s="195" t="n"/>
      <c r="U682" s="195" t="n"/>
      <c r="V682" s="195" t="n"/>
      <c r="W682" s="195" t="n"/>
      <c r="X682" s="195" t="n"/>
      <c r="Y682" s="195" t="n"/>
      <c r="Z682" s="195" t="n"/>
    </row>
    <row r="683" ht="12.75" customHeight="1" s="324">
      <c r="A683" s="195" t="n"/>
      <c r="B683" s="195" t="n"/>
      <c r="C683" s="195" t="n"/>
      <c r="D683" s="195" t="n"/>
      <c r="E683" s="195" t="n"/>
      <c r="F683" s="195" t="n"/>
      <c r="G683" s="195" t="n"/>
      <c r="H683" s="195" t="n"/>
      <c r="I683" s="195" t="n"/>
      <c r="J683" s="195" t="n"/>
      <c r="K683" s="195" t="n"/>
      <c r="L683" s="195" t="n"/>
      <c r="M683" s="195" t="n"/>
      <c r="N683" s="195" t="n"/>
      <c r="O683" s="195" t="n"/>
      <c r="P683" s="195" t="n"/>
      <c r="Q683" s="195" t="n"/>
      <c r="R683" s="195" t="n"/>
      <c r="S683" s="195" t="n"/>
      <c r="T683" s="195" t="n"/>
      <c r="U683" s="195" t="n"/>
      <c r="V683" s="195" t="n"/>
      <c r="W683" s="195" t="n"/>
      <c r="X683" s="195" t="n"/>
      <c r="Y683" s="195" t="n"/>
      <c r="Z683" s="195" t="n"/>
    </row>
    <row r="684" ht="12.75" customHeight="1" s="324">
      <c r="A684" s="195" t="n"/>
      <c r="B684" s="195" t="n"/>
      <c r="C684" s="195" t="n"/>
      <c r="D684" s="195" t="n"/>
      <c r="E684" s="195" t="n"/>
      <c r="F684" s="195" t="n"/>
      <c r="G684" s="195" t="n"/>
      <c r="H684" s="195" t="n"/>
      <c r="I684" s="195" t="n"/>
      <c r="J684" s="195" t="n"/>
      <c r="K684" s="195" t="n"/>
      <c r="L684" s="195" t="n"/>
      <c r="M684" s="195" t="n"/>
      <c r="N684" s="195" t="n"/>
      <c r="O684" s="195" t="n"/>
      <c r="P684" s="195" t="n"/>
      <c r="Q684" s="195" t="n"/>
      <c r="R684" s="195" t="n"/>
      <c r="S684" s="195" t="n"/>
      <c r="T684" s="195" t="n"/>
      <c r="U684" s="195" t="n"/>
      <c r="V684" s="195" t="n"/>
      <c r="W684" s="195" t="n"/>
      <c r="X684" s="195" t="n"/>
      <c r="Y684" s="195" t="n"/>
      <c r="Z684" s="195" t="n"/>
    </row>
    <row r="685" ht="12.75" customHeight="1" s="324">
      <c r="A685" s="195" t="n"/>
      <c r="B685" s="195" t="n"/>
      <c r="C685" s="195" t="n"/>
      <c r="D685" s="195" t="n"/>
      <c r="E685" s="195" t="n"/>
      <c r="F685" s="195" t="n"/>
      <c r="G685" s="195" t="n"/>
      <c r="H685" s="195" t="n"/>
      <c r="I685" s="195" t="n"/>
      <c r="J685" s="195" t="n"/>
      <c r="K685" s="195" t="n"/>
      <c r="L685" s="195" t="n"/>
      <c r="M685" s="195" t="n"/>
      <c r="N685" s="195" t="n"/>
      <c r="O685" s="195" t="n"/>
      <c r="P685" s="195" t="n"/>
      <c r="Q685" s="195" t="n"/>
      <c r="R685" s="195" t="n"/>
      <c r="S685" s="195" t="n"/>
      <c r="T685" s="195" t="n"/>
      <c r="U685" s="195" t="n"/>
      <c r="V685" s="195" t="n"/>
      <c r="W685" s="195" t="n"/>
      <c r="X685" s="195" t="n"/>
      <c r="Y685" s="195" t="n"/>
      <c r="Z685" s="195" t="n"/>
    </row>
    <row r="686" ht="12.75" customHeight="1" s="324">
      <c r="A686" s="195" t="n"/>
      <c r="B686" s="195" t="n"/>
      <c r="C686" s="195" t="n"/>
      <c r="D686" s="195" t="n"/>
      <c r="E686" s="195" t="n"/>
      <c r="F686" s="195" t="n"/>
      <c r="G686" s="195" t="n"/>
      <c r="H686" s="195" t="n"/>
      <c r="I686" s="195" t="n"/>
      <c r="J686" s="195" t="n"/>
      <c r="K686" s="195" t="n"/>
      <c r="L686" s="195" t="n"/>
      <c r="M686" s="195" t="n"/>
      <c r="N686" s="195" t="n"/>
      <c r="O686" s="195" t="n"/>
      <c r="P686" s="195" t="n"/>
      <c r="Q686" s="195" t="n"/>
      <c r="R686" s="195" t="n"/>
      <c r="S686" s="195" t="n"/>
      <c r="T686" s="195" t="n"/>
      <c r="U686" s="195" t="n"/>
      <c r="V686" s="195" t="n"/>
      <c r="W686" s="195" t="n"/>
      <c r="X686" s="195" t="n"/>
      <c r="Y686" s="195" t="n"/>
      <c r="Z686" s="195" t="n"/>
    </row>
    <row r="687" ht="12.75" customHeight="1" s="324">
      <c r="A687" s="195" t="n"/>
      <c r="B687" s="195" t="n"/>
      <c r="C687" s="195" t="n"/>
      <c r="D687" s="195" t="n"/>
      <c r="E687" s="195" t="n"/>
      <c r="F687" s="195" t="n"/>
      <c r="G687" s="195" t="n"/>
      <c r="H687" s="195" t="n"/>
      <c r="I687" s="195" t="n"/>
      <c r="J687" s="195" t="n"/>
      <c r="K687" s="195" t="n"/>
      <c r="L687" s="195" t="n"/>
      <c r="M687" s="195" t="n"/>
      <c r="N687" s="195" t="n"/>
      <c r="O687" s="195" t="n"/>
      <c r="P687" s="195" t="n"/>
      <c r="Q687" s="195" t="n"/>
      <c r="R687" s="195" t="n"/>
      <c r="S687" s="195" t="n"/>
      <c r="T687" s="195" t="n"/>
      <c r="U687" s="195" t="n"/>
      <c r="V687" s="195" t="n"/>
      <c r="W687" s="195" t="n"/>
      <c r="X687" s="195" t="n"/>
      <c r="Y687" s="195" t="n"/>
      <c r="Z687" s="195" t="n"/>
    </row>
    <row r="688" ht="12.75" customHeight="1" s="324">
      <c r="A688" s="195" t="n"/>
      <c r="B688" s="195" t="n"/>
      <c r="C688" s="195" t="n"/>
      <c r="D688" s="195" t="n"/>
      <c r="E688" s="195" t="n"/>
      <c r="F688" s="195" t="n"/>
      <c r="G688" s="195" t="n"/>
      <c r="H688" s="195" t="n"/>
      <c r="I688" s="195" t="n"/>
      <c r="J688" s="195" t="n"/>
      <c r="K688" s="195" t="n"/>
      <c r="L688" s="195" t="n"/>
      <c r="M688" s="195" t="n"/>
      <c r="N688" s="195" t="n"/>
      <c r="O688" s="195" t="n"/>
      <c r="P688" s="195" t="n"/>
      <c r="Q688" s="195" t="n"/>
      <c r="R688" s="195" t="n"/>
      <c r="S688" s="195" t="n"/>
      <c r="T688" s="195" t="n"/>
      <c r="U688" s="195" t="n"/>
      <c r="V688" s="195" t="n"/>
      <c r="W688" s="195" t="n"/>
      <c r="X688" s="195" t="n"/>
      <c r="Y688" s="195" t="n"/>
      <c r="Z688" s="195" t="n"/>
    </row>
    <row r="689" ht="12.75" customHeight="1" s="324">
      <c r="A689" s="195" t="n"/>
      <c r="B689" s="195" t="n"/>
      <c r="C689" s="195" t="n"/>
      <c r="D689" s="195" t="n"/>
      <c r="E689" s="195" t="n"/>
      <c r="F689" s="195" t="n"/>
      <c r="G689" s="195" t="n"/>
      <c r="H689" s="195" t="n"/>
      <c r="I689" s="195" t="n"/>
      <c r="J689" s="195" t="n"/>
      <c r="K689" s="195" t="n"/>
      <c r="L689" s="195" t="n"/>
      <c r="M689" s="195" t="n"/>
      <c r="N689" s="195" t="n"/>
      <c r="O689" s="195" t="n"/>
      <c r="P689" s="195" t="n"/>
      <c r="Q689" s="195" t="n"/>
      <c r="R689" s="195" t="n"/>
      <c r="S689" s="195" t="n"/>
      <c r="T689" s="195" t="n"/>
      <c r="U689" s="195" t="n"/>
      <c r="V689" s="195" t="n"/>
      <c r="W689" s="195" t="n"/>
      <c r="X689" s="195" t="n"/>
      <c r="Y689" s="195" t="n"/>
      <c r="Z689" s="195" t="n"/>
    </row>
    <row r="690" ht="12.75" customHeight="1" s="324">
      <c r="A690" s="195" t="n"/>
      <c r="B690" s="195" t="n"/>
      <c r="C690" s="195" t="n"/>
      <c r="D690" s="195" t="n"/>
      <c r="E690" s="195" t="n"/>
      <c r="F690" s="195" t="n"/>
      <c r="G690" s="195" t="n"/>
      <c r="H690" s="195" t="n"/>
      <c r="I690" s="195" t="n"/>
      <c r="J690" s="195" t="n"/>
      <c r="K690" s="195" t="n"/>
      <c r="L690" s="195" t="n"/>
      <c r="M690" s="195" t="n"/>
      <c r="N690" s="195" t="n"/>
      <c r="O690" s="195" t="n"/>
      <c r="P690" s="195" t="n"/>
      <c r="Q690" s="195" t="n"/>
      <c r="R690" s="195" t="n"/>
      <c r="S690" s="195" t="n"/>
      <c r="T690" s="195" t="n"/>
      <c r="U690" s="195" t="n"/>
      <c r="V690" s="195" t="n"/>
      <c r="W690" s="195" t="n"/>
      <c r="X690" s="195" t="n"/>
      <c r="Y690" s="195" t="n"/>
      <c r="Z690" s="195" t="n"/>
    </row>
    <row r="691" ht="12.75" customHeight="1" s="324">
      <c r="A691" s="195" t="n"/>
      <c r="B691" s="195" t="n"/>
      <c r="C691" s="195" t="n"/>
      <c r="D691" s="195" t="n"/>
      <c r="E691" s="195" t="n"/>
      <c r="F691" s="195" t="n"/>
      <c r="G691" s="195" t="n"/>
      <c r="H691" s="195" t="n"/>
      <c r="I691" s="195" t="n"/>
      <c r="J691" s="195" t="n"/>
      <c r="K691" s="195" t="n"/>
      <c r="L691" s="195" t="n"/>
      <c r="M691" s="195" t="n"/>
      <c r="N691" s="195" t="n"/>
      <c r="O691" s="195" t="n"/>
      <c r="P691" s="195" t="n"/>
      <c r="Q691" s="195" t="n"/>
      <c r="R691" s="195" t="n"/>
      <c r="S691" s="195" t="n"/>
      <c r="T691" s="195" t="n"/>
      <c r="U691" s="195" t="n"/>
      <c r="V691" s="195" t="n"/>
      <c r="W691" s="195" t="n"/>
      <c r="X691" s="195" t="n"/>
      <c r="Y691" s="195" t="n"/>
      <c r="Z691" s="195" t="n"/>
    </row>
    <row r="692" ht="12.75" customHeight="1" s="324">
      <c r="A692" s="195" t="n"/>
      <c r="B692" s="195" t="n"/>
      <c r="C692" s="195" t="n"/>
      <c r="D692" s="195" t="n"/>
      <c r="E692" s="195" t="n"/>
      <c r="F692" s="195" t="n"/>
      <c r="G692" s="195" t="n"/>
      <c r="H692" s="195" t="n"/>
      <c r="I692" s="195" t="n"/>
      <c r="J692" s="195" t="n"/>
      <c r="K692" s="195" t="n"/>
      <c r="L692" s="195" t="n"/>
      <c r="M692" s="195" t="n"/>
      <c r="N692" s="195" t="n"/>
      <c r="O692" s="195" t="n"/>
      <c r="P692" s="195" t="n"/>
      <c r="Q692" s="195" t="n"/>
      <c r="R692" s="195" t="n"/>
      <c r="S692" s="195" t="n"/>
      <c r="T692" s="195" t="n"/>
      <c r="U692" s="195" t="n"/>
      <c r="V692" s="195" t="n"/>
      <c r="W692" s="195" t="n"/>
      <c r="X692" s="195" t="n"/>
      <c r="Y692" s="195" t="n"/>
      <c r="Z692" s="195" t="n"/>
    </row>
    <row r="693" ht="12.75" customHeight="1" s="324">
      <c r="A693" s="195" t="n"/>
      <c r="B693" s="195" t="n"/>
      <c r="C693" s="195" t="n"/>
      <c r="D693" s="195" t="n"/>
      <c r="E693" s="195" t="n"/>
      <c r="F693" s="195" t="n"/>
      <c r="G693" s="195" t="n"/>
      <c r="H693" s="195" t="n"/>
      <c r="I693" s="195" t="n"/>
      <c r="J693" s="195" t="n"/>
      <c r="K693" s="195" t="n"/>
      <c r="L693" s="195" t="n"/>
      <c r="M693" s="195" t="n"/>
      <c r="N693" s="195" t="n"/>
      <c r="O693" s="195" t="n"/>
      <c r="P693" s="195" t="n"/>
      <c r="Q693" s="195" t="n"/>
      <c r="R693" s="195" t="n"/>
      <c r="S693" s="195" t="n"/>
      <c r="T693" s="195" t="n"/>
      <c r="U693" s="195" t="n"/>
      <c r="V693" s="195" t="n"/>
      <c r="W693" s="195" t="n"/>
      <c r="X693" s="195" t="n"/>
      <c r="Y693" s="195" t="n"/>
      <c r="Z693" s="195" t="n"/>
    </row>
    <row r="694" ht="12.75" customHeight="1" s="324">
      <c r="A694" s="195" t="n"/>
      <c r="B694" s="195" t="n"/>
      <c r="C694" s="195" t="n"/>
      <c r="D694" s="195" t="n"/>
      <c r="E694" s="195" t="n"/>
      <c r="F694" s="195" t="n"/>
      <c r="G694" s="195" t="n"/>
      <c r="H694" s="195" t="n"/>
      <c r="I694" s="195" t="n"/>
      <c r="J694" s="195" t="n"/>
      <c r="K694" s="195" t="n"/>
      <c r="L694" s="195" t="n"/>
      <c r="M694" s="195" t="n"/>
      <c r="N694" s="195" t="n"/>
      <c r="O694" s="195" t="n"/>
      <c r="P694" s="195" t="n"/>
      <c r="Q694" s="195" t="n"/>
      <c r="R694" s="195" t="n"/>
      <c r="S694" s="195" t="n"/>
      <c r="T694" s="195" t="n"/>
      <c r="U694" s="195" t="n"/>
      <c r="V694" s="195" t="n"/>
      <c r="W694" s="195" t="n"/>
      <c r="X694" s="195" t="n"/>
      <c r="Y694" s="195" t="n"/>
      <c r="Z694" s="195" t="n"/>
    </row>
    <row r="695" ht="12.75" customHeight="1" s="324">
      <c r="A695" s="195" t="n"/>
      <c r="B695" s="195" t="n"/>
      <c r="C695" s="195" t="n"/>
      <c r="D695" s="195" t="n"/>
      <c r="E695" s="195" t="n"/>
      <c r="F695" s="195" t="n"/>
      <c r="G695" s="195" t="n"/>
      <c r="H695" s="195" t="n"/>
      <c r="I695" s="195" t="n"/>
      <c r="J695" s="195" t="n"/>
      <c r="K695" s="195" t="n"/>
      <c r="L695" s="195" t="n"/>
      <c r="M695" s="195" t="n"/>
      <c r="N695" s="195" t="n"/>
      <c r="O695" s="195" t="n"/>
      <c r="P695" s="195" t="n"/>
      <c r="Q695" s="195" t="n"/>
      <c r="R695" s="195" t="n"/>
      <c r="S695" s="195" t="n"/>
      <c r="T695" s="195" t="n"/>
      <c r="U695" s="195" t="n"/>
      <c r="V695" s="195" t="n"/>
      <c r="W695" s="195" t="n"/>
      <c r="X695" s="195" t="n"/>
      <c r="Y695" s="195" t="n"/>
      <c r="Z695" s="195" t="n"/>
    </row>
    <row r="696" ht="12.75" customHeight="1" s="324">
      <c r="A696" s="195" t="n"/>
      <c r="B696" s="195" t="n"/>
      <c r="C696" s="195" t="n"/>
      <c r="D696" s="195" t="n"/>
      <c r="E696" s="195" t="n"/>
      <c r="F696" s="195" t="n"/>
      <c r="G696" s="195" t="n"/>
      <c r="H696" s="195" t="n"/>
      <c r="I696" s="195" t="n"/>
      <c r="J696" s="195" t="n"/>
      <c r="K696" s="195" t="n"/>
      <c r="L696" s="195" t="n"/>
      <c r="M696" s="195" t="n"/>
      <c r="N696" s="195" t="n"/>
      <c r="O696" s="195" t="n"/>
      <c r="P696" s="195" t="n"/>
      <c r="Q696" s="195" t="n"/>
      <c r="R696" s="195" t="n"/>
      <c r="S696" s="195" t="n"/>
      <c r="T696" s="195" t="n"/>
      <c r="U696" s="195" t="n"/>
      <c r="V696" s="195" t="n"/>
      <c r="W696" s="195" t="n"/>
      <c r="X696" s="195" t="n"/>
      <c r="Y696" s="195" t="n"/>
      <c r="Z696" s="195" t="n"/>
    </row>
    <row r="697" ht="12.75" customHeight="1" s="324">
      <c r="A697" s="195" t="n"/>
      <c r="B697" s="195" t="n"/>
      <c r="C697" s="195" t="n"/>
      <c r="D697" s="195" t="n"/>
      <c r="E697" s="195" t="n"/>
      <c r="F697" s="195" t="n"/>
      <c r="G697" s="195" t="n"/>
      <c r="H697" s="195" t="n"/>
      <c r="I697" s="195" t="n"/>
      <c r="J697" s="195" t="n"/>
      <c r="K697" s="195" t="n"/>
      <c r="L697" s="195" t="n"/>
      <c r="M697" s="195" t="n"/>
      <c r="N697" s="195" t="n"/>
      <c r="O697" s="195" t="n"/>
      <c r="P697" s="195" t="n"/>
      <c r="Q697" s="195" t="n"/>
      <c r="R697" s="195" t="n"/>
      <c r="S697" s="195" t="n"/>
      <c r="T697" s="195" t="n"/>
      <c r="U697" s="195" t="n"/>
      <c r="V697" s="195" t="n"/>
      <c r="W697" s="195" t="n"/>
      <c r="X697" s="195" t="n"/>
      <c r="Y697" s="195" t="n"/>
      <c r="Z697" s="195" t="n"/>
    </row>
    <row r="698" ht="12.75" customHeight="1" s="324">
      <c r="A698" s="195" t="n"/>
      <c r="B698" s="195" t="n"/>
      <c r="C698" s="195" t="n"/>
      <c r="D698" s="195" t="n"/>
      <c r="E698" s="195" t="n"/>
      <c r="F698" s="195" t="n"/>
      <c r="G698" s="195" t="n"/>
      <c r="H698" s="195" t="n"/>
      <c r="I698" s="195" t="n"/>
      <c r="J698" s="195" t="n"/>
      <c r="K698" s="195" t="n"/>
      <c r="L698" s="195" t="n"/>
      <c r="M698" s="195" t="n"/>
      <c r="N698" s="195" t="n"/>
      <c r="O698" s="195" t="n"/>
      <c r="P698" s="195" t="n"/>
      <c r="Q698" s="195" t="n"/>
      <c r="R698" s="195" t="n"/>
      <c r="S698" s="195" t="n"/>
      <c r="T698" s="195" t="n"/>
      <c r="U698" s="195" t="n"/>
      <c r="V698" s="195" t="n"/>
      <c r="W698" s="195" t="n"/>
      <c r="X698" s="195" t="n"/>
      <c r="Y698" s="195" t="n"/>
      <c r="Z698" s="195" t="n"/>
    </row>
    <row r="699" ht="12.75" customHeight="1" s="324">
      <c r="A699" s="195" t="n"/>
      <c r="B699" s="195" t="n"/>
      <c r="C699" s="195" t="n"/>
      <c r="D699" s="195" t="n"/>
      <c r="E699" s="195" t="n"/>
      <c r="F699" s="195" t="n"/>
      <c r="G699" s="195" t="n"/>
      <c r="H699" s="195" t="n"/>
      <c r="I699" s="195" t="n"/>
      <c r="J699" s="195" t="n"/>
      <c r="K699" s="195" t="n"/>
      <c r="L699" s="195" t="n"/>
      <c r="M699" s="195" t="n"/>
      <c r="N699" s="195" t="n"/>
      <c r="O699" s="195" t="n"/>
      <c r="P699" s="195" t="n"/>
      <c r="Q699" s="195" t="n"/>
      <c r="R699" s="195" t="n"/>
      <c r="S699" s="195" t="n"/>
      <c r="T699" s="195" t="n"/>
      <c r="U699" s="195" t="n"/>
      <c r="V699" s="195" t="n"/>
      <c r="W699" s="195" t="n"/>
      <c r="X699" s="195" t="n"/>
      <c r="Y699" s="195" t="n"/>
      <c r="Z699" s="195" t="n"/>
    </row>
    <row r="700" ht="12.75" customHeight="1" s="324">
      <c r="A700" s="195" t="n"/>
      <c r="B700" s="195" t="n"/>
      <c r="C700" s="195" t="n"/>
      <c r="D700" s="195" t="n"/>
      <c r="E700" s="195" t="n"/>
      <c r="F700" s="195" t="n"/>
      <c r="G700" s="195" t="n"/>
      <c r="H700" s="195" t="n"/>
      <c r="I700" s="195" t="n"/>
      <c r="J700" s="195" t="n"/>
      <c r="K700" s="195" t="n"/>
      <c r="L700" s="195" t="n"/>
      <c r="M700" s="195" t="n"/>
      <c r="N700" s="195" t="n"/>
      <c r="O700" s="195" t="n"/>
      <c r="P700" s="195" t="n"/>
      <c r="Q700" s="195" t="n"/>
      <c r="R700" s="195" t="n"/>
      <c r="S700" s="195" t="n"/>
      <c r="T700" s="195" t="n"/>
      <c r="U700" s="195" t="n"/>
      <c r="V700" s="195" t="n"/>
      <c r="W700" s="195" t="n"/>
      <c r="X700" s="195" t="n"/>
      <c r="Y700" s="195" t="n"/>
      <c r="Z700" s="195" t="n"/>
    </row>
    <row r="701" ht="12.75" customHeight="1" s="324">
      <c r="A701" s="195" t="n"/>
      <c r="B701" s="195" t="n"/>
      <c r="C701" s="195" t="n"/>
      <c r="D701" s="195" t="n"/>
      <c r="E701" s="195" t="n"/>
      <c r="F701" s="195" t="n"/>
      <c r="G701" s="195" t="n"/>
      <c r="H701" s="195" t="n"/>
      <c r="I701" s="195" t="n"/>
      <c r="J701" s="195" t="n"/>
      <c r="K701" s="195" t="n"/>
      <c r="L701" s="195" t="n"/>
      <c r="M701" s="195" t="n"/>
      <c r="N701" s="195" t="n"/>
      <c r="O701" s="195" t="n"/>
      <c r="P701" s="195" t="n"/>
      <c r="Q701" s="195" t="n"/>
      <c r="R701" s="195" t="n"/>
      <c r="S701" s="195" t="n"/>
      <c r="T701" s="195" t="n"/>
      <c r="U701" s="195" t="n"/>
      <c r="V701" s="195" t="n"/>
      <c r="W701" s="195" t="n"/>
      <c r="X701" s="195" t="n"/>
      <c r="Y701" s="195" t="n"/>
      <c r="Z701" s="195" t="n"/>
    </row>
    <row r="702" ht="12.75" customHeight="1" s="324">
      <c r="A702" s="195" t="n"/>
      <c r="B702" s="195" t="n"/>
      <c r="C702" s="195" t="n"/>
      <c r="D702" s="195" t="n"/>
      <c r="E702" s="195" t="n"/>
      <c r="F702" s="195" t="n"/>
      <c r="G702" s="195" t="n"/>
      <c r="H702" s="195" t="n"/>
      <c r="I702" s="195" t="n"/>
      <c r="J702" s="195" t="n"/>
      <c r="K702" s="195" t="n"/>
      <c r="L702" s="195" t="n"/>
      <c r="M702" s="195" t="n"/>
      <c r="N702" s="195" t="n"/>
      <c r="O702" s="195" t="n"/>
      <c r="P702" s="195" t="n"/>
      <c r="Q702" s="195" t="n"/>
      <c r="R702" s="195" t="n"/>
      <c r="S702" s="195" t="n"/>
      <c r="T702" s="195" t="n"/>
      <c r="U702" s="195" t="n"/>
      <c r="V702" s="195" t="n"/>
      <c r="W702" s="195" t="n"/>
      <c r="X702" s="195" t="n"/>
      <c r="Y702" s="195" t="n"/>
      <c r="Z702" s="195" t="n"/>
    </row>
    <row r="703" ht="12.75" customHeight="1" s="324">
      <c r="A703" s="195" t="n"/>
      <c r="B703" s="195" t="n"/>
      <c r="C703" s="195" t="n"/>
      <c r="D703" s="195" t="n"/>
      <c r="E703" s="195" t="n"/>
      <c r="F703" s="195" t="n"/>
      <c r="G703" s="195" t="n"/>
      <c r="H703" s="195" t="n"/>
      <c r="I703" s="195" t="n"/>
      <c r="J703" s="195" t="n"/>
      <c r="K703" s="195" t="n"/>
      <c r="L703" s="195" t="n"/>
      <c r="M703" s="195" t="n"/>
      <c r="N703" s="195" t="n"/>
      <c r="O703" s="195" t="n"/>
      <c r="P703" s="195" t="n"/>
      <c r="Q703" s="195" t="n"/>
      <c r="R703" s="195" t="n"/>
      <c r="S703" s="195" t="n"/>
      <c r="T703" s="195" t="n"/>
      <c r="U703" s="195" t="n"/>
      <c r="V703" s="195" t="n"/>
      <c r="W703" s="195" t="n"/>
      <c r="X703" s="195" t="n"/>
      <c r="Y703" s="195" t="n"/>
      <c r="Z703" s="195" t="n"/>
    </row>
    <row r="704" ht="12.75" customHeight="1" s="324">
      <c r="A704" s="195" t="n"/>
      <c r="B704" s="195" t="n"/>
      <c r="C704" s="195" t="n"/>
      <c r="D704" s="195" t="n"/>
      <c r="E704" s="195" t="n"/>
      <c r="F704" s="195" t="n"/>
      <c r="G704" s="195" t="n"/>
      <c r="H704" s="195" t="n"/>
      <c r="I704" s="195" t="n"/>
      <c r="J704" s="195" t="n"/>
      <c r="K704" s="195" t="n"/>
      <c r="L704" s="195" t="n"/>
      <c r="M704" s="195" t="n"/>
      <c r="N704" s="195" t="n"/>
      <c r="O704" s="195" t="n"/>
      <c r="P704" s="195" t="n"/>
      <c r="Q704" s="195" t="n"/>
      <c r="R704" s="195" t="n"/>
      <c r="S704" s="195" t="n"/>
      <c r="T704" s="195" t="n"/>
      <c r="U704" s="195" t="n"/>
      <c r="V704" s="195" t="n"/>
      <c r="W704" s="195" t="n"/>
      <c r="X704" s="195" t="n"/>
      <c r="Y704" s="195" t="n"/>
      <c r="Z704" s="195" t="n"/>
    </row>
    <row r="705" ht="12.75" customHeight="1" s="324">
      <c r="A705" s="195" t="n"/>
      <c r="B705" s="195" t="n"/>
      <c r="C705" s="195" t="n"/>
      <c r="D705" s="195" t="n"/>
      <c r="E705" s="195" t="n"/>
      <c r="F705" s="195" t="n"/>
      <c r="G705" s="195" t="n"/>
      <c r="H705" s="195" t="n"/>
      <c r="I705" s="195" t="n"/>
      <c r="J705" s="195" t="n"/>
      <c r="K705" s="195" t="n"/>
      <c r="L705" s="195" t="n"/>
      <c r="M705" s="195" t="n"/>
      <c r="N705" s="195" t="n"/>
      <c r="O705" s="195" t="n"/>
      <c r="P705" s="195" t="n"/>
      <c r="Q705" s="195" t="n"/>
      <c r="R705" s="195" t="n"/>
      <c r="S705" s="195" t="n"/>
      <c r="T705" s="195" t="n"/>
      <c r="U705" s="195" t="n"/>
      <c r="V705" s="195" t="n"/>
      <c r="W705" s="195" t="n"/>
      <c r="X705" s="195" t="n"/>
      <c r="Y705" s="195" t="n"/>
      <c r="Z705" s="195" t="n"/>
    </row>
    <row r="706" ht="12.75" customHeight="1" s="324">
      <c r="A706" s="195" t="n"/>
      <c r="B706" s="195" t="n"/>
      <c r="C706" s="195" t="n"/>
      <c r="D706" s="195" t="n"/>
      <c r="E706" s="195" t="n"/>
      <c r="F706" s="195" t="n"/>
      <c r="G706" s="195" t="n"/>
      <c r="H706" s="195" t="n"/>
      <c r="I706" s="195" t="n"/>
      <c r="J706" s="195" t="n"/>
      <c r="K706" s="195" t="n"/>
      <c r="L706" s="195" t="n"/>
      <c r="M706" s="195" t="n"/>
      <c r="N706" s="195" t="n"/>
      <c r="O706" s="195" t="n"/>
      <c r="P706" s="195" t="n"/>
      <c r="Q706" s="195" t="n"/>
      <c r="R706" s="195" t="n"/>
      <c r="S706" s="195" t="n"/>
      <c r="T706" s="195" t="n"/>
      <c r="U706" s="195" t="n"/>
      <c r="V706" s="195" t="n"/>
      <c r="W706" s="195" t="n"/>
      <c r="X706" s="195" t="n"/>
      <c r="Y706" s="195" t="n"/>
      <c r="Z706" s="195" t="n"/>
    </row>
    <row r="707" ht="12.75" customHeight="1" s="324">
      <c r="A707" s="195" t="n"/>
      <c r="B707" s="195" t="n"/>
      <c r="C707" s="195" t="n"/>
      <c r="D707" s="195" t="n"/>
      <c r="E707" s="195" t="n"/>
      <c r="F707" s="195" t="n"/>
      <c r="G707" s="195" t="n"/>
      <c r="H707" s="195" t="n"/>
      <c r="I707" s="195" t="n"/>
      <c r="J707" s="195" t="n"/>
      <c r="K707" s="195" t="n"/>
      <c r="L707" s="195" t="n"/>
      <c r="M707" s="195" t="n"/>
      <c r="N707" s="195" t="n"/>
      <c r="O707" s="195" t="n"/>
      <c r="P707" s="195" t="n"/>
      <c r="Q707" s="195" t="n"/>
      <c r="R707" s="195" t="n"/>
      <c r="S707" s="195" t="n"/>
      <c r="T707" s="195" t="n"/>
      <c r="U707" s="195" t="n"/>
      <c r="V707" s="195" t="n"/>
      <c r="W707" s="195" t="n"/>
      <c r="X707" s="195" t="n"/>
      <c r="Y707" s="195" t="n"/>
      <c r="Z707" s="195" t="n"/>
    </row>
    <row r="708" ht="12.75" customHeight="1" s="324">
      <c r="A708" s="195" t="n"/>
      <c r="B708" s="195" t="n"/>
      <c r="C708" s="195" t="n"/>
      <c r="D708" s="195" t="n"/>
      <c r="E708" s="195" t="n"/>
      <c r="F708" s="195" t="n"/>
      <c r="G708" s="195" t="n"/>
      <c r="H708" s="195" t="n"/>
      <c r="I708" s="195" t="n"/>
      <c r="J708" s="195" t="n"/>
      <c r="K708" s="195" t="n"/>
      <c r="L708" s="195" t="n"/>
      <c r="M708" s="195" t="n"/>
      <c r="N708" s="195" t="n"/>
      <c r="O708" s="195" t="n"/>
      <c r="P708" s="195" t="n"/>
      <c r="Q708" s="195" t="n"/>
      <c r="R708" s="195" t="n"/>
      <c r="S708" s="195" t="n"/>
      <c r="T708" s="195" t="n"/>
      <c r="U708" s="195" t="n"/>
      <c r="V708" s="195" t="n"/>
      <c r="W708" s="195" t="n"/>
      <c r="X708" s="195" t="n"/>
      <c r="Y708" s="195" t="n"/>
      <c r="Z708" s="195" t="n"/>
    </row>
    <row r="709" ht="12.75" customHeight="1" s="324">
      <c r="A709" s="195" t="n"/>
      <c r="B709" s="195" t="n"/>
      <c r="C709" s="195" t="n"/>
      <c r="D709" s="195" t="n"/>
      <c r="E709" s="195" t="n"/>
      <c r="F709" s="195" t="n"/>
      <c r="G709" s="195" t="n"/>
      <c r="H709" s="195" t="n"/>
      <c r="I709" s="195" t="n"/>
      <c r="J709" s="195" t="n"/>
      <c r="K709" s="195" t="n"/>
      <c r="L709" s="195" t="n"/>
      <c r="M709" s="195" t="n"/>
      <c r="N709" s="195" t="n"/>
      <c r="O709" s="195" t="n"/>
      <c r="P709" s="195" t="n"/>
      <c r="Q709" s="195" t="n"/>
      <c r="R709" s="195" t="n"/>
      <c r="S709" s="195" t="n"/>
      <c r="T709" s="195" t="n"/>
      <c r="U709" s="195" t="n"/>
      <c r="V709" s="195" t="n"/>
      <c r="W709" s="195" t="n"/>
      <c r="X709" s="195" t="n"/>
      <c r="Y709" s="195" t="n"/>
      <c r="Z709" s="195" t="n"/>
    </row>
    <row r="710" ht="12.75" customHeight="1" s="324">
      <c r="A710" s="195" t="n"/>
      <c r="B710" s="195" t="n"/>
      <c r="C710" s="195" t="n"/>
      <c r="D710" s="195" t="n"/>
      <c r="E710" s="195" t="n"/>
      <c r="F710" s="195" t="n"/>
      <c r="G710" s="195" t="n"/>
      <c r="H710" s="195" t="n"/>
      <c r="I710" s="195" t="n"/>
      <c r="J710" s="195" t="n"/>
      <c r="K710" s="195" t="n"/>
      <c r="L710" s="195" t="n"/>
      <c r="M710" s="195" t="n"/>
      <c r="N710" s="195" t="n"/>
      <c r="O710" s="195" t="n"/>
      <c r="P710" s="195" t="n"/>
      <c r="Q710" s="195" t="n"/>
      <c r="R710" s="195" t="n"/>
      <c r="S710" s="195" t="n"/>
      <c r="T710" s="195" t="n"/>
      <c r="U710" s="195" t="n"/>
      <c r="V710" s="195" t="n"/>
      <c r="W710" s="195" t="n"/>
      <c r="X710" s="195" t="n"/>
      <c r="Y710" s="195" t="n"/>
      <c r="Z710" s="195" t="n"/>
    </row>
    <row r="711" ht="12.75" customHeight="1" s="324">
      <c r="A711" s="195" t="n"/>
      <c r="B711" s="195" t="n"/>
      <c r="C711" s="195" t="n"/>
      <c r="D711" s="195" t="n"/>
      <c r="E711" s="195" t="n"/>
      <c r="F711" s="195" t="n"/>
      <c r="G711" s="195" t="n"/>
      <c r="H711" s="195" t="n"/>
      <c r="I711" s="195" t="n"/>
      <c r="J711" s="195" t="n"/>
      <c r="K711" s="195" t="n"/>
      <c r="L711" s="195" t="n"/>
      <c r="M711" s="195" t="n"/>
      <c r="N711" s="195" t="n"/>
      <c r="O711" s="195" t="n"/>
      <c r="P711" s="195" t="n"/>
      <c r="Q711" s="195" t="n"/>
      <c r="R711" s="195" t="n"/>
      <c r="S711" s="195" t="n"/>
      <c r="T711" s="195" t="n"/>
      <c r="U711" s="195" t="n"/>
      <c r="V711" s="195" t="n"/>
      <c r="W711" s="195" t="n"/>
      <c r="X711" s="195" t="n"/>
      <c r="Y711" s="195" t="n"/>
      <c r="Z711" s="195" t="n"/>
    </row>
    <row r="712" ht="12.75" customHeight="1" s="324">
      <c r="A712" s="195" t="n"/>
      <c r="B712" s="195" t="n"/>
      <c r="C712" s="195" t="n"/>
      <c r="D712" s="195" t="n"/>
      <c r="E712" s="195" t="n"/>
      <c r="F712" s="195" t="n"/>
      <c r="G712" s="195" t="n"/>
      <c r="H712" s="195" t="n"/>
      <c r="I712" s="195" t="n"/>
      <c r="J712" s="195" t="n"/>
      <c r="K712" s="195" t="n"/>
      <c r="L712" s="195" t="n"/>
      <c r="M712" s="195" t="n"/>
      <c r="N712" s="195" t="n"/>
      <c r="O712" s="195" t="n"/>
      <c r="P712" s="195" t="n"/>
      <c r="Q712" s="195" t="n"/>
      <c r="R712" s="195" t="n"/>
      <c r="S712" s="195" t="n"/>
      <c r="T712" s="195" t="n"/>
      <c r="U712" s="195" t="n"/>
      <c r="V712" s="195" t="n"/>
      <c r="W712" s="195" t="n"/>
      <c r="X712" s="195" t="n"/>
      <c r="Y712" s="195" t="n"/>
      <c r="Z712" s="195" t="n"/>
    </row>
    <row r="713" ht="12.75" customHeight="1" s="324">
      <c r="A713" s="195" t="n"/>
      <c r="B713" s="195" t="n"/>
      <c r="C713" s="195" t="n"/>
      <c r="D713" s="195" t="n"/>
      <c r="E713" s="195" t="n"/>
      <c r="F713" s="195" t="n"/>
      <c r="G713" s="195" t="n"/>
      <c r="H713" s="195" t="n"/>
      <c r="I713" s="195" t="n"/>
      <c r="J713" s="195" t="n"/>
      <c r="K713" s="195" t="n"/>
      <c r="L713" s="195" t="n"/>
      <c r="M713" s="195" t="n"/>
      <c r="N713" s="195" t="n"/>
      <c r="O713" s="195" t="n"/>
      <c r="P713" s="195" t="n"/>
      <c r="Q713" s="195" t="n"/>
      <c r="R713" s="195" t="n"/>
      <c r="S713" s="195" t="n"/>
      <c r="T713" s="195" t="n"/>
      <c r="U713" s="195" t="n"/>
      <c r="V713" s="195" t="n"/>
      <c r="W713" s="195" t="n"/>
      <c r="X713" s="195" t="n"/>
      <c r="Y713" s="195" t="n"/>
      <c r="Z713" s="195" t="n"/>
    </row>
    <row r="714" ht="12.75" customHeight="1" s="324">
      <c r="A714" s="195" t="n"/>
      <c r="B714" s="195" t="n"/>
      <c r="C714" s="195" t="n"/>
      <c r="D714" s="195" t="n"/>
      <c r="E714" s="195" t="n"/>
      <c r="F714" s="195" t="n"/>
      <c r="G714" s="195" t="n"/>
      <c r="H714" s="195" t="n"/>
      <c r="I714" s="195" t="n"/>
      <c r="J714" s="195" t="n"/>
      <c r="K714" s="195" t="n"/>
      <c r="L714" s="195" t="n"/>
      <c r="M714" s="195" t="n"/>
      <c r="N714" s="195" t="n"/>
      <c r="O714" s="195" t="n"/>
      <c r="P714" s="195" t="n"/>
      <c r="Q714" s="195" t="n"/>
      <c r="R714" s="195" t="n"/>
      <c r="S714" s="195" t="n"/>
      <c r="T714" s="195" t="n"/>
      <c r="U714" s="195" t="n"/>
      <c r="V714" s="195" t="n"/>
      <c r="W714" s="195" t="n"/>
      <c r="X714" s="195" t="n"/>
      <c r="Y714" s="195" t="n"/>
      <c r="Z714" s="195" t="n"/>
    </row>
    <row r="715" ht="12.75" customHeight="1" s="324">
      <c r="A715" s="195" t="n"/>
      <c r="B715" s="195" t="n"/>
      <c r="C715" s="195" t="n"/>
      <c r="D715" s="195" t="n"/>
      <c r="E715" s="195" t="n"/>
      <c r="F715" s="195" t="n"/>
      <c r="G715" s="195" t="n"/>
      <c r="H715" s="195" t="n"/>
      <c r="I715" s="195" t="n"/>
      <c r="J715" s="195" t="n"/>
      <c r="K715" s="195" t="n"/>
      <c r="L715" s="195" t="n"/>
      <c r="M715" s="195" t="n"/>
      <c r="N715" s="195" t="n"/>
      <c r="O715" s="195" t="n"/>
      <c r="P715" s="195" t="n"/>
      <c r="Q715" s="195" t="n"/>
      <c r="R715" s="195" t="n"/>
      <c r="S715" s="195" t="n"/>
      <c r="T715" s="195" t="n"/>
      <c r="U715" s="195" t="n"/>
      <c r="V715" s="195" t="n"/>
      <c r="W715" s="195" t="n"/>
      <c r="X715" s="195" t="n"/>
      <c r="Y715" s="195" t="n"/>
      <c r="Z715" s="195" t="n"/>
    </row>
    <row r="716" ht="12.75" customHeight="1" s="324">
      <c r="A716" s="195" t="n"/>
      <c r="B716" s="195" t="n"/>
      <c r="C716" s="195" t="n"/>
      <c r="D716" s="195" t="n"/>
      <c r="E716" s="195" t="n"/>
      <c r="F716" s="195" t="n"/>
      <c r="G716" s="195" t="n"/>
      <c r="H716" s="195" t="n"/>
      <c r="I716" s="195" t="n"/>
      <c r="J716" s="195" t="n"/>
      <c r="K716" s="195" t="n"/>
      <c r="L716" s="195" t="n"/>
      <c r="M716" s="195" t="n"/>
      <c r="N716" s="195" t="n"/>
      <c r="O716" s="195" t="n"/>
      <c r="P716" s="195" t="n"/>
      <c r="Q716" s="195" t="n"/>
      <c r="R716" s="195" t="n"/>
      <c r="S716" s="195" t="n"/>
      <c r="T716" s="195" t="n"/>
      <c r="U716" s="195" t="n"/>
      <c r="V716" s="195" t="n"/>
      <c r="W716" s="195" t="n"/>
      <c r="X716" s="195" t="n"/>
      <c r="Y716" s="195" t="n"/>
      <c r="Z716" s="195" t="n"/>
    </row>
    <row r="717" ht="12.75" customHeight="1" s="324">
      <c r="A717" s="195" t="n"/>
      <c r="B717" s="195" t="n"/>
      <c r="C717" s="195" t="n"/>
      <c r="D717" s="195" t="n"/>
      <c r="E717" s="195" t="n"/>
      <c r="F717" s="195" t="n"/>
      <c r="G717" s="195" t="n"/>
      <c r="H717" s="195" t="n"/>
      <c r="I717" s="195" t="n"/>
      <c r="J717" s="195" t="n"/>
      <c r="K717" s="195" t="n"/>
      <c r="L717" s="195" t="n"/>
      <c r="M717" s="195" t="n"/>
      <c r="N717" s="195" t="n"/>
      <c r="O717" s="195" t="n"/>
      <c r="P717" s="195" t="n"/>
      <c r="Q717" s="195" t="n"/>
      <c r="R717" s="195" t="n"/>
      <c r="S717" s="195" t="n"/>
      <c r="T717" s="195" t="n"/>
      <c r="U717" s="195" t="n"/>
      <c r="V717" s="195" t="n"/>
      <c r="W717" s="195" t="n"/>
      <c r="X717" s="195" t="n"/>
      <c r="Y717" s="195" t="n"/>
      <c r="Z717" s="195" t="n"/>
    </row>
    <row r="718" ht="12.75" customHeight="1" s="324">
      <c r="A718" s="195" t="n"/>
      <c r="B718" s="195" t="n"/>
      <c r="C718" s="195" t="n"/>
      <c r="D718" s="195" t="n"/>
      <c r="E718" s="195" t="n"/>
      <c r="F718" s="195" t="n"/>
      <c r="G718" s="195" t="n"/>
      <c r="H718" s="195" t="n"/>
      <c r="I718" s="195" t="n"/>
      <c r="J718" s="195" t="n"/>
      <c r="K718" s="195" t="n"/>
      <c r="L718" s="195" t="n"/>
      <c r="M718" s="195" t="n"/>
      <c r="N718" s="195" t="n"/>
      <c r="O718" s="195" t="n"/>
      <c r="P718" s="195" t="n"/>
      <c r="Q718" s="195" t="n"/>
      <c r="R718" s="195" t="n"/>
      <c r="S718" s="195" t="n"/>
      <c r="T718" s="195" t="n"/>
      <c r="U718" s="195" t="n"/>
      <c r="V718" s="195" t="n"/>
      <c r="W718" s="195" t="n"/>
      <c r="X718" s="195" t="n"/>
      <c r="Y718" s="195" t="n"/>
      <c r="Z718" s="195" t="n"/>
    </row>
    <row r="719" ht="12.75" customHeight="1" s="324">
      <c r="A719" s="195" t="n"/>
      <c r="B719" s="195" t="n"/>
      <c r="C719" s="195" t="n"/>
      <c r="D719" s="195" t="n"/>
      <c r="E719" s="195" t="n"/>
      <c r="F719" s="195" t="n"/>
      <c r="G719" s="195" t="n"/>
      <c r="H719" s="195" t="n"/>
      <c r="I719" s="195" t="n"/>
      <c r="J719" s="195" t="n"/>
      <c r="K719" s="195" t="n"/>
      <c r="L719" s="195" t="n"/>
      <c r="M719" s="195" t="n"/>
      <c r="N719" s="195" t="n"/>
      <c r="O719" s="195" t="n"/>
      <c r="P719" s="195" t="n"/>
      <c r="Q719" s="195" t="n"/>
      <c r="R719" s="195" t="n"/>
      <c r="S719" s="195" t="n"/>
      <c r="T719" s="195" t="n"/>
      <c r="U719" s="195" t="n"/>
      <c r="V719" s="195" t="n"/>
      <c r="W719" s="195" t="n"/>
      <c r="X719" s="195" t="n"/>
      <c r="Y719" s="195" t="n"/>
      <c r="Z719" s="195" t="n"/>
    </row>
    <row r="720" ht="12.75" customHeight="1" s="324">
      <c r="A720" s="195" t="n"/>
      <c r="B720" s="195" t="n"/>
      <c r="C720" s="195" t="n"/>
      <c r="D720" s="195" t="n"/>
      <c r="E720" s="195" t="n"/>
      <c r="F720" s="195" t="n"/>
      <c r="G720" s="195" t="n"/>
      <c r="H720" s="195" t="n"/>
      <c r="I720" s="195" t="n"/>
      <c r="J720" s="195" t="n"/>
      <c r="K720" s="195" t="n"/>
      <c r="L720" s="195" t="n"/>
      <c r="M720" s="195" t="n"/>
      <c r="N720" s="195" t="n"/>
      <c r="O720" s="195" t="n"/>
      <c r="P720" s="195" t="n"/>
      <c r="Q720" s="195" t="n"/>
      <c r="R720" s="195" t="n"/>
      <c r="S720" s="195" t="n"/>
      <c r="T720" s="195" t="n"/>
      <c r="U720" s="195" t="n"/>
      <c r="V720" s="195" t="n"/>
      <c r="W720" s="195" t="n"/>
      <c r="X720" s="195" t="n"/>
      <c r="Y720" s="195" t="n"/>
      <c r="Z720" s="195" t="n"/>
    </row>
    <row r="721" ht="12.75" customHeight="1" s="324">
      <c r="A721" s="195" t="n"/>
      <c r="B721" s="195" t="n"/>
      <c r="C721" s="195" t="n"/>
      <c r="D721" s="195" t="n"/>
      <c r="E721" s="195" t="n"/>
      <c r="F721" s="195" t="n"/>
      <c r="G721" s="195" t="n"/>
      <c r="H721" s="195" t="n"/>
      <c r="I721" s="195" t="n"/>
      <c r="J721" s="195" t="n"/>
      <c r="K721" s="195" t="n"/>
      <c r="L721" s="195" t="n"/>
      <c r="M721" s="195" t="n"/>
      <c r="N721" s="195" t="n"/>
      <c r="O721" s="195" t="n"/>
      <c r="P721" s="195" t="n"/>
      <c r="Q721" s="195" t="n"/>
      <c r="R721" s="195" t="n"/>
      <c r="S721" s="195" t="n"/>
      <c r="T721" s="195" t="n"/>
      <c r="U721" s="195" t="n"/>
      <c r="V721" s="195" t="n"/>
      <c r="W721" s="195" t="n"/>
      <c r="X721" s="195" t="n"/>
      <c r="Y721" s="195" t="n"/>
      <c r="Z721" s="195" t="n"/>
    </row>
    <row r="722" ht="12.75" customHeight="1" s="324">
      <c r="A722" s="195" t="n"/>
      <c r="B722" s="195" t="n"/>
      <c r="C722" s="195" t="n"/>
      <c r="D722" s="195" t="n"/>
      <c r="E722" s="195" t="n"/>
      <c r="F722" s="195" t="n"/>
      <c r="G722" s="195" t="n"/>
      <c r="H722" s="195" t="n"/>
      <c r="I722" s="195" t="n"/>
      <c r="J722" s="195" t="n"/>
      <c r="K722" s="195" t="n"/>
      <c r="L722" s="195" t="n"/>
      <c r="M722" s="195" t="n"/>
      <c r="N722" s="195" t="n"/>
      <c r="O722" s="195" t="n"/>
      <c r="P722" s="195" t="n"/>
      <c r="Q722" s="195" t="n"/>
      <c r="R722" s="195" t="n"/>
      <c r="S722" s="195" t="n"/>
      <c r="T722" s="195" t="n"/>
      <c r="U722" s="195" t="n"/>
      <c r="V722" s="195" t="n"/>
      <c r="W722" s="195" t="n"/>
      <c r="X722" s="195" t="n"/>
      <c r="Y722" s="195" t="n"/>
      <c r="Z722" s="195" t="n"/>
    </row>
    <row r="723" ht="12.75" customHeight="1" s="324">
      <c r="A723" s="195" t="n"/>
      <c r="B723" s="195" t="n"/>
      <c r="C723" s="195" t="n"/>
      <c r="D723" s="195" t="n"/>
      <c r="E723" s="195" t="n"/>
      <c r="F723" s="195" t="n"/>
      <c r="G723" s="195" t="n"/>
      <c r="H723" s="195" t="n"/>
      <c r="I723" s="195" t="n"/>
      <c r="J723" s="195" t="n"/>
      <c r="K723" s="195" t="n"/>
      <c r="L723" s="195" t="n"/>
      <c r="M723" s="195" t="n"/>
      <c r="N723" s="195" t="n"/>
      <c r="O723" s="195" t="n"/>
      <c r="P723" s="195" t="n"/>
      <c r="Q723" s="195" t="n"/>
      <c r="R723" s="195" t="n"/>
      <c r="S723" s="195" t="n"/>
      <c r="T723" s="195" t="n"/>
      <c r="U723" s="195" t="n"/>
      <c r="V723" s="195" t="n"/>
      <c r="W723" s="195" t="n"/>
      <c r="X723" s="195" t="n"/>
      <c r="Y723" s="195" t="n"/>
      <c r="Z723" s="195" t="n"/>
    </row>
    <row r="724" ht="12.75" customHeight="1" s="324">
      <c r="A724" s="195" t="n"/>
      <c r="B724" s="195" t="n"/>
      <c r="C724" s="195" t="n"/>
      <c r="D724" s="195" t="n"/>
      <c r="E724" s="195" t="n"/>
      <c r="F724" s="195" t="n"/>
      <c r="G724" s="195" t="n"/>
      <c r="H724" s="195" t="n"/>
      <c r="I724" s="195" t="n"/>
      <c r="J724" s="195" t="n"/>
      <c r="K724" s="195" t="n"/>
      <c r="L724" s="195" t="n"/>
      <c r="M724" s="195" t="n"/>
      <c r="N724" s="195" t="n"/>
      <c r="O724" s="195" t="n"/>
      <c r="P724" s="195" t="n"/>
      <c r="Q724" s="195" t="n"/>
      <c r="R724" s="195" t="n"/>
      <c r="S724" s="195" t="n"/>
      <c r="T724" s="195" t="n"/>
      <c r="U724" s="195" t="n"/>
      <c r="V724" s="195" t="n"/>
      <c r="W724" s="195" t="n"/>
      <c r="X724" s="195" t="n"/>
      <c r="Y724" s="195" t="n"/>
      <c r="Z724" s="195" t="n"/>
    </row>
    <row r="725" ht="12.75" customHeight="1" s="324">
      <c r="A725" s="195" t="n"/>
      <c r="B725" s="195" t="n"/>
      <c r="C725" s="195" t="n"/>
      <c r="D725" s="195" t="n"/>
      <c r="E725" s="195" t="n"/>
      <c r="F725" s="195" t="n"/>
      <c r="G725" s="195" t="n"/>
      <c r="H725" s="195" t="n"/>
      <c r="I725" s="195" t="n"/>
      <c r="J725" s="195" t="n"/>
      <c r="K725" s="195" t="n"/>
      <c r="L725" s="195" t="n"/>
      <c r="M725" s="195" t="n"/>
      <c r="N725" s="195" t="n"/>
      <c r="O725" s="195" t="n"/>
      <c r="P725" s="195" t="n"/>
      <c r="Q725" s="195" t="n"/>
      <c r="R725" s="195" t="n"/>
      <c r="S725" s="195" t="n"/>
      <c r="T725" s="195" t="n"/>
      <c r="U725" s="195" t="n"/>
      <c r="V725" s="195" t="n"/>
      <c r="W725" s="195" t="n"/>
      <c r="X725" s="195" t="n"/>
      <c r="Y725" s="195" t="n"/>
      <c r="Z725" s="195" t="n"/>
    </row>
    <row r="726" ht="12.75" customHeight="1" s="324">
      <c r="A726" s="195" t="n"/>
      <c r="B726" s="195" t="n"/>
      <c r="C726" s="195" t="n"/>
      <c r="D726" s="195" t="n"/>
      <c r="E726" s="195" t="n"/>
      <c r="F726" s="195" t="n"/>
      <c r="G726" s="195" t="n"/>
      <c r="H726" s="195" t="n"/>
      <c r="I726" s="195" t="n"/>
      <c r="J726" s="195" t="n"/>
      <c r="K726" s="195" t="n"/>
      <c r="L726" s="195" t="n"/>
      <c r="M726" s="195" t="n"/>
      <c r="N726" s="195" t="n"/>
      <c r="O726" s="195" t="n"/>
      <c r="P726" s="195" t="n"/>
      <c r="Q726" s="195" t="n"/>
      <c r="R726" s="195" t="n"/>
      <c r="S726" s="195" t="n"/>
      <c r="T726" s="195" t="n"/>
      <c r="U726" s="195" t="n"/>
      <c r="V726" s="195" t="n"/>
      <c r="W726" s="195" t="n"/>
      <c r="X726" s="195" t="n"/>
      <c r="Y726" s="195" t="n"/>
      <c r="Z726" s="195" t="n"/>
    </row>
    <row r="727" ht="12.75" customHeight="1" s="324">
      <c r="A727" s="195" t="n"/>
      <c r="B727" s="195" t="n"/>
      <c r="C727" s="195" t="n"/>
      <c r="D727" s="195" t="n"/>
      <c r="E727" s="195" t="n"/>
      <c r="F727" s="195" t="n"/>
      <c r="G727" s="195" t="n"/>
      <c r="H727" s="195" t="n"/>
      <c r="I727" s="195" t="n"/>
      <c r="J727" s="195" t="n"/>
      <c r="K727" s="195" t="n"/>
      <c r="L727" s="195" t="n"/>
      <c r="M727" s="195" t="n"/>
      <c r="N727" s="195" t="n"/>
      <c r="O727" s="195" t="n"/>
      <c r="P727" s="195" t="n"/>
      <c r="Q727" s="195" t="n"/>
      <c r="R727" s="195" t="n"/>
      <c r="S727" s="195" t="n"/>
      <c r="T727" s="195" t="n"/>
      <c r="U727" s="195" t="n"/>
      <c r="V727" s="195" t="n"/>
      <c r="W727" s="195" t="n"/>
      <c r="X727" s="195" t="n"/>
      <c r="Y727" s="195" t="n"/>
      <c r="Z727" s="195" t="n"/>
    </row>
    <row r="728" ht="12.75" customHeight="1" s="324">
      <c r="A728" s="195" t="n"/>
      <c r="B728" s="195" t="n"/>
      <c r="C728" s="195" t="n"/>
      <c r="D728" s="195" t="n"/>
      <c r="E728" s="195" t="n"/>
      <c r="F728" s="195" t="n"/>
      <c r="G728" s="195" t="n"/>
      <c r="H728" s="195" t="n"/>
      <c r="I728" s="195" t="n"/>
      <c r="J728" s="195" t="n"/>
      <c r="K728" s="195" t="n"/>
      <c r="L728" s="195" t="n"/>
      <c r="M728" s="195" t="n"/>
      <c r="N728" s="195" t="n"/>
      <c r="O728" s="195" t="n"/>
      <c r="P728" s="195" t="n"/>
      <c r="Q728" s="195" t="n"/>
      <c r="R728" s="195" t="n"/>
      <c r="S728" s="195" t="n"/>
      <c r="T728" s="195" t="n"/>
      <c r="U728" s="195" t="n"/>
      <c r="V728" s="195" t="n"/>
      <c r="W728" s="195" t="n"/>
      <c r="X728" s="195" t="n"/>
      <c r="Y728" s="195" t="n"/>
      <c r="Z728" s="195" t="n"/>
    </row>
    <row r="729" ht="12.75" customHeight="1" s="324">
      <c r="A729" s="195" t="n"/>
      <c r="B729" s="195" t="n"/>
      <c r="C729" s="195" t="n"/>
      <c r="D729" s="195" t="n"/>
      <c r="E729" s="195" t="n"/>
      <c r="F729" s="195" t="n"/>
      <c r="G729" s="195" t="n"/>
      <c r="H729" s="195" t="n"/>
      <c r="I729" s="195" t="n"/>
      <c r="J729" s="195" t="n"/>
      <c r="K729" s="195" t="n"/>
      <c r="L729" s="195" t="n"/>
      <c r="M729" s="195" t="n"/>
      <c r="N729" s="195" t="n"/>
      <c r="O729" s="195" t="n"/>
      <c r="P729" s="195" t="n"/>
      <c r="Q729" s="195" t="n"/>
      <c r="R729" s="195" t="n"/>
      <c r="S729" s="195" t="n"/>
      <c r="T729" s="195" t="n"/>
      <c r="U729" s="195" t="n"/>
      <c r="V729" s="195" t="n"/>
      <c r="W729" s="195" t="n"/>
      <c r="X729" s="195" t="n"/>
      <c r="Y729" s="195" t="n"/>
      <c r="Z729" s="195" t="n"/>
    </row>
    <row r="730" ht="12.75" customHeight="1" s="324">
      <c r="A730" s="195" t="n"/>
      <c r="B730" s="195" t="n"/>
      <c r="C730" s="195" t="n"/>
      <c r="D730" s="195" t="n"/>
      <c r="E730" s="195" t="n"/>
      <c r="F730" s="195" t="n"/>
      <c r="G730" s="195" t="n"/>
      <c r="H730" s="195" t="n"/>
      <c r="I730" s="195" t="n"/>
      <c r="J730" s="195" t="n"/>
      <c r="K730" s="195" t="n"/>
      <c r="L730" s="195" t="n"/>
      <c r="M730" s="195" t="n"/>
      <c r="N730" s="195" t="n"/>
      <c r="O730" s="195" t="n"/>
      <c r="P730" s="195" t="n"/>
      <c r="Q730" s="195" t="n"/>
      <c r="R730" s="195" t="n"/>
      <c r="S730" s="195" t="n"/>
      <c r="T730" s="195" t="n"/>
      <c r="U730" s="195" t="n"/>
      <c r="V730" s="195" t="n"/>
      <c r="W730" s="195" t="n"/>
      <c r="X730" s="195" t="n"/>
      <c r="Y730" s="195" t="n"/>
      <c r="Z730" s="195" t="n"/>
    </row>
    <row r="731" ht="12.75" customHeight="1" s="324">
      <c r="A731" s="195" t="n"/>
      <c r="B731" s="195" t="n"/>
      <c r="C731" s="195" t="n"/>
      <c r="D731" s="195" t="n"/>
      <c r="E731" s="195" t="n"/>
      <c r="F731" s="195" t="n"/>
      <c r="G731" s="195" t="n"/>
      <c r="H731" s="195" t="n"/>
      <c r="I731" s="195" t="n"/>
      <c r="J731" s="195" t="n"/>
      <c r="K731" s="195" t="n"/>
      <c r="L731" s="195" t="n"/>
      <c r="M731" s="195" t="n"/>
      <c r="N731" s="195" t="n"/>
      <c r="O731" s="195" t="n"/>
      <c r="P731" s="195" t="n"/>
      <c r="Q731" s="195" t="n"/>
      <c r="R731" s="195" t="n"/>
      <c r="S731" s="195" t="n"/>
      <c r="T731" s="195" t="n"/>
      <c r="U731" s="195" t="n"/>
      <c r="V731" s="195" t="n"/>
      <c r="W731" s="195" t="n"/>
      <c r="X731" s="195" t="n"/>
      <c r="Y731" s="195" t="n"/>
      <c r="Z731" s="195" t="n"/>
    </row>
    <row r="732" ht="12.75" customHeight="1" s="324">
      <c r="A732" s="195" t="n"/>
      <c r="B732" s="195" t="n"/>
      <c r="C732" s="195" t="n"/>
      <c r="D732" s="195" t="n"/>
      <c r="E732" s="195" t="n"/>
      <c r="F732" s="195" t="n"/>
      <c r="G732" s="195" t="n"/>
      <c r="H732" s="195" t="n"/>
      <c r="I732" s="195" t="n"/>
      <c r="J732" s="195" t="n"/>
      <c r="K732" s="195" t="n"/>
      <c r="L732" s="195" t="n"/>
      <c r="M732" s="195" t="n"/>
      <c r="N732" s="195" t="n"/>
      <c r="O732" s="195" t="n"/>
      <c r="P732" s="195" t="n"/>
      <c r="Q732" s="195" t="n"/>
      <c r="R732" s="195" t="n"/>
      <c r="S732" s="195" t="n"/>
      <c r="T732" s="195" t="n"/>
      <c r="U732" s="195" t="n"/>
      <c r="V732" s="195" t="n"/>
      <c r="W732" s="195" t="n"/>
      <c r="X732" s="195" t="n"/>
      <c r="Y732" s="195" t="n"/>
      <c r="Z732" s="195" t="n"/>
    </row>
    <row r="733" ht="12.75" customHeight="1" s="324">
      <c r="A733" s="195" t="n"/>
      <c r="B733" s="195" t="n"/>
      <c r="C733" s="195" t="n"/>
      <c r="D733" s="195" t="n"/>
      <c r="E733" s="195" t="n"/>
      <c r="F733" s="195" t="n"/>
      <c r="G733" s="195" t="n"/>
      <c r="H733" s="195" t="n"/>
      <c r="I733" s="195" t="n"/>
      <c r="J733" s="195" t="n"/>
      <c r="K733" s="195" t="n"/>
      <c r="L733" s="195" t="n"/>
      <c r="M733" s="195" t="n"/>
      <c r="N733" s="195" t="n"/>
      <c r="O733" s="195" t="n"/>
      <c r="P733" s="195" t="n"/>
      <c r="Q733" s="195" t="n"/>
      <c r="R733" s="195" t="n"/>
      <c r="S733" s="195" t="n"/>
      <c r="T733" s="195" t="n"/>
      <c r="U733" s="195" t="n"/>
      <c r="V733" s="195" t="n"/>
      <c r="W733" s="195" t="n"/>
      <c r="X733" s="195" t="n"/>
      <c r="Y733" s="195" t="n"/>
      <c r="Z733" s="195" t="n"/>
    </row>
    <row r="734" ht="12.75" customHeight="1" s="324">
      <c r="A734" s="195" t="n"/>
      <c r="B734" s="195" t="n"/>
      <c r="C734" s="195" t="n"/>
      <c r="D734" s="195" t="n"/>
      <c r="E734" s="195" t="n"/>
      <c r="F734" s="195" t="n"/>
      <c r="G734" s="195" t="n"/>
      <c r="H734" s="195" t="n"/>
      <c r="I734" s="195" t="n"/>
      <c r="J734" s="195" t="n"/>
      <c r="K734" s="195" t="n"/>
      <c r="L734" s="195" t="n"/>
      <c r="M734" s="195" t="n"/>
      <c r="N734" s="195" t="n"/>
      <c r="O734" s="195" t="n"/>
      <c r="P734" s="195" t="n"/>
      <c r="Q734" s="195" t="n"/>
      <c r="R734" s="195" t="n"/>
      <c r="S734" s="195" t="n"/>
      <c r="T734" s="195" t="n"/>
      <c r="U734" s="195" t="n"/>
      <c r="V734" s="195" t="n"/>
      <c r="W734" s="195" t="n"/>
      <c r="X734" s="195" t="n"/>
      <c r="Y734" s="195" t="n"/>
      <c r="Z734" s="195" t="n"/>
    </row>
    <row r="735" ht="12.75" customHeight="1" s="324">
      <c r="A735" s="195" t="n"/>
      <c r="B735" s="195" t="n"/>
      <c r="C735" s="195" t="n"/>
      <c r="D735" s="195" t="n"/>
      <c r="E735" s="195" t="n"/>
      <c r="F735" s="195" t="n"/>
      <c r="G735" s="195" t="n"/>
      <c r="H735" s="195" t="n"/>
      <c r="I735" s="195" t="n"/>
      <c r="J735" s="195" t="n"/>
      <c r="K735" s="195" t="n"/>
      <c r="L735" s="195" t="n"/>
      <c r="M735" s="195" t="n"/>
      <c r="N735" s="195" t="n"/>
      <c r="O735" s="195" t="n"/>
      <c r="P735" s="195" t="n"/>
      <c r="Q735" s="195" t="n"/>
      <c r="R735" s="195" t="n"/>
      <c r="S735" s="195" t="n"/>
      <c r="T735" s="195" t="n"/>
      <c r="U735" s="195" t="n"/>
      <c r="V735" s="195" t="n"/>
      <c r="W735" s="195" t="n"/>
      <c r="X735" s="195" t="n"/>
      <c r="Y735" s="195" t="n"/>
      <c r="Z735" s="195" t="n"/>
    </row>
    <row r="736" ht="12.75" customHeight="1" s="324">
      <c r="A736" s="195" t="n"/>
      <c r="B736" s="195" t="n"/>
      <c r="C736" s="195" t="n"/>
      <c r="D736" s="195" t="n"/>
      <c r="E736" s="195" t="n"/>
      <c r="F736" s="195" t="n"/>
      <c r="G736" s="195" t="n"/>
      <c r="H736" s="195" t="n"/>
      <c r="I736" s="195" t="n"/>
      <c r="J736" s="195" t="n"/>
      <c r="K736" s="195" t="n"/>
      <c r="L736" s="195" t="n"/>
      <c r="M736" s="195" t="n"/>
      <c r="N736" s="195" t="n"/>
      <c r="O736" s="195" t="n"/>
      <c r="P736" s="195" t="n"/>
      <c r="Q736" s="195" t="n"/>
      <c r="R736" s="195" t="n"/>
      <c r="S736" s="195" t="n"/>
      <c r="T736" s="195" t="n"/>
      <c r="U736" s="195" t="n"/>
      <c r="V736" s="195" t="n"/>
      <c r="W736" s="195" t="n"/>
      <c r="X736" s="195" t="n"/>
      <c r="Y736" s="195" t="n"/>
      <c r="Z736" s="195" t="n"/>
    </row>
    <row r="737" ht="12.75" customHeight="1" s="324">
      <c r="A737" s="195" t="n"/>
      <c r="B737" s="195" t="n"/>
      <c r="C737" s="195" t="n"/>
      <c r="D737" s="195" t="n"/>
      <c r="E737" s="195" t="n"/>
      <c r="F737" s="195" t="n"/>
      <c r="G737" s="195" t="n"/>
      <c r="H737" s="195" t="n"/>
      <c r="I737" s="195" t="n"/>
      <c r="J737" s="195" t="n"/>
      <c r="K737" s="195" t="n"/>
      <c r="L737" s="195" t="n"/>
      <c r="M737" s="195" t="n"/>
      <c r="N737" s="195" t="n"/>
      <c r="O737" s="195" t="n"/>
      <c r="P737" s="195" t="n"/>
      <c r="Q737" s="195" t="n"/>
      <c r="R737" s="195" t="n"/>
      <c r="S737" s="195" t="n"/>
      <c r="T737" s="195" t="n"/>
      <c r="U737" s="195" t="n"/>
      <c r="V737" s="195" t="n"/>
      <c r="W737" s="195" t="n"/>
      <c r="X737" s="195" t="n"/>
      <c r="Y737" s="195" t="n"/>
      <c r="Z737" s="195" t="n"/>
    </row>
    <row r="738" ht="12.75" customHeight="1" s="324">
      <c r="A738" s="195" t="n"/>
      <c r="B738" s="195" t="n"/>
      <c r="C738" s="195" t="n"/>
      <c r="D738" s="195" t="n"/>
      <c r="E738" s="195" t="n"/>
      <c r="F738" s="195" t="n"/>
      <c r="G738" s="195" t="n"/>
      <c r="H738" s="195" t="n"/>
      <c r="I738" s="195" t="n"/>
      <c r="J738" s="195" t="n"/>
      <c r="K738" s="195" t="n"/>
      <c r="L738" s="195" t="n"/>
      <c r="M738" s="195" t="n"/>
      <c r="N738" s="195" t="n"/>
      <c r="O738" s="195" t="n"/>
      <c r="P738" s="195" t="n"/>
      <c r="Q738" s="195" t="n"/>
      <c r="R738" s="195" t="n"/>
      <c r="S738" s="195" t="n"/>
      <c r="T738" s="195" t="n"/>
      <c r="U738" s="195" t="n"/>
      <c r="V738" s="195" t="n"/>
      <c r="W738" s="195" t="n"/>
      <c r="X738" s="195" t="n"/>
      <c r="Y738" s="195" t="n"/>
      <c r="Z738" s="195" t="n"/>
    </row>
    <row r="739" ht="12.75" customHeight="1" s="324">
      <c r="A739" s="195" t="n"/>
      <c r="B739" s="195" t="n"/>
      <c r="C739" s="195" t="n"/>
      <c r="D739" s="195" t="n"/>
      <c r="E739" s="195" t="n"/>
      <c r="F739" s="195" t="n"/>
      <c r="G739" s="195" t="n"/>
      <c r="H739" s="195" t="n"/>
      <c r="I739" s="195" t="n"/>
      <c r="J739" s="195" t="n"/>
      <c r="K739" s="195" t="n"/>
      <c r="L739" s="195" t="n"/>
      <c r="M739" s="195" t="n"/>
      <c r="N739" s="195" t="n"/>
      <c r="O739" s="195" t="n"/>
      <c r="P739" s="195" t="n"/>
      <c r="Q739" s="195" t="n"/>
      <c r="R739" s="195" t="n"/>
      <c r="S739" s="195" t="n"/>
      <c r="T739" s="195" t="n"/>
      <c r="U739" s="195" t="n"/>
      <c r="V739" s="195" t="n"/>
      <c r="W739" s="195" t="n"/>
      <c r="X739" s="195" t="n"/>
      <c r="Y739" s="195" t="n"/>
      <c r="Z739" s="195" t="n"/>
    </row>
    <row r="740" ht="12.75" customHeight="1" s="324">
      <c r="A740" s="195" t="n"/>
      <c r="B740" s="195" t="n"/>
      <c r="C740" s="195" t="n"/>
      <c r="D740" s="195" t="n"/>
      <c r="E740" s="195" t="n"/>
      <c r="F740" s="195" t="n"/>
      <c r="G740" s="195" t="n"/>
      <c r="H740" s="195" t="n"/>
      <c r="I740" s="195" t="n"/>
      <c r="J740" s="195" t="n"/>
      <c r="K740" s="195" t="n"/>
      <c r="L740" s="195" t="n"/>
      <c r="M740" s="195" t="n"/>
      <c r="N740" s="195" t="n"/>
      <c r="O740" s="195" t="n"/>
      <c r="P740" s="195" t="n"/>
      <c r="Q740" s="195" t="n"/>
      <c r="R740" s="195" t="n"/>
      <c r="S740" s="195" t="n"/>
      <c r="T740" s="195" t="n"/>
      <c r="U740" s="195" t="n"/>
      <c r="V740" s="195" t="n"/>
      <c r="W740" s="195" t="n"/>
      <c r="X740" s="195" t="n"/>
      <c r="Y740" s="195" t="n"/>
      <c r="Z740" s="195" t="n"/>
    </row>
    <row r="741" ht="12.75" customHeight="1" s="324">
      <c r="A741" s="195" t="n"/>
      <c r="B741" s="195" t="n"/>
      <c r="C741" s="195" t="n"/>
      <c r="D741" s="195" t="n"/>
      <c r="E741" s="195" t="n"/>
      <c r="F741" s="195" t="n"/>
      <c r="G741" s="195" t="n"/>
      <c r="H741" s="195" t="n"/>
      <c r="I741" s="195" t="n"/>
      <c r="J741" s="195" t="n"/>
      <c r="K741" s="195" t="n"/>
      <c r="L741" s="195" t="n"/>
      <c r="M741" s="195" t="n"/>
      <c r="N741" s="195" t="n"/>
      <c r="O741" s="195" t="n"/>
      <c r="P741" s="195" t="n"/>
      <c r="Q741" s="195" t="n"/>
      <c r="R741" s="195" t="n"/>
      <c r="S741" s="195" t="n"/>
      <c r="T741" s="195" t="n"/>
      <c r="U741" s="195" t="n"/>
      <c r="V741" s="195" t="n"/>
      <c r="W741" s="195" t="n"/>
      <c r="X741" s="195" t="n"/>
      <c r="Y741" s="195" t="n"/>
      <c r="Z741" s="195" t="n"/>
    </row>
    <row r="742" ht="12.75" customHeight="1" s="324">
      <c r="A742" s="195" t="n"/>
      <c r="B742" s="195" t="n"/>
      <c r="C742" s="195" t="n"/>
      <c r="D742" s="195" t="n"/>
      <c r="E742" s="195" t="n"/>
      <c r="F742" s="195" t="n"/>
      <c r="G742" s="195" t="n"/>
      <c r="H742" s="195" t="n"/>
      <c r="I742" s="195" t="n"/>
      <c r="J742" s="195" t="n"/>
      <c r="K742" s="195" t="n"/>
      <c r="L742" s="195" t="n"/>
      <c r="M742" s="195" t="n"/>
      <c r="N742" s="195" t="n"/>
      <c r="O742" s="195" t="n"/>
      <c r="P742" s="195" t="n"/>
      <c r="Q742" s="195" t="n"/>
      <c r="R742" s="195" t="n"/>
      <c r="S742" s="195" t="n"/>
      <c r="T742" s="195" t="n"/>
      <c r="U742" s="195" t="n"/>
      <c r="V742" s="195" t="n"/>
      <c r="W742" s="195" t="n"/>
      <c r="X742" s="195" t="n"/>
      <c r="Y742" s="195" t="n"/>
      <c r="Z742" s="195" t="n"/>
    </row>
    <row r="743" ht="12.75" customHeight="1" s="324">
      <c r="A743" s="195" t="n"/>
      <c r="B743" s="195" t="n"/>
      <c r="C743" s="195" t="n"/>
      <c r="D743" s="195" t="n"/>
      <c r="E743" s="195" t="n"/>
      <c r="F743" s="195" t="n"/>
      <c r="G743" s="195" t="n"/>
      <c r="H743" s="195" t="n"/>
      <c r="I743" s="195" t="n"/>
      <c r="J743" s="195" t="n"/>
      <c r="K743" s="195" t="n"/>
      <c r="L743" s="195" t="n"/>
      <c r="M743" s="195" t="n"/>
      <c r="N743" s="195" t="n"/>
      <c r="O743" s="195" t="n"/>
      <c r="P743" s="195" t="n"/>
      <c r="Q743" s="195" t="n"/>
      <c r="R743" s="195" t="n"/>
      <c r="S743" s="195" t="n"/>
      <c r="T743" s="195" t="n"/>
      <c r="U743" s="195" t="n"/>
      <c r="V743" s="195" t="n"/>
      <c r="W743" s="195" t="n"/>
      <c r="X743" s="195" t="n"/>
      <c r="Y743" s="195" t="n"/>
      <c r="Z743" s="195" t="n"/>
    </row>
    <row r="744" ht="12.75" customHeight="1" s="324">
      <c r="A744" s="195" t="n"/>
      <c r="B744" s="195" t="n"/>
      <c r="C744" s="195" t="n"/>
      <c r="D744" s="195" t="n"/>
      <c r="E744" s="195" t="n"/>
      <c r="F744" s="195" t="n"/>
      <c r="G744" s="195" t="n"/>
      <c r="H744" s="195" t="n"/>
      <c r="I744" s="195" t="n"/>
      <c r="J744" s="195" t="n"/>
      <c r="K744" s="195" t="n"/>
      <c r="L744" s="195" t="n"/>
      <c r="M744" s="195" t="n"/>
      <c r="N744" s="195" t="n"/>
      <c r="O744" s="195" t="n"/>
      <c r="P744" s="195" t="n"/>
      <c r="Q744" s="195" t="n"/>
      <c r="R744" s="195" t="n"/>
      <c r="S744" s="195" t="n"/>
      <c r="T744" s="195" t="n"/>
      <c r="U744" s="195" t="n"/>
      <c r="V744" s="195" t="n"/>
      <c r="W744" s="195" t="n"/>
      <c r="X744" s="195" t="n"/>
      <c r="Y744" s="195" t="n"/>
      <c r="Z744" s="195" t="n"/>
    </row>
    <row r="745" ht="12.75" customHeight="1" s="324">
      <c r="A745" s="195" t="n"/>
      <c r="B745" s="195" t="n"/>
      <c r="C745" s="195" t="n"/>
      <c r="D745" s="195" t="n"/>
      <c r="E745" s="195" t="n"/>
      <c r="F745" s="195" t="n"/>
      <c r="G745" s="195" t="n"/>
      <c r="H745" s="195" t="n"/>
      <c r="I745" s="195" t="n"/>
      <c r="J745" s="195" t="n"/>
      <c r="K745" s="195" t="n"/>
      <c r="L745" s="195" t="n"/>
      <c r="M745" s="195" t="n"/>
      <c r="N745" s="195" t="n"/>
      <c r="O745" s="195" t="n"/>
      <c r="P745" s="195" t="n"/>
      <c r="Q745" s="195" t="n"/>
      <c r="R745" s="195" t="n"/>
      <c r="S745" s="195" t="n"/>
      <c r="T745" s="195" t="n"/>
      <c r="U745" s="195" t="n"/>
      <c r="V745" s="195" t="n"/>
      <c r="W745" s="195" t="n"/>
      <c r="X745" s="195" t="n"/>
      <c r="Y745" s="195" t="n"/>
      <c r="Z745" s="195" t="n"/>
    </row>
    <row r="746" ht="12.75" customHeight="1" s="324">
      <c r="A746" s="195" t="n"/>
      <c r="B746" s="195" t="n"/>
      <c r="C746" s="195" t="n"/>
      <c r="D746" s="195" t="n"/>
      <c r="E746" s="195" t="n"/>
      <c r="F746" s="195" t="n"/>
      <c r="G746" s="195" t="n"/>
      <c r="H746" s="195" t="n"/>
      <c r="I746" s="195" t="n"/>
      <c r="J746" s="195" t="n"/>
      <c r="K746" s="195" t="n"/>
      <c r="L746" s="195" t="n"/>
      <c r="M746" s="195" t="n"/>
      <c r="N746" s="195" t="n"/>
      <c r="O746" s="195" t="n"/>
      <c r="P746" s="195" t="n"/>
      <c r="Q746" s="195" t="n"/>
      <c r="R746" s="195" t="n"/>
      <c r="S746" s="195" t="n"/>
      <c r="T746" s="195" t="n"/>
      <c r="U746" s="195" t="n"/>
      <c r="V746" s="195" t="n"/>
      <c r="W746" s="195" t="n"/>
      <c r="X746" s="195" t="n"/>
      <c r="Y746" s="195" t="n"/>
      <c r="Z746" s="195" t="n"/>
    </row>
    <row r="747" ht="12.75" customHeight="1" s="324">
      <c r="A747" s="195" t="n"/>
      <c r="B747" s="195" t="n"/>
      <c r="C747" s="195" t="n"/>
      <c r="D747" s="195" t="n"/>
      <c r="E747" s="195" t="n"/>
      <c r="F747" s="195" t="n"/>
      <c r="G747" s="195" t="n"/>
      <c r="H747" s="195" t="n"/>
      <c r="I747" s="195" t="n"/>
      <c r="J747" s="195" t="n"/>
      <c r="K747" s="195" t="n"/>
      <c r="L747" s="195" t="n"/>
      <c r="M747" s="195" t="n"/>
      <c r="N747" s="195" t="n"/>
      <c r="O747" s="195" t="n"/>
      <c r="P747" s="195" t="n"/>
      <c r="Q747" s="195" t="n"/>
      <c r="R747" s="195" t="n"/>
      <c r="S747" s="195" t="n"/>
      <c r="T747" s="195" t="n"/>
      <c r="U747" s="195" t="n"/>
      <c r="V747" s="195" t="n"/>
      <c r="W747" s="195" t="n"/>
      <c r="X747" s="195" t="n"/>
      <c r="Y747" s="195" t="n"/>
      <c r="Z747" s="195" t="n"/>
    </row>
    <row r="748" ht="12.75" customHeight="1" s="324">
      <c r="A748" s="195" t="n"/>
      <c r="B748" s="195" t="n"/>
      <c r="C748" s="195" t="n"/>
      <c r="D748" s="195" t="n"/>
      <c r="E748" s="195" t="n"/>
      <c r="F748" s="195" t="n"/>
      <c r="G748" s="195" t="n"/>
      <c r="H748" s="195" t="n"/>
      <c r="I748" s="195" t="n"/>
      <c r="J748" s="195" t="n"/>
      <c r="K748" s="195" t="n"/>
      <c r="L748" s="195" t="n"/>
      <c r="M748" s="195" t="n"/>
      <c r="N748" s="195" t="n"/>
      <c r="O748" s="195" t="n"/>
      <c r="P748" s="195" t="n"/>
      <c r="Q748" s="195" t="n"/>
      <c r="R748" s="195" t="n"/>
      <c r="S748" s="195" t="n"/>
      <c r="T748" s="195" t="n"/>
      <c r="U748" s="195" t="n"/>
      <c r="V748" s="195" t="n"/>
      <c r="W748" s="195" t="n"/>
      <c r="X748" s="195" t="n"/>
      <c r="Y748" s="195" t="n"/>
      <c r="Z748" s="195" t="n"/>
    </row>
    <row r="749" ht="12.75" customHeight="1" s="324">
      <c r="A749" s="195" t="n"/>
      <c r="B749" s="195" t="n"/>
      <c r="C749" s="195" t="n"/>
      <c r="D749" s="195" t="n"/>
      <c r="E749" s="195" t="n"/>
      <c r="F749" s="195" t="n"/>
      <c r="G749" s="195" t="n"/>
      <c r="H749" s="195" t="n"/>
      <c r="I749" s="195" t="n"/>
      <c r="J749" s="195" t="n"/>
      <c r="K749" s="195" t="n"/>
      <c r="L749" s="195" t="n"/>
      <c r="M749" s="195" t="n"/>
      <c r="N749" s="195" t="n"/>
      <c r="O749" s="195" t="n"/>
      <c r="P749" s="195" t="n"/>
      <c r="Q749" s="195" t="n"/>
      <c r="R749" s="195" t="n"/>
      <c r="S749" s="195" t="n"/>
      <c r="T749" s="195" t="n"/>
      <c r="U749" s="195" t="n"/>
      <c r="V749" s="195" t="n"/>
      <c r="W749" s="195" t="n"/>
      <c r="X749" s="195" t="n"/>
      <c r="Y749" s="195" t="n"/>
      <c r="Z749" s="195" t="n"/>
    </row>
    <row r="750" ht="12.75" customHeight="1" s="324">
      <c r="A750" s="195" t="n"/>
      <c r="B750" s="195" t="n"/>
      <c r="C750" s="195" t="n"/>
      <c r="D750" s="195" t="n"/>
      <c r="E750" s="195" t="n"/>
      <c r="F750" s="195" t="n"/>
      <c r="G750" s="195" t="n"/>
      <c r="H750" s="195" t="n"/>
      <c r="I750" s="195" t="n"/>
      <c r="J750" s="195" t="n"/>
      <c r="K750" s="195" t="n"/>
      <c r="L750" s="195" t="n"/>
      <c r="M750" s="195" t="n"/>
      <c r="N750" s="195" t="n"/>
      <c r="O750" s="195" t="n"/>
      <c r="P750" s="195" t="n"/>
      <c r="Q750" s="195" t="n"/>
      <c r="R750" s="195" t="n"/>
      <c r="S750" s="195" t="n"/>
      <c r="T750" s="195" t="n"/>
      <c r="U750" s="195" t="n"/>
      <c r="V750" s="195" t="n"/>
      <c r="W750" s="195" t="n"/>
      <c r="X750" s="195" t="n"/>
      <c r="Y750" s="195" t="n"/>
      <c r="Z750" s="195" t="n"/>
    </row>
    <row r="751" ht="12.75" customHeight="1" s="324">
      <c r="A751" s="195" t="n"/>
      <c r="B751" s="195" t="n"/>
      <c r="C751" s="195" t="n"/>
      <c r="D751" s="195" t="n"/>
      <c r="E751" s="195" t="n"/>
      <c r="F751" s="195" t="n"/>
      <c r="G751" s="195" t="n"/>
      <c r="H751" s="195" t="n"/>
      <c r="I751" s="195" t="n"/>
      <c r="J751" s="195" t="n"/>
      <c r="K751" s="195" t="n"/>
      <c r="L751" s="195" t="n"/>
      <c r="M751" s="195" t="n"/>
      <c r="N751" s="195" t="n"/>
      <c r="O751" s="195" t="n"/>
      <c r="P751" s="195" t="n"/>
      <c r="Q751" s="195" t="n"/>
      <c r="R751" s="195" t="n"/>
      <c r="S751" s="195" t="n"/>
      <c r="T751" s="195" t="n"/>
      <c r="U751" s="195" t="n"/>
      <c r="V751" s="195" t="n"/>
      <c r="W751" s="195" t="n"/>
      <c r="X751" s="195" t="n"/>
      <c r="Y751" s="195" t="n"/>
      <c r="Z751" s="195" t="n"/>
    </row>
    <row r="752" ht="12.75" customHeight="1" s="324">
      <c r="A752" s="195" t="n"/>
      <c r="B752" s="195" t="n"/>
      <c r="C752" s="195" t="n"/>
      <c r="D752" s="195" t="n"/>
      <c r="E752" s="195" t="n"/>
      <c r="F752" s="195" t="n"/>
      <c r="G752" s="195" t="n"/>
      <c r="H752" s="195" t="n"/>
      <c r="I752" s="195" t="n"/>
      <c r="J752" s="195" t="n"/>
      <c r="K752" s="195" t="n"/>
      <c r="L752" s="195" t="n"/>
      <c r="M752" s="195" t="n"/>
      <c r="N752" s="195" t="n"/>
      <c r="O752" s="195" t="n"/>
      <c r="P752" s="195" t="n"/>
      <c r="Q752" s="195" t="n"/>
      <c r="R752" s="195" t="n"/>
      <c r="S752" s="195" t="n"/>
      <c r="T752" s="195" t="n"/>
      <c r="U752" s="195" t="n"/>
      <c r="V752" s="195" t="n"/>
      <c r="W752" s="195" t="n"/>
      <c r="X752" s="195" t="n"/>
      <c r="Y752" s="195" t="n"/>
      <c r="Z752" s="195" t="n"/>
    </row>
    <row r="753" ht="12.75" customHeight="1" s="324">
      <c r="A753" s="195" t="n"/>
      <c r="B753" s="195" t="n"/>
      <c r="C753" s="195" t="n"/>
      <c r="D753" s="195" t="n"/>
      <c r="E753" s="195" t="n"/>
      <c r="F753" s="195" t="n"/>
      <c r="G753" s="195" t="n"/>
      <c r="H753" s="195" t="n"/>
      <c r="I753" s="195" t="n"/>
      <c r="J753" s="195" t="n"/>
      <c r="K753" s="195" t="n"/>
      <c r="L753" s="195" t="n"/>
      <c r="M753" s="195" t="n"/>
      <c r="N753" s="195" t="n"/>
      <c r="O753" s="195" t="n"/>
      <c r="P753" s="195" t="n"/>
      <c r="Q753" s="195" t="n"/>
      <c r="R753" s="195" t="n"/>
      <c r="S753" s="195" t="n"/>
      <c r="T753" s="195" t="n"/>
      <c r="U753" s="195" t="n"/>
      <c r="V753" s="195" t="n"/>
      <c r="W753" s="195" t="n"/>
      <c r="X753" s="195" t="n"/>
      <c r="Y753" s="195" t="n"/>
      <c r="Z753" s="195" t="n"/>
    </row>
    <row r="754" ht="12.75" customHeight="1" s="324">
      <c r="A754" s="195" t="n"/>
      <c r="B754" s="195" t="n"/>
      <c r="C754" s="195" t="n"/>
      <c r="D754" s="195" t="n"/>
      <c r="E754" s="195" t="n"/>
      <c r="F754" s="195" t="n"/>
      <c r="G754" s="195" t="n"/>
      <c r="H754" s="195" t="n"/>
      <c r="I754" s="195" t="n"/>
      <c r="J754" s="195" t="n"/>
      <c r="K754" s="195" t="n"/>
      <c r="L754" s="195" t="n"/>
      <c r="M754" s="195" t="n"/>
      <c r="N754" s="195" t="n"/>
      <c r="O754" s="195" t="n"/>
      <c r="P754" s="195" t="n"/>
      <c r="Q754" s="195" t="n"/>
      <c r="R754" s="195" t="n"/>
      <c r="S754" s="195" t="n"/>
      <c r="T754" s="195" t="n"/>
      <c r="U754" s="195" t="n"/>
      <c r="V754" s="195" t="n"/>
      <c r="W754" s="195" t="n"/>
      <c r="X754" s="195" t="n"/>
      <c r="Y754" s="195" t="n"/>
      <c r="Z754" s="195" t="n"/>
    </row>
    <row r="755" ht="12.75" customHeight="1" s="324">
      <c r="A755" s="195" t="n"/>
      <c r="B755" s="195" t="n"/>
      <c r="C755" s="195" t="n"/>
      <c r="D755" s="195" t="n"/>
      <c r="E755" s="195" t="n"/>
      <c r="F755" s="195" t="n"/>
      <c r="G755" s="195" t="n"/>
      <c r="H755" s="195" t="n"/>
      <c r="I755" s="195" t="n"/>
      <c r="J755" s="195" t="n"/>
      <c r="K755" s="195" t="n"/>
      <c r="L755" s="195" t="n"/>
      <c r="M755" s="195" t="n"/>
      <c r="N755" s="195" t="n"/>
      <c r="O755" s="195" t="n"/>
      <c r="P755" s="195" t="n"/>
      <c r="Q755" s="195" t="n"/>
      <c r="R755" s="195" t="n"/>
      <c r="S755" s="195" t="n"/>
      <c r="T755" s="195" t="n"/>
      <c r="U755" s="195" t="n"/>
      <c r="V755" s="195" t="n"/>
      <c r="W755" s="195" t="n"/>
      <c r="X755" s="195" t="n"/>
      <c r="Y755" s="195" t="n"/>
      <c r="Z755" s="195" t="n"/>
    </row>
    <row r="756" ht="12.75" customHeight="1" s="324">
      <c r="A756" s="195" t="n"/>
      <c r="B756" s="195" t="n"/>
      <c r="C756" s="195" t="n"/>
      <c r="D756" s="195" t="n"/>
      <c r="E756" s="195" t="n"/>
      <c r="F756" s="195" t="n"/>
      <c r="G756" s="195" t="n"/>
      <c r="H756" s="195" t="n"/>
      <c r="I756" s="195" t="n"/>
      <c r="J756" s="195" t="n"/>
      <c r="K756" s="195" t="n"/>
      <c r="L756" s="195" t="n"/>
      <c r="M756" s="195" t="n"/>
      <c r="N756" s="195" t="n"/>
      <c r="O756" s="195" t="n"/>
      <c r="P756" s="195" t="n"/>
      <c r="Q756" s="195" t="n"/>
      <c r="R756" s="195" t="n"/>
      <c r="S756" s="195" t="n"/>
      <c r="T756" s="195" t="n"/>
      <c r="U756" s="195" t="n"/>
      <c r="V756" s="195" t="n"/>
      <c r="W756" s="195" t="n"/>
      <c r="X756" s="195" t="n"/>
      <c r="Y756" s="195" t="n"/>
      <c r="Z756" s="195" t="n"/>
    </row>
    <row r="757" ht="12.75" customHeight="1" s="324">
      <c r="A757" s="195" t="n"/>
      <c r="B757" s="195" t="n"/>
      <c r="C757" s="195" t="n"/>
      <c r="D757" s="195" t="n"/>
      <c r="E757" s="195" t="n"/>
      <c r="F757" s="195" t="n"/>
      <c r="G757" s="195" t="n"/>
      <c r="H757" s="195" t="n"/>
      <c r="I757" s="195" t="n"/>
      <c r="J757" s="195" t="n"/>
      <c r="K757" s="195" t="n"/>
      <c r="L757" s="195" t="n"/>
      <c r="M757" s="195" t="n"/>
      <c r="N757" s="195" t="n"/>
      <c r="O757" s="195" t="n"/>
      <c r="P757" s="195" t="n"/>
      <c r="Q757" s="195" t="n"/>
      <c r="R757" s="195" t="n"/>
      <c r="S757" s="195" t="n"/>
      <c r="T757" s="195" t="n"/>
      <c r="U757" s="195" t="n"/>
      <c r="V757" s="195" t="n"/>
      <c r="W757" s="195" t="n"/>
      <c r="X757" s="195" t="n"/>
      <c r="Y757" s="195" t="n"/>
      <c r="Z757" s="195" t="n"/>
    </row>
    <row r="758" ht="12.75" customHeight="1" s="324">
      <c r="A758" s="195" t="n"/>
      <c r="B758" s="195" t="n"/>
      <c r="C758" s="195" t="n"/>
      <c r="D758" s="195" t="n"/>
      <c r="E758" s="195" t="n"/>
      <c r="F758" s="195" t="n"/>
      <c r="G758" s="195" t="n"/>
      <c r="H758" s="195" t="n"/>
      <c r="I758" s="195" t="n"/>
      <c r="J758" s="195" t="n"/>
      <c r="K758" s="195" t="n"/>
      <c r="L758" s="195" t="n"/>
      <c r="M758" s="195" t="n"/>
      <c r="N758" s="195" t="n"/>
      <c r="O758" s="195" t="n"/>
      <c r="P758" s="195" t="n"/>
      <c r="Q758" s="195" t="n"/>
      <c r="R758" s="195" t="n"/>
      <c r="S758" s="195" t="n"/>
      <c r="T758" s="195" t="n"/>
      <c r="U758" s="195" t="n"/>
      <c r="V758" s="195" t="n"/>
      <c r="W758" s="195" t="n"/>
      <c r="X758" s="195" t="n"/>
      <c r="Y758" s="195" t="n"/>
      <c r="Z758" s="195" t="n"/>
    </row>
    <row r="759" ht="12.75" customHeight="1" s="324">
      <c r="A759" s="195" t="n"/>
      <c r="B759" s="195" t="n"/>
      <c r="C759" s="195" t="n"/>
      <c r="D759" s="195" t="n"/>
      <c r="E759" s="195" t="n"/>
      <c r="F759" s="195" t="n"/>
      <c r="G759" s="195" t="n"/>
      <c r="H759" s="195" t="n"/>
      <c r="I759" s="195" t="n"/>
      <c r="J759" s="195" t="n"/>
      <c r="K759" s="195" t="n"/>
      <c r="L759" s="195" t="n"/>
      <c r="M759" s="195" t="n"/>
      <c r="N759" s="195" t="n"/>
      <c r="O759" s="195" t="n"/>
      <c r="P759" s="195" t="n"/>
      <c r="Q759" s="195" t="n"/>
      <c r="R759" s="195" t="n"/>
      <c r="S759" s="195" t="n"/>
      <c r="T759" s="195" t="n"/>
      <c r="U759" s="195" t="n"/>
      <c r="V759" s="195" t="n"/>
      <c r="W759" s="195" t="n"/>
      <c r="X759" s="195" t="n"/>
      <c r="Y759" s="195" t="n"/>
      <c r="Z759" s="195" t="n"/>
    </row>
    <row r="760" ht="12.75" customHeight="1" s="324">
      <c r="A760" s="195" t="n"/>
      <c r="B760" s="195" t="n"/>
      <c r="C760" s="195" t="n"/>
      <c r="D760" s="195" t="n"/>
      <c r="E760" s="195" t="n"/>
      <c r="F760" s="195" t="n"/>
      <c r="G760" s="195" t="n"/>
      <c r="H760" s="195" t="n"/>
      <c r="I760" s="195" t="n"/>
      <c r="J760" s="195" t="n"/>
      <c r="K760" s="195" t="n"/>
      <c r="L760" s="195" t="n"/>
      <c r="M760" s="195" t="n"/>
      <c r="N760" s="195" t="n"/>
      <c r="O760" s="195" t="n"/>
      <c r="P760" s="195" t="n"/>
      <c r="Q760" s="195" t="n"/>
      <c r="R760" s="195" t="n"/>
      <c r="S760" s="195" t="n"/>
      <c r="T760" s="195" t="n"/>
      <c r="U760" s="195" t="n"/>
      <c r="V760" s="195" t="n"/>
      <c r="W760" s="195" t="n"/>
      <c r="X760" s="195" t="n"/>
      <c r="Y760" s="195" t="n"/>
      <c r="Z760" s="195" t="n"/>
    </row>
    <row r="761" ht="12.75" customHeight="1" s="324">
      <c r="A761" s="195" t="n"/>
      <c r="B761" s="195" t="n"/>
      <c r="C761" s="195" t="n"/>
      <c r="D761" s="195" t="n"/>
      <c r="E761" s="195" t="n"/>
      <c r="F761" s="195" t="n"/>
      <c r="G761" s="195" t="n"/>
      <c r="H761" s="195" t="n"/>
      <c r="I761" s="195" t="n"/>
      <c r="J761" s="195" t="n"/>
      <c r="K761" s="195" t="n"/>
      <c r="L761" s="195" t="n"/>
      <c r="M761" s="195" t="n"/>
      <c r="N761" s="195" t="n"/>
      <c r="O761" s="195" t="n"/>
      <c r="P761" s="195" t="n"/>
      <c r="Q761" s="195" t="n"/>
      <c r="R761" s="195" t="n"/>
      <c r="S761" s="195" t="n"/>
      <c r="T761" s="195" t="n"/>
      <c r="U761" s="195" t="n"/>
      <c r="V761" s="195" t="n"/>
      <c r="W761" s="195" t="n"/>
      <c r="X761" s="195" t="n"/>
      <c r="Y761" s="195" t="n"/>
      <c r="Z761" s="195" t="n"/>
    </row>
    <row r="762" ht="12.75" customHeight="1" s="324">
      <c r="A762" s="195" t="n"/>
      <c r="B762" s="195" t="n"/>
      <c r="C762" s="195" t="n"/>
      <c r="D762" s="195" t="n"/>
      <c r="E762" s="195" t="n"/>
      <c r="F762" s="195" t="n"/>
      <c r="G762" s="195" t="n"/>
      <c r="H762" s="195" t="n"/>
      <c r="I762" s="195" t="n"/>
      <c r="J762" s="195" t="n"/>
      <c r="K762" s="195" t="n"/>
      <c r="L762" s="195" t="n"/>
      <c r="M762" s="195" t="n"/>
      <c r="N762" s="195" t="n"/>
      <c r="O762" s="195" t="n"/>
      <c r="P762" s="195" t="n"/>
      <c r="Q762" s="195" t="n"/>
      <c r="R762" s="195" t="n"/>
      <c r="S762" s="195" t="n"/>
      <c r="T762" s="195" t="n"/>
      <c r="U762" s="195" t="n"/>
      <c r="V762" s="195" t="n"/>
      <c r="W762" s="195" t="n"/>
      <c r="X762" s="195" t="n"/>
      <c r="Y762" s="195" t="n"/>
      <c r="Z762" s="195" t="n"/>
    </row>
    <row r="763" ht="12.75" customHeight="1" s="324">
      <c r="A763" s="195" t="n"/>
      <c r="B763" s="195" t="n"/>
      <c r="C763" s="195" t="n"/>
      <c r="D763" s="195" t="n"/>
      <c r="E763" s="195" t="n"/>
      <c r="F763" s="195" t="n"/>
      <c r="G763" s="195" t="n"/>
      <c r="H763" s="195" t="n"/>
      <c r="I763" s="195" t="n"/>
      <c r="J763" s="195" t="n"/>
      <c r="K763" s="195" t="n"/>
      <c r="L763" s="195" t="n"/>
      <c r="M763" s="195" t="n"/>
      <c r="N763" s="195" t="n"/>
      <c r="O763" s="195" t="n"/>
      <c r="P763" s="195" t="n"/>
      <c r="Q763" s="195" t="n"/>
      <c r="R763" s="195" t="n"/>
      <c r="S763" s="195" t="n"/>
      <c r="T763" s="195" t="n"/>
      <c r="U763" s="195" t="n"/>
      <c r="V763" s="195" t="n"/>
      <c r="W763" s="195" t="n"/>
      <c r="X763" s="195" t="n"/>
      <c r="Y763" s="195" t="n"/>
      <c r="Z763" s="195" t="n"/>
    </row>
    <row r="764" ht="12.75" customHeight="1" s="324">
      <c r="A764" s="195" t="n"/>
      <c r="B764" s="195" t="n"/>
      <c r="C764" s="195" t="n"/>
      <c r="D764" s="195" t="n"/>
      <c r="E764" s="195" t="n"/>
      <c r="F764" s="195" t="n"/>
      <c r="G764" s="195" t="n"/>
      <c r="H764" s="195" t="n"/>
      <c r="I764" s="195" t="n"/>
      <c r="J764" s="195" t="n"/>
      <c r="K764" s="195" t="n"/>
      <c r="L764" s="195" t="n"/>
      <c r="M764" s="195" t="n"/>
      <c r="N764" s="195" t="n"/>
      <c r="O764" s="195" t="n"/>
      <c r="P764" s="195" t="n"/>
      <c r="Q764" s="195" t="n"/>
      <c r="R764" s="195" t="n"/>
      <c r="S764" s="195" t="n"/>
      <c r="T764" s="195" t="n"/>
      <c r="U764" s="195" t="n"/>
      <c r="V764" s="195" t="n"/>
      <c r="W764" s="195" t="n"/>
      <c r="X764" s="195" t="n"/>
      <c r="Y764" s="195" t="n"/>
      <c r="Z764" s="195" t="n"/>
    </row>
    <row r="765" ht="12.75" customHeight="1" s="324">
      <c r="A765" s="195" t="n"/>
      <c r="B765" s="195" t="n"/>
      <c r="C765" s="195" t="n"/>
      <c r="D765" s="195" t="n"/>
      <c r="E765" s="195" t="n"/>
      <c r="F765" s="195" t="n"/>
      <c r="G765" s="195" t="n"/>
      <c r="H765" s="195" t="n"/>
      <c r="I765" s="195" t="n"/>
      <c r="J765" s="195" t="n"/>
      <c r="K765" s="195" t="n"/>
      <c r="L765" s="195" t="n"/>
      <c r="M765" s="195" t="n"/>
      <c r="N765" s="195" t="n"/>
      <c r="O765" s="195" t="n"/>
      <c r="P765" s="195" t="n"/>
      <c r="Q765" s="195" t="n"/>
      <c r="R765" s="195" t="n"/>
      <c r="S765" s="195" t="n"/>
      <c r="T765" s="195" t="n"/>
      <c r="U765" s="195" t="n"/>
      <c r="V765" s="195" t="n"/>
      <c r="W765" s="195" t="n"/>
      <c r="X765" s="195" t="n"/>
      <c r="Y765" s="195" t="n"/>
      <c r="Z765" s="195" t="n"/>
    </row>
    <row r="766" ht="12.75" customHeight="1" s="324">
      <c r="A766" s="195" t="n"/>
      <c r="B766" s="195" t="n"/>
      <c r="C766" s="195" t="n"/>
      <c r="D766" s="195" t="n"/>
      <c r="E766" s="195" t="n"/>
      <c r="F766" s="195" t="n"/>
      <c r="G766" s="195" t="n"/>
      <c r="H766" s="195" t="n"/>
      <c r="I766" s="195" t="n"/>
      <c r="J766" s="195" t="n"/>
      <c r="K766" s="195" t="n"/>
      <c r="L766" s="195" t="n"/>
      <c r="M766" s="195" t="n"/>
      <c r="N766" s="195" t="n"/>
      <c r="O766" s="195" t="n"/>
      <c r="P766" s="195" t="n"/>
      <c r="Q766" s="195" t="n"/>
      <c r="R766" s="195" t="n"/>
      <c r="S766" s="195" t="n"/>
      <c r="T766" s="195" t="n"/>
      <c r="U766" s="195" t="n"/>
      <c r="V766" s="195" t="n"/>
      <c r="W766" s="195" t="n"/>
      <c r="X766" s="195" t="n"/>
      <c r="Y766" s="195" t="n"/>
      <c r="Z766" s="195" t="n"/>
    </row>
    <row r="767" ht="12.75" customHeight="1" s="324">
      <c r="A767" s="195" t="n"/>
      <c r="B767" s="195" t="n"/>
      <c r="C767" s="195" t="n"/>
      <c r="D767" s="195" t="n"/>
      <c r="E767" s="195" t="n"/>
      <c r="F767" s="195" t="n"/>
      <c r="G767" s="195" t="n"/>
      <c r="H767" s="195" t="n"/>
      <c r="I767" s="195" t="n"/>
      <c r="J767" s="195" t="n"/>
      <c r="K767" s="195" t="n"/>
      <c r="L767" s="195" t="n"/>
      <c r="M767" s="195" t="n"/>
      <c r="N767" s="195" t="n"/>
      <c r="O767" s="195" t="n"/>
      <c r="P767" s="195" t="n"/>
      <c r="Q767" s="195" t="n"/>
      <c r="R767" s="195" t="n"/>
      <c r="S767" s="195" t="n"/>
      <c r="T767" s="195" t="n"/>
      <c r="U767" s="195" t="n"/>
      <c r="V767" s="195" t="n"/>
      <c r="W767" s="195" t="n"/>
      <c r="X767" s="195" t="n"/>
      <c r="Y767" s="195" t="n"/>
      <c r="Z767" s="195" t="n"/>
    </row>
    <row r="768" ht="12.75" customHeight="1" s="324">
      <c r="A768" s="195" t="n"/>
      <c r="B768" s="195" t="n"/>
      <c r="C768" s="195" t="n"/>
      <c r="D768" s="195" t="n"/>
      <c r="E768" s="195" t="n"/>
      <c r="F768" s="195" t="n"/>
      <c r="G768" s="195" t="n"/>
      <c r="H768" s="195" t="n"/>
      <c r="I768" s="195" t="n"/>
      <c r="J768" s="195" t="n"/>
      <c r="K768" s="195" t="n"/>
      <c r="L768" s="195" t="n"/>
      <c r="M768" s="195" t="n"/>
      <c r="N768" s="195" t="n"/>
      <c r="O768" s="195" t="n"/>
      <c r="P768" s="195" t="n"/>
      <c r="Q768" s="195" t="n"/>
      <c r="R768" s="195" t="n"/>
      <c r="S768" s="195" t="n"/>
      <c r="T768" s="195" t="n"/>
      <c r="U768" s="195" t="n"/>
      <c r="V768" s="195" t="n"/>
      <c r="W768" s="195" t="n"/>
      <c r="X768" s="195" t="n"/>
      <c r="Y768" s="195" t="n"/>
      <c r="Z768" s="195" t="n"/>
    </row>
    <row r="769" ht="12.75" customHeight="1" s="324">
      <c r="A769" s="195" t="n"/>
      <c r="B769" s="195" t="n"/>
      <c r="C769" s="195" t="n"/>
      <c r="D769" s="195" t="n"/>
      <c r="E769" s="195" t="n"/>
      <c r="F769" s="195" t="n"/>
      <c r="G769" s="195" t="n"/>
      <c r="H769" s="195" t="n"/>
      <c r="I769" s="195" t="n"/>
      <c r="J769" s="195" t="n"/>
      <c r="K769" s="195" t="n"/>
      <c r="L769" s="195" t="n"/>
      <c r="M769" s="195" t="n"/>
      <c r="N769" s="195" t="n"/>
      <c r="O769" s="195" t="n"/>
      <c r="P769" s="195" t="n"/>
      <c r="Q769" s="195" t="n"/>
      <c r="R769" s="195" t="n"/>
      <c r="S769" s="195" t="n"/>
      <c r="T769" s="195" t="n"/>
      <c r="U769" s="195" t="n"/>
      <c r="V769" s="195" t="n"/>
      <c r="W769" s="195" t="n"/>
      <c r="X769" s="195" t="n"/>
      <c r="Y769" s="195" t="n"/>
      <c r="Z769" s="195" t="n"/>
    </row>
    <row r="770" ht="12.75" customHeight="1" s="324">
      <c r="A770" s="195" t="n"/>
      <c r="B770" s="195" t="n"/>
      <c r="C770" s="195" t="n"/>
      <c r="D770" s="195" t="n"/>
      <c r="E770" s="195" t="n"/>
      <c r="F770" s="195" t="n"/>
      <c r="G770" s="195" t="n"/>
      <c r="H770" s="195" t="n"/>
      <c r="I770" s="195" t="n"/>
      <c r="J770" s="195" t="n"/>
      <c r="K770" s="195" t="n"/>
      <c r="L770" s="195" t="n"/>
      <c r="M770" s="195" t="n"/>
      <c r="N770" s="195" t="n"/>
      <c r="O770" s="195" t="n"/>
      <c r="P770" s="195" t="n"/>
      <c r="Q770" s="195" t="n"/>
      <c r="R770" s="195" t="n"/>
      <c r="S770" s="195" t="n"/>
      <c r="T770" s="195" t="n"/>
      <c r="U770" s="195" t="n"/>
      <c r="V770" s="195" t="n"/>
      <c r="W770" s="195" t="n"/>
      <c r="X770" s="195" t="n"/>
      <c r="Y770" s="195" t="n"/>
      <c r="Z770" s="195" t="n"/>
    </row>
    <row r="771" ht="12.75" customHeight="1" s="324">
      <c r="A771" s="195" t="n"/>
      <c r="B771" s="195" t="n"/>
      <c r="C771" s="195" t="n"/>
      <c r="D771" s="195" t="n"/>
      <c r="E771" s="195" t="n"/>
      <c r="F771" s="195" t="n"/>
      <c r="G771" s="195" t="n"/>
      <c r="H771" s="195" t="n"/>
      <c r="I771" s="195" t="n"/>
      <c r="J771" s="195" t="n"/>
      <c r="K771" s="195" t="n"/>
      <c r="L771" s="195" t="n"/>
      <c r="M771" s="195" t="n"/>
      <c r="N771" s="195" t="n"/>
      <c r="O771" s="195" t="n"/>
      <c r="P771" s="195" t="n"/>
      <c r="Q771" s="195" t="n"/>
      <c r="R771" s="195" t="n"/>
      <c r="S771" s="195" t="n"/>
      <c r="T771" s="195" t="n"/>
      <c r="U771" s="195" t="n"/>
      <c r="V771" s="195" t="n"/>
      <c r="W771" s="195" t="n"/>
      <c r="X771" s="195" t="n"/>
      <c r="Y771" s="195" t="n"/>
      <c r="Z771" s="195" t="n"/>
    </row>
    <row r="772" ht="12.75" customHeight="1" s="324">
      <c r="A772" s="195" t="n"/>
      <c r="B772" s="195" t="n"/>
      <c r="C772" s="195" t="n"/>
      <c r="D772" s="195" t="n"/>
      <c r="E772" s="195" t="n"/>
      <c r="F772" s="195" t="n"/>
      <c r="G772" s="195" t="n"/>
      <c r="H772" s="195" t="n"/>
      <c r="I772" s="195" t="n"/>
      <c r="J772" s="195" t="n"/>
      <c r="K772" s="195" t="n"/>
      <c r="L772" s="195" t="n"/>
      <c r="M772" s="195" t="n"/>
      <c r="N772" s="195" t="n"/>
      <c r="O772" s="195" t="n"/>
      <c r="P772" s="195" t="n"/>
      <c r="Q772" s="195" t="n"/>
      <c r="R772" s="195" t="n"/>
      <c r="S772" s="195" t="n"/>
      <c r="T772" s="195" t="n"/>
      <c r="U772" s="195" t="n"/>
      <c r="V772" s="195" t="n"/>
      <c r="W772" s="195" t="n"/>
      <c r="X772" s="195" t="n"/>
      <c r="Y772" s="195" t="n"/>
      <c r="Z772" s="195" t="n"/>
    </row>
    <row r="773" ht="12.75" customHeight="1" s="324">
      <c r="A773" s="195" t="n"/>
      <c r="B773" s="195" t="n"/>
      <c r="C773" s="195" t="n"/>
      <c r="D773" s="195" t="n"/>
      <c r="E773" s="195" t="n"/>
      <c r="F773" s="195" t="n"/>
      <c r="G773" s="195" t="n"/>
      <c r="H773" s="195" t="n"/>
      <c r="I773" s="195" t="n"/>
      <c r="J773" s="195" t="n"/>
      <c r="K773" s="195" t="n"/>
      <c r="L773" s="195" t="n"/>
      <c r="M773" s="195" t="n"/>
      <c r="N773" s="195" t="n"/>
      <c r="O773" s="195" t="n"/>
      <c r="P773" s="195" t="n"/>
      <c r="Q773" s="195" t="n"/>
      <c r="R773" s="195" t="n"/>
      <c r="S773" s="195" t="n"/>
      <c r="T773" s="195" t="n"/>
      <c r="U773" s="195" t="n"/>
      <c r="V773" s="195" t="n"/>
      <c r="W773" s="195" t="n"/>
      <c r="X773" s="195" t="n"/>
      <c r="Y773" s="195" t="n"/>
      <c r="Z773" s="195" t="n"/>
    </row>
    <row r="774" ht="12.75" customHeight="1" s="324">
      <c r="A774" s="195" t="n"/>
      <c r="B774" s="195" t="n"/>
      <c r="C774" s="195" t="n"/>
      <c r="D774" s="195" t="n"/>
      <c r="E774" s="195" t="n"/>
      <c r="F774" s="195" t="n"/>
      <c r="G774" s="195" t="n"/>
      <c r="H774" s="195" t="n"/>
      <c r="I774" s="195" t="n"/>
      <c r="J774" s="195" t="n"/>
      <c r="K774" s="195" t="n"/>
      <c r="L774" s="195" t="n"/>
      <c r="M774" s="195" t="n"/>
      <c r="N774" s="195" t="n"/>
      <c r="O774" s="195" t="n"/>
      <c r="P774" s="195" t="n"/>
      <c r="Q774" s="195" t="n"/>
      <c r="R774" s="195" t="n"/>
      <c r="S774" s="195" t="n"/>
      <c r="T774" s="195" t="n"/>
      <c r="U774" s="195" t="n"/>
      <c r="V774" s="195" t="n"/>
      <c r="W774" s="195" t="n"/>
      <c r="X774" s="195" t="n"/>
      <c r="Y774" s="195" t="n"/>
      <c r="Z774" s="195" t="n"/>
    </row>
    <row r="775" ht="12.75" customHeight="1" s="324">
      <c r="A775" s="195" t="n"/>
      <c r="B775" s="195" t="n"/>
      <c r="C775" s="195" t="n"/>
      <c r="D775" s="195" t="n"/>
      <c r="E775" s="195" t="n"/>
      <c r="F775" s="195" t="n"/>
      <c r="G775" s="195" t="n"/>
      <c r="H775" s="195" t="n"/>
      <c r="I775" s="195" t="n"/>
      <c r="J775" s="195" t="n"/>
      <c r="K775" s="195" t="n"/>
      <c r="L775" s="195" t="n"/>
      <c r="M775" s="195" t="n"/>
      <c r="N775" s="195" t="n"/>
      <c r="O775" s="195" t="n"/>
      <c r="P775" s="195" t="n"/>
      <c r="Q775" s="195" t="n"/>
      <c r="R775" s="195" t="n"/>
      <c r="S775" s="195" t="n"/>
      <c r="T775" s="195" t="n"/>
      <c r="U775" s="195" t="n"/>
      <c r="V775" s="195" t="n"/>
      <c r="W775" s="195" t="n"/>
      <c r="X775" s="195" t="n"/>
      <c r="Y775" s="195" t="n"/>
      <c r="Z775" s="195" t="n"/>
    </row>
    <row r="776" ht="12.75" customHeight="1" s="324">
      <c r="A776" s="195" t="n"/>
      <c r="B776" s="195" t="n"/>
      <c r="C776" s="195" t="n"/>
      <c r="D776" s="195" t="n"/>
      <c r="E776" s="195" t="n"/>
      <c r="F776" s="195" t="n"/>
      <c r="G776" s="195" t="n"/>
      <c r="H776" s="195" t="n"/>
      <c r="I776" s="195" t="n"/>
      <c r="J776" s="195" t="n"/>
      <c r="K776" s="195" t="n"/>
      <c r="L776" s="195" t="n"/>
      <c r="M776" s="195" t="n"/>
      <c r="N776" s="195" t="n"/>
      <c r="O776" s="195" t="n"/>
      <c r="P776" s="195" t="n"/>
      <c r="Q776" s="195" t="n"/>
      <c r="R776" s="195" t="n"/>
      <c r="S776" s="195" t="n"/>
      <c r="T776" s="195" t="n"/>
      <c r="U776" s="195" t="n"/>
      <c r="V776" s="195" t="n"/>
      <c r="W776" s="195" t="n"/>
      <c r="X776" s="195" t="n"/>
      <c r="Y776" s="195" t="n"/>
      <c r="Z776" s="195" t="n"/>
    </row>
    <row r="777" ht="12.75" customHeight="1" s="324">
      <c r="A777" s="195" t="n"/>
      <c r="B777" s="195" t="n"/>
      <c r="C777" s="195" t="n"/>
      <c r="D777" s="195" t="n"/>
      <c r="E777" s="195" t="n"/>
      <c r="F777" s="195" t="n"/>
      <c r="G777" s="195" t="n"/>
      <c r="H777" s="195" t="n"/>
      <c r="I777" s="195" t="n"/>
      <c r="J777" s="195" t="n"/>
      <c r="K777" s="195" t="n"/>
      <c r="L777" s="195" t="n"/>
      <c r="M777" s="195" t="n"/>
      <c r="N777" s="195" t="n"/>
      <c r="O777" s="195" t="n"/>
      <c r="P777" s="195" t="n"/>
      <c r="Q777" s="195" t="n"/>
      <c r="R777" s="195" t="n"/>
      <c r="S777" s="195" t="n"/>
      <c r="T777" s="195" t="n"/>
      <c r="U777" s="195" t="n"/>
      <c r="V777" s="195" t="n"/>
      <c r="W777" s="195" t="n"/>
      <c r="X777" s="195" t="n"/>
      <c r="Y777" s="195" t="n"/>
      <c r="Z777" s="195" t="n"/>
    </row>
    <row r="778" ht="12.75" customHeight="1" s="324">
      <c r="A778" s="195" t="n"/>
      <c r="B778" s="195" t="n"/>
      <c r="C778" s="195" t="n"/>
      <c r="D778" s="195" t="n"/>
      <c r="E778" s="195" t="n"/>
      <c r="F778" s="195" t="n"/>
      <c r="G778" s="195" t="n"/>
      <c r="H778" s="195" t="n"/>
      <c r="I778" s="195" t="n"/>
      <c r="J778" s="195" t="n"/>
      <c r="K778" s="195" t="n"/>
      <c r="L778" s="195" t="n"/>
      <c r="M778" s="195" t="n"/>
      <c r="N778" s="195" t="n"/>
      <c r="O778" s="195" t="n"/>
      <c r="P778" s="195" t="n"/>
      <c r="Q778" s="195" t="n"/>
      <c r="R778" s="195" t="n"/>
      <c r="S778" s="195" t="n"/>
      <c r="T778" s="195" t="n"/>
      <c r="U778" s="195" t="n"/>
      <c r="V778" s="195" t="n"/>
      <c r="W778" s="195" t="n"/>
      <c r="X778" s="195" t="n"/>
      <c r="Y778" s="195" t="n"/>
      <c r="Z778" s="195" t="n"/>
    </row>
    <row r="779" ht="12.75" customHeight="1" s="324">
      <c r="A779" s="195" t="n"/>
      <c r="B779" s="195" t="n"/>
      <c r="C779" s="195" t="n"/>
      <c r="D779" s="195" t="n"/>
      <c r="E779" s="195" t="n"/>
      <c r="F779" s="195" t="n"/>
      <c r="G779" s="195" t="n"/>
      <c r="H779" s="195" t="n"/>
      <c r="I779" s="195" t="n"/>
      <c r="J779" s="195" t="n"/>
      <c r="K779" s="195" t="n"/>
      <c r="L779" s="195" t="n"/>
      <c r="M779" s="195" t="n"/>
      <c r="N779" s="195" t="n"/>
      <c r="O779" s="195" t="n"/>
      <c r="P779" s="195" t="n"/>
      <c r="Q779" s="195" t="n"/>
      <c r="R779" s="195" t="n"/>
      <c r="S779" s="195" t="n"/>
      <c r="T779" s="195" t="n"/>
      <c r="U779" s="195" t="n"/>
      <c r="V779" s="195" t="n"/>
      <c r="W779" s="195" t="n"/>
      <c r="X779" s="195" t="n"/>
      <c r="Y779" s="195" t="n"/>
      <c r="Z779" s="195" t="n"/>
    </row>
    <row r="780" ht="12.75" customHeight="1" s="324">
      <c r="A780" s="195" t="n"/>
      <c r="B780" s="195" t="n"/>
      <c r="C780" s="195" t="n"/>
      <c r="D780" s="195" t="n"/>
      <c r="E780" s="195" t="n"/>
      <c r="F780" s="195" t="n"/>
      <c r="G780" s="195" t="n"/>
      <c r="H780" s="195" t="n"/>
      <c r="I780" s="195" t="n"/>
      <c r="J780" s="195" t="n"/>
      <c r="K780" s="195" t="n"/>
      <c r="L780" s="195" t="n"/>
      <c r="M780" s="195" t="n"/>
      <c r="N780" s="195" t="n"/>
      <c r="O780" s="195" t="n"/>
      <c r="P780" s="195" t="n"/>
      <c r="Q780" s="195" t="n"/>
      <c r="R780" s="195" t="n"/>
      <c r="S780" s="195" t="n"/>
      <c r="T780" s="195" t="n"/>
      <c r="U780" s="195" t="n"/>
      <c r="V780" s="195" t="n"/>
      <c r="W780" s="195" t="n"/>
      <c r="X780" s="195" t="n"/>
      <c r="Y780" s="195" t="n"/>
      <c r="Z780" s="195" t="n"/>
    </row>
    <row r="781" ht="12.75" customHeight="1" s="324">
      <c r="A781" s="195" t="n"/>
      <c r="B781" s="195" t="n"/>
      <c r="C781" s="195" t="n"/>
      <c r="D781" s="195" t="n"/>
      <c r="E781" s="195" t="n"/>
      <c r="F781" s="195" t="n"/>
      <c r="G781" s="195" t="n"/>
      <c r="H781" s="195" t="n"/>
      <c r="I781" s="195" t="n"/>
      <c r="J781" s="195" t="n"/>
      <c r="K781" s="195" t="n"/>
      <c r="L781" s="195" t="n"/>
      <c r="M781" s="195" t="n"/>
      <c r="N781" s="195" t="n"/>
      <c r="O781" s="195" t="n"/>
      <c r="P781" s="195" t="n"/>
      <c r="Q781" s="195" t="n"/>
      <c r="R781" s="195" t="n"/>
      <c r="S781" s="195" t="n"/>
      <c r="T781" s="195" t="n"/>
      <c r="U781" s="195" t="n"/>
      <c r="V781" s="195" t="n"/>
      <c r="W781" s="195" t="n"/>
      <c r="X781" s="195" t="n"/>
      <c r="Y781" s="195" t="n"/>
      <c r="Z781" s="195" t="n"/>
    </row>
    <row r="782" ht="12.75" customHeight="1" s="324">
      <c r="A782" s="195" t="n"/>
      <c r="B782" s="195" t="n"/>
      <c r="C782" s="195" t="n"/>
      <c r="D782" s="195" t="n"/>
      <c r="E782" s="195" t="n"/>
      <c r="F782" s="195" t="n"/>
      <c r="G782" s="195" t="n"/>
      <c r="H782" s="195" t="n"/>
      <c r="I782" s="195" t="n"/>
      <c r="J782" s="195" t="n"/>
      <c r="K782" s="195" t="n"/>
      <c r="L782" s="195" t="n"/>
      <c r="M782" s="195" t="n"/>
      <c r="N782" s="195" t="n"/>
      <c r="O782" s="195" t="n"/>
      <c r="P782" s="195" t="n"/>
      <c r="Q782" s="195" t="n"/>
      <c r="R782" s="195" t="n"/>
      <c r="S782" s="195" t="n"/>
      <c r="T782" s="195" t="n"/>
      <c r="U782" s="195" t="n"/>
      <c r="V782" s="195" t="n"/>
      <c r="W782" s="195" t="n"/>
      <c r="X782" s="195" t="n"/>
      <c r="Y782" s="195" t="n"/>
      <c r="Z782" s="195" t="n"/>
    </row>
    <row r="783" ht="12.75" customHeight="1" s="324">
      <c r="A783" s="195" t="n"/>
      <c r="B783" s="195" t="n"/>
      <c r="C783" s="195" t="n"/>
      <c r="D783" s="195" t="n"/>
      <c r="E783" s="195" t="n"/>
      <c r="F783" s="195" t="n"/>
      <c r="G783" s="195" t="n"/>
      <c r="H783" s="195" t="n"/>
      <c r="I783" s="195" t="n"/>
      <c r="J783" s="195" t="n"/>
      <c r="K783" s="195" t="n"/>
      <c r="L783" s="195" t="n"/>
      <c r="M783" s="195" t="n"/>
      <c r="N783" s="195" t="n"/>
      <c r="O783" s="195" t="n"/>
      <c r="P783" s="195" t="n"/>
      <c r="Q783" s="195" t="n"/>
      <c r="R783" s="195" t="n"/>
      <c r="S783" s="195" t="n"/>
      <c r="T783" s="195" t="n"/>
      <c r="U783" s="195" t="n"/>
      <c r="V783" s="195" t="n"/>
      <c r="W783" s="195" t="n"/>
      <c r="X783" s="195" t="n"/>
      <c r="Y783" s="195" t="n"/>
      <c r="Z783" s="195" t="n"/>
    </row>
    <row r="784" ht="12.75" customHeight="1" s="324">
      <c r="A784" s="195" t="n"/>
      <c r="B784" s="195" t="n"/>
      <c r="C784" s="195" t="n"/>
      <c r="D784" s="195" t="n"/>
      <c r="E784" s="195" t="n"/>
      <c r="F784" s="195" t="n"/>
      <c r="G784" s="195" t="n"/>
      <c r="H784" s="195" t="n"/>
      <c r="I784" s="195" t="n"/>
      <c r="J784" s="195" t="n"/>
      <c r="K784" s="195" t="n"/>
      <c r="L784" s="195" t="n"/>
      <c r="M784" s="195" t="n"/>
      <c r="N784" s="195" t="n"/>
      <c r="O784" s="195" t="n"/>
      <c r="P784" s="195" t="n"/>
      <c r="Q784" s="195" t="n"/>
      <c r="R784" s="195" t="n"/>
      <c r="S784" s="195" t="n"/>
      <c r="T784" s="195" t="n"/>
      <c r="U784" s="195" t="n"/>
      <c r="V784" s="195" t="n"/>
      <c r="W784" s="195" t="n"/>
      <c r="X784" s="195" t="n"/>
      <c r="Y784" s="195" t="n"/>
      <c r="Z784" s="195" t="n"/>
    </row>
    <row r="785" ht="12.75" customHeight="1" s="324">
      <c r="A785" s="195" t="n"/>
      <c r="B785" s="195" t="n"/>
      <c r="C785" s="195" t="n"/>
      <c r="D785" s="195" t="n"/>
      <c r="E785" s="195" t="n"/>
      <c r="F785" s="195" t="n"/>
      <c r="G785" s="195" t="n"/>
      <c r="H785" s="195" t="n"/>
      <c r="I785" s="195" t="n"/>
      <c r="J785" s="195" t="n"/>
      <c r="K785" s="195" t="n"/>
      <c r="L785" s="195" t="n"/>
      <c r="M785" s="195" t="n"/>
      <c r="N785" s="195" t="n"/>
      <c r="O785" s="195" t="n"/>
      <c r="P785" s="195" t="n"/>
      <c r="Q785" s="195" t="n"/>
      <c r="R785" s="195" t="n"/>
      <c r="S785" s="195" t="n"/>
      <c r="T785" s="195" t="n"/>
      <c r="U785" s="195" t="n"/>
      <c r="V785" s="195" t="n"/>
      <c r="W785" s="195" t="n"/>
      <c r="X785" s="195" t="n"/>
      <c r="Y785" s="195" t="n"/>
      <c r="Z785" s="195" t="n"/>
    </row>
    <row r="786" ht="12.75" customHeight="1" s="324">
      <c r="A786" s="195" t="n"/>
      <c r="B786" s="195" t="n"/>
      <c r="C786" s="195" t="n"/>
      <c r="D786" s="195" t="n"/>
      <c r="E786" s="195" t="n"/>
      <c r="F786" s="195" t="n"/>
      <c r="G786" s="195" t="n"/>
      <c r="H786" s="195" t="n"/>
      <c r="I786" s="195" t="n"/>
      <c r="J786" s="195" t="n"/>
      <c r="K786" s="195" t="n"/>
      <c r="L786" s="195" t="n"/>
      <c r="M786" s="195" t="n"/>
      <c r="N786" s="195" t="n"/>
      <c r="O786" s="195" t="n"/>
      <c r="P786" s="195" t="n"/>
      <c r="Q786" s="195" t="n"/>
      <c r="R786" s="195" t="n"/>
      <c r="S786" s="195" t="n"/>
      <c r="T786" s="195" t="n"/>
      <c r="U786" s="195" t="n"/>
      <c r="V786" s="195" t="n"/>
      <c r="W786" s="195" t="n"/>
      <c r="X786" s="195" t="n"/>
      <c r="Y786" s="195" t="n"/>
      <c r="Z786" s="195" t="n"/>
    </row>
    <row r="787" ht="12.75" customHeight="1" s="324">
      <c r="A787" s="195" t="n"/>
      <c r="B787" s="195" t="n"/>
      <c r="C787" s="195" t="n"/>
      <c r="D787" s="195" t="n"/>
      <c r="E787" s="195" t="n"/>
      <c r="F787" s="195" t="n"/>
      <c r="G787" s="195" t="n"/>
      <c r="H787" s="195" t="n"/>
      <c r="I787" s="195" t="n"/>
      <c r="J787" s="195" t="n"/>
      <c r="K787" s="195" t="n"/>
      <c r="L787" s="195" t="n"/>
      <c r="M787" s="195" t="n"/>
      <c r="N787" s="195" t="n"/>
      <c r="O787" s="195" t="n"/>
      <c r="P787" s="195" t="n"/>
      <c r="Q787" s="195" t="n"/>
      <c r="R787" s="195" t="n"/>
      <c r="S787" s="195" t="n"/>
      <c r="T787" s="195" t="n"/>
      <c r="U787" s="195" t="n"/>
      <c r="V787" s="195" t="n"/>
      <c r="W787" s="195" t="n"/>
      <c r="X787" s="195" t="n"/>
      <c r="Y787" s="195" t="n"/>
      <c r="Z787" s="195" t="n"/>
    </row>
    <row r="788" ht="12.75" customHeight="1" s="324">
      <c r="A788" s="195" t="n"/>
      <c r="B788" s="195" t="n"/>
      <c r="C788" s="195" t="n"/>
      <c r="D788" s="195" t="n"/>
      <c r="E788" s="195" t="n"/>
      <c r="F788" s="195" t="n"/>
      <c r="G788" s="195" t="n"/>
      <c r="H788" s="195" t="n"/>
      <c r="I788" s="195" t="n"/>
      <c r="J788" s="195" t="n"/>
      <c r="K788" s="195" t="n"/>
      <c r="L788" s="195" t="n"/>
      <c r="M788" s="195" t="n"/>
      <c r="N788" s="195" t="n"/>
      <c r="O788" s="195" t="n"/>
      <c r="P788" s="195" t="n"/>
      <c r="Q788" s="195" t="n"/>
      <c r="R788" s="195" t="n"/>
      <c r="S788" s="195" t="n"/>
      <c r="T788" s="195" t="n"/>
      <c r="U788" s="195" t="n"/>
      <c r="V788" s="195" t="n"/>
      <c r="W788" s="195" t="n"/>
      <c r="X788" s="195" t="n"/>
      <c r="Y788" s="195" t="n"/>
      <c r="Z788" s="195" t="n"/>
    </row>
    <row r="789" ht="12.75" customHeight="1" s="324">
      <c r="A789" s="195" t="n"/>
      <c r="B789" s="195" t="n"/>
      <c r="C789" s="195" t="n"/>
      <c r="D789" s="195" t="n"/>
      <c r="E789" s="195" t="n"/>
      <c r="F789" s="195" t="n"/>
      <c r="G789" s="195" t="n"/>
      <c r="H789" s="195" t="n"/>
      <c r="I789" s="195" t="n"/>
      <c r="J789" s="195" t="n"/>
      <c r="K789" s="195" t="n"/>
      <c r="L789" s="195" t="n"/>
      <c r="M789" s="195" t="n"/>
      <c r="N789" s="195" t="n"/>
      <c r="O789" s="195" t="n"/>
      <c r="P789" s="195" t="n"/>
      <c r="Q789" s="195" t="n"/>
      <c r="R789" s="195" t="n"/>
      <c r="S789" s="195" t="n"/>
      <c r="T789" s="195" t="n"/>
      <c r="U789" s="195" t="n"/>
      <c r="V789" s="195" t="n"/>
      <c r="W789" s="195" t="n"/>
      <c r="X789" s="195" t="n"/>
      <c r="Y789" s="195" t="n"/>
      <c r="Z789" s="195" t="n"/>
    </row>
    <row r="790" ht="12.75" customHeight="1" s="324">
      <c r="A790" s="195" t="n"/>
      <c r="B790" s="195" t="n"/>
      <c r="C790" s="195" t="n"/>
      <c r="D790" s="195" t="n"/>
      <c r="E790" s="195" t="n"/>
      <c r="F790" s="195" t="n"/>
      <c r="G790" s="195" t="n"/>
      <c r="H790" s="195" t="n"/>
      <c r="I790" s="195" t="n"/>
      <c r="J790" s="195" t="n"/>
      <c r="K790" s="195" t="n"/>
      <c r="L790" s="195" t="n"/>
      <c r="M790" s="195" t="n"/>
      <c r="N790" s="195" t="n"/>
      <c r="O790" s="195" t="n"/>
      <c r="P790" s="195" t="n"/>
      <c r="Q790" s="195" t="n"/>
      <c r="R790" s="195" t="n"/>
      <c r="S790" s="195" t="n"/>
      <c r="T790" s="195" t="n"/>
      <c r="U790" s="195" t="n"/>
      <c r="V790" s="195" t="n"/>
      <c r="W790" s="195" t="n"/>
      <c r="X790" s="195" t="n"/>
      <c r="Y790" s="195" t="n"/>
      <c r="Z790" s="195" t="n"/>
    </row>
    <row r="791" ht="12.75" customHeight="1" s="324">
      <c r="A791" s="195" t="n"/>
      <c r="B791" s="195" t="n"/>
      <c r="C791" s="195" t="n"/>
      <c r="D791" s="195" t="n"/>
      <c r="E791" s="195" t="n"/>
      <c r="F791" s="195" t="n"/>
      <c r="G791" s="195" t="n"/>
      <c r="H791" s="195" t="n"/>
      <c r="I791" s="195" t="n"/>
      <c r="J791" s="195" t="n"/>
      <c r="K791" s="195" t="n"/>
      <c r="L791" s="195" t="n"/>
      <c r="M791" s="195" t="n"/>
      <c r="N791" s="195" t="n"/>
      <c r="O791" s="195" t="n"/>
      <c r="P791" s="195" t="n"/>
      <c r="Q791" s="195" t="n"/>
      <c r="R791" s="195" t="n"/>
      <c r="S791" s="195" t="n"/>
      <c r="T791" s="195" t="n"/>
      <c r="U791" s="195" t="n"/>
      <c r="V791" s="195" t="n"/>
      <c r="W791" s="195" t="n"/>
      <c r="X791" s="195" t="n"/>
      <c r="Y791" s="195" t="n"/>
      <c r="Z791" s="195" t="n"/>
    </row>
    <row r="792" ht="12.75" customHeight="1" s="324">
      <c r="A792" s="195" t="n"/>
      <c r="B792" s="195" t="n"/>
      <c r="C792" s="195" t="n"/>
      <c r="D792" s="195" t="n"/>
      <c r="E792" s="195" t="n"/>
      <c r="F792" s="195" t="n"/>
      <c r="G792" s="195" t="n"/>
      <c r="H792" s="195" t="n"/>
      <c r="I792" s="195" t="n"/>
      <c r="J792" s="195" t="n"/>
      <c r="K792" s="195" t="n"/>
      <c r="L792" s="195" t="n"/>
      <c r="M792" s="195" t="n"/>
      <c r="N792" s="195" t="n"/>
      <c r="O792" s="195" t="n"/>
      <c r="P792" s="195" t="n"/>
      <c r="Q792" s="195" t="n"/>
      <c r="R792" s="195" t="n"/>
      <c r="S792" s="195" t="n"/>
      <c r="T792" s="195" t="n"/>
      <c r="U792" s="195" t="n"/>
      <c r="V792" s="195" t="n"/>
      <c r="W792" s="195" t="n"/>
      <c r="X792" s="195" t="n"/>
      <c r="Y792" s="195" t="n"/>
      <c r="Z792" s="195" t="n"/>
    </row>
    <row r="793" ht="12.75" customHeight="1" s="324">
      <c r="A793" s="195" t="n"/>
      <c r="B793" s="195" t="n"/>
      <c r="C793" s="195" t="n"/>
      <c r="D793" s="195" t="n"/>
      <c r="E793" s="195" t="n"/>
      <c r="F793" s="195" t="n"/>
      <c r="G793" s="195" t="n"/>
      <c r="H793" s="195" t="n"/>
      <c r="I793" s="195" t="n"/>
      <c r="J793" s="195" t="n"/>
      <c r="K793" s="195" t="n"/>
      <c r="L793" s="195" t="n"/>
      <c r="M793" s="195" t="n"/>
      <c r="N793" s="195" t="n"/>
      <c r="O793" s="195" t="n"/>
      <c r="P793" s="195" t="n"/>
      <c r="Q793" s="195" t="n"/>
      <c r="R793" s="195" t="n"/>
      <c r="S793" s="195" t="n"/>
      <c r="T793" s="195" t="n"/>
      <c r="U793" s="195" t="n"/>
      <c r="V793" s="195" t="n"/>
      <c r="W793" s="195" t="n"/>
      <c r="X793" s="195" t="n"/>
      <c r="Y793" s="195" t="n"/>
      <c r="Z793" s="195" t="n"/>
    </row>
    <row r="794" ht="12.75" customHeight="1" s="324">
      <c r="A794" s="195" t="n"/>
      <c r="B794" s="195" t="n"/>
      <c r="C794" s="195" t="n"/>
      <c r="D794" s="195" t="n"/>
      <c r="E794" s="195" t="n"/>
      <c r="F794" s="195" t="n"/>
      <c r="G794" s="195" t="n"/>
      <c r="H794" s="195" t="n"/>
      <c r="I794" s="195" t="n"/>
      <c r="J794" s="195" t="n"/>
      <c r="K794" s="195" t="n"/>
      <c r="L794" s="195" t="n"/>
      <c r="M794" s="195" t="n"/>
      <c r="N794" s="195" t="n"/>
      <c r="O794" s="195" t="n"/>
      <c r="P794" s="195" t="n"/>
      <c r="Q794" s="195" t="n"/>
      <c r="R794" s="195" t="n"/>
      <c r="S794" s="195" t="n"/>
      <c r="T794" s="195" t="n"/>
      <c r="U794" s="195" t="n"/>
      <c r="V794" s="195" t="n"/>
      <c r="W794" s="195" t="n"/>
      <c r="X794" s="195" t="n"/>
      <c r="Y794" s="195" t="n"/>
      <c r="Z794" s="195" t="n"/>
    </row>
    <row r="795" ht="12.75" customHeight="1" s="324">
      <c r="A795" s="195" t="n"/>
      <c r="B795" s="195" t="n"/>
      <c r="C795" s="195" t="n"/>
      <c r="D795" s="195" t="n"/>
      <c r="E795" s="195" t="n"/>
      <c r="F795" s="195" t="n"/>
      <c r="G795" s="195" t="n"/>
      <c r="H795" s="195" t="n"/>
      <c r="I795" s="195" t="n"/>
      <c r="J795" s="195" t="n"/>
      <c r="K795" s="195" t="n"/>
      <c r="L795" s="195" t="n"/>
      <c r="M795" s="195" t="n"/>
      <c r="N795" s="195" t="n"/>
      <c r="O795" s="195" t="n"/>
      <c r="P795" s="195" t="n"/>
      <c r="Q795" s="195" t="n"/>
      <c r="R795" s="195" t="n"/>
      <c r="S795" s="195" t="n"/>
      <c r="T795" s="195" t="n"/>
      <c r="U795" s="195" t="n"/>
      <c r="V795" s="195" t="n"/>
      <c r="W795" s="195" t="n"/>
      <c r="X795" s="195" t="n"/>
      <c r="Y795" s="195" t="n"/>
      <c r="Z795" s="195" t="n"/>
    </row>
    <row r="796" ht="12.75" customHeight="1" s="324">
      <c r="A796" s="195" t="n"/>
      <c r="B796" s="195" t="n"/>
      <c r="C796" s="195" t="n"/>
      <c r="D796" s="195" t="n"/>
      <c r="E796" s="195" t="n"/>
      <c r="F796" s="195" t="n"/>
      <c r="G796" s="195" t="n"/>
      <c r="H796" s="195" t="n"/>
      <c r="I796" s="195" t="n"/>
      <c r="J796" s="195" t="n"/>
      <c r="K796" s="195" t="n"/>
      <c r="L796" s="195" t="n"/>
      <c r="M796" s="195" t="n"/>
      <c r="N796" s="195" t="n"/>
      <c r="O796" s="195" t="n"/>
      <c r="P796" s="195" t="n"/>
      <c r="Q796" s="195" t="n"/>
      <c r="R796" s="195" t="n"/>
      <c r="S796" s="195" t="n"/>
      <c r="T796" s="195" t="n"/>
      <c r="U796" s="195" t="n"/>
      <c r="V796" s="195" t="n"/>
      <c r="W796" s="195" t="n"/>
      <c r="X796" s="195" t="n"/>
      <c r="Y796" s="195" t="n"/>
      <c r="Z796" s="195" t="n"/>
    </row>
    <row r="797" ht="12.75" customHeight="1" s="324">
      <c r="A797" s="195" t="n"/>
      <c r="B797" s="195" t="n"/>
      <c r="C797" s="195" t="n"/>
      <c r="D797" s="195" t="n"/>
      <c r="E797" s="195" t="n"/>
      <c r="F797" s="195" t="n"/>
      <c r="G797" s="195" t="n"/>
      <c r="H797" s="195" t="n"/>
      <c r="I797" s="195" t="n"/>
      <c r="J797" s="195" t="n"/>
      <c r="K797" s="195" t="n"/>
      <c r="L797" s="195" t="n"/>
      <c r="M797" s="195" t="n"/>
      <c r="N797" s="195" t="n"/>
      <c r="O797" s="195" t="n"/>
      <c r="P797" s="195" t="n"/>
      <c r="Q797" s="195" t="n"/>
      <c r="R797" s="195" t="n"/>
      <c r="S797" s="195" t="n"/>
      <c r="T797" s="195" t="n"/>
      <c r="U797" s="195" t="n"/>
      <c r="V797" s="195" t="n"/>
      <c r="W797" s="195" t="n"/>
      <c r="X797" s="195" t="n"/>
      <c r="Y797" s="195" t="n"/>
      <c r="Z797" s="195" t="n"/>
    </row>
    <row r="798" ht="12.75" customHeight="1" s="324">
      <c r="A798" s="195" t="n"/>
      <c r="B798" s="195" t="n"/>
      <c r="C798" s="195" t="n"/>
      <c r="D798" s="195" t="n"/>
      <c r="E798" s="195" t="n"/>
      <c r="F798" s="195" t="n"/>
      <c r="G798" s="195" t="n"/>
      <c r="H798" s="195" t="n"/>
      <c r="I798" s="195" t="n"/>
      <c r="J798" s="195" t="n"/>
      <c r="K798" s="195" t="n"/>
      <c r="L798" s="195" t="n"/>
      <c r="M798" s="195" t="n"/>
      <c r="N798" s="195" t="n"/>
      <c r="O798" s="195" t="n"/>
      <c r="P798" s="195" t="n"/>
      <c r="Q798" s="195" t="n"/>
      <c r="R798" s="195" t="n"/>
      <c r="S798" s="195" t="n"/>
      <c r="T798" s="195" t="n"/>
      <c r="U798" s="195" t="n"/>
      <c r="V798" s="195" t="n"/>
      <c r="W798" s="195" t="n"/>
      <c r="X798" s="195" t="n"/>
      <c r="Y798" s="195" t="n"/>
      <c r="Z798" s="195" t="n"/>
    </row>
    <row r="799" ht="12.75" customHeight="1" s="324">
      <c r="A799" s="195" t="n"/>
      <c r="B799" s="195" t="n"/>
      <c r="C799" s="195" t="n"/>
      <c r="D799" s="195" t="n"/>
      <c r="E799" s="195" t="n"/>
      <c r="F799" s="195" t="n"/>
      <c r="G799" s="195" t="n"/>
      <c r="H799" s="195" t="n"/>
      <c r="I799" s="195" t="n"/>
      <c r="J799" s="195" t="n"/>
      <c r="K799" s="195" t="n"/>
      <c r="L799" s="195" t="n"/>
      <c r="M799" s="195" t="n"/>
      <c r="N799" s="195" t="n"/>
      <c r="O799" s="195" t="n"/>
      <c r="P799" s="195" t="n"/>
      <c r="Q799" s="195" t="n"/>
      <c r="R799" s="195" t="n"/>
      <c r="S799" s="195" t="n"/>
      <c r="T799" s="195" t="n"/>
      <c r="U799" s="195" t="n"/>
      <c r="V799" s="195" t="n"/>
      <c r="W799" s="195" t="n"/>
      <c r="X799" s="195" t="n"/>
      <c r="Y799" s="195" t="n"/>
      <c r="Z799" s="195" t="n"/>
    </row>
    <row r="800" ht="12.75" customHeight="1" s="324">
      <c r="A800" s="195" t="n"/>
      <c r="B800" s="195" t="n"/>
      <c r="C800" s="195" t="n"/>
      <c r="D800" s="195" t="n"/>
      <c r="E800" s="195" t="n"/>
      <c r="F800" s="195" t="n"/>
      <c r="G800" s="195" t="n"/>
      <c r="H800" s="195" t="n"/>
      <c r="I800" s="195" t="n"/>
      <c r="J800" s="195" t="n"/>
      <c r="K800" s="195" t="n"/>
      <c r="L800" s="195" t="n"/>
      <c r="M800" s="195" t="n"/>
      <c r="N800" s="195" t="n"/>
      <c r="O800" s="195" t="n"/>
      <c r="P800" s="195" t="n"/>
      <c r="Q800" s="195" t="n"/>
      <c r="R800" s="195" t="n"/>
      <c r="S800" s="195" t="n"/>
      <c r="T800" s="195" t="n"/>
      <c r="U800" s="195" t="n"/>
      <c r="V800" s="195" t="n"/>
      <c r="W800" s="195" t="n"/>
      <c r="X800" s="195" t="n"/>
      <c r="Y800" s="195" t="n"/>
      <c r="Z800" s="195" t="n"/>
    </row>
    <row r="801" ht="12.75" customHeight="1" s="324">
      <c r="A801" s="195" t="n"/>
      <c r="B801" s="195" t="n"/>
      <c r="C801" s="195" t="n"/>
      <c r="D801" s="195" t="n"/>
      <c r="E801" s="195" t="n"/>
      <c r="F801" s="195" t="n"/>
      <c r="G801" s="195" t="n"/>
      <c r="H801" s="195" t="n"/>
      <c r="I801" s="195" t="n"/>
      <c r="J801" s="195" t="n"/>
      <c r="K801" s="195" t="n"/>
      <c r="L801" s="195" t="n"/>
      <c r="M801" s="195" t="n"/>
      <c r="N801" s="195" t="n"/>
      <c r="O801" s="195" t="n"/>
      <c r="P801" s="195" t="n"/>
      <c r="Q801" s="195" t="n"/>
      <c r="R801" s="195" t="n"/>
      <c r="S801" s="195" t="n"/>
      <c r="T801" s="195" t="n"/>
      <c r="U801" s="195" t="n"/>
      <c r="V801" s="195" t="n"/>
      <c r="W801" s="195" t="n"/>
      <c r="X801" s="195" t="n"/>
      <c r="Y801" s="195" t="n"/>
      <c r="Z801" s="195" t="n"/>
    </row>
    <row r="802" ht="12.75" customHeight="1" s="324">
      <c r="A802" s="195" t="n"/>
      <c r="B802" s="195" t="n"/>
      <c r="C802" s="195" t="n"/>
      <c r="D802" s="195" t="n"/>
      <c r="E802" s="195" t="n"/>
      <c r="F802" s="195" t="n"/>
      <c r="G802" s="195" t="n"/>
      <c r="H802" s="195" t="n"/>
      <c r="I802" s="195" t="n"/>
      <c r="J802" s="195" t="n"/>
      <c r="K802" s="195" t="n"/>
      <c r="L802" s="195" t="n"/>
      <c r="M802" s="195" t="n"/>
      <c r="N802" s="195" t="n"/>
      <c r="O802" s="195" t="n"/>
      <c r="P802" s="195" t="n"/>
      <c r="Q802" s="195" t="n"/>
      <c r="R802" s="195" t="n"/>
      <c r="S802" s="195" t="n"/>
      <c r="T802" s="195" t="n"/>
      <c r="U802" s="195" t="n"/>
      <c r="V802" s="195" t="n"/>
      <c r="W802" s="195" t="n"/>
      <c r="X802" s="195" t="n"/>
      <c r="Y802" s="195" t="n"/>
      <c r="Z802" s="195" t="n"/>
    </row>
    <row r="803" ht="12.75" customHeight="1" s="324">
      <c r="A803" s="195" t="n"/>
      <c r="B803" s="195" t="n"/>
      <c r="C803" s="195" t="n"/>
      <c r="D803" s="195" t="n"/>
      <c r="E803" s="195" t="n"/>
      <c r="F803" s="195" t="n"/>
      <c r="G803" s="195" t="n"/>
      <c r="H803" s="195" t="n"/>
      <c r="I803" s="195" t="n"/>
      <c r="J803" s="195" t="n"/>
      <c r="K803" s="195" t="n"/>
      <c r="L803" s="195" t="n"/>
      <c r="M803" s="195" t="n"/>
      <c r="N803" s="195" t="n"/>
      <c r="O803" s="195" t="n"/>
      <c r="P803" s="195" t="n"/>
      <c r="Q803" s="195" t="n"/>
      <c r="R803" s="195" t="n"/>
      <c r="S803" s="195" t="n"/>
      <c r="T803" s="195" t="n"/>
      <c r="U803" s="195" t="n"/>
      <c r="V803" s="195" t="n"/>
      <c r="W803" s="195" t="n"/>
      <c r="X803" s="195" t="n"/>
      <c r="Y803" s="195" t="n"/>
      <c r="Z803" s="195" t="n"/>
    </row>
    <row r="804" ht="12.75" customHeight="1" s="324">
      <c r="A804" s="195" t="n"/>
      <c r="B804" s="195" t="n"/>
      <c r="C804" s="195" t="n"/>
      <c r="D804" s="195" t="n"/>
      <c r="E804" s="195" t="n"/>
      <c r="F804" s="195" t="n"/>
      <c r="G804" s="195" t="n"/>
      <c r="H804" s="195" t="n"/>
      <c r="I804" s="195" t="n"/>
      <c r="J804" s="195" t="n"/>
      <c r="K804" s="195" t="n"/>
      <c r="L804" s="195" t="n"/>
      <c r="M804" s="195" t="n"/>
      <c r="N804" s="195" t="n"/>
      <c r="O804" s="195" t="n"/>
      <c r="P804" s="195" t="n"/>
      <c r="Q804" s="195" t="n"/>
      <c r="R804" s="195" t="n"/>
      <c r="S804" s="195" t="n"/>
      <c r="T804" s="195" t="n"/>
      <c r="U804" s="195" t="n"/>
      <c r="V804" s="195" t="n"/>
      <c r="W804" s="195" t="n"/>
      <c r="X804" s="195" t="n"/>
      <c r="Y804" s="195" t="n"/>
      <c r="Z804" s="195" t="n"/>
    </row>
    <row r="805" ht="12.75" customHeight="1" s="324">
      <c r="A805" s="195" t="n"/>
      <c r="B805" s="195" t="n"/>
      <c r="C805" s="195" t="n"/>
      <c r="D805" s="195" t="n"/>
      <c r="E805" s="195" t="n"/>
      <c r="F805" s="195" t="n"/>
      <c r="G805" s="195" t="n"/>
      <c r="H805" s="195" t="n"/>
      <c r="I805" s="195" t="n"/>
      <c r="J805" s="195" t="n"/>
      <c r="K805" s="195" t="n"/>
      <c r="L805" s="195" t="n"/>
      <c r="M805" s="195" t="n"/>
      <c r="N805" s="195" t="n"/>
      <c r="O805" s="195" t="n"/>
      <c r="P805" s="195" t="n"/>
      <c r="Q805" s="195" t="n"/>
      <c r="R805" s="195" t="n"/>
      <c r="S805" s="195" t="n"/>
      <c r="T805" s="195" t="n"/>
      <c r="U805" s="195" t="n"/>
      <c r="V805" s="195" t="n"/>
      <c r="W805" s="195" t="n"/>
      <c r="X805" s="195" t="n"/>
      <c r="Y805" s="195" t="n"/>
      <c r="Z805" s="195" t="n"/>
    </row>
    <row r="806" ht="12.75" customHeight="1" s="324">
      <c r="A806" s="195" t="n"/>
      <c r="B806" s="195" t="n"/>
      <c r="C806" s="195" t="n"/>
      <c r="D806" s="195" t="n"/>
      <c r="E806" s="195" t="n"/>
      <c r="F806" s="195" t="n"/>
      <c r="G806" s="195" t="n"/>
      <c r="H806" s="195" t="n"/>
      <c r="I806" s="195" t="n"/>
      <c r="J806" s="195" t="n"/>
      <c r="K806" s="195" t="n"/>
      <c r="L806" s="195" t="n"/>
      <c r="M806" s="195" t="n"/>
      <c r="N806" s="195" t="n"/>
      <c r="O806" s="195" t="n"/>
      <c r="P806" s="195" t="n"/>
      <c r="Q806" s="195" t="n"/>
      <c r="R806" s="195" t="n"/>
      <c r="S806" s="195" t="n"/>
      <c r="T806" s="195" t="n"/>
      <c r="U806" s="195" t="n"/>
      <c r="V806" s="195" t="n"/>
      <c r="W806" s="195" t="n"/>
      <c r="X806" s="195" t="n"/>
      <c r="Y806" s="195" t="n"/>
      <c r="Z806" s="195" t="n"/>
    </row>
    <row r="807" ht="12.75" customHeight="1" s="324">
      <c r="A807" s="195" t="n"/>
      <c r="B807" s="195" t="n"/>
      <c r="C807" s="195" t="n"/>
      <c r="D807" s="195" t="n"/>
      <c r="E807" s="195" t="n"/>
      <c r="F807" s="195" t="n"/>
      <c r="G807" s="195" t="n"/>
      <c r="H807" s="195" t="n"/>
      <c r="I807" s="195" t="n"/>
      <c r="J807" s="195" t="n"/>
      <c r="K807" s="195" t="n"/>
      <c r="L807" s="195" t="n"/>
      <c r="M807" s="195" t="n"/>
      <c r="N807" s="195" t="n"/>
      <c r="O807" s="195" t="n"/>
      <c r="P807" s="195" t="n"/>
      <c r="Q807" s="195" t="n"/>
      <c r="R807" s="195" t="n"/>
      <c r="S807" s="195" t="n"/>
      <c r="T807" s="195" t="n"/>
      <c r="U807" s="195" t="n"/>
      <c r="V807" s="195" t="n"/>
      <c r="W807" s="195" t="n"/>
      <c r="X807" s="195" t="n"/>
      <c r="Y807" s="195" t="n"/>
      <c r="Z807" s="195" t="n"/>
    </row>
    <row r="808" ht="12.75" customHeight="1" s="324">
      <c r="A808" s="195" t="n"/>
      <c r="B808" s="195" t="n"/>
      <c r="C808" s="195" t="n"/>
      <c r="D808" s="195" t="n"/>
      <c r="E808" s="195" t="n"/>
      <c r="F808" s="195" t="n"/>
      <c r="G808" s="195" t="n"/>
      <c r="H808" s="195" t="n"/>
      <c r="I808" s="195" t="n"/>
      <c r="J808" s="195" t="n"/>
      <c r="K808" s="195" t="n"/>
      <c r="L808" s="195" t="n"/>
      <c r="M808" s="195" t="n"/>
      <c r="N808" s="195" t="n"/>
      <c r="O808" s="195" t="n"/>
      <c r="P808" s="195" t="n"/>
      <c r="Q808" s="195" t="n"/>
      <c r="R808" s="195" t="n"/>
      <c r="S808" s="195" t="n"/>
      <c r="T808" s="195" t="n"/>
      <c r="U808" s="195" t="n"/>
      <c r="V808" s="195" t="n"/>
      <c r="W808" s="195" t="n"/>
      <c r="X808" s="195" t="n"/>
      <c r="Y808" s="195" t="n"/>
      <c r="Z808" s="195" t="n"/>
    </row>
    <row r="809" ht="12.75" customHeight="1" s="324">
      <c r="A809" s="195" t="n"/>
      <c r="B809" s="195" t="n"/>
      <c r="C809" s="195" t="n"/>
      <c r="D809" s="195" t="n"/>
      <c r="E809" s="195" t="n"/>
      <c r="F809" s="195" t="n"/>
      <c r="G809" s="195" t="n"/>
      <c r="H809" s="195" t="n"/>
      <c r="I809" s="195" t="n"/>
      <c r="J809" s="195" t="n"/>
      <c r="K809" s="195" t="n"/>
      <c r="L809" s="195" t="n"/>
      <c r="M809" s="195" t="n"/>
      <c r="N809" s="195" t="n"/>
      <c r="O809" s="195" t="n"/>
      <c r="P809" s="195" t="n"/>
      <c r="Q809" s="195" t="n"/>
      <c r="R809" s="195" t="n"/>
      <c r="S809" s="195" t="n"/>
      <c r="T809" s="195" t="n"/>
      <c r="U809" s="195" t="n"/>
      <c r="V809" s="195" t="n"/>
      <c r="W809" s="195" t="n"/>
      <c r="X809" s="195" t="n"/>
      <c r="Y809" s="195" t="n"/>
      <c r="Z809" s="195" t="n"/>
    </row>
    <row r="810" ht="12.75" customHeight="1" s="324">
      <c r="A810" s="195" t="n"/>
      <c r="B810" s="195" t="n"/>
      <c r="C810" s="195" t="n"/>
      <c r="D810" s="195" t="n"/>
      <c r="E810" s="195" t="n"/>
      <c r="F810" s="195" t="n"/>
      <c r="G810" s="195" t="n"/>
      <c r="H810" s="195" t="n"/>
      <c r="I810" s="195" t="n"/>
      <c r="J810" s="195" t="n"/>
      <c r="K810" s="195" t="n"/>
      <c r="L810" s="195" t="n"/>
      <c r="M810" s="195" t="n"/>
      <c r="N810" s="195" t="n"/>
      <c r="O810" s="195" t="n"/>
      <c r="P810" s="195" t="n"/>
      <c r="Q810" s="195" t="n"/>
      <c r="R810" s="195" t="n"/>
      <c r="S810" s="195" t="n"/>
      <c r="T810" s="195" t="n"/>
      <c r="U810" s="195" t="n"/>
      <c r="V810" s="195" t="n"/>
      <c r="W810" s="195" t="n"/>
      <c r="X810" s="195" t="n"/>
      <c r="Y810" s="195" t="n"/>
      <c r="Z810" s="195" t="n"/>
    </row>
    <row r="811" ht="12.75" customHeight="1" s="324">
      <c r="A811" s="195" t="n"/>
      <c r="B811" s="195" t="n"/>
      <c r="C811" s="195" t="n"/>
      <c r="D811" s="195" t="n"/>
      <c r="E811" s="195" t="n"/>
      <c r="F811" s="195" t="n"/>
      <c r="G811" s="195" t="n"/>
      <c r="H811" s="195" t="n"/>
      <c r="I811" s="195" t="n"/>
      <c r="J811" s="195" t="n"/>
      <c r="K811" s="195" t="n"/>
      <c r="L811" s="195" t="n"/>
      <c r="M811" s="195" t="n"/>
      <c r="N811" s="195" t="n"/>
      <c r="O811" s="195" t="n"/>
      <c r="P811" s="195" t="n"/>
      <c r="Q811" s="195" t="n"/>
      <c r="R811" s="195" t="n"/>
      <c r="S811" s="195" t="n"/>
      <c r="T811" s="195" t="n"/>
      <c r="U811" s="195" t="n"/>
      <c r="V811" s="195" t="n"/>
      <c r="W811" s="195" t="n"/>
      <c r="X811" s="195" t="n"/>
      <c r="Y811" s="195" t="n"/>
      <c r="Z811" s="195" t="n"/>
    </row>
    <row r="812" ht="12.75" customHeight="1" s="324">
      <c r="A812" s="195" t="n"/>
      <c r="B812" s="195" t="n"/>
      <c r="C812" s="195" t="n"/>
      <c r="D812" s="195" t="n"/>
      <c r="E812" s="195" t="n"/>
      <c r="F812" s="195" t="n"/>
      <c r="G812" s="195" t="n"/>
      <c r="H812" s="195" t="n"/>
      <c r="I812" s="195" t="n"/>
      <c r="J812" s="195" t="n"/>
      <c r="K812" s="195" t="n"/>
      <c r="L812" s="195" t="n"/>
      <c r="M812" s="195" t="n"/>
      <c r="N812" s="195" t="n"/>
      <c r="O812" s="195" t="n"/>
      <c r="P812" s="195" t="n"/>
      <c r="Q812" s="195" t="n"/>
      <c r="R812" s="195" t="n"/>
      <c r="S812" s="195" t="n"/>
      <c r="T812" s="195" t="n"/>
      <c r="U812" s="195" t="n"/>
      <c r="V812" s="195" t="n"/>
      <c r="W812" s="195" t="n"/>
      <c r="X812" s="195" t="n"/>
      <c r="Y812" s="195" t="n"/>
      <c r="Z812" s="195" t="n"/>
    </row>
    <row r="813" ht="12.75" customHeight="1" s="324">
      <c r="A813" s="195" t="n"/>
      <c r="B813" s="195" t="n"/>
      <c r="C813" s="195" t="n"/>
      <c r="D813" s="195" t="n"/>
      <c r="E813" s="195" t="n"/>
      <c r="F813" s="195" t="n"/>
      <c r="G813" s="195" t="n"/>
      <c r="H813" s="195" t="n"/>
      <c r="I813" s="195" t="n"/>
      <c r="J813" s="195" t="n"/>
      <c r="K813" s="195" t="n"/>
      <c r="L813" s="195" t="n"/>
      <c r="M813" s="195" t="n"/>
      <c r="N813" s="195" t="n"/>
      <c r="O813" s="195" t="n"/>
      <c r="P813" s="195" t="n"/>
      <c r="Q813" s="195" t="n"/>
      <c r="R813" s="195" t="n"/>
      <c r="S813" s="195" t="n"/>
      <c r="T813" s="195" t="n"/>
      <c r="U813" s="195" t="n"/>
      <c r="V813" s="195" t="n"/>
      <c r="W813" s="195" t="n"/>
      <c r="X813" s="195" t="n"/>
      <c r="Y813" s="195" t="n"/>
      <c r="Z813" s="195" t="n"/>
    </row>
    <row r="814" ht="12.75" customHeight="1" s="324">
      <c r="A814" s="195" t="n"/>
      <c r="B814" s="195" t="n"/>
      <c r="C814" s="195" t="n"/>
      <c r="D814" s="195" t="n"/>
      <c r="E814" s="195" t="n"/>
      <c r="F814" s="195" t="n"/>
      <c r="G814" s="195" t="n"/>
      <c r="H814" s="195" t="n"/>
      <c r="I814" s="195" t="n"/>
      <c r="J814" s="195" t="n"/>
      <c r="K814" s="195" t="n"/>
      <c r="L814" s="195" t="n"/>
      <c r="M814" s="195" t="n"/>
      <c r="N814" s="195" t="n"/>
      <c r="O814" s="195" t="n"/>
      <c r="P814" s="195" t="n"/>
      <c r="Q814" s="195" t="n"/>
      <c r="R814" s="195" t="n"/>
      <c r="S814" s="195" t="n"/>
      <c r="T814" s="195" t="n"/>
      <c r="U814" s="195" t="n"/>
      <c r="V814" s="195" t="n"/>
      <c r="W814" s="195" t="n"/>
      <c r="X814" s="195" t="n"/>
      <c r="Y814" s="195" t="n"/>
      <c r="Z814" s="195" t="n"/>
    </row>
    <row r="815" ht="12.75" customHeight="1" s="324">
      <c r="A815" s="195" t="n"/>
      <c r="B815" s="195" t="n"/>
      <c r="C815" s="195" t="n"/>
      <c r="D815" s="195" t="n"/>
      <c r="E815" s="195" t="n"/>
      <c r="F815" s="195" t="n"/>
      <c r="G815" s="195" t="n"/>
      <c r="H815" s="195" t="n"/>
      <c r="I815" s="195" t="n"/>
      <c r="J815" s="195" t="n"/>
      <c r="K815" s="195" t="n"/>
      <c r="L815" s="195" t="n"/>
      <c r="M815" s="195" t="n"/>
      <c r="N815" s="195" t="n"/>
      <c r="O815" s="195" t="n"/>
      <c r="P815" s="195" t="n"/>
      <c r="Q815" s="195" t="n"/>
      <c r="R815" s="195" t="n"/>
      <c r="S815" s="195" t="n"/>
      <c r="T815" s="195" t="n"/>
      <c r="U815" s="195" t="n"/>
      <c r="V815" s="195" t="n"/>
      <c r="W815" s="195" t="n"/>
      <c r="X815" s="195" t="n"/>
      <c r="Y815" s="195" t="n"/>
      <c r="Z815" s="195" t="n"/>
    </row>
    <row r="816" ht="12.75" customHeight="1" s="324">
      <c r="A816" s="195" t="n"/>
      <c r="B816" s="195" t="n"/>
      <c r="C816" s="195" t="n"/>
      <c r="D816" s="195" t="n"/>
      <c r="E816" s="195" t="n"/>
      <c r="F816" s="195" t="n"/>
      <c r="G816" s="195" t="n"/>
      <c r="H816" s="195" t="n"/>
      <c r="I816" s="195" t="n"/>
      <c r="J816" s="195" t="n"/>
      <c r="K816" s="195" t="n"/>
      <c r="L816" s="195" t="n"/>
      <c r="M816" s="195" t="n"/>
      <c r="N816" s="195" t="n"/>
      <c r="O816" s="195" t="n"/>
      <c r="P816" s="195" t="n"/>
      <c r="Q816" s="195" t="n"/>
      <c r="R816" s="195" t="n"/>
      <c r="S816" s="195" t="n"/>
      <c r="T816" s="195" t="n"/>
      <c r="U816" s="195" t="n"/>
      <c r="V816" s="195" t="n"/>
      <c r="W816" s="195" t="n"/>
      <c r="X816" s="195" t="n"/>
      <c r="Y816" s="195" t="n"/>
      <c r="Z816" s="195" t="n"/>
    </row>
    <row r="817" ht="12.75" customHeight="1" s="324">
      <c r="A817" s="195" t="n"/>
      <c r="B817" s="195" t="n"/>
      <c r="C817" s="195" t="n"/>
      <c r="D817" s="195" t="n"/>
      <c r="E817" s="195" t="n"/>
      <c r="F817" s="195" t="n"/>
      <c r="G817" s="195" t="n"/>
      <c r="H817" s="195" t="n"/>
      <c r="I817" s="195" t="n"/>
      <c r="J817" s="195" t="n"/>
      <c r="K817" s="195" t="n"/>
      <c r="L817" s="195" t="n"/>
      <c r="M817" s="195" t="n"/>
      <c r="N817" s="195" t="n"/>
      <c r="O817" s="195" t="n"/>
      <c r="P817" s="195" t="n"/>
      <c r="Q817" s="195" t="n"/>
      <c r="R817" s="195" t="n"/>
      <c r="S817" s="195" t="n"/>
      <c r="T817" s="195" t="n"/>
      <c r="U817" s="195" t="n"/>
      <c r="V817" s="195" t="n"/>
      <c r="W817" s="195" t="n"/>
      <c r="X817" s="195" t="n"/>
      <c r="Y817" s="195" t="n"/>
      <c r="Z817" s="195" t="n"/>
    </row>
    <row r="818" ht="12.75" customHeight="1" s="324">
      <c r="A818" s="195" t="n"/>
      <c r="B818" s="195" t="n"/>
      <c r="C818" s="195" t="n"/>
      <c r="D818" s="195" t="n"/>
      <c r="E818" s="195" t="n"/>
      <c r="F818" s="195" t="n"/>
      <c r="G818" s="195" t="n"/>
      <c r="H818" s="195" t="n"/>
      <c r="I818" s="195" t="n"/>
      <c r="J818" s="195" t="n"/>
      <c r="K818" s="195" t="n"/>
      <c r="L818" s="195" t="n"/>
      <c r="M818" s="195" t="n"/>
      <c r="N818" s="195" t="n"/>
      <c r="O818" s="195" t="n"/>
      <c r="P818" s="195" t="n"/>
      <c r="Q818" s="195" t="n"/>
      <c r="R818" s="195" t="n"/>
      <c r="S818" s="195" t="n"/>
      <c r="T818" s="195" t="n"/>
      <c r="U818" s="195" t="n"/>
      <c r="V818" s="195" t="n"/>
      <c r="W818" s="195" t="n"/>
      <c r="X818" s="195" t="n"/>
      <c r="Y818" s="195" t="n"/>
      <c r="Z818" s="195" t="n"/>
    </row>
    <row r="819" ht="12.75" customHeight="1" s="324">
      <c r="A819" s="195" t="n"/>
      <c r="B819" s="195" t="n"/>
      <c r="C819" s="195" t="n"/>
      <c r="D819" s="195" t="n"/>
      <c r="E819" s="195" t="n"/>
      <c r="F819" s="195" t="n"/>
      <c r="G819" s="195" t="n"/>
      <c r="H819" s="195" t="n"/>
      <c r="I819" s="195" t="n"/>
      <c r="J819" s="195" t="n"/>
      <c r="K819" s="195" t="n"/>
      <c r="L819" s="195" t="n"/>
      <c r="M819" s="195" t="n"/>
      <c r="N819" s="195" t="n"/>
      <c r="O819" s="195" t="n"/>
      <c r="P819" s="195" t="n"/>
      <c r="Q819" s="195" t="n"/>
      <c r="R819" s="195" t="n"/>
      <c r="S819" s="195" t="n"/>
      <c r="T819" s="195" t="n"/>
      <c r="U819" s="195" t="n"/>
      <c r="V819" s="195" t="n"/>
      <c r="W819" s="195" t="n"/>
      <c r="X819" s="195" t="n"/>
      <c r="Y819" s="195" t="n"/>
      <c r="Z819" s="195" t="n"/>
    </row>
    <row r="820" ht="12.75" customHeight="1" s="324">
      <c r="A820" s="195" t="n"/>
      <c r="B820" s="195" t="n"/>
      <c r="C820" s="195" t="n"/>
      <c r="D820" s="195" t="n"/>
      <c r="E820" s="195" t="n"/>
      <c r="F820" s="195" t="n"/>
      <c r="G820" s="195" t="n"/>
      <c r="H820" s="195" t="n"/>
      <c r="I820" s="195" t="n"/>
      <c r="J820" s="195" t="n"/>
      <c r="K820" s="195" t="n"/>
      <c r="L820" s="195" t="n"/>
      <c r="M820" s="195" t="n"/>
      <c r="N820" s="195" t="n"/>
      <c r="O820" s="195" t="n"/>
      <c r="P820" s="195" t="n"/>
      <c r="Q820" s="195" t="n"/>
      <c r="R820" s="195" t="n"/>
      <c r="S820" s="195" t="n"/>
      <c r="T820" s="195" t="n"/>
      <c r="U820" s="195" t="n"/>
      <c r="V820" s="195" t="n"/>
      <c r="W820" s="195" t="n"/>
      <c r="X820" s="195" t="n"/>
      <c r="Y820" s="195" t="n"/>
      <c r="Z820" s="195" t="n"/>
    </row>
    <row r="821" ht="12.75" customHeight="1" s="324">
      <c r="A821" s="195" t="n"/>
      <c r="B821" s="195" t="n"/>
      <c r="C821" s="195" t="n"/>
      <c r="D821" s="195" t="n"/>
      <c r="E821" s="195" t="n"/>
      <c r="F821" s="195" t="n"/>
      <c r="G821" s="195" t="n"/>
      <c r="H821" s="195" t="n"/>
      <c r="I821" s="195" t="n"/>
      <c r="J821" s="195" t="n"/>
      <c r="K821" s="195" t="n"/>
      <c r="L821" s="195" t="n"/>
      <c r="M821" s="195" t="n"/>
      <c r="N821" s="195" t="n"/>
      <c r="O821" s="195" t="n"/>
      <c r="P821" s="195" t="n"/>
      <c r="Q821" s="195" t="n"/>
      <c r="R821" s="195" t="n"/>
      <c r="S821" s="195" t="n"/>
      <c r="T821" s="195" t="n"/>
      <c r="U821" s="195" t="n"/>
      <c r="V821" s="195" t="n"/>
      <c r="W821" s="195" t="n"/>
      <c r="X821" s="195" t="n"/>
      <c r="Y821" s="195" t="n"/>
      <c r="Z821" s="195" t="n"/>
    </row>
    <row r="822" ht="12.75" customHeight="1" s="324">
      <c r="A822" s="195" t="n"/>
      <c r="B822" s="195" t="n"/>
      <c r="C822" s="195" t="n"/>
      <c r="D822" s="195" t="n"/>
      <c r="E822" s="195" t="n"/>
      <c r="F822" s="195" t="n"/>
      <c r="G822" s="195" t="n"/>
      <c r="H822" s="195" t="n"/>
      <c r="I822" s="195" t="n"/>
      <c r="J822" s="195" t="n"/>
      <c r="K822" s="195" t="n"/>
      <c r="L822" s="195" t="n"/>
      <c r="M822" s="195" t="n"/>
      <c r="N822" s="195" t="n"/>
      <c r="O822" s="195" t="n"/>
      <c r="P822" s="195" t="n"/>
      <c r="Q822" s="195" t="n"/>
      <c r="R822" s="195" t="n"/>
      <c r="S822" s="195" t="n"/>
      <c r="T822" s="195" t="n"/>
      <c r="U822" s="195" t="n"/>
      <c r="V822" s="195" t="n"/>
      <c r="W822" s="195" t="n"/>
      <c r="X822" s="195" t="n"/>
      <c r="Y822" s="195" t="n"/>
      <c r="Z822" s="195" t="n"/>
    </row>
    <row r="823" ht="12.75" customHeight="1" s="324">
      <c r="A823" s="195" t="n"/>
      <c r="B823" s="195" t="n"/>
      <c r="C823" s="195" t="n"/>
      <c r="D823" s="195" t="n"/>
      <c r="E823" s="195" t="n"/>
      <c r="F823" s="195" t="n"/>
      <c r="G823" s="195" t="n"/>
      <c r="H823" s="195" t="n"/>
      <c r="I823" s="195" t="n"/>
      <c r="J823" s="195" t="n"/>
      <c r="K823" s="195" t="n"/>
      <c r="L823" s="195" t="n"/>
      <c r="M823" s="195" t="n"/>
      <c r="N823" s="195" t="n"/>
      <c r="O823" s="195" t="n"/>
      <c r="P823" s="195" t="n"/>
      <c r="Q823" s="195" t="n"/>
      <c r="R823" s="195" t="n"/>
      <c r="S823" s="195" t="n"/>
      <c r="T823" s="195" t="n"/>
      <c r="U823" s="195" t="n"/>
      <c r="V823" s="195" t="n"/>
      <c r="W823" s="195" t="n"/>
      <c r="X823" s="195" t="n"/>
      <c r="Y823" s="195" t="n"/>
      <c r="Z823" s="195" t="n"/>
    </row>
    <row r="824" ht="12.75" customHeight="1" s="324">
      <c r="A824" s="195" t="n"/>
      <c r="B824" s="195" t="n"/>
      <c r="C824" s="195" t="n"/>
      <c r="D824" s="195" t="n"/>
      <c r="E824" s="195" t="n"/>
      <c r="F824" s="195" t="n"/>
      <c r="G824" s="195" t="n"/>
      <c r="H824" s="195" t="n"/>
      <c r="I824" s="195" t="n"/>
      <c r="J824" s="195" t="n"/>
      <c r="K824" s="195" t="n"/>
      <c r="L824" s="195" t="n"/>
      <c r="M824" s="195" t="n"/>
      <c r="N824" s="195" t="n"/>
      <c r="O824" s="195" t="n"/>
      <c r="P824" s="195" t="n"/>
      <c r="Q824" s="195" t="n"/>
      <c r="R824" s="195" t="n"/>
      <c r="S824" s="195" t="n"/>
      <c r="T824" s="195" t="n"/>
      <c r="U824" s="195" t="n"/>
      <c r="V824" s="195" t="n"/>
      <c r="W824" s="195" t="n"/>
      <c r="X824" s="195" t="n"/>
      <c r="Y824" s="195" t="n"/>
      <c r="Z824" s="195" t="n"/>
    </row>
    <row r="825" ht="12.75" customHeight="1" s="324">
      <c r="A825" s="195" t="n"/>
      <c r="B825" s="195" t="n"/>
      <c r="C825" s="195" t="n"/>
      <c r="D825" s="195" t="n"/>
      <c r="E825" s="195" t="n"/>
      <c r="F825" s="195" t="n"/>
      <c r="G825" s="195" t="n"/>
      <c r="H825" s="195" t="n"/>
      <c r="I825" s="195" t="n"/>
      <c r="J825" s="195" t="n"/>
      <c r="K825" s="195" t="n"/>
      <c r="L825" s="195" t="n"/>
      <c r="M825" s="195" t="n"/>
      <c r="N825" s="195" t="n"/>
      <c r="O825" s="195" t="n"/>
      <c r="P825" s="195" t="n"/>
      <c r="Q825" s="195" t="n"/>
      <c r="R825" s="195" t="n"/>
      <c r="S825" s="195" t="n"/>
      <c r="T825" s="195" t="n"/>
      <c r="U825" s="195" t="n"/>
      <c r="V825" s="195" t="n"/>
      <c r="W825" s="195" t="n"/>
      <c r="X825" s="195" t="n"/>
      <c r="Y825" s="195" t="n"/>
      <c r="Z825" s="195" t="n"/>
    </row>
    <row r="826" ht="12.75" customHeight="1" s="324">
      <c r="A826" s="195" t="n"/>
      <c r="B826" s="195" t="n"/>
      <c r="C826" s="195" t="n"/>
      <c r="D826" s="195" t="n"/>
      <c r="E826" s="195" t="n"/>
      <c r="F826" s="195" t="n"/>
      <c r="G826" s="195" t="n"/>
      <c r="H826" s="195" t="n"/>
      <c r="I826" s="195" t="n"/>
      <c r="J826" s="195" t="n"/>
      <c r="K826" s="195" t="n"/>
      <c r="L826" s="195" t="n"/>
      <c r="M826" s="195" t="n"/>
      <c r="N826" s="195" t="n"/>
      <c r="O826" s="195" t="n"/>
      <c r="P826" s="195" t="n"/>
      <c r="Q826" s="195" t="n"/>
      <c r="R826" s="195" t="n"/>
      <c r="S826" s="195" t="n"/>
      <c r="T826" s="195" t="n"/>
      <c r="U826" s="195" t="n"/>
      <c r="V826" s="195" t="n"/>
      <c r="W826" s="195" t="n"/>
      <c r="X826" s="195" t="n"/>
      <c r="Y826" s="195" t="n"/>
      <c r="Z826" s="195" t="n"/>
    </row>
    <row r="827" ht="12.75" customHeight="1" s="324">
      <c r="A827" s="195" t="n"/>
      <c r="B827" s="195" t="n"/>
      <c r="C827" s="195" t="n"/>
      <c r="D827" s="195" t="n"/>
      <c r="E827" s="195" t="n"/>
      <c r="F827" s="195" t="n"/>
      <c r="G827" s="195" t="n"/>
      <c r="H827" s="195" t="n"/>
      <c r="I827" s="195" t="n"/>
      <c r="J827" s="195" t="n"/>
      <c r="K827" s="195" t="n"/>
      <c r="L827" s="195" t="n"/>
      <c r="M827" s="195" t="n"/>
      <c r="N827" s="195" t="n"/>
      <c r="O827" s="195" t="n"/>
      <c r="P827" s="195" t="n"/>
      <c r="Q827" s="195" t="n"/>
      <c r="R827" s="195" t="n"/>
      <c r="S827" s="195" t="n"/>
      <c r="T827" s="195" t="n"/>
      <c r="U827" s="195" t="n"/>
      <c r="V827" s="195" t="n"/>
      <c r="W827" s="195" t="n"/>
      <c r="X827" s="195" t="n"/>
      <c r="Y827" s="195" t="n"/>
      <c r="Z827" s="195" t="n"/>
    </row>
    <row r="828" ht="12.75" customHeight="1" s="324">
      <c r="A828" s="195" t="n"/>
      <c r="B828" s="195" t="n"/>
      <c r="C828" s="195" t="n"/>
      <c r="D828" s="195" t="n"/>
      <c r="E828" s="195" t="n"/>
      <c r="F828" s="195" t="n"/>
      <c r="G828" s="195" t="n"/>
      <c r="H828" s="195" t="n"/>
      <c r="I828" s="195" t="n"/>
      <c r="J828" s="195" t="n"/>
      <c r="K828" s="195" t="n"/>
      <c r="L828" s="195" t="n"/>
      <c r="M828" s="195" t="n"/>
      <c r="N828" s="195" t="n"/>
      <c r="O828" s="195" t="n"/>
      <c r="P828" s="195" t="n"/>
      <c r="Q828" s="195" t="n"/>
      <c r="R828" s="195" t="n"/>
      <c r="S828" s="195" t="n"/>
      <c r="T828" s="195" t="n"/>
      <c r="U828" s="195" t="n"/>
      <c r="V828" s="195" t="n"/>
      <c r="W828" s="195" t="n"/>
      <c r="X828" s="195" t="n"/>
      <c r="Y828" s="195" t="n"/>
      <c r="Z828" s="195" t="n"/>
    </row>
    <row r="829" ht="12.75" customHeight="1" s="324">
      <c r="A829" s="195" t="n"/>
      <c r="B829" s="195" t="n"/>
      <c r="C829" s="195" t="n"/>
      <c r="D829" s="195" t="n"/>
      <c r="E829" s="195" t="n"/>
      <c r="F829" s="195" t="n"/>
      <c r="G829" s="195" t="n"/>
      <c r="H829" s="195" t="n"/>
      <c r="I829" s="195" t="n"/>
      <c r="J829" s="195" t="n"/>
      <c r="K829" s="195" t="n"/>
      <c r="L829" s="195" t="n"/>
      <c r="M829" s="195" t="n"/>
      <c r="N829" s="195" t="n"/>
      <c r="O829" s="195" t="n"/>
      <c r="P829" s="195" t="n"/>
      <c r="Q829" s="195" t="n"/>
      <c r="R829" s="195" t="n"/>
      <c r="S829" s="195" t="n"/>
      <c r="T829" s="195" t="n"/>
      <c r="U829" s="195" t="n"/>
      <c r="V829" s="195" t="n"/>
      <c r="W829" s="195" t="n"/>
      <c r="X829" s="195" t="n"/>
      <c r="Y829" s="195" t="n"/>
      <c r="Z829" s="195" t="n"/>
    </row>
    <row r="830" ht="12.75" customHeight="1" s="324">
      <c r="A830" s="195" t="n"/>
      <c r="B830" s="195" t="n"/>
      <c r="C830" s="195" t="n"/>
      <c r="D830" s="195" t="n"/>
      <c r="E830" s="195" t="n"/>
      <c r="F830" s="195" t="n"/>
      <c r="G830" s="195" t="n"/>
      <c r="H830" s="195" t="n"/>
      <c r="I830" s="195" t="n"/>
      <c r="J830" s="195" t="n"/>
      <c r="K830" s="195" t="n"/>
      <c r="L830" s="195" t="n"/>
      <c r="M830" s="195" t="n"/>
      <c r="N830" s="195" t="n"/>
      <c r="O830" s="195" t="n"/>
      <c r="P830" s="195" t="n"/>
      <c r="Q830" s="195" t="n"/>
      <c r="R830" s="195" t="n"/>
      <c r="S830" s="195" t="n"/>
      <c r="T830" s="195" t="n"/>
      <c r="U830" s="195" t="n"/>
      <c r="V830" s="195" t="n"/>
      <c r="W830" s="195" t="n"/>
      <c r="X830" s="195" t="n"/>
      <c r="Y830" s="195" t="n"/>
      <c r="Z830" s="195" t="n"/>
    </row>
    <row r="831" ht="12.75" customHeight="1" s="324">
      <c r="A831" s="195" t="n"/>
      <c r="B831" s="195" t="n"/>
      <c r="C831" s="195" t="n"/>
      <c r="D831" s="195" t="n"/>
      <c r="E831" s="195" t="n"/>
      <c r="F831" s="195" t="n"/>
      <c r="G831" s="195" t="n"/>
      <c r="H831" s="195" t="n"/>
      <c r="I831" s="195" t="n"/>
      <c r="J831" s="195" t="n"/>
      <c r="K831" s="195" t="n"/>
      <c r="L831" s="195" t="n"/>
      <c r="M831" s="195" t="n"/>
      <c r="N831" s="195" t="n"/>
      <c r="O831" s="195" t="n"/>
      <c r="P831" s="195" t="n"/>
      <c r="Q831" s="195" t="n"/>
      <c r="R831" s="195" t="n"/>
      <c r="S831" s="195" t="n"/>
      <c r="T831" s="195" t="n"/>
      <c r="U831" s="195" t="n"/>
      <c r="V831" s="195" t="n"/>
      <c r="W831" s="195" t="n"/>
      <c r="X831" s="195" t="n"/>
      <c r="Y831" s="195" t="n"/>
      <c r="Z831" s="195" t="n"/>
    </row>
    <row r="832" ht="12.75" customHeight="1" s="324">
      <c r="A832" s="195" t="n"/>
      <c r="B832" s="195" t="n"/>
      <c r="C832" s="195" t="n"/>
      <c r="D832" s="195" t="n"/>
      <c r="E832" s="195" t="n"/>
      <c r="F832" s="195" t="n"/>
      <c r="G832" s="195" t="n"/>
      <c r="H832" s="195" t="n"/>
      <c r="I832" s="195" t="n"/>
      <c r="J832" s="195" t="n"/>
      <c r="K832" s="195" t="n"/>
      <c r="L832" s="195" t="n"/>
      <c r="M832" s="195" t="n"/>
      <c r="N832" s="195" t="n"/>
      <c r="O832" s="195" t="n"/>
      <c r="P832" s="195" t="n"/>
      <c r="Q832" s="195" t="n"/>
      <c r="R832" s="195" t="n"/>
      <c r="S832" s="195" t="n"/>
      <c r="T832" s="195" t="n"/>
      <c r="U832" s="195" t="n"/>
      <c r="V832" s="195" t="n"/>
      <c r="W832" s="195" t="n"/>
      <c r="X832" s="195" t="n"/>
      <c r="Y832" s="195" t="n"/>
      <c r="Z832" s="195" t="n"/>
    </row>
    <row r="833" ht="12.75" customHeight="1" s="324">
      <c r="A833" s="195" t="n"/>
      <c r="B833" s="195" t="n"/>
      <c r="C833" s="195" t="n"/>
      <c r="D833" s="195" t="n"/>
      <c r="E833" s="195" t="n"/>
      <c r="F833" s="195" t="n"/>
      <c r="G833" s="195" t="n"/>
      <c r="H833" s="195" t="n"/>
      <c r="I833" s="195" t="n"/>
      <c r="J833" s="195" t="n"/>
      <c r="K833" s="195" t="n"/>
      <c r="L833" s="195" t="n"/>
      <c r="M833" s="195" t="n"/>
      <c r="N833" s="195" t="n"/>
      <c r="O833" s="195" t="n"/>
      <c r="P833" s="195" t="n"/>
      <c r="Q833" s="195" t="n"/>
      <c r="R833" s="195" t="n"/>
      <c r="S833" s="195" t="n"/>
      <c r="T833" s="195" t="n"/>
      <c r="U833" s="195" t="n"/>
      <c r="V833" s="195" t="n"/>
      <c r="W833" s="195" t="n"/>
      <c r="X833" s="195" t="n"/>
      <c r="Y833" s="195" t="n"/>
      <c r="Z833" s="195" t="n"/>
    </row>
    <row r="834" ht="12.75" customHeight="1" s="324">
      <c r="A834" s="195" t="n"/>
      <c r="B834" s="195" t="n"/>
      <c r="C834" s="195" t="n"/>
      <c r="D834" s="195" t="n"/>
      <c r="E834" s="195" t="n"/>
      <c r="F834" s="195" t="n"/>
      <c r="G834" s="195" t="n"/>
      <c r="H834" s="195" t="n"/>
      <c r="I834" s="195" t="n"/>
      <c r="J834" s="195" t="n"/>
      <c r="K834" s="195" t="n"/>
      <c r="L834" s="195" t="n"/>
      <c r="M834" s="195" t="n"/>
      <c r="N834" s="195" t="n"/>
      <c r="O834" s="195" t="n"/>
      <c r="P834" s="195" t="n"/>
      <c r="Q834" s="195" t="n"/>
      <c r="R834" s="195" t="n"/>
      <c r="S834" s="195" t="n"/>
      <c r="T834" s="195" t="n"/>
      <c r="U834" s="195" t="n"/>
      <c r="V834" s="195" t="n"/>
      <c r="W834" s="195" t="n"/>
      <c r="X834" s="195" t="n"/>
      <c r="Y834" s="195" t="n"/>
      <c r="Z834" s="195" t="n"/>
    </row>
    <row r="835" ht="12.75" customHeight="1" s="324">
      <c r="A835" s="195" t="n"/>
      <c r="B835" s="195" t="n"/>
      <c r="C835" s="195" t="n"/>
      <c r="D835" s="195" t="n"/>
      <c r="E835" s="195" t="n"/>
      <c r="F835" s="195" t="n"/>
      <c r="G835" s="195" t="n"/>
      <c r="H835" s="195" t="n"/>
      <c r="I835" s="195" t="n"/>
      <c r="J835" s="195" t="n"/>
      <c r="K835" s="195" t="n"/>
      <c r="L835" s="195" t="n"/>
      <c r="M835" s="195" t="n"/>
      <c r="N835" s="195" t="n"/>
      <c r="O835" s="195" t="n"/>
      <c r="P835" s="195" t="n"/>
      <c r="Q835" s="195" t="n"/>
      <c r="R835" s="195" t="n"/>
      <c r="S835" s="195" t="n"/>
      <c r="T835" s="195" t="n"/>
      <c r="U835" s="195" t="n"/>
      <c r="V835" s="195" t="n"/>
      <c r="W835" s="195" t="n"/>
      <c r="X835" s="195" t="n"/>
      <c r="Y835" s="195" t="n"/>
      <c r="Z835" s="195" t="n"/>
    </row>
    <row r="836" ht="12.75" customHeight="1" s="324">
      <c r="A836" s="195" t="n"/>
      <c r="B836" s="195" t="n"/>
      <c r="C836" s="195" t="n"/>
      <c r="D836" s="195" t="n"/>
      <c r="E836" s="195" t="n"/>
      <c r="F836" s="195" t="n"/>
      <c r="G836" s="195" t="n"/>
      <c r="H836" s="195" t="n"/>
      <c r="I836" s="195" t="n"/>
      <c r="J836" s="195" t="n"/>
      <c r="K836" s="195" t="n"/>
      <c r="L836" s="195" t="n"/>
      <c r="M836" s="195" t="n"/>
      <c r="N836" s="195" t="n"/>
      <c r="O836" s="195" t="n"/>
      <c r="P836" s="195" t="n"/>
      <c r="Q836" s="195" t="n"/>
      <c r="R836" s="195" t="n"/>
      <c r="S836" s="195" t="n"/>
      <c r="T836" s="195" t="n"/>
      <c r="U836" s="195" t="n"/>
      <c r="V836" s="195" t="n"/>
      <c r="W836" s="195" t="n"/>
      <c r="X836" s="195" t="n"/>
      <c r="Y836" s="195" t="n"/>
      <c r="Z836" s="195" t="n"/>
    </row>
    <row r="837" ht="12.75" customHeight="1" s="324">
      <c r="A837" s="195" t="n"/>
      <c r="B837" s="195" t="n"/>
      <c r="C837" s="195" t="n"/>
      <c r="D837" s="195" t="n"/>
      <c r="E837" s="195" t="n"/>
      <c r="F837" s="195" t="n"/>
      <c r="G837" s="195" t="n"/>
      <c r="H837" s="195" t="n"/>
      <c r="I837" s="195" t="n"/>
      <c r="J837" s="195" t="n"/>
      <c r="K837" s="195" t="n"/>
      <c r="L837" s="195" t="n"/>
      <c r="M837" s="195" t="n"/>
      <c r="N837" s="195" t="n"/>
      <c r="O837" s="195" t="n"/>
      <c r="P837" s="195" t="n"/>
      <c r="Q837" s="195" t="n"/>
      <c r="R837" s="195" t="n"/>
      <c r="S837" s="195" t="n"/>
      <c r="T837" s="195" t="n"/>
      <c r="U837" s="195" t="n"/>
      <c r="V837" s="195" t="n"/>
      <c r="W837" s="195" t="n"/>
      <c r="X837" s="195" t="n"/>
      <c r="Y837" s="195" t="n"/>
      <c r="Z837" s="195" t="n"/>
    </row>
    <row r="838" ht="12.75" customHeight="1" s="324">
      <c r="A838" s="195" t="n"/>
      <c r="B838" s="195" t="n"/>
      <c r="C838" s="195" t="n"/>
      <c r="D838" s="195" t="n"/>
      <c r="E838" s="195" t="n"/>
      <c r="F838" s="195" t="n"/>
      <c r="G838" s="195" t="n"/>
      <c r="H838" s="195" t="n"/>
      <c r="I838" s="195" t="n"/>
      <c r="J838" s="195" t="n"/>
      <c r="K838" s="195" t="n"/>
      <c r="L838" s="195" t="n"/>
      <c r="M838" s="195" t="n"/>
      <c r="N838" s="195" t="n"/>
      <c r="O838" s="195" t="n"/>
      <c r="P838" s="195" t="n"/>
      <c r="Q838" s="195" t="n"/>
      <c r="R838" s="195" t="n"/>
      <c r="S838" s="195" t="n"/>
      <c r="T838" s="195" t="n"/>
      <c r="U838" s="195" t="n"/>
      <c r="V838" s="195" t="n"/>
      <c r="W838" s="195" t="n"/>
      <c r="X838" s="195" t="n"/>
      <c r="Y838" s="195" t="n"/>
      <c r="Z838" s="195" t="n"/>
    </row>
    <row r="839" ht="12.75" customHeight="1" s="324">
      <c r="A839" s="195" t="n"/>
      <c r="B839" s="195" t="n"/>
      <c r="C839" s="195" t="n"/>
      <c r="D839" s="195" t="n"/>
      <c r="E839" s="195" t="n"/>
      <c r="F839" s="195" t="n"/>
      <c r="G839" s="195" t="n"/>
      <c r="H839" s="195" t="n"/>
      <c r="I839" s="195" t="n"/>
      <c r="J839" s="195" t="n"/>
      <c r="K839" s="195" t="n"/>
      <c r="L839" s="195" t="n"/>
      <c r="M839" s="195" t="n"/>
      <c r="N839" s="195" t="n"/>
      <c r="O839" s="195" t="n"/>
      <c r="P839" s="195" t="n"/>
      <c r="Q839" s="195" t="n"/>
      <c r="R839" s="195" t="n"/>
      <c r="S839" s="195" t="n"/>
      <c r="T839" s="195" t="n"/>
      <c r="U839" s="195" t="n"/>
      <c r="V839" s="195" t="n"/>
      <c r="W839" s="195" t="n"/>
      <c r="X839" s="195" t="n"/>
      <c r="Y839" s="195" t="n"/>
      <c r="Z839" s="195" t="n"/>
    </row>
    <row r="840" ht="12.75" customHeight="1" s="324">
      <c r="A840" s="195" t="n"/>
      <c r="B840" s="195" t="n"/>
      <c r="C840" s="195" t="n"/>
      <c r="D840" s="195" t="n"/>
      <c r="E840" s="195" t="n"/>
      <c r="F840" s="195" t="n"/>
      <c r="G840" s="195" t="n"/>
      <c r="H840" s="195" t="n"/>
      <c r="I840" s="195" t="n"/>
      <c r="J840" s="195" t="n"/>
      <c r="K840" s="195" t="n"/>
      <c r="L840" s="195" t="n"/>
      <c r="M840" s="195" t="n"/>
      <c r="N840" s="195" t="n"/>
      <c r="O840" s="195" t="n"/>
      <c r="P840" s="195" t="n"/>
      <c r="Q840" s="195" t="n"/>
      <c r="R840" s="195" t="n"/>
      <c r="S840" s="195" t="n"/>
      <c r="T840" s="195" t="n"/>
      <c r="U840" s="195" t="n"/>
      <c r="V840" s="195" t="n"/>
      <c r="W840" s="195" t="n"/>
      <c r="X840" s="195" t="n"/>
      <c r="Y840" s="195" t="n"/>
      <c r="Z840" s="195" t="n"/>
    </row>
    <row r="841" ht="12.75" customHeight="1" s="324">
      <c r="A841" s="195" t="n"/>
      <c r="B841" s="195" t="n"/>
      <c r="C841" s="195" t="n"/>
      <c r="D841" s="195" t="n"/>
      <c r="E841" s="195" t="n"/>
      <c r="F841" s="195" t="n"/>
      <c r="G841" s="195" t="n"/>
      <c r="H841" s="195" t="n"/>
      <c r="I841" s="195" t="n"/>
      <c r="J841" s="195" t="n"/>
      <c r="K841" s="195" t="n"/>
      <c r="L841" s="195" t="n"/>
      <c r="M841" s="195" t="n"/>
      <c r="N841" s="195" t="n"/>
      <c r="O841" s="195" t="n"/>
      <c r="P841" s="195" t="n"/>
      <c r="Q841" s="195" t="n"/>
      <c r="R841" s="195" t="n"/>
      <c r="S841" s="195" t="n"/>
      <c r="T841" s="195" t="n"/>
      <c r="U841" s="195" t="n"/>
      <c r="V841" s="195" t="n"/>
      <c r="W841" s="195" t="n"/>
      <c r="X841" s="195" t="n"/>
      <c r="Y841" s="195" t="n"/>
      <c r="Z841" s="195" t="n"/>
    </row>
    <row r="842" ht="12.75" customHeight="1" s="324">
      <c r="A842" s="195" t="n"/>
      <c r="B842" s="195" t="n"/>
      <c r="C842" s="195" t="n"/>
      <c r="D842" s="195" t="n"/>
      <c r="E842" s="195" t="n"/>
      <c r="F842" s="195" t="n"/>
      <c r="G842" s="195" t="n"/>
      <c r="H842" s="195" t="n"/>
      <c r="I842" s="195" t="n"/>
      <c r="J842" s="195" t="n"/>
      <c r="K842" s="195" t="n"/>
      <c r="L842" s="195" t="n"/>
      <c r="M842" s="195" t="n"/>
      <c r="N842" s="195" t="n"/>
      <c r="O842" s="195" t="n"/>
      <c r="P842" s="195" t="n"/>
      <c r="Q842" s="195" t="n"/>
      <c r="R842" s="195" t="n"/>
      <c r="S842" s="195" t="n"/>
      <c r="T842" s="195" t="n"/>
      <c r="U842" s="195" t="n"/>
      <c r="V842" s="195" t="n"/>
      <c r="W842" s="195" t="n"/>
      <c r="X842" s="195" t="n"/>
      <c r="Y842" s="195" t="n"/>
      <c r="Z842" s="195" t="n"/>
    </row>
    <row r="843" ht="12.75" customHeight="1" s="324">
      <c r="A843" s="195" t="n"/>
      <c r="B843" s="195" t="n"/>
      <c r="C843" s="195" t="n"/>
      <c r="D843" s="195" t="n"/>
      <c r="E843" s="195" t="n"/>
      <c r="F843" s="195" t="n"/>
      <c r="G843" s="195" t="n"/>
      <c r="H843" s="195" t="n"/>
      <c r="I843" s="195" t="n"/>
      <c r="J843" s="195" t="n"/>
      <c r="K843" s="195" t="n"/>
      <c r="L843" s="195" t="n"/>
      <c r="M843" s="195" t="n"/>
      <c r="N843" s="195" t="n"/>
      <c r="O843" s="195" t="n"/>
      <c r="P843" s="195" t="n"/>
      <c r="Q843" s="195" t="n"/>
      <c r="R843" s="195" t="n"/>
      <c r="S843" s="195" t="n"/>
      <c r="T843" s="195" t="n"/>
      <c r="U843" s="195" t="n"/>
      <c r="V843" s="195" t="n"/>
      <c r="W843" s="195" t="n"/>
      <c r="X843" s="195" t="n"/>
      <c r="Y843" s="195" t="n"/>
      <c r="Z843" s="195" t="n"/>
    </row>
    <row r="844" ht="12.75" customHeight="1" s="324">
      <c r="A844" s="195" t="n"/>
      <c r="B844" s="195" t="n"/>
      <c r="C844" s="195" t="n"/>
      <c r="D844" s="195" t="n"/>
      <c r="E844" s="195" t="n"/>
      <c r="F844" s="195" t="n"/>
      <c r="G844" s="195" t="n"/>
      <c r="H844" s="195" t="n"/>
      <c r="I844" s="195" t="n"/>
      <c r="J844" s="195" t="n"/>
      <c r="K844" s="195" t="n"/>
      <c r="L844" s="195" t="n"/>
      <c r="M844" s="195" t="n"/>
      <c r="N844" s="195" t="n"/>
      <c r="O844" s="195" t="n"/>
      <c r="P844" s="195" t="n"/>
      <c r="Q844" s="195" t="n"/>
      <c r="R844" s="195" t="n"/>
      <c r="S844" s="195" t="n"/>
      <c r="T844" s="195" t="n"/>
      <c r="U844" s="195" t="n"/>
      <c r="V844" s="195" t="n"/>
      <c r="W844" s="195" t="n"/>
      <c r="X844" s="195" t="n"/>
      <c r="Y844" s="195" t="n"/>
      <c r="Z844" s="195" t="n"/>
    </row>
    <row r="845" ht="12.75" customHeight="1" s="324">
      <c r="A845" s="195" t="n"/>
      <c r="B845" s="195" t="n"/>
      <c r="C845" s="195" t="n"/>
      <c r="D845" s="195" t="n"/>
      <c r="E845" s="195" t="n"/>
      <c r="F845" s="195" t="n"/>
      <c r="G845" s="195" t="n"/>
      <c r="H845" s="195" t="n"/>
      <c r="I845" s="195" t="n"/>
      <c r="J845" s="195" t="n"/>
      <c r="K845" s="195" t="n"/>
      <c r="L845" s="195" t="n"/>
      <c r="M845" s="195" t="n"/>
      <c r="N845" s="195" t="n"/>
      <c r="O845" s="195" t="n"/>
      <c r="P845" s="195" t="n"/>
      <c r="Q845" s="195" t="n"/>
      <c r="R845" s="195" t="n"/>
      <c r="S845" s="195" t="n"/>
      <c r="T845" s="195" t="n"/>
      <c r="U845" s="195" t="n"/>
      <c r="V845" s="195" t="n"/>
      <c r="W845" s="195" t="n"/>
      <c r="X845" s="195" t="n"/>
      <c r="Y845" s="195" t="n"/>
      <c r="Z845" s="195" t="n"/>
    </row>
    <row r="846" ht="12.75" customHeight="1" s="324">
      <c r="A846" s="195" t="n"/>
      <c r="B846" s="195" t="n"/>
      <c r="C846" s="195" t="n"/>
      <c r="D846" s="195" t="n"/>
      <c r="E846" s="195" t="n"/>
      <c r="F846" s="195" t="n"/>
      <c r="G846" s="195" t="n"/>
      <c r="H846" s="195" t="n"/>
      <c r="I846" s="195" t="n"/>
      <c r="J846" s="195" t="n"/>
      <c r="K846" s="195" t="n"/>
      <c r="L846" s="195" t="n"/>
      <c r="M846" s="195" t="n"/>
      <c r="N846" s="195" t="n"/>
      <c r="O846" s="195" t="n"/>
      <c r="P846" s="195" t="n"/>
      <c r="Q846" s="195" t="n"/>
      <c r="R846" s="195" t="n"/>
      <c r="S846" s="195" t="n"/>
      <c r="T846" s="195" t="n"/>
      <c r="U846" s="195" t="n"/>
      <c r="V846" s="195" t="n"/>
      <c r="W846" s="195" t="n"/>
      <c r="X846" s="195" t="n"/>
      <c r="Y846" s="195" t="n"/>
      <c r="Z846" s="195" t="n"/>
    </row>
    <row r="847" ht="12.75" customHeight="1" s="324">
      <c r="A847" s="195" t="n"/>
      <c r="B847" s="195" t="n"/>
      <c r="C847" s="195" t="n"/>
      <c r="D847" s="195" t="n"/>
      <c r="E847" s="195" t="n"/>
      <c r="F847" s="195" t="n"/>
      <c r="G847" s="195" t="n"/>
      <c r="H847" s="195" t="n"/>
      <c r="I847" s="195" t="n"/>
      <c r="J847" s="195" t="n"/>
      <c r="K847" s="195" t="n"/>
      <c r="L847" s="195" t="n"/>
      <c r="M847" s="195" t="n"/>
      <c r="N847" s="195" t="n"/>
      <c r="O847" s="195" t="n"/>
      <c r="P847" s="195" t="n"/>
      <c r="Q847" s="195" t="n"/>
      <c r="R847" s="195" t="n"/>
      <c r="S847" s="195" t="n"/>
      <c r="T847" s="195" t="n"/>
      <c r="U847" s="195" t="n"/>
      <c r="V847" s="195" t="n"/>
      <c r="W847" s="195" t="n"/>
      <c r="X847" s="195" t="n"/>
      <c r="Y847" s="195" t="n"/>
      <c r="Z847" s="195" t="n"/>
    </row>
    <row r="848" ht="12.75" customHeight="1" s="324">
      <c r="A848" s="195" t="n"/>
      <c r="B848" s="195" t="n"/>
      <c r="C848" s="195" t="n"/>
      <c r="D848" s="195" t="n"/>
      <c r="E848" s="195" t="n"/>
      <c r="F848" s="195" t="n"/>
      <c r="G848" s="195" t="n"/>
      <c r="H848" s="195" t="n"/>
      <c r="I848" s="195" t="n"/>
      <c r="J848" s="195" t="n"/>
      <c r="K848" s="195" t="n"/>
      <c r="L848" s="195" t="n"/>
      <c r="M848" s="195" t="n"/>
      <c r="N848" s="195" t="n"/>
      <c r="O848" s="195" t="n"/>
      <c r="P848" s="195" t="n"/>
      <c r="Q848" s="195" t="n"/>
      <c r="R848" s="195" t="n"/>
      <c r="S848" s="195" t="n"/>
      <c r="T848" s="195" t="n"/>
      <c r="U848" s="195" t="n"/>
      <c r="V848" s="195" t="n"/>
      <c r="W848" s="195" t="n"/>
      <c r="X848" s="195" t="n"/>
      <c r="Y848" s="195" t="n"/>
      <c r="Z848" s="195" t="n"/>
    </row>
    <row r="849" ht="12.75" customHeight="1" s="324">
      <c r="A849" s="195" t="n"/>
      <c r="B849" s="195" t="n"/>
      <c r="C849" s="195" t="n"/>
      <c r="D849" s="195" t="n"/>
      <c r="E849" s="195" t="n"/>
      <c r="F849" s="195" t="n"/>
      <c r="G849" s="195" t="n"/>
      <c r="H849" s="195" t="n"/>
      <c r="I849" s="195" t="n"/>
      <c r="J849" s="195" t="n"/>
      <c r="K849" s="195" t="n"/>
      <c r="L849" s="195" t="n"/>
      <c r="M849" s="195" t="n"/>
      <c r="N849" s="195" t="n"/>
      <c r="O849" s="195" t="n"/>
      <c r="P849" s="195" t="n"/>
      <c r="Q849" s="195" t="n"/>
      <c r="R849" s="195" t="n"/>
      <c r="S849" s="195" t="n"/>
      <c r="T849" s="195" t="n"/>
      <c r="U849" s="195" t="n"/>
      <c r="V849" s="195" t="n"/>
      <c r="W849" s="195" t="n"/>
      <c r="X849" s="195" t="n"/>
      <c r="Y849" s="195" t="n"/>
      <c r="Z849" s="195" t="n"/>
    </row>
    <row r="850" ht="12.75" customHeight="1" s="324">
      <c r="A850" s="195" t="n"/>
      <c r="B850" s="195" t="n"/>
      <c r="C850" s="195" t="n"/>
      <c r="D850" s="195" t="n"/>
      <c r="E850" s="195" t="n"/>
      <c r="F850" s="195" t="n"/>
      <c r="G850" s="195" t="n"/>
      <c r="H850" s="195" t="n"/>
      <c r="I850" s="195" t="n"/>
      <c r="J850" s="195" t="n"/>
      <c r="K850" s="195" t="n"/>
      <c r="L850" s="195" t="n"/>
      <c r="M850" s="195" t="n"/>
      <c r="N850" s="195" t="n"/>
      <c r="O850" s="195" t="n"/>
      <c r="P850" s="195" t="n"/>
      <c r="Q850" s="195" t="n"/>
      <c r="R850" s="195" t="n"/>
      <c r="S850" s="195" t="n"/>
      <c r="T850" s="195" t="n"/>
      <c r="U850" s="195" t="n"/>
      <c r="V850" s="195" t="n"/>
      <c r="W850" s="195" t="n"/>
      <c r="X850" s="195" t="n"/>
      <c r="Y850" s="195" t="n"/>
      <c r="Z850" s="195" t="n"/>
    </row>
    <row r="851" ht="12.75" customHeight="1" s="324">
      <c r="A851" s="195" t="n"/>
      <c r="B851" s="195" t="n"/>
      <c r="C851" s="195" t="n"/>
      <c r="D851" s="195" t="n"/>
      <c r="E851" s="195" t="n"/>
      <c r="F851" s="195" t="n"/>
      <c r="G851" s="195" t="n"/>
      <c r="H851" s="195" t="n"/>
      <c r="I851" s="195" t="n"/>
      <c r="J851" s="195" t="n"/>
      <c r="K851" s="195" t="n"/>
      <c r="L851" s="195" t="n"/>
      <c r="M851" s="195" t="n"/>
      <c r="N851" s="195" t="n"/>
      <c r="O851" s="195" t="n"/>
      <c r="P851" s="195" t="n"/>
      <c r="Q851" s="195" t="n"/>
      <c r="R851" s="195" t="n"/>
      <c r="S851" s="195" t="n"/>
      <c r="T851" s="195" t="n"/>
      <c r="U851" s="195" t="n"/>
      <c r="V851" s="195" t="n"/>
      <c r="W851" s="195" t="n"/>
      <c r="X851" s="195" t="n"/>
      <c r="Y851" s="195" t="n"/>
      <c r="Z851" s="195" t="n"/>
    </row>
    <row r="852" ht="12.75" customHeight="1" s="324">
      <c r="A852" s="195" t="n"/>
      <c r="B852" s="195" t="n"/>
      <c r="C852" s="195" t="n"/>
      <c r="D852" s="195" t="n"/>
      <c r="E852" s="195" t="n"/>
      <c r="F852" s="195" t="n"/>
      <c r="G852" s="195" t="n"/>
      <c r="H852" s="195" t="n"/>
      <c r="I852" s="195" t="n"/>
      <c r="J852" s="195" t="n"/>
      <c r="K852" s="195" t="n"/>
      <c r="L852" s="195" t="n"/>
      <c r="M852" s="195" t="n"/>
      <c r="N852" s="195" t="n"/>
      <c r="O852" s="195" t="n"/>
      <c r="P852" s="195" t="n"/>
      <c r="Q852" s="195" t="n"/>
      <c r="R852" s="195" t="n"/>
      <c r="S852" s="195" t="n"/>
      <c r="T852" s="195" t="n"/>
      <c r="U852" s="195" t="n"/>
      <c r="V852" s="195" t="n"/>
      <c r="W852" s="195" t="n"/>
      <c r="X852" s="195" t="n"/>
      <c r="Y852" s="195" t="n"/>
      <c r="Z852" s="195" t="n"/>
    </row>
    <row r="853" ht="12.75" customHeight="1" s="324">
      <c r="A853" s="195" t="n"/>
      <c r="B853" s="195" t="n"/>
      <c r="C853" s="195" t="n"/>
      <c r="D853" s="195" t="n"/>
      <c r="E853" s="195" t="n"/>
      <c r="F853" s="195" t="n"/>
      <c r="G853" s="195" t="n"/>
      <c r="H853" s="195" t="n"/>
      <c r="I853" s="195" t="n"/>
      <c r="J853" s="195" t="n"/>
      <c r="K853" s="195" t="n"/>
      <c r="L853" s="195" t="n"/>
      <c r="M853" s="195" t="n"/>
      <c r="N853" s="195" t="n"/>
      <c r="O853" s="195" t="n"/>
      <c r="P853" s="195" t="n"/>
      <c r="Q853" s="195" t="n"/>
      <c r="R853" s="195" t="n"/>
      <c r="S853" s="195" t="n"/>
      <c r="T853" s="195" t="n"/>
      <c r="U853" s="195" t="n"/>
      <c r="V853" s="195" t="n"/>
      <c r="W853" s="195" t="n"/>
      <c r="X853" s="195" t="n"/>
      <c r="Y853" s="195" t="n"/>
      <c r="Z853" s="195" t="n"/>
    </row>
    <row r="854" ht="12.75" customHeight="1" s="324">
      <c r="A854" s="195" t="n"/>
      <c r="B854" s="195" t="n"/>
      <c r="C854" s="195" t="n"/>
      <c r="D854" s="195" t="n"/>
      <c r="E854" s="195" t="n"/>
      <c r="F854" s="195" t="n"/>
      <c r="G854" s="195" t="n"/>
      <c r="H854" s="195" t="n"/>
      <c r="I854" s="195" t="n"/>
      <c r="J854" s="195" t="n"/>
      <c r="K854" s="195" t="n"/>
      <c r="L854" s="195" t="n"/>
      <c r="M854" s="195" t="n"/>
      <c r="N854" s="195" t="n"/>
      <c r="O854" s="195" t="n"/>
      <c r="P854" s="195" t="n"/>
      <c r="Q854" s="195" t="n"/>
      <c r="R854" s="195" t="n"/>
      <c r="S854" s="195" t="n"/>
      <c r="T854" s="195" t="n"/>
      <c r="U854" s="195" t="n"/>
      <c r="V854" s="195" t="n"/>
      <c r="W854" s="195" t="n"/>
      <c r="X854" s="195" t="n"/>
      <c r="Y854" s="195" t="n"/>
      <c r="Z854" s="195" t="n"/>
    </row>
    <row r="855" ht="12.75" customHeight="1" s="324">
      <c r="A855" s="195" t="n"/>
      <c r="B855" s="195" t="n"/>
      <c r="C855" s="195" t="n"/>
      <c r="D855" s="195" t="n"/>
      <c r="E855" s="195" t="n"/>
      <c r="F855" s="195" t="n"/>
      <c r="G855" s="195" t="n"/>
      <c r="H855" s="195" t="n"/>
      <c r="I855" s="195" t="n"/>
      <c r="J855" s="195" t="n"/>
      <c r="K855" s="195" t="n"/>
      <c r="L855" s="195" t="n"/>
      <c r="M855" s="195" t="n"/>
      <c r="N855" s="195" t="n"/>
      <c r="O855" s="195" t="n"/>
      <c r="P855" s="195" t="n"/>
      <c r="Q855" s="195" t="n"/>
      <c r="R855" s="195" t="n"/>
      <c r="S855" s="195" t="n"/>
      <c r="T855" s="195" t="n"/>
      <c r="U855" s="195" t="n"/>
      <c r="V855" s="195" t="n"/>
      <c r="W855" s="195" t="n"/>
      <c r="X855" s="195" t="n"/>
      <c r="Y855" s="195" t="n"/>
      <c r="Z855" s="195" t="n"/>
    </row>
    <row r="856" ht="12.75" customHeight="1" s="324">
      <c r="A856" s="195" t="n"/>
      <c r="B856" s="195" t="n"/>
      <c r="C856" s="195" t="n"/>
      <c r="D856" s="195" t="n"/>
      <c r="E856" s="195" t="n"/>
      <c r="F856" s="195" t="n"/>
      <c r="G856" s="195" t="n"/>
      <c r="H856" s="195" t="n"/>
      <c r="I856" s="195" t="n"/>
      <c r="J856" s="195" t="n"/>
      <c r="K856" s="195" t="n"/>
      <c r="L856" s="195" t="n"/>
      <c r="M856" s="195" t="n"/>
      <c r="N856" s="195" t="n"/>
      <c r="O856" s="195" t="n"/>
      <c r="P856" s="195" t="n"/>
      <c r="Q856" s="195" t="n"/>
      <c r="R856" s="195" t="n"/>
      <c r="S856" s="195" t="n"/>
      <c r="T856" s="195" t="n"/>
      <c r="U856" s="195" t="n"/>
      <c r="V856" s="195" t="n"/>
      <c r="W856" s="195" t="n"/>
      <c r="X856" s="195" t="n"/>
      <c r="Y856" s="195" t="n"/>
      <c r="Z856" s="195" t="n"/>
    </row>
    <row r="857" ht="12.75" customHeight="1" s="324">
      <c r="A857" s="195" t="n"/>
      <c r="B857" s="195" t="n"/>
      <c r="C857" s="195" t="n"/>
      <c r="D857" s="195" t="n"/>
      <c r="E857" s="195" t="n"/>
      <c r="F857" s="195" t="n"/>
      <c r="G857" s="195" t="n"/>
      <c r="H857" s="195" t="n"/>
      <c r="I857" s="195" t="n"/>
      <c r="J857" s="195" t="n"/>
      <c r="K857" s="195" t="n"/>
      <c r="L857" s="195" t="n"/>
      <c r="M857" s="195" t="n"/>
      <c r="N857" s="195" t="n"/>
      <c r="O857" s="195" t="n"/>
      <c r="P857" s="195" t="n"/>
      <c r="Q857" s="195" t="n"/>
      <c r="R857" s="195" t="n"/>
      <c r="S857" s="195" t="n"/>
      <c r="T857" s="195" t="n"/>
      <c r="U857" s="195" t="n"/>
      <c r="V857" s="195" t="n"/>
      <c r="W857" s="195" t="n"/>
      <c r="X857" s="195" t="n"/>
      <c r="Y857" s="195" t="n"/>
      <c r="Z857" s="195" t="n"/>
    </row>
    <row r="858" ht="12.75" customHeight="1" s="324">
      <c r="A858" s="195" t="n"/>
      <c r="B858" s="195" t="n"/>
      <c r="C858" s="195" t="n"/>
      <c r="D858" s="195" t="n"/>
      <c r="E858" s="195" t="n"/>
      <c r="F858" s="195" t="n"/>
      <c r="G858" s="195" t="n"/>
      <c r="H858" s="195" t="n"/>
      <c r="I858" s="195" t="n"/>
      <c r="J858" s="195" t="n"/>
      <c r="K858" s="195" t="n"/>
      <c r="L858" s="195" t="n"/>
      <c r="M858" s="195" t="n"/>
      <c r="N858" s="195" t="n"/>
      <c r="O858" s="195" t="n"/>
      <c r="P858" s="195" t="n"/>
      <c r="Q858" s="195" t="n"/>
      <c r="R858" s="195" t="n"/>
      <c r="S858" s="195" t="n"/>
      <c r="T858" s="195" t="n"/>
      <c r="U858" s="195" t="n"/>
      <c r="V858" s="195" t="n"/>
      <c r="W858" s="195" t="n"/>
      <c r="X858" s="195" t="n"/>
      <c r="Y858" s="195" t="n"/>
      <c r="Z858" s="195" t="n"/>
    </row>
    <row r="859" ht="12.75" customHeight="1" s="324">
      <c r="A859" s="195" t="n"/>
      <c r="B859" s="195" t="n"/>
      <c r="C859" s="195" t="n"/>
      <c r="D859" s="195" t="n"/>
      <c r="E859" s="195" t="n"/>
      <c r="F859" s="195" t="n"/>
      <c r="G859" s="195" t="n"/>
      <c r="H859" s="195" t="n"/>
      <c r="I859" s="195" t="n"/>
      <c r="J859" s="195" t="n"/>
      <c r="K859" s="195" t="n"/>
      <c r="L859" s="195" t="n"/>
      <c r="M859" s="195" t="n"/>
      <c r="N859" s="195" t="n"/>
      <c r="O859" s="195" t="n"/>
      <c r="P859" s="195" t="n"/>
      <c r="Q859" s="195" t="n"/>
      <c r="R859" s="195" t="n"/>
      <c r="S859" s="195" t="n"/>
      <c r="T859" s="195" t="n"/>
      <c r="U859" s="195" t="n"/>
      <c r="V859" s="195" t="n"/>
      <c r="W859" s="195" t="n"/>
      <c r="X859" s="195" t="n"/>
      <c r="Y859" s="195" t="n"/>
      <c r="Z859" s="195" t="n"/>
    </row>
    <row r="860" ht="12.75" customHeight="1" s="324">
      <c r="A860" s="195" t="n"/>
      <c r="B860" s="195" t="n"/>
      <c r="C860" s="195" t="n"/>
      <c r="D860" s="195" t="n"/>
      <c r="E860" s="195" t="n"/>
      <c r="F860" s="195" t="n"/>
      <c r="G860" s="195" t="n"/>
      <c r="H860" s="195" t="n"/>
      <c r="I860" s="195" t="n"/>
      <c r="J860" s="195" t="n"/>
      <c r="K860" s="195" t="n"/>
      <c r="L860" s="195" t="n"/>
      <c r="M860" s="195" t="n"/>
      <c r="N860" s="195" t="n"/>
      <c r="O860" s="195" t="n"/>
      <c r="P860" s="195" t="n"/>
      <c r="Q860" s="195" t="n"/>
      <c r="R860" s="195" t="n"/>
      <c r="S860" s="195" t="n"/>
      <c r="T860" s="195" t="n"/>
      <c r="U860" s="195" t="n"/>
      <c r="V860" s="195" t="n"/>
      <c r="W860" s="195" t="n"/>
      <c r="X860" s="195" t="n"/>
      <c r="Y860" s="195" t="n"/>
      <c r="Z860" s="195" t="n"/>
    </row>
    <row r="861" ht="12.75" customHeight="1" s="324">
      <c r="A861" s="195" t="n"/>
      <c r="B861" s="195" t="n"/>
      <c r="C861" s="195" t="n"/>
      <c r="D861" s="195" t="n"/>
      <c r="E861" s="195" t="n"/>
      <c r="F861" s="195" t="n"/>
      <c r="G861" s="195" t="n"/>
      <c r="H861" s="195" t="n"/>
      <c r="I861" s="195" t="n"/>
      <c r="J861" s="195" t="n"/>
      <c r="K861" s="195" t="n"/>
      <c r="L861" s="195" t="n"/>
      <c r="M861" s="195" t="n"/>
      <c r="N861" s="195" t="n"/>
      <c r="O861" s="195" t="n"/>
      <c r="P861" s="195" t="n"/>
      <c r="Q861" s="195" t="n"/>
      <c r="R861" s="195" t="n"/>
      <c r="S861" s="195" t="n"/>
      <c r="T861" s="195" t="n"/>
      <c r="U861" s="195" t="n"/>
      <c r="V861" s="195" t="n"/>
      <c r="W861" s="195" t="n"/>
      <c r="X861" s="195" t="n"/>
      <c r="Y861" s="195" t="n"/>
      <c r="Z861" s="195" t="n"/>
    </row>
    <row r="862" ht="12.75" customHeight="1" s="324">
      <c r="A862" s="195" t="n"/>
      <c r="B862" s="195" t="n"/>
      <c r="C862" s="195" t="n"/>
      <c r="D862" s="195" t="n"/>
      <c r="E862" s="195" t="n"/>
      <c r="F862" s="195" t="n"/>
      <c r="G862" s="195" t="n"/>
      <c r="H862" s="195" t="n"/>
      <c r="I862" s="195" t="n"/>
      <c r="J862" s="195" t="n"/>
      <c r="K862" s="195" t="n"/>
      <c r="L862" s="195" t="n"/>
      <c r="M862" s="195" t="n"/>
      <c r="N862" s="195" t="n"/>
      <c r="O862" s="195" t="n"/>
      <c r="P862" s="195" t="n"/>
      <c r="Q862" s="195" t="n"/>
      <c r="R862" s="195" t="n"/>
      <c r="S862" s="195" t="n"/>
      <c r="T862" s="195" t="n"/>
      <c r="U862" s="195" t="n"/>
      <c r="V862" s="195" t="n"/>
      <c r="W862" s="195" t="n"/>
      <c r="X862" s="195" t="n"/>
      <c r="Y862" s="195" t="n"/>
      <c r="Z862" s="195" t="n"/>
    </row>
    <row r="863" ht="12.75" customHeight="1" s="324">
      <c r="A863" s="195" t="n"/>
      <c r="B863" s="195" t="n"/>
      <c r="C863" s="195" t="n"/>
      <c r="D863" s="195" t="n"/>
      <c r="E863" s="195" t="n"/>
      <c r="F863" s="195" t="n"/>
      <c r="G863" s="195" t="n"/>
      <c r="H863" s="195" t="n"/>
      <c r="I863" s="195" t="n"/>
      <c r="J863" s="195" t="n"/>
      <c r="K863" s="195" t="n"/>
      <c r="L863" s="195" t="n"/>
      <c r="M863" s="195" t="n"/>
      <c r="N863" s="195" t="n"/>
      <c r="O863" s="195" t="n"/>
      <c r="P863" s="195" t="n"/>
      <c r="Q863" s="195" t="n"/>
      <c r="R863" s="195" t="n"/>
      <c r="S863" s="195" t="n"/>
      <c r="T863" s="195" t="n"/>
      <c r="U863" s="195" t="n"/>
      <c r="V863" s="195" t="n"/>
      <c r="W863" s="195" t="n"/>
      <c r="X863" s="195" t="n"/>
      <c r="Y863" s="195" t="n"/>
      <c r="Z863" s="195" t="n"/>
    </row>
    <row r="864" ht="12.75" customHeight="1" s="324">
      <c r="A864" s="195" t="n"/>
      <c r="B864" s="195" t="n"/>
      <c r="C864" s="195" t="n"/>
      <c r="D864" s="195" t="n"/>
      <c r="E864" s="195" t="n"/>
      <c r="F864" s="195" t="n"/>
      <c r="G864" s="195" t="n"/>
      <c r="H864" s="195" t="n"/>
      <c r="I864" s="195" t="n"/>
      <c r="J864" s="195" t="n"/>
      <c r="K864" s="195" t="n"/>
      <c r="L864" s="195" t="n"/>
      <c r="M864" s="195" t="n"/>
      <c r="N864" s="195" t="n"/>
      <c r="O864" s="195" t="n"/>
      <c r="P864" s="195" t="n"/>
      <c r="Q864" s="195" t="n"/>
      <c r="R864" s="195" t="n"/>
      <c r="S864" s="195" t="n"/>
      <c r="T864" s="195" t="n"/>
      <c r="U864" s="195" t="n"/>
      <c r="V864" s="195" t="n"/>
      <c r="W864" s="195" t="n"/>
      <c r="X864" s="195" t="n"/>
      <c r="Y864" s="195" t="n"/>
      <c r="Z864" s="195" t="n"/>
    </row>
    <row r="865" ht="12.75" customHeight="1" s="324">
      <c r="A865" s="195" t="n"/>
      <c r="B865" s="195" t="n"/>
      <c r="C865" s="195" t="n"/>
      <c r="D865" s="195" t="n"/>
      <c r="E865" s="195" t="n"/>
      <c r="F865" s="195" t="n"/>
      <c r="G865" s="195" t="n"/>
      <c r="H865" s="195" t="n"/>
      <c r="I865" s="195" t="n"/>
      <c r="J865" s="195" t="n"/>
      <c r="K865" s="195" t="n"/>
      <c r="L865" s="195" t="n"/>
      <c r="M865" s="195" t="n"/>
      <c r="N865" s="195" t="n"/>
      <c r="O865" s="195" t="n"/>
      <c r="P865" s="195" t="n"/>
      <c r="Q865" s="195" t="n"/>
      <c r="R865" s="195" t="n"/>
      <c r="S865" s="195" t="n"/>
      <c r="T865" s="195" t="n"/>
      <c r="U865" s="195" t="n"/>
      <c r="V865" s="195" t="n"/>
      <c r="W865" s="195" t="n"/>
      <c r="X865" s="195" t="n"/>
      <c r="Y865" s="195" t="n"/>
      <c r="Z865" s="195" t="n"/>
    </row>
    <row r="866" ht="12.75" customHeight="1" s="324">
      <c r="A866" s="195" t="n"/>
      <c r="B866" s="195" t="n"/>
      <c r="C866" s="195" t="n"/>
      <c r="D866" s="195" t="n"/>
      <c r="E866" s="195" t="n"/>
      <c r="F866" s="195" t="n"/>
      <c r="G866" s="195" t="n"/>
      <c r="H866" s="195" t="n"/>
      <c r="I866" s="195" t="n"/>
      <c r="J866" s="195" t="n"/>
      <c r="K866" s="195" t="n"/>
      <c r="L866" s="195" t="n"/>
      <c r="M866" s="195" t="n"/>
      <c r="N866" s="195" t="n"/>
      <c r="O866" s="195" t="n"/>
      <c r="P866" s="195" t="n"/>
      <c r="Q866" s="195" t="n"/>
      <c r="R866" s="195" t="n"/>
      <c r="S866" s="195" t="n"/>
      <c r="T866" s="195" t="n"/>
      <c r="U866" s="195" t="n"/>
      <c r="V866" s="195" t="n"/>
      <c r="W866" s="195" t="n"/>
      <c r="X866" s="195" t="n"/>
      <c r="Y866" s="195" t="n"/>
      <c r="Z866" s="195" t="n"/>
    </row>
    <row r="867" ht="12.75" customHeight="1" s="324">
      <c r="A867" s="195" t="n"/>
      <c r="B867" s="195" t="n"/>
      <c r="C867" s="195" t="n"/>
      <c r="D867" s="195" t="n"/>
      <c r="E867" s="195" t="n"/>
      <c r="F867" s="195" t="n"/>
      <c r="G867" s="195" t="n"/>
      <c r="H867" s="195" t="n"/>
      <c r="I867" s="195" t="n"/>
      <c r="J867" s="195" t="n"/>
      <c r="K867" s="195" t="n"/>
      <c r="L867" s="195" t="n"/>
      <c r="M867" s="195" t="n"/>
      <c r="N867" s="195" t="n"/>
      <c r="O867" s="195" t="n"/>
      <c r="P867" s="195" t="n"/>
      <c r="Q867" s="195" t="n"/>
      <c r="R867" s="195" t="n"/>
      <c r="S867" s="195" t="n"/>
      <c r="T867" s="195" t="n"/>
      <c r="U867" s="195" t="n"/>
      <c r="V867" s="195" t="n"/>
      <c r="W867" s="195" t="n"/>
      <c r="X867" s="195" t="n"/>
      <c r="Y867" s="195" t="n"/>
      <c r="Z867" s="195" t="n"/>
    </row>
    <row r="868" ht="12.75" customHeight="1" s="324">
      <c r="A868" s="195" t="n"/>
      <c r="B868" s="195" t="n"/>
      <c r="C868" s="195" t="n"/>
      <c r="D868" s="195" t="n"/>
      <c r="E868" s="195" t="n"/>
      <c r="F868" s="195" t="n"/>
      <c r="G868" s="195" t="n"/>
      <c r="H868" s="195" t="n"/>
      <c r="I868" s="195" t="n"/>
      <c r="J868" s="195" t="n"/>
      <c r="K868" s="195" t="n"/>
      <c r="L868" s="195" t="n"/>
      <c r="M868" s="195" t="n"/>
      <c r="N868" s="195" t="n"/>
      <c r="O868" s="195" t="n"/>
      <c r="P868" s="195" t="n"/>
      <c r="Q868" s="195" t="n"/>
      <c r="R868" s="195" t="n"/>
      <c r="S868" s="195" t="n"/>
      <c r="T868" s="195" t="n"/>
      <c r="U868" s="195" t="n"/>
      <c r="V868" s="195" t="n"/>
      <c r="W868" s="195" t="n"/>
      <c r="X868" s="195" t="n"/>
      <c r="Y868" s="195" t="n"/>
      <c r="Z868" s="195" t="n"/>
    </row>
    <row r="869" ht="12.75" customHeight="1" s="324">
      <c r="A869" s="195" t="n"/>
      <c r="B869" s="195" t="n"/>
      <c r="C869" s="195" t="n"/>
      <c r="D869" s="195" t="n"/>
      <c r="E869" s="195" t="n"/>
      <c r="F869" s="195" t="n"/>
      <c r="G869" s="195" t="n"/>
      <c r="H869" s="195" t="n"/>
      <c r="I869" s="195" t="n"/>
      <c r="J869" s="195" t="n"/>
      <c r="K869" s="195" t="n"/>
      <c r="L869" s="195" t="n"/>
      <c r="M869" s="195" t="n"/>
      <c r="N869" s="195" t="n"/>
      <c r="O869" s="195" t="n"/>
      <c r="P869" s="195" t="n"/>
      <c r="Q869" s="195" t="n"/>
      <c r="R869" s="195" t="n"/>
      <c r="S869" s="195" t="n"/>
      <c r="T869" s="195" t="n"/>
      <c r="U869" s="195" t="n"/>
      <c r="V869" s="195" t="n"/>
      <c r="W869" s="195" t="n"/>
      <c r="X869" s="195" t="n"/>
      <c r="Y869" s="195" t="n"/>
      <c r="Z869" s="195" t="n"/>
    </row>
    <row r="870" ht="12.75" customHeight="1" s="324">
      <c r="A870" s="195" t="n"/>
      <c r="B870" s="195" t="n"/>
      <c r="C870" s="195" t="n"/>
      <c r="D870" s="195" t="n"/>
      <c r="E870" s="195" t="n"/>
      <c r="F870" s="195" t="n"/>
      <c r="G870" s="195" t="n"/>
      <c r="H870" s="195" t="n"/>
      <c r="I870" s="195" t="n"/>
      <c r="J870" s="195" t="n"/>
      <c r="K870" s="195" t="n"/>
      <c r="L870" s="195" t="n"/>
      <c r="M870" s="195" t="n"/>
      <c r="N870" s="195" t="n"/>
      <c r="O870" s="195" t="n"/>
      <c r="P870" s="195" t="n"/>
      <c r="Q870" s="195" t="n"/>
      <c r="R870" s="195" t="n"/>
      <c r="S870" s="195" t="n"/>
      <c r="T870" s="195" t="n"/>
      <c r="U870" s="195" t="n"/>
      <c r="V870" s="195" t="n"/>
      <c r="W870" s="195" t="n"/>
      <c r="X870" s="195" t="n"/>
      <c r="Y870" s="195" t="n"/>
      <c r="Z870" s="195" t="n"/>
    </row>
    <row r="871" ht="12.75" customHeight="1" s="324">
      <c r="A871" s="195" t="n"/>
      <c r="B871" s="195" t="n"/>
      <c r="C871" s="195" t="n"/>
      <c r="D871" s="195" t="n"/>
      <c r="E871" s="195" t="n"/>
      <c r="F871" s="195" t="n"/>
      <c r="G871" s="195" t="n"/>
      <c r="H871" s="195" t="n"/>
      <c r="I871" s="195" t="n"/>
      <c r="J871" s="195" t="n"/>
      <c r="K871" s="195" t="n"/>
      <c r="L871" s="195" t="n"/>
      <c r="M871" s="195" t="n"/>
      <c r="N871" s="195" t="n"/>
      <c r="O871" s="195" t="n"/>
      <c r="P871" s="195" t="n"/>
      <c r="Q871" s="195" t="n"/>
      <c r="R871" s="195" t="n"/>
      <c r="S871" s="195" t="n"/>
      <c r="T871" s="195" t="n"/>
      <c r="U871" s="195" t="n"/>
      <c r="V871" s="195" t="n"/>
      <c r="W871" s="195" t="n"/>
      <c r="X871" s="195" t="n"/>
      <c r="Y871" s="195" t="n"/>
      <c r="Z871" s="195" t="n"/>
    </row>
    <row r="872" ht="12.75" customHeight="1" s="324">
      <c r="A872" s="195" t="n"/>
      <c r="B872" s="195" t="n"/>
      <c r="C872" s="195" t="n"/>
      <c r="D872" s="195" t="n"/>
      <c r="E872" s="195" t="n"/>
      <c r="F872" s="195" t="n"/>
      <c r="G872" s="195" t="n"/>
      <c r="H872" s="195" t="n"/>
      <c r="I872" s="195" t="n"/>
      <c r="J872" s="195" t="n"/>
      <c r="K872" s="195" t="n"/>
      <c r="L872" s="195" t="n"/>
      <c r="M872" s="195" t="n"/>
      <c r="N872" s="195" t="n"/>
      <c r="O872" s="195" t="n"/>
      <c r="P872" s="195" t="n"/>
      <c r="Q872" s="195" t="n"/>
      <c r="R872" s="195" t="n"/>
      <c r="S872" s="195" t="n"/>
      <c r="T872" s="195" t="n"/>
      <c r="U872" s="195" t="n"/>
      <c r="V872" s="195" t="n"/>
      <c r="W872" s="195" t="n"/>
      <c r="X872" s="195" t="n"/>
      <c r="Y872" s="195" t="n"/>
      <c r="Z872" s="195" t="n"/>
    </row>
    <row r="873" ht="12.75" customHeight="1" s="324">
      <c r="A873" s="195" t="n"/>
      <c r="B873" s="195" t="n"/>
      <c r="C873" s="195" t="n"/>
      <c r="D873" s="195" t="n"/>
      <c r="E873" s="195" t="n"/>
      <c r="F873" s="195" t="n"/>
      <c r="G873" s="195" t="n"/>
      <c r="H873" s="195" t="n"/>
      <c r="I873" s="195" t="n"/>
      <c r="J873" s="195" t="n"/>
      <c r="K873" s="195" t="n"/>
      <c r="L873" s="195" t="n"/>
      <c r="M873" s="195" t="n"/>
      <c r="N873" s="195" t="n"/>
      <c r="O873" s="195" t="n"/>
      <c r="P873" s="195" t="n"/>
      <c r="Q873" s="195" t="n"/>
      <c r="R873" s="195" t="n"/>
      <c r="S873" s="195" t="n"/>
      <c r="T873" s="195" t="n"/>
      <c r="U873" s="195" t="n"/>
      <c r="V873" s="195" t="n"/>
      <c r="W873" s="195" t="n"/>
      <c r="X873" s="195" t="n"/>
      <c r="Y873" s="195" t="n"/>
      <c r="Z873" s="195" t="n"/>
    </row>
    <row r="874" ht="12.75" customHeight="1" s="324">
      <c r="A874" s="195" t="n"/>
      <c r="B874" s="195" t="n"/>
      <c r="C874" s="195" t="n"/>
      <c r="D874" s="195" t="n"/>
      <c r="E874" s="195" t="n"/>
      <c r="F874" s="195" t="n"/>
      <c r="G874" s="195" t="n"/>
      <c r="H874" s="195" t="n"/>
      <c r="I874" s="195" t="n"/>
      <c r="J874" s="195" t="n"/>
      <c r="K874" s="195" t="n"/>
      <c r="L874" s="195" t="n"/>
      <c r="M874" s="195" t="n"/>
      <c r="N874" s="195" t="n"/>
      <c r="O874" s="195" t="n"/>
      <c r="P874" s="195" t="n"/>
      <c r="Q874" s="195" t="n"/>
      <c r="R874" s="195" t="n"/>
      <c r="S874" s="195" t="n"/>
      <c r="T874" s="195" t="n"/>
      <c r="U874" s="195" t="n"/>
      <c r="V874" s="195" t="n"/>
      <c r="W874" s="195" t="n"/>
      <c r="X874" s="195" t="n"/>
      <c r="Y874" s="195" t="n"/>
      <c r="Z874" s="195" t="n"/>
    </row>
    <row r="875" ht="12.75" customHeight="1" s="324">
      <c r="A875" s="195" t="n"/>
      <c r="B875" s="195" t="n"/>
      <c r="C875" s="195" t="n"/>
      <c r="D875" s="195" t="n"/>
      <c r="E875" s="195" t="n"/>
      <c r="F875" s="195" t="n"/>
      <c r="G875" s="195" t="n"/>
      <c r="H875" s="195" t="n"/>
      <c r="I875" s="195" t="n"/>
      <c r="J875" s="195" t="n"/>
      <c r="K875" s="195" t="n"/>
      <c r="L875" s="195" t="n"/>
      <c r="M875" s="195" t="n"/>
      <c r="N875" s="195" t="n"/>
      <c r="O875" s="195" t="n"/>
      <c r="P875" s="195" t="n"/>
      <c r="Q875" s="195" t="n"/>
      <c r="R875" s="195" t="n"/>
      <c r="S875" s="195" t="n"/>
      <c r="T875" s="195" t="n"/>
      <c r="U875" s="195" t="n"/>
      <c r="V875" s="195" t="n"/>
      <c r="W875" s="195" t="n"/>
      <c r="X875" s="195" t="n"/>
      <c r="Y875" s="195" t="n"/>
      <c r="Z875" s="195" t="n"/>
    </row>
    <row r="876" ht="12.75" customHeight="1" s="324">
      <c r="A876" s="195" t="n"/>
      <c r="B876" s="195" t="n"/>
      <c r="C876" s="195" t="n"/>
      <c r="D876" s="195" t="n"/>
      <c r="E876" s="195" t="n"/>
      <c r="F876" s="195" t="n"/>
      <c r="G876" s="195" t="n"/>
      <c r="H876" s="195" t="n"/>
      <c r="I876" s="195" t="n"/>
      <c r="J876" s="195" t="n"/>
      <c r="K876" s="195" t="n"/>
      <c r="L876" s="195" t="n"/>
      <c r="M876" s="195" t="n"/>
      <c r="N876" s="195" t="n"/>
      <c r="O876" s="195" t="n"/>
      <c r="P876" s="195" t="n"/>
      <c r="Q876" s="195" t="n"/>
      <c r="R876" s="195" t="n"/>
      <c r="S876" s="195" t="n"/>
      <c r="T876" s="195" t="n"/>
      <c r="U876" s="195" t="n"/>
      <c r="V876" s="195" t="n"/>
      <c r="W876" s="195" t="n"/>
      <c r="X876" s="195" t="n"/>
      <c r="Y876" s="195" t="n"/>
      <c r="Z876" s="195" t="n"/>
    </row>
    <row r="877" ht="12.75" customHeight="1" s="324">
      <c r="A877" s="195" t="n"/>
      <c r="B877" s="195" t="n"/>
      <c r="C877" s="195" t="n"/>
      <c r="D877" s="195" t="n"/>
      <c r="E877" s="195" t="n"/>
      <c r="F877" s="195" t="n"/>
      <c r="G877" s="195" t="n"/>
      <c r="H877" s="195" t="n"/>
      <c r="I877" s="195" t="n"/>
      <c r="J877" s="195" t="n"/>
      <c r="K877" s="195" t="n"/>
      <c r="L877" s="195" t="n"/>
      <c r="M877" s="195" t="n"/>
      <c r="N877" s="195" t="n"/>
      <c r="O877" s="195" t="n"/>
      <c r="P877" s="195" t="n"/>
      <c r="Q877" s="195" t="n"/>
      <c r="R877" s="195" t="n"/>
      <c r="S877" s="195" t="n"/>
      <c r="T877" s="195" t="n"/>
      <c r="U877" s="195" t="n"/>
      <c r="V877" s="195" t="n"/>
      <c r="W877" s="195" t="n"/>
      <c r="X877" s="195" t="n"/>
      <c r="Y877" s="195" t="n"/>
      <c r="Z877" s="195" t="n"/>
    </row>
    <row r="878" ht="12.75" customHeight="1" s="324">
      <c r="A878" s="195" t="n"/>
      <c r="B878" s="195" t="n"/>
      <c r="C878" s="195" t="n"/>
      <c r="D878" s="195" t="n"/>
      <c r="E878" s="195" t="n"/>
      <c r="F878" s="195" t="n"/>
      <c r="G878" s="195" t="n"/>
      <c r="H878" s="195" t="n"/>
      <c r="I878" s="195" t="n"/>
      <c r="J878" s="195" t="n"/>
      <c r="K878" s="195" t="n"/>
      <c r="L878" s="195" t="n"/>
      <c r="M878" s="195" t="n"/>
      <c r="N878" s="195" t="n"/>
      <c r="O878" s="195" t="n"/>
      <c r="P878" s="195" t="n"/>
      <c r="Q878" s="195" t="n"/>
      <c r="R878" s="195" t="n"/>
      <c r="S878" s="195" t="n"/>
      <c r="T878" s="195" t="n"/>
      <c r="U878" s="195" t="n"/>
      <c r="V878" s="195" t="n"/>
      <c r="W878" s="195" t="n"/>
      <c r="X878" s="195" t="n"/>
      <c r="Y878" s="195" t="n"/>
      <c r="Z878" s="195" t="n"/>
    </row>
    <row r="879" ht="12.75" customHeight="1" s="324">
      <c r="A879" s="195" t="n"/>
      <c r="B879" s="195" t="n"/>
      <c r="C879" s="195" t="n"/>
      <c r="D879" s="195" t="n"/>
      <c r="E879" s="195" t="n"/>
      <c r="F879" s="195" t="n"/>
      <c r="G879" s="195" t="n"/>
      <c r="H879" s="195" t="n"/>
      <c r="I879" s="195" t="n"/>
      <c r="J879" s="195" t="n"/>
      <c r="K879" s="195" t="n"/>
      <c r="L879" s="195" t="n"/>
      <c r="M879" s="195" t="n"/>
      <c r="N879" s="195" t="n"/>
      <c r="O879" s="195" t="n"/>
      <c r="P879" s="195" t="n"/>
      <c r="Q879" s="195" t="n"/>
      <c r="R879" s="195" t="n"/>
      <c r="S879" s="195" t="n"/>
      <c r="T879" s="195" t="n"/>
      <c r="U879" s="195" t="n"/>
      <c r="V879" s="195" t="n"/>
      <c r="W879" s="195" t="n"/>
      <c r="X879" s="195" t="n"/>
      <c r="Y879" s="195" t="n"/>
      <c r="Z879" s="195" t="n"/>
    </row>
    <row r="880" ht="12.75" customHeight="1" s="324">
      <c r="A880" s="195" t="n"/>
      <c r="B880" s="195" t="n"/>
      <c r="C880" s="195" t="n"/>
      <c r="D880" s="195" t="n"/>
      <c r="E880" s="195" t="n"/>
      <c r="F880" s="195" t="n"/>
      <c r="G880" s="195" t="n"/>
      <c r="H880" s="195" t="n"/>
      <c r="I880" s="195" t="n"/>
      <c r="J880" s="195" t="n"/>
      <c r="K880" s="195" t="n"/>
      <c r="L880" s="195" t="n"/>
      <c r="M880" s="195" t="n"/>
      <c r="N880" s="195" t="n"/>
      <c r="O880" s="195" t="n"/>
      <c r="P880" s="195" t="n"/>
      <c r="Q880" s="195" t="n"/>
      <c r="R880" s="195" t="n"/>
      <c r="S880" s="195" t="n"/>
      <c r="T880" s="195" t="n"/>
      <c r="U880" s="195" t="n"/>
      <c r="V880" s="195" t="n"/>
      <c r="W880" s="195" t="n"/>
      <c r="X880" s="195" t="n"/>
      <c r="Y880" s="195" t="n"/>
      <c r="Z880" s="195" t="n"/>
    </row>
    <row r="881" ht="12.75" customHeight="1" s="324">
      <c r="A881" s="195" t="n"/>
      <c r="B881" s="195" t="n"/>
      <c r="C881" s="195" t="n"/>
      <c r="D881" s="195" t="n"/>
      <c r="E881" s="195" t="n"/>
      <c r="F881" s="195" t="n"/>
      <c r="G881" s="195" t="n"/>
      <c r="H881" s="195" t="n"/>
      <c r="I881" s="195" t="n"/>
      <c r="J881" s="195" t="n"/>
      <c r="K881" s="195" t="n"/>
      <c r="L881" s="195" t="n"/>
      <c r="M881" s="195" t="n"/>
      <c r="N881" s="195" t="n"/>
      <c r="O881" s="195" t="n"/>
      <c r="P881" s="195" t="n"/>
      <c r="Q881" s="195" t="n"/>
      <c r="R881" s="195" t="n"/>
      <c r="S881" s="195" t="n"/>
      <c r="T881" s="195" t="n"/>
      <c r="U881" s="195" t="n"/>
      <c r="V881" s="195" t="n"/>
      <c r="W881" s="195" t="n"/>
      <c r="X881" s="195" t="n"/>
      <c r="Y881" s="195" t="n"/>
      <c r="Z881" s="195" t="n"/>
    </row>
    <row r="882" ht="12.75" customHeight="1" s="324">
      <c r="A882" s="195" t="n"/>
      <c r="B882" s="195" t="n"/>
      <c r="C882" s="195" t="n"/>
      <c r="D882" s="195" t="n"/>
      <c r="E882" s="195" t="n"/>
      <c r="F882" s="195" t="n"/>
      <c r="G882" s="195" t="n"/>
      <c r="H882" s="195" t="n"/>
      <c r="I882" s="195" t="n"/>
      <c r="J882" s="195" t="n"/>
      <c r="K882" s="195" t="n"/>
      <c r="L882" s="195" t="n"/>
      <c r="M882" s="195" t="n"/>
      <c r="N882" s="195" t="n"/>
      <c r="O882" s="195" t="n"/>
      <c r="P882" s="195" t="n"/>
      <c r="Q882" s="195" t="n"/>
      <c r="R882" s="195" t="n"/>
      <c r="S882" s="195" t="n"/>
      <c r="T882" s="195" t="n"/>
      <c r="U882" s="195" t="n"/>
      <c r="V882" s="195" t="n"/>
      <c r="W882" s="195" t="n"/>
      <c r="X882" s="195" t="n"/>
      <c r="Y882" s="195" t="n"/>
      <c r="Z882" s="195" t="n"/>
    </row>
    <row r="883" ht="12.75" customHeight="1" s="324">
      <c r="A883" s="195" t="n"/>
      <c r="B883" s="195" t="n"/>
      <c r="C883" s="195" t="n"/>
      <c r="D883" s="195" t="n"/>
      <c r="E883" s="195" t="n"/>
      <c r="F883" s="195" t="n"/>
      <c r="G883" s="195" t="n"/>
      <c r="H883" s="195" t="n"/>
      <c r="I883" s="195" t="n"/>
      <c r="J883" s="195" t="n"/>
      <c r="K883" s="195" t="n"/>
      <c r="L883" s="195" t="n"/>
      <c r="M883" s="195" t="n"/>
      <c r="N883" s="195" t="n"/>
      <c r="O883" s="195" t="n"/>
      <c r="P883" s="195" t="n"/>
      <c r="Q883" s="195" t="n"/>
      <c r="R883" s="195" t="n"/>
      <c r="S883" s="195" t="n"/>
      <c r="T883" s="195" t="n"/>
      <c r="U883" s="195" t="n"/>
      <c r="V883" s="195" t="n"/>
      <c r="W883" s="195" t="n"/>
      <c r="X883" s="195" t="n"/>
      <c r="Y883" s="195" t="n"/>
      <c r="Z883" s="195" t="n"/>
    </row>
    <row r="884" ht="12.75" customHeight="1" s="324">
      <c r="A884" s="195" t="n"/>
      <c r="B884" s="195" t="n"/>
      <c r="C884" s="195" t="n"/>
      <c r="D884" s="195" t="n"/>
      <c r="E884" s="195" t="n"/>
      <c r="F884" s="195" t="n"/>
      <c r="G884" s="195" t="n"/>
      <c r="H884" s="195" t="n"/>
      <c r="I884" s="195" t="n"/>
      <c r="J884" s="195" t="n"/>
      <c r="K884" s="195" t="n"/>
      <c r="L884" s="195" t="n"/>
      <c r="M884" s="195" t="n"/>
      <c r="N884" s="195" t="n"/>
      <c r="O884" s="195" t="n"/>
      <c r="P884" s="195" t="n"/>
      <c r="Q884" s="195" t="n"/>
      <c r="R884" s="195" t="n"/>
      <c r="S884" s="195" t="n"/>
      <c r="T884" s="195" t="n"/>
      <c r="U884" s="195" t="n"/>
      <c r="V884" s="195" t="n"/>
      <c r="W884" s="195" t="n"/>
      <c r="X884" s="195" t="n"/>
      <c r="Y884" s="195" t="n"/>
      <c r="Z884" s="195" t="n"/>
    </row>
    <row r="885" ht="12.75" customHeight="1" s="324">
      <c r="A885" s="195" t="n"/>
      <c r="B885" s="195" t="n"/>
      <c r="C885" s="195" t="n"/>
      <c r="D885" s="195" t="n"/>
      <c r="E885" s="195" t="n"/>
      <c r="F885" s="195" t="n"/>
      <c r="G885" s="195" t="n"/>
      <c r="H885" s="195" t="n"/>
      <c r="I885" s="195" t="n"/>
      <c r="J885" s="195" t="n"/>
      <c r="K885" s="195" t="n"/>
      <c r="L885" s="195" t="n"/>
      <c r="M885" s="195" t="n"/>
      <c r="N885" s="195" t="n"/>
      <c r="O885" s="195" t="n"/>
      <c r="P885" s="195" t="n"/>
      <c r="Q885" s="195" t="n"/>
      <c r="R885" s="195" t="n"/>
      <c r="S885" s="195" t="n"/>
      <c r="T885" s="195" t="n"/>
      <c r="U885" s="195" t="n"/>
      <c r="V885" s="195" t="n"/>
      <c r="W885" s="195" t="n"/>
      <c r="X885" s="195" t="n"/>
      <c r="Y885" s="195" t="n"/>
      <c r="Z885" s="195" t="n"/>
    </row>
    <row r="886" ht="12.75" customHeight="1" s="324">
      <c r="A886" s="195" t="n"/>
      <c r="B886" s="195" t="n"/>
      <c r="C886" s="195" t="n"/>
      <c r="D886" s="195" t="n"/>
      <c r="E886" s="195" t="n"/>
      <c r="F886" s="195" t="n"/>
      <c r="G886" s="195" t="n"/>
      <c r="H886" s="195" t="n"/>
      <c r="I886" s="195" t="n"/>
      <c r="J886" s="195" t="n"/>
      <c r="K886" s="195" t="n"/>
      <c r="L886" s="195" t="n"/>
      <c r="M886" s="195" t="n"/>
      <c r="N886" s="195" t="n"/>
      <c r="O886" s="195" t="n"/>
      <c r="P886" s="195" t="n"/>
      <c r="Q886" s="195" t="n"/>
      <c r="R886" s="195" t="n"/>
      <c r="S886" s="195" t="n"/>
      <c r="T886" s="195" t="n"/>
      <c r="U886" s="195" t="n"/>
      <c r="V886" s="195" t="n"/>
      <c r="W886" s="195" t="n"/>
      <c r="X886" s="195" t="n"/>
      <c r="Y886" s="195" t="n"/>
      <c r="Z886" s="195" t="n"/>
    </row>
    <row r="887" ht="12.75" customHeight="1" s="324">
      <c r="A887" s="195" t="n"/>
      <c r="B887" s="195" t="n"/>
      <c r="C887" s="195" t="n"/>
      <c r="D887" s="195" t="n"/>
      <c r="E887" s="195" t="n"/>
      <c r="F887" s="195" t="n"/>
      <c r="G887" s="195" t="n"/>
      <c r="H887" s="195" t="n"/>
      <c r="I887" s="195" t="n"/>
      <c r="J887" s="195" t="n"/>
      <c r="K887" s="195" t="n"/>
      <c r="L887" s="195" t="n"/>
      <c r="M887" s="195" t="n"/>
      <c r="N887" s="195" t="n"/>
      <c r="O887" s="195" t="n"/>
      <c r="P887" s="195" t="n"/>
      <c r="Q887" s="195" t="n"/>
      <c r="R887" s="195" t="n"/>
      <c r="S887" s="195" t="n"/>
      <c r="T887" s="195" t="n"/>
      <c r="U887" s="195" t="n"/>
      <c r="V887" s="195" t="n"/>
      <c r="W887" s="195" t="n"/>
      <c r="X887" s="195" t="n"/>
      <c r="Y887" s="195" t="n"/>
      <c r="Z887" s="195" t="n"/>
    </row>
    <row r="888" ht="12.75" customHeight="1" s="324">
      <c r="A888" s="195" t="n"/>
      <c r="B888" s="195" t="n"/>
      <c r="C888" s="195" t="n"/>
      <c r="D888" s="195" t="n"/>
      <c r="E888" s="195" t="n"/>
      <c r="F888" s="195" t="n"/>
      <c r="G888" s="195" t="n"/>
      <c r="H888" s="195" t="n"/>
      <c r="I888" s="195" t="n"/>
      <c r="J888" s="195" t="n"/>
      <c r="K888" s="195" t="n"/>
      <c r="L888" s="195" t="n"/>
      <c r="M888" s="195" t="n"/>
      <c r="N888" s="195" t="n"/>
      <c r="O888" s="195" t="n"/>
      <c r="P888" s="195" t="n"/>
      <c r="Q888" s="195" t="n"/>
      <c r="R888" s="195" t="n"/>
      <c r="S888" s="195" t="n"/>
      <c r="T888" s="195" t="n"/>
      <c r="U888" s="195" t="n"/>
      <c r="V888" s="195" t="n"/>
      <c r="W888" s="195" t="n"/>
      <c r="X888" s="195" t="n"/>
      <c r="Y888" s="195" t="n"/>
      <c r="Z888" s="195" t="n"/>
    </row>
    <row r="889" ht="12.75" customHeight="1" s="324">
      <c r="A889" s="195" t="n"/>
      <c r="B889" s="195" t="n"/>
      <c r="C889" s="195" t="n"/>
      <c r="D889" s="195" t="n"/>
      <c r="E889" s="195" t="n"/>
      <c r="F889" s="195" t="n"/>
      <c r="G889" s="195" t="n"/>
      <c r="H889" s="195" t="n"/>
      <c r="I889" s="195" t="n"/>
      <c r="J889" s="195" t="n"/>
      <c r="K889" s="195" t="n"/>
      <c r="L889" s="195" t="n"/>
      <c r="M889" s="195" t="n"/>
      <c r="N889" s="195" t="n"/>
      <c r="O889" s="195" t="n"/>
      <c r="P889" s="195" t="n"/>
      <c r="Q889" s="195" t="n"/>
      <c r="R889" s="195" t="n"/>
      <c r="S889" s="195" t="n"/>
      <c r="T889" s="195" t="n"/>
      <c r="U889" s="195" t="n"/>
      <c r="V889" s="195" t="n"/>
      <c r="W889" s="195" t="n"/>
      <c r="X889" s="195" t="n"/>
      <c r="Y889" s="195" t="n"/>
      <c r="Z889" s="195" t="n"/>
    </row>
    <row r="890" ht="12.75" customHeight="1" s="324">
      <c r="A890" s="195" t="n"/>
      <c r="B890" s="195" t="n"/>
      <c r="C890" s="195" t="n"/>
      <c r="D890" s="195" t="n"/>
      <c r="E890" s="195" t="n"/>
      <c r="F890" s="195" t="n"/>
      <c r="G890" s="195" t="n"/>
      <c r="H890" s="195" t="n"/>
      <c r="I890" s="195" t="n"/>
      <c r="J890" s="195" t="n"/>
      <c r="K890" s="195" t="n"/>
      <c r="L890" s="195" t="n"/>
      <c r="M890" s="195" t="n"/>
      <c r="N890" s="195" t="n"/>
      <c r="O890" s="195" t="n"/>
      <c r="P890" s="195" t="n"/>
      <c r="Q890" s="195" t="n"/>
      <c r="R890" s="195" t="n"/>
      <c r="S890" s="195" t="n"/>
      <c r="T890" s="195" t="n"/>
      <c r="U890" s="195" t="n"/>
      <c r="V890" s="195" t="n"/>
      <c r="W890" s="195" t="n"/>
      <c r="X890" s="195" t="n"/>
      <c r="Y890" s="195" t="n"/>
      <c r="Z890" s="195" t="n"/>
    </row>
    <row r="891" ht="12.75" customHeight="1" s="324">
      <c r="A891" s="195" t="n"/>
      <c r="B891" s="195" t="n"/>
      <c r="C891" s="195" t="n"/>
      <c r="D891" s="195" t="n"/>
      <c r="E891" s="195" t="n"/>
      <c r="F891" s="195" t="n"/>
      <c r="G891" s="195" t="n"/>
      <c r="H891" s="195" t="n"/>
      <c r="I891" s="195" t="n"/>
      <c r="J891" s="195" t="n"/>
      <c r="K891" s="195" t="n"/>
      <c r="L891" s="195" t="n"/>
      <c r="M891" s="195" t="n"/>
      <c r="N891" s="195" t="n"/>
      <c r="O891" s="195" t="n"/>
      <c r="P891" s="195" t="n"/>
      <c r="Q891" s="195" t="n"/>
      <c r="R891" s="195" t="n"/>
      <c r="S891" s="195" t="n"/>
      <c r="T891" s="195" t="n"/>
      <c r="U891" s="195" t="n"/>
      <c r="V891" s="195" t="n"/>
      <c r="W891" s="195" t="n"/>
      <c r="X891" s="195" t="n"/>
      <c r="Y891" s="195" t="n"/>
      <c r="Z891" s="195" t="n"/>
    </row>
    <row r="892" ht="12.75" customHeight="1" s="324">
      <c r="A892" s="195" t="n"/>
      <c r="B892" s="195" t="n"/>
      <c r="C892" s="195" t="n"/>
      <c r="D892" s="195" t="n"/>
      <c r="E892" s="195" t="n"/>
      <c r="F892" s="195" t="n"/>
      <c r="G892" s="195" t="n"/>
      <c r="H892" s="195" t="n"/>
      <c r="I892" s="195" t="n"/>
      <c r="J892" s="195" t="n"/>
      <c r="K892" s="195" t="n"/>
      <c r="L892" s="195" t="n"/>
      <c r="M892" s="195" t="n"/>
      <c r="N892" s="195" t="n"/>
      <c r="O892" s="195" t="n"/>
      <c r="P892" s="195" t="n"/>
      <c r="Q892" s="195" t="n"/>
      <c r="R892" s="195" t="n"/>
      <c r="S892" s="195" t="n"/>
      <c r="T892" s="195" t="n"/>
      <c r="U892" s="195" t="n"/>
      <c r="V892" s="195" t="n"/>
      <c r="W892" s="195" t="n"/>
      <c r="X892" s="195" t="n"/>
      <c r="Y892" s="195" t="n"/>
      <c r="Z892" s="195" t="n"/>
    </row>
    <row r="893" ht="12.75" customHeight="1" s="324">
      <c r="A893" s="195" t="n"/>
      <c r="B893" s="195" t="n"/>
      <c r="C893" s="195" t="n"/>
      <c r="D893" s="195" t="n"/>
      <c r="E893" s="195" t="n"/>
      <c r="F893" s="195" t="n"/>
      <c r="G893" s="195" t="n"/>
      <c r="H893" s="195" t="n"/>
      <c r="I893" s="195" t="n"/>
      <c r="J893" s="195" t="n"/>
      <c r="K893" s="195" t="n"/>
      <c r="L893" s="195" t="n"/>
      <c r="M893" s="195" t="n"/>
      <c r="N893" s="195" t="n"/>
      <c r="O893" s="195" t="n"/>
      <c r="P893" s="195" t="n"/>
      <c r="Q893" s="195" t="n"/>
      <c r="R893" s="195" t="n"/>
      <c r="S893" s="195" t="n"/>
      <c r="T893" s="195" t="n"/>
      <c r="U893" s="195" t="n"/>
      <c r="V893" s="195" t="n"/>
      <c r="W893" s="195" t="n"/>
      <c r="X893" s="195" t="n"/>
      <c r="Y893" s="195" t="n"/>
      <c r="Z893" s="195" t="n"/>
    </row>
    <row r="894" ht="12.75" customHeight="1" s="324">
      <c r="A894" s="195" t="n"/>
      <c r="B894" s="195" t="n"/>
      <c r="C894" s="195" t="n"/>
      <c r="D894" s="195" t="n"/>
      <c r="E894" s="195" t="n"/>
      <c r="F894" s="195" t="n"/>
      <c r="G894" s="195" t="n"/>
      <c r="H894" s="195" t="n"/>
      <c r="I894" s="195" t="n"/>
      <c r="J894" s="195" t="n"/>
      <c r="K894" s="195" t="n"/>
      <c r="L894" s="195" t="n"/>
      <c r="M894" s="195" t="n"/>
      <c r="N894" s="195" t="n"/>
      <c r="O894" s="195" t="n"/>
      <c r="P894" s="195" t="n"/>
      <c r="Q894" s="195" t="n"/>
      <c r="R894" s="195" t="n"/>
      <c r="S894" s="195" t="n"/>
      <c r="T894" s="195" t="n"/>
      <c r="U894" s="195" t="n"/>
      <c r="V894" s="195" t="n"/>
      <c r="W894" s="195" t="n"/>
      <c r="X894" s="195" t="n"/>
      <c r="Y894" s="195" t="n"/>
      <c r="Z894" s="195" t="n"/>
    </row>
    <row r="895" ht="12.75" customHeight="1" s="324">
      <c r="A895" s="195" t="n"/>
      <c r="B895" s="195" t="n"/>
      <c r="C895" s="195" t="n"/>
      <c r="D895" s="195" t="n"/>
      <c r="E895" s="195" t="n"/>
      <c r="F895" s="195" t="n"/>
      <c r="G895" s="195" t="n"/>
      <c r="H895" s="195" t="n"/>
      <c r="I895" s="195" t="n"/>
      <c r="J895" s="195" t="n"/>
      <c r="K895" s="195" t="n"/>
      <c r="L895" s="195" t="n"/>
      <c r="M895" s="195" t="n"/>
      <c r="N895" s="195" t="n"/>
      <c r="O895" s="195" t="n"/>
      <c r="P895" s="195" t="n"/>
      <c r="Q895" s="195" t="n"/>
      <c r="R895" s="195" t="n"/>
      <c r="S895" s="195" t="n"/>
      <c r="T895" s="195" t="n"/>
      <c r="U895" s="195" t="n"/>
      <c r="V895" s="195" t="n"/>
      <c r="W895" s="195" t="n"/>
      <c r="X895" s="195" t="n"/>
      <c r="Y895" s="195" t="n"/>
      <c r="Z895" s="195" t="n"/>
    </row>
    <row r="896" ht="12.75" customHeight="1" s="324">
      <c r="A896" s="195" t="n"/>
      <c r="B896" s="195" t="n"/>
      <c r="C896" s="195" t="n"/>
      <c r="D896" s="195" t="n"/>
      <c r="E896" s="195" t="n"/>
      <c r="F896" s="195" t="n"/>
      <c r="G896" s="195" t="n"/>
      <c r="H896" s="195" t="n"/>
      <c r="I896" s="195" t="n"/>
      <c r="J896" s="195" t="n"/>
      <c r="K896" s="195" t="n"/>
      <c r="L896" s="195" t="n"/>
      <c r="M896" s="195" t="n"/>
      <c r="N896" s="195" t="n"/>
      <c r="O896" s="195" t="n"/>
      <c r="P896" s="195" t="n"/>
      <c r="Q896" s="195" t="n"/>
      <c r="R896" s="195" t="n"/>
      <c r="S896" s="195" t="n"/>
      <c r="T896" s="195" t="n"/>
      <c r="U896" s="195" t="n"/>
      <c r="V896" s="195" t="n"/>
      <c r="W896" s="195" t="n"/>
      <c r="X896" s="195" t="n"/>
      <c r="Y896" s="195" t="n"/>
      <c r="Z896" s="195" t="n"/>
    </row>
    <row r="897" ht="12.75" customHeight="1" s="324">
      <c r="A897" s="195" t="n"/>
      <c r="B897" s="195" t="n"/>
      <c r="C897" s="195" t="n"/>
      <c r="D897" s="195" t="n"/>
      <c r="E897" s="195" t="n"/>
      <c r="F897" s="195" t="n"/>
      <c r="G897" s="195" t="n"/>
      <c r="H897" s="195" t="n"/>
      <c r="I897" s="195" t="n"/>
      <c r="J897" s="195" t="n"/>
      <c r="K897" s="195" t="n"/>
      <c r="L897" s="195" t="n"/>
      <c r="M897" s="195" t="n"/>
      <c r="N897" s="195" t="n"/>
      <c r="O897" s="195" t="n"/>
      <c r="P897" s="195" t="n"/>
      <c r="Q897" s="195" t="n"/>
      <c r="R897" s="195" t="n"/>
      <c r="S897" s="195" t="n"/>
      <c r="T897" s="195" t="n"/>
      <c r="U897" s="195" t="n"/>
      <c r="V897" s="195" t="n"/>
      <c r="W897" s="195" t="n"/>
      <c r="X897" s="195" t="n"/>
      <c r="Y897" s="195" t="n"/>
      <c r="Z897" s="195" t="n"/>
    </row>
    <row r="898" ht="12.75" customHeight="1" s="324">
      <c r="A898" s="195" t="n"/>
      <c r="B898" s="195" t="n"/>
      <c r="C898" s="195" t="n"/>
      <c r="D898" s="195" t="n"/>
      <c r="E898" s="195" t="n"/>
      <c r="F898" s="195" t="n"/>
      <c r="G898" s="195" t="n"/>
      <c r="H898" s="195" t="n"/>
      <c r="I898" s="195" t="n"/>
      <c r="J898" s="195" t="n"/>
      <c r="K898" s="195" t="n"/>
      <c r="L898" s="195" t="n"/>
      <c r="M898" s="195" t="n"/>
      <c r="N898" s="195" t="n"/>
      <c r="O898" s="195" t="n"/>
      <c r="P898" s="195" t="n"/>
      <c r="Q898" s="195" t="n"/>
      <c r="R898" s="195" t="n"/>
      <c r="S898" s="195" t="n"/>
      <c r="T898" s="195" t="n"/>
      <c r="U898" s="195" t="n"/>
      <c r="V898" s="195" t="n"/>
      <c r="W898" s="195" t="n"/>
      <c r="X898" s="195" t="n"/>
      <c r="Y898" s="195" t="n"/>
      <c r="Z898" s="195" t="n"/>
    </row>
    <row r="899" ht="12.75" customHeight="1" s="324">
      <c r="A899" s="195" t="n"/>
      <c r="B899" s="195" t="n"/>
      <c r="C899" s="195" t="n"/>
      <c r="D899" s="195" t="n"/>
      <c r="E899" s="195" t="n"/>
      <c r="F899" s="195" t="n"/>
      <c r="G899" s="195" t="n"/>
      <c r="H899" s="195" t="n"/>
      <c r="I899" s="195" t="n"/>
      <c r="J899" s="195" t="n"/>
      <c r="K899" s="195" t="n"/>
      <c r="L899" s="195" t="n"/>
      <c r="M899" s="195" t="n"/>
      <c r="N899" s="195" t="n"/>
      <c r="O899" s="195" t="n"/>
      <c r="P899" s="195" t="n"/>
      <c r="Q899" s="195" t="n"/>
      <c r="R899" s="195" t="n"/>
      <c r="S899" s="195" t="n"/>
      <c r="T899" s="195" t="n"/>
      <c r="U899" s="195" t="n"/>
      <c r="V899" s="195" t="n"/>
      <c r="W899" s="195" t="n"/>
      <c r="X899" s="195" t="n"/>
      <c r="Y899" s="195" t="n"/>
      <c r="Z899" s="195" t="n"/>
    </row>
    <row r="900" ht="12.75" customHeight="1" s="324">
      <c r="A900" s="195" t="n"/>
      <c r="B900" s="195" t="n"/>
      <c r="C900" s="195" t="n"/>
      <c r="D900" s="195" t="n"/>
      <c r="E900" s="195" t="n"/>
      <c r="F900" s="195" t="n"/>
      <c r="G900" s="195" t="n"/>
      <c r="H900" s="195" t="n"/>
      <c r="I900" s="195" t="n"/>
      <c r="J900" s="195" t="n"/>
      <c r="K900" s="195" t="n"/>
      <c r="L900" s="195" t="n"/>
      <c r="M900" s="195" t="n"/>
      <c r="N900" s="195" t="n"/>
      <c r="O900" s="195" t="n"/>
      <c r="P900" s="195" t="n"/>
      <c r="Q900" s="195" t="n"/>
      <c r="R900" s="195" t="n"/>
      <c r="S900" s="195" t="n"/>
      <c r="T900" s="195" t="n"/>
      <c r="U900" s="195" t="n"/>
      <c r="V900" s="195" t="n"/>
      <c r="W900" s="195" t="n"/>
      <c r="X900" s="195" t="n"/>
      <c r="Y900" s="195" t="n"/>
      <c r="Z900" s="195" t="n"/>
    </row>
    <row r="901" ht="12.75" customHeight="1" s="324">
      <c r="A901" s="195" t="n"/>
      <c r="B901" s="195" t="n"/>
      <c r="C901" s="195" t="n"/>
      <c r="D901" s="195" t="n"/>
      <c r="E901" s="195" t="n"/>
      <c r="F901" s="195" t="n"/>
      <c r="G901" s="195" t="n"/>
      <c r="H901" s="195" t="n"/>
      <c r="I901" s="195" t="n"/>
      <c r="J901" s="195" t="n"/>
      <c r="K901" s="195" t="n"/>
      <c r="L901" s="195" t="n"/>
      <c r="M901" s="195" t="n"/>
      <c r="N901" s="195" t="n"/>
      <c r="O901" s="195" t="n"/>
      <c r="P901" s="195" t="n"/>
      <c r="Q901" s="195" t="n"/>
      <c r="R901" s="195" t="n"/>
      <c r="S901" s="195" t="n"/>
      <c r="T901" s="195" t="n"/>
      <c r="U901" s="195" t="n"/>
      <c r="V901" s="195" t="n"/>
      <c r="W901" s="195" t="n"/>
      <c r="X901" s="195" t="n"/>
      <c r="Y901" s="195" t="n"/>
      <c r="Z901" s="195" t="n"/>
    </row>
    <row r="902" ht="12.75" customHeight="1" s="324">
      <c r="A902" s="195" t="n"/>
      <c r="B902" s="195" t="n"/>
      <c r="C902" s="195" t="n"/>
      <c r="D902" s="195" t="n"/>
      <c r="E902" s="195" t="n"/>
      <c r="F902" s="195" t="n"/>
      <c r="G902" s="195" t="n"/>
      <c r="H902" s="195" t="n"/>
      <c r="I902" s="195" t="n"/>
      <c r="J902" s="195" t="n"/>
      <c r="K902" s="195" t="n"/>
      <c r="L902" s="195" t="n"/>
      <c r="M902" s="195" t="n"/>
      <c r="N902" s="195" t="n"/>
      <c r="O902" s="195" t="n"/>
      <c r="P902" s="195" t="n"/>
      <c r="Q902" s="195" t="n"/>
      <c r="R902" s="195" t="n"/>
      <c r="S902" s="195" t="n"/>
      <c r="T902" s="195" t="n"/>
      <c r="U902" s="195" t="n"/>
      <c r="V902" s="195" t="n"/>
      <c r="W902" s="195" t="n"/>
      <c r="X902" s="195" t="n"/>
      <c r="Y902" s="195" t="n"/>
      <c r="Z902" s="195" t="n"/>
    </row>
    <row r="903" ht="12.75" customHeight="1" s="324">
      <c r="A903" s="195" t="n"/>
      <c r="B903" s="195" t="n"/>
      <c r="C903" s="195" t="n"/>
      <c r="D903" s="195" t="n"/>
      <c r="E903" s="195" t="n"/>
      <c r="F903" s="195" t="n"/>
      <c r="G903" s="195" t="n"/>
      <c r="H903" s="195" t="n"/>
      <c r="I903" s="195" t="n"/>
      <c r="J903" s="195" t="n"/>
      <c r="K903" s="195" t="n"/>
      <c r="L903" s="195" t="n"/>
      <c r="M903" s="195" t="n"/>
      <c r="N903" s="195" t="n"/>
      <c r="O903" s="195" t="n"/>
      <c r="P903" s="195" t="n"/>
      <c r="Q903" s="195" t="n"/>
      <c r="R903" s="195" t="n"/>
      <c r="S903" s="195" t="n"/>
      <c r="T903" s="195" t="n"/>
      <c r="U903" s="195" t="n"/>
      <c r="V903" s="195" t="n"/>
      <c r="W903" s="195" t="n"/>
      <c r="X903" s="195" t="n"/>
      <c r="Y903" s="195" t="n"/>
      <c r="Z903" s="195" t="n"/>
    </row>
    <row r="904" ht="12.75" customHeight="1" s="324">
      <c r="A904" s="195" t="n"/>
      <c r="B904" s="195" t="n"/>
      <c r="C904" s="195" t="n"/>
      <c r="D904" s="195" t="n"/>
      <c r="E904" s="195" t="n"/>
      <c r="F904" s="195" t="n"/>
      <c r="G904" s="195" t="n"/>
      <c r="H904" s="195" t="n"/>
      <c r="I904" s="195" t="n"/>
      <c r="J904" s="195" t="n"/>
      <c r="K904" s="195" t="n"/>
      <c r="L904" s="195" t="n"/>
      <c r="M904" s="195" t="n"/>
      <c r="N904" s="195" t="n"/>
      <c r="O904" s="195" t="n"/>
      <c r="P904" s="195" t="n"/>
      <c r="Q904" s="195" t="n"/>
      <c r="R904" s="195" t="n"/>
      <c r="S904" s="195" t="n"/>
      <c r="T904" s="195" t="n"/>
      <c r="U904" s="195" t="n"/>
      <c r="V904" s="195" t="n"/>
      <c r="W904" s="195" t="n"/>
      <c r="X904" s="195" t="n"/>
      <c r="Y904" s="195" t="n"/>
      <c r="Z904" s="195" t="n"/>
    </row>
    <row r="905" ht="12.75" customHeight="1" s="324">
      <c r="A905" s="195" t="n"/>
      <c r="B905" s="195" t="n"/>
      <c r="C905" s="195" t="n"/>
      <c r="D905" s="195" t="n"/>
      <c r="E905" s="195" t="n"/>
      <c r="F905" s="195" t="n"/>
      <c r="G905" s="195" t="n"/>
      <c r="H905" s="195" t="n"/>
      <c r="I905" s="195" t="n"/>
      <c r="J905" s="195" t="n"/>
      <c r="K905" s="195" t="n"/>
      <c r="L905" s="195" t="n"/>
      <c r="M905" s="195" t="n"/>
      <c r="N905" s="195" t="n"/>
      <c r="O905" s="195" t="n"/>
      <c r="P905" s="195" t="n"/>
      <c r="Q905" s="195" t="n"/>
      <c r="R905" s="195" t="n"/>
      <c r="S905" s="195" t="n"/>
      <c r="T905" s="195" t="n"/>
      <c r="U905" s="195" t="n"/>
      <c r="V905" s="195" t="n"/>
      <c r="W905" s="195" t="n"/>
      <c r="X905" s="195" t="n"/>
      <c r="Y905" s="195" t="n"/>
      <c r="Z905" s="195" t="n"/>
    </row>
    <row r="906" ht="12.75" customHeight="1" s="324">
      <c r="A906" s="195" t="n"/>
      <c r="B906" s="195" t="n"/>
      <c r="C906" s="195" t="n"/>
      <c r="D906" s="195" t="n"/>
      <c r="E906" s="195" t="n"/>
      <c r="F906" s="195" t="n"/>
      <c r="G906" s="195" t="n"/>
      <c r="H906" s="195" t="n"/>
      <c r="I906" s="195" t="n"/>
      <c r="J906" s="195" t="n"/>
      <c r="K906" s="195" t="n"/>
      <c r="L906" s="195" t="n"/>
      <c r="M906" s="195" t="n"/>
      <c r="N906" s="195" t="n"/>
      <c r="O906" s="195" t="n"/>
      <c r="P906" s="195" t="n"/>
      <c r="Q906" s="195" t="n"/>
      <c r="R906" s="195" t="n"/>
      <c r="S906" s="195" t="n"/>
      <c r="T906" s="195" t="n"/>
      <c r="U906" s="195" t="n"/>
      <c r="V906" s="195" t="n"/>
      <c r="W906" s="195" t="n"/>
      <c r="X906" s="195" t="n"/>
      <c r="Y906" s="195" t="n"/>
      <c r="Z906" s="195" t="n"/>
    </row>
    <row r="907" ht="12.75" customHeight="1" s="324">
      <c r="A907" s="195" t="n"/>
      <c r="B907" s="195" t="n"/>
      <c r="C907" s="195" t="n"/>
      <c r="D907" s="195" t="n"/>
      <c r="E907" s="195" t="n"/>
      <c r="F907" s="195" t="n"/>
      <c r="G907" s="195" t="n"/>
      <c r="H907" s="195" t="n"/>
      <c r="I907" s="195" t="n"/>
      <c r="J907" s="195" t="n"/>
      <c r="K907" s="195" t="n"/>
      <c r="L907" s="195" t="n"/>
      <c r="M907" s="195" t="n"/>
      <c r="N907" s="195" t="n"/>
      <c r="O907" s="195" t="n"/>
      <c r="P907" s="195" t="n"/>
      <c r="Q907" s="195" t="n"/>
      <c r="R907" s="195" t="n"/>
      <c r="S907" s="195" t="n"/>
      <c r="T907" s="195" t="n"/>
      <c r="U907" s="195" t="n"/>
      <c r="V907" s="195" t="n"/>
      <c r="W907" s="195" t="n"/>
      <c r="X907" s="195" t="n"/>
      <c r="Y907" s="195" t="n"/>
      <c r="Z907" s="195" t="n"/>
    </row>
    <row r="908" ht="12.75" customHeight="1" s="324">
      <c r="A908" s="195" t="n"/>
      <c r="B908" s="195" t="n"/>
      <c r="C908" s="195" t="n"/>
      <c r="D908" s="195" t="n"/>
      <c r="E908" s="195" t="n"/>
      <c r="F908" s="195" t="n"/>
      <c r="G908" s="195" t="n"/>
      <c r="H908" s="195" t="n"/>
      <c r="I908" s="195" t="n"/>
      <c r="J908" s="195" t="n"/>
      <c r="K908" s="195" t="n"/>
      <c r="L908" s="195" t="n"/>
      <c r="M908" s="195" t="n"/>
      <c r="N908" s="195" t="n"/>
      <c r="O908" s="195" t="n"/>
      <c r="P908" s="195" t="n"/>
      <c r="Q908" s="195" t="n"/>
      <c r="R908" s="195" t="n"/>
      <c r="S908" s="195" t="n"/>
      <c r="T908" s="195" t="n"/>
      <c r="U908" s="195" t="n"/>
      <c r="V908" s="195" t="n"/>
      <c r="W908" s="195" t="n"/>
      <c r="X908" s="195" t="n"/>
      <c r="Y908" s="195" t="n"/>
      <c r="Z908" s="195" t="n"/>
    </row>
    <row r="909" ht="12.75" customHeight="1" s="324">
      <c r="A909" s="195" t="n"/>
      <c r="B909" s="195" t="n"/>
      <c r="C909" s="195" t="n"/>
      <c r="D909" s="195" t="n"/>
      <c r="E909" s="195" t="n"/>
      <c r="F909" s="195" t="n"/>
      <c r="G909" s="195" t="n"/>
      <c r="H909" s="195" t="n"/>
      <c r="I909" s="195" t="n"/>
      <c r="J909" s="195" t="n"/>
      <c r="K909" s="195" t="n"/>
      <c r="L909" s="195" t="n"/>
      <c r="M909" s="195" t="n"/>
      <c r="N909" s="195" t="n"/>
      <c r="O909" s="195" t="n"/>
      <c r="P909" s="195" t="n"/>
      <c r="Q909" s="195" t="n"/>
      <c r="R909" s="195" t="n"/>
      <c r="S909" s="195" t="n"/>
      <c r="T909" s="195" t="n"/>
      <c r="U909" s="195" t="n"/>
      <c r="V909" s="195" t="n"/>
      <c r="W909" s="195" t="n"/>
      <c r="X909" s="195" t="n"/>
      <c r="Y909" s="195" t="n"/>
      <c r="Z909" s="195" t="n"/>
    </row>
    <row r="910" ht="12.75" customHeight="1" s="324">
      <c r="A910" s="195" t="n"/>
      <c r="B910" s="195" t="n"/>
      <c r="C910" s="195" t="n"/>
      <c r="D910" s="195" t="n"/>
      <c r="E910" s="195" t="n"/>
      <c r="F910" s="195" t="n"/>
      <c r="G910" s="195" t="n"/>
      <c r="H910" s="195" t="n"/>
      <c r="I910" s="195" t="n"/>
      <c r="J910" s="195" t="n"/>
      <c r="K910" s="195" t="n"/>
      <c r="L910" s="195" t="n"/>
      <c r="M910" s="195" t="n"/>
      <c r="N910" s="195" t="n"/>
      <c r="O910" s="195" t="n"/>
      <c r="P910" s="195" t="n"/>
      <c r="Q910" s="195" t="n"/>
      <c r="R910" s="195" t="n"/>
      <c r="S910" s="195" t="n"/>
      <c r="T910" s="195" t="n"/>
      <c r="U910" s="195" t="n"/>
      <c r="V910" s="195" t="n"/>
      <c r="W910" s="195" t="n"/>
      <c r="X910" s="195" t="n"/>
      <c r="Y910" s="195" t="n"/>
      <c r="Z910" s="195" t="n"/>
    </row>
    <row r="911" ht="12.75" customHeight="1" s="324">
      <c r="A911" s="195" t="n"/>
      <c r="B911" s="195" t="n"/>
      <c r="C911" s="195" t="n"/>
      <c r="D911" s="195" t="n"/>
      <c r="E911" s="195" t="n"/>
      <c r="F911" s="195" t="n"/>
      <c r="G911" s="195" t="n"/>
      <c r="H911" s="195" t="n"/>
      <c r="I911" s="195" t="n"/>
      <c r="J911" s="195" t="n"/>
      <c r="K911" s="195" t="n"/>
      <c r="L911" s="195" t="n"/>
      <c r="M911" s="195" t="n"/>
      <c r="N911" s="195" t="n"/>
      <c r="O911" s="195" t="n"/>
      <c r="P911" s="195" t="n"/>
      <c r="Q911" s="195" t="n"/>
      <c r="R911" s="195" t="n"/>
      <c r="S911" s="195" t="n"/>
      <c r="T911" s="195" t="n"/>
      <c r="U911" s="195" t="n"/>
      <c r="V911" s="195" t="n"/>
      <c r="W911" s="195" t="n"/>
      <c r="X911" s="195" t="n"/>
      <c r="Y911" s="195" t="n"/>
      <c r="Z911" s="195" t="n"/>
    </row>
    <row r="912" ht="12.75" customHeight="1" s="324">
      <c r="A912" s="195" t="n"/>
      <c r="B912" s="195" t="n"/>
      <c r="C912" s="195" t="n"/>
      <c r="D912" s="195" t="n"/>
      <c r="E912" s="195" t="n"/>
      <c r="F912" s="195" t="n"/>
      <c r="G912" s="195" t="n"/>
      <c r="H912" s="195" t="n"/>
      <c r="I912" s="195" t="n"/>
      <c r="J912" s="195" t="n"/>
      <c r="K912" s="195" t="n"/>
      <c r="L912" s="195" t="n"/>
      <c r="M912" s="195" t="n"/>
      <c r="N912" s="195" t="n"/>
      <c r="O912" s="195" t="n"/>
      <c r="P912" s="195" t="n"/>
      <c r="Q912" s="195" t="n"/>
      <c r="R912" s="195" t="n"/>
      <c r="S912" s="195" t="n"/>
      <c r="T912" s="195" t="n"/>
      <c r="U912" s="195" t="n"/>
      <c r="V912" s="195" t="n"/>
      <c r="W912" s="195" t="n"/>
      <c r="X912" s="195" t="n"/>
      <c r="Y912" s="195" t="n"/>
      <c r="Z912" s="195" t="n"/>
    </row>
    <row r="913" ht="12.75" customHeight="1" s="324">
      <c r="A913" s="195" t="n"/>
      <c r="B913" s="195" t="n"/>
      <c r="C913" s="195" t="n"/>
      <c r="D913" s="195" t="n"/>
      <c r="E913" s="195" t="n"/>
      <c r="F913" s="195" t="n"/>
      <c r="G913" s="195" t="n"/>
      <c r="H913" s="195" t="n"/>
      <c r="I913" s="195" t="n"/>
      <c r="J913" s="195" t="n"/>
      <c r="K913" s="195" t="n"/>
      <c r="L913" s="195" t="n"/>
      <c r="M913" s="195" t="n"/>
      <c r="N913" s="195" t="n"/>
      <c r="O913" s="195" t="n"/>
      <c r="P913" s="195" t="n"/>
      <c r="Q913" s="195" t="n"/>
      <c r="R913" s="195" t="n"/>
      <c r="S913" s="195" t="n"/>
      <c r="T913" s="195" t="n"/>
      <c r="U913" s="195" t="n"/>
      <c r="V913" s="195" t="n"/>
      <c r="W913" s="195" t="n"/>
      <c r="X913" s="195" t="n"/>
      <c r="Y913" s="195" t="n"/>
      <c r="Z913" s="195" t="n"/>
    </row>
    <row r="914" ht="12.75" customHeight="1" s="324">
      <c r="A914" s="195" t="n"/>
      <c r="B914" s="195" t="n"/>
      <c r="C914" s="195" t="n"/>
      <c r="D914" s="195" t="n"/>
      <c r="E914" s="195" t="n"/>
      <c r="F914" s="195" t="n"/>
      <c r="G914" s="195" t="n"/>
      <c r="H914" s="195" t="n"/>
      <c r="I914" s="195" t="n"/>
      <c r="J914" s="195" t="n"/>
      <c r="K914" s="195" t="n"/>
      <c r="L914" s="195" t="n"/>
      <c r="M914" s="195" t="n"/>
      <c r="N914" s="195" t="n"/>
      <c r="O914" s="195" t="n"/>
      <c r="P914" s="195" t="n"/>
      <c r="Q914" s="195" t="n"/>
      <c r="R914" s="195" t="n"/>
      <c r="S914" s="195" t="n"/>
      <c r="T914" s="195" t="n"/>
      <c r="U914" s="195" t="n"/>
      <c r="V914" s="195" t="n"/>
      <c r="W914" s="195" t="n"/>
      <c r="X914" s="195" t="n"/>
      <c r="Y914" s="195" t="n"/>
      <c r="Z914" s="195" t="n"/>
    </row>
    <row r="915" ht="12.75" customHeight="1" s="324">
      <c r="A915" s="195" t="n"/>
      <c r="B915" s="195" t="n"/>
      <c r="C915" s="195" t="n"/>
      <c r="D915" s="195" t="n"/>
      <c r="E915" s="195" t="n"/>
      <c r="F915" s="195" t="n"/>
      <c r="G915" s="195" t="n"/>
      <c r="H915" s="195" t="n"/>
      <c r="I915" s="195" t="n"/>
      <c r="J915" s="195" t="n"/>
      <c r="K915" s="195" t="n"/>
      <c r="L915" s="195" t="n"/>
      <c r="M915" s="195" t="n"/>
      <c r="N915" s="195" t="n"/>
      <c r="O915" s="195" t="n"/>
      <c r="P915" s="195" t="n"/>
      <c r="Q915" s="195" t="n"/>
      <c r="R915" s="195" t="n"/>
      <c r="S915" s="195" t="n"/>
      <c r="T915" s="195" t="n"/>
      <c r="U915" s="195" t="n"/>
      <c r="V915" s="195" t="n"/>
      <c r="W915" s="195" t="n"/>
      <c r="X915" s="195" t="n"/>
      <c r="Y915" s="195" t="n"/>
      <c r="Z915" s="195" t="n"/>
    </row>
    <row r="916" ht="12.75" customHeight="1" s="324">
      <c r="A916" s="195" t="n"/>
      <c r="B916" s="195" t="n"/>
      <c r="C916" s="195" t="n"/>
      <c r="D916" s="195" t="n"/>
      <c r="E916" s="195" t="n"/>
      <c r="F916" s="195" t="n"/>
      <c r="G916" s="195" t="n"/>
      <c r="H916" s="195" t="n"/>
      <c r="I916" s="195" t="n"/>
      <c r="J916" s="195" t="n"/>
      <c r="K916" s="195" t="n"/>
      <c r="L916" s="195" t="n"/>
      <c r="M916" s="195" t="n"/>
      <c r="N916" s="195" t="n"/>
      <c r="O916" s="195" t="n"/>
      <c r="P916" s="195" t="n"/>
      <c r="Q916" s="195" t="n"/>
      <c r="R916" s="195" t="n"/>
      <c r="S916" s="195" t="n"/>
      <c r="T916" s="195" t="n"/>
      <c r="U916" s="195" t="n"/>
      <c r="V916" s="195" t="n"/>
      <c r="W916" s="195" t="n"/>
      <c r="X916" s="195" t="n"/>
      <c r="Y916" s="195" t="n"/>
      <c r="Z916" s="195" t="n"/>
    </row>
    <row r="917" ht="12.75" customHeight="1" s="324">
      <c r="A917" s="195" t="n"/>
      <c r="B917" s="195" t="n"/>
      <c r="C917" s="195" t="n"/>
      <c r="D917" s="195" t="n"/>
      <c r="E917" s="195" t="n"/>
      <c r="F917" s="195" t="n"/>
      <c r="G917" s="195" t="n"/>
      <c r="H917" s="195" t="n"/>
      <c r="I917" s="195" t="n"/>
      <c r="J917" s="195" t="n"/>
      <c r="K917" s="195" t="n"/>
      <c r="L917" s="195" t="n"/>
      <c r="M917" s="195" t="n"/>
      <c r="N917" s="195" t="n"/>
      <c r="O917" s="195" t="n"/>
      <c r="P917" s="195" t="n"/>
      <c r="Q917" s="195" t="n"/>
      <c r="R917" s="195" t="n"/>
      <c r="S917" s="195" t="n"/>
      <c r="T917" s="195" t="n"/>
      <c r="U917" s="195" t="n"/>
      <c r="V917" s="195" t="n"/>
      <c r="W917" s="195" t="n"/>
      <c r="X917" s="195" t="n"/>
      <c r="Y917" s="195" t="n"/>
      <c r="Z917" s="195" t="n"/>
    </row>
    <row r="918" ht="12.75" customHeight="1" s="324">
      <c r="A918" s="195" t="n"/>
      <c r="B918" s="195" t="n"/>
      <c r="C918" s="195" t="n"/>
      <c r="D918" s="195" t="n"/>
      <c r="E918" s="195" t="n"/>
      <c r="F918" s="195" t="n"/>
      <c r="G918" s="195" t="n"/>
      <c r="H918" s="195" t="n"/>
      <c r="I918" s="195" t="n"/>
      <c r="J918" s="195" t="n"/>
      <c r="K918" s="195" t="n"/>
      <c r="L918" s="195" t="n"/>
      <c r="M918" s="195" t="n"/>
      <c r="N918" s="195" t="n"/>
      <c r="O918" s="195" t="n"/>
      <c r="P918" s="195" t="n"/>
      <c r="Q918" s="195" t="n"/>
      <c r="R918" s="195" t="n"/>
      <c r="S918" s="195" t="n"/>
      <c r="T918" s="195" t="n"/>
      <c r="U918" s="195" t="n"/>
      <c r="V918" s="195" t="n"/>
      <c r="W918" s="195" t="n"/>
      <c r="X918" s="195" t="n"/>
      <c r="Y918" s="195" t="n"/>
      <c r="Z918" s="195" t="n"/>
    </row>
    <row r="919" ht="12.75" customHeight="1" s="324">
      <c r="A919" s="195" t="n"/>
      <c r="B919" s="195" t="n"/>
      <c r="C919" s="195" t="n"/>
      <c r="D919" s="195" t="n"/>
      <c r="E919" s="195" t="n"/>
      <c r="F919" s="195" t="n"/>
      <c r="G919" s="195" t="n"/>
      <c r="H919" s="195" t="n"/>
      <c r="I919" s="195" t="n"/>
      <c r="J919" s="195" t="n"/>
      <c r="K919" s="195" t="n"/>
      <c r="L919" s="195" t="n"/>
      <c r="M919" s="195" t="n"/>
      <c r="N919" s="195" t="n"/>
      <c r="O919" s="195" t="n"/>
      <c r="P919" s="195" t="n"/>
      <c r="Q919" s="195" t="n"/>
      <c r="R919" s="195" t="n"/>
      <c r="S919" s="195" t="n"/>
      <c r="T919" s="195" t="n"/>
      <c r="U919" s="195" t="n"/>
      <c r="V919" s="195" t="n"/>
      <c r="W919" s="195" t="n"/>
      <c r="X919" s="195" t="n"/>
      <c r="Y919" s="195" t="n"/>
      <c r="Z919" s="195" t="n"/>
    </row>
    <row r="920" ht="12.75" customHeight="1" s="324">
      <c r="A920" s="195" t="n"/>
      <c r="B920" s="195" t="n"/>
      <c r="C920" s="195" t="n"/>
      <c r="D920" s="195" t="n"/>
      <c r="E920" s="195" t="n"/>
      <c r="F920" s="195" t="n"/>
      <c r="G920" s="195" t="n"/>
      <c r="H920" s="195" t="n"/>
      <c r="I920" s="195" t="n"/>
      <c r="J920" s="195" t="n"/>
      <c r="K920" s="195" t="n"/>
      <c r="L920" s="195" t="n"/>
      <c r="M920" s="195" t="n"/>
      <c r="N920" s="195" t="n"/>
      <c r="O920" s="195" t="n"/>
      <c r="P920" s="195" t="n"/>
      <c r="Q920" s="195" t="n"/>
      <c r="R920" s="195" t="n"/>
      <c r="S920" s="195" t="n"/>
      <c r="T920" s="195" t="n"/>
      <c r="U920" s="195" t="n"/>
      <c r="V920" s="195" t="n"/>
      <c r="W920" s="195" t="n"/>
      <c r="X920" s="195" t="n"/>
      <c r="Y920" s="195" t="n"/>
      <c r="Z920" s="195" t="n"/>
    </row>
    <row r="921" ht="12.75" customHeight="1" s="324">
      <c r="A921" s="195" t="n"/>
      <c r="B921" s="195" t="n"/>
      <c r="C921" s="195" t="n"/>
      <c r="D921" s="195" t="n"/>
      <c r="E921" s="195" t="n"/>
      <c r="F921" s="195" t="n"/>
      <c r="G921" s="195" t="n"/>
      <c r="H921" s="195" t="n"/>
      <c r="I921" s="195" t="n"/>
      <c r="J921" s="195" t="n"/>
      <c r="K921" s="195" t="n"/>
      <c r="L921" s="195" t="n"/>
      <c r="M921" s="195" t="n"/>
      <c r="N921" s="195" t="n"/>
      <c r="O921" s="195" t="n"/>
      <c r="P921" s="195" t="n"/>
      <c r="Q921" s="195" t="n"/>
      <c r="R921" s="195" t="n"/>
      <c r="S921" s="195" t="n"/>
      <c r="T921" s="195" t="n"/>
      <c r="U921" s="195" t="n"/>
      <c r="V921" s="195" t="n"/>
      <c r="W921" s="195" t="n"/>
      <c r="X921" s="195" t="n"/>
      <c r="Y921" s="195" t="n"/>
      <c r="Z921" s="195" t="n"/>
    </row>
    <row r="922" ht="12.75" customHeight="1" s="324">
      <c r="A922" s="195" t="n"/>
      <c r="B922" s="195" t="n"/>
      <c r="C922" s="195" t="n"/>
      <c r="D922" s="195" t="n"/>
      <c r="E922" s="195" t="n"/>
      <c r="F922" s="195" t="n"/>
      <c r="G922" s="195" t="n"/>
      <c r="H922" s="195" t="n"/>
      <c r="I922" s="195" t="n"/>
      <c r="J922" s="195" t="n"/>
      <c r="K922" s="195" t="n"/>
      <c r="L922" s="195" t="n"/>
      <c r="M922" s="195" t="n"/>
      <c r="N922" s="195" t="n"/>
      <c r="O922" s="195" t="n"/>
      <c r="P922" s="195" t="n"/>
      <c r="Q922" s="195" t="n"/>
      <c r="R922" s="195" t="n"/>
      <c r="S922" s="195" t="n"/>
      <c r="T922" s="195" t="n"/>
      <c r="U922" s="195" t="n"/>
      <c r="V922" s="195" t="n"/>
      <c r="W922" s="195" t="n"/>
      <c r="X922" s="195" t="n"/>
      <c r="Y922" s="195" t="n"/>
      <c r="Z922" s="195" t="n"/>
    </row>
    <row r="923" ht="12.75" customHeight="1" s="324">
      <c r="A923" s="195" t="n"/>
      <c r="B923" s="195" t="n"/>
      <c r="C923" s="195" t="n"/>
      <c r="D923" s="195" t="n"/>
      <c r="E923" s="195" t="n"/>
      <c r="F923" s="195" t="n"/>
      <c r="G923" s="195" t="n"/>
      <c r="H923" s="195" t="n"/>
      <c r="I923" s="195" t="n"/>
      <c r="J923" s="195" t="n"/>
      <c r="K923" s="195" t="n"/>
      <c r="L923" s="195" t="n"/>
      <c r="M923" s="195" t="n"/>
      <c r="N923" s="195" t="n"/>
      <c r="O923" s="195" t="n"/>
      <c r="P923" s="195" t="n"/>
      <c r="Q923" s="195" t="n"/>
      <c r="R923" s="195" t="n"/>
      <c r="S923" s="195" t="n"/>
      <c r="T923" s="195" t="n"/>
      <c r="U923" s="195" t="n"/>
      <c r="V923" s="195" t="n"/>
      <c r="W923" s="195" t="n"/>
      <c r="X923" s="195" t="n"/>
      <c r="Y923" s="195" t="n"/>
      <c r="Z923" s="195" t="n"/>
    </row>
    <row r="924" ht="12.75" customHeight="1" s="324">
      <c r="A924" s="195" t="n"/>
      <c r="B924" s="195" t="n"/>
      <c r="C924" s="195" t="n"/>
      <c r="D924" s="195" t="n"/>
      <c r="E924" s="195" t="n"/>
      <c r="F924" s="195" t="n"/>
      <c r="G924" s="195" t="n"/>
      <c r="H924" s="195" t="n"/>
      <c r="I924" s="195" t="n"/>
      <c r="J924" s="195" t="n"/>
      <c r="K924" s="195" t="n"/>
      <c r="L924" s="195" t="n"/>
      <c r="M924" s="195" t="n"/>
      <c r="N924" s="195" t="n"/>
      <c r="O924" s="195" t="n"/>
      <c r="P924" s="195" t="n"/>
      <c r="Q924" s="195" t="n"/>
      <c r="R924" s="195" t="n"/>
      <c r="S924" s="195" t="n"/>
      <c r="T924" s="195" t="n"/>
      <c r="U924" s="195" t="n"/>
      <c r="V924" s="195" t="n"/>
      <c r="W924" s="195" t="n"/>
      <c r="X924" s="195" t="n"/>
      <c r="Y924" s="195" t="n"/>
      <c r="Z924" s="195" t="n"/>
    </row>
    <row r="925" ht="12.75" customHeight="1" s="324">
      <c r="A925" s="195" t="n"/>
      <c r="B925" s="195" t="n"/>
      <c r="C925" s="195" t="n"/>
      <c r="D925" s="195" t="n"/>
      <c r="E925" s="195" t="n"/>
      <c r="F925" s="195" t="n"/>
      <c r="G925" s="195" t="n"/>
      <c r="H925" s="195" t="n"/>
      <c r="I925" s="195" t="n"/>
      <c r="J925" s="195" t="n"/>
      <c r="K925" s="195" t="n"/>
      <c r="L925" s="195" t="n"/>
      <c r="M925" s="195" t="n"/>
      <c r="N925" s="195" t="n"/>
      <c r="O925" s="195" t="n"/>
      <c r="P925" s="195" t="n"/>
      <c r="Q925" s="195" t="n"/>
      <c r="R925" s="195" t="n"/>
      <c r="S925" s="195" t="n"/>
      <c r="T925" s="195" t="n"/>
      <c r="U925" s="195" t="n"/>
      <c r="V925" s="195" t="n"/>
      <c r="W925" s="195" t="n"/>
      <c r="X925" s="195" t="n"/>
      <c r="Y925" s="195" t="n"/>
      <c r="Z925" s="195" t="n"/>
    </row>
    <row r="926" ht="12.75" customHeight="1" s="324">
      <c r="A926" s="195" t="n"/>
      <c r="B926" s="195" t="n"/>
      <c r="C926" s="195" t="n"/>
      <c r="D926" s="195" t="n"/>
      <c r="E926" s="195" t="n"/>
      <c r="F926" s="195" t="n"/>
      <c r="G926" s="195" t="n"/>
      <c r="H926" s="195" t="n"/>
      <c r="I926" s="195" t="n"/>
      <c r="J926" s="195" t="n"/>
      <c r="K926" s="195" t="n"/>
      <c r="L926" s="195" t="n"/>
      <c r="M926" s="195" t="n"/>
      <c r="N926" s="195" t="n"/>
      <c r="O926" s="195" t="n"/>
      <c r="P926" s="195" t="n"/>
      <c r="Q926" s="195" t="n"/>
      <c r="R926" s="195" t="n"/>
      <c r="S926" s="195" t="n"/>
      <c r="T926" s="195" t="n"/>
      <c r="U926" s="195" t="n"/>
      <c r="V926" s="195" t="n"/>
      <c r="W926" s="195" t="n"/>
      <c r="X926" s="195" t="n"/>
      <c r="Y926" s="195" t="n"/>
      <c r="Z926" s="195" t="n"/>
    </row>
    <row r="927" ht="12.75" customHeight="1" s="324">
      <c r="A927" s="195" t="n"/>
      <c r="B927" s="195" t="n"/>
      <c r="C927" s="195" t="n"/>
      <c r="D927" s="195" t="n"/>
      <c r="E927" s="195" t="n"/>
      <c r="F927" s="195" t="n"/>
      <c r="G927" s="195" t="n"/>
      <c r="H927" s="195" t="n"/>
      <c r="I927" s="195" t="n"/>
      <c r="J927" s="195" t="n"/>
      <c r="K927" s="195" t="n"/>
      <c r="L927" s="195" t="n"/>
      <c r="M927" s="195" t="n"/>
      <c r="N927" s="195" t="n"/>
      <c r="O927" s="195" t="n"/>
      <c r="P927" s="195" t="n"/>
      <c r="Q927" s="195" t="n"/>
      <c r="R927" s="195" t="n"/>
      <c r="S927" s="195" t="n"/>
      <c r="T927" s="195" t="n"/>
      <c r="U927" s="195" t="n"/>
      <c r="V927" s="195" t="n"/>
      <c r="W927" s="195" t="n"/>
      <c r="X927" s="195" t="n"/>
      <c r="Y927" s="195" t="n"/>
      <c r="Z927" s="195" t="n"/>
    </row>
    <row r="928" ht="12.75" customHeight="1" s="324">
      <c r="A928" s="195" t="n"/>
      <c r="B928" s="195" t="n"/>
      <c r="C928" s="195" t="n"/>
      <c r="D928" s="195" t="n"/>
      <c r="E928" s="195" t="n"/>
      <c r="F928" s="195" t="n"/>
      <c r="G928" s="195" t="n"/>
      <c r="H928" s="195" t="n"/>
      <c r="I928" s="195" t="n"/>
      <c r="J928" s="195" t="n"/>
      <c r="K928" s="195" t="n"/>
      <c r="L928" s="195" t="n"/>
      <c r="M928" s="195" t="n"/>
      <c r="N928" s="195" t="n"/>
      <c r="O928" s="195" t="n"/>
      <c r="P928" s="195" t="n"/>
      <c r="Q928" s="195" t="n"/>
      <c r="R928" s="195" t="n"/>
      <c r="S928" s="195" t="n"/>
      <c r="T928" s="195" t="n"/>
      <c r="U928" s="195" t="n"/>
      <c r="V928" s="195" t="n"/>
      <c r="W928" s="195" t="n"/>
      <c r="X928" s="195" t="n"/>
      <c r="Y928" s="195" t="n"/>
      <c r="Z928" s="195" t="n"/>
    </row>
    <row r="929" ht="12.75" customHeight="1" s="324">
      <c r="A929" s="195" t="n"/>
      <c r="B929" s="195" t="n"/>
      <c r="C929" s="195" t="n"/>
      <c r="D929" s="195" t="n"/>
      <c r="E929" s="195" t="n"/>
      <c r="F929" s="195" t="n"/>
      <c r="G929" s="195" t="n"/>
      <c r="H929" s="195" t="n"/>
      <c r="I929" s="195" t="n"/>
      <c r="J929" s="195" t="n"/>
      <c r="K929" s="195" t="n"/>
      <c r="L929" s="195" t="n"/>
      <c r="M929" s="195" t="n"/>
      <c r="N929" s="195" t="n"/>
      <c r="O929" s="195" t="n"/>
      <c r="P929" s="195" t="n"/>
      <c r="Q929" s="195" t="n"/>
      <c r="R929" s="195" t="n"/>
      <c r="S929" s="195" t="n"/>
      <c r="T929" s="195" t="n"/>
      <c r="U929" s="195" t="n"/>
      <c r="V929" s="195" t="n"/>
      <c r="W929" s="195" t="n"/>
      <c r="X929" s="195" t="n"/>
      <c r="Y929" s="195" t="n"/>
      <c r="Z929" s="195" t="n"/>
    </row>
    <row r="930" ht="12.75" customHeight="1" s="324">
      <c r="A930" s="195" t="n"/>
      <c r="B930" s="195" t="n"/>
      <c r="C930" s="195" t="n"/>
      <c r="D930" s="195" t="n"/>
      <c r="E930" s="195" t="n"/>
      <c r="F930" s="195" t="n"/>
      <c r="G930" s="195" t="n"/>
      <c r="H930" s="195" t="n"/>
      <c r="I930" s="195" t="n"/>
      <c r="J930" s="195" t="n"/>
      <c r="K930" s="195" t="n"/>
      <c r="L930" s="195" t="n"/>
      <c r="M930" s="195" t="n"/>
      <c r="N930" s="195" t="n"/>
      <c r="O930" s="195" t="n"/>
      <c r="P930" s="195" t="n"/>
      <c r="Q930" s="195" t="n"/>
      <c r="R930" s="195" t="n"/>
      <c r="S930" s="195" t="n"/>
      <c r="T930" s="195" t="n"/>
      <c r="U930" s="195" t="n"/>
      <c r="V930" s="195" t="n"/>
      <c r="W930" s="195" t="n"/>
      <c r="X930" s="195" t="n"/>
      <c r="Y930" s="195" t="n"/>
      <c r="Z930" s="195" t="n"/>
    </row>
    <row r="931" ht="12.75" customHeight="1" s="324">
      <c r="A931" s="195" t="n"/>
      <c r="B931" s="195" t="n"/>
      <c r="C931" s="195" t="n"/>
      <c r="D931" s="195" t="n"/>
      <c r="E931" s="195" t="n"/>
      <c r="F931" s="195" t="n"/>
      <c r="G931" s="195" t="n"/>
      <c r="H931" s="195" t="n"/>
      <c r="I931" s="195" t="n"/>
      <c r="J931" s="195" t="n"/>
      <c r="K931" s="195" t="n"/>
      <c r="L931" s="195" t="n"/>
      <c r="M931" s="195" t="n"/>
      <c r="N931" s="195" t="n"/>
      <c r="O931" s="195" t="n"/>
      <c r="P931" s="195" t="n"/>
      <c r="Q931" s="195" t="n"/>
      <c r="R931" s="195" t="n"/>
      <c r="S931" s="195" t="n"/>
      <c r="T931" s="195" t="n"/>
      <c r="U931" s="195" t="n"/>
      <c r="V931" s="195" t="n"/>
      <c r="W931" s="195" t="n"/>
      <c r="X931" s="195" t="n"/>
      <c r="Y931" s="195" t="n"/>
      <c r="Z931" s="195" t="n"/>
    </row>
    <row r="932" ht="12.75" customHeight="1" s="324">
      <c r="A932" s="195" t="n"/>
      <c r="B932" s="195" t="n"/>
      <c r="C932" s="195" t="n"/>
      <c r="D932" s="195" t="n"/>
      <c r="E932" s="195" t="n"/>
      <c r="F932" s="195" t="n"/>
      <c r="G932" s="195" t="n"/>
      <c r="H932" s="195" t="n"/>
      <c r="I932" s="195" t="n"/>
      <c r="J932" s="195" t="n"/>
      <c r="K932" s="195" t="n"/>
      <c r="L932" s="195" t="n"/>
      <c r="M932" s="195" t="n"/>
      <c r="N932" s="195" t="n"/>
      <c r="O932" s="195" t="n"/>
      <c r="P932" s="195" t="n"/>
      <c r="Q932" s="195" t="n"/>
      <c r="R932" s="195" t="n"/>
      <c r="S932" s="195" t="n"/>
      <c r="T932" s="195" t="n"/>
      <c r="U932" s="195" t="n"/>
      <c r="V932" s="195" t="n"/>
      <c r="W932" s="195" t="n"/>
      <c r="X932" s="195" t="n"/>
      <c r="Y932" s="195" t="n"/>
      <c r="Z932" s="195" t="n"/>
    </row>
    <row r="933" ht="12.75" customHeight="1" s="324">
      <c r="A933" s="195" t="n"/>
      <c r="B933" s="195" t="n"/>
      <c r="C933" s="195" t="n"/>
      <c r="D933" s="195" t="n"/>
      <c r="E933" s="195" t="n"/>
      <c r="F933" s="195" t="n"/>
      <c r="G933" s="195" t="n"/>
      <c r="H933" s="195" t="n"/>
      <c r="I933" s="195" t="n"/>
      <c r="J933" s="195" t="n"/>
      <c r="K933" s="195" t="n"/>
      <c r="L933" s="195" t="n"/>
      <c r="M933" s="195" t="n"/>
      <c r="N933" s="195" t="n"/>
      <c r="O933" s="195" t="n"/>
      <c r="P933" s="195" t="n"/>
      <c r="Q933" s="195" t="n"/>
      <c r="R933" s="195" t="n"/>
      <c r="S933" s="195" t="n"/>
      <c r="T933" s="195" t="n"/>
      <c r="U933" s="195" t="n"/>
      <c r="V933" s="195" t="n"/>
      <c r="W933" s="195" t="n"/>
      <c r="X933" s="195" t="n"/>
      <c r="Y933" s="195" t="n"/>
      <c r="Z933" s="195" t="n"/>
    </row>
    <row r="934" ht="12.75" customHeight="1" s="324">
      <c r="A934" s="195" t="n"/>
      <c r="B934" s="195" t="n"/>
      <c r="C934" s="195" t="n"/>
      <c r="D934" s="195" t="n"/>
      <c r="E934" s="195" t="n"/>
      <c r="F934" s="195" t="n"/>
      <c r="G934" s="195" t="n"/>
      <c r="H934" s="195" t="n"/>
      <c r="I934" s="195" t="n"/>
      <c r="J934" s="195" t="n"/>
      <c r="K934" s="195" t="n"/>
      <c r="L934" s="195" t="n"/>
      <c r="M934" s="195" t="n"/>
      <c r="N934" s="195" t="n"/>
      <c r="O934" s="195" t="n"/>
      <c r="P934" s="195" t="n"/>
      <c r="Q934" s="195" t="n"/>
      <c r="R934" s="195" t="n"/>
      <c r="S934" s="195" t="n"/>
      <c r="T934" s="195" t="n"/>
      <c r="U934" s="195" t="n"/>
      <c r="V934" s="195" t="n"/>
      <c r="W934" s="195" t="n"/>
      <c r="X934" s="195" t="n"/>
      <c r="Y934" s="195" t="n"/>
      <c r="Z934" s="195" t="n"/>
    </row>
    <row r="935" ht="12.75" customHeight="1" s="324">
      <c r="A935" s="195" t="n"/>
      <c r="B935" s="195" t="n"/>
      <c r="C935" s="195" t="n"/>
      <c r="D935" s="195" t="n"/>
      <c r="E935" s="195" t="n"/>
      <c r="F935" s="195" t="n"/>
      <c r="G935" s="195" t="n"/>
      <c r="H935" s="195" t="n"/>
      <c r="I935" s="195" t="n"/>
      <c r="J935" s="195" t="n"/>
      <c r="K935" s="195" t="n"/>
      <c r="L935" s="195" t="n"/>
      <c r="M935" s="195" t="n"/>
      <c r="N935" s="195" t="n"/>
      <c r="O935" s="195" t="n"/>
      <c r="P935" s="195" t="n"/>
      <c r="Q935" s="195" t="n"/>
      <c r="R935" s="195" t="n"/>
      <c r="S935" s="195" t="n"/>
      <c r="T935" s="195" t="n"/>
      <c r="U935" s="195" t="n"/>
      <c r="V935" s="195" t="n"/>
      <c r="W935" s="195" t="n"/>
      <c r="X935" s="195" t="n"/>
      <c r="Y935" s="195" t="n"/>
      <c r="Z935" s="195" t="n"/>
    </row>
    <row r="936" ht="12.75" customHeight="1" s="324">
      <c r="A936" s="195" t="n"/>
      <c r="B936" s="195" t="n"/>
      <c r="C936" s="195" t="n"/>
      <c r="D936" s="195" t="n"/>
      <c r="E936" s="195" t="n"/>
      <c r="F936" s="195" t="n"/>
      <c r="G936" s="195" t="n"/>
      <c r="H936" s="195" t="n"/>
      <c r="I936" s="195" t="n"/>
      <c r="J936" s="195" t="n"/>
      <c r="K936" s="195" t="n"/>
      <c r="L936" s="195" t="n"/>
      <c r="M936" s="195" t="n"/>
      <c r="N936" s="195" t="n"/>
      <c r="O936" s="195" t="n"/>
      <c r="P936" s="195" t="n"/>
      <c r="Q936" s="195" t="n"/>
      <c r="R936" s="195" t="n"/>
      <c r="S936" s="195" t="n"/>
      <c r="T936" s="195" t="n"/>
      <c r="U936" s="195" t="n"/>
      <c r="V936" s="195" t="n"/>
      <c r="W936" s="195" t="n"/>
      <c r="X936" s="195" t="n"/>
      <c r="Y936" s="195" t="n"/>
      <c r="Z936" s="195" t="n"/>
    </row>
    <row r="937" ht="12.75" customHeight="1" s="324">
      <c r="A937" s="195" t="n"/>
      <c r="B937" s="195" t="n"/>
      <c r="C937" s="195" t="n"/>
      <c r="D937" s="195" t="n"/>
      <c r="E937" s="195" t="n"/>
      <c r="F937" s="195" t="n"/>
      <c r="G937" s="195" t="n"/>
      <c r="H937" s="195" t="n"/>
      <c r="I937" s="195" t="n"/>
      <c r="J937" s="195" t="n"/>
      <c r="K937" s="195" t="n"/>
      <c r="L937" s="195" t="n"/>
      <c r="M937" s="195" t="n"/>
      <c r="N937" s="195" t="n"/>
      <c r="O937" s="195" t="n"/>
      <c r="P937" s="195" t="n"/>
      <c r="Q937" s="195" t="n"/>
      <c r="R937" s="195" t="n"/>
      <c r="S937" s="195" t="n"/>
      <c r="T937" s="195" t="n"/>
      <c r="U937" s="195" t="n"/>
      <c r="V937" s="195" t="n"/>
      <c r="W937" s="195" t="n"/>
      <c r="X937" s="195" t="n"/>
      <c r="Y937" s="195" t="n"/>
      <c r="Z937" s="195" t="n"/>
    </row>
    <row r="938" ht="12.75" customHeight="1" s="324">
      <c r="A938" s="195" t="n"/>
      <c r="B938" s="195" t="n"/>
      <c r="C938" s="195" t="n"/>
      <c r="D938" s="195" t="n"/>
      <c r="E938" s="195" t="n"/>
      <c r="F938" s="195" t="n"/>
      <c r="G938" s="195" t="n"/>
      <c r="H938" s="195" t="n"/>
      <c r="I938" s="195" t="n"/>
      <c r="J938" s="195" t="n"/>
      <c r="K938" s="195" t="n"/>
      <c r="L938" s="195" t="n"/>
      <c r="M938" s="195" t="n"/>
      <c r="N938" s="195" t="n"/>
      <c r="O938" s="195" t="n"/>
      <c r="P938" s="195" t="n"/>
      <c r="Q938" s="195" t="n"/>
      <c r="R938" s="195" t="n"/>
      <c r="S938" s="195" t="n"/>
      <c r="T938" s="195" t="n"/>
      <c r="U938" s="195" t="n"/>
      <c r="V938" s="195" t="n"/>
      <c r="W938" s="195" t="n"/>
      <c r="X938" s="195" t="n"/>
      <c r="Y938" s="195" t="n"/>
      <c r="Z938" s="195" t="n"/>
    </row>
    <row r="939" ht="12.75" customHeight="1" s="324">
      <c r="A939" s="195" t="n"/>
      <c r="B939" s="195" t="n"/>
      <c r="C939" s="195" t="n"/>
      <c r="D939" s="195" t="n"/>
      <c r="E939" s="195" t="n"/>
      <c r="F939" s="195" t="n"/>
      <c r="G939" s="195" t="n"/>
      <c r="H939" s="195" t="n"/>
      <c r="I939" s="195" t="n"/>
      <c r="J939" s="195" t="n"/>
      <c r="K939" s="195" t="n"/>
      <c r="L939" s="195" t="n"/>
      <c r="M939" s="195" t="n"/>
      <c r="N939" s="195" t="n"/>
      <c r="O939" s="195" t="n"/>
      <c r="P939" s="195" t="n"/>
      <c r="Q939" s="195" t="n"/>
      <c r="R939" s="195" t="n"/>
      <c r="S939" s="195" t="n"/>
      <c r="T939" s="195" t="n"/>
      <c r="U939" s="195" t="n"/>
      <c r="V939" s="195" t="n"/>
      <c r="W939" s="195" t="n"/>
      <c r="X939" s="195" t="n"/>
      <c r="Y939" s="195" t="n"/>
      <c r="Z939" s="195" t="n"/>
    </row>
    <row r="940" ht="12.75" customHeight="1" s="324">
      <c r="A940" s="195" t="n"/>
      <c r="B940" s="195" t="n"/>
      <c r="C940" s="195" t="n"/>
      <c r="D940" s="195" t="n"/>
      <c r="E940" s="195" t="n"/>
      <c r="F940" s="195" t="n"/>
      <c r="G940" s="195" t="n"/>
      <c r="H940" s="195" t="n"/>
      <c r="I940" s="195" t="n"/>
      <c r="J940" s="195" t="n"/>
      <c r="K940" s="195" t="n"/>
      <c r="L940" s="195" t="n"/>
      <c r="M940" s="195" t="n"/>
      <c r="N940" s="195" t="n"/>
      <c r="O940" s="195" t="n"/>
      <c r="P940" s="195" t="n"/>
      <c r="Q940" s="195" t="n"/>
      <c r="R940" s="195" t="n"/>
      <c r="S940" s="195" t="n"/>
      <c r="T940" s="195" t="n"/>
      <c r="U940" s="195" t="n"/>
      <c r="V940" s="195" t="n"/>
      <c r="W940" s="195" t="n"/>
      <c r="X940" s="195" t="n"/>
      <c r="Y940" s="195" t="n"/>
      <c r="Z940" s="195" t="n"/>
    </row>
    <row r="941" ht="12.75" customHeight="1" s="324">
      <c r="A941" s="195" t="n"/>
      <c r="B941" s="195" t="n"/>
      <c r="C941" s="195" t="n"/>
      <c r="D941" s="195" t="n"/>
      <c r="E941" s="195" t="n"/>
      <c r="F941" s="195" t="n"/>
      <c r="G941" s="195" t="n"/>
      <c r="H941" s="195" t="n"/>
      <c r="I941" s="195" t="n"/>
      <c r="J941" s="195" t="n"/>
      <c r="K941" s="195" t="n"/>
      <c r="L941" s="195" t="n"/>
      <c r="M941" s="195" t="n"/>
      <c r="N941" s="195" t="n"/>
      <c r="O941" s="195" t="n"/>
      <c r="P941" s="195" t="n"/>
      <c r="Q941" s="195" t="n"/>
      <c r="R941" s="195" t="n"/>
      <c r="S941" s="195" t="n"/>
      <c r="T941" s="195" t="n"/>
      <c r="U941" s="195" t="n"/>
      <c r="V941" s="195" t="n"/>
      <c r="W941" s="195" t="n"/>
      <c r="X941" s="195" t="n"/>
      <c r="Y941" s="195" t="n"/>
      <c r="Z941" s="195" t="n"/>
    </row>
    <row r="942" ht="12.75" customHeight="1" s="324">
      <c r="A942" s="195" t="n"/>
      <c r="B942" s="195" t="n"/>
      <c r="C942" s="195" t="n"/>
      <c r="D942" s="195" t="n"/>
      <c r="E942" s="195" t="n"/>
      <c r="F942" s="195" t="n"/>
      <c r="G942" s="195" t="n"/>
      <c r="H942" s="195" t="n"/>
      <c r="I942" s="195" t="n"/>
      <c r="J942" s="195" t="n"/>
      <c r="K942" s="195" t="n"/>
      <c r="L942" s="195" t="n"/>
      <c r="M942" s="195" t="n"/>
      <c r="N942" s="195" t="n"/>
      <c r="O942" s="195" t="n"/>
      <c r="P942" s="195" t="n"/>
      <c r="Q942" s="195" t="n"/>
      <c r="R942" s="195" t="n"/>
      <c r="S942" s="195" t="n"/>
      <c r="T942" s="195" t="n"/>
      <c r="U942" s="195" t="n"/>
      <c r="V942" s="195" t="n"/>
      <c r="W942" s="195" t="n"/>
      <c r="X942" s="195" t="n"/>
      <c r="Y942" s="195" t="n"/>
      <c r="Z942" s="195" t="n"/>
    </row>
    <row r="943" ht="12.75" customHeight="1" s="324">
      <c r="A943" s="195" t="n"/>
      <c r="B943" s="195" t="n"/>
      <c r="C943" s="195" t="n"/>
      <c r="D943" s="195" t="n"/>
      <c r="E943" s="195" t="n"/>
      <c r="F943" s="195" t="n"/>
      <c r="G943" s="195" t="n"/>
      <c r="H943" s="195" t="n"/>
      <c r="I943" s="195" t="n"/>
      <c r="J943" s="195" t="n"/>
      <c r="K943" s="195" t="n"/>
      <c r="L943" s="195" t="n"/>
      <c r="M943" s="195" t="n"/>
      <c r="N943" s="195" t="n"/>
      <c r="O943" s="195" t="n"/>
      <c r="P943" s="195" t="n"/>
      <c r="Q943" s="195" t="n"/>
      <c r="R943" s="195" t="n"/>
      <c r="S943" s="195" t="n"/>
      <c r="T943" s="195" t="n"/>
      <c r="U943" s="195" t="n"/>
      <c r="V943" s="195" t="n"/>
      <c r="W943" s="195" t="n"/>
      <c r="X943" s="195" t="n"/>
      <c r="Y943" s="195" t="n"/>
      <c r="Z943" s="195" t="n"/>
    </row>
    <row r="944" ht="12.75" customHeight="1" s="324">
      <c r="A944" s="195" t="n"/>
      <c r="B944" s="195" t="n"/>
      <c r="C944" s="195" t="n"/>
      <c r="D944" s="195" t="n"/>
      <c r="E944" s="195" t="n"/>
      <c r="F944" s="195" t="n"/>
      <c r="G944" s="195" t="n"/>
      <c r="H944" s="195" t="n"/>
      <c r="I944" s="195" t="n"/>
      <c r="J944" s="195" t="n"/>
      <c r="K944" s="195" t="n"/>
      <c r="L944" s="195" t="n"/>
      <c r="M944" s="195" t="n"/>
      <c r="N944" s="195" t="n"/>
      <c r="O944" s="195" t="n"/>
      <c r="P944" s="195" t="n"/>
      <c r="Q944" s="195" t="n"/>
      <c r="R944" s="195" t="n"/>
      <c r="S944" s="195" t="n"/>
      <c r="T944" s="195" t="n"/>
      <c r="U944" s="195" t="n"/>
      <c r="V944" s="195" t="n"/>
      <c r="W944" s="195" t="n"/>
      <c r="X944" s="195" t="n"/>
      <c r="Y944" s="195" t="n"/>
      <c r="Z944" s="195" t="n"/>
    </row>
    <row r="945" ht="12.75" customHeight="1" s="324">
      <c r="A945" s="195" t="n"/>
      <c r="B945" s="195" t="n"/>
      <c r="C945" s="195" t="n"/>
      <c r="D945" s="195" t="n"/>
      <c r="E945" s="195" t="n"/>
      <c r="F945" s="195" t="n"/>
      <c r="G945" s="195" t="n"/>
      <c r="H945" s="195" t="n"/>
      <c r="I945" s="195" t="n"/>
      <c r="J945" s="195" t="n"/>
      <c r="K945" s="195" t="n"/>
      <c r="L945" s="195" t="n"/>
      <c r="M945" s="195" t="n"/>
      <c r="N945" s="195" t="n"/>
      <c r="O945" s="195" t="n"/>
      <c r="P945" s="195" t="n"/>
      <c r="Q945" s="195" t="n"/>
      <c r="R945" s="195" t="n"/>
      <c r="S945" s="195" t="n"/>
      <c r="T945" s="195" t="n"/>
      <c r="U945" s="195" t="n"/>
      <c r="V945" s="195" t="n"/>
      <c r="W945" s="195" t="n"/>
      <c r="X945" s="195" t="n"/>
      <c r="Y945" s="195" t="n"/>
      <c r="Z945" s="195" t="n"/>
    </row>
    <row r="946" ht="12.75" customHeight="1" s="324">
      <c r="A946" s="195" t="n"/>
      <c r="B946" s="195" t="n"/>
      <c r="C946" s="195" t="n"/>
      <c r="D946" s="195" t="n"/>
      <c r="E946" s="195" t="n"/>
      <c r="F946" s="195" t="n"/>
      <c r="G946" s="195" t="n"/>
      <c r="H946" s="195" t="n"/>
      <c r="I946" s="195" t="n"/>
      <c r="J946" s="195" t="n"/>
      <c r="K946" s="195" t="n"/>
      <c r="L946" s="195" t="n"/>
      <c r="M946" s="195" t="n"/>
      <c r="N946" s="195" t="n"/>
      <c r="O946" s="195" t="n"/>
      <c r="P946" s="195" t="n"/>
      <c r="Q946" s="195" t="n"/>
      <c r="R946" s="195" t="n"/>
      <c r="S946" s="195" t="n"/>
      <c r="T946" s="195" t="n"/>
      <c r="U946" s="195" t="n"/>
      <c r="V946" s="195" t="n"/>
      <c r="W946" s="195" t="n"/>
      <c r="X946" s="195" t="n"/>
      <c r="Y946" s="195" t="n"/>
      <c r="Z946" s="195" t="n"/>
    </row>
    <row r="947" ht="12.75" customHeight="1" s="324">
      <c r="A947" s="195" t="n"/>
      <c r="B947" s="195" t="n"/>
      <c r="C947" s="195" t="n"/>
      <c r="D947" s="195" t="n"/>
      <c r="E947" s="195" t="n"/>
      <c r="F947" s="195" t="n"/>
      <c r="G947" s="195" t="n"/>
      <c r="H947" s="195" t="n"/>
      <c r="I947" s="195" t="n"/>
      <c r="J947" s="195" t="n"/>
      <c r="K947" s="195" t="n"/>
      <c r="L947" s="195" t="n"/>
      <c r="M947" s="195" t="n"/>
      <c r="N947" s="195" t="n"/>
      <c r="O947" s="195" t="n"/>
      <c r="P947" s="195" t="n"/>
      <c r="Q947" s="195" t="n"/>
      <c r="R947" s="195" t="n"/>
      <c r="S947" s="195" t="n"/>
      <c r="T947" s="195" t="n"/>
      <c r="U947" s="195" t="n"/>
      <c r="V947" s="195" t="n"/>
      <c r="W947" s="195" t="n"/>
      <c r="X947" s="195" t="n"/>
      <c r="Y947" s="195" t="n"/>
      <c r="Z947" s="195" t="n"/>
    </row>
    <row r="948" ht="12.75" customHeight="1" s="324">
      <c r="A948" s="195" t="n"/>
      <c r="B948" s="195" t="n"/>
      <c r="C948" s="195" t="n"/>
      <c r="D948" s="195" t="n"/>
      <c r="E948" s="195" t="n"/>
      <c r="F948" s="195" t="n"/>
      <c r="G948" s="195" t="n"/>
      <c r="H948" s="195" t="n"/>
      <c r="I948" s="195" t="n"/>
      <c r="J948" s="195" t="n"/>
      <c r="K948" s="195" t="n"/>
      <c r="L948" s="195" t="n"/>
      <c r="M948" s="195" t="n"/>
      <c r="N948" s="195" t="n"/>
      <c r="O948" s="195" t="n"/>
      <c r="P948" s="195" t="n"/>
      <c r="Q948" s="195" t="n"/>
      <c r="R948" s="195" t="n"/>
      <c r="S948" s="195" t="n"/>
      <c r="T948" s="195" t="n"/>
      <c r="U948" s="195" t="n"/>
      <c r="V948" s="195" t="n"/>
      <c r="W948" s="195" t="n"/>
      <c r="X948" s="195" t="n"/>
      <c r="Y948" s="195" t="n"/>
      <c r="Z948" s="195" t="n"/>
    </row>
    <row r="949" ht="12.75" customHeight="1" s="324">
      <c r="A949" s="195" t="n"/>
      <c r="B949" s="195" t="n"/>
      <c r="C949" s="195" t="n"/>
      <c r="D949" s="195" t="n"/>
      <c r="E949" s="195" t="n"/>
      <c r="F949" s="195" t="n"/>
      <c r="G949" s="195" t="n"/>
      <c r="H949" s="195" t="n"/>
      <c r="I949" s="195" t="n"/>
      <c r="J949" s="195" t="n"/>
      <c r="K949" s="195" t="n"/>
      <c r="L949" s="195" t="n"/>
      <c r="M949" s="195" t="n"/>
      <c r="N949" s="195" t="n"/>
      <c r="O949" s="195" t="n"/>
      <c r="P949" s="195" t="n"/>
      <c r="Q949" s="195" t="n"/>
      <c r="R949" s="195" t="n"/>
      <c r="S949" s="195" t="n"/>
      <c r="T949" s="195" t="n"/>
      <c r="U949" s="195" t="n"/>
      <c r="V949" s="195" t="n"/>
      <c r="W949" s="195" t="n"/>
      <c r="X949" s="195" t="n"/>
      <c r="Y949" s="195" t="n"/>
      <c r="Z949" s="195" t="n"/>
    </row>
    <row r="950" ht="12.75" customHeight="1" s="324">
      <c r="A950" s="195" t="n"/>
      <c r="B950" s="195" t="n"/>
      <c r="C950" s="195" t="n"/>
      <c r="D950" s="195" t="n"/>
      <c r="E950" s="195" t="n"/>
      <c r="F950" s="195" t="n"/>
      <c r="G950" s="195" t="n"/>
      <c r="H950" s="195" t="n"/>
      <c r="I950" s="195" t="n"/>
      <c r="J950" s="195" t="n"/>
      <c r="K950" s="195" t="n"/>
      <c r="L950" s="195" t="n"/>
      <c r="M950" s="195" t="n"/>
      <c r="N950" s="195" t="n"/>
      <c r="O950" s="195" t="n"/>
      <c r="P950" s="195" t="n"/>
      <c r="Q950" s="195" t="n"/>
      <c r="R950" s="195" t="n"/>
      <c r="S950" s="195" t="n"/>
      <c r="T950" s="195" t="n"/>
      <c r="U950" s="195" t="n"/>
      <c r="V950" s="195" t="n"/>
      <c r="W950" s="195" t="n"/>
      <c r="X950" s="195" t="n"/>
      <c r="Y950" s="195" t="n"/>
      <c r="Z950" s="195" t="n"/>
    </row>
    <row r="951" ht="12.75" customHeight="1" s="324">
      <c r="A951" s="195" t="n"/>
      <c r="B951" s="195" t="n"/>
      <c r="C951" s="195" t="n"/>
      <c r="D951" s="195" t="n"/>
      <c r="E951" s="195" t="n"/>
      <c r="F951" s="195" t="n"/>
      <c r="G951" s="195" t="n"/>
      <c r="H951" s="195" t="n"/>
      <c r="I951" s="195" t="n"/>
      <c r="J951" s="195" t="n"/>
      <c r="K951" s="195" t="n"/>
      <c r="L951" s="195" t="n"/>
      <c r="M951" s="195" t="n"/>
      <c r="N951" s="195" t="n"/>
      <c r="O951" s="195" t="n"/>
      <c r="P951" s="195" t="n"/>
      <c r="Q951" s="195" t="n"/>
      <c r="R951" s="195" t="n"/>
      <c r="S951" s="195" t="n"/>
      <c r="T951" s="195" t="n"/>
      <c r="U951" s="195" t="n"/>
      <c r="V951" s="195" t="n"/>
      <c r="W951" s="195" t="n"/>
      <c r="X951" s="195" t="n"/>
      <c r="Y951" s="195" t="n"/>
      <c r="Z951" s="195" t="n"/>
    </row>
    <row r="952" ht="12.75" customHeight="1" s="324">
      <c r="A952" s="195" t="n"/>
      <c r="B952" s="195" t="n"/>
      <c r="C952" s="195" t="n"/>
      <c r="D952" s="195" t="n"/>
      <c r="E952" s="195" t="n"/>
      <c r="F952" s="195" t="n"/>
      <c r="G952" s="195" t="n"/>
      <c r="H952" s="195" t="n"/>
      <c r="I952" s="195" t="n"/>
      <c r="J952" s="195" t="n"/>
      <c r="K952" s="195" t="n"/>
      <c r="L952" s="195" t="n"/>
      <c r="M952" s="195" t="n"/>
      <c r="N952" s="195" t="n"/>
      <c r="O952" s="195" t="n"/>
      <c r="P952" s="195" t="n"/>
      <c r="Q952" s="195" t="n"/>
      <c r="R952" s="195" t="n"/>
      <c r="S952" s="195" t="n"/>
      <c r="T952" s="195" t="n"/>
      <c r="U952" s="195" t="n"/>
      <c r="V952" s="195" t="n"/>
      <c r="W952" s="195" t="n"/>
      <c r="X952" s="195" t="n"/>
      <c r="Y952" s="195" t="n"/>
      <c r="Z952" s="195" t="n"/>
    </row>
    <row r="953" ht="12.75" customHeight="1" s="324">
      <c r="A953" s="195" t="n"/>
      <c r="B953" s="195" t="n"/>
      <c r="C953" s="195" t="n"/>
      <c r="D953" s="195" t="n"/>
      <c r="E953" s="195" t="n"/>
      <c r="F953" s="195" t="n"/>
      <c r="G953" s="195" t="n"/>
      <c r="H953" s="195" t="n"/>
      <c r="I953" s="195" t="n"/>
      <c r="J953" s="195" t="n"/>
      <c r="K953" s="195" t="n"/>
      <c r="L953" s="195" t="n"/>
      <c r="M953" s="195" t="n"/>
      <c r="N953" s="195" t="n"/>
      <c r="O953" s="195" t="n"/>
      <c r="P953" s="195" t="n"/>
      <c r="Q953" s="195" t="n"/>
      <c r="R953" s="195" t="n"/>
      <c r="S953" s="195" t="n"/>
      <c r="T953" s="195" t="n"/>
      <c r="U953" s="195" t="n"/>
      <c r="V953" s="195" t="n"/>
      <c r="W953" s="195" t="n"/>
      <c r="X953" s="195" t="n"/>
      <c r="Y953" s="195" t="n"/>
      <c r="Z953" s="195" t="n"/>
    </row>
    <row r="954" ht="12.75" customHeight="1" s="324">
      <c r="A954" s="195" t="n"/>
      <c r="B954" s="195" t="n"/>
      <c r="C954" s="195" t="n"/>
      <c r="D954" s="195" t="n"/>
      <c r="E954" s="195" t="n"/>
      <c r="F954" s="195" t="n"/>
      <c r="G954" s="195" t="n"/>
      <c r="H954" s="195" t="n"/>
      <c r="I954" s="195" t="n"/>
      <c r="J954" s="195" t="n"/>
      <c r="K954" s="195" t="n"/>
      <c r="L954" s="195" t="n"/>
      <c r="M954" s="195" t="n"/>
      <c r="N954" s="195" t="n"/>
      <c r="O954" s="195" t="n"/>
      <c r="P954" s="195" t="n"/>
      <c r="Q954" s="195" t="n"/>
      <c r="R954" s="195" t="n"/>
      <c r="S954" s="195" t="n"/>
      <c r="T954" s="195" t="n"/>
      <c r="U954" s="195" t="n"/>
      <c r="V954" s="195" t="n"/>
      <c r="W954" s="195" t="n"/>
      <c r="X954" s="195" t="n"/>
      <c r="Y954" s="195" t="n"/>
      <c r="Z954" s="195" t="n"/>
    </row>
    <row r="955" ht="12.75" customHeight="1" s="324">
      <c r="A955" s="195" t="n"/>
      <c r="B955" s="195" t="n"/>
      <c r="C955" s="195" t="n"/>
      <c r="D955" s="195" t="n"/>
      <c r="E955" s="195" t="n"/>
      <c r="F955" s="195" t="n"/>
      <c r="G955" s="195" t="n"/>
      <c r="H955" s="195" t="n"/>
      <c r="I955" s="195" t="n"/>
      <c r="J955" s="195" t="n"/>
      <c r="K955" s="195" t="n"/>
      <c r="L955" s="195" t="n"/>
      <c r="M955" s="195" t="n"/>
      <c r="N955" s="195" t="n"/>
      <c r="O955" s="195" t="n"/>
      <c r="P955" s="195" t="n"/>
      <c r="Q955" s="195" t="n"/>
      <c r="R955" s="195" t="n"/>
      <c r="S955" s="195" t="n"/>
      <c r="T955" s="195" t="n"/>
      <c r="U955" s="195" t="n"/>
      <c r="V955" s="195" t="n"/>
      <c r="W955" s="195" t="n"/>
      <c r="X955" s="195" t="n"/>
      <c r="Y955" s="195" t="n"/>
      <c r="Z955" s="195" t="n"/>
    </row>
    <row r="956" ht="12.75" customHeight="1" s="324">
      <c r="A956" s="195" t="n"/>
      <c r="B956" s="195" t="n"/>
      <c r="C956" s="195" t="n"/>
      <c r="D956" s="195" t="n"/>
      <c r="E956" s="195" t="n"/>
      <c r="F956" s="195" t="n"/>
      <c r="G956" s="195" t="n"/>
      <c r="H956" s="195" t="n"/>
      <c r="I956" s="195" t="n"/>
      <c r="J956" s="195" t="n"/>
      <c r="K956" s="195" t="n"/>
      <c r="L956" s="195" t="n"/>
      <c r="M956" s="195" t="n"/>
      <c r="N956" s="195" t="n"/>
      <c r="O956" s="195" t="n"/>
      <c r="P956" s="195" t="n"/>
      <c r="Q956" s="195" t="n"/>
      <c r="R956" s="195" t="n"/>
      <c r="S956" s="195" t="n"/>
      <c r="T956" s="195" t="n"/>
      <c r="U956" s="195" t="n"/>
      <c r="V956" s="195" t="n"/>
      <c r="W956" s="195" t="n"/>
      <c r="X956" s="195" t="n"/>
      <c r="Y956" s="195" t="n"/>
      <c r="Z956" s="195" t="n"/>
    </row>
    <row r="957" ht="12.75" customHeight="1" s="324">
      <c r="A957" s="195" t="n"/>
      <c r="B957" s="195" t="n"/>
      <c r="C957" s="195" t="n"/>
      <c r="D957" s="195" t="n"/>
      <c r="E957" s="195" t="n"/>
      <c r="F957" s="195" t="n"/>
      <c r="G957" s="195" t="n"/>
      <c r="H957" s="195" t="n"/>
      <c r="I957" s="195" t="n"/>
      <c r="J957" s="195" t="n"/>
      <c r="K957" s="195" t="n"/>
      <c r="L957" s="195" t="n"/>
      <c r="M957" s="195" t="n"/>
      <c r="N957" s="195" t="n"/>
      <c r="O957" s="195" t="n"/>
      <c r="P957" s="195" t="n"/>
      <c r="Q957" s="195" t="n"/>
      <c r="R957" s="195" t="n"/>
      <c r="S957" s="195" t="n"/>
      <c r="T957" s="195" t="n"/>
      <c r="U957" s="195" t="n"/>
      <c r="V957" s="195" t="n"/>
      <c r="W957" s="195" t="n"/>
      <c r="X957" s="195" t="n"/>
      <c r="Y957" s="195" t="n"/>
      <c r="Z957" s="195" t="n"/>
    </row>
    <row r="958" ht="12.75" customHeight="1" s="324">
      <c r="A958" s="195" t="n"/>
      <c r="B958" s="195" t="n"/>
      <c r="C958" s="195" t="n"/>
      <c r="D958" s="195" t="n"/>
      <c r="E958" s="195" t="n"/>
      <c r="F958" s="195" t="n"/>
      <c r="G958" s="195" t="n"/>
      <c r="H958" s="195" t="n"/>
      <c r="I958" s="195" t="n"/>
      <c r="J958" s="195" t="n"/>
      <c r="K958" s="195" t="n"/>
      <c r="L958" s="195" t="n"/>
      <c r="M958" s="195" t="n"/>
      <c r="N958" s="195" t="n"/>
      <c r="O958" s="195" t="n"/>
      <c r="P958" s="195" t="n"/>
      <c r="Q958" s="195" t="n"/>
      <c r="R958" s="195" t="n"/>
      <c r="S958" s="195" t="n"/>
      <c r="T958" s="195" t="n"/>
      <c r="U958" s="195" t="n"/>
      <c r="V958" s="195" t="n"/>
      <c r="W958" s="195" t="n"/>
      <c r="X958" s="195" t="n"/>
      <c r="Y958" s="195" t="n"/>
      <c r="Z958" s="195" t="n"/>
    </row>
    <row r="959" ht="12.75" customHeight="1" s="324">
      <c r="A959" s="195" t="n"/>
      <c r="B959" s="195" t="n"/>
      <c r="C959" s="195" t="n"/>
      <c r="D959" s="195" t="n"/>
      <c r="E959" s="195" t="n"/>
      <c r="F959" s="195" t="n"/>
      <c r="G959" s="195" t="n"/>
      <c r="H959" s="195" t="n"/>
      <c r="I959" s="195" t="n"/>
      <c r="J959" s="195" t="n"/>
      <c r="K959" s="195" t="n"/>
      <c r="L959" s="195" t="n"/>
      <c r="M959" s="195" t="n"/>
      <c r="N959" s="195" t="n"/>
      <c r="O959" s="195" t="n"/>
      <c r="P959" s="195" t="n"/>
      <c r="Q959" s="195" t="n"/>
      <c r="R959" s="195" t="n"/>
      <c r="S959" s="195" t="n"/>
      <c r="T959" s="195" t="n"/>
      <c r="U959" s="195" t="n"/>
      <c r="V959" s="195" t="n"/>
      <c r="W959" s="195" t="n"/>
      <c r="X959" s="195" t="n"/>
      <c r="Y959" s="195" t="n"/>
      <c r="Z959" s="195" t="n"/>
    </row>
    <row r="960" ht="12.75" customHeight="1" s="324">
      <c r="A960" s="195" t="n"/>
      <c r="B960" s="195" t="n"/>
      <c r="C960" s="195" t="n"/>
      <c r="D960" s="195" t="n"/>
      <c r="E960" s="195" t="n"/>
      <c r="F960" s="195" t="n"/>
      <c r="G960" s="195" t="n"/>
      <c r="H960" s="195" t="n"/>
      <c r="I960" s="195" t="n"/>
      <c r="J960" s="195" t="n"/>
      <c r="K960" s="195" t="n"/>
      <c r="L960" s="195" t="n"/>
      <c r="M960" s="195" t="n"/>
      <c r="N960" s="195" t="n"/>
      <c r="O960" s="195" t="n"/>
      <c r="P960" s="195" t="n"/>
      <c r="Q960" s="195" t="n"/>
      <c r="R960" s="195" t="n"/>
      <c r="S960" s="195" t="n"/>
      <c r="T960" s="195" t="n"/>
      <c r="U960" s="195" t="n"/>
      <c r="V960" s="195" t="n"/>
      <c r="W960" s="195" t="n"/>
      <c r="X960" s="195" t="n"/>
      <c r="Y960" s="195" t="n"/>
      <c r="Z960" s="195" t="n"/>
    </row>
    <row r="961" ht="12.75" customHeight="1" s="324">
      <c r="A961" s="195" t="n"/>
      <c r="B961" s="195" t="n"/>
      <c r="C961" s="195" t="n"/>
      <c r="D961" s="195" t="n"/>
      <c r="E961" s="195" t="n"/>
      <c r="F961" s="195" t="n"/>
      <c r="G961" s="195" t="n"/>
      <c r="H961" s="195" t="n"/>
      <c r="I961" s="195" t="n"/>
      <c r="J961" s="195" t="n"/>
      <c r="K961" s="195" t="n"/>
      <c r="L961" s="195" t="n"/>
      <c r="M961" s="195" t="n"/>
      <c r="N961" s="195" t="n"/>
      <c r="O961" s="195" t="n"/>
      <c r="P961" s="195" t="n"/>
      <c r="Q961" s="195" t="n"/>
      <c r="R961" s="195" t="n"/>
      <c r="S961" s="195" t="n"/>
      <c r="T961" s="195" t="n"/>
      <c r="U961" s="195" t="n"/>
      <c r="V961" s="195" t="n"/>
      <c r="W961" s="195" t="n"/>
      <c r="X961" s="195" t="n"/>
      <c r="Y961" s="195" t="n"/>
      <c r="Z961" s="195" t="n"/>
    </row>
    <row r="962" ht="12.75" customHeight="1" s="324">
      <c r="A962" s="195" t="n"/>
      <c r="B962" s="195" t="n"/>
      <c r="C962" s="195" t="n"/>
      <c r="D962" s="195" t="n"/>
      <c r="E962" s="195" t="n"/>
      <c r="F962" s="195" t="n"/>
      <c r="G962" s="195" t="n"/>
      <c r="H962" s="195" t="n"/>
      <c r="I962" s="195" t="n"/>
      <c r="J962" s="195" t="n"/>
      <c r="K962" s="195" t="n"/>
      <c r="L962" s="195" t="n"/>
      <c r="M962" s="195" t="n"/>
      <c r="N962" s="195" t="n"/>
      <c r="O962" s="195" t="n"/>
      <c r="P962" s="195" t="n"/>
      <c r="Q962" s="195" t="n"/>
      <c r="R962" s="195" t="n"/>
      <c r="S962" s="195" t="n"/>
      <c r="T962" s="195" t="n"/>
      <c r="U962" s="195" t="n"/>
      <c r="V962" s="195" t="n"/>
      <c r="W962" s="195" t="n"/>
      <c r="X962" s="195" t="n"/>
      <c r="Y962" s="195" t="n"/>
      <c r="Z962" s="195" t="n"/>
    </row>
    <row r="963" ht="12.75" customHeight="1" s="324">
      <c r="A963" s="195" t="n"/>
      <c r="B963" s="195" t="n"/>
      <c r="C963" s="195" t="n"/>
      <c r="D963" s="195" t="n"/>
      <c r="E963" s="195" t="n"/>
      <c r="F963" s="195" t="n"/>
      <c r="G963" s="195" t="n"/>
      <c r="H963" s="195" t="n"/>
      <c r="I963" s="195" t="n"/>
      <c r="J963" s="195" t="n"/>
      <c r="K963" s="195" t="n"/>
      <c r="L963" s="195" t="n"/>
      <c r="M963" s="195" t="n"/>
      <c r="N963" s="195" t="n"/>
      <c r="O963" s="195" t="n"/>
      <c r="P963" s="195" t="n"/>
      <c r="Q963" s="195" t="n"/>
      <c r="R963" s="195" t="n"/>
      <c r="S963" s="195" t="n"/>
      <c r="T963" s="195" t="n"/>
      <c r="U963" s="195" t="n"/>
      <c r="V963" s="195" t="n"/>
      <c r="W963" s="195" t="n"/>
      <c r="X963" s="195" t="n"/>
      <c r="Y963" s="195" t="n"/>
      <c r="Z963" s="195" t="n"/>
    </row>
    <row r="964" ht="12.75" customHeight="1" s="324">
      <c r="A964" s="195" t="n"/>
      <c r="B964" s="195" t="n"/>
      <c r="C964" s="195" t="n"/>
      <c r="D964" s="195" t="n"/>
      <c r="E964" s="195" t="n"/>
      <c r="F964" s="195" t="n"/>
      <c r="G964" s="195" t="n"/>
      <c r="H964" s="195" t="n"/>
      <c r="I964" s="195" t="n"/>
      <c r="J964" s="195" t="n"/>
      <c r="K964" s="195" t="n"/>
      <c r="L964" s="195" t="n"/>
      <c r="M964" s="195" t="n"/>
      <c r="N964" s="195" t="n"/>
      <c r="O964" s="195" t="n"/>
      <c r="P964" s="195" t="n"/>
      <c r="Q964" s="195" t="n"/>
      <c r="R964" s="195" t="n"/>
      <c r="S964" s="195" t="n"/>
      <c r="T964" s="195" t="n"/>
      <c r="U964" s="195" t="n"/>
      <c r="V964" s="195" t="n"/>
      <c r="W964" s="195" t="n"/>
      <c r="X964" s="195" t="n"/>
      <c r="Y964" s="195" t="n"/>
      <c r="Z964" s="195" t="n"/>
    </row>
    <row r="965" ht="12.75" customHeight="1" s="324">
      <c r="A965" s="195" t="n"/>
      <c r="B965" s="195" t="n"/>
      <c r="C965" s="195" t="n"/>
      <c r="D965" s="195" t="n"/>
      <c r="E965" s="195" t="n"/>
      <c r="F965" s="195" t="n"/>
      <c r="G965" s="195" t="n"/>
      <c r="H965" s="195" t="n"/>
      <c r="I965" s="195" t="n"/>
      <c r="J965" s="195" t="n"/>
      <c r="K965" s="195" t="n"/>
      <c r="L965" s="195" t="n"/>
      <c r="M965" s="195" t="n"/>
      <c r="N965" s="195" t="n"/>
      <c r="O965" s="195" t="n"/>
      <c r="P965" s="195" t="n"/>
      <c r="Q965" s="195" t="n"/>
      <c r="R965" s="195" t="n"/>
      <c r="S965" s="195" t="n"/>
      <c r="T965" s="195" t="n"/>
      <c r="U965" s="195" t="n"/>
      <c r="V965" s="195" t="n"/>
      <c r="W965" s="195" t="n"/>
      <c r="X965" s="195" t="n"/>
      <c r="Y965" s="195" t="n"/>
      <c r="Z965" s="195" t="n"/>
    </row>
    <row r="966" ht="12.75" customHeight="1" s="324">
      <c r="A966" s="195" t="n"/>
      <c r="B966" s="195" t="n"/>
      <c r="C966" s="195" t="n"/>
      <c r="D966" s="195" t="n"/>
      <c r="E966" s="195" t="n"/>
      <c r="F966" s="195" t="n"/>
      <c r="G966" s="195" t="n"/>
      <c r="H966" s="195" t="n"/>
      <c r="I966" s="195" t="n"/>
      <c r="J966" s="195" t="n"/>
      <c r="K966" s="195" t="n"/>
      <c r="L966" s="195" t="n"/>
      <c r="M966" s="195" t="n"/>
      <c r="N966" s="195" t="n"/>
      <c r="O966" s="195" t="n"/>
      <c r="P966" s="195" t="n"/>
      <c r="Q966" s="195" t="n"/>
      <c r="R966" s="195" t="n"/>
      <c r="S966" s="195" t="n"/>
      <c r="T966" s="195" t="n"/>
      <c r="U966" s="195" t="n"/>
      <c r="V966" s="195" t="n"/>
      <c r="W966" s="195" t="n"/>
      <c r="X966" s="195" t="n"/>
      <c r="Y966" s="195" t="n"/>
      <c r="Z966" s="195" t="n"/>
    </row>
    <row r="967" ht="12.75" customHeight="1" s="324">
      <c r="A967" s="195" t="n"/>
      <c r="B967" s="195" t="n"/>
      <c r="C967" s="195" t="n"/>
      <c r="D967" s="195" t="n"/>
      <c r="E967" s="195" t="n"/>
      <c r="F967" s="195" t="n"/>
      <c r="G967" s="195" t="n"/>
      <c r="H967" s="195" t="n"/>
      <c r="I967" s="195" t="n"/>
      <c r="J967" s="195" t="n"/>
      <c r="K967" s="195" t="n"/>
      <c r="L967" s="195" t="n"/>
      <c r="M967" s="195" t="n"/>
      <c r="N967" s="195" t="n"/>
      <c r="O967" s="195" t="n"/>
      <c r="P967" s="195" t="n"/>
      <c r="Q967" s="195" t="n"/>
      <c r="R967" s="195" t="n"/>
      <c r="S967" s="195" t="n"/>
      <c r="T967" s="195" t="n"/>
      <c r="U967" s="195" t="n"/>
      <c r="V967" s="195" t="n"/>
      <c r="W967" s="195" t="n"/>
      <c r="X967" s="195" t="n"/>
      <c r="Y967" s="195" t="n"/>
      <c r="Z967" s="195" t="n"/>
    </row>
    <row r="968" ht="12.75" customHeight="1" s="324">
      <c r="A968" s="195" t="n"/>
      <c r="B968" s="195" t="n"/>
      <c r="C968" s="195" t="n"/>
      <c r="D968" s="195" t="n"/>
      <c r="E968" s="195" t="n"/>
      <c r="F968" s="195" t="n"/>
      <c r="G968" s="195" t="n"/>
      <c r="H968" s="195" t="n"/>
      <c r="I968" s="195" t="n"/>
      <c r="J968" s="195" t="n"/>
      <c r="K968" s="195" t="n"/>
      <c r="L968" s="195" t="n"/>
      <c r="M968" s="195" t="n"/>
      <c r="N968" s="195" t="n"/>
      <c r="O968" s="195" t="n"/>
      <c r="P968" s="195" t="n"/>
      <c r="Q968" s="195" t="n"/>
      <c r="R968" s="195" t="n"/>
      <c r="S968" s="195" t="n"/>
      <c r="T968" s="195" t="n"/>
      <c r="U968" s="195" t="n"/>
      <c r="V968" s="195" t="n"/>
      <c r="W968" s="195" t="n"/>
      <c r="X968" s="195" t="n"/>
      <c r="Y968" s="195" t="n"/>
      <c r="Z968" s="195" t="n"/>
    </row>
    <row r="969" ht="12.75" customHeight="1" s="324">
      <c r="A969" s="195" t="n"/>
      <c r="B969" s="195" t="n"/>
      <c r="C969" s="195" t="n"/>
      <c r="D969" s="195" t="n"/>
      <c r="E969" s="195" t="n"/>
      <c r="F969" s="195" t="n"/>
      <c r="G969" s="195" t="n"/>
      <c r="H969" s="195" t="n"/>
      <c r="I969" s="195" t="n"/>
      <c r="J969" s="195" t="n"/>
      <c r="K969" s="195" t="n"/>
      <c r="L969" s="195" t="n"/>
      <c r="M969" s="195" t="n"/>
      <c r="N969" s="195" t="n"/>
      <c r="O969" s="195" t="n"/>
      <c r="P969" s="195" t="n"/>
      <c r="Q969" s="195" t="n"/>
      <c r="R969" s="195" t="n"/>
      <c r="S969" s="195" t="n"/>
      <c r="T969" s="195" t="n"/>
      <c r="U969" s="195" t="n"/>
      <c r="V969" s="195" t="n"/>
      <c r="W969" s="195" t="n"/>
      <c r="X969" s="195" t="n"/>
      <c r="Y969" s="195" t="n"/>
      <c r="Z969" s="195" t="n"/>
    </row>
    <row r="970" ht="12.75" customHeight="1" s="324">
      <c r="A970" s="195" t="n"/>
      <c r="B970" s="195" t="n"/>
      <c r="C970" s="195" t="n"/>
      <c r="D970" s="195" t="n"/>
      <c r="E970" s="195" t="n"/>
      <c r="F970" s="195" t="n"/>
      <c r="G970" s="195" t="n"/>
      <c r="H970" s="195" t="n"/>
      <c r="I970" s="195" t="n"/>
      <c r="J970" s="195" t="n"/>
      <c r="K970" s="195" t="n"/>
      <c r="L970" s="195" t="n"/>
      <c r="M970" s="195" t="n"/>
      <c r="N970" s="195" t="n"/>
      <c r="O970" s="195" t="n"/>
      <c r="P970" s="195" t="n"/>
      <c r="Q970" s="195" t="n"/>
      <c r="R970" s="195" t="n"/>
      <c r="S970" s="195" t="n"/>
      <c r="T970" s="195" t="n"/>
      <c r="U970" s="195" t="n"/>
      <c r="V970" s="195" t="n"/>
      <c r="W970" s="195" t="n"/>
      <c r="X970" s="195" t="n"/>
      <c r="Y970" s="195" t="n"/>
      <c r="Z970" s="195" t="n"/>
    </row>
    <row r="971" ht="12.75" customHeight="1" s="324">
      <c r="A971" s="195" t="n"/>
      <c r="B971" s="195" t="n"/>
      <c r="C971" s="195" t="n"/>
      <c r="D971" s="195" t="n"/>
      <c r="E971" s="195" t="n"/>
      <c r="F971" s="195" t="n"/>
      <c r="G971" s="195" t="n"/>
      <c r="H971" s="195" t="n"/>
      <c r="I971" s="195" t="n"/>
      <c r="J971" s="195" t="n"/>
      <c r="K971" s="195" t="n"/>
      <c r="L971" s="195" t="n"/>
      <c r="M971" s="195" t="n"/>
      <c r="N971" s="195" t="n"/>
      <c r="O971" s="195" t="n"/>
      <c r="P971" s="195" t="n"/>
      <c r="Q971" s="195" t="n"/>
      <c r="R971" s="195" t="n"/>
      <c r="S971" s="195" t="n"/>
      <c r="T971" s="195" t="n"/>
      <c r="U971" s="195" t="n"/>
      <c r="V971" s="195" t="n"/>
      <c r="W971" s="195" t="n"/>
      <c r="X971" s="195" t="n"/>
      <c r="Y971" s="195" t="n"/>
      <c r="Z971" s="195" t="n"/>
    </row>
    <row r="972" ht="12.75" customHeight="1" s="324">
      <c r="A972" s="195" t="n"/>
      <c r="B972" s="195" t="n"/>
      <c r="C972" s="195" t="n"/>
      <c r="D972" s="195" t="n"/>
      <c r="E972" s="195" t="n"/>
      <c r="F972" s="195" t="n"/>
      <c r="G972" s="195" t="n"/>
      <c r="H972" s="195" t="n"/>
      <c r="I972" s="195" t="n"/>
      <c r="J972" s="195" t="n"/>
      <c r="K972" s="195" t="n"/>
      <c r="L972" s="195" t="n"/>
      <c r="M972" s="195" t="n"/>
      <c r="N972" s="195" t="n"/>
      <c r="O972" s="195" t="n"/>
      <c r="P972" s="195" t="n"/>
      <c r="Q972" s="195" t="n"/>
      <c r="R972" s="195" t="n"/>
      <c r="S972" s="195" t="n"/>
      <c r="T972" s="195" t="n"/>
      <c r="U972" s="195" t="n"/>
      <c r="V972" s="195" t="n"/>
      <c r="W972" s="195" t="n"/>
      <c r="X972" s="195" t="n"/>
      <c r="Y972" s="195" t="n"/>
      <c r="Z972" s="195" t="n"/>
    </row>
    <row r="973" ht="12.75" customHeight="1" s="324">
      <c r="A973" s="195" t="n"/>
      <c r="B973" s="195" t="n"/>
      <c r="C973" s="195" t="n"/>
      <c r="D973" s="195" t="n"/>
      <c r="E973" s="195" t="n"/>
      <c r="F973" s="195" t="n"/>
      <c r="G973" s="195" t="n"/>
      <c r="H973" s="195" t="n"/>
      <c r="I973" s="195" t="n"/>
      <c r="J973" s="195" t="n"/>
      <c r="K973" s="195" t="n"/>
      <c r="L973" s="195" t="n"/>
      <c r="M973" s="195" t="n"/>
      <c r="N973" s="195" t="n"/>
      <c r="O973" s="195" t="n"/>
      <c r="P973" s="195" t="n"/>
      <c r="Q973" s="195" t="n"/>
      <c r="R973" s="195" t="n"/>
      <c r="S973" s="195" t="n"/>
      <c r="T973" s="195" t="n"/>
      <c r="U973" s="195" t="n"/>
      <c r="V973" s="195" t="n"/>
      <c r="W973" s="195" t="n"/>
      <c r="X973" s="195" t="n"/>
      <c r="Y973" s="195" t="n"/>
      <c r="Z973" s="195" t="n"/>
    </row>
    <row r="974" ht="12.75" customHeight="1" s="324">
      <c r="A974" s="195" t="n"/>
      <c r="B974" s="195" t="n"/>
      <c r="C974" s="195" t="n"/>
      <c r="D974" s="195" t="n"/>
      <c r="E974" s="195" t="n"/>
      <c r="F974" s="195" t="n"/>
      <c r="G974" s="195" t="n"/>
      <c r="H974" s="195" t="n"/>
      <c r="I974" s="195" t="n"/>
      <c r="J974" s="195" t="n"/>
      <c r="K974" s="195" t="n"/>
      <c r="L974" s="195" t="n"/>
      <c r="M974" s="195" t="n"/>
      <c r="N974" s="195" t="n"/>
      <c r="O974" s="195" t="n"/>
      <c r="P974" s="195" t="n"/>
      <c r="Q974" s="195" t="n"/>
      <c r="R974" s="195" t="n"/>
      <c r="S974" s="195" t="n"/>
      <c r="T974" s="195" t="n"/>
      <c r="U974" s="195" t="n"/>
      <c r="V974" s="195" t="n"/>
      <c r="W974" s="195" t="n"/>
      <c r="X974" s="195" t="n"/>
      <c r="Y974" s="195" t="n"/>
      <c r="Z974" s="195" t="n"/>
    </row>
    <row r="975" ht="12.75" customHeight="1" s="324">
      <c r="A975" s="195" t="n"/>
      <c r="B975" s="195" t="n"/>
      <c r="C975" s="195" t="n"/>
      <c r="D975" s="195" t="n"/>
      <c r="E975" s="195" t="n"/>
      <c r="F975" s="195" t="n"/>
      <c r="G975" s="195" t="n"/>
      <c r="H975" s="195" t="n"/>
      <c r="I975" s="195" t="n"/>
      <c r="J975" s="195" t="n"/>
      <c r="K975" s="195" t="n"/>
      <c r="L975" s="195" t="n"/>
      <c r="M975" s="195" t="n"/>
      <c r="N975" s="195" t="n"/>
      <c r="O975" s="195" t="n"/>
      <c r="P975" s="195" t="n"/>
      <c r="Q975" s="195" t="n"/>
      <c r="R975" s="195" t="n"/>
      <c r="S975" s="195" t="n"/>
      <c r="T975" s="195" t="n"/>
      <c r="U975" s="195" t="n"/>
      <c r="V975" s="195" t="n"/>
      <c r="W975" s="195" t="n"/>
      <c r="X975" s="195" t="n"/>
      <c r="Y975" s="195" t="n"/>
      <c r="Z975" s="195" t="n"/>
    </row>
    <row r="976" ht="12.75" customHeight="1" s="324">
      <c r="A976" s="195" t="n"/>
      <c r="B976" s="195" t="n"/>
      <c r="C976" s="195" t="n"/>
      <c r="D976" s="195" t="n"/>
      <c r="E976" s="195" t="n"/>
      <c r="F976" s="195" t="n"/>
      <c r="G976" s="195" t="n"/>
      <c r="H976" s="195" t="n"/>
      <c r="I976" s="195" t="n"/>
      <c r="J976" s="195" t="n"/>
      <c r="K976" s="195" t="n"/>
      <c r="L976" s="195" t="n"/>
      <c r="M976" s="195" t="n"/>
      <c r="N976" s="195" t="n"/>
      <c r="O976" s="195" t="n"/>
      <c r="P976" s="195" t="n"/>
      <c r="Q976" s="195" t="n"/>
      <c r="R976" s="195" t="n"/>
      <c r="S976" s="195" t="n"/>
      <c r="T976" s="195" t="n"/>
      <c r="U976" s="195" t="n"/>
      <c r="V976" s="195" t="n"/>
      <c r="W976" s="195" t="n"/>
      <c r="X976" s="195" t="n"/>
      <c r="Y976" s="195" t="n"/>
      <c r="Z976" s="195" t="n"/>
    </row>
    <row r="977" ht="12.75" customHeight="1" s="324">
      <c r="A977" s="195" t="n"/>
      <c r="B977" s="195" t="n"/>
      <c r="C977" s="195" t="n"/>
      <c r="D977" s="195" t="n"/>
      <c r="E977" s="195" t="n"/>
      <c r="F977" s="195" t="n"/>
      <c r="G977" s="195" t="n"/>
      <c r="H977" s="195" t="n"/>
      <c r="I977" s="195" t="n"/>
      <c r="J977" s="195" t="n"/>
      <c r="K977" s="195" t="n"/>
      <c r="L977" s="195" t="n"/>
      <c r="M977" s="195" t="n"/>
      <c r="N977" s="195" t="n"/>
      <c r="O977" s="195" t="n"/>
      <c r="P977" s="195" t="n"/>
      <c r="Q977" s="195" t="n"/>
      <c r="R977" s="195" t="n"/>
      <c r="S977" s="195" t="n"/>
      <c r="T977" s="195" t="n"/>
      <c r="U977" s="195" t="n"/>
      <c r="V977" s="195" t="n"/>
      <c r="W977" s="195" t="n"/>
      <c r="X977" s="195" t="n"/>
      <c r="Y977" s="195" t="n"/>
      <c r="Z977" s="195" t="n"/>
    </row>
    <row r="978" ht="12.75" customHeight="1" s="324">
      <c r="A978" s="195" t="n"/>
      <c r="B978" s="195" t="n"/>
      <c r="C978" s="195" t="n"/>
      <c r="D978" s="195" t="n"/>
      <c r="E978" s="195" t="n"/>
      <c r="F978" s="195" t="n"/>
      <c r="G978" s="195" t="n"/>
      <c r="H978" s="195" t="n"/>
      <c r="I978" s="195" t="n"/>
      <c r="J978" s="195" t="n"/>
      <c r="K978" s="195" t="n"/>
      <c r="L978" s="195" t="n"/>
      <c r="M978" s="195" t="n"/>
      <c r="N978" s="195" t="n"/>
      <c r="O978" s="195" t="n"/>
      <c r="P978" s="195" t="n"/>
      <c r="Q978" s="195" t="n"/>
      <c r="R978" s="195" t="n"/>
      <c r="S978" s="195" t="n"/>
      <c r="T978" s="195" t="n"/>
      <c r="U978" s="195" t="n"/>
      <c r="V978" s="195" t="n"/>
      <c r="W978" s="195" t="n"/>
      <c r="X978" s="195" t="n"/>
      <c r="Y978" s="195" t="n"/>
      <c r="Z978" s="195" t="n"/>
    </row>
    <row r="979" ht="12.75" customHeight="1" s="324">
      <c r="A979" s="195" t="n"/>
      <c r="B979" s="195" t="n"/>
      <c r="C979" s="195" t="n"/>
      <c r="D979" s="195" t="n"/>
      <c r="E979" s="195" t="n"/>
      <c r="F979" s="195" t="n"/>
      <c r="G979" s="195" t="n"/>
      <c r="H979" s="195" t="n"/>
      <c r="I979" s="195" t="n"/>
      <c r="J979" s="195" t="n"/>
      <c r="K979" s="195" t="n"/>
      <c r="L979" s="195" t="n"/>
      <c r="M979" s="195" t="n"/>
      <c r="N979" s="195" t="n"/>
      <c r="O979" s="195" t="n"/>
      <c r="P979" s="195" t="n"/>
      <c r="Q979" s="195" t="n"/>
      <c r="R979" s="195" t="n"/>
      <c r="S979" s="195" t="n"/>
      <c r="T979" s="195" t="n"/>
      <c r="U979" s="195" t="n"/>
      <c r="V979" s="195" t="n"/>
      <c r="W979" s="195" t="n"/>
      <c r="X979" s="195" t="n"/>
      <c r="Y979" s="195" t="n"/>
      <c r="Z979" s="195" t="n"/>
    </row>
    <row r="980" ht="12.75" customHeight="1" s="324">
      <c r="A980" s="195" t="n"/>
      <c r="B980" s="195" t="n"/>
      <c r="C980" s="195" t="n"/>
      <c r="D980" s="195" t="n"/>
      <c r="E980" s="195" t="n"/>
      <c r="F980" s="195" t="n"/>
      <c r="G980" s="195" t="n"/>
      <c r="H980" s="195" t="n"/>
      <c r="I980" s="195" t="n"/>
      <c r="J980" s="195" t="n"/>
      <c r="K980" s="195" t="n"/>
      <c r="L980" s="195" t="n"/>
      <c r="M980" s="195" t="n"/>
      <c r="N980" s="195" t="n"/>
      <c r="O980" s="195" t="n"/>
      <c r="P980" s="195" t="n"/>
      <c r="Q980" s="195" t="n"/>
      <c r="R980" s="195" t="n"/>
      <c r="S980" s="195" t="n"/>
      <c r="T980" s="195" t="n"/>
      <c r="U980" s="195" t="n"/>
      <c r="V980" s="195" t="n"/>
      <c r="W980" s="195" t="n"/>
      <c r="X980" s="195" t="n"/>
      <c r="Y980" s="195" t="n"/>
      <c r="Z980" s="195" t="n"/>
    </row>
    <row r="981" ht="12.75" customHeight="1" s="324">
      <c r="A981" s="195" t="n"/>
      <c r="B981" s="195" t="n"/>
      <c r="C981" s="195" t="n"/>
      <c r="D981" s="195" t="n"/>
      <c r="E981" s="195" t="n"/>
      <c r="F981" s="195" t="n"/>
      <c r="G981" s="195" t="n"/>
      <c r="H981" s="195" t="n"/>
      <c r="I981" s="195" t="n"/>
      <c r="J981" s="195" t="n"/>
      <c r="K981" s="195" t="n"/>
      <c r="L981" s="195" t="n"/>
      <c r="M981" s="195" t="n"/>
      <c r="N981" s="195" t="n"/>
      <c r="O981" s="195" t="n"/>
      <c r="P981" s="195" t="n"/>
      <c r="Q981" s="195" t="n"/>
      <c r="R981" s="195" t="n"/>
      <c r="S981" s="195" t="n"/>
      <c r="T981" s="195" t="n"/>
      <c r="U981" s="195" t="n"/>
      <c r="V981" s="195" t="n"/>
      <c r="W981" s="195" t="n"/>
      <c r="X981" s="195" t="n"/>
      <c r="Y981" s="195" t="n"/>
      <c r="Z981" s="195" t="n"/>
    </row>
    <row r="982" ht="12.75" customHeight="1" s="324">
      <c r="A982" s="195" t="n"/>
      <c r="B982" s="195" t="n"/>
      <c r="C982" s="195" t="n"/>
      <c r="D982" s="195" t="n"/>
      <c r="E982" s="195" t="n"/>
      <c r="F982" s="195" t="n"/>
      <c r="G982" s="195" t="n"/>
      <c r="H982" s="195" t="n"/>
      <c r="I982" s="195" t="n"/>
      <c r="J982" s="195" t="n"/>
      <c r="K982" s="195" t="n"/>
      <c r="L982" s="195" t="n"/>
      <c r="M982" s="195" t="n"/>
      <c r="N982" s="195" t="n"/>
      <c r="O982" s="195" t="n"/>
      <c r="P982" s="195" t="n"/>
      <c r="Q982" s="195" t="n"/>
      <c r="R982" s="195" t="n"/>
      <c r="S982" s="195" t="n"/>
      <c r="T982" s="195" t="n"/>
      <c r="U982" s="195" t="n"/>
      <c r="V982" s="195" t="n"/>
      <c r="W982" s="195" t="n"/>
      <c r="X982" s="195" t="n"/>
      <c r="Y982" s="195" t="n"/>
      <c r="Z982" s="195" t="n"/>
    </row>
    <row r="983" ht="12.75" customHeight="1" s="324">
      <c r="A983" s="195" t="n"/>
      <c r="B983" s="195" t="n"/>
      <c r="C983" s="195" t="n"/>
      <c r="D983" s="195" t="n"/>
      <c r="E983" s="195" t="n"/>
      <c r="F983" s="195" t="n"/>
      <c r="G983" s="195" t="n"/>
      <c r="H983" s="195" t="n"/>
      <c r="I983" s="195" t="n"/>
      <c r="J983" s="195" t="n"/>
      <c r="K983" s="195" t="n"/>
      <c r="L983" s="195" t="n"/>
      <c r="M983" s="195" t="n"/>
      <c r="N983" s="195" t="n"/>
      <c r="O983" s="195" t="n"/>
      <c r="P983" s="195" t="n"/>
      <c r="Q983" s="195" t="n"/>
      <c r="R983" s="195" t="n"/>
      <c r="S983" s="195" t="n"/>
      <c r="T983" s="195" t="n"/>
      <c r="U983" s="195" t="n"/>
      <c r="V983" s="195" t="n"/>
      <c r="W983" s="195" t="n"/>
      <c r="X983" s="195" t="n"/>
      <c r="Y983" s="195" t="n"/>
      <c r="Z983" s="195" t="n"/>
    </row>
    <row r="984" ht="12.75" customHeight="1" s="324">
      <c r="A984" s="195" t="n"/>
      <c r="B984" s="195" t="n"/>
      <c r="C984" s="195" t="n"/>
      <c r="D984" s="195" t="n"/>
      <c r="E984" s="195" t="n"/>
      <c r="F984" s="195" t="n"/>
      <c r="G984" s="195" t="n"/>
      <c r="H984" s="195" t="n"/>
      <c r="I984" s="195" t="n"/>
      <c r="J984" s="195" t="n"/>
      <c r="K984" s="195" t="n"/>
      <c r="L984" s="195" t="n"/>
      <c r="M984" s="195" t="n"/>
      <c r="N984" s="195" t="n"/>
      <c r="O984" s="195" t="n"/>
      <c r="P984" s="195" t="n"/>
      <c r="Q984" s="195" t="n"/>
      <c r="R984" s="195" t="n"/>
      <c r="S984" s="195" t="n"/>
      <c r="T984" s="195" t="n"/>
      <c r="U984" s="195" t="n"/>
      <c r="V984" s="195" t="n"/>
      <c r="W984" s="195" t="n"/>
      <c r="X984" s="195" t="n"/>
      <c r="Y984" s="195" t="n"/>
      <c r="Z984" s="195" t="n"/>
    </row>
    <row r="985" ht="12.75" customHeight="1" s="324">
      <c r="A985" s="195" t="n"/>
      <c r="B985" s="195" t="n"/>
      <c r="C985" s="195" t="n"/>
      <c r="D985" s="195" t="n"/>
      <c r="E985" s="195" t="n"/>
      <c r="F985" s="195" t="n"/>
      <c r="G985" s="195" t="n"/>
      <c r="H985" s="195" t="n"/>
      <c r="I985" s="195" t="n"/>
      <c r="J985" s="195" t="n"/>
      <c r="K985" s="195" t="n"/>
      <c r="L985" s="195" t="n"/>
      <c r="M985" s="195" t="n"/>
      <c r="N985" s="195" t="n"/>
      <c r="O985" s="195" t="n"/>
      <c r="P985" s="195" t="n"/>
      <c r="Q985" s="195" t="n"/>
      <c r="R985" s="195" t="n"/>
      <c r="S985" s="195" t="n"/>
      <c r="T985" s="195" t="n"/>
      <c r="U985" s="195" t="n"/>
      <c r="V985" s="195" t="n"/>
      <c r="W985" s="195" t="n"/>
      <c r="X985" s="195" t="n"/>
      <c r="Y985" s="195" t="n"/>
      <c r="Z985" s="195" t="n"/>
    </row>
    <row r="986" ht="12.75" customHeight="1" s="324">
      <c r="A986" s="195" t="n"/>
      <c r="B986" s="195" t="n"/>
      <c r="C986" s="195" t="n"/>
      <c r="D986" s="195" t="n"/>
      <c r="E986" s="195" t="n"/>
      <c r="F986" s="195" t="n"/>
      <c r="G986" s="195" t="n"/>
      <c r="H986" s="195" t="n"/>
      <c r="I986" s="195" t="n"/>
      <c r="J986" s="195" t="n"/>
      <c r="K986" s="195" t="n"/>
      <c r="L986" s="195" t="n"/>
      <c r="M986" s="195" t="n"/>
      <c r="N986" s="195" t="n"/>
      <c r="O986" s="195" t="n"/>
      <c r="P986" s="195" t="n"/>
      <c r="Q986" s="195" t="n"/>
      <c r="R986" s="195" t="n"/>
      <c r="S986" s="195" t="n"/>
      <c r="T986" s="195" t="n"/>
      <c r="U986" s="195" t="n"/>
      <c r="V986" s="195" t="n"/>
      <c r="W986" s="195" t="n"/>
      <c r="X986" s="195" t="n"/>
      <c r="Y986" s="195" t="n"/>
      <c r="Z986" s="195" t="n"/>
    </row>
    <row r="987" ht="12.75" customHeight="1" s="324">
      <c r="A987" s="195" t="n"/>
      <c r="B987" s="195" t="n"/>
      <c r="C987" s="195" t="n"/>
      <c r="D987" s="195" t="n"/>
      <c r="E987" s="195" t="n"/>
      <c r="F987" s="195" t="n"/>
      <c r="G987" s="195" t="n"/>
      <c r="H987" s="195" t="n"/>
      <c r="I987" s="195" t="n"/>
      <c r="J987" s="195" t="n"/>
      <c r="K987" s="195" t="n"/>
      <c r="L987" s="195" t="n"/>
      <c r="M987" s="195" t="n"/>
      <c r="N987" s="195" t="n"/>
      <c r="O987" s="195" t="n"/>
      <c r="P987" s="195" t="n"/>
      <c r="Q987" s="195" t="n"/>
      <c r="R987" s="195" t="n"/>
      <c r="S987" s="195" t="n"/>
      <c r="T987" s="195" t="n"/>
      <c r="U987" s="195" t="n"/>
      <c r="V987" s="195" t="n"/>
      <c r="W987" s="195" t="n"/>
      <c r="X987" s="195" t="n"/>
      <c r="Y987" s="195" t="n"/>
      <c r="Z987" s="195" t="n"/>
    </row>
    <row r="988" ht="12.75" customHeight="1" s="324">
      <c r="A988" s="195" t="n"/>
      <c r="B988" s="195" t="n"/>
      <c r="C988" s="195" t="n"/>
      <c r="D988" s="195" t="n"/>
      <c r="E988" s="195" t="n"/>
      <c r="F988" s="195" t="n"/>
      <c r="G988" s="195" t="n"/>
      <c r="H988" s="195" t="n"/>
      <c r="I988" s="195" t="n"/>
      <c r="J988" s="195" t="n"/>
      <c r="K988" s="195" t="n"/>
      <c r="L988" s="195" t="n"/>
      <c r="M988" s="195" t="n"/>
      <c r="N988" s="195" t="n"/>
      <c r="O988" s="195" t="n"/>
      <c r="P988" s="195" t="n"/>
      <c r="Q988" s="195" t="n"/>
      <c r="R988" s="195" t="n"/>
      <c r="S988" s="195" t="n"/>
      <c r="T988" s="195" t="n"/>
      <c r="U988" s="195" t="n"/>
      <c r="V988" s="195" t="n"/>
      <c r="W988" s="195" t="n"/>
      <c r="X988" s="195" t="n"/>
      <c r="Y988" s="195" t="n"/>
      <c r="Z988" s="195" t="n"/>
    </row>
    <row r="989" ht="12.75" customHeight="1" s="324">
      <c r="A989" s="195" t="n"/>
      <c r="B989" s="195" t="n"/>
      <c r="C989" s="195" t="n"/>
      <c r="D989" s="195" t="n"/>
      <c r="E989" s="195" t="n"/>
      <c r="F989" s="195" t="n"/>
      <c r="G989" s="195" t="n"/>
      <c r="H989" s="195" t="n"/>
      <c r="I989" s="195" t="n"/>
      <c r="J989" s="195" t="n"/>
      <c r="K989" s="195" t="n"/>
      <c r="L989" s="195" t="n"/>
      <c r="M989" s="195" t="n"/>
      <c r="N989" s="195" t="n"/>
      <c r="O989" s="195" t="n"/>
      <c r="P989" s="195" t="n"/>
      <c r="Q989" s="195" t="n"/>
      <c r="R989" s="195" t="n"/>
      <c r="S989" s="195" t="n"/>
      <c r="T989" s="195" t="n"/>
      <c r="U989" s="195" t="n"/>
      <c r="V989" s="195" t="n"/>
      <c r="W989" s="195" t="n"/>
      <c r="X989" s="195" t="n"/>
      <c r="Y989" s="195" t="n"/>
      <c r="Z989" s="195" t="n"/>
    </row>
    <row r="990" ht="12.75" customHeight="1" s="324">
      <c r="A990" s="195" t="n"/>
      <c r="B990" s="195" t="n"/>
      <c r="C990" s="195" t="n"/>
      <c r="D990" s="195" t="n"/>
      <c r="E990" s="195" t="n"/>
      <c r="F990" s="195" t="n"/>
      <c r="G990" s="195" t="n"/>
      <c r="H990" s="195" t="n"/>
      <c r="I990" s="195" t="n"/>
      <c r="J990" s="195" t="n"/>
      <c r="K990" s="195" t="n"/>
      <c r="L990" s="195" t="n"/>
      <c r="M990" s="195" t="n"/>
      <c r="N990" s="195" t="n"/>
      <c r="O990" s="195" t="n"/>
      <c r="P990" s="195" t="n"/>
      <c r="Q990" s="195" t="n"/>
      <c r="R990" s="195" t="n"/>
      <c r="S990" s="195" t="n"/>
      <c r="T990" s="195" t="n"/>
      <c r="U990" s="195" t="n"/>
      <c r="V990" s="195" t="n"/>
      <c r="W990" s="195" t="n"/>
      <c r="X990" s="195" t="n"/>
      <c r="Y990" s="195" t="n"/>
      <c r="Z990" s="195" t="n"/>
    </row>
    <row r="991" ht="12.75" customHeight="1" s="324">
      <c r="A991" s="195" t="n"/>
      <c r="B991" s="195" t="n"/>
      <c r="C991" s="195" t="n"/>
      <c r="D991" s="195" t="n"/>
      <c r="E991" s="195" t="n"/>
      <c r="F991" s="195" t="n"/>
      <c r="G991" s="195" t="n"/>
      <c r="H991" s="195" t="n"/>
      <c r="I991" s="195" t="n"/>
      <c r="J991" s="195" t="n"/>
      <c r="K991" s="195" t="n"/>
      <c r="L991" s="195" t="n"/>
      <c r="M991" s="195" t="n"/>
      <c r="N991" s="195" t="n"/>
      <c r="O991" s="195" t="n"/>
      <c r="P991" s="195" t="n"/>
      <c r="Q991" s="195" t="n"/>
      <c r="R991" s="195" t="n"/>
      <c r="S991" s="195" t="n"/>
      <c r="T991" s="195" t="n"/>
      <c r="U991" s="195" t="n"/>
      <c r="V991" s="195" t="n"/>
      <c r="W991" s="195" t="n"/>
      <c r="X991" s="195" t="n"/>
      <c r="Y991" s="195" t="n"/>
      <c r="Z991" s="195" t="n"/>
    </row>
    <row r="992" ht="12.75" customHeight="1" s="324">
      <c r="A992" s="195" t="n"/>
      <c r="B992" s="195" t="n"/>
      <c r="C992" s="195" t="n"/>
      <c r="D992" s="195" t="n"/>
      <c r="E992" s="195" t="n"/>
      <c r="F992" s="195" t="n"/>
      <c r="G992" s="195" t="n"/>
      <c r="H992" s="195" t="n"/>
      <c r="I992" s="195" t="n"/>
      <c r="J992" s="195" t="n"/>
      <c r="K992" s="195" t="n"/>
      <c r="L992" s="195" t="n"/>
      <c r="M992" s="195" t="n"/>
      <c r="N992" s="195" t="n"/>
      <c r="O992" s="195" t="n"/>
      <c r="P992" s="195" t="n"/>
      <c r="Q992" s="195" t="n"/>
      <c r="R992" s="195" t="n"/>
      <c r="S992" s="195" t="n"/>
      <c r="T992" s="195" t="n"/>
      <c r="U992" s="195" t="n"/>
      <c r="V992" s="195" t="n"/>
      <c r="W992" s="195" t="n"/>
      <c r="X992" s="195" t="n"/>
      <c r="Y992" s="195" t="n"/>
      <c r="Z992" s="195" t="n"/>
    </row>
    <row r="993" ht="12.75" customHeight="1" s="324">
      <c r="A993" s="195" t="n"/>
      <c r="B993" s="195" t="n"/>
      <c r="C993" s="195" t="n"/>
      <c r="D993" s="195" t="n"/>
      <c r="E993" s="195" t="n"/>
      <c r="F993" s="195" t="n"/>
      <c r="G993" s="195" t="n"/>
      <c r="H993" s="195" t="n"/>
      <c r="I993" s="195" t="n"/>
      <c r="J993" s="195" t="n"/>
      <c r="K993" s="195" t="n"/>
      <c r="L993" s="195" t="n"/>
      <c r="M993" s="195" t="n"/>
      <c r="N993" s="195" t="n"/>
      <c r="O993" s="195" t="n"/>
      <c r="P993" s="195" t="n"/>
      <c r="Q993" s="195" t="n"/>
      <c r="R993" s="195" t="n"/>
      <c r="S993" s="195" t="n"/>
      <c r="T993" s="195" t="n"/>
      <c r="U993" s="195" t="n"/>
      <c r="V993" s="195" t="n"/>
      <c r="W993" s="195" t="n"/>
      <c r="X993" s="195" t="n"/>
      <c r="Y993" s="195" t="n"/>
      <c r="Z993" s="195" t="n"/>
    </row>
    <row r="994" ht="12.75" customHeight="1" s="324">
      <c r="A994" s="195" t="n"/>
      <c r="B994" s="195" t="n"/>
      <c r="C994" s="195" t="n"/>
      <c r="D994" s="195" t="n"/>
      <c r="E994" s="195" t="n"/>
      <c r="F994" s="195" t="n"/>
      <c r="G994" s="195" t="n"/>
      <c r="H994" s="195" t="n"/>
      <c r="I994" s="195" t="n"/>
      <c r="J994" s="195" t="n"/>
      <c r="K994" s="195" t="n"/>
      <c r="L994" s="195" t="n"/>
      <c r="M994" s="195" t="n"/>
      <c r="N994" s="195" t="n"/>
      <c r="O994" s="195" t="n"/>
      <c r="P994" s="195" t="n"/>
      <c r="Q994" s="195" t="n"/>
      <c r="R994" s="195" t="n"/>
      <c r="S994" s="195" t="n"/>
      <c r="T994" s="195" t="n"/>
      <c r="U994" s="195" t="n"/>
      <c r="V994" s="195" t="n"/>
      <c r="W994" s="195" t="n"/>
      <c r="X994" s="195" t="n"/>
      <c r="Y994" s="195" t="n"/>
      <c r="Z994" s="195" t="n"/>
    </row>
    <row r="995" ht="12.75" customHeight="1" s="324">
      <c r="A995" s="195" t="n"/>
      <c r="B995" s="195" t="n"/>
      <c r="C995" s="195" t="n"/>
      <c r="D995" s="195" t="n"/>
      <c r="E995" s="195" t="n"/>
      <c r="F995" s="195" t="n"/>
      <c r="G995" s="195" t="n"/>
      <c r="H995" s="195" t="n"/>
      <c r="I995" s="195" t="n"/>
      <c r="J995" s="195" t="n"/>
      <c r="K995" s="195" t="n"/>
      <c r="L995" s="195" t="n"/>
      <c r="M995" s="195" t="n"/>
      <c r="N995" s="195" t="n"/>
      <c r="O995" s="195" t="n"/>
      <c r="P995" s="195" t="n"/>
      <c r="Q995" s="195" t="n"/>
      <c r="R995" s="195" t="n"/>
      <c r="S995" s="195" t="n"/>
      <c r="T995" s="195" t="n"/>
      <c r="U995" s="195" t="n"/>
      <c r="V995" s="195" t="n"/>
      <c r="W995" s="195" t="n"/>
      <c r="X995" s="195" t="n"/>
      <c r="Y995" s="195" t="n"/>
      <c r="Z995" s="195" t="n"/>
    </row>
  </sheetData>
  <autoFilter ref="$B$12:$E$58"/>
  <mergeCells count="3">
    <mergeCell ref="C7:E7"/>
    <mergeCell ref="C8:E8"/>
    <mergeCell ref="C10:E10"/>
  </mergeCells>
  <conditionalFormatting sqref="E13:E58">
    <cfRule type="cellIs" priority="1" operator="equal" dxfId="0">
      <formula>"Calculation"</formula>
    </cfRule>
    <cfRule type="cellIs" priority="2" operator="equal" dxfId="1">
      <formula>"Output"</formula>
    </cfRule>
    <cfRule type="cellIs" priority="3" operator="equal" dxfId="2">
      <formula>"Input: Assumptions"</formula>
    </cfRule>
    <cfRule type="cellIs" priority="4" operator="equal" dxfId="3">
      <formula>"Input: Facts"</formula>
    </cfRule>
  </conditionalFormatting>
  <dataValidations count="1">
    <dataValidation sqref="E13:F58" showDropDown="0" showInputMessage="1" showErrorMessage="1" allowBlank="1" prompt="Click and enter a value from the list of items" type="list">
      <formula1>"Assumptions,Cost Tables,Carbon Tables,Base input data,Sources"</formula1>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orizontalCentered="1"/>
  <pageMargins left="0.236220472440945" right="0.236220472440945" top="0.748031496062992" bottom="0.748031496062992" header="0" footer="0"/>
  <pageSetup orientation="portrait" paperSize="9"/>
</worksheet>
</file>

<file path=xl/worksheets/sheet2.xml><?xml version="1.0" encoding="utf-8"?>
<worksheet xmlns="http://schemas.openxmlformats.org/spreadsheetml/2006/main">
  <sheetPr codeName="Sheet39">
    <outlinePr summaryBelow="1" summaryRight="1"/>
    <pageSetUpPr/>
  </sheetPr>
  <dimension ref="A1:F602"/>
  <sheetViews>
    <sheetView workbookViewId="0">
      <selection activeCell="A1" sqref="A1"/>
    </sheetView>
  </sheetViews>
  <sheetFormatPr baseColWidth="8" defaultColWidth="12.63" defaultRowHeight="15" customHeight="1"/>
  <cols>
    <col width="12.88" customWidth="1" style="324" min="1" max="1"/>
    <col width="8.5" customWidth="1" style="324" min="2" max="2"/>
    <col width="15.5" customWidth="1" style="324" min="3" max="3"/>
    <col width="8.630000000000001" customWidth="1" style="324" min="4" max="26"/>
  </cols>
  <sheetData>
    <row r="1" ht="12.75" customHeight="1" s="324">
      <c r="A1" s="188" t="inlineStr">
        <is>
          <t>Set Cell</t>
        </is>
      </c>
      <c r="B1" s="188" t="inlineStr">
        <is>
          <t>To Value</t>
        </is>
      </c>
      <c r="C1" s="188" t="inlineStr">
        <is>
          <t>By changing cell</t>
        </is>
      </c>
    </row>
    <row r="2" ht="12.75" customHeight="1" s="324">
      <c r="A2" s="38">
        <f>'Inputs &amp; summary'!Q29</f>
        <v/>
      </c>
      <c r="B2" s="38" t="n">
        <v>0</v>
      </c>
      <c r="C2" s="39">
        <f>'Inputs &amp; summary'!A29</f>
        <v/>
      </c>
      <c r="D2" s="39">
        <f>AND('Inputs &amp; summary'!AO29,E2="OPEX breakeven price")</f>
        <v/>
      </c>
      <c r="E2" s="39">
        <f>'Inputs &amp; summary'!AP29</f>
        <v/>
      </c>
    </row>
    <row r="3" ht="12.75" customHeight="1" s="324">
      <c r="A3" s="195">
        <f>'Inputs &amp; summary'!Q30</f>
        <v/>
      </c>
      <c r="B3" s="195" t="n">
        <v>0</v>
      </c>
      <c r="C3" s="39">
        <f>'Inputs &amp; summary'!A30</f>
        <v/>
      </c>
      <c r="D3" s="39">
        <f>AND('Inputs &amp; summary'!AO30,E3="OPEX breakeven price")</f>
        <v/>
      </c>
      <c r="E3" s="39">
        <f>'Inputs &amp; summary'!AP30</f>
        <v/>
      </c>
      <c r="F3" s="195" t="n"/>
    </row>
    <row r="4" ht="12.75" customHeight="1" s="324">
      <c r="A4" s="195">
        <f>'Inputs &amp; summary'!Q31</f>
        <v/>
      </c>
      <c r="B4" s="195" t="n">
        <v>0</v>
      </c>
      <c r="C4" s="39">
        <f>'Inputs &amp; summary'!A31</f>
        <v/>
      </c>
      <c r="D4" s="39">
        <f>AND('Inputs &amp; summary'!AO31,E4="OPEX breakeven price")</f>
        <v/>
      </c>
      <c r="E4" s="39">
        <f>'Inputs &amp; summary'!AP31</f>
        <v/>
      </c>
      <c r="F4" s="195" t="n"/>
    </row>
    <row r="5" ht="12.75" customHeight="1" s="324">
      <c r="A5" s="195">
        <f>'Inputs &amp; summary'!Q32</f>
        <v/>
      </c>
      <c r="B5" s="195" t="n">
        <v>0</v>
      </c>
      <c r="C5" s="39">
        <f>'Inputs &amp; summary'!A32</f>
        <v/>
      </c>
      <c r="D5" s="39">
        <f>AND('Inputs &amp; summary'!AO32,E5="OPEX breakeven price")</f>
        <v/>
      </c>
      <c r="E5" s="39">
        <f>'Inputs &amp; summary'!AP32</f>
        <v/>
      </c>
      <c r="F5" s="195" t="n"/>
    </row>
    <row r="6" ht="12.75" customHeight="1" s="324">
      <c r="A6" s="195">
        <f>'Inputs &amp; summary'!Q33</f>
        <v/>
      </c>
      <c r="B6" s="195" t="n">
        <v>0</v>
      </c>
      <c r="C6" s="39">
        <f>'Inputs &amp; summary'!A33</f>
        <v/>
      </c>
      <c r="D6" s="39">
        <f>AND('Inputs &amp; summary'!AO33,E6="OPEX breakeven price")</f>
        <v/>
      </c>
      <c r="E6" s="39">
        <f>'Inputs &amp; summary'!AP33</f>
        <v/>
      </c>
      <c r="F6" s="195" t="n"/>
    </row>
    <row r="7" ht="12.75" customHeight="1" s="324">
      <c r="A7" s="195">
        <f>'Inputs &amp; summary'!Q34</f>
        <v/>
      </c>
      <c r="B7" s="195" t="n">
        <v>0</v>
      </c>
      <c r="C7" s="39">
        <f>'Inputs &amp; summary'!A34</f>
        <v/>
      </c>
      <c r="D7" s="39">
        <f>AND('Inputs &amp; summary'!AO34,E7="OPEX breakeven price")</f>
        <v/>
      </c>
      <c r="E7" s="39">
        <f>'Inputs &amp; summary'!AP34</f>
        <v/>
      </c>
      <c r="F7" s="195" t="n"/>
    </row>
    <row r="8" ht="12.75" customHeight="1" s="324">
      <c r="A8" s="195">
        <f>'Inputs &amp; summary'!Q35</f>
        <v/>
      </c>
      <c r="B8" s="195" t="n">
        <v>0</v>
      </c>
      <c r="C8" s="39">
        <f>'Inputs &amp; summary'!A35</f>
        <v/>
      </c>
      <c r="D8" s="39">
        <f>AND('Inputs &amp; summary'!AO35,E8="OPEX breakeven price")</f>
        <v/>
      </c>
      <c r="E8" s="39">
        <f>'Inputs &amp; summary'!AP35</f>
        <v/>
      </c>
      <c r="F8" s="195" t="n"/>
    </row>
    <row r="9" ht="12.75" customHeight="1" s="324">
      <c r="A9" s="195">
        <f>'Inputs &amp; summary'!Q36</f>
        <v/>
      </c>
      <c r="B9" s="195" t="n">
        <v>0</v>
      </c>
      <c r="C9" s="39">
        <f>'Inputs &amp; summary'!A36</f>
        <v/>
      </c>
      <c r="D9" s="39">
        <f>AND('Inputs &amp; summary'!AO36,E9="OPEX breakeven price")</f>
        <v/>
      </c>
      <c r="E9" s="39">
        <f>'Inputs &amp; summary'!AP36</f>
        <v/>
      </c>
      <c r="F9" s="195" t="n"/>
    </row>
    <row r="10" ht="12.75" customHeight="1" s="324">
      <c r="A10" s="195">
        <f>'Inputs &amp; summary'!Q37</f>
        <v/>
      </c>
      <c r="B10" s="195" t="n">
        <v>0</v>
      </c>
      <c r="C10" s="39">
        <f>'Inputs &amp; summary'!A37</f>
        <v/>
      </c>
      <c r="D10" s="39">
        <f>AND('Inputs &amp; summary'!AO37,E10="OPEX breakeven price")</f>
        <v/>
      </c>
      <c r="E10" s="39">
        <f>'Inputs &amp; summary'!AP37</f>
        <v/>
      </c>
      <c r="F10" s="195" t="n"/>
    </row>
    <row r="11" ht="12.75" customHeight="1" s="324">
      <c r="A11" s="195">
        <f>'Inputs &amp; summary'!Q38</f>
        <v/>
      </c>
      <c r="B11" s="195" t="n">
        <v>0</v>
      </c>
      <c r="C11" s="39">
        <f>'Inputs &amp; summary'!A38</f>
        <v/>
      </c>
      <c r="D11" s="39">
        <f>AND('Inputs &amp; summary'!AO38,E11="OPEX breakeven price")</f>
        <v/>
      </c>
      <c r="E11" s="39">
        <f>'Inputs &amp; summary'!AP38</f>
        <v/>
      </c>
      <c r="F11" s="195" t="n"/>
    </row>
    <row r="12" ht="12.75" customHeight="1" s="324">
      <c r="A12" s="195">
        <f>'Inputs &amp; summary'!Q39</f>
        <v/>
      </c>
      <c r="B12" s="195" t="n">
        <v>0</v>
      </c>
      <c r="C12" s="39">
        <f>'Inputs &amp; summary'!A39</f>
        <v/>
      </c>
      <c r="D12" s="39">
        <f>AND('Inputs &amp; summary'!AO39,E12="OPEX breakeven price")</f>
        <v/>
      </c>
      <c r="E12" s="39">
        <f>'Inputs &amp; summary'!AP39</f>
        <v/>
      </c>
      <c r="F12" s="195" t="n"/>
    </row>
    <row r="13" ht="12.75" customHeight="1" s="324">
      <c r="A13" s="195">
        <f>'Inputs &amp; summary'!Q40</f>
        <v/>
      </c>
      <c r="B13" s="195" t="n">
        <v>0</v>
      </c>
      <c r="C13" s="39">
        <f>'Inputs &amp; summary'!A40</f>
        <v/>
      </c>
      <c r="D13" s="39">
        <f>AND('Inputs &amp; summary'!AO40,E13="OPEX breakeven price")</f>
        <v/>
      </c>
      <c r="E13" s="39">
        <f>'Inputs &amp; summary'!AP40</f>
        <v/>
      </c>
      <c r="F13" s="195" t="n"/>
    </row>
    <row r="14" ht="12.75" customHeight="1" s="324">
      <c r="A14" s="195">
        <f>'Inputs &amp; summary'!Q41</f>
        <v/>
      </c>
      <c r="B14" s="195" t="n">
        <v>0</v>
      </c>
      <c r="C14" s="39">
        <f>'Inputs &amp; summary'!A41</f>
        <v/>
      </c>
      <c r="D14" s="39">
        <f>AND('Inputs &amp; summary'!AO41,E14="OPEX breakeven price")</f>
        <v/>
      </c>
      <c r="E14" s="39">
        <f>'Inputs &amp; summary'!AP41</f>
        <v/>
      </c>
      <c r="F14" s="195" t="n"/>
    </row>
    <row r="15" ht="12.75" customHeight="1" s="324">
      <c r="A15" s="195">
        <f>'Inputs &amp; summary'!Q42</f>
        <v/>
      </c>
      <c r="B15" s="195" t="n">
        <v>0</v>
      </c>
      <c r="C15" s="39">
        <f>'Inputs &amp; summary'!A42</f>
        <v/>
      </c>
      <c r="D15" s="39">
        <f>AND('Inputs &amp; summary'!AO42,E15="OPEX breakeven price")</f>
        <v/>
      </c>
      <c r="E15" s="39">
        <f>'Inputs &amp; summary'!AP42</f>
        <v/>
      </c>
      <c r="F15" s="195" t="n"/>
    </row>
    <row r="16" ht="12.75" customHeight="1" s="324">
      <c r="A16" s="195">
        <f>'Inputs &amp; summary'!Q43</f>
        <v/>
      </c>
      <c r="B16" s="195" t="n">
        <v>0</v>
      </c>
      <c r="C16" s="39">
        <f>'Inputs &amp; summary'!A43</f>
        <v/>
      </c>
      <c r="D16" s="39">
        <f>AND('Inputs &amp; summary'!AO43,E16="OPEX breakeven price")</f>
        <v/>
      </c>
      <c r="E16" s="39">
        <f>'Inputs &amp; summary'!AP43</f>
        <v/>
      </c>
      <c r="F16" s="195" t="n"/>
    </row>
    <row r="17" ht="12.75" customHeight="1" s="324">
      <c r="A17" s="195">
        <f>'Inputs &amp; summary'!Q44</f>
        <v/>
      </c>
      <c r="B17" s="195" t="n">
        <v>0</v>
      </c>
      <c r="C17" s="39">
        <f>'Inputs &amp; summary'!A44</f>
        <v/>
      </c>
      <c r="D17" s="39">
        <f>AND('Inputs &amp; summary'!AO44,E17="OPEX breakeven price")</f>
        <v/>
      </c>
      <c r="E17" s="39">
        <f>'Inputs &amp; summary'!AP44</f>
        <v/>
      </c>
      <c r="F17" s="195" t="n"/>
    </row>
    <row r="18" ht="12.75" customHeight="1" s="324">
      <c r="A18" s="195">
        <f>'Inputs &amp; summary'!Q45</f>
        <v/>
      </c>
      <c r="B18" s="195" t="n">
        <v>0</v>
      </c>
      <c r="C18" s="39">
        <f>'Inputs &amp; summary'!A45</f>
        <v/>
      </c>
      <c r="D18" s="39">
        <f>AND('Inputs &amp; summary'!AO45,E18="OPEX breakeven price")</f>
        <v/>
      </c>
      <c r="E18" s="39">
        <f>'Inputs &amp; summary'!AP45</f>
        <v/>
      </c>
      <c r="F18" s="195" t="n"/>
    </row>
    <row r="19" ht="12.75" customHeight="1" s="324">
      <c r="A19" s="195">
        <f>'Inputs &amp; summary'!Q46</f>
        <v/>
      </c>
      <c r="B19" s="195" t="n">
        <v>0</v>
      </c>
      <c r="C19" s="39">
        <f>'Inputs &amp; summary'!A46</f>
        <v/>
      </c>
      <c r="D19" s="39">
        <f>AND('Inputs &amp; summary'!AO46,E19="OPEX breakeven price")</f>
        <v/>
      </c>
      <c r="E19" s="39">
        <f>'Inputs &amp; summary'!AP46</f>
        <v/>
      </c>
      <c r="F19" s="195" t="n"/>
    </row>
    <row r="20" ht="12.75" customHeight="1" s="324">
      <c r="A20" s="195">
        <f>'Inputs &amp; summary'!Q47</f>
        <v/>
      </c>
      <c r="B20" s="195" t="n">
        <v>0</v>
      </c>
      <c r="C20" s="39">
        <f>'Inputs &amp; summary'!A47</f>
        <v/>
      </c>
      <c r="D20" s="39">
        <f>AND('Inputs &amp; summary'!AO47,E20="OPEX breakeven price")</f>
        <v/>
      </c>
      <c r="E20" s="39">
        <f>'Inputs &amp; summary'!AP47</f>
        <v/>
      </c>
      <c r="F20" s="195" t="n"/>
    </row>
    <row r="21" ht="12.75" customHeight="1" s="324">
      <c r="A21" s="195">
        <f>'Inputs &amp; summary'!Q48</f>
        <v/>
      </c>
      <c r="B21" s="195" t="n">
        <v>0</v>
      </c>
      <c r="C21" s="39">
        <f>'Inputs &amp; summary'!A48</f>
        <v/>
      </c>
      <c r="D21" s="39">
        <f>AND('Inputs &amp; summary'!AO48,E21="OPEX breakeven price")</f>
        <v/>
      </c>
      <c r="E21" s="39">
        <f>'Inputs &amp; summary'!AP48</f>
        <v/>
      </c>
      <c r="F21" s="195" t="n"/>
    </row>
    <row r="22" ht="12.75" customHeight="1" s="324">
      <c r="A22" s="195">
        <f>'Inputs &amp; summary'!Q49</f>
        <v/>
      </c>
      <c r="B22" s="195" t="n">
        <v>0</v>
      </c>
      <c r="C22" s="39">
        <f>'Inputs &amp; summary'!A49</f>
        <v/>
      </c>
      <c r="D22" s="39">
        <f>AND('Inputs &amp; summary'!AO49,E22="OPEX breakeven price")</f>
        <v/>
      </c>
      <c r="E22" s="39">
        <f>'Inputs &amp; summary'!AP49</f>
        <v/>
      </c>
      <c r="F22" s="195" t="n"/>
    </row>
    <row r="23" ht="12.75" customHeight="1" s="324">
      <c r="A23" s="195">
        <f>'Inputs &amp; summary'!Q50</f>
        <v/>
      </c>
      <c r="B23" s="195" t="n">
        <v>0</v>
      </c>
      <c r="C23" s="39">
        <f>'Inputs &amp; summary'!A50</f>
        <v/>
      </c>
      <c r="D23" s="39">
        <f>AND('Inputs &amp; summary'!AO50,E23="OPEX breakeven price")</f>
        <v/>
      </c>
      <c r="E23" s="39">
        <f>'Inputs &amp; summary'!AP50</f>
        <v/>
      </c>
      <c r="F23" s="195" t="n"/>
    </row>
    <row r="24" ht="12.75" customHeight="1" s="324">
      <c r="A24" s="195">
        <f>'Inputs &amp; summary'!Q51</f>
        <v/>
      </c>
      <c r="B24" s="195" t="n">
        <v>0</v>
      </c>
      <c r="C24" s="39">
        <f>'Inputs &amp; summary'!A51</f>
        <v/>
      </c>
      <c r="D24" s="39">
        <f>AND('Inputs &amp; summary'!AO51,E24="OPEX breakeven price")</f>
        <v/>
      </c>
      <c r="E24" s="39">
        <f>'Inputs &amp; summary'!AP51</f>
        <v/>
      </c>
      <c r="F24" s="195" t="n"/>
    </row>
    <row r="25" ht="12.75" customHeight="1" s="324">
      <c r="A25" s="195">
        <f>'Inputs &amp; summary'!Q52</f>
        <v/>
      </c>
      <c r="B25" s="195" t="n">
        <v>0</v>
      </c>
      <c r="C25" s="39">
        <f>'Inputs &amp; summary'!A52</f>
        <v/>
      </c>
      <c r="D25" s="39">
        <f>AND('Inputs &amp; summary'!AO52,E25="OPEX breakeven price")</f>
        <v/>
      </c>
      <c r="E25" s="39">
        <f>'Inputs &amp; summary'!AP52</f>
        <v/>
      </c>
      <c r="F25" s="195" t="n"/>
    </row>
    <row r="26" ht="12.75" customHeight="1" s="324">
      <c r="A26" s="195">
        <f>'Inputs &amp; summary'!Q53</f>
        <v/>
      </c>
      <c r="B26" s="195" t="n">
        <v>0</v>
      </c>
      <c r="C26" s="39">
        <f>'Inputs &amp; summary'!A53</f>
        <v/>
      </c>
      <c r="D26" s="39">
        <f>AND('Inputs &amp; summary'!AO53,E26="OPEX breakeven price")</f>
        <v/>
      </c>
      <c r="E26" s="39">
        <f>'Inputs &amp; summary'!AP53</f>
        <v/>
      </c>
      <c r="F26" s="195" t="n"/>
    </row>
    <row r="27" ht="12.75" customHeight="1" s="324">
      <c r="A27" s="195">
        <f>'Inputs &amp; summary'!Q54</f>
        <v/>
      </c>
      <c r="B27" s="195" t="n">
        <v>0</v>
      </c>
      <c r="C27" s="39">
        <f>'Inputs &amp; summary'!A54</f>
        <v/>
      </c>
      <c r="D27" s="39">
        <f>AND('Inputs &amp; summary'!AO54,E27="OPEX breakeven price")</f>
        <v/>
      </c>
      <c r="E27" s="39">
        <f>'Inputs &amp; summary'!AP54</f>
        <v/>
      </c>
      <c r="F27" s="195" t="n"/>
    </row>
    <row r="28" ht="12.75" customHeight="1" s="324">
      <c r="A28" s="195">
        <f>'Inputs &amp; summary'!Q55</f>
        <v/>
      </c>
      <c r="B28" s="195" t="n">
        <v>0</v>
      </c>
      <c r="C28" s="39">
        <f>'Inputs &amp; summary'!A55</f>
        <v/>
      </c>
      <c r="D28" s="39">
        <f>AND('Inputs &amp; summary'!AO55,E28="OPEX breakeven price")</f>
        <v/>
      </c>
      <c r="E28" s="39">
        <f>'Inputs &amp; summary'!AP55</f>
        <v/>
      </c>
      <c r="F28" s="195" t="n"/>
    </row>
    <row r="29" ht="12.75" customHeight="1" s="324">
      <c r="A29" s="195">
        <f>'Inputs &amp; summary'!Q56</f>
        <v/>
      </c>
      <c r="B29" s="195" t="n">
        <v>0</v>
      </c>
      <c r="C29" s="39">
        <f>'Inputs &amp; summary'!A56</f>
        <v/>
      </c>
      <c r="D29" s="39">
        <f>AND('Inputs &amp; summary'!AO56,E29="OPEX breakeven price")</f>
        <v/>
      </c>
      <c r="E29" s="39">
        <f>'Inputs &amp; summary'!AP56</f>
        <v/>
      </c>
      <c r="F29" s="195" t="n"/>
    </row>
    <row r="30" ht="12.75" customHeight="1" s="324">
      <c r="A30" s="195">
        <f>'Inputs &amp; summary'!Q57</f>
        <v/>
      </c>
      <c r="B30" s="195" t="n">
        <v>0</v>
      </c>
      <c r="C30" s="39">
        <f>'Inputs &amp; summary'!A57</f>
        <v/>
      </c>
      <c r="D30" s="39">
        <f>AND('Inputs &amp; summary'!AO57,E30="OPEX breakeven price")</f>
        <v/>
      </c>
      <c r="E30" s="39">
        <f>'Inputs &amp; summary'!AP57</f>
        <v/>
      </c>
      <c r="F30" s="195" t="n"/>
    </row>
    <row r="31" ht="12.75" customHeight="1" s="324">
      <c r="A31" s="195">
        <f>'Inputs &amp; summary'!Q58</f>
        <v/>
      </c>
      <c r="B31" s="195" t="n">
        <v>0</v>
      </c>
      <c r="C31" s="39">
        <f>'Inputs &amp; summary'!A58</f>
        <v/>
      </c>
      <c r="D31" s="39">
        <f>AND('Inputs &amp; summary'!AO58,E31="OPEX breakeven price")</f>
        <v/>
      </c>
      <c r="E31" s="39">
        <f>'Inputs &amp; summary'!AP58</f>
        <v/>
      </c>
      <c r="F31" s="195" t="n"/>
    </row>
    <row r="32" ht="12.75" customHeight="1" s="324">
      <c r="A32" s="195">
        <f>'Inputs &amp; summary'!Q59</f>
        <v/>
      </c>
      <c r="B32" s="195" t="n">
        <v>0</v>
      </c>
      <c r="C32" s="39">
        <f>'Inputs &amp; summary'!A59</f>
        <v/>
      </c>
      <c r="D32" s="39">
        <f>AND('Inputs &amp; summary'!AO59,E32="OPEX breakeven price")</f>
        <v/>
      </c>
      <c r="E32" s="39">
        <f>'Inputs &amp; summary'!AP59</f>
        <v/>
      </c>
      <c r="F32" s="195" t="n"/>
    </row>
    <row r="33" ht="12.75" customHeight="1" s="324">
      <c r="A33" s="195">
        <f>'Inputs &amp; summary'!Q60</f>
        <v/>
      </c>
      <c r="B33" s="195" t="n">
        <v>0</v>
      </c>
      <c r="C33" s="39">
        <f>'Inputs &amp; summary'!A60</f>
        <v/>
      </c>
      <c r="D33" s="39">
        <f>AND('Inputs &amp; summary'!AO60,E33="OPEX breakeven price")</f>
        <v/>
      </c>
      <c r="E33" s="39">
        <f>'Inputs &amp; summary'!AP60</f>
        <v/>
      </c>
      <c r="F33" s="195" t="n"/>
    </row>
    <row r="34" ht="12.75" customHeight="1" s="324">
      <c r="A34" s="195">
        <f>'Inputs &amp; summary'!Q61</f>
        <v/>
      </c>
      <c r="B34" s="195" t="n">
        <v>0</v>
      </c>
      <c r="C34" s="39">
        <f>'Inputs &amp; summary'!A61</f>
        <v/>
      </c>
      <c r="D34" s="39">
        <f>AND('Inputs &amp; summary'!AO61,E34="OPEX breakeven price")</f>
        <v/>
      </c>
      <c r="E34" s="39">
        <f>'Inputs &amp; summary'!AP61</f>
        <v/>
      </c>
      <c r="F34" s="195" t="n"/>
    </row>
    <row r="35" ht="12.75" customHeight="1" s="324">
      <c r="A35" s="195">
        <f>'Inputs &amp; summary'!Q62</f>
        <v/>
      </c>
      <c r="B35" s="195" t="n">
        <v>0</v>
      </c>
      <c r="C35" s="39">
        <f>'Inputs &amp; summary'!A62</f>
        <v/>
      </c>
      <c r="D35" s="39">
        <f>AND('Inputs &amp; summary'!AO62,E35="OPEX breakeven price")</f>
        <v/>
      </c>
      <c r="E35" s="39">
        <f>'Inputs &amp; summary'!AP62</f>
        <v/>
      </c>
      <c r="F35" s="195" t="n"/>
    </row>
    <row r="36" ht="12.75" customHeight="1" s="324">
      <c r="A36" s="195">
        <f>'Inputs &amp; summary'!Q63</f>
        <v/>
      </c>
      <c r="B36" s="195" t="n">
        <v>0</v>
      </c>
      <c r="C36" s="39">
        <f>'Inputs &amp; summary'!A63</f>
        <v/>
      </c>
      <c r="D36" s="39">
        <f>AND('Inputs &amp; summary'!AO63,E36="OPEX breakeven price")</f>
        <v/>
      </c>
      <c r="E36" s="39">
        <f>'Inputs &amp; summary'!AP63</f>
        <v/>
      </c>
      <c r="F36" s="195" t="n"/>
    </row>
    <row r="37" ht="12.75" customHeight="1" s="324">
      <c r="A37" s="195">
        <f>'Inputs &amp; summary'!Q64</f>
        <v/>
      </c>
      <c r="B37" s="195" t="n">
        <v>0</v>
      </c>
      <c r="C37" s="39">
        <f>'Inputs &amp; summary'!A64</f>
        <v/>
      </c>
      <c r="D37" s="39">
        <f>AND('Inputs &amp; summary'!AO64,E37="OPEX breakeven price")</f>
        <v/>
      </c>
      <c r="E37" s="39">
        <f>'Inputs &amp; summary'!AP64</f>
        <v/>
      </c>
      <c r="F37" s="195" t="n"/>
    </row>
    <row r="38" ht="12.75" customHeight="1" s="324">
      <c r="A38" s="195">
        <f>'Inputs &amp; summary'!Q65</f>
        <v/>
      </c>
      <c r="B38" s="195" t="n">
        <v>0</v>
      </c>
      <c r="C38" s="39">
        <f>'Inputs &amp; summary'!A65</f>
        <v/>
      </c>
      <c r="D38" s="39">
        <f>AND('Inputs &amp; summary'!AO65,E38="OPEX breakeven price")</f>
        <v/>
      </c>
      <c r="E38" s="39">
        <f>'Inputs &amp; summary'!AP65</f>
        <v/>
      </c>
      <c r="F38" s="195" t="n"/>
    </row>
    <row r="39" ht="12.75" customHeight="1" s="324">
      <c r="A39" s="195">
        <f>'Inputs &amp; summary'!Q66</f>
        <v/>
      </c>
      <c r="B39" s="195" t="n">
        <v>0</v>
      </c>
      <c r="C39" s="39">
        <f>'Inputs &amp; summary'!A66</f>
        <v/>
      </c>
      <c r="D39" s="39">
        <f>AND('Inputs &amp; summary'!AO66,E39="OPEX breakeven price")</f>
        <v/>
      </c>
      <c r="E39" s="39">
        <f>'Inputs &amp; summary'!AP66</f>
        <v/>
      </c>
      <c r="F39" s="195" t="n"/>
    </row>
    <row r="40" ht="12.75" customHeight="1" s="324">
      <c r="A40" s="195">
        <f>'Inputs &amp; summary'!Q67</f>
        <v/>
      </c>
      <c r="B40" s="195" t="n">
        <v>0</v>
      </c>
      <c r="C40" s="39">
        <f>'Inputs &amp; summary'!A67</f>
        <v/>
      </c>
      <c r="D40" s="39">
        <f>AND('Inputs &amp; summary'!AO67,E40="OPEX breakeven price")</f>
        <v/>
      </c>
      <c r="E40" s="39">
        <f>'Inputs &amp; summary'!AP67</f>
        <v/>
      </c>
      <c r="F40" s="195" t="n"/>
    </row>
    <row r="41" ht="12.75" customHeight="1" s="324">
      <c r="A41" s="195">
        <f>'Inputs &amp; summary'!Q68</f>
        <v/>
      </c>
      <c r="B41" s="195" t="n">
        <v>0</v>
      </c>
      <c r="C41" s="39">
        <f>'Inputs &amp; summary'!A68</f>
        <v/>
      </c>
      <c r="D41" s="39">
        <f>AND('Inputs &amp; summary'!AO68,E41="OPEX breakeven price")</f>
        <v/>
      </c>
      <c r="E41" s="39">
        <f>'Inputs &amp; summary'!AP68</f>
        <v/>
      </c>
      <c r="F41" s="195" t="n"/>
    </row>
    <row r="42" ht="12.75" customHeight="1" s="324">
      <c r="A42" s="195">
        <f>'Inputs &amp; summary'!Q69</f>
        <v/>
      </c>
      <c r="B42" s="195" t="n">
        <v>0</v>
      </c>
      <c r="C42" s="39">
        <f>'Inputs &amp; summary'!A69</f>
        <v/>
      </c>
      <c r="D42" s="39">
        <f>AND('Inputs &amp; summary'!AO69,E42="OPEX breakeven price")</f>
        <v/>
      </c>
      <c r="E42" s="39">
        <f>'Inputs &amp; summary'!AP69</f>
        <v/>
      </c>
      <c r="F42" s="195" t="n"/>
    </row>
    <row r="43" ht="12.75" customHeight="1" s="324">
      <c r="A43" s="195">
        <f>'Inputs &amp; summary'!Q70</f>
        <v/>
      </c>
      <c r="B43" s="195" t="n">
        <v>0</v>
      </c>
      <c r="C43" s="39">
        <f>'Inputs &amp; summary'!A70</f>
        <v/>
      </c>
      <c r="D43" s="39">
        <f>AND('Inputs &amp; summary'!AO70,E43="OPEX breakeven price")</f>
        <v/>
      </c>
      <c r="E43" s="39">
        <f>'Inputs &amp; summary'!AP70</f>
        <v/>
      </c>
      <c r="F43" s="195" t="n"/>
    </row>
    <row r="44" ht="12.75" customHeight="1" s="324">
      <c r="A44" s="195">
        <f>'Inputs &amp; summary'!Q71</f>
        <v/>
      </c>
      <c r="B44" s="195" t="n">
        <v>0</v>
      </c>
      <c r="C44" s="39">
        <f>'Inputs &amp; summary'!A71</f>
        <v/>
      </c>
      <c r="D44" s="39">
        <f>AND('Inputs &amp; summary'!AO71,E44="OPEX breakeven price")</f>
        <v/>
      </c>
      <c r="E44" s="39">
        <f>'Inputs &amp; summary'!AP71</f>
        <v/>
      </c>
      <c r="F44" s="195" t="n"/>
    </row>
    <row r="45" ht="12.75" customHeight="1" s="324">
      <c r="A45" s="195">
        <f>'Inputs &amp; summary'!Q72</f>
        <v/>
      </c>
      <c r="B45" s="195" t="n">
        <v>0</v>
      </c>
      <c r="C45" s="39">
        <f>'Inputs &amp; summary'!A72</f>
        <v/>
      </c>
      <c r="D45" s="39">
        <f>AND('Inputs &amp; summary'!AO72,E45="OPEX breakeven price")</f>
        <v/>
      </c>
      <c r="E45" s="39">
        <f>'Inputs &amp; summary'!AP72</f>
        <v/>
      </c>
      <c r="F45" s="195" t="n"/>
    </row>
    <row r="46" ht="12.75" customHeight="1" s="324">
      <c r="A46" s="195">
        <f>'Inputs &amp; summary'!Q73</f>
        <v/>
      </c>
      <c r="B46" s="195" t="n">
        <v>0</v>
      </c>
      <c r="C46" s="39">
        <f>'Inputs &amp; summary'!A73</f>
        <v/>
      </c>
      <c r="D46" s="39">
        <f>AND('Inputs &amp; summary'!AO73,E46="OPEX breakeven price")</f>
        <v/>
      </c>
      <c r="E46" s="39">
        <f>'Inputs &amp; summary'!AP73</f>
        <v/>
      </c>
      <c r="F46" s="195" t="n"/>
    </row>
    <row r="47" ht="12.75" customHeight="1" s="324">
      <c r="A47" s="195">
        <f>'Inputs &amp; summary'!Q74</f>
        <v/>
      </c>
      <c r="B47" s="195" t="n">
        <v>0</v>
      </c>
      <c r="C47" s="39">
        <f>'Inputs &amp; summary'!A74</f>
        <v/>
      </c>
      <c r="D47" s="39">
        <f>AND('Inputs &amp; summary'!AO74,E47="OPEX breakeven price")</f>
        <v/>
      </c>
      <c r="E47" s="39">
        <f>'Inputs &amp; summary'!AP74</f>
        <v/>
      </c>
      <c r="F47" s="195" t="n"/>
    </row>
    <row r="48" ht="12.75" customHeight="1" s="324">
      <c r="A48" s="195">
        <f>'Inputs &amp; summary'!Q75</f>
        <v/>
      </c>
      <c r="B48" s="195" t="n">
        <v>0</v>
      </c>
      <c r="C48" s="39">
        <f>'Inputs &amp; summary'!A75</f>
        <v/>
      </c>
      <c r="D48" s="39">
        <f>AND('Inputs &amp; summary'!AO75,E48="OPEX breakeven price")</f>
        <v/>
      </c>
      <c r="E48" s="39">
        <f>'Inputs &amp; summary'!AP75</f>
        <v/>
      </c>
      <c r="F48" s="195" t="n"/>
    </row>
    <row r="49" ht="12.75" customHeight="1" s="324">
      <c r="A49" s="195">
        <f>'Inputs &amp; summary'!Q76</f>
        <v/>
      </c>
      <c r="B49" s="195" t="n">
        <v>0</v>
      </c>
      <c r="C49" s="39">
        <f>'Inputs &amp; summary'!A76</f>
        <v/>
      </c>
      <c r="D49" s="39">
        <f>AND('Inputs &amp; summary'!AO76,E49="OPEX breakeven price")</f>
        <v/>
      </c>
      <c r="E49" s="39">
        <f>'Inputs &amp; summary'!AP76</f>
        <v/>
      </c>
      <c r="F49" s="195" t="n"/>
    </row>
    <row r="50" ht="12.75" customHeight="1" s="324">
      <c r="A50" s="195">
        <f>'Inputs &amp; summary'!Q77</f>
        <v/>
      </c>
      <c r="B50" s="195" t="n">
        <v>0</v>
      </c>
      <c r="C50" s="39">
        <f>'Inputs &amp; summary'!A77</f>
        <v/>
      </c>
      <c r="D50" s="39">
        <f>AND('Inputs &amp; summary'!AO77,E50="OPEX breakeven price")</f>
        <v/>
      </c>
      <c r="E50" s="39">
        <f>'Inputs &amp; summary'!AP77</f>
        <v/>
      </c>
      <c r="F50" s="195" t="n"/>
    </row>
    <row r="51" ht="12.75" customHeight="1" s="324">
      <c r="A51" s="195">
        <f>'Inputs &amp; summary'!Q78</f>
        <v/>
      </c>
      <c r="B51" s="195" t="n">
        <v>0</v>
      </c>
      <c r="C51" s="39">
        <f>'Inputs &amp; summary'!A78</f>
        <v/>
      </c>
      <c r="D51" s="39">
        <f>AND('Inputs &amp; summary'!AO78,E51="OPEX breakeven price")</f>
        <v/>
      </c>
      <c r="E51" s="39">
        <f>'Inputs &amp; summary'!AP78</f>
        <v/>
      </c>
      <c r="F51" s="195" t="n"/>
    </row>
    <row r="52" ht="12.75" customHeight="1" s="324">
      <c r="A52" s="195">
        <f>'Inputs &amp; summary'!Q79</f>
        <v/>
      </c>
      <c r="B52" s="195" t="n">
        <v>0</v>
      </c>
      <c r="C52" s="39">
        <f>'Inputs &amp; summary'!A79</f>
        <v/>
      </c>
      <c r="D52" s="39">
        <f>AND('Inputs &amp; summary'!AO79,E52="OPEX breakeven price")</f>
        <v/>
      </c>
      <c r="E52" s="39">
        <f>'Inputs &amp; summary'!AP79</f>
        <v/>
      </c>
      <c r="F52" s="195" t="n"/>
    </row>
    <row r="53" ht="12.75" customHeight="1" s="324">
      <c r="A53" s="195">
        <f>'Inputs &amp; summary'!Q80</f>
        <v/>
      </c>
      <c r="B53" s="195" t="n">
        <v>0</v>
      </c>
      <c r="C53" s="39">
        <f>'Inputs &amp; summary'!A80</f>
        <v/>
      </c>
      <c r="D53" s="39">
        <f>AND('Inputs &amp; summary'!AO80,E53="OPEX breakeven price")</f>
        <v/>
      </c>
      <c r="E53" s="39">
        <f>'Inputs &amp; summary'!AP80</f>
        <v/>
      </c>
      <c r="F53" s="195" t="n"/>
    </row>
    <row r="54" ht="12.75" customHeight="1" s="324">
      <c r="A54" s="195">
        <f>'Inputs &amp; summary'!Q81</f>
        <v/>
      </c>
      <c r="B54" s="195" t="n">
        <v>0</v>
      </c>
      <c r="C54" s="39">
        <f>'Inputs &amp; summary'!A81</f>
        <v/>
      </c>
      <c r="D54" s="39">
        <f>AND('Inputs &amp; summary'!AO81,E54="OPEX breakeven price")</f>
        <v/>
      </c>
      <c r="E54" s="39">
        <f>'Inputs &amp; summary'!AP81</f>
        <v/>
      </c>
      <c r="F54" s="195" t="n"/>
    </row>
    <row r="55" ht="12.75" customHeight="1" s="324">
      <c r="A55" s="195">
        <f>'Inputs &amp; summary'!Q82</f>
        <v/>
      </c>
      <c r="B55" s="195" t="n">
        <v>0</v>
      </c>
      <c r="C55" s="39">
        <f>'Inputs &amp; summary'!A82</f>
        <v/>
      </c>
      <c r="D55" s="39">
        <f>AND('Inputs &amp; summary'!AO82,E55="OPEX breakeven price")</f>
        <v/>
      </c>
      <c r="E55" s="39">
        <f>'Inputs &amp; summary'!AP82</f>
        <v/>
      </c>
      <c r="F55" s="195" t="n"/>
    </row>
    <row r="56" ht="12.75" customHeight="1" s="324">
      <c r="A56" s="195">
        <f>'Inputs &amp; summary'!Q83</f>
        <v/>
      </c>
      <c r="B56" s="195" t="n">
        <v>0</v>
      </c>
      <c r="C56" s="39">
        <f>'Inputs &amp; summary'!A83</f>
        <v/>
      </c>
      <c r="D56" s="39">
        <f>AND('Inputs &amp; summary'!AO83,E56="OPEX breakeven price")</f>
        <v/>
      </c>
      <c r="E56" s="39">
        <f>'Inputs &amp; summary'!AP83</f>
        <v/>
      </c>
      <c r="F56" s="195" t="n"/>
    </row>
    <row r="57" ht="12.75" customHeight="1" s="324">
      <c r="A57" s="195">
        <f>'Inputs &amp; summary'!Q84</f>
        <v/>
      </c>
      <c r="B57" s="195" t="n">
        <v>0</v>
      </c>
      <c r="C57" s="39">
        <f>'Inputs &amp; summary'!A84</f>
        <v/>
      </c>
      <c r="D57" s="39">
        <f>AND('Inputs &amp; summary'!AO84,E57="OPEX breakeven price")</f>
        <v/>
      </c>
      <c r="E57" s="39">
        <f>'Inputs &amp; summary'!AP84</f>
        <v/>
      </c>
      <c r="F57" s="195" t="n"/>
    </row>
    <row r="58" ht="12.75" customHeight="1" s="324">
      <c r="A58" s="195">
        <f>'Inputs &amp; summary'!Q85</f>
        <v/>
      </c>
      <c r="B58" s="195" t="n">
        <v>0</v>
      </c>
      <c r="C58" s="39">
        <f>'Inputs &amp; summary'!A85</f>
        <v/>
      </c>
      <c r="D58" s="39">
        <f>AND('Inputs &amp; summary'!AO85,E58="OPEX breakeven price")</f>
        <v/>
      </c>
      <c r="E58" s="39">
        <f>'Inputs &amp; summary'!AP85</f>
        <v/>
      </c>
      <c r="F58" s="195" t="n"/>
    </row>
    <row r="59" ht="12.75" customHeight="1" s="324">
      <c r="A59" s="195">
        <f>'Inputs &amp; summary'!Q86</f>
        <v/>
      </c>
      <c r="B59" s="195" t="n">
        <v>0</v>
      </c>
      <c r="C59" s="39">
        <f>'Inputs &amp; summary'!A86</f>
        <v/>
      </c>
      <c r="D59" s="39">
        <f>AND('Inputs &amp; summary'!AO86,E59="OPEX breakeven price")</f>
        <v/>
      </c>
      <c r="E59" s="39">
        <f>'Inputs &amp; summary'!AP86</f>
        <v/>
      </c>
      <c r="F59" s="195" t="n"/>
    </row>
    <row r="60" ht="12.75" customHeight="1" s="324">
      <c r="A60" s="195">
        <f>'Inputs &amp; summary'!Q87</f>
        <v/>
      </c>
      <c r="B60" s="195" t="n">
        <v>0</v>
      </c>
      <c r="C60" s="39">
        <f>'Inputs &amp; summary'!A87</f>
        <v/>
      </c>
      <c r="D60" s="39">
        <f>AND('Inputs &amp; summary'!AO87,E60="OPEX breakeven price")</f>
        <v/>
      </c>
      <c r="E60" s="39">
        <f>'Inputs &amp; summary'!AP87</f>
        <v/>
      </c>
      <c r="F60" s="195" t="n"/>
    </row>
    <row r="61" ht="12.75" customHeight="1" s="324">
      <c r="A61" s="195">
        <f>'Inputs &amp; summary'!Q88</f>
        <v/>
      </c>
      <c r="B61" s="195" t="n">
        <v>0</v>
      </c>
      <c r="C61" s="39">
        <f>'Inputs &amp; summary'!A88</f>
        <v/>
      </c>
      <c r="D61" s="39">
        <f>AND('Inputs &amp; summary'!AO88,E61="OPEX breakeven price")</f>
        <v/>
      </c>
      <c r="E61" s="39">
        <f>'Inputs &amp; summary'!AP88</f>
        <v/>
      </c>
      <c r="F61" s="195" t="n"/>
    </row>
    <row r="62" ht="12.75" customHeight="1" s="324">
      <c r="A62" s="195">
        <f>'Inputs &amp; summary'!Q89</f>
        <v/>
      </c>
      <c r="B62" s="195" t="n">
        <v>0</v>
      </c>
      <c r="C62" s="39">
        <f>'Inputs &amp; summary'!A89</f>
        <v/>
      </c>
      <c r="D62" s="39">
        <f>AND('Inputs &amp; summary'!AO89,E62="OPEX breakeven price")</f>
        <v/>
      </c>
      <c r="E62" s="39">
        <f>'Inputs &amp; summary'!AP89</f>
        <v/>
      </c>
      <c r="F62" s="195" t="n"/>
    </row>
    <row r="63" ht="12.75" customHeight="1" s="324">
      <c r="A63" s="195">
        <f>'Inputs &amp; summary'!Q90</f>
        <v/>
      </c>
      <c r="B63" s="195" t="n">
        <v>0</v>
      </c>
      <c r="C63" s="39">
        <f>'Inputs &amp; summary'!A90</f>
        <v/>
      </c>
      <c r="D63" s="39">
        <f>AND('Inputs &amp; summary'!AO90,E63="OPEX breakeven price")</f>
        <v/>
      </c>
      <c r="E63" s="39">
        <f>'Inputs &amp; summary'!AP90</f>
        <v/>
      </c>
      <c r="F63" s="195" t="n"/>
    </row>
    <row r="64" ht="12.75" customHeight="1" s="324">
      <c r="A64" s="195">
        <f>'Inputs &amp; summary'!Q91</f>
        <v/>
      </c>
      <c r="B64" s="195" t="n">
        <v>0</v>
      </c>
      <c r="C64" s="39">
        <f>'Inputs &amp; summary'!A91</f>
        <v/>
      </c>
      <c r="D64" s="39">
        <f>AND('Inputs &amp; summary'!AO91,E64="OPEX breakeven price")</f>
        <v/>
      </c>
      <c r="E64" s="39">
        <f>'Inputs &amp; summary'!AP91</f>
        <v/>
      </c>
      <c r="F64" s="195" t="n"/>
    </row>
    <row r="65" ht="12.75" customHeight="1" s="324">
      <c r="A65" s="195">
        <f>'Inputs &amp; summary'!Q92</f>
        <v/>
      </c>
      <c r="B65" s="195" t="n">
        <v>0</v>
      </c>
      <c r="C65" s="39">
        <f>'Inputs &amp; summary'!A92</f>
        <v/>
      </c>
      <c r="D65" s="39">
        <f>AND('Inputs &amp; summary'!AO92,E65="OPEX breakeven price")</f>
        <v/>
      </c>
      <c r="E65" s="39">
        <f>'Inputs &amp; summary'!AP92</f>
        <v/>
      </c>
      <c r="F65" s="195" t="n"/>
    </row>
    <row r="66" ht="12.75" customHeight="1" s="324">
      <c r="A66" s="195">
        <f>'Inputs &amp; summary'!Q93</f>
        <v/>
      </c>
      <c r="B66" s="195" t="n">
        <v>0</v>
      </c>
      <c r="C66" s="39">
        <f>'Inputs &amp; summary'!A93</f>
        <v/>
      </c>
      <c r="D66" s="39">
        <f>AND('Inputs &amp; summary'!AO93,E66="OPEX breakeven price")</f>
        <v/>
      </c>
      <c r="E66" s="39">
        <f>'Inputs &amp; summary'!AP93</f>
        <v/>
      </c>
      <c r="F66" s="195" t="n"/>
    </row>
    <row r="67" ht="12.75" customHeight="1" s="324">
      <c r="A67" s="195">
        <f>'Inputs &amp; summary'!Q94</f>
        <v/>
      </c>
      <c r="B67" s="195" t="n">
        <v>0</v>
      </c>
      <c r="C67" s="39">
        <f>'Inputs &amp; summary'!A94</f>
        <v/>
      </c>
      <c r="D67" s="39">
        <f>AND('Inputs &amp; summary'!AO94,E67="OPEX breakeven price")</f>
        <v/>
      </c>
      <c r="E67" s="39">
        <f>'Inputs &amp; summary'!AP94</f>
        <v/>
      </c>
      <c r="F67" s="195" t="n"/>
    </row>
    <row r="68" ht="12.75" customHeight="1" s="324">
      <c r="A68" s="195">
        <f>'Inputs &amp; summary'!Q95</f>
        <v/>
      </c>
      <c r="B68" s="195" t="n">
        <v>0</v>
      </c>
      <c r="C68" s="39">
        <f>'Inputs &amp; summary'!A95</f>
        <v/>
      </c>
      <c r="D68" s="39">
        <f>AND('Inputs &amp; summary'!AO95,E68="OPEX breakeven price")</f>
        <v/>
      </c>
      <c r="E68" s="39">
        <f>'Inputs &amp; summary'!AP95</f>
        <v/>
      </c>
      <c r="F68" s="195" t="n"/>
    </row>
    <row r="69" ht="12.75" customHeight="1" s="324">
      <c r="A69" s="195">
        <f>'Inputs &amp; summary'!Q96</f>
        <v/>
      </c>
      <c r="B69" s="195" t="n">
        <v>0</v>
      </c>
      <c r="C69" s="39">
        <f>'Inputs &amp; summary'!A96</f>
        <v/>
      </c>
      <c r="D69" s="39">
        <f>AND('Inputs &amp; summary'!AO96,E69="OPEX breakeven price")</f>
        <v/>
      </c>
      <c r="E69" s="39">
        <f>'Inputs &amp; summary'!AP96</f>
        <v/>
      </c>
      <c r="F69" s="195" t="n"/>
    </row>
    <row r="70" ht="12.75" customHeight="1" s="324">
      <c r="A70" s="195">
        <f>'Inputs &amp; summary'!Q97</f>
        <v/>
      </c>
      <c r="B70" s="195" t="n">
        <v>0</v>
      </c>
      <c r="C70" s="39">
        <f>'Inputs &amp; summary'!A97</f>
        <v/>
      </c>
      <c r="D70" s="39">
        <f>AND('Inputs &amp; summary'!AO97,E70="OPEX breakeven price")</f>
        <v/>
      </c>
      <c r="E70" s="39">
        <f>'Inputs &amp; summary'!AP97</f>
        <v/>
      </c>
      <c r="F70" s="195" t="n"/>
    </row>
    <row r="71" ht="12.75" customHeight="1" s="324">
      <c r="A71" s="195">
        <f>'Inputs &amp; summary'!Q98</f>
        <v/>
      </c>
      <c r="B71" s="195" t="n">
        <v>0</v>
      </c>
      <c r="C71" s="39">
        <f>'Inputs &amp; summary'!A98</f>
        <v/>
      </c>
      <c r="D71" s="39">
        <f>AND('Inputs &amp; summary'!AO98,E71="OPEX breakeven price")</f>
        <v/>
      </c>
      <c r="E71" s="39">
        <f>'Inputs &amp; summary'!AP98</f>
        <v/>
      </c>
      <c r="F71" s="195" t="n"/>
    </row>
    <row r="72" ht="12.75" customHeight="1" s="324">
      <c r="A72" s="195">
        <f>'Inputs &amp; summary'!Q99</f>
        <v/>
      </c>
      <c r="B72" s="195" t="n">
        <v>0</v>
      </c>
      <c r="C72" s="39">
        <f>'Inputs &amp; summary'!A99</f>
        <v/>
      </c>
      <c r="D72" s="39">
        <f>AND('Inputs &amp; summary'!AO99,E72="OPEX breakeven price")</f>
        <v/>
      </c>
      <c r="E72" s="39">
        <f>'Inputs &amp; summary'!AP99</f>
        <v/>
      </c>
      <c r="F72" s="195" t="n"/>
    </row>
    <row r="73" ht="12.75" customHeight="1" s="324">
      <c r="A73" s="195">
        <f>'Inputs &amp; summary'!Q100</f>
        <v/>
      </c>
      <c r="B73" s="195" t="n">
        <v>0</v>
      </c>
      <c r="C73" s="39">
        <f>'Inputs &amp; summary'!A100</f>
        <v/>
      </c>
      <c r="D73" s="39">
        <f>AND('Inputs &amp; summary'!AO100,E73="OPEX breakeven price")</f>
        <v/>
      </c>
      <c r="E73" s="39">
        <f>'Inputs &amp; summary'!AP100</f>
        <v/>
      </c>
      <c r="F73" s="195" t="n"/>
    </row>
    <row r="74" ht="12.75" customHeight="1" s="324">
      <c r="A74" s="195">
        <f>'Inputs &amp; summary'!Q101</f>
        <v/>
      </c>
      <c r="B74" s="195" t="n">
        <v>0</v>
      </c>
      <c r="C74" s="39">
        <f>'Inputs &amp; summary'!A101</f>
        <v/>
      </c>
      <c r="D74" s="39">
        <f>AND('Inputs &amp; summary'!AO101,E74="OPEX breakeven price")</f>
        <v/>
      </c>
      <c r="E74" s="39">
        <f>'Inputs &amp; summary'!AP101</f>
        <v/>
      </c>
      <c r="F74" s="195" t="n"/>
    </row>
    <row r="75" ht="12.75" customHeight="1" s="324">
      <c r="A75" s="195">
        <f>'Inputs &amp; summary'!Q102</f>
        <v/>
      </c>
      <c r="B75" s="195" t="n">
        <v>0</v>
      </c>
      <c r="C75" s="39">
        <f>'Inputs &amp; summary'!A102</f>
        <v/>
      </c>
      <c r="D75" s="39">
        <f>AND('Inputs &amp; summary'!AO102,E75="OPEX breakeven price")</f>
        <v/>
      </c>
      <c r="E75" s="39">
        <f>'Inputs &amp; summary'!AP102</f>
        <v/>
      </c>
      <c r="F75" s="195" t="n"/>
    </row>
    <row r="76" ht="12.75" customHeight="1" s="324">
      <c r="A76" s="195">
        <f>'Inputs &amp; summary'!Q103</f>
        <v/>
      </c>
      <c r="B76" s="195" t="n">
        <v>0</v>
      </c>
      <c r="C76" s="39">
        <f>'Inputs &amp; summary'!A103</f>
        <v/>
      </c>
      <c r="D76" s="39">
        <f>AND('Inputs &amp; summary'!AO103,E76="OPEX breakeven price")</f>
        <v/>
      </c>
      <c r="E76" s="39">
        <f>'Inputs &amp; summary'!AP103</f>
        <v/>
      </c>
      <c r="F76" s="195" t="n"/>
    </row>
    <row r="77" ht="12.75" customHeight="1" s="324">
      <c r="A77" s="195">
        <f>'Inputs &amp; summary'!Q104</f>
        <v/>
      </c>
      <c r="B77" s="195" t="n">
        <v>0</v>
      </c>
      <c r="C77" s="39">
        <f>'Inputs &amp; summary'!A104</f>
        <v/>
      </c>
      <c r="D77" s="39">
        <f>AND('Inputs &amp; summary'!AO104,E77="OPEX breakeven price")</f>
        <v/>
      </c>
      <c r="E77" s="39">
        <f>'Inputs &amp; summary'!AP104</f>
        <v/>
      </c>
      <c r="F77" s="195" t="n"/>
    </row>
    <row r="78" ht="12.75" customHeight="1" s="324">
      <c r="A78" s="195">
        <f>'Inputs &amp; summary'!Q105</f>
        <v/>
      </c>
      <c r="B78" s="195" t="n">
        <v>0</v>
      </c>
      <c r="C78" s="39">
        <f>'Inputs &amp; summary'!A105</f>
        <v/>
      </c>
      <c r="D78" s="39">
        <f>AND('Inputs &amp; summary'!AO105,E78="OPEX breakeven price")</f>
        <v/>
      </c>
      <c r="E78" s="39">
        <f>'Inputs &amp; summary'!AP105</f>
        <v/>
      </c>
      <c r="F78" s="195" t="n"/>
    </row>
    <row r="79" ht="12.75" customHeight="1" s="324">
      <c r="A79" s="195">
        <f>'Inputs &amp; summary'!Q106</f>
        <v/>
      </c>
      <c r="B79" s="195" t="n">
        <v>0</v>
      </c>
      <c r="C79" s="39">
        <f>'Inputs &amp; summary'!A106</f>
        <v/>
      </c>
      <c r="D79" s="39">
        <f>AND('Inputs &amp; summary'!AO106,E79="OPEX breakeven price")</f>
        <v/>
      </c>
      <c r="E79" s="39">
        <f>'Inputs &amp; summary'!AP106</f>
        <v/>
      </c>
      <c r="F79" s="195" t="n"/>
    </row>
    <row r="80" ht="12.75" customHeight="1" s="324">
      <c r="A80" s="195">
        <f>'Inputs &amp; summary'!Q107</f>
        <v/>
      </c>
      <c r="B80" s="195" t="n">
        <v>0</v>
      </c>
      <c r="C80" s="39">
        <f>'Inputs &amp; summary'!A107</f>
        <v/>
      </c>
      <c r="D80" s="39">
        <f>AND('Inputs &amp; summary'!AO107,E80="OPEX breakeven price")</f>
        <v/>
      </c>
      <c r="E80" s="39">
        <f>'Inputs &amp; summary'!AP107</f>
        <v/>
      </c>
      <c r="F80" s="195" t="n"/>
    </row>
    <row r="81" ht="12.75" customHeight="1" s="324">
      <c r="A81" s="195">
        <f>'Inputs &amp; summary'!Q108</f>
        <v/>
      </c>
      <c r="B81" s="195" t="n">
        <v>0</v>
      </c>
      <c r="C81" s="39">
        <f>'Inputs &amp; summary'!A108</f>
        <v/>
      </c>
      <c r="D81" s="39">
        <f>AND('Inputs &amp; summary'!AO108,E81="OPEX breakeven price")</f>
        <v/>
      </c>
      <c r="E81" s="39">
        <f>'Inputs &amp; summary'!AP108</f>
        <v/>
      </c>
      <c r="F81" s="195" t="n"/>
    </row>
    <row r="82" ht="12.75" customHeight="1" s="324">
      <c r="A82" s="195">
        <f>'Inputs &amp; summary'!Q109</f>
        <v/>
      </c>
      <c r="B82" s="195" t="n">
        <v>0</v>
      </c>
      <c r="C82" s="39">
        <f>'Inputs &amp; summary'!A109</f>
        <v/>
      </c>
      <c r="D82" s="39">
        <f>AND('Inputs &amp; summary'!AO109,E82="OPEX breakeven price")</f>
        <v/>
      </c>
      <c r="E82" s="39">
        <f>'Inputs &amp; summary'!AP109</f>
        <v/>
      </c>
      <c r="F82" s="195" t="n"/>
    </row>
    <row r="83" ht="12.75" customHeight="1" s="324">
      <c r="A83" s="195">
        <f>'Inputs &amp; summary'!Q110</f>
        <v/>
      </c>
      <c r="B83" s="195" t="n">
        <v>0</v>
      </c>
      <c r="C83" s="39">
        <f>'Inputs &amp; summary'!A110</f>
        <v/>
      </c>
      <c r="D83" s="39">
        <f>AND('Inputs &amp; summary'!AO110,E83="OPEX breakeven price")</f>
        <v/>
      </c>
      <c r="E83" s="39">
        <f>'Inputs &amp; summary'!AP110</f>
        <v/>
      </c>
      <c r="F83" s="195" t="n"/>
    </row>
    <row r="84" ht="12.75" customHeight="1" s="324">
      <c r="A84" s="195">
        <f>'Inputs &amp; summary'!Q111</f>
        <v/>
      </c>
      <c r="B84" s="195" t="n">
        <v>0</v>
      </c>
      <c r="C84" s="39">
        <f>'Inputs &amp; summary'!A111</f>
        <v/>
      </c>
      <c r="D84" s="39">
        <f>AND('Inputs &amp; summary'!AO111,E84="OPEX breakeven price")</f>
        <v/>
      </c>
      <c r="E84" s="39">
        <f>'Inputs &amp; summary'!AP111</f>
        <v/>
      </c>
      <c r="F84" s="195" t="n"/>
    </row>
    <row r="85" ht="12.75" customHeight="1" s="324">
      <c r="A85" s="195">
        <f>'Inputs &amp; summary'!Q112</f>
        <v/>
      </c>
      <c r="B85" s="195" t="n">
        <v>0</v>
      </c>
      <c r="C85" s="39">
        <f>'Inputs &amp; summary'!A112</f>
        <v/>
      </c>
      <c r="D85" s="39">
        <f>AND('Inputs &amp; summary'!AO112,E85="OPEX breakeven price")</f>
        <v/>
      </c>
      <c r="E85" s="39">
        <f>'Inputs &amp; summary'!AP112</f>
        <v/>
      </c>
      <c r="F85" s="195" t="n"/>
    </row>
    <row r="86" ht="12.75" customHeight="1" s="324">
      <c r="A86" s="195">
        <f>'Inputs &amp; summary'!Q113</f>
        <v/>
      </c>
      <c r="B86" s="195" t="n">
        <v>0</v>
      </c>
      <c r="C86" s="39">
        <f>'Inputs &amp; summary'!A113</f>
        <v/>
      </c>
      <c r="D86" s="39">
        <f>AND('Inputs &amp; summary'!AO113,E86="OPEX breakeven price")</f>
        <v/>
      </c>
      <c r="E86" s="39">
        <f>'Inputs &amp; summary'!AP113</f>
        <v/>
      </c>
      <c r="F86" s="195" t="n"/>
    </row>
    <row r="87" ht="12.75" customHeight="1" s="324">
      <c r="A87" s="195">
        <f>'Inputs &amp; summary'!Q114</f>
        <v/>
      </c>
      <c r="B87" s="195" t="n">
        <v>0</v>
      </c>
      <c r="C87" s="39">
        <f>'Inputs &amp; summary'!A114</f>
        <v/>
      </c>
      <c r="D87" s="39">
        <f>AND('Inputs &amp; summary'!AO114,E87="OPEX breakeven price")</f>
        <v/>
      </c>
      <c r="E87" s="39">
        <f>'Inputs &amp; summary'!AP114</f>
        <v/>
      </c>
      <c r="F87" s="195" t="n"/>
    </row>
    <row r="88" ht="12.75" customHeight="1" s="324">
      <c r="A88" s="195">
        <f>'Inputs &amp; summary'!Q115</f>
        <v/>
      </c>
      <c r="B88" s="195" t="n">
        <v>0</v>
      </c>
      <c r="C88" s="39">
        <f>'Inputs &amp; summary'!A115</f>
        <v/>
      </c>
      <c r="D88" s="39">
        <f>AND('Inputs &amp; summary'!AO115,E88="OPEX breakeven price")</f>
        <v/>
      </c>
      <c r="E88" s="39">
        <f>'Inputs &amp; summary'!AP115</f>
        <v/>
      </c>
      <c r="F88" s="195" t="n"/>
    </row>
    <row r="89" ht="12.75" customHeight="1" s="324">
      <c r="A89" s="195">
        <f>'Inputs &amp; summary'!Q116</f>
        <v/>
      </c>
      <c r="B89" s="195" t="n">
        <v>0</v>
      </c>
      <c r="C89" s="39">
        <f>'Inputs &amp; summary'!A116</f>
        <v/>
      </c>
      <c r="D89" s="39">
        <f>AND('Inputs &amp; summary'!AO116,E89="OPEX breakeven price")</f>
        <v/>
      </c>
      <c r="E89" s="39">
        <f>'Inputs &amp; summary'!AP116</f>
        <v/>
      </c>
      <c r="F89" s="195" t="n"/>
    </row>
    <row r="90" ht="12.75" customHeight="1" s="324">
      <c r="A90" s="195">
        <f>'Inputs &amp; summary'!Q117</f>
        <v/>
      </c>
      <c r="B90" s="195" t="n">
        <v>0</v>
      </c>
      <c r="C90" s="39">
        <f>'Inputs &amp; summary'!A117</f>
        <v/>
      </c>
      <c r="D90" s="39">
        <f>AND('Inputs &amp; summary'!AO117,E90="OPEX breakeven price")</f>
        <v/>
      </c>
      <c r="E90" s="39">
        <f>'Inputs &amp; summary'!AP117</f>
        <v/>
      </c>
      <c r="F90" s="195" t="n"/>
    </row>
    <row r="91" ht="12.75" customHeight="1" s="324">
      <c r="A91" s="195">
        <f>'Inputs &amp; summary'!Q118</f>
        <v/>
      </c>
      <c r="B91" s="195" t="n">
        <v>0</v>
      </c>
      <c r="C91" s="39">
        <f>'Inputs &amp; summary'!A118</f>
        <v/>
      </c>
      <c r="D91" s="39">
        <f>AND('Inputs &amp; summary'!AO118,E91="OPEX breakeven price")</f>
        <v/>
      </c>
      <c r="E91" s="39">
        <f>'Inputs &amp; summary'!AP118</f>
        <v/>
      </c>
      <c r="F91" s="195" t="n"/>
    </row>
    <row r="92" ht="12.75" customHeight="1" s="324">
      <c r="A92" s="195">
        <f>'Inputs &amp; summary'!Q119</f>
        <v/>
      </c>
      <c r="B92" s="195" t="n">
        <v>0</v>
      </c>
      <c r="C92" s="39">
        <f>'Inputs &amp; summary'!A119</f>
        <v/>
      </c>
      <c r="D92" s="39">
        <f>AND('Inputs &amp; summary'!AO119,E92="OPEX breakeven price")</f>
        <v/>
      </c>
      <c r="E92" s="39">
        <f>'Inputs &amp; summary'!AP119</f>
        <v/>
      </c>
      <c r="F92" s="195" t="n"/>
    </row>
    <row r="93" ht="12.75" customHeight="1" s="324">
      <c r="A93" s="195">
        <f>'Inputs &amp; summary'!Q120</f>
        <v/>
      </c>
      <c r="B93" s="195" t="n">
        <v>0</v>
      </c>
      <c r="C93" s="39">
        <f>'Inputs &amp; summary'!A120</f>
        <v/>
      </c>
      <c r="D93" s="39">
        <f>AND('Inputs &amp; summary'!AO120,E93="OPEX breakeven price")</f>
        <v/>
      </c>
      <c r="E93" s="39">
        <f>'Inputs &amp; summary'!AP120</f>
        <v/>
      </c>
      <c r="F93" s="195" t="n"/>
    </row>
    <row r="94" ht="12.75" customHeight="1" s="324">
      <c r="A94" s="195">
        <f>'Inputs &amp; summary'!Q121</f>
        <v/>
      </c>
      <c r="B94" s="195" t="n">
        <v>0</v>
      </c>
      <c r="C94" s="39">
        <f>'Inputs &amp; summary'!A121</f>
        <v/>
      </c>
      <c r="D94" s="39">
        <f>AND('Inputs &amp; summary'!AO121,E94="OPEX breakeven price")</f>
        <v/>
      </c>
      <c r="E94" s="39">
        <f>'Inputs &amp; summary'!AP121</f>
        <v/>
      </c>
      <c r="F94" s="195" t="n"/>
    </row>
    <row r="95" ht="12.75" customHeight="1" s="324">
      <c r="A95" s="195">
        <f>'Inputs &amp; summary'!Q122</f>
        <v/>
      </c>
      <c r="B95" s="195" t="n">
        <v>0</v>
      </c>
      <c r="C95" s="39">
        <f>'Inputs &amp; summary'!A122</f>
        <v/>
      </c>
      <c r="D95" s="39">
        <f>AND('Inputs &amp; summary'!AO122,E95="OPEX breakeven price")</f>
        <v/>
      </c>
      <c r="E95" s="39">
        <f>'Inputs &amp; summary'!AP122</f>
        <v/>
      </c>
      <c r="F95" s="195" t="n"/>
    </row>
    <row r="96" ht="12.75" customHeight="1" s="324">
      <c r="A96" s="195">
        <f>'Inputs &amp; summary'!Q123</f>
        <v/>
      </c>
      <c r="B96" s="195" t="n">
        <v>0</v>
      </c>
      <c r="C96" s="39">
        <f>'Inputs &amp; summary'!A123</f>
        <v/>
      </c>
      <c r="D96" s="39">
        <f>AND('Inputs &amp; summary'!AO123,E96="OPEX breakeven price")</f>
        <v/>
      </c>
      <c r="E96" s="39">
        <f>'Inputs &amp; summary'!AP123</f>
        <v/>
      </c>
      <c r="F96" s="195" t="n"/>
    </row>
    <row r="97" ht="12.75" customHeight="1" s="324">
      <c r="A97" s="195">
        <f>'Inputs &amp; summary'!Q124</f>
        <v/>
      </c>
      <c r="B97" s="195" t="n">
        <v>0</v>
      </c>
      <c r="C97" s="39">
        <f>'Inputs &amp; summary'!A124</f>
        <v/>
      </c>
      <c r="D97" s="39">
        <f>AND('Inputs &amp; summary'!AO124,E97="OPEX breakeven price")</f>
        <v/>
      </c>
      <c r="E97" s="39">
        <f>'Inputs &amp; summary'!AP124</f>
        <v/>
      </c>
      <c r="F97" s="195" t="n"/>
    </row>
    <row r="98" ht="12.75" customHeight="1" s="324">
      <c r="A98" s="195">
        <f>'Inputs &amp; summary'!Q125</f>
        <v/>
      </c>
      <c r="B98" s="195" t="n">
        <v>0</v>
      </c>
      <c r="C98" s="39">
        <f>'Inputs &amp; summary'!A125</f>
        <v/>
      </c>
      <c r="D98" s="39">
        <f>AND('Inputs &amp; summary'!AO125,E98="OPEX breakeven price")</f>
        <v/>
      </c>
      <c r="E98" s="39">
        <f>'Inputs &amp; summary'!AP125</f>
        <v/>
      </c>
      <c r="F98" s="195" t="n"/>
    </row>
    <row r="99" ht="12.75" customHeight="1" s="324">
      <c r="A99" s="195">
        <f>'Inputs &amp; summary'!Q126</f>
        <v/>
      </c>
      <c r="B99" s="195" t="n">
        <v>0</v>
      </c>
      <c r="C99" s="39">
        <f>'Inputs &amp; summary'!A126</f>
        <v/>
      </c>
      <c r="D99" s="39">
        <f>AND('Inputs &amp; summary'!AO126,E99="OPEX breakeven price")</f>
        <v/>
      </c>
      <c r="E99" s="39">
        <f>'Inputs &amp; summary'!AP126</f>
        <v/>
      </c>
      <c r="F99" s="195" t="n"/>
    </row>
    <row r="100" ht="12.75" customHeight="1" s="324">
      <c r="A100" s="195">
        <f>'Inputs &amp; summary'!Q127</f>
        <v/>
      </c>
      <c r="B100" s="195" t="n">
        <v>0</v>
      </c>
      <c r="C100" s="39">
        <f>'Inputs &amp; summary'!A127</f>
        <v/>
      </c>
      <c r="D100" s="39">
        <f>AND('Inputs &amp; summary'!AO127,E100="OPEX breakeven price")</f>
        <v/>
      </c>
      <c r="E100" s="39">
        <f>'Inputs &amp; summary'!AP127</f>
        <v/>
      </c>
      <c r="F100" s="195" t="n"/>
    </row>
    <row r="101" ht="12.75" customHeight="1" s="324">
      <c r="A101" s="195">
        <f>'Inputs &amp; summary'!Q128</f>
        <v/>
      </c>
      <c r="B101" s="195" t="n">
        <v>0</v>
      </c>
      <c r="C101" s="39">
        <f>'Inputs &amp; summary'!A128</f>
        <v/>
      </c>
      <c r="D101" s="39">
        <f>AND('Inputs &amp; summary'!AO128,E101="OPEX breakeven price")</f>
        <v/>
      </c>
      <c r="E101" s="39">
        <f>'Inputs &amp; summary'!AP128</f>
        <v/>
      </c>
      <c r="F101" s="195" t="n"/>
    </row>
    <row r="102" ht="12.75" customHeight="1" s="324">
      <c r="A102" s="195">
        <f>'Inputs &amp; summary'!Q129</f>
        <v/>
      </c>
      <c r="B102" s="195" t="n">
        <v>0</v>
      </c>
      <c r="C102" s="39">
        <f>'Inputs &amp; summary'!A129</f>
        <v/>
      </c>
      <c r="D102" s="39">
        <f>AND('Inputs &amp; summary'!AO129,E102="OPEX breakeven price")</f>
        <v/>
      </c>
      <c r="E102" s="39">
        <f>'Inputs &amp; summary'!AP129</f>
        <v/>
      </c>
      <c r="F102" s="195" t="n"/>
    </row>
    <row r="103" ht="12.75" customHeight="1" s="324">
      <c r="A103" s="195">
        <f>'Inputs &amp; summary'!Q130</f>
        <v/>
      </c>
      <c r="B103" s="195" t="n">
        <v>0</v>
      </c>
      <c r="C103" s="39">
        <f>'Inputs &amp; summary'!A130</f>
        <v/>
      </c>
      <c r="D103" s="39">
        <f>AND('Inputs &amp; summary'!AO130,E103="OPEX breakeven price")</f>
        <v/>
      </c>
      <c r="E103" s="39">
        <f>'Inputs &amp; summary'!AP130</f>
        <v/>
      </c>
      <c r="F103" s="195" t="n"/>
    </row>
    <row r="104" ht="12.75" customHeight="1" s="324">
      <c r="A104" s="195">
        <f>'Inputs &amp; summary'!Q131</f>
        <v/>
      </c>
      <c r="B104" s="195" t="n">
        <v>0</v>
      </c>
      <c r="C104" s="39">
        <f>'Inputs &amp; summary'!A131</f>
        <v/>
      </c>
      <c r="D104" s="39">
        <f>AND('Inputs &amp; summary'!AO131,E104="OPEX breakeven price")</f>
        <v/>
      </c>
      <c r="E104" s="39">
        <f>'Inputs &amp; summary'!AP131</f>
        <v/>
      </c>
      <c r="F104" s="195" t="n"/>
    </row>
    <row r="105" ht="12.75" customHeight="1" s="324">
      <c r="A105" s="195">
        <f>'Inputs &amp; summary'!Q132</f>
        <v/>
      </c>
      <c r="B105" s="195" t="n">
        <v>0</v>
      </c>
      <c r="C105" s="39">
        <f>'Inputs &amp; summary'!A132</f>
        <v/>
      </c>
      <c r="D105" s="39">
        <f>AND('Inputs &amp; summary'!AO132,E105="OPEX breakeven price")</f>
        <v/>
      </c>
      <c r="E105" s="39">
        <f>'Inputs &amp; summary'!AP132</f>
        <v/>
      </c>
      <c r="F105" s="195" t="n"/>
    </row>
    <row r="106" ht="12.75" customHeight="1" s="324">
      <c r="A106" s="195">
        <f>'Inputs &amp; summary'!Q133</f>
        <v/>
      </c>
      <c r="B106" s="195" t="n">
        <v>0</v>
      </c>
      <c r="C106" s="39">
        <f>'Inputs &amp; summary'!A133</f>
        <v/>
      </c>
      <c r="D106" s="39">
        <f>AND('Inputs &amp; summary'!AO133,E106="OPEX breakeven price")</f>
        <v/>
      </c>
      <c r="E106" s="39">
        <f>'Inputs &amp; summary'!AP133</f>
        <v/>
      </c>
      <c r="F106" s="195" t="n"/>
    </row>
    <row r="107" ht="12.75" customHeight="1" s="324">
      <c r="A107" s="195">
        <f>'Inputs &amp; summary'!Q134</f>
        <v/>
      </c>
      <c r="B107" s="195" t="n">
        <v>0</v>
      </c>
      <c r="C107" s="39">
        <f>'Inputs &amp; summary'!A134</f>
        <v/>
      </c>
      <c r="D107" s="39">
        <f>AND('Inputs &amp; summary'!AO134,E107="OPEX breakeven price")</f>
        <v/>
      </c>
      <c r="E107" s="39">
        <f>'Inputs &amp; summary'!AP134</f>
        <v/>
      </c>
      <c r="F107" s="195" t="n"/>
    </row>
    <row r="108" ht="12.75" customHeight="1" s="324">
      <c r="A108" s="195">
        <f>'Inputs &amp; summary'!Q135</f>
        <v/>
      </c>
      <c r="B108" s="195" t="n">
        <v>0</v>
      </c>
      <c r="C108" s="39">
        <f>'Inputs &amp; summary'!A135</f>
        <v/>
      </c>
      <c r="D108" s="39">
        <f>AND('Inputs &amp; summary'!AO135,E108="OPEX breakeven price")</f>
        <v/>
      </c>
      <c r="E108" s="39">
        <f>'Inputs &amp; summary'!AP135</f>
        <v/>
      </c>
      <c r="F108" s="195" t="n"/>
    </row>
    <row r="109" ht="12.75" customHeight="1" s="324">
      <c r="A109" s="195">
        <f>'Inputs &amp; summary'!Q136</f>
        <v/>
      </c>
      <c r="B109" s="195" t="n">
        <v>0</v>
      </c>
      <c r="C109" s="39">
        <f>'Inputs &amp; summary'!A136</f>
        <v/>
      </c>
      <c r="D109" s="39">
        <f>AND('Inputs &amp; summary'!AO136,E109="OPEX breakeven price")</f>
        <v/>
      </c>
      <c r="E109" s="39">
        <f>'Inputs &amp; summary'!AP136</f>
        <v/>
      </c>
      <c r="F109" s="195" t="n"/>
    </row>
    <row r="110" ht="12.75" customHeight="1" s="324">
      <c r="A110" s="195">
        <f>'Inputs &amp; summary'!Q137</f>
        <v/>
      </c>
      <c r="B110" s="195" t="n">
        <v>0</v>
      </c>
      <c r="C110" s="39">
        <f>'Inputs &amp; summary'!A137</f>
        <v/>
      </c>
      <c r="D110" s="39">
        <f>AND('Inputs &amp; summary'!AO137,E110="OPEX breakeven price")</f>
        <v/>
      </c>
      <c r="E110" s="39">
        <f>'Inputs &amp; summary'!AP137</f>
        <v/>
      </c>
      <c r="F110" s="195" t="n"/>
    </row>
    <row r="111" ht="12.75" customHeight="1" s="324">
      <c r="A111" s="195">
        <f>'Inputs &amp; summary'!Q138</f>
        <v/>
      </c>
      <c r="B111" s="195" t="n">
        <v>0</v>
      </c>
      <c r="C111" s="39">
        <f>'Inputs &amp; summary'!A138</f>
        <v/>
      </c>
      <c r="D111" s="39">
        <f>AND('Inputs &amp; summary'!AO138,E111="OPEX breakeven price")</f>
        <v/>
      </c>
      <c r="E111" s="39">
        <f>'Inputs &amp; summary'!AP138</f>
        <v/>
      </c>
      <c r="F111" s="195" t="n"/>
    </row>
    <row r="112" ht="12.75" customHeight="1" s="324">
      <c r="A112" s="195">
        <f>'Inputs &amp; summary'!Q139</f>
        <v/>
      </c>
      <c r="B112" s="195" t="n">
        <v>0</v>
      </c>
      <c r="C112" s="39">
        <f>'Inputs &amp; summary'!A139</f>
        <v/>
      </c>
      <c r="D112" s="39">
        <f>AND('Inputs &amp; summary'!AO139,E112="OPEX breakeven price")</f>
        <v/>
      </c>
      <c r="E112" s="39">
        <f>'Inputs &amp; summary'!AP139</f>
        <v/>
      </c>
      <c r="F112" s="195" t="n"/>
    </row>
    <row r="113" ht="12.75" customHeight="1" s="324">
      <c r="A113" s="195">
        <f>'Inputs &amp; summary'!Q140</f>
        <v/>
      </c>
      <c r="B113" s="195" t="n">
        <v>0</v>
      </c>
      <c r="C113" s="39">
        <f>'Inputs &amp; summary'!A140</f>
        <v/>
      </c>
      <c r="D113" s="39">
        <f>AND('Inputs &amp; summary'!AO140,E113="OPEX breakeven price")</f>
        <v/>
      </c>
      <c r="E113" s="39">
        <f>'Inputs &amp; summary'!AP140</f>
        <v/>
      </c>
      <c r="F113" s="195" t="n"/>
    </row>
    <row r="114" ht="12.75" customHeight="1" s="324">
      <c r="A114" s="195">
        <f>'Inputs &amp; summary'!Q141</f>
        <v/>
      </c>
      <c r="B114" s="195" t="n">
        <v>0</v>
      </c>
      <c r="C114" s="39">
        <f>'Inputs &amp; summary'!A141</f>
        <v/>
      </c>
      <c r="D114" s="39">
        <f>AND('Inputs &amp; summary'!AO141,E114="OPEX breakeven price")</f>
        <v/>
      </c>
      <c r="E114" s="39">
        <f>'Inputs &amp; summary'!AP141</f>
        <v/>
      </c>
      <c r="F114" s="195" t="n"/>
    </row>
    <row r="115" ht="12.75" customHeight="1" s="324">
      <c r="A115" s="195">
        <f>'Inputs &amp; summary'!Q142</f>
        <v/>
      </c>
      <c r="B115" s="195" t="n">
        <v>0</v>
      </c>
      <c r="C115" s="39">
        <f>'Inputs &amp; summary'!A142</f>
        <v/>
      </c>
      <c r="D115" s="39">
        <f>AND('Inputs &amp; summary'!AO142,E115="OPEX breakeven price")</f>
        <v/>
      </c>
      <c r="E115" s="39">
        <f>'Inputs &amp; summary'!AP142</f>
        <v/>
      </c>
      <c r="F115" s="195" t="n"/>
    </row>
    <row r="116" ht="12.75" customHeight="1" s="324">
      <c r="A116" s="195">
        <f>'Inputs &amp; summary'!Q143</f>
        <v/>
      </c>
      <c r="B116" s="195" t="n">
        <v>0</v>
      </c>
      <c r="C116" s="39">
        <f>'Inputs &amp; summary'!A143</f>
        <v/>
      </c>
      <c r="D116" s="39">
        <f>AND('Inputs &amp; summary'!AO143,E116="OPEX breakeven price")</f>
        <v/>
      </c>
      <c r="E116" s="39">
        <f>'Inputs &amp; summary'!AP143</f>
        <v/>
      </c>
      <c r="F116" s="195" t="n"/>
    </row>
    <row r="117" ht="12.75" customHeight="1" s="324">
      <c r="A117" s="195">
        <f>'Inputs &amp; summary'!Q144</f>
        <v/>
      </c>
      <c r="B117" s="195" t="n">
        <v>0</v>
      </c>
      <c r="C117" s="39">
        <f>'Inputs &amp; summary'!A144</f>
        <v/>
      </c>
      <c r="D117" s="39">
        <f>AND('Inputs &amp; summary'!AO144,E117="OPEX breakeven price")</f>
        <v/>
      </c>
      <c r="E117" s="39">
        <f>'Inputs &amp; summary'!AP144</f>
        <v/>
      </c>
      <c r="F117" s="195" t="n"/>
    </row>
    <row r="118" ht="12.75" customHeight="1" s="324">
      <c r="A118" s="195">
        <f>'Inputs &amp; summary'!Q145</f>
        <v/>
      </c>
      <c r="B118" s="195" t="n">
        <v>0</v>
      </c>
      <c r="C118" s="39">
        <f>'Inputs &amp; summary'!A145</f>
        <v/>
      </c>
      <c r="D118" s="39">
        <f>AND('Inputs &amp; summary'!AO145,E118="OPEX breakeven price")</f>
        <v/>
      </c>
      <c r="E118" s="39">
        <f>'Inputs &amp; summary'!AP145</f>
        <v/>
      </c>
      <c r="F118" s="195" t="n"/>
    </row>
    <row r="119" ht="12.75" customHeight="1" s="324">
      <c r="A119" s="195">
        <f>'Inputs &amp; summary'!Q146</f>
        <v/>
      </c>
      <c r="B119" s="195" t="n">
        <v>0</v>
      </c>
      <c r="C119" s="39">
        <f>'Inputs &amp; summary'!A146</f>
        <v/>
      </c>
      <c r="D119" s="39">
        <f>AND('Inputs &amp; summary'!AO146,E119="OPEX breakeven price")</f>
        <v/>
      </c>
      <c r="E119" s="39">
        <f>'Inputs &amp; summary'!AP146</f>
        <v/>
      </c>
      <c r="F119" s="195" t="n"/>
    </row>
    <row r="120" ht="12.75" customHeight="1" s="324">
      <c r="A120" s="195">
        <f>'Inputs &amp; summary'!Q147</f>
        <v/>
      </c>
      <c r="B120" s="195" t="n">
        <v>0</v>
      </c>
      <c r="C120" s="39">
        <f>'Inputs &amp; summary'!A147</f>
        <v/>
      </c>
      <c r="D120" s="39">
        <f>AND('Inputs &amp; summary'!AO147,E120="OPEX breakeven price")</f>
        <v/>
      </c>
      <c r="E120" s="39">
        <f>'Inputs &amp; summary'!AP147</f>
        <v/>
      </c>
      <c r="F120" s="195" t="n"/>
    </row>
    <row r="121" ht="12.75" customHeight="1" s="324">
      <c r="A121" s="195">
        <f>'Inputs &amp; summary'!Q148</f>
        <v/>
      </c>
      <c r="B121" s="195" t="n">
        <v>0</v>
      </c>
      <c r="C121" s="39">
        <f>'Inputs &amp; summary'!A148</f>
        <v/>
      </c>
      <c r="D121" s="39">
        <f>AND('Inputs &amp; summary'!AO148,E121="OPEX breakeven price")</f>
        <v/>
      </c>
      <c r="E121" s="39">
        <f>'Inputs &amp; summary'!AP148</f>
        <v/>
      </c>
      <c r="F121" s="195" t="n"/>
    </row>
    <row r="122" ht="12.75" customHeight="1" s="324">
      <c r="A122" s="195">
        <f>'Inputs &amp; summary'!Q149</f>
        <v/>
      </c>
      <c r="B122" s="195" t="n">
        <v>0</v>
      </c>
      <c r="C122" s="39">
        <f>'Inputs &amp; summary'!A149</f>
        <v/>
      </c>
      <c r="D122" s="39">
        <f>AND('Inputs &amp; summary'!AO149,E122="OPEX breakeven price")</f>
        <v/>
      </c>
      <c r="E122" s="39">
        <f>'Inputs &amp; summary'!AP149</f>
        <v/>
      </c>
      <c r="F122" s="195" t="n"/>
    </row>
    <row r="123" ht="12.75" customHeight="1" s="324">
      <c r="A123" s="195">
        <f>'Inputs &amp; summary'!Q150</f>
        <v/>
      </c>
      <c r="B123" s="195" t="n">
        <v>0</v>
      </c>
      <c r="C123" s="39">
        <f>'Inputs &amp; summary'!A150</f>
        <v/>
      </c>
      <c r="D123" s="39">
        <f>AND('Inputs &amp; summary'!AO150,E123="OPEX breakeven price")</f>
        <v/>
      </c>
      <c r="E123" s="39">
        <f>'Inputs &amp; summary'!AP150</f>
        <v/>
      </c>
      <c r="F123" s="195" t="n"/>
    </row>
    <row r="124" ht="12.75" customHeight="1" s="324">
      <c r="A124" s="195">
        <f>'Inputs &amp; summary'!Q151</f>
        <v/>
      </c>
      <c r="B124" s="195" t="n">
        <v>0</v>
      </c>
      <c r="C124" s="39">
        <f>'Inputs &amp; summary'!A151</f>
        <v/>
      </c>
      <c r="D124" s="39">
        <f>AND('Inputs &amp; summary'!AO151,E124="OPEX breakeven price")</f>
        <v/>
      </c>
      <c r="E124" s="39">
        <f>'Inputs &amp; summary'!AP151</f>
        <v/>
      </c>
      <c r="F124" s="195" t="n"/>
    </row>
    <row r="125" ht="12.75" customHeight="1" s="324">
      <c r="A125" s="195">
        <f>'Inputs &amp; summary'!Q152</f>
        <v/>
      </c>
      <c r="B125" s="195" t="n">
        <v>0</v>
      </c>
      <c r="C125" s="39">
        <f>'Inputs &amp; summary'!A152</f>
        <v/>
      </c>
      <c r="D125" s="39">
        <f>AND('Inputs &amp; summary'!AO152,E125="OPEX breakeven price")</f>
        <v/>
      </c>
      <c r="E125" s="39">
        <f>'Inputs &amp; summary'!AP152</f>
        <v/>
      </c>
      <c r="F125" s="195" t="n"/>
    </row>
    <row r="126" ht="12.75" customHeight="1" s="324">
      <c r="A126" s="195">
        <f>'Inputs &amp; summary'!Q153</f>
        <v/>
      </c>
      <c r="B126" s="195" t="n">
        <v>0</v>
      </c>
      <c r="C126" s="39">
        <f>'Inputs &amp; summary'!A153</f>
        <v/>
      </c>
      <c r="D126" s="39">
        <f>AND('Inputs &amp; summary'!AO153,E126="OPEX breakeven price")</f>
        <v/>
      </c>
      <c r="E126" s="39">
        <f>'Inputs &amp; summary'!AP153</f>
        <v/>
      </c>
      <c r="F126" s="195" t="n"/>
    </row>
    <row r="127" ht="12.75" customHeight="1" s="324">
      <c r="A127" s="195">
        <f>'Inputs &amp; summary'!Q154</f>
        <v/>
      </c>
      <c r="B127" s="195" t="n">
        <v>0</v>
      </c>
      <c r="C127" s="39">
        <f>'Inputs &amp; summary'!A154</f>
        <v/>
      </c>
      <c r="D127" s="39">
        <f>AND('Inputs &amp; summary'!AO154,E127="OPEX breakeven price")</f>
        <v/>
      </c>
      <c r="E127" s="39">
        <f>'Inputs &amp; summary'!AP154</f>
        <v/>
      </c>
      <c r="F127" s="195" t="n"/>
    </row>
    <row r="128" ht="12.75" customHeight="1" s="324">
      <c r="A128" s="195">
        <f>'Inputs &amp; summary'!Q155</f>
        <v/>
      </c>
      <c r="B128" s="195" t="n">
        <v>0</v>
      </c>
      <c r="C128" s="39">
        <f>'Inputs &amp; summary'!A155</f>
        <v/>
      </c>
      <c r="D128" s="39">
        <f>AND('Inputs &amp; summary'!AO155,E128="OPEX breakeven price")</f>
        <v/>
      </c>
      <c r="E128" s="39">
        <f>'Inputs &amp; summary'!AP155</f>
        <v/>
      </c>
      <c r="F128" s="195" t="n"/>
    </row>
    <row r="129" ht="12.75" customHeight="1" s="324">
      <c r="A129" s="195">
        <f>'Inputs &amp; summary'!Q156</f>
        <v/>
      </c>
      <c r="B129" s="195" t="n">
        <v>0</v>
      </c>
      <c r="C129" s="39">
        <f>'Inputs &amp; summary'!A156</f>
        <v/>
      </c>
      <c r="D129" s="39">
        <f>AND('Inputs &amp; summary'!AO156,E129="OPEX breakeven price")</f>
        <v/>
      </c>
      <c r="E129" s="39">
        <f>'Inputs &amp; summary'!AP156</f>
        <v/>
      </c>
      <c r="F129" s="195" t="n"/>
    </row>
    <row r="130" ht="12.75" customHeight="1" s="324">
      <c r="A130" s="195">
        <f>'Inputs &amp; summary'!Q157</f>
        <v/>
      </c>
      <c r="B130" s="195" t="n">
        <v>0</v>
      </c>
      <c r="C130" s="39">
        <f>'Inputs &amp; summary'!A157</f>
        <v/>
      </c>
      <c r="D130" s="39">
        <f>AND('Inputs &amp; summary'!AO157,E130="OPEX breakeven price")</f>
        <v/>
      </c>
      <c r="E130" s="39">
        <f>'Inputs &amp; summary'!AP157</f>
        <v/>
      </c>
      <c r="F130" s="195" t="n"/>
    </row>
    <row r="131" ht="12.75" customHeight="1" s="324">
      <c r="A131" s="195">
        <f>'Inputs &amp; summary'!Q158</f>
        <v/>
      </c>
      <c r="B131" s="195" t="n">
        <v>0</v>
      </c>
      <c r="C131" s="39">
        <f>'Inputs &amp; summary'!A158</f>
        <v/>
      </c>
      <c r="D131" s="39">
        <f>AND('Inputs &amp; summary'!AO158,E131="OPEX breakeven price")</f>
        <v/>
      </c>
      <c r="E131" s="39">
        <f>'Inputs &amp; summary'!AP158</f>
        <v/>
      </c>
      <c r="F131" s="195" t="n"/>
    </row>
    <row r="132" ht="12.75" customHeight="1" s="324">
      <c r="A132" s="195">
        <f>'Inputs &amp; summary'!Q159</f>
        <v/>
      </c>
      <c r="B132" s="195" t="n">
        <v>0</v>
      </c>
      <c r="C132" s="39">
        <f>'Inputs &amp; summary'!A159</f>
        <v/>
      </c>
      <c r="D132" s="39">
        <f>AND('Inputs &amp; summary'!AO159,E132="OPEX breakeven price")</f>
        <v/>
      </c>
      <c r="E132" s="39">
        <f>'Inputs &amp; summary'!AP159</f>
        <v/>
      </c>
      <c r="F132" s="195" t="n"/>
    </row>
    <row r="133" ht="12.75" customHeight="1" s="324">
      <c r="A133" s="195">
        <f>'Inputs &amp; summary'!Q160</f>
        <v/>
      </c>
      <c r="B133" s="195" t="n">
        <v>0</v>
      </c>
      <c r="C133" s="39">
        <f>'Inputs &amp; summary'!A160</f>
        <v/>
      </c>
      <c r="D133" s="39">
        <f>AND('Inputs &amp; summary'!AO160,E133="OPEX breakeven price")</f>
        <v/>
      </c>
      <c r="E133" s="39">
        <f>'Inputs &amp; summary'!AP160</f>
        <v/>
      </c>
      <c r="F133" s="195" t="n"/>
    </row>
    <row r="134" ht="12.75" customHeight="1" s="324">
      <c r="A134" s="195">
        <f>'Inputs &amp; summary'!Q161</f>
        <v/>
      </c>
      <c r="B134" s="195" t="n">
        <v>0</v>
      </c>
      <c r="C134" s="39">
        <f>'Inputs &amp; summary'!A161</f>
        <v/>
      </c>
      <c r="D134" s="39">
        <f>AND('Inputs &amp; summary'!AO161,E134="OPEX breakeven price")</f>
        <v/>
      </c>
      <c r="E134" s="39">
        <f>'Inputs &amp; summary'!AP161</f>
        <v/>
      </c>
      <c r="F134" s="195" t="n"/>
    </row>
    <row r="135" ht="12.75" customHeight="1" s="324">
      <c r="A135" s="195">
        <f>'Inputs &amp; summary'!Q162</f>
        <v/>
      </c>
      <c r="B135" s="195" t="n">
        <v>0</v>
      </c>
      <c r="C135" s="39">
        <f>'Inputs &amp; summary'!A162</f>
        <v/>
      </c>
      <c r="D135" s="39">
        <f>AND('Inputs &amp; summary'!AO162,E135="OPEX breakeven price")</f>
        <v/>
      </c>
      <c r="E135" s="39">
        <f>'Inputs &amp; summary'!AP162</f>
        <v/>
      </c>
      <c r="F135" s="195" t="n"/>
    </row>
    <row r="136" ht="12.75" customHeight="1" s="324">
      <c r="A136" s="195">
        <f>'Inputs &amp; summary'!Q163</f>
        <v/>
      </c>
      <c r="B136" s="195" t="n">
        <v>0</v>
      </c>
      <c r="C136" s="39">
        <f>'Inputs &amp; summary'!A163</f>
        <v/>
      </c>
      <c r="D136" s="39">
        <f>AND('Inputs &amp; summary'!AO163,E136="OPEX breakeven price")</f>
        <v/>
      </c>
      <c r="E136" s="39">
        <f>'Inputs &amp; summary'!AP163</f>
        <v/>
      </c>
      <c r="F136" s="195" t="n"/>
    </row>
    <row r="137" ht="12.75" customHeight="1" s="324">
      <c r="A137" s="195">
        <f>'Inputs &amp; summary'!Q164</f>
        <v/>
      </c>
      <c r="B137" s="195" t="n">
        <v>0</v>
      </c>
      <c r="C137" s="39">
        <f>'Inputs &amp; summary'!A164</f>
        <v/>
      </c>
      <c r="D137" s="39">
        <f>AND('Inputs &amp; summary'!AO164,E137="OPEX breakeven price")</f>
        <v/>
      </c>
      <c r="E137" s="39">
        <f>'Inputs &amp; summary'!AP164</f>
        <v/>
      </c>
      <c r="F137" s="195" t="n"/>
    </row>
    <row r="138" ht="12.75" customHeight="1" s="324">
      <c r="A138" s="195">
        <f>'Inputs &amp; summary'!Q165</f>
        <v/>
      </c>
      <c r="B138" s="195" t="n">
        <v>0</v>
      </c>
      <c r="C138" s="39">
        <f>'Inputs &amp; summary'!A165</f>
        <v/>
      </c>
      <c r="D138" s="39">
        <f>AND('Inputs &amp; summary'!AO165,E138="OPEX breakeven price")</f>
        <v/>
      </c>
      <c r="E138" s="39">
        <f>'Inputs &amp; summary'!AP165</f>
        <v/>
      </c>
      <c r="F138" s="195" t="n"/>
    </row>
    <row r="139" ht="12.75" customHeight="1" s="324">
      <c r="A139" s="195">
        <f>'Inputs &amp; summary'!Q166</f>
        <v/>
      </c>
      <c r="B139" s="195" t="n">
        <v>0</v>
      </c>
      <c r="C139" s="39">
        <f>'Inputs &amp; summary'!A166</f>
        <v/>
      </c>
      <c r="D139" s="39">
        <f>AND('Inputs &amp; summary'!AO166,E139="OPEX breakeven price")</f>
        <v/>
      </c>
      <c r="E139" s="39">
        <f>'Inputs &amp; summary'!AP166</f>
        <v/>
      </c>
      <c r="F139" s="195" t="n"/>
    </row>
    <row r="140" ht="12.75" customHeight="1" s="324">
      <c r="A140" s="195">
        <f>'Inputs &amp; summary'!Q167</f>
        <v/>
      </c>
      <c r="B140" s="195" t="n">
        <v>0</v>
      </c>
      <c r="C140" s="39">
        <f>'Inputs &amp; summary'!A167</f>
        <v/>
      </c>
      <c r="D140" s="39">
        <f>AND('Inputs &amp; summary'!AO167,E140="OPEX breakeven price")</f>
        <v/>
      </c>
      <c r="E140" s="39">
        <f>'Inputs &amp; summary'!AP167</f>
        <v/>
      </c>
      <c r="F140" s="195" t="n"/>
    </row>
    <row r="141" ht="12.75" customHeight="1" s="324">
      <c r="A141" s="195">
        <f>'Inputs &amp; summary'!Q168</f>
        <v/>
      </c>
      <c r="B141" s="195" t="n">
        <v>0</v>
      </c>
      <c r="C141" s="39">
        <f>'Inputs &amp; summary'!A168</f>
        <v/>
      </c>
      <c r="D141" s="39">
        <f>AND('Inputs &amp; summary'!AO168,E141="OPEX breakeven price")</f>
        <v/>
      </c>
      <c r="E141" s="39">
        <f>'Inputs &amp; summary'!AP168</f>
        <v/>
      </c>
      <c r="F141" s="195" t="n"/>
    </row>
    <row r="142" ht="12.75" customHeight="1" s="324">
      <c r="A142" s="195">
        <f>'Inputs &amp; summary'!Q169</f>
        <v/>
      </c>
      <c r="B142" s="195" t="n">
        <v>0</v>
      </c>
      <c r="C142" s="39">
        <f>'Inputs &amp; summary'!A169</f>
        <v/>
      </c>
      <c r="D142" s="39">
        <f>AND('Inputs &amp; summary'!AO169,E142="OPEX breakeven price")</f>
        <v/>
      </c>
      <c r="E142" s="39">
        <f>'Inputs &amp; summary'!AP169</f>
        <v/>
      </c>
      <c r="F142" s="195" t="n"/>
    </row>
    <row r="143" ht="12.75" customHeight="1" s="324">
      <c r="A143" s="195">
        <f>'Inputs &amp; summary'!Q170</f>
        <v/>
      </c>
      <c r="B143" s="195" t="n">
        <v>0</v>
      </c>
      <c r="C143" s="39">
        <f>'Inputs &amp; summary'!A170</f>
        <v/>
      </c>
      <c r="D143" s="39">
        <f>AND('Inputs &amp; summary'!AO170,E143="OPEX breakeven price")</f>
        <v/>
      </c>
      <c r="E143" s="39">
        <f>'Inputs &amp; summary'!AP170</f>
        <v/>
      </c>
      <c r="F143" s="195" t="n"/>
    </row>
    <row r="144" ht="12.75" customHeight="1" s="324">
      <c r="A144" s="195">
        <f>'Inputs &amp; summary'!Q171</f>
        <v/>
      </c>
      <c r="B144" s="195" t="n">
        <v>0</v>
      </c>
      <c r="C144" s="39">
        <f>'Inputs &amp; summary'!A171</f>
        <v/>
      </c>
      <c r="D144" s="39">
        <f>AND('Inputs &amp; summary'!AO171,E144="OPEX breakeven price")</f>
        <v/>
      </c>
      <c r="E144" s="39">
        <f>'Inputs &amp; summary'!AP171</f>
        <v/>
      </c>
      <c r="F144" s="195" t="n"/>
    </row>
    <row r="145" ht="12.75" customHeight="1" s="324">
      <c r="A145" s="195">
        <f>'Inputs &amp; summary'!Q172</f>
        <v/>
      </c>
      <c r="B145" s="195" t="n">
        <v>0</v>
      </c>
      <c r="C145" s="39">
        <f>'Inputs &amp; summary'!A172</f>
        <v/>
      </c>
      <c r="D145" s="39">
        <f>AND('Inputs &amp; summary'!AO172,E145="OPEX breakeven price")</f>
        <v/>
      </c>
      <c r="E145" s="39">
        <f>'Inputs &amp; summary'!AP172</f>
        <v/>
      </c>
      <c r="F145" s="195" t="n"/>
    </row>
    <row r="146" ht="12.75" customHeight="1" s="324">
      <c r="A146" s="195">
        <f>'Inputs &amp; summary'!Q173</f>
        <v/>
      </c>
      <c r="B146" s="195" t="n">
        <v>0</v>
      </c>
      <c r="C146" s="39">
        <f>'Inputs &amp; summary'!A173</f>
        <v/>
      </c>
      <c r="D146" s="39">
        <f>AND('Inputs &amp; summary'!AO173,E146="OPEX breakeven price")</f>
        <v/>
      </c>
      <c r="E146" s="39">
        <f>'Inputs &amp; summary'!AP173</f>
        <v/>
      </c>
      <c r="F146" s="195" t="n"/>
    </row>
    <row r="147" ht="12.75" customHeight="1" s="324">
      <c r="A147" s="195">
        <f>'Inputs &amp; summary'!Q174</f>
        <v/>
      </c>
      <c r="B147" s="195" t="n">
        <v>0</v>
      </c>
      <c r="C147" s="39">
        <f>'Inputs &amp; summary'!A174</f>
        <v/>
      </c>
      <c r="D147" s="39">
        <f>AND('Inputs &amp; summary'!AO174,E147="OPEX breakeven price")</f>
        <v/>
      </c>
      <c r="E147" s="39">
        <f>'Inputs &amp; summary'!AP174</f>
        <v/>
      </c>
      <c r="F147" s="195" t="n"/>
    </row>
    <row r="148" ht="12.75" customHeight="1" s="324">
      <c r="A148" s="195">
        <f>'Inputs &amp; summary'!Q175</f>
        <v/>
      </c>
      <c r="B148" s="195" t="n">
        <v>0</v>
      </c>
      <c r="C148" s="39">
        <f>'Inputs &amp; summary'!A175</f>
        <v/>
      </c>
      <c r="D148" s="39">
        <f>AND('Inputs &amp; summary'!AO175,E148="OPEX breakeven price")</f>
        <v/>
      </c>
      <c r="E148" s="39">
        <f>'Inputs &amp; summary'!AP175</f>
        <v/>
      </c>
      <c r="F148" s="195" t="n"/>
    </row>
    <row r="149" ht="12.75" customHeight="1" s="324">
      <c r="A149" s="195">
        <f>'Inputs &amp; summary'!Q176</f>
        <v/>
      </c>
      <c r="B149" s="195" t="n">
        <v>0</v>
      </c>
      <c r="C149" s="39">
        <f>'Inputs &amp; summary'!A176</f>
        <v/>
      </c>
      <c r="D149" s="39">
        <f>AND('Inputs &amp; summary'!AO176,E149="OPEX breakeven price")</f>
        <v/>
      </c>
      <c r="E149" s="39">
        <f>'Inputs &amp; summary'!AP176</f>
        <v/>
      </c>
      <c r="F149" s="195" t="n"/>
    </row>
    <row r="150" ht="12.75" customHeight="1" s="324">
      <c r="A150" s="195">
        <f>'Inputs &amp; summary'!Q177</f>
        <v/>
      </c>
      <c r="B150" s="195" t="n">
        <v>0</v>
      </c>
      <c r="C150" s="39">
        <f>'Inputs &amp; summary'!A177</f>
        <v/>
      </c>
      <c r="D150" s="39">
        <f>AND('Inputs &amp; summary'!AO177,E150="OPEX breakeven price")</f>
        <v/>
      </c>
      <c r="E150" s="39">
        <f>'Inputs &amp; summary'!AP177</f>
        <v/>
      </c>
      <c r="F150" s="195" t="n"/>
    </row>
    <row r="151" ht="12.75" customHeight="1" s="324">
      <c r="A151" s="195">
        <f>'Inputs &amp; summary'!Q178</f>
        <v/>
      </c>
      <c r="B151" s="195" t="n">
        <v>0</v>
      </c>
      <c r="C151" s="39">
        <f>'Inputs &amp; summary'!A178</f>
        <v/>
      </c>
      <c r="D151" s="39">
        <f>AND('Inputs &amp; summary'!AO178,E151="OPEX breakeven price")</f>
        <v/>
      </c>
      <c r="E151" s="39">
        <f>'Inputs &amp; summary'!AP178</f>
        <v/>
      </c>
      <c r="F151" s="195" t="n"/>
    </row>
    <row r="152" ht="12.75" customHeight="1" s="324">
      <c r="A152" s="195">
        <f>'Inputs &amp; summary'!Q179</f>
        <v/>
      </c>
      <c r="B152" s="195" t="n">
        <v>0</v>
      </c>
      <c r="C152" s="39">
        <f>'Inputs &amp; summary'!A179</f>
        <v/>
      </c>
      <c r="D152" s="39">
        <f>AND('Inputs &amp; summary'!AO179,E152="OPEX breakeven price")</f>
        <v/>
      </c>
      <c r="E152" s="39">
        <f>'Inputs &amp; summary'!AP179</f>
        <v/>
      </c>
      <c r="F152" s="195" t="n"/>
    </row>
    <row r="153" ht="12.75" customHeight="1" s="324">
      <c r="A153" s="195">
        <f>'Inputs &amp; summary'!Q180</f>
        <v/>
      </c>
      <c r="B153" s="195" t="n">
        <v>0</v>
      </c>
      <c r="C153" s="39">
        <f>'Inputs &amp; summary'!A180</f>
        <v/>
      </c>
      <c r="D153" s="39">
        <f>AND('Inputs &amp; summary'!AO180,E153="OPEX breakeven price")</f>
        <v/>
      </c>
      <c r="E153" s="39">
        <f>'Inputs &amp; summary'!AP180</f>
        <v/>
      </c>
      <c r="F153" s="195" t="n"/>
    </row>
    <row r="154" ht="12.75" customHeight="1" s="324">
      <c r="A154" s="195">
        <f>'Inputs &amp; summary'!Q181</f>
        <v/>
      </c>
      <c r="B154" s="195" t="n">
        <v>0</v>
      </c>
      <c r="C154" s="39">
        <f>'Inputs &amp; summary'!A181</f>
        <v/>
      </c>
      <c r="D154" s="39">
        <f>AND('Inputs &amp; summary'!AO181,E154="OPEX breakeven price")</f>
        <v/>
      </c>
      <c r="E154" s="39">
        <f>'Inputs &amp; summary'!AP181</f>
        <v/>
      </c>
      <c r="F154" s="195" t="n"/>
    </row>
    <row r="155" ht="12.75" customHeight="1" s="324">
      <c r="A155" s="195">
        <f>'Inputs &amp; summary'!Q182</f>
        <v/>
      </c>
      <c r="B155" s="195" t="n">
        <v>0</v>
      </c>
      <c r="C155" s="39">
        <f>'Inputs &amp; summary'!A182</f>
        <v/>
      </c>
      <c r="D155" s="39">
        <f>AND('Inputs &amp; summary'!AO182,E155="OPEX breakeven price")</f>
        <v/>
      </c>
      <c r="E155" s="39">
        <f>'Inputs &amp; summary'!AP182</f>
        <v/>
      </c>
      <c r="F155" s="195" t="n"/>
    </row>
    <row r="156" ht="12.75" customHeight="1" s="324">
      <c r="A156" s="195">
        <f>'Inputs &amp; summary'!Q183</f>
        <v/>
      </c>
      <c r="B156" s="195" t="n">
        <v>0</v>
      </c>
      <c r="C156" s="39">
        <f>'Inputs &amp; summary'!A183</f>
        <v/>
      </c>
      <c r="D156" s="39">
        <f>AND('Inputs &amp; summary'!AO183,E156="OPEX breakeven price")</f>
        <v/>
      </c>
      <c r="E156" s="39">
        <f>'Inputs &amp; summary'!AP183</f>
        <v/>
      </c>
      <c r="F156" s="195" t="n"/>
    </row>
    <row r="157" ht="12.75" customHeight="1" s="324">
      <c r="A157" s="195">
        <f>'Inputs &amp; summary'!Q184</f>
        <v/>
      </c>
      <c r="B157" s="195" t="n">
        <v>0</v>
      </c>
      <c r="C157" s="39">
        <f>'Inputs &amp; summary'!A184</f>
        <v/>
      </c>
      <c r="D157" s="39">
        <f>AND('Inputs &amp; summary'!AO184,E157="OPEX breakeven price")</f>
        <v/>
      </c>
      <c r="E157" s="39">
        <f>'Inputs &amp; summary'!AP184</f>
        <v/>
      </c>
      <c r="F157" s="195" t="n"/>
    </row>
    <row r="158" ht="12.75" customHeight="1" s="324">
      <c r="A158" s="195">
        <f>'Inputs &amp; summary'!Q185</f>
        <v/>
      </c>
      <c r="B158" s="195" t="n">
        <v>0</v>
      </c>
      <c r="C158" s="39">
        <f>'Inputs &amp; summary'!A185</f>
        <v/>
      </c>
      <c r="D158" s="39">
        <f>AND('Inputs &amp; summary'!AO185,E158="OPEX breakeven price")</f>
        <v/>
      </c>
      <c r="E158" s="39">
        <f>'Inputs &amp; summary'!AP185</f>
        <v/>
      </c>
      <c r="F158" s="195" t="n"/>
    </row>
    <row r="159" ht="12.75" customHeight="1" s="324">
      <c r="A159" s="195">
        <f>'Inputs &amp; summary'!Q186</f>
        <v/>
      </c>
      <c r="B159" s="195" t="n">
        <v>0</v>
      </c>
      <c r="C159" s="39">
        <f>'Inputs &amp; summary'!A186</f>
        <v/>
      </c>
      <c r="D159" s="39">
        <f>AND('Inputs &amp; summary'!AO186,E159="OPEX breakeven price")</f>
        <v/>
      </c>
      <c r="E159" s="39">
        <f>'Inputs &amp; summary'!AP186</f>
        <v/>
      </c>
      <c r="F159" s="195" t="n"/>
    </row>
    <row r="160" ht="12.75" customHeight="1" s="324">
      <c r="A160" s="195">
        <f>'Inputs &amp; summary'!Q187</f>
        <v/>
      </c>
      <c r="B160" s="195" t="n">
        <v>0</v>
      </c>
      <c r="C160" s="39">
        <f>'Inputs &amp; summary'!A187</f>
        <v/>
      </c>
      <c r="D160" s="39">
        <f>AND('Inputs &amp; summary'!AO187,E160="OPEX breakeven price")</f>
        <v/>
      </c>
      <c r="E160" s="39">
        <f>'Inputs &amp; summary'!AP187</f>
        <v/>
      </c>
      <c r="F160" s="195" t="n"/>
    </row>
    <row r="161" ht="12.75" customHeight="1" s="324">
      <c r="A161" s="195">
        <f>'Inputs &amp; summary'!Q188</f>
        <v/>
      </c>
      <c r="B161" s="195" t="n">
        <v>0</v>
      </c>
      <c r="C161" s="39">
        <f>'Inputs &amp; summary'!A188</f>
        <v/>
      </c>
      <c r="D161" s="39">
        <f>AND('Inputs &amp; summary'!AO188,E161="OPEX breakeven price")</f>
        <v/>
      </c>
      <c r="E161" s="39">
        <f>'Inputs &amp; summary'!AP188</f>
        <v/>
      </c>
      <c r="F161" s="195" t="n"/>
    </row>
    <row r="162" ht="12.75" customHeight="1" s="324">
      <c r="A162" s="195">
        <f>'Inputs &amp; summary'!Q189</f>
        <v/>
      </c>
      <c r="B162" s="195" t="n">
        <v>0</v>
      </c>
      <c r="C162" s="39">
        <f>'Inputs &amp; summary'!A189</f>
        <v/>
      </c>
      <c r="D162" s="39">
        <f>AND('Inputs &amp; summary'!AO189,E162="OPEX breakeven price")</f>
        <v/>
      </c>
      <c r="E162" s="39">
        <f>'Inputs &amp; summary'!AP189</f>
        <v/>
      </c>
      <c r="F162" s="195" t="n"/>
    </row>
    <row r="163" ht="12.75" customHeight="1" s="324">
      <c r="A163" s="195">
        <f>'Inputs &amp; summary'!Q190</f>
        <v/>
      </c>
      <c r="B163" s="195" t="n">
        <v>0</v>
      </c>
      <c r="C163" s="39">
        <f>'Inputs &amp; summary'!A190</f>
        <v/>
      </c>
      <c r="D163" s="39">
        <f>AND('Inputs &amp; summary'!AO190,E163="OPEX breakeven price")</f>
        <v/>
      </c>
      <c r="E163" s="39">
        <f>'Inputs &amp; summary'!AP190</f>
        <v/>
      </c>
      <c r="F163" s="195" t="n"/>
    </row>
    <row r="164" ht="12.75" customHeight="1" s="324">
      <c r="A164" s="195">
        <f>'Inputs &amp; summary'!Q191</f>
        <v/>
      </c>
      <c r="B164" s="195" t="n">
        <v>0</v>
      </c>
      <c r="C164" s="39">
        <f>'Inputs &amp; summary'!A191</f>
        <v/>
      </c>
      <c r="D164" s="39">
        <f>AND('Inputs &amp; summary'!AO191,E164="OPEX breakeven price")</f>
        <v/>
      </c>
      <c r="E164" s="39">
        <f>'Inputs &amp; summary'!AP191</f>
        <v/>
      </c>
      <c r="F164" s="195" t="n"/>
    </row>
    <row r="165" ht="12.75" customHeight="1" s="324">
      <c r="A165" s="195">
        <f>'Inputs &amp; summary'!Q192</f>
        <v/>
      </c>
      <c r="B165" s="195" t="n">
        <v>0</v>
      </c>
      <c r="C165" s="39">
        <f>'Inputs &amp; summary'!A192</f>
        <v/>
      </c>
      <c r="D165" s="39">
        <f>AND('Inputs &amp; summary'!AO192,E165="OPEX breakeven price")</f>
        <v/>
      </c>
      <c r="E165" s="39">
        <f>'Inputs &amp; summary'!AP192</f>
        <v/>
      </c>
      <c r="F165" s="195" t="n"/>
    </row>
    <row r="166" ht="12.75" customHeight="1" s="324">
      <c r="A166" s="195">
        <f>'Inputs &amp; summary'!Q193</f>
        <v/>
      </c>
      <c r="B166" s="195" t="n">
        <v>0</v>
      </c>
      <c r="C166" s="39">
        <f>'Inputs &amp; summary'!A193</f>
        <v/>
      </c>
      <c r="D166" s="39">
        <f>AND('Inputs &amp; summary'!AO193,E166="OPEX breakeven price")</f>
        <v/>
      </c>
      <c r="E166" s="39">
        <f>'Inputs &amp; summary'!AP193</f>
        <v/>
      </c>
      <c r="F166" s="195" t="n"/>
    </row>
    <row r="167" ht="12.75" customHeight="1" s="324">
      <c r="A167" s="195">
        <f>'Inputs &amp; summary'!Q194</f>
        <v/>
      </c>
      <c r="B167" s="195" t="n">
        <v>0</v>
      </c>
      <c r="C167" s="39">
        <f>'Inputs &amp; summary'!A194</f>
        <v/>
      </c>
      <c r="D167" s="39">
        <f>AND('Inputs &amp; summary'!AO194,E167="OPEX breakeven price")</f>
        <v/>
      </c>
      <c r="E167" s="39">
        <f>'Inputs &amp; summary'!AP194</f>
        <v/>
      </c>
      <c r="F167" s="195" t="n"/>
    </row>
    <row r="168" ht="12.75" customHeight="1" s="324">
      <c r="A168" s="195">
        <f>'Inputs &amp; summary'!Q195</f>
        <v/>
      </c>
      <c r="B168" s="195" t="n">
        <v>0</v>
      </c>
      <c r="C168" s="39">
        <f>'Inputs &amp; summary'!A195</f>
        <v/>
      </c>
      <c r="D168" s="39">
        <f>AND('Inputs &amp; summary'!AO195,E168="OPEX breakeven price")</f>
        <v/>
      </c>
      <c r="E168" s="39">
        <f>'Inputs &amp; summary'!AP195</f>
        <v/>
      </c>
      <c r="F168" s="195" t="n"/>
    </row>
    <row r="169" ht="12.75" customHeight="1" s="324">
      <c r="A169" s="195">
        <f>'Inputs &amp; summary'!Q196</f>
        <v/>
      </c>
      <c r="B169" s="195" t="n">
        <v>0</v>
      </c>
      <c r="C169" s="39">
        <f>'Inputs &amp; summary'!A196</f>
        <v/>
      </c>
      <c r="D169" s="39">
        <f>AND('Inputs &amp; summary'!AO196,E169="OPEX breakeven price")</f>
        <v/>
      </c>
      <c r="E169" s="39">
        <f>'Inputs &amp; summary'!AP196</f>
        <v/>
      </c>
      <c r="F169" s="195" t="n"/>
    </row>
    <row r="170" ht="12.75" customHeight="1" s="324">
      <c r="A170" s="195">
        <f>'Inputs &amp; summary'!Q197</f>
        <v/>
      </c>
      <c r="B170" s="195" t="n">
        <v>0</v>
      </c>
      <c r="C170" s="39">
        <f>'Inputs &amp; summary'!A197</f>
        <v/>
      </c>
      <c r="D170" s="39">
        <f>AND('Inputs &amp; summary'!AO197,E170="OPEX breakeven price")</f>
        <v/>
      </c>
      <c r="E170" s="39">
        <f>'Inputs &amp; summary'!AP197</f>
        <v/>
      </c>
      <c r="F170" s="195" t="n"/>
    </row>
    <row r="171" ht="12.75" customHeight="1" s="324">
      <c r="A171" s="195">
        <f>'Inputs &amp; summary'!Q198</f>
        <v/>
      </c>
      <c r="B171" s="195" t="n">
        <v>0</v>
      </c>
      <c r="C171" s="39">
        <f>'Inputs &amp; summary'!A198</f>
        <v/>
      </c>
      <c r="D171" s="39">
        <f>AND('Inputs &amp; summary'!AO198,E171="OPEX breakeven price")</f>
        <v/>
      </c>
      <c r="E171" s="39">
        <f>'Inputs &amp; summary'!AP198</f>
        <v/>
      </c>
      <c r="F171" s="195" t="n"/>
    </row>
    <row r="172" ht="12.75" customHeight="1" s="324">
      <c r="A172" s="195">
        <f>'Inputs &amp; summary'!Q199</f>
        <v/>
      </c>
      <c r="B172" s="195" t="n">
        <v>0</v>
      </c>
      <c r="C172" s="39">
        <f>'Inputs &amp; summary'!A199</f>
        <v/>
      </c>
      <c r="D172" s="39">
        <f>AND('Inputs &amp; summary'!AO199,E172="OPEX breakeven price")</f>
        <v/>
      </c>
      <c r="E172" s="39">
        <f>'Inputs &amp; summary'!AP199</f>
        <v/>
      </c>
      <c r="F172" s="195" t="n"/>
    </row>
    <row r="173" ht="12.75" customHeight="1" s="324">
      <c r="A173" s="195">
        <f>'Inputs &amp; summary'!Q200</f>
        <v/>
      </c>
      <c r="B173" s="195" t="n">
        <v>0</v>
      </c>
      <c r="C173" s="39">
        <f>'Inputs &amp; summary'!A200</f>
        <v/>
      </c>
      <c r="D173" s="39">
        <f>AND('Inputs &amp; summary'!AO200,E173="OPEX breakeven price")</f>
        <v/>
      </c>
      <c r="E173" s="39">
        <f>'Inputs &amp; summary'!AP200</f>
        <v/>
      </c>
      <c r="F173" s="195" t="n"/>
    </row>
    <row r="174" ht="12.75" customHeight="1" s="324">
      <c r="A174" s="195">
        <f>'Inputs &amp; summary'!Q201</f>
        <v/>
      </c>
      <c r="B174" s="195" t="n">
        <v>0</v>
      </c>
      <c r="C174" s="39">
        <f>'Inputs &amp; summary'!A201</f>
        <v/>
      </c>
      <c r="D174" s="39">
        <f>AND('Inputs &amp; summary'!AO201,E174="OPEX breakeven price")</f>
        <v/>
      </c>
      <c r="E174" s="39">
        <f>'Inputs &amp; summary'!AP201</f>
        <v/>
      </c>
      <c r="F174" s="195" t="n"/>
    </row>
    <row r="175" ht="12.75" customHeight="1" s="324">
      <c r="A175" s="195">
        <f>'Inputs &amp; summary'!Q202</f>
        <v/>
      </c>
      <c r="B175" s="195" t="n">
        <v>0</v>
      </c>
      <c r="C175" s="39">
        <f>'Inputs &amp; summary'!A202</f>
        <v/>
      </c>
      <c r="D175" s="39">
        <f>AND('Inputs &amp; summary'!AO202,E175="OPEX breakeven price")</f>
        <v/>
      </c>
      <c r="E175" s="39">
        <f>'Inputs &amp; summary'!AP202</f>
        <v/>
      </c>
      <c r="F175" s="195" t="n"/>
    </row>
    <row r="176" ht="12.75" customHeight="1" s="324">
      <c r="A176" s="195">
        <f>'Inputs &amp; summary'!Q203</f>
        <v/>
      </c>
      <c r="B176" s="195" t="n">
        <v>0</v>
      </c>
      <c r="C176" s="39">
        <f>'Inputs &amp; summary'!A203</f>
        <v/>
      </c>
      <c r="D176" s="39">
        <f>AND('Inputs &amp; summary'!AO203,E176="OPEX breakeven price")</f>
        <v/>
      </c>
      <c r="E176" s="39">
        <f>'Inputs &amp; summary'!AP203</f>
        <v/>
      </c>
      <c r="F176" s="195" t="n"/>
    </row>
    <row r="177" ht="12.75" customHeight="1" s="324">
      <c r="A177" s="195">
        <f>'Inputs &amp; summary'!Q204</f>
        <v/>
      </c>
      <c r="B177" s="195" t="n">
        <v>0</v>
      </c>
      <c r="C177" s="39">
        <f>'Inputs &amp; summary'!A204</f>
        <v/>
      </c>
      <c r="D177" s="39">
        <f>AND('Inputs &amp; summary'!AO204,E177="OPEX breakeven price")</f>
        <v/>
      </c>
      <c r="E177" s="39">
        <f>'Inputs &amp; summary'!AP204</f>
        <v/>
      </c>
      <c r="F177" s="195" t="n"/>
    </row>
    <row r="178" ht="12.75" customHeight="1" s="324">
      <c r="A178" s="195">
        <f>'Inputs &amp; summary'!Q205</f>
        <v/>
      </c>
      <c r="B178" s="195" t="n">
        <v>0</v>
      </c>
      <c r="C178" s="39">
        <f>'Inputs &amp; summary'!A205</f>
        <v/>
      </c>
      <c r="D178" s="39">
        <f>AND('Inputs &amp; summary'!AO205,E178="OPEX breakeven price")</f>
        <v/>
      </c>
      <c r="E178" s="39">
        <f>'Inputs &amp; summary'!AP205</f>
        <v/>
      </c>
      <c r="F178" s="195" t="n"/>
    </row>
    <row r="179" ht="12.75" customHeight="1" s="324">
      <c r="A179" s="195">
        <f>'Inputs &amp; summary'!Q206</f>
        <v/>
      </c>
      <c r="B179" s="195" t="n">
        <v>0</v>
      </c>
      <c r="C179" s="39">
        <f>'Inputs &amp; summary'!A206</f>
        <v/>
      </c>
      <c r="D179" s="39">
        <f>AND('Inputs &amp; summary'!AO206,E179="OPEX breakeven price")</f>
        <v/>
      </c>
      <c r="E179" s="39">
        <f>'Inputs &amp; summary'!AP206</f>
        <v/>
      </c>
      <c r="F179" s="195" t="n"/>
    </row>
    <row r="180" ht="12.75" customHeight="1" s="324">
      <c r="A180" s="195">
        <f>'Inputs &amp; summary'!Q207</f>
        <v/>
      </c>
      <c r="B180" s="195" t="n">
        <v>0</v>
      </c>
      <c r="C180" s="39">
        <f>'Inputs &amp; summary'!A207</f>
        <v/>
      </c>
      <c r="D180" s="39">
        <f>AND('Inputs &amp; summary'!AO207,E180="OPEX breakeven price")</f>
        <v/>
      </c>
      <c r="E180" s="39">
        <f>'Inputs &amp; summary'!AP207</f>
        <v/>
      </c>
      <c r="F180" s="195" t="n"/>
    </row>
    <row r="181" ht="12.75" customHeight="1" s="324">
      <c r="A181" s="195">
        <f>'Inputs &amp; summary'!Q208</f>
        <v/>
      </c>
      <c r="B181" s="195" t="n">
        <v>0</v>
      </c>
      <c r="C181" s="39">
        <f>'Inputs &amp; summary'!A208</f>
        <v/>
      </c>
      <c r="D181" s="39">
        <f>AND('Inputs &amp; summary'!AO208,E181="OPEX breakeven price")</f>
        <v/>
      </c>
      <c r="E181" s="39">
        <f>'Inputs &amp; summary'!AP208</f>
        <v/>
      </c>
      <c r="F181" s="195" t="n"/>
    </row>
    <row r="182" ht="12.75" customHeight="1" s="324">
      <c r="A182" s="195">
        <f>'Inputs &amp; summary'!Q209</f>
        <v/>
      </c>
      <c r="B182" s="195" t="n">
        <v>0</v>
      </c>
      <c r="C182" s="39">
        <f>'Inputs &amp; summary'!A209</f>
        <v/>
      </c>
      <c r="D182" s="39">
        <f>AND('Inputs &amp; summary'!AO209,E182="OPEX breakeven price")</f>
        <v/>
      </c>
      <c r="E182" s="39">
        <f>'Inputs &amp; summary'!AP209</f>
        <v/>
      </c>
      <c r="F182" s="195" t="n"/>
    </row>
    <row r="183" ht="12.75" customHeight="1" s="324">
      <c r="A183" s="195">
        <f>'Inputs &amp; summary'!Q210</f>
        <v/>
      </c>
      <c r="B183" s="195" t="n">
        <v>0</v>
      </c>
      <c r="C183" s="39">
        <f>'Inputs &amp; summary'!A210</f>
        <v/>
      </c>
      <c r="D183" s="39">
        <f>AND('Inputs &amp; summary'!AO210,E183="OPEX breakeven price")</f>
        <v/>
      </c>
      <c r="E183" s="39">
        <f>'Inputs &amp; summary'!AP210</f>
        <v/>
      </c>
      <c r="F183" s="195" t="n"/>
    </row>
    <row r="184" ht="12.75" customHeight="1" s="324">
      <c r="A184" s="195">
        <f>'Inputs &amp; summary'!Q211</f>
        <v/>
      </c>
      <c r="B184" s="195" t="n">
        <v>0</v>
      </c>
      <c r="C184" s="39">
        <f>'Inputs &amp; summary'!A211</f>
        <v/>
      </c>
      <c r="D184" s="39">
        <f>AND('Inputs &amp; summary'!AO211,E184="OPEX breakeven price")</f>
        <v/>
      </c>
      <c r="E184" s="39">
        <f>'Inputs &amp; summary'!AP211</f>
        <v/>
      </c>
      <c r="F184" s="195" t="n"/>
    </row>
    <row r="185" ht="12.75" customHeight="1" s="324">
      <c r="A185" s="195">
        <f>'Inputs &amp; summary'!Q212</f>
        <v/>
      </c>
      <c r="B185" s="195" t="n">
        <v>0</v>
      </c>
      <c r="C185" s="39">
        <f>'Inputs &amp; summary'!A212</f>
        <v/>
      </c>
      <c r="D185" s="39">
        <f>AND('Inputs &amp; summary'!AO212,E185="OPEX breakeven price")</f>
        <v/>
      </c>
      <c r="E185" s="39">
        <f>'Inputs &amp; summary'!AP212</f>
        <v/>
      </c>
      <c r="F185" s="195" t="n"/>
    </row>
    <row r="186" ht="12.75" customHeight="1" s="324">
      <c r="A186" s="195">
        <f>'Inputs &amp; summary'!Q213</f>
        <v/>
      </c>
      <c r="B186" s="195" t="n">
        <v>0</v>
      </c>
      <c r="C186" s="39">
        <f>'Inputs &amp; summary'!A213</f>
        <v/>
      </c>
      <c r="D186" s="39">
        <f>AND('Inputs &amp; summary'!AO213,E186="OPEX breakeven price")</f>
        <v/>
      </c>
      <c r="E186" s="39">
        <f>'Inputs &amp; summary'!AP213</f>
        <v/>
      </c>
      <c r="F186" s="195" t="n"/>
    </row>
    <row r="187" ht="12.75" customHeight="1" s="324">
      <c r="A187" s="195">
        <f>'Inputs &amp; summary'!Q214</f>
        <v/>
      </c>
      <c r="B187" s="195" t="n">
        <v>0</v>
      </c>
      <c r="C187" s="39">
        <f>'Inputs &amp; summary'!A214</f>
        <v/>
      </c>
      <c r="D187" s="39">
        <f>AND('Inputs &amp; summary'!AO214,E187="OPEX breakeven price")</f>
        <v/>
      </c>
      <c r="E187" s="39">
        <f>'Inputs &amp; summary'!AP214</f>
        <v/>
      </c>
      <c r="F187" s="195" t="n"/>
    </row>
    <row r="188" ht="12.75" customHeight="1" s="324">
      <c r="A188" s="195">
        <f>'Inputs &amp; summary'!Q215</f>
        <v/>
      </c>
      <c r="B188" s="195" t="n">
        <v>0</v>
      </c>
      <c r="C188" s="39">
        <f>'Inputs &amp; summary'!A215</f>
        <v/>
      </c>
      <c r="D188" s="39">
        <f>AND('Inputs &amp; summary'!AO215,E188="OPEX breakeven price")</f>
        <v/>
      </c>
      <c r="E188" s="39">
        <f>'Inputs &amp; summary'!AP215</f>
        <v/>
      </c>
      <c r="F188" s="195" t="n"/>
    </row>
    <row r="189" ht="12.75" customHeight="1" s="324">
      <c r="A189" s="195">
        <f>'Inputs &amp; summary'!Q216</f>
        <v/>
      </c>
      <c r="B189" s="195" t="n">
        <v>0</v>
      </c>
      <c r="C189" s="39">
        <f>'Inputs &amp; summary'!A216</f>
        <v/>
      </c>
      <c r="D189" s="39">
        <f>AND('Inputs &amp; summary'!AO216,E189="OPEX breakeven price")</f>
        <v/>
      </c>
      <c r="E189" s="39">
        <f>'Inputs &amp; summary'!AP216</f>
        <v/>
      </c>
      <c r="F189" s="195" t="n"/>
    </row>
    <row r="190" ht="12.75" customHeight="1" s="324">
      <c r="A190" s="195">
        <f>'Inputs &amp; summary'!Q217</f>
        <v/>
      </c>
      <c r="B190" s="195" t="n">
        <v>0</v>
      </c>
      <c r="C190" s="39">
        <f>'Inputs &amp; summary'!A217</f>
        <v/>
      </c>
      <c r="D190" s="39">
        <f>AND('Inputs &amp; summary'!AO217,E190="OPEX breakeven price")</f>
        <v/>
      </c>
      <c r="E190" s="39">
        <f>'Inputs &amp; summary'!AP217</f>
        <v/>
      </c>
      <c r="F190" s="195" t="n"/>
    </row>
    <row r="191" ht="12.75" customHeight="1" s="324">
      <c r="A191" s="195">
        <f>'Inputs &amp; summary'!Q218</f>
        <v/>
      </c>
      <c r="B191" s="195" t="n">
        <v>0</v>
      </c>
      <c r="C191" s="39">
        <f>'Inputs &amp; summary'!A218</f>
        <v/>
      </c>
      <c r="D191" s="39">
        <f>AND('Inputs &amp; summary'!AO218,E191="OPEX breakeven price")</f>
        <v/>
      </c>
      <c r="E191" s="39">
        <f>'Inputs &amp; summary'!AP218</f>
        <v/>
      </c>
      <c r="F191" s="195" t="n"/>
    </row>
    <row r="192" ht="12.75" customHeight="1" s="324">
      <c r="A192" s="195">
        <f>'Inputs &amp; summary'!Q219</f>
        <v/>
      </c>
      <c r="B192" s="195" t="n">
        <v>0</v>
      </c>
      <c r="C192" s="39">
        <f>'Inputs &amp; summary'!A219</f>
        <v/>
      </c>
      <c r="D192" s="39">
        <f>AND('Inputs &amp; summary'!AO219,E192="OPEX breakeven price")</f>
        <v/>
      </c>
      <c r="E192" s="39">
        <f>'Inputs &amp; summary'!AP219</f>
        <v/>
      </c>
      <c r="F192" s="195" t="n"/>
    </row>
    <row r="193" ht="12.75" customHeight="1" s="324">
      <c r="A193" s="195">
        <f>'Inputs &amp; summary'!Q220</f>
        <v/>
      </c>
      <c r="B193" s="195" t="n">
        <v>0</v>
      </c>
      <c r="C193" s="39">
        <f>'Inputs &amp; summary'!A220</f>
        <v/>
      </c>
      <c r="D193" s="39">
        <f>AND('Inputs &amp; summary'!AO220,E193="OPEX breakeven price")</f>
        <v/>
      </c>
      <c r="E193" s="39">
        <f>'Inputs &amp; summary'!AP220</f>
        <v/>
      </c>
      <c r="F193" s="195" t="n"/>
    </row>
    <row r="194" ht="12.75" customHeight="1" s="324">
      <c r="A194" s="195">
        <f>'Inputs &amp; summary'!Q221</f>
        <v/>
      </c>
      <c r="B194" s="195" t="n">
        <v>0</v>
      </c>
      <c r="C194" s="39">
        <f>'Inputs &amp; summary'!A221</f>
        <v/>
      </c>
      <c r="D194" s="39">
        <f>AND('Inputs &amp; summary'!AO221,E194="OPEX breakeven price")</f>
        <v/>
      </c>
      <c r="E194" s="39">
        <f>'Inputs &amp; summary'!AP221</f>
        <v/>
      </c>
      <c r="F194" s="195" t="n"/>
    </row>
    <row r="195" ht="12.75" customHeight="1" s="324">
      <c r="A195" s="195">
        <f>'Inputs &amp; summary'!Q222</f>
        <v/>
      </c>
      <c r="B195" s="195" t="n">
        <v>0</v>
      </c>
      <c r="C195" s="39">
        <f>'Inputs &amp; summary'!A222</f>
        <v/>
      </c>
      <c r="D195" s="39">
        <f>AND('Inputs &amp; summary'!AO222,E195="OPEX breakeven price")</f>
        <v/>
      </c>
      <c r="E195" s="39">
        <f>'Inputs &amp; summary'!AP222</f>
        <v/>
      </c>
      <c r="F195" s="195" t="n"/>
    </row>
    <row r="196" ht="12.75" customHeight="1" s="324">
      <c r="A196" s="195">
        <f>'Inputs &amp; summary'!Q223</f>
        <v/>
      </c>
      <c r="B196" s="195" t="n">
        <v>0</v>
      </c>
      <c r="C196" s="39">
        <f>'Inputs &amp; summary'!A223</f>
        <v/>
      </c>
      <c r="D196" s="39">
        <f>AND('Inputs &amp; summary'!AO223,E196="OPEX breakeven price")</f>
        <v/>
      </c>
      <c r="E196" s="39">
        <f>'Inputs &amp; summary'!AP223</f>
        <v/>
      </c>
      <c r="F196" s="195" t="n"/>
    </row>
    <row r="197" ht="12.75" customHeight="1" s="324">
      <c r="A197" s="195">
        <f>'Inputs &amp; summary'!Q224</f>
        <v/>
      </c>
      <c r="B197" s="195" t="n">
        <v>0</v>
      </c>
      <c r="C197" s="39">
        <f>'Inputs &amp; summary'!A224</f>
        <v/>
      </c>
      <c r="D197" s="39">
        <f>AND('Inputs &amp; summary'!AO224,E197="OPEX breakeven price")</f>
        <v/>
      </c>
      <c r="E197" s="39">
        <f>'Inputs &amp; summary'!AP224</f>
        <v/>
      </c>
      <c r="F197" s="195" t="n"/>
    </row>
    <row r="198" ht="12.75" customHeight="1" s="324">
      <c r="A198" s="195">
        <f>'Inputs &amp; summary'!Q225</f>
        <v/>
      </c>
      <c r="B198" s="195" t="n">
        <v>0</v>
      </c>
      <c r="C198" s="39">
        <f>'Inputs &amp; summary'!A225</f>
        <v/>
      </c>
      <c r="D198" s="39">
        <f>AND('Inputs &amp; summary'!AO225,E198="OPEX breakeven price")</f>
        <v/>
      </c>
      <c r="E198" s="39">
        <f>'Inputs &amp; summary'!AP225</f>
        <v/>
      </c>
      <c r="F198" s="195" t="n"/>
    </row>
    <row r="199" ht="12.75" customHeight="1" s="324">
      <c r="A199" s="195">
        <f>'Inputs &amp; summary'!Q226</f>
        <v/>
      </c>
      <c r="B199" s="195" t="n">
        <v>0</v>
      </c>
      <c r="C199" s="39">
        <f>'Inputs &amp; summary'!A226</f>
        <v/>
      </c>
      <c r="D199" s="39">
        <f>AND('Inputs &amp; summary'!AO226,E199="OPEX breakeven price")</f>
        <v/>
      </c>
      <c r="E199" s="39">
        <f>'Inputs &amp; summary'!AP226</f>
        <v/>
      </c>
      <c r="F199" s="195" t="n"/>
    </row>
    <row r="200" ht="12.75" customHeight="1" s="324">
      <c r="A200" s="195">
        <f>'Inputs &amp; summary'!Q227</f>
        <v/>
      </c>
      <c r="B200" s="195" t="n">
        <v>0</v>
      </c>
      <c r="C200" s="39">
        <f>'Inputs &amp; summary'!A227</f>
        <v/>
      </c>
      <c r="D200" s="39">
        <f>AND('Inputs &amp; summary'!AO227,E200="OPEX breakeven price")</f>
        <v/>
      </c>
      <c r="E200" s="39">
        <f>'Inputs &amp; summary'!AP227</f>
        <v/>
      </c>
      <c r="F200" s="195" t="n"/>
    </row>
    <row r="201" ht="12.75" customHeight="1" s="324">
      <c r="A201" s="195">
        <f>'Inputs &amp; summary'!Q228</f>
        <v/>
      </c>
      <c r="B201" s="195" t="n">
        <v>0</v>
      </c>
      <c r="C201" s="39">
        <f>'Inputs &amp; summary'!A228</f>
        <v/>
      </c>
      <c r="D201" s="39">
        <f>AND('Inputs &amp; summary'!AO228,E201="OPEX breakeven price")</f>
        <v/>
      </c>
      <c r="E201" s="39">
        <f>'Inputs &amp; summary'!AP228</f>
        <v/>
      </c>
      <c r="F201" s="195" t="n"/>
    </row>
    <row r="202" ht="12.75" customHeight="1" s="324">
      <c r="A202" s="195">
        <f>'Inputs &amp; summary'!Q229</f>
        <v/>
      </c>
      <c r="B202" s="195" t="n">
        <v>0</v>
      </c>
      <c r="C202" s="39">
        <f>'Inputs &amp; summary'!A229</f>
        <v/>
      </c>
      <c r="D202" s="39">
        <f>AND('Inputs &amp; summary'!AO229,E202="OPEX breakeven price")</f>
        <v/>
      </c>
      <c r="E202" s="39">
        <f>'Inputs &amp; summary'!AP229</f>
        <v/>
      </c>
      <c r="F202" s="195" t="n"/>
    </row>
    <row r="203" ht="12.75" customHeight="1" s="324">
      <c r="A203" s="195">
        <f>'Inputs &amp; summary'!Q230</f>
        <v/>
      </c>
      <c r="B203" s="195" t="n">
        <v>0</v>
      </c>
      <c r="C203" s="39">
        <f>'Inputs &amp; summary'!A230</f>
        <v/>
      </c>
      <c r="D203" s="39">
        <f>AND('Inputs &amp; summary'!AO230,E203="OPEX breakeven price")</f>
        <v/>
      </c>
      <c r="E203" s="39">
        <f>'Inputs &amp; summary'!AP230</f>
        <v/>
      </c>
      <c r="F203" s="195" t="n"/>
    </row>
    <row r="204" ht="12.75" customHeight="1" s="324">
      <c r="A204" s="195">
        <f>'Inputs &amp; summary'!Q231</f>
        <v/>
      </c>
      <c r="B204" s="195" t="n">
        <v>0</v>
      </c>
      <c r="C204" s="39">
        <f>'Inputs &amp; summary'!A231</f>
        <v/>
      </c>
      <c r="D204" s="39">
        <f>AND('Inputs &amp; summary'!AO231,E204="OPEX breakeven price")</f>
        <v/>
      </c>
      <c r="E204" s="39">
        <f>'Inputs &amp; summary'!AP231</f>
        <v/>
      </c>
      <c r="F204" s="195" t="n"/>
    </row>
    <row r="205" ht="12.75" customHeight="1" s="324">
      <c r="A205" s="195">
        <f>'Inputs &amp; summary'!Q232</f>
        <v/>
      </c>
      <c r="B205" s="195" t="n">
        <v>0</v>
      </c>
      <c r="C205" s="39">
        <f>'Inputs &amp; summary'!A232</f>
        <v/>
      </c>
      <c r="D205" s="39">
        <f>AND('Inputs &amp; summary'!AO232,E205="OPEX breakeven price")</f>
        <v/>
      </c>
      <c r="E205" s="39">
        <f>'Inputs &amp; summary'!AP232</f>
        <v/>
      </c>
      <c r="F205" s="195" t="n"/>
    </row>
    <row r="206" ht="12.75" customHeight="1" s="324">
      <c r="A206" s="195">
        <f>'Inputs &amp; summary'!Q233</f>
        <v/>
      </c>
      <c r="B206" s="195" t="n">
        <v>0</v>
      </c>
      <c r="C206" s="39">
        <f>'Inputs &amp; summary'!A233</f>
        <v/>
      </c>
      <c r="D206" s="39">
        <f>AND('Inputs &amp; summary'!AO233,E206="OPEX breakeven price")</f>
        <v/>
      </c>
      <c r="E206" s="39">
        <f>'Inputs &amp; summary'!AP233</f>
        <v/>
      </c>
      <c r="F206" s="195" t="n"/>
    </row>
    <row r="207" ht="12.75" customHeight="1" s="324">
      <c r="A207" s="195">
        <f>'Inputs &amp; summary'!Q234</f>
        <v/>
      </c>
      <c r="B207" s="195" t="n">
        <v>0</v>
      </c>
      <c r="C207" s="39">
        <f>'Inputs &amp; summary'!A234</f>
        <v/>
      </c>
      <c r="D207" s="39">
        <f>AND('Inputs &amp; summary'!AO234,E207="OPEX breakeven price")</f>
        <v/>
      </c>
      <c r="E207" s="39">
        <f>'Inputs &amp; summary'!AP234</f>
        <v/>
      </c>
      <c r="F207" s="195" t="n"/>
    </row>
    <row r="208" ht="12.75" customHeight="1" s="324">
      <c r="A208" s="195">
        <f>'Inputs &amp; summary'!Q235</f>
        <v/>
      </c>
      <c r="B208" s="195" t="n">
        <v>0</v>
      </c>
      <c r="C208" s="39">
        <f>'Inputs &amp; summary'!A235</f>
        <v/>
      </c>
      <c r="D208" s="39">
        <f>AND('Inputs &amp; summary'!AO235,E208="OPEX breakeven price")</f>
        <v/>
      </c>
      <c r="E208" s="39">
        <f>'Inputs &amp; summary'!AP235</f>
        <v/>
      </c>
      <c r="F208" s="195" t="n"/>
    </row>
    <row r="209" ht="12.75" customHeight="1" s="324">
      <c r="A209" s="195">
        <f>'Inputs &amp; summary'!Q236</f>
        <v/>
      </c>
      <c r="B209" s="195" t="n">
        <v>0</v>
      </c>
      <c r="C209" s="39">
        <f>'Inputs &amp; summary'!A236</f>
        <v/>
      </c>
      <c r="D209" s="39">
        <f>AND('Inputs &amp; summary'!AO236,E209="OPEX breakeven price")</f>
        <v/>
      </c>
      <c r="E209" s="39">
        <f>'Inputs &amp; summary'!AP236</f>
        <v/>
      </c>
      <c r="F209" s="195" t="n"/>
    </row>
    <row r="210" ht="12.75" customHeight="1" s="324">
      <c r="A210" s="195">
        <f>'Inputs &amp; summary'!Q237</f>
        <v/>
      </c>
      <c r="B210" s="195" t="n">
        <v>0</v>
      </c>
      <c r="C210" s="39">
        <f>'Inputs &amp; summary'!A237</f>
        <v/>
      </c>
      <c r="D210" s="39">
        <f>AND('Inputs &amp; summary'!AO237,E210="OPEX breakeven price")</f>
        <v/>
      </c>
      <c r="E210" s="39">
        <f>'Inputs &amp; summary'!AP237</f>
        <v/>
      </c>
      <c r="F210" s="195" t="n"/>
    </row>
    <row r="211" ht="12.75" customHeight="1" s="324">
      <c r="A211" s="195">
        <f>'Inputs &amp; summary'!Q238</f>
        <v/>
      </c>
      <c r="B211" s="195" t="n">
        <v>0</v>
      </c>
      <c r="C211" s="39">
        <f>'Inputs &amp; summary'!A238</f>
        <v/>
      </c>
      <c r="D211" s="39">
        <f>AND('Inputs &amp; summary'!AO238,E211="OPEX breakeven price")</f>
        <v/>
      </c>
      <c r="E211" s="39">
        <f>'Inputs &amp; summary'!AP238</f>
        <v/>
      </c>
      <c r="F211" s="195" t="n"/>
    </row>
    <row r="212" ht="12.75" customHeight="1" s="324">
      <c r="A212" s="195">
        <f>'Inputs &amp; summary'!Q239</f>
        <v/>
      </c>
      <c r="B212" s="195" t="n">
        <v>0</v>
      </c>
      <c r="C212" s="39">
        <f>'Inputs &amp; summary'!A239</f>
        <v/>
      </c>
      <c r="D212" s="39">
        <f>AND('Inputs &amp; summary'!AO239,E212="OPEX breakeven price")</f>
        <v/>
      </c>
      <c r="E212" s="39">
        <f>'Inputs &amp; summary'!AP239</f>
        <v/>
      </c>
      <c r="F212" s="195" t="n"/>
    </row>
    <row r="213" ht="12.75" customHeight="1" s="324">
      <c r="A213" s="195">
        <f>'Inputs &amp; summary'!Q240</f>
        <v/>
      </c>
      <c r="B213" s="195" t="n">
        <v>0</v>
      </c>
      <c r="C213" s="39">
        <f>'Inputs &amp; summary'!A240</f>
        <v/>
      </c>
      <c r="D213" s="39">
        <f>AND('Inputs &amp; summary'!AO240,E213="OPEX breakeven price")</f>
        <v/>
      </c>
      <c r="E213" s="39">
        <f>'Inputs &amp; summary'!AP240</f>
        <v/>
      </c>
      <c r="F213" s="195" t="n"/>
    </row>
    <row r="214" ht="12.75" customHeight="1" s="324">
      <c r="A214" s="195">
        <f>'Inputs &amp; summary'!Q241</f>
        <v/>
      </c>
      <c r="B214" s="195" t="n">
        <v>0</v>
      </c>
      <c r="C214" s="39">
        <f>'Inputs &amp; summary'!A241</f>
        <v/>
      </c>
      <c r="D214" s="39">
        <f>AND('Inputs &amp; summary'!AO241,E214="OPEX breakeven price")</f>
        <v/>
      </c>
      <c r="E214" s="39">
        <f>'Inputs &amp; summary'!AP241</f>
        <v/>
      </c>
      <c r="F214" s="195" t="n"/>
    </row>
    <row r="215" ht="12.75" customHeight="1" s="324">
      <c r="A215" s="195">
        <f>'Inputs &amp; summary'!Q242</f>
        <v/>
      </c>
      <c r="B215" s="195" t="n">
        <v>0</v>
      </c>
      <c r="C215" s="39">
        <f>'Inputs &amp; summary'!A242</f>
        <v/>
      </c>
      <c r="D215" s="39">
        <f>AND('Inputs &amp; summary'!AO242,E215="OPEX breakeven price")</f>
        <v/>
      </c>
      <c r="E215" s="39">
        <f>'Inputs &amp; summary'!AP242</f>
        <v/>
      </c>
      <c r="F215" s="195" t="n"/>
    </row>
    <row r="216" ht="12.75" customHeight="1" s="324">
      <c r="A216" s="195">
        <f>'Inputs &amp; summary'!Q243</f>
        <v/>
      </c>
      <c r="B216" s="195" t="n">
        <v>0</v>
      </c>
      <c r="C216" s="39">
        <f>'Inputs &amp; summary'!A243</f>
        <v/>
      </c>
      <c r="D216" s="39">
        <f>AND('Inputs &amp; summary'!AO243,E216="OPEX breakeven price")</f>
        <v/>
      </c>
      <c r="E216" s="39">
        <f>'Inputs &amp; summary'!AP243</f>
        <v/>
      </c>
      <c r="F216" s="195" t="n"/>
    </row>
    <row r="217" ht="12.75" customHeight="1" s="324">
      <c r="A217" s="195">
        <f>'Inputs &amp; summary'!Q244</f>
        <v/>
      </c>
      <c r="B217" s="195" t="n">
        <v>0</v>
      </c>
      <c r="C217" s="39">
        <f>'Inputs &amp; summary'!A244</f>
        <v/>
      </c>
      <c r="D217" s="39">
        <f>AND('Inputs &amp; summary'!AO244,E217="OPEX breakeven price")</f>
        <v/>
      </c>
      <c r="E217" s="39">
        <f>'Inputs &amp; summary'!AP244</f>
        <v/>
      </c>
      <c r="F217" s="195" t="n"/>
    </row>
    <row r="218" ht="12.75" customHeight="1" s="324">
      <c r="A218" s="195">
        <f>'Inputs &amp; summary'!Q245</f>
        <v/>
      </c>
      <c r="B218" s="195" t="n">
        <v>0</v>
      </c>
      <c r="C218" s="39">
        <f>'Inputs &amp; summary'!A245</f>
        <v/>
      </c>
      <c r="D218" s="39">
        <f>AND('Inputs &amp; summary'!AO245,E218="OPEX breakeven price")</f>
        <v/>
      </c>
      <c r="E218" s="39">
        <f>'Inputs &amp; summary'!AP245</f>
        <v/>
      </c>
      <c r="F218" s="195" t="n"/>
    </row>
    <row r="219" ht="12.75" customHeight="1" s="324">
      <c r="A219" s="195">
        <f>'Inputs &amp; summary'!Q246</f>
        <v/>
      </c>
      <c r="B219" s="195" t="n">
        <v>0</v>
      </c>
      <c r="C219" s="39">
        <f>'Inputs &amp; summary'!A246</f>
        <v/>
      </c>
      <c r="D219" s="39">
        <f>AND('Inputs &amp; summary'!AO246,E219="OPEX breakeven price")</f>
        <v/>
      </c>
      <c r="E219" s="39">
        <f>'Inputs &amp; summary'!AP246</f>
        <v/>
      </c>
      <c r="F219" s="195" t="n"/>
    </row>
    <row r="220" ht="12.75" customHeight="1" s="324">
      <c r="A220" s="195">
        <f>'Inputs &amp; summary'!Q247</f>
        <v/>
      </c>
      <c r="B220" s="195" t="n">
        <v>0</v>
      </c>
      <c r="C220" s="39">
        <f>'Inputs &amp; summary'!A247</f>
        <v/>
      </c>
      <c r="D220" s="39">
        <f>AND('Inputs &amp; summary'!AO247,E220="OPEX breakeven price")</f>
        <v/>
      </c>
      <c r="E220" s="39">
        <f>'Inputs &amp; summary'!AP247</f>
        <v/>
      </c>
      <c r="F220" s="195" t="n"/>
    </row>
    <row r="221" ht="12.75" customHeight="1" s="324">
      <c r="A221" s="195">
        <f>'Inputs &amp; summary'!Q248</f>
        <v/>
      </c>
      <c r="B221" s="195" t="n">
        <v>0</v>
      </c>
      <c r="C221" s="39">
        <f>'Inputs &amp; summary'!A248</f>
        <v/>
      </c>
      <c r="D221" s="39">
        <f>AND('Inputs &amp; summary'!AO248,E221="OPEX breakeven price")</f>
        <v/>
      </c>
      <c r="E221" s="39">
        <f>'Inputs &amp; summary'!AP248</f>
        <v/>
      </c>
      <c r="F221" s="195" t="n"/>
    </row>
    <row r="222" ht="12.75" customHeight="1" s="324">
      <c r="A222" s="195">
        <f>'Inputs &amp; summary'!Q249</f>
        <v/>
      </c>
      <c r="B222" s="195" t="n">
        <v>0</v>
      </c>
      <c r="C222" s="39">
        <f>'Inputs &amp; summary'!A249</f>
        <v/>
      </c>
      <c r="D222" s="39">
        <f>AND('Inputs &amp; summary'!AO249,E222="OPEX breakeven price")</f>
        <v/>
      </c>
      <c r="E222" s="39">
        <f>'Inputs &amp; summary'!AP249</f>
        <v/>
      </c>
      <c r="F222" s="195" t="n"/>
    </row>
    <row r="223" ht="12.75" customHeight="1" s="324">
      <c r="A223" s="195">
        <f>'Inputs &amp; summary'!Q250</f>
        <v/>
      </c>
      <c r="B223" s="195" t="n">
        <v>0</v>
      </c>
      <c r="C223" s="39">
        <f>'Inputs &amp; summary'!A250</f>
        <v/>
      </c>
      <c r="D223" s="39">
        <f>AND('Inputs &amp; summary'!AO250,E223="OPEX breakeven price")</f>
        <v/>
      </c>
      <c r="E223" s="39">
        <f>'Inputs &amp; summary'!AP250</f>
        <v/>
      </c>
      <c r="F223" s="195" t="n"/>
    </row>
    <row r="224" ht="12.75" customHeight="1" s="324">
      <c r="A224" s="195">
        <f>'Inputs &amp; summary'!Q251</f>
        <v/>
      </c>
      <c r="B224" s="195" t="n">
        <v>0</v>
      </c>
      <c r="C224" s="39">
        <f>'Inputs &amp; summary'!A251</f>
        <v/>
      </c>
      <c r="D224" s="39">
        <f>AND('Inputs &amp; summary'!AO251,E224="OPEX breakeven price")</f>
        <v/>
      </c>
      <c r="E224" s="39">
        <f>'Inputs &amp; summary'!AP251</f>
        <v/>
      </c>
      <c r="F224" s="195" t="n"/>
    </row>
    <row r="225" ht="12.75" customHeight="1" s="324">
      <c r="A225" s="195">
        <f>'Inputs &amp; summary'!Q252</f>
        <v/>
      </c>
      <c r="B225" s="195" t="n">
        <v>0</v>
      </c>
      <c r="C225" s="39">
        <f>'Inputs &amp; summary'!A252</f>
        <v/>
      </c>
      <c r="D225" s="39">
        <f>AND('Inputs &amp; summary'!AO252,E225="OPEX breakeven price")</f>
        <v/>
      </c>
      <c r="E225" s="39">
        <f>'Inputs &amp; summary'!AP252</f>
        <v/>
      </c>
      <c r="F225" s="195" t="n"/>
    </row>
    <row r="226" ht="12.75" customHeight="1" s="324">
      <c r="A226" s="195">
        <f>'Inputs &amp; summary'!Q253</f>
        <v/>
      </c>
      <c r="B226" s="195" t="n">
        <v>0</v>
      </c>
      <c r="C226" s="39">
        <f>'Inputs &amp; summary'!A253</f>
        <v/>
      </c>
      <c r="D226" s="39">
        <f>AND('Inputs &amp; summary'!AO253,E226="OPEX breakeven price")</f>
        <v/>
      </c>
      <c r="E226" s="39">
        <f>'Inputs &amp; summary'!AP253</f>
        <v/>
      </c>
      <c r="F226" s="195" t="n"/>
    </row>
    <row r="227" ht="12.75" customHeight="1" s="324">
      <c r="A227" s="195">
        <f>'Inputs &amp; summary'!Q254</f>
        <v/>
      </c>
      <c r="B227" s="195" t="n">
        <v>0</v>
      </c>
      <c r="C227" s="39">
        <f>'Inputs &amp; summary'!A254</f>
        <v/>
      </c>
      <c r="D227" s="39">
        <f>AND('Inputs &amp; summary'!AO254,E227="OPEX breakeven price")</f>
        <v/>
      </c>
      <c r="E227" s="39">
        <f>'Inputs &amp; summary'!AP254</f>
        <v/>
      </c>
      <c r="F227" s="195" t="n"/>
    </row>
    <row r="228" ht="12.75" customHeight="1" s="324">
      <c r="A228" s="195">
        <f>'Inputs &amp; summary'!Q255</f>
        <v/>
      </c>
      <c r="B228" s="195" t="n">
        <v>0</v>
      </c>
      <c r="C228" s="39">
        <f>'Inputs &amp; summary'!A255</f>
        <v/>
      </c>
      <c r="D228" s="39">
        <f>AND('Inputs &amp; summary'!AO255,E228="OPEX breakeven price")</f>
        <v/>
      </c>
      <c r="E228" s="39">
        <f>'Inputs &amp; summary'!AP255</f>
        <v/>
      </c>
      <c r="F228" s="195" t="n"/>
    </row>
    <row r="229" ht="12.75" customHeight="1" s="324">
      <c r="A229" s="195">
        <f>'Inputs &amp; summary'!Q256</f>
        <v/>
      </c>
      <c r="B229" s="195" t="n">
        <v>0</v>
      </c>
      <c r="C229" s="39">
        <f>'Inputs &amp; summary'!A256</f>
        <v/>
      </c>
      <c r="D229" s="39">
        <f>AND('Inputs &amp; summary'!AO256,E229="OPEX breakeven price")</f>
        <v/>
      </c>
      <c r="E229" s="39">
        <f>'Inputs &amp; summary'!AP256</f>
        <v/>
      </c>
      <c r="F229" s="195" t="n"/>
    </row>
    <row r="230" ht="12.75" customHeight="1" s="324">
      <c r="A230" s="195">
        <f>'Inputs &amp; summary'!Q257</f>
        <v/>
      </c>
      <c r="B230" s="195" t="n">
        <v>0</v>
      </c>
      <c r="C230" s="39">
        <f>'Inputs &amp; summary'!A257</f>
        <v/>
      </c>
      <c r="D230" s="39">
        <f>AND('Inputs &amp; summary'!AO257,E230="OPEX breakeven price")</f>
        <v/>
      </c>
      <c r="E230" s="39">
        <f>'Inputs &amp; summary'!AP257</f>
        <v/>
      </c>
      <c r="F230" s="195" t="n"/>
    </row>
    <row r="231" ht="12.75" customHeight="1" s="324">
      <c r="A231" s="195">
        <f>'Inputs &amp; summary'!Q258</f>
        <v/>
      </c>
      <c r="B231" s="195" t="n">
        <v>0</v>
      </c>
      <c r="C231" s="39">
        <f>'Inputs &amp; summary'!A258</f>
        <v/>
      </c>
      <c r="D231" s="39">
        <f>AND('Inputs &amp; summary'!AO258,E231="OPEX breakeven price")</f>
        <v/>
      </c>
      <c r="E231" s="39">
        <f>'Inputs &amp; summary'!AP258</f>
        <v/>
      </c>
      <c r="F231" s="195" t="n"/>
    </row>
    <row r="232" ht="12.75" customHeight="1" s="324">
      <c r="A232" s="195">
        <f>'Inputs &amp; summary'!Q259</f>
        <v/>
      </c>
      <c r="B232" s="195" t="n">
        <v>0</v>
      </c>
      <c r="C232" s="39">
        <f>'Inputs &amp; summary'!A259</f>
        <v/>
      </c>
      <c r="D232" s="39">
        <f>AND('Inputs &amp; summary'!AO259,E232="OPEX breakeven price")</f>
        <v/>
      </c>
      <c r="E232" s="39">
        <f>'Inputs &amp; summary'!AP259</f>
        <v/>
      </c>
      <c r="F232" s="195" t="n"/>
    </row>
    <row r="233" ht="12.75" customHeight="1" s="324">
      <c r="A233" s="195">
        <f>'Inputs &amp; summary'!Q260</f>
        <v/>
      </c>
      <c r="B233" s="195" t="n">
        <v>0</v>
      </c>
      <c r="C233" s="39">
        <f>'Inputs &amp; summary'!A260</f>
        <v/>
      </c>
      <c r="D233" s="39">
        <f>AND('Inputs &amp; summary'!AO260,E233="OPEX breakeven price")</f>
        <v/>
      </c>
      <c r="E233" s="39">
        <f>'Inputs &amp; summary'!AP260</f>
        <v/>
      </c>
      <c r="F233" s="195" t="n"/>
    </row>
    <row r="234" ht="12.75" customHeight="1" s="324">
      <c r="A234" s="195">
        <f>'Inputs &amp; summary'!Q261</f>
        <v/>
      </c>
      <c r="B234" s="195" t="n">
        <v>0</v>
      </c>
      <c r="C234" s="39">
        <f>'Inputs &amp; summary'!A261</f>
        <v/>
      </c>
      <c r="D234" s="39">
        <f>AND('Inputs &amp; summary'!AO261,E234="OPEX breakeven price")</f>
        <v/>
      </c>
      <c r="E234" s="39">
        <f>'Inputs &amp; summary'!AP261</f>
        <v/>
      </c>
      <c r="F234" s="195" t="n"/>
    </row>
    <row r="235" ht="12.75" customHeight="1" s="324">
      <c r="A235" s="195">
        <f>'Inputs &amp; summary'!Q262</f>
        <v/>
      </c>
      <c r="B235" s="195" t="n">
        <v>0</v>
      </c>
      <c r="C235" s="39">
        <f>'Inputs &amp; summary'!A262</f>
        <v/>
      </c>
      <c r="D235" s="39">
        <f>AND('Inputs &amp; summary'!AO262,E235="OPEX breakeven price")</f>
        <v/>
      </c>
      <c r="E235" s="39">
        <f>'Inputs &amp; summary'!AP262</f>
        <v/>
      </c>
      <c r="F235" s="195" t="n"/>
    </row>
    <row r="236" ht="12.75" customHeight="1" s="324">
      <c r="A236" s="195">
        <f>'Inputs &amp; summary'!Q263</f>
        <v/>
      </c>
      <c r="B236" s="195" t="n">
        <v>0</v>
      </c>
      <c r="C236" s="39">
        <f>'Inputs &amp; summary'!A263</f>
        <v/>
      </c>
      <c r="D236" s="39">
        <f>AND('Inputs &amp; summary'!AO263,E236="OPEX breakeven price")</f>
        <v/>
      </c>
      <c r="E236" s="39">
        <f>'Inputs &amp; summary'!AP263</f>
        <v/>
      </c>
      <c r="F236" s="195" t="n"/>
    </row>
    <row r="237" ht="12.75" customHeight="1" s="324">
      <c r="A237" s="195">
        <f>'Inputs &amp; summary'!Q264</f>
        <v/>
      </c>
      <c r="B237" s="195" t="n">
        <v>0</v>
      </c>
      <c r="C237" s="39">
        <f>'Inputs &amp; summary'!A264</f>
        <v/>
      </c>
      <c r="D237" s="39">
        <f>AND('Inputs &amp; summary'!AO264,E237="OPEX breakeven price")</f>
        <v/>
      </c>
      <c r="E237" s="39">
        <f>'Inputs &amp; summary'!AP264</f>
        <v/>
      </c>
      <c r="F237" s="195" t="n"/>
    </row>
    <row r="238" ht="12.75" customHeight="1" s="324">
      <c r="A238" s="195">
        <f>'Inputs &amp; summary'!Q265</f>
        <v/>
      </c>
      <c r="B238" s="195" t="n">
        <v>0</v>
      </c>
      <c r="C238" s="39">
        <f>'Inputs &amp; summary'!A265</f>
        <v/>
      </c>
      <c r="D238" s="39">
        <f>AND('Inputs &amp; summary'!AO265,E238="OPEX breakeven price")</f>
        <v/>
      </c>
      <c r="E238" s="39">
        <f>'Inputs &amp; summary'!AP265</f>
        <v/>
      </c>
      <c r="F238" s="195" t="n"/>
    </row>
    <row r="239" ht="12.75" customHeight="1" s="324">
      <c r="A239" s="195">
        <f>'Inputs &amp; summary'!Q266</f>
        <v/>
      </c>
      <c r="B239" s="195" t="n">
        <v>0</v>
      </c>
      <c r="C239" s="39">
        <f>'Inputs &amp; summary'!A266</f>
        <v/>
      </c>
      <c r="D239" s="39">
        <f>AND('Inputs &amp; summary'!AO266,E239="OPEX breakeven price")</f>
        <v/>
      </c>
      <c r="E239" s="39">
        <f>'Inputs &amp; summary'!AP266</f>
        <v/>
      </c>
      <c r="F239" s="195" t="n"/>
    </row>
    <row r="240" ht="12.75" customHeight="1" s="324">
      <c r="A240" s="195">
        <f>'Inputs &amp; summary'!Q267</f>
        <v/>
      </c>
      <c r="B240" s="195" t="n">
        <v>0</v>
      </c>
      <c r="C240" s="39">
        <f>'Inputs &amp; summary'!A267</f>
        <v/>
      </c>
      <c r="D240" s="39">
        <f>AND('Inputs &amp; summary'!AO267,E240="OPEX breakeven price")</f>
        <v/>
      </c>
      <c r="E240" s="39">
        <f>'Inputs &amp; summary'!AP267</f>
        <v/>
      </c>
      <c r="F240" s="195" t="n"/>
    </row>
    <row r="241" ht="12.75" customHeight="1" s="324">
      <c r="A241" s="195">
        <f>'Inputs &amp; summary'!Q268</f>
        <v/>
      </c>
      <c r="B241" s="195" t="n">
        <v>0</v>
      </c>
      <c r="C241" s="39">
        <f>'Inputs &amp; summary'!A268</f>
        <v/>
      </c>
      <c r="D241" s="39">
        <f>AND('Inputs &amp; summary'!AO268,E241="OPEX breakeven price")</f>
        <v/>
      </c>
      <c r="E241" s="39">
        <f>'Inputs &amp; summary'!AP268</f>
        <v/>
      </c>
      <c r="F241" s="195" t="n"/>
    </row>
    <row r="242" ht="12.75" customHeight="1" s="324">
      <c r="A242" s="195">
        <f>'Inputs &amp; summary'!Q269</f>
        <v/>
      </c>
      <c r="B242" s="195" t="n">
        <v>0</v>
      </c>
      <c r="C242" s="39">
        <f>'Inputs &amp; summary'!A269</f>
        <v/>
      </c>
      <c r="D242" s="39">
        <f>AND('Inputs &amp; summary'!AO269,E242="OPEX breakeven price")</f>
        <v/>
      </c>
      <c r="E242" s="39">
        <f>'Inputs &amp; summary'!AP269</f>
        <v/>
      </c>
      <c r="F242" s="195" t="n"/>
    </row>
    <row r="243" ht="12.75" customHeight="1" s="324">
      <c r="A243" s="195">
        <f>'Inputs &amp; summary'!Q270</f>
        <v/>
      </c>
      <c r="B243" s="195" t="n">
        <v>0</v>
      </c>
      <c r="C243" s="39">
        <f>'Inputs &amp; summary'!A270</f>
        <v/>
      </c>
      <c r="D243" s="39">
        <f>AND('Inputs &amp; summary'!AO270,E243="OPEX breakeven price")</f>
        <v/>
      </c>
      <c r="E243" s="39">
        <f>'Inputs &amp; summary'!AP270</f>
        <v/>
      </c>
      <c r="F243" s="195" t="n"/>
    </row>
    <row r="244" ht="12.75" customHeight="1" s="324">
      <c r="A244" s="195">
        <f>'Inputs &amp; summary'!Q271</f>
        <v/>
      </c>
      <c r="B244" s="195" t="n">
        <v>0</v>
      </c>
      <c r="C244" s="39">
        <f>'Inputs &amp; summary'!A271</f>
        <v/>
      </c>
      <c r="D244" s="39">
        <f>AND('Inputs &amp; summary'!AO271,E244="OPEX breakeven price")</f>
        <v/>
      </c>
      <c r="E244" s="39">
        <f>'Inputs &amp; summary'!AP271</f>
        <v/>
      </c>
      <c r="F244" s="195" t="n"/>
    </row>
    <row r="245" ht="12.75" customHeight="1" s="324">
      <c r="A245" s="195">
        <f>'Inputs &amp; summary'!Q272</f>
        <v/>
      </c>
      <c r="B245" s="195" t="n">
        <v>0</v>
      </c>
      <c r="C245" s="39">
        <f>'Inputs &amp; summary'!A272</f>
        <v/>
      </c>
      <c r="D245" s="39">
        <f>AND('Inputs &amp; summary'!AO272,E245="OPEX breakeven price")</f>
        <v/>
      </c>
      <c r="E245" s="39">
        <f>'Inputs &amp; summary'!AP272</f>
        <v/>
      </c>
      <c r="F245" s="195" t="n"/>
    </row>
    <row r="246" ht="12.75" customHeight="1" s="324">
      <c r="A246" s="195">
        <f>'Inputs &amp; summary'!Q273</f>
        <v/>
      </c>
      <c r="B246" s="195" t="n">
        <v>0</v>
      </c>
      <c r="C246" s="39">
        <f>'Inputs &amp; summary'!A273</f>
        <v/>
      </c>
      <c r="D246" s="39">
        <f>AND('Inputs &amp; summary'!AO273,E246="OPEX breakeven price")</f>
        <v/>
      </c>
      <c r="E246" s="39">
        <f>'Inputs &amp; summary'!AP273</f>
        <v/>
      </c>
      <c r="F246" s="195" t="n"/>
    </row>
    <row r="247" ht="12.75" customHeight="1" s="324">
      <c r="A247" s="195">
        <f>'Inputs &amp; summary'!Q274</f>
        <v/>
      </c>
      <c r="B247" s="195" t="n">
        <v>0</v>
      </c>
      <c r="C247" s="39">
        <f>'Inputs &amp; summary'!A274</f>
        <v/>
      </c>
      <c r="D247" s="39">
        <f>AND('Inputs &amp; summary'!AO274,E247="OPEX breakeven price")</f>
        <v/>
      </c>
      <c r="E247" s="39">
        <f>'Inputs &amp; summary'!AP274</f>
        <v/>
      </c>
      <c r="F247" s="195" t="n"/>
    </row>
    <row r="248" ht="12.75" customHeight="1" s="324">
      <c r="A248" s="195">
        <f>'Inputs &amp; summary'!Q275</f>
        <v/>
      </c>
      <c r="B248" s="195" t="n">
        <v>0</v>
      </c>
      <c r="C248" s="39">
        <f>'Inputs &amp; summary'!A275</f>
        <v/>
      </c>
      <c r="D248" s="39">
        <f>AND('Inputs &amp; summary'!AO275,E248="OPEX breakeven price")</f>
        <v/>
      </c>
      <c r="E248" s="39">
        <f>'Inputs &amp; summary'!AP275</f>
        <v/>
      </c>
      <c r="F248" s="195" t="n"/>
    </row>
    <row r="249" ht="12.75" customHeight="1" s="324">
      <c r="A249" s="195">
        <f>'Inputs &amp; summary'!Q276</f>
        <v/>
      </c>
      <c r="B249" s="195" t="n">
        <v>0</v>
      </c>
      <c r="C249" s="39">
        <f>'Inputs &amp; summary'!A276</f>
        <v/>
      </c>
      <c r="D249" s="39">
        <f>AND('Inputs &amp; summary'!AO276,E249="OPEX breakeven price")</f>
        <v/>
      </c>
      <c r="E249" s="39">
        <f>'Inputs &amp; summary'!AP276</f>
        <v/>
      </c>
      <c r="F249" s="195" t="n"/>
    </row>
    <row r="250" ht="12.75" customHeight="1" s="324">
      <c r="A250" s="195">
        <f>'Inputs &amp; summary'!Q277</f>
        <v/>
      </c>
      <c r="B250" s="195" t="n">
        <v>0</v>
      </c>
      <c r="C250" s="39">
        <f>'Inputs &amp; summary'!A277</f>
        <v/>
      </c>
      <c r="D250" s="39">
        <f>AND('Inputs &amp; summary'!AO277,E250="OPEX breakeven price")</f>
        <v/>
      </c>
      <c r="E250" s="39">
        <f>'Inputs &amp; summary'!AP277</f>
        <v/>
      </c>
      <c r="F250" s="195" t="n"/>
    </row>
    <row r="251" ht="12.75" customHeight="1" s="324">
      <c r="A251" s="195">
        <f>'Inputs &amp; summary'!Q278</f>
        <v/>
      </c>
      <c r="B251" s="195" t="n">
        <v>0</v>
      </c>
      <c r="C251" s="39">
        <f>'Inputs &amp; summary'!A278</f>
        <v/>
      </c>
      <c r="D251" s="39">
        <f>AND('Inputs &amp; summary'!AO278,E251="OPEX breakeven price")</f>
        <v/>
      </c>
      <c r="E251" s="39">
        <f>'Inputs &amp; summary'!AP278</f>
        <v/>
      </c>
      <c r="F251" s="195" t="n"/>
    </row>
    <row r="252" ht="12.75" customHeight="1" s="324">
      <c r="A252" s="195">
        <f>'Inputs &amp; summary'!Q279</f>
        <v/>
      </c>
      <c r="B252" s="195" t="n">
        <v>0</v>
      </c>
      <c r="C252" s="39">
        <f>'Inputs &amp; summary'!A279</f>
        <v/>
      </c>
      <c r="D252" s="39">
        <f>AND('Inputs &amp; summary'!AO279,E252="OPEX breakeven price")</f>
        <v/>
      </c>
      <c r="E252" s="39">
        <f>'Inputs &amp; summary'!AP279</f>
        <v/>
      </c>
      <c r="F252" s="195" t="n"/>
    </row>
    <row r="253" ht="12.75" customHeight="1" s="324">
      <c r="A253" s="195">
        <f>'Inputs &amp; summary'!Q280</f>
        <v/>
      </c>
      <c r="B253" s="195" t="n">
        <v>0</v>
      </c>
      <c r="C253" s="39">
        <f>'Inputs &amp; summary'!A280</f>
        <v/>
      </c>
      <c r="D253" s="39">
        <f>AND('Inputs &amp; summary'!AO280,E253="OPEX breakeven price")</f>
        <v/>
      </c>
      <c r="E253" s="39">
        <f>'Inputs &amp; summary'!AP280</f>
        <v/>
      </c>
      <c r="F253" s="195" t="n"/>
    </row>
    <row r="254" ht="12.75" customHeight="1" s="324">
      <c r="A254" s="195">
        <f>'Inputs &amp; summary'!Q281</f>
        <v/>
      </c>
      <c r="B254" s="195" t="n">
        <v>0</v>
      </c>
      <c r="C254" s="39">
        <f>'Inputs &amp; summary'!A281</f>
        <v/>
      </c>
      <c r="D254" s="39">
        <f>AND('Inputs &amp; summary'!AO281,E254="OPEX breakeven price")</f>
        <v/>
      </c>
      <c r="E254" s="39">
        <f>'Inputs &amp; summary'!AP281</f>
        <v/>
      </c>
      <c r="F254" s="195" t="n"/>
    </row>
    <row r="255" ht="12.75" customHeight="1" s="324">
      <c r="A255" s="195">
        <f>'Inputs &amp; summary'!Q282</f>
        <v/>
      </c>
      <c r="B255" s="195" t="n">
        <v>0</v>
      </c>
      <c r="C255" s="39">
        <f>'Inputs &amp; summary'!A282</f>
        <v/>
      </c>
      <c r="D255" s="39">
        <f>AND('Inputs &amp; summary'!AO282,E255="OPEX breakeven price")</f>
        <v/>
      </c>
      <c r="E255" s="39">
        <f>'Inputs &amp; summary'!AP282</f>
        <v/>
      </c>
      <c r="F255" s="195" t="n"/>
    </row>
    <row r="256" ht="12.75" customHeight="1" s="324">
      <c r="A256" s="195">
        <f>'Inputs &amp; summary'!Q283</f>
        <v/>
      </c>
      <c r="B256" s="195" t="n">
        <v>0</v>
      </c>
      <c r="C256" s="39">
        <f>'Inputs &amp; summary'!A283</f>
        <v/>
      </c>
      <c r="D256" s="39">
        <f>AND('Inputs &amp; summary'!AO283,E256="OPEX breakeven price")</f>
        <v/>
      </c>
      <c r="E256" s="39">
        <f>'Inputs &amp; summary'!AP283</f>
        <v/>
      </c>
      <c r="F256" s="195" t="n"/>
    </row>
    <row r="257" ht="12.75" customHeight="1" s="324">
      <c r="A257" s="195">
        <f>'Inputs &amp; summary'!Q284</f>
        <v/>
      </c>
      <c r="B257" s="195" t="n">
        <v>0</v>
      </c>
      <c r="C257" s="39">
        <f>'Inputs &amp; summary'!A284</f>
        <v/>
      </c>
      <c r="D257" s="39">
        <f>AND('Inputs &amp; summary'!AO284,E257="OPEX breakeven price")</f>
        <v/>
      </c>
      <c r="E257" s="39">
        <f>'Inputs &amp; summary'!AP284</f>
        <v/>
      </c>
      <c r="F257" s="195" t="n"/>
    </row>
    <row r="258" ht="12.75" customHeight="1" s="324">
      <c r="A258" s="195">
        <f>'Inputs &amp; summary'!Q285</f>
        <v/>
      </c>
      <c r="B258" s="195" t="n">
        <v>0</v>
      </c>
      <c r="C258" s="39">
        <f>'Inputs &amp; summary'!A285</f>
        <v/>
      </c>
      <c r="D258" s="39">
        <f>AND('Inputs &amp; summary'!AO285,E258="OPEX breakeven price")</f>
        <v/>
      </c>
      <c r="E258" s="39">
        <f>'Inputs &amp; summary'!AP285</f>
        <v/>
      </c>
      <c r="F258" s="195" t="n"/>
    </row>
    <row r="259" ht="12.75" customHeight="1" s="324">
      <c r="A259" s="195">
        <f>'Inputs &amp; summary'!Q286</f>
        <v/>
      </c>
      <c r="B259" s="195" t="n">
        <v>0</v>
      </c>
      <c r="C259" s="39">
        <f>'Inputs &amp; summary'!A286</f>
        <v/>
      </c>
      <c r="D259" s="39">
        <f>AND('Inputs &amp; summary'!AO286,E259="OPEX breakeven price")</f>
        <v/>
      </c>
      <c r="E259" s="39">
        <f>'Inputs &amp; summary'!AP286</f>
        <v/>
      </c>
      <c r="F259" s="195" t="n"/>
    </row>
    <row r="260" ht="12.75" customHeight="1" s="324">
      <c r="A260" s="195">
        <f>'Inputs &amp; summary'!Q287</f>
        <v/>
      </c>
      <c r="B260" s="195" t="n">
        <v>0</v>
      </c>
      <c r="C260" s="39">
        <f>'Inputs &amp; summary'!A287</f>
        <v/>
      </c>
      <c r="D260" s="39">
        <f>AND('Inputs &amp; summary'!AO287,E260="OPEX breakeven price")</f>
        <v/>
      </c>
      <c r="E260" s="39">
        <f>'Inputs &amp; summary'!AP287</f>
        <v/>
      </c>
      <c r="F260" s="195" t="n"/>
    </row>
    <row r="261" ht="12.75" customHeight="1" s="324">
      <c r="A261" s="195">
        <f>'Inputs &amp; summary'!Q288</f>
        <v/>
      </c>
      <c r="B261" s="195" t="n">
        <v>0</v>
      </c>
      <c r="C261" s="39">
        <f>'Inputs &amp; summary'!A288</f>
        <v/>
      </c>
      <c r="D261" s="39">
        <f>AND('Inputs &amp; summary'!AO288,E261="OPEX breakeven price")</f>
        <v/>
      </c>
      <c r="E261" s="39">
        <f>'Inputs &amp; summary'!AP288</f>
        <v/>
      </c>
      <c r="F261" s="195" t="n"/>
    </row>
    <row r="262" ht="12.75" customHeight="1" s="324">
      <c r="A262" s="195">
        <f>'Inputs &amp; summary'!Q289</f>
        <v/>
      </c>
      <c r="B262" s="195" t="n">
        <v>0</v>
      </c>
      <c r="C262" s="39">
        <f>'Inputs &amp; summary'!A289</f>
        <v/>
      </c>
      <c r="D262" s="39">
        <f>AND('Inputs &amp; summary'!AO289,E262="OPEX breakeven price")</f>
        <v/>
      </c>
      <c r="E262" s="39">
        <f>'Inputs &amp; summary'!AP289</f>
        <v/>
      </c>
      <c r="F262" s="195" t="n"/>
    </row>
    <row r="263" ht="12.75" customHeight="1" s="324">
      <c r="A263" s="195">
        <f>'Inputs &amp; summary'!Q290</f>
        <v/>
      </c>
      <c r="B263" s="195" t="n">
        <v>0</v>
      </c>
      <c r="C263" s="39">
        <f>'Inputs &amp; summary'!A290</f>
        <v/>
      </c>
      <c r="D263" s="39">
        <f>AND('Inputs &amp; summary'!AO290,E263="OPEX breakeven price")</f>
        <v/>
      </c>
      <c r="E263" s="39">
        <f>'Inputs &amp; summary'!AP290</f>
        <v/>
      </c>
      <c r="F263" s="195" t="n"/>
    </row>
    <row r="264" ht="12.75" customHeight="1" s="324">
      <c r="A264" s="195">
        <f>'Inputs &amp; summary'!Q291</f>
        <v/>
      </c>
      <c r="B264" s="195" t="n">
        <v>0</v>
      </c>
      <c r="C264" s="39">
        <f>'Inputs &amp; summary'!A291</f>
        <v/>
      </c>
      <c r="D264" s="39">
        <f>AND('Inputs &amp; summary'!AO291,E264="OPEX breakeven price")</f>
        <v/>
      </c>
      <c r="E264" s="39">
        <f>'Inputs &amp; summary'!AP291</f>
        <v/>
      </c>
      <c r="F264" s="195" t="n"/>
    </row>
    <row r="265" ht="12.75" customHeight="1" s="324">
      <c r="A265" s="195">
        <f>'Inputs &amp; summary'!Q292</f>
        <v/>
      </c>
      <c r="B265" s="195" t="n">
        <v>0</v>
      </c>
      <c r="C265" s="39">
        <f>'Inputs &amp; summary'!A292</f>
        <v/>
      </c>
      <c r="D265" s="39">
        <f>AND('Inputs &amp; summary'!AO292,E265="OPEX breakeven price")</f>
        <v/>
      </c>
      <c r="E265" s="39">
        <f>'Inputs &amp; summary'!AP292</f>
        <v/>
      </c>
      <c r="F265" s="195" t="n"/>
    </row>
    <row r="266" ht="12.75" customHeight="1" s="324">
      <c r="A266" s="195">
        <f>'Inputs &amp; summary'!Q293</f>
        <v/>
      </c>
      <c r="B266" s="195" t="n">
        <v>0</v>
      </c>
      <c r="C266" s="39">
        <f>'Inputs &amp; summary'!A293</f>
        <v/>
      </c>
      <c r="D266" s="39">
        <f>AND('Inputs &amp; summary'!AO293,E266="OPEX breakeven price")</f>
        <v/>
      </c>
      <c r="E266" s="39">
        <f>'Inputs &amp; summary'!AP293</f>
        <v/>
      </c>
      <c r="F266" s="195" t="n"/>
    </row>
    <row r="267" ht="12.75" customHeight="1" s="324">
      <c r="A267" s="195">
        <f>'Inputs &amp; summary'!Q294</f>
        <v/>
      </c>
      <c r="B267" s="195" t="n">
        <v>0</v>
      </c>
      <c r="C267" s="39">
        <f>'Inputs &amp; summary'!A294</f>
        <v/>
      </c>
      <c r="D267" s="39">
        <f>AND('Inputs &amp; summary'!AO294,E267="OPEX breakeven price")</f>
        <v/>
      </c>
      <c r="E267" s="39">
        <f>'Inputs &amp; summary'!AP294</f>
        <v/>
      </c>
      <c r="F267" s="195" t="n"/>
    </row>
    <row r="268" ht="12.75" customHeight="1" s="324">
      <c r="A268" s="195">
        <f>'Inputs &amp; summary'!Q295</f>
        <v/>
      </c>
      <c r="B268" s="195" t="n">
        <v>0</v>
      </c>
      <c r="C268" s="39">
        <f>'Inputs &amp; summary'!A295</f>
        <v/>
      </c>
      <c r="D268" s="39">
        <f>AND('Inputs &amp; summary'!AO295,E268="OPEX breakeven price")</f>
        <v/>
      </c>
      <c r="E268" s="39">
        <f>'Inputs &amp; summary'!AP295</f>
        <v/>
      </c>
      <c r="F268" s="195" t="n"/>
    </row>
    <row r="269" ht="12.75" customHeight="1" s="324">
      <c r="A269" s="195">
        <f>'Inputs &amp; summary'!Q296</f>
        <v/>
      </c>
      <c r="B269" s="195" t="n">
        <v>0</v>
      </c>
      <c r="C269" s="39">
        <f>'Inputs &amp; summary'!A296</f>
        <v/>
      </c>
      <c r="D269" s="39">
        <f>AND('Inputs &amp; summary'!AO296,E269="OPEX breakeven price")</f>
        <v/>
      </c>
      <c r="E269" s="39">
        <f>'Inputs &amp; summary'!AP296</f>
        <v/>
      </c>
      <c r="F269" s="195" t="n"/>
    </row>
    <row r="270" ht="12.75" customHeight="1" s="324">
      <c r="A270" s="195">
        <f>'Inputs &amp; summary'!Q297</f>
        <v/>
      </c>
      <c r="B270" s="195" t="n">
        <v>0</v>
      </c>
      <c r="C270" s="39">
        <f>'Inputs &amp; summary'!A297</f>
        <v/>
      </c>
      <c r="D270" s="39">
        <f>AND('Inputs &amp; summary'!AO297,E270="OPEX breakeven price")</f>
        <v/>
      </c>
      <c r="E270" s="39">
        <f>'Inputs &amp; summary'!AP297</f>
        <v/>
      </c>
      <c r="F270" s="195" t="n"/>
    </row>
    <row r="271" ht="12.75" customHeight="1" s="324">
      <c r="A271" s="195">
        <f>'Inputs &amp; summary'!Q298</f>
        <v/>
      </c>
      <c r="B271" s="195" t="n">
        <v>0</v>
      </c>
      <c r="C271" s="39">
        <f>'Inputs &amp; summary'!A298</f>
        <v/>
      </c>
      <c r="D271" s="39">
        <f>AND('Inputs &amp; summary'!AO298,E271="OPEX breakeven price")</f>
        <v/>
      </c>
      <c r="E271" s="39">
        <f>'Inputs &amp; summary'!AP298</f>
        <v/>
      </c>
      <c r="F271" s="195" t="n"/>
    </row>
    <row r="272" ht="12.75" customHeight="1" s="324">
      <c r="A272" s="195">
        <f>'Inputs &amp; summary'!Q299</f>
        <v/>
      </c>
      <c r="B272" s="195" t="n">
        <v>0</v>
      </c>
      <c r="C272" s="39">
        <f>'Inputs &amp; summary'!A299</f>
        <v/>
      </c>
      <c r="D272" s="39">
        <f>AND('Inputs &amp; summary'!AO299,E272="OPEX breakeven price")</f>
        <v/>
      </c>
      <c r="E272" s="39">
        <f>'Inputs &amp; summary'!AP299</f>
        <v/>
      </c>
    </row>
    <row r="273" ht="12.75" customHeight="1" s="324">
      <c r="A273" s="195">
        <f>'Inputs &amp; summary'!Q300</f>
        <v/>
      </c>
      <c r="B273" s="195" t="n">
        <v>0</v>
      </c>
      <c r="C273" s="39">
        <f>'Inputs &amp; summary'!A300</f>
        <v/>
      </c>
      <c r="D273" s="39">
        <f>AND('Inputs &amp; summary'!AO300,E273="OPEX breakeven price")</f>
        <v/>
      </c>
      <c r="E273" s="39">
        <f>'Inputs &amp; summary'!AP300</f>
        <v/>
      </c>
    </row>
    <row r="274" ht="12.75" customHeight="1" s="324">
      <c r="A274" s="195">
        <f>'Inputs &amp; summary'!Q301</f>
        <v/>
      </c>
      <c r="B274" s="195" t="n">
        <v>0</v>
      </c>
      <c r="C274" s="39">
        <f>'Inputs &amp; summary'!A301</f>
        <v/>
      </c>
      <c r="D274" s="39">
        <f>AND('Inputs &amp; summary'!AO301,E274="OPEX breakeven price")</f>
        <v/>
      </c>
      <c r="E274" s="39">
        <f>'Inputs &amp; summary'!AP301</f>
        <v/>
      </c>
    </row>
    <row r="275" ht="12.75" customHeight="1" s="324">
      <c r="A275" s="195">
        <f>'Inputs &amp; summary'!Q302</f>
        <v/>
      </c>
      <c r="B275" s="195" t="n">
        <v>0</v>
      </c>
      <c r="C275" s="39">
        <f>'Inputs &amp; summary'!A302</f>
        <v/>
      </c>
      <c r="D275" s="39">
        <f>AND('Inputs &amp; summary'!AO302,E275="OPEX breakeven price")</f>
        <v/>
      </c>
      <c r="E275" s="39">
        <f>'Inputs &amp; summary'!AP302</f>
        <v/>
      </c>
    </row>
    <row r="276" ht="12.75" customHeight="1" s="324">
      <c r="A276" s="195">
        <f>'Inputs &amp; summary'!Q303</f>
        <v/>
      </c>
      <c r="B276" s="195" t="n">
        <v>0</v>
      </c>
      <c r="C276" s="39">
        <f>'Inputs &amp; summary'!A303</f>
        <v/>
      </c>
      <c r="D276" s="39">
        <f>AND('Inputs &amp; summary'!AO303,E276="OPEX breakeven price")</f>
        <v/>
      </c>
      <c r="E276" s="39">
        <f>'Inputs &amp; summary'!AP303</f>
        <v/>
      </c>
    </row>
    <row r="277" ht="12.75" customHeight="1" s="324">
      <c r="A277" s="195">
        <f>'Inputs &amp; summary'!Q304</f>
        <v/>
      </c>
      <c r="B277" s="195" t="n">
        <v>0</v>
      </c>
      <c r="C277" s="39">
        <f>'Inputs &amp; summary'!A304</f>
        <v/>
      </c>
      <c r="D277" s="39">
        <f>AND('Inputs &amp; summary'!AO304,E277="OPEX breakeven price")</f>
        <v/>
      </c>
      <c r="E277" s="39">
        <f>'Inputs &amp; summary'!AP304</f>
        <v/>
      </c>
    </row>
    <row r="278" ht="12.75" customHeight="1" s="324">
      <c r="A278" s="195">
        <f>'Inputs &amp; summary'!Q305</f>
        <v/>
      </c>
      <c r="B278" s="195" t="n">
        <v>0</v>
      </c>
      <c r="C278" s="39">
        <f>'Inputs &amp; summary'!A305</f>
        <v/>
      </c>
      <c r="D278" s="39">
        <f>AND('Inputs &amp; summary'!AO305,E278="OPEX breakeven price")</f>
        <v/>
      </c>
      <c r="E278" s="39">
        <f>'Inputs &amp; summary'!AP305</f>
        <v/>
      </c>
    </row>
    <row r="279" ht="12.75" customHeight="1" s="324">
      <c r="A279" s="195">
        <f>'Inputs &amp; summary'!Q306</f>
        <v/>
      </c>
      <c r="B279" s="195" t="n">
        <v>0</v>
      </c>
      <c r="C279" s="39">
        <f>'Inputs &amp; summary'!A306</f>
        <v/>
      </c>
      <c r="D279" s="39">
        <f>AND('Inputs &amp; summary'!AO306,E279="OPEX breakeven price")</f>
        <v/>
      </c>
      <c r="E279" s="39">
        <f>'Inputs &amp; summary'!AP306</f>
        <v/>
      </c>
    </row>
    <row r="280" ht="12.75" customHeight="1" s="324">
      <c r="A280" s="195">
        <f>'Inputs &amp; summary'!Q307</f>
        <v/>
      </c>
      <c r="B280" s="195" t="n">
        <v>0</v>
      </c>
      <c r="C280" s="39">
        <f>'Inputs &amp; summary'!A307</f>
        <v/>
      </c>
      <c r="D280" s="39">
        <f>AND('Inputs &amp; summary'!AO307,E280="OPEX breakeven price")</f>
        <v/>
      </c>
      <c r="E280" s="39">
        <f>'Inputs &amp; summary'!AP307</f>
        <v/>
      </c>
    </row>
    <row r="281" ht="12.75" customHeight="1" s="324">
      <c r="A281" s="195">
        <f>'Inputs &amp; summary'!Q308</f>
        <v/>
      </c>
      <c r="B281" s="195" t="n">
        <v>0</v>
      </c>
      <c r="C281" s="39">
        <f>'Inputs &amp; summary'!A308</f>
        <v/>
      </c>
      <c r="D281" s="39">
        <f>AND('Inputs &amp; summary'!AO308,E281="OPEX breakeven price")</f>
        <v/>
      </c>
      <c r="E281" s="39">
        <f>'Inputs &amp; summary'!AP308</f>
        <v/>
      </c>
    </row>
    <row r="282" ht="12.75" customHeight="1" s="324">
      <c r="A282" s="195">
        <f>'Inputs &amp; summary'!Q309</f>
        <v/>
      </c>
      <c r="B282" s="195" t="n">
        <v>0</v>
      </c>
      <c r="C282" s="39">
        <f>'Inputs &amp; summary'!A309</f>
        <v/>
      </c>
      <c r="D282" s="39">
        <f>AND('Inputs &amp; summary'!AO309,E282="OPEX breakeven price")</f>
        <v/>
      </c>
      <c r="E282" s="39">
        <f>'Inputs &amp; summary'!AP309</f>
        <v/>
      </c>
    </row>
    <row r="283" ht="12.75" customHeight="1" s="324">
      <c r="A283" s="195">
        <f>'Inputs &amp; summary'!Q310</f>
        <v/>
      </c>
      <c r="B283" s="195" t="n">
        <v>0</v>
      </c>
      <c r="C283" s="39">
        <f>'Inputs &amp; summary'!A310</f>
        <v/>
      </c>
      <c r="D283" s="39">
        <f>AND('Inputs &amp; summary'!AO310,E283="OPEX breakeven price")</f>
        <v/>
      </c>
      <c r="E283" s="39">
        <f>'Inputs &amp; summary'!AP310</f>
        <v/>
      </c>
    </row>
    <row r="284" ht="12.75" customHeight="1" s="324">
      <c r="A284" s="195">
        <f>'Inputs &amp; summary'!Q311</f>
        <v/>
      </c>
      <c r="B284" s="195" t="n">
        <v>0</v>
      </c>
      <c r="C284" s="39">
        <f>'Inputs &amp; summary'!A311</f>
        <v/>
      </c>
      <c r="D284" s="39">
        <f>AND('Inputs &amp; summary'!AO311,E284="OPEX breakeven price")</f>
        <v/>
      </c>
      <c r="E284" s="39">
        <f>'Inputs &amp; summary'!AP311</f>
        <v/>
      </c>
    </row>
    <row r="285" ht="12.75" customHeight="1" s="324">
      <c r="A285" s="195">
        <f>'Inputs &amp; summary'!Q312</f>
        <v/>
      </c>
      <c r="B285" s="195" t="n">
        <v>0</v>
      </c>
      <c r="C285" s="39">
        <f>'Inputs &amp; summary'!A312</f>
        <v/>
      </c>
      <c r="D285" s="39">
        <f>AND('Inputs &amp; summary'!AO312,E285="OPEX breakeven price")</f>
        <v/>
      </c>
      <c r="E285" s="39">
        <f>'Inputs &amp; summary'!AP312</f>
        <v/>
      </c>
    </row>
    <row r="286" ht="12.75" customHeight="1" s="324">
      <c r="A286" s="195">
        <f>'Inputs &amp; summary'!Q313</f>
        <v/>
      </c>
      <c r="B286" s="195" t="n">
        <v>0</v>
      </c>
      <c r="C286" s="39">
        <f>'Inputs &amp; summary'!A313</f>
        <v/>
      </c>
      <c r="D286" s="39">
        <f>AND('Inputs &amp; summary'!AO313,E286="OPEX breakeven price")</f>
        <v/>
      </c>
      <c r="E286" s="39">
        <f>'Inputs &amp; summary'!AP313</f>
        <v/>
      </c>
    </row>
    <row r="287" ht="12.75" customHeight="1" s="324">
      <c r="A287" s="195">
        <f>'Inputs &amp; summary'!Q314</f>
        <v/>
      </c>
      <c r="B287" s="195" t="n">
        <v>0</v>
      </c>
      <c r="C287" s="39">
        <f>'Inputs &amp; summary'!A314</f>
        <v/>
      </c>
      <c r="D287" s="39">
        <f>AND('Inputs &amp; summary'!AO314,E287="OPEX breakeven price")</f>
        <v/>
      </c>
      <c r="E287" s="39">
        <f>'Inputs &amp; summary'!AP314</f>
        <v/>
      </c>
    </row>
    <row r="288" ht="12.75" customHeight="1" s="324">
      <c r="A288" s="195">
        <f>'Inputs &amp; summary'!Q315</f>
        <v/>
      </c>
      <c r="B288" s="195" t="n">
        <v>0</v>
      </c>
      <c r="C288" s="39">
        <f>'Inputs &amp; summary'!A315</f>
        <v/>
      </c>
      <c r="D288" s="39">
        <f>AND('Inputs &amp; summary'!AO315,E288="OPEX breakeven price")</f>
        <v/>
      </c>
      <c r="E288" s="39">
        <f>'Inputs &amp; summary'!AP315</f>
        <v/>
      </c>
    </row>
    <row r="289" ht="12.75" customHeight="1" s="324">
      <c r="A289" s="195">
        <f>'Inputs &amp; summary'!Q316</f>
        <v/>
      </c>
      <c r="B289" s="195" t="n">
        <v>0</v>
      </c>
      <c r="C289" s="39">
        <f>'Inputs &amp; summary'!A316</f>
        <v/>
      </c>
      <c r="D289" s="39">
        <f>AND('Inputs &amp; summary'!AO316,E289="OPEX breakeven price")</f>
        <v/>
      </c>
      <c r="E289" s="39">
        <f>'Inputs &amp; summary'!AP316</f>
        <v/>
      </c>
    </row>
    <row r="290" ht="12.75" customHeight="1" s="324">
      <c r="A290" s="195">
        <f>'Inputs &amp; summary'!Q317</f>
        <v/>
      </c>
      <c r="B290" s="195" t="n">
        <v>0</v>
      </c>
      <c r="C290" s="39">
        <f>'Inputs &amp; summary'!A317</f>
        <v/>
      </c>
      <c r="D290" s="39">
        <f>AND('Inputs &amp; summary'!AO317,E290="OPEX breakeven price")</f>
        <v/>
      </c>
      <c r="E290" s="39">
        <f>'Inputs &amp; summary'!AP317</f>
        <v/>
      </c>
    </row>
    <row r="291" ht="12.75" customHeight="1" s="324">
      <c r="A291" s="195">
        <f>'Inputs &amp; summary'!Q318</f>
        <v/>
      </c>
      <c r="B291" s="195" t="n">
        <v>0</v>
      </c>
      <c r="C291" s="39">
        <f>'Inputs &amp; summary'!A318</f>
        <v/>
      </c>
      <c r="D291" s="39">
        <f>AND('Inputs &amp; summary'!AO318,E291="OPEX breakeven price")</f>
        <v/>
      </c>
      <c r="E291" s="39">
        <f>'Inputs &amp; summary'!AP318</f>
        <v/>
      </c>
    </row>
    <row r="292" ht="12.75" customHeight="1" s="324">
      <c r="A292" s="195">
        <f>'Inputs &amp; summary'!Q319</f>
        <v/>
      </c>
      <c r="B292" s="195" t="n">
        <v>0</v>
      </c>
      <c r="C292" s="39">
        <f>'Inputs &amp; summary'!A319</f>
        <v/>
      </c>
      <c r="D292" s="39">
        <f>AND('Inputs &amp; summary'!AO319,E292="OPEX breakeven price")</f>
        <v/>
      </c>
      <c r="E292" s="39">
        <f>'Inputs &amp; summary'!AP319</f>
        <v/>
      </c>
    </row>
    <row r="293" ht="12.75" customHeight="1" s="324">
      <c r="A293" s="195">
        <f>'Inputs &amp; summary'!Q320</f>
        <v/>
      </c>
      <c r="B293" s="195" t="n">
        <v>0</v>
      </c>
      <c r="C293" s="39">
        <f>'Inputs &amp; summary'!A320</f>
        <v/>
      </c>
      <c r="D293" s="39">
        <f>AND('Inputs &amp; summary'!AO320,E293="OPEX breakeven price")</f>
        <v/>
      </c>
      <c r="E293" s="39">
        <f>'Inputs &amp; summary'!AP320</f>
        <v/>
      </c>
    </row>
    <row r="294" ht="12.75" customHeight="1" s="324">
      <c r="A294" s="195">
        <f>'Inputs &amp; summary'!Q321</f>
        <v/>
      </c>
      <c r="B294" s="195" t="n">
        <v>0</v>
      </c>
      <c r="C294" s="39">
        <f>'Inputs &amp; summary'!A321</f>
        <v/>
      </c>
      <c r="D294" s="39">
        <f>AND('Inputs &amp; summary'!AO321,E294="OPEX breakeven price")</f>
        <v/>
      </c>
      <c r="E294" s="39">
        <f>'Inputs &amp; summary'!AP321</f>
        <v/>
      </c>
    </row>
    <row r="295" ht="12.75" customHeight="1" s="324">
      <c r="A295" s="195">
        <f>'Inputs &amp; summary'!Q322</f>
        <v/>
      </c>
      <c r="B295" s="195" t="n">
        <v>0</v>
      </c>
      <c r="C295" s="39">
        <f>'Inputs &amp; summary'!A322</f>
        <v/>
      </c>
      <c r="D295" s="39">
        <f>AND('Inputs &amp; summary'!AO322,E295="OPEX breakeven price")</f>
        <v/>
      </c>
      <c r="E295" s="39">
        <f>'Inputs &amp; summary'!AP322</f>
        <v/>
      </c>
    </row>
    <row r="296" ht="12.75" customHeight="1" s="324">
      <c r="A296" s="195">
        <f>'Inputs &amp; summary'!Q323</f>
        <v/>
      </c>
      <c r="B296" s="195" t="n">
        <v>0</v>
      </c>
      <c r="C296" s="39">
        <f>'Inputs &amp; summary'!A323</f>
        <v/>
      </c>
      <c r="D296" s="39">
        <f>AND('Inputs &amp; summary'!AO323,E296="OPEX breakeven price")</f>
        <v/>
      </c>
      <c r="E296" s="39">
        <f>'Inputs &amp; summary'!AP323</f>
        <v/>
      </c>
    </row>
    <row r="297" ht="12.75" customHeight="1" s="324">
      <c r="A297" s="195">
        <f>'Inputs &amp; summary'!Q324</f>
        <v/>
      </c>
      <c r="B297" s="195" t="n">
        <v>0</v>
      </c>
      <c r="C297" s="39">
        <f>'Inputs &amp; summary'!A324</f>
        <v/>
      </c>
      <c r="D297" s="39">
        <f>AND('Inputs &amp; summary'!AO324,E297="OPEX breakeven price")</f>
        <v/>
      </c>
      <c r="E297" s="39">
        <f>'Inputs &amp; summary'!AP324</f>
        <v/>
      </c>
    </row>
    <row r="298" ht="12.75" customHeight="1" s="324">
      <c r="A298" s="195">
        <f>'Inputs &amp; summary'!Q325</f>
        <v/>
      </c>
      <c r="B298" s="195" t="n">
        <v>0</v>
      </c>
      <c r="C298" s="39">
        <f>'Inputs &amp; summary'!A325</f>
        <v/>
      </c>
      <c r="D298" s="39">
        <f>AND('Inputs &amp; summary'!AO325,E298="OPEX breakeven price")</f>
        <v/>
      </c>
      <c r="E298" s="39">
        <f>'Inputs &amp; summary'!AP325</f>
        <v/>
      </c>
    </row>
    <row r="299" ht="12.75" customHeight="1" s="324">
      <c r="A299" s="195">
        <f>'Inputs &amp; summary'!Q326</f>
        <v/>
      </c>
      <c r="B299" s="195" t="n">
        <v>0</v>
      </c>
      <c r="C299" s="39">
        <f>'Inputs &amp; summary'!A326</f>
        <v/>
      </c>
      <c r="D299" s="39">
        <f>AND('Inputs &amp; summary'!AO326,E299="OPEX breakeven price")</f>
        <v/>
      </c>
      <c r="E299" s="39">
        <f>'Inputs &amp; summary'!AP326</f>
        <v/>
      </c>
    </row>
    <row r="300" ht="12.75" customHeight="1" s="324">
      <c r="A300" s="195">
        <f>'Inputs &amp; summary'!Q327</f>
        <v/>
      </c>
      <c r="B300" s="195" t="n">
        <v>0</v>
      </c>
      <c r="C300" s="39">
        <f>'Inputs &amp; summary'!A327</f>
        <v/>
      </c>
      <c r="D300" s="39">
        <f>AND('Inputs &amp; summary'!AO327,E300="OPEX breakeven price")</f>
        <v/>
      </c>
      <c r="E300" s="39">
        <f>'Inputs &amp; summary'!AP327</f>
        <v/>
      </c>
    </row>
    <row r="301" ht="12.75" customHeight="1" s="324">
      <c r="A301" s="195">
        <f>'Inputs &amp; summary'!Q328</f>
        <v/>
      </c>
      <c r="B301" s="195" t="n">
        <v>0</v>
      </c>
      <c r="C301" s="39">
        <f>'Inputs &amp; summary'!A328</f>
        <v/>
      </c>
      <c r="D301" s="39">
        <f>AND('Inputs &amp; summary'!AO328,E301="OPEX breakeven price")</f>
        <v/>
      </c>
      <c r="E301" s="39">
        <f>'Inputs &amp; summary'!AP328</f>
        <v/>
      </c>
    </row>
    <row r="302" ht="12.75" customHeight="1" s="324">
      <c r="A302" s="195">
        <f>'Inputs &amp; summary'!Q329</f>
        <v/>
      </c>
      <c r="B302" s="195" t="n">
        <v>0</v>
      </c>
      <c r="C302" s="39">
        <f>'Inputs &amp; summary'!A329</f>
        <v/>
      </c>
      <c r="D302" s="39">
        <f>AND('Inputs &amp; summary'!AO329,E302="OPEX breakeven price")</f>
        <v/>
      </c>
      <c r="E302" s="39">
        <f>'Inputs &amp; summary'!AP329</f>
        <v/>
      </c>
    </row>
    <row r="303" ht="12.75" customHeight="1" s="324">
      <c r="A303" s="195">
        <f>'Inputs &amp; summary'!Q330</f>
        <v/>
      </c>
      <c r="B303" s="195" t="n">
        <v>0</v>
      </c>
      <c r="C303" s="39">
        <f>'Inputs &amp; summary'!A330</f>
        <v/>
      </c>
      <c r="D303" s="39">
        <f>AND('Inputs &amp; summary'!AO330,E303="OPEX breakeven price")</f>
        <v/>
      </c>
      <c r="E303" s="39">
        <f>'Inputs &amp; summary'!AP330</f>
        <v/>
      </c>
    </row>
    <row r="304" ht="12.75" customHeight="1" s="324">
      <c r="A304" s="195">
        <f>'Inputs &amp; summary'!Q331</f>
        <v/>
      </c>
      <c r="B304" s="195" t="n">
        <v>0</v>
      </c>
      <c r="C304" s="39">
        <f>'Inputs &amp; summary'!A331</f>
        <v/>
      </c>
      <c r="D304" s="39">
        <f>AND('Inputs &amp; summary'!AO331,E304="OPEX breakeven price")</f>
        <v/>
      </c>
      <c r="E304" s="39">
        <f>'Inputs &amp; summary'!AP331</f>
        <v/>
      </c>
    </row>
    <row r="305" ht="12.75" customHeight="1" s="324">
      <c r="A305" s="195">
        <f>'Inputs &amp; summary'!Q332</f>
        <v/>
      </c>
      <c r="B305" s="195" t="n">
        <v>0</v>
      </c>
      <c r="C305" s="39">
        <f>'Inputs &amp; summary'!A332</f>
        <v/>
      </c>
      <c r="D305" s="39">
        <f>AND('Inputs &amp; summary'!AO332,E305="OPEX breakeven price")</f>
        <v/>
      </c>
      <c r="E305" s="39">
        <f>'Inputs &amp; summary'!AP332</f>
        <v/>
      </c>
    </row>
    <row r="306" ht="12.75" customHeight="1" s="324">
      <c r="A306" s="195">
        <f>'Inputs &amp; summary'!Q333</f>
        <v/>
      </c>
      <c r="B306" s="195" t="n">
        <v>0</v>
      </c>
      <c r="C306" s="39">
        <f>'Inputs &amp; summary'!A333</f>
        <v/>
      </c>
      <c r="D306" s="39">
        <f>AND('Inputs &amp; summary'!AO333,E306="OPEX breakeven price")</f>
        <v/>
      </c>
      <c r="E306" s="39">
        <f>'Inputs &amp; summary'!AP333</f>
        <v/>
      </c>
    </row>
    <row r="307" ht="12.75" customHeight="1" s="324">
      <c r="A307" s="195">
        <f>'Inputs &amp; summary'!Q334</f>
        <v/>
      </c>
      <c r="B307" s="195" t="n">
        <v>0</v>
      </c>
      <c r="C307" s="39">
        <f>'Inputs &amp; summary'!A334</f>
        <v/>
      </c>
      <c r="D307" s="39">
        <f>AND('Inputs &amp; summary'!AO334,E307="OPEX breakeven price")</f>
        <v/>
      </c>
      <c r="E307" s="39">
        <f>'Inputs &amp; summary'!AP334</f>
        <v/>
      </c>
    </row>
    <row r="308" ht="12.75" customHeight="1" s="324">
      <c r="A308" s="195">
        <f>'Inputs &amp; summary'!Q335</f>
        <v/>
      </c>
      <c r="B308" s="195" t="n">
        <v>0</v>
      </c>
      <c r="C308" s="39">
        <f>'Inputs &amp; summary'!A335</f>
        <v/>
      </c>
      <c r="D308" s="39">
        <f>AND('Inputs &amp; summary'!AO335,E308="OPEX breakeven price")</f>
        <v/>
      </c>
      <c r="E308" s="39">
        <f>'Inputs &amp; summary'!AP335</f>
        <v/>
      </c>
    </row>
    <row r="309" ht="12.75" customHeight="1" s="324">
      <c r="A309" s="195">
        <f>'Inputs &amp; summary'!Q336</f>
        <v/>
      </c>
      <c r="B309" s="195" t="n">
        <v>0</v>
      </c>
      <c r="C309" s="39">
        <f>'Inputs &amp; summary'!A336</f>
        <v/>
      </c>
      <c r="D309" s="39">
        <f>AND('Inputs &amp; summary'!AO336,E309="OPEX breakeven price")</f>
        <v/>
      </c>
      <c r="E309" s="39">
        <f>'Inputs &amp; summary'!AP336</f>
        <v/>
      </c>
    </row>
    <row r="310" ht="12.75" customHeight="1" s="324">
      <c r="A310" s="195">
        <f>'Inputs &amp; summary'!Q337</f>
        <v/>
      </c>
      <c r="B310" s="195" t="n">
        <v>0</v>
      </c>
      <c r="C310" s="39">
        <f>'Inputs &amp; summary'!A337</f>
        <v/>
      </c>
      <c r="D310" s="39">
        <f>AND('Inputs &amp; summary'!AO337,E310="OPEX breakeven price")</f>
        <v/>
      </c>
      <c r="E310" s="39">
        <f>'Inputs &amp; summary'!AP337</f>
        <v/>
      </c>
    </row>
    <row r="311" ht="12.75" customHeight="1" s="324">
      <c r="A311" s="195">
        <f>'Inputs &amp; summary'!Q338</f>
        <v/>
      </c>
      <c r="B311" s="195" t="n">
        <v>0</v>
      </c>
      <c r="C311" s="39">
        <f>'Inputs &amp; summary'!A338</f>
        <v/>
      </c>
      <c r="D311" s="39">
        <f>AND('Inputs &amp; summary'!AO338,E311="OPEX breakeven price")</f>
        <v/>
      </c>
      <c r="E311" s="39">
        <f>'Inputs &amp; summary'!AP338</f>
        <v/>
      </c>
    </row>
    <row r="312" ht="12.75" customHeight="1" s="324">
      <c r="A312" s="195">
        <f>'Inputs &amp; summary'!Q339</f>
        <v/>
      </c>
      <c r="B312" s="195" t="n">
        <v>0</v>
      </c>
      <c r="C312" s="39">
        <f>'Inputs &amp; summary'!A339</f>
        <v/>
      </c>
      <c r="D312" s="39">
        <f>AND('Inputs &amp; summary'!AO339,E312="OPEX breakeven price")</f>
        <v/>
      </c>
      <c r="E312" s="39">
        <f>'Inputs &amp; summary'!AP339</f>
        <v/>
      </c>
    </row>
    <row r="313" ht="12.75" customHeight="1" s="324">
      <c r="A313" s="195">
        <f>'Inputs &amp; summary'!Q340</f>
        <v/>
      </c>
      <c r="B313" s="195" t="n">
        <v>0</v>
      </c>
      <c r="C313" s="39">
        <f>'Inputs &amp; summary'!A340</f>
        <v/>
      </c>
      <c r="D313" s="39">
        <f>AND('Inputs &amp; summary'!AO340,E313="OPEX breakeven price")</f>
        <v/>
      </c>
      <c r="E313" s="39">
        <f>'Inputs &amp; summary'!AP340</f>
        <v/>
      </c>
    </row>
    <row r="314" ht="12.75" customHeight="1" s="324">
      <c r="A314" s="195">
        <f>'Inputs &amp; summary'!Q341</f>
        <v/>
      </c>
      <c r="B314" s="195" t="n">
        <v>0</v>
      </c>
      <c r="C314" s="39">
        <f>'Inputs &amp; summary'!A341</f>
        <v/>
      </c>
      <c r="D314" s="39">
        <f>AND('Inputs &amp; summary'!AO341,E314="OPEX breakeven price")</f>
        <v/>
      </c>
      <c r="E314" s="39">
        <f>'Inputs &amp; summary'!AP341</f>
        <v/>
      </c>
    </row>
    <row r="315" ht="12.75" customHeight="1" s="324">
      <c r="A315" s="195">
        <f>'Inputs &amp; summary'!Q342</f>
        <v/>
      </c>
      <c r="B315" s="195" t="n">
        <v>0</v>
      </c>
      <c r="C315" s="39">
        <f>'Inputs &amp; summary'!A342</f>
        <v/>
      </c>
      <c r="D315" s="39">
        <f>AND('Inputs &amp; summary'!AO342,E315="OPEX breakeven price")</f>
        <v/>
      </c>
      <c r="E315" s="39">
        <f>'Inputs &amp; summary'!AP342</f>
        <v/>
      </c>
    </row>
    <row r="316" ht="12.75" customHeight="1" s="324">
      <c r="A316" s="195">
        <f>'Inputs &amp; summary'!Q343</f>
        <v/>
      </c>
      <c r="B316" s="195" t="n">
        <v>0</v>
      </c>
      <c r="C316" s="39">
        <f>'Inputs &amp; summary'!A343</f>
        <v/>
      </c>
      <c r="D316" s="39">
        <f>AND('Inputs &amp; summary'!AO343,E316="OPEX breakeven price")</f>
        <v/>
      </c>
      <c r="E316" s="39">
        <f>'Inputs &amp; summary'!AP343</f>
        <v/>
      </c>
    </row>
    <row r="317" ht="12.75" customHeight="1" s="324">
      <c r="A317" s="195">
        <f>'Inputs &amp; summary'!Q344</f>
        <v/>
      </c>
      <c r="B317" s="195" t="n">
        <v>0</v>
      </c>
      <c r="C317" s="39">
        <f>'Inputs &amp; summary'!A344</f>
        <v/>
      </c>
      <c r="D317" s="39">
        <f>AND('Inputs &amp; summary'!AO344,E317="OPEX breakeven price")</f>
        <v/>
      </c>
      <c r="E317" s="39">
        <f>'Inputs &amp; summary'!AP344</f>
        <v/>
      </c>
    </row>
    <row r="318" ht="12.75" customHeight="1" s="324">
      <c r="A318" s="195">
        <f>'Inputs &amp; summary'!Q345</f>
        <v/>
      </c>
      <c r="B318" s="195" t="n">
        <v>0</v>
      </c>
      <c r="C318" s="39">
        <f>'Inputs &amp; summary'!A345</f>
        <v/>
      </c>
      <c r="D318" s="39">
        <f>AND('Inputs &amp; summary'!AO345,E318="OPEX breakeven price")</f>
        <v/>
      </c>
      <c r="E318" s="39">
        <f>'Inputs &amp; summary'!AP345</f>
        <v/>
      </c>
    </row>
    <row r="319" ht="12.75" customHeight="1" s="324">
      <c r="A319" s="195">
        <f>'Inputs &amp; summary'!Q346</f>
        <v/>
      </c>
      <c r="B319" s="195" t="n">
        <v>0</v>
      </c>
      <c r="C319" s="39">
        <f>'Inputs &amp; summary'!A346</f>
        <v/>
      </c>
      <c r="D319" s="39">
        <f>AND('Inputs &amp; summary'!AO346,E319="OPEX breakeven price")</f>
        <v/>
      </c>
      <c r="E319" s="39">
        <f>'Inputs &amp; summary'!AP346</f>
        <v/>
      </c>
    </row>
    <row r="320" ht="12.75" customHeight="1" s="324">
      <c r="A320" s="195">
        <f>'Inputs &amp; summary'!Q347</f>
        <v/>
      </c>
      <c r="B320" s="195" t="n">
        <v>0</v>
      </c>
      <c r="C320" s="39">
        <f>'Inputs &amp; summary'!A347</f>
        <v/>
      </c>
      <c r="D320" s="39">
        <f>AND('Inputs &amp; summary'!AO347,E320="OPEX breakeven price")</f>
        <v/>
      </c>
      <c r="E320" s="39">
        <f>'Inputs &amp; summary'!AP347</f>
        <v/>
      </c>
    </row>
    <row r="321" ht="12.75" customHeight="1" s="324">
      <c r="A321" s="195">
        <f>'Inputs &amp; summary'!Q348</f>
        <v/>
      </c>
      <c r="B321" s="195" t="n">
        <v>0</v>
      </c>
      <c r="C321" s="39">
        <f>'Inputs &amp; summary'!A348</f>
        <v/>
      </c>
      <c r="D321" s="39">
        <f>AND('Inputs &amp; summary'!AO348,E321="OPEX breakeven price")</f>
        <v/>
      </c>
      <c r="E321" s="39">
        <f>'Inputs &amp; summary'!AP348</f>
        <v/>
      </c>
    </row>
    <row r="322" ht="12.75" customHeight="1" s="324">
      <c r="A322" s="195">
        <f>'Inputs &amp; summary'!Q349</f>
        <v/>
      </c>
      <c r="B322" s="195" t="n">
        <v>0</v>
      </c>
      <c r="C322" s="39">
        <f>'Inputs &amp; summary'!A349</f>
        <v/>
      </c>
      <c r="D322" s="39">
        <f>AND('Inputs &amp; summary'!AO349,E322="OPEX breakeven price")</f>
        <v/>
      </c>
      <c r="E322" s="39">
        <f>'Inputs &amp; summary'!AP349</f>
        <v/>
      </c>
    </row>
    <row r="323" ht="12.75" customHeight="1" s="324">
      <c r="A323" s="195">
        <f>'Inputs &amp; summary'!Q350</f>
        <v/>
      </c>
      <c r="B323" s="195" t="n">
        <v>0</v>
      </c>
      <c r="C323" s="39">
        <f>'Inputs &amp; summary'!A350</f>
        <v/>
      </c>
      <c r="D323" s="39">
        <f>AND('Inputs &amp; summary'!AO350,E323="OPEX breakeven price")</f>
        <v/>
      </c>
      <c r="E323" s="39">
        <f>'Inputs &amp; summary'!AP350</f>
        <v/>
      </c>
    </row>
    <row r="324" ht="12.75" customHeight="1" s="324">
      <c r="A324" s="195">
        <f>'Inputs &amp; summary'!Q351</f>
        <v/>
      </c>
      <c r="B324" s="195" t="n">
        <v>0</v>
      </c>
      <c r="C324" s="39">
        <f>'Inputs &amp; summary'!A351</f>
        <v/>
      </c>
      <c r="D324" s="39">
        <f>AND('Inputs &amp; summary'!AO351,E324="OPEX breakeven price")</f>
        <v/>
      </c>
      <c r="E324" s="39">
        <f>'Inputs &amp; summary'!AP351</f>
        <v/>
      </c>
    </row>
    <row r="325" ht="12.75" customHeight="1" s="324">
      <c r="A325" s="195">
        <f>'Inputs &amp; summary'!Q352</f>
        <v/>
      </c>
      <c r="B325" s="195" t="n">
        <v>0</v>
      </c>
      <c r="C325" s="39">
        <f>'Inputs &amp; summary'!A352</f>
        <v/>
      </c>
      <c r="D325" s="39">
        <f>AND('Inputs &amp; summary'!AO352,E325="OPEX breakeven price")</f>
        <v/>
      </c>
      <c r="E325" s="39">
        <f>'Inputs &amp; summary'!AP352</f>
        <v/>
      </c>
    </row>
    <row r="326" ht="12.75" customHeight="1" s="324">
      <c r="A326" s="195">
        <f>'Inputs &amp; summary'!Q353</f>
        <v/>
      </c>
      <c r="B326" s="195" t="n">
        <v>0</v>
      </c>
      <c r="C326" s="39">
        <f>'Inputs &amp; summary'!A353</f>
        <v/>
      </c>
      <c r="D326" s="39">
        <f>AND('Inputs &amp; summary'!AO353,E326="OPEX breakeven price")</f>
        <v/>
      </c>
      <c r="E326" s="39">
        <f>'Inputs &amp; summary'!AP353</f>
        <v/>
      </c>
    </row>
    <row r="327" ht="12.75" customHeight="1" s="324">
      <c r="A327" s="195">
        <f>'Inputs &amp; summary'!Q354</f>
        <v/>
      </c>
      <c r="B327" s="195" t="n">
        <v>0</v>
      </c>
      <c r="C327" s="39">
        <f>'Inputs &amp; summary'!A354</f>
        <v/>
      </c>
      <c r="D327" s="39">
        <f>AND('Inputs &amp; summary'!AO354,E327="OPEX breakeven price")</f>
        <v/>
      </c>
      <c r="E327" s="39">
        <f>'Inputs &amp; summary'!AP354</f>
        <v/>
      </c>
    </row>
    <row r="328" ht="12.75" customHeight="1" s="324">
      <c r="A328" s="195">
        <f>'Inputs &amp; summary'!Q355</f>
        <v/>
      </c>
      <c r="B328" s="195" t="n">
        <v>0</v>
      </c>
      <c r="C328" s="39">
        <f>'Inputs &amp; summary'!A355</f>
        <v/>
      </c>
      <c r="D328" s="39">
        <f>AND('Inputs &amp; summary'!AO355,E328="OPEX breakeven price")</f>
        <v/>
      </c>
      <c r="E328" s="39">
        <f>'Inputs &amp; summary'!AP355</f>
        <v/>
      </c>
    </row>
    <row r="329" ht="12.75" customHeight="1" s="324">
      <c r="A329" s="195">
        <f>'Inputs &amp; summary'!Q356</f>
        <v/>
      </c>
      <c r="B329" s="195" t="n">
        <v>0</v>
      </c>
      <c r="C329" s="39">
        <f>'Inputs &amp; summary'!A356</f>
        <v/>
      </c>
      <c r="D329" s="39">
        <f>AND('Inputs &amp; summary'!AO356,E329="OPEX breakeven price")</f>
        <v/>
      </c>
      <c r="E329" s="39">
        <f>'Inputs &amp; summary'!AP356</f>
        <v/>
      </c>
    </row>
    <row r="330" ht="12.75" customHeight="1" s="324">
      <c r="A330" s="195">
        <f>'Inputs &amp; summary'!Q357</f>
        <v/>
      </c>
      <c r="B330" s="195" t="n">
        <v>0</v>
      </c>
      <c r="C330" s="39">
        <f>'Inputs &amp; summary'!A357</f>
        <v/>
      </c>
      <c r="D330" s="39">
        <f>AND('Inputs &amp; summary'!AO357,E330="OPEX breakeven price")</f>
        <v/>
      </c>
      <c r="E330" s="39">
        <f>'Inputs &amp; summary'!AP357</f>
        <v/>
      </c>
    </row>
    <row r="331" ht="12.75" customHeight="1" s="324">
      <c r="A331" s="195">
        <f>'Inputs &amp; summary'!Q358</f>
        <v/>
      </c>
      <c r="B331" s="195" t="n">
        <v>0</v>
      </c>
      <c r="C331" s="39">
        <f>'Inputs &amp; summary'!A358</f>
        <v/>
      </c>
      <c r="D331" s="39">
        <f>AND('Inputs &amp; summary'!AO358,E331="OPEX breakeven price")</f>
        <v/>
      </c>
      <c r="E331" s="39">
        <f>'Inputs &amp; summary'!AP358</f>
        <v/>
      </c>
    </row>
    <row r="332" ht="12.75" customHeight="1" s="324">
      <c r="A332" s="195">
        <f>'Inputs &amp; summary'!Q359</f>
        <v/>
      </c>
      <c r="B332" s="195" t="n">
        <v>0</v>
      </c>
      <c r="C332" s="39">
        <f>'Inputs &amp; summary'!A359</f>
        <v/>
      </c>
      <c r="D332" s="39">
        <f>AND('Inputs &amp; summary'!AO359,E332="OPEX breakeven price")</f>
        <v/>
      </c>
      <c r="E332" s="39">
        <f>'Inputs &amp; summary'!AP359</f>
        <v/>
      </c>
    </row>
    <row r="333" ht="12.75" customHeight="1" s="324">
      <c r="A333" s="195">
        <f>'Inputs &amp; summary'!Q360</f>
        <v/>
      </c>
      <c r="B333" s="195" t="n">
        <v>0</v>
      </c>
      <c r="C333" s="39">
        <f>'Inputs &amp; summary'!A360</f>
        <v/>
      </c>
      <c r="D333" s="39">
        <f>AND('Inputs &amp; summary'!AO360,E333="OPEX breakeven price")</f>
        <v/>
      </c>
      <c r="E333" s="39">
        <f>'Inputs &amp; summary'!AP360</f>
        <v/>
      </c>
    </row>
    <row r="334" ht="12.75" customHeight="1" s="324">
      <c r="A334" s="195">
        <f>'Inputs &amp; summary'!Q361</f>
        <v/>
      </c>
      <c r="B334" s="195" t="n">
        <v>0</v>
      </c>
      <c r="C334" s="39">
        <f>'Inputs &amp; summary'!A361</f>
        <v/>
      </c>
      <c r="D334" s="39">
        <f>AND('Inputs &amp; summary'!AO361,E334="OPEX breakeven price")</f>
        <v/>
      </c>
      <c r="E334" s="39">
        <f>'Inputs &amp; summary'!AP361</f>
        <v/>
      </c>
    </row>
    <row r="335" ht="12.75" customHeight="1" s="324">
      <c r="A335" s="195">
        <f>'Inputs &amp; summary'!Q362</f>
        <v/>
      </c>
      <c r="B335" s="195" t="n">
        <v>0</v>
      </c>
      <c r="C335" s="39">
        <f>'Inputs &amp; summary'!A362</f>
        <v/>
      </c>
      <c r="D335" s="39">
        <f>AND('Inputs &amp; summary'!AO362,E335="OPEX breakeven price")</f>
        <v/>
      </c>
      <c r="E335" s="39">
        <f>'Inputs &amp; summary'!AP362</f>
        <v/>
      </c>
    </row>
    <row r="336" ht="12.75" customHeight="1" s="324">
      <c r="A336" s="195">
        <f>'Inputs &amp; summary'!Q363</f>
        <v/>
      </c>
      <c r="B336" s="195" t="n">
        <v>0</v>
      </c>
      <c r="C336" s="39">
        <f>'Inputs &amp; summary'!A363</f>
        <v/>
      </c>
      <c r="D336" s="39">
        <f>AND('Inputs &amp; summary'!AO363,E336="OPEX breakeven price")</f>
        <v/>
      </c>
      <c r="E336" s="39">
        <f>'Inputs &amp; summary'!AP363</f>
        <v/>
      </c>
    </row>
    <row r="337" ht="12.75" customHeight="1" s="324">
      <c r="A337" s="195">
        <f>'Inputs &amp; summary'!Q364</f>
        <v/>
      </c>
      <c r="B337" s="195" t="n">
        <v>0</v>
      </c>
      <c r="C337" s="39">
        <f>'Inputs &amp; summary'!A364</f>
        <v/>
      </c>
      <c r="D337" s="39">
        <f>AND('Inputs &amp; summary'!AO364,E337="OPEX breakeven price")</f>
        <v/>
      </c>
      <c r="E337" s="39">
        <f>'Inputs &amp; summary'!AP364</f>
        <v/>
      </c>
    </row>
    <row r="338" ht="12.75" customHeight="1" s="324">
      <c r="A338" s="195">
        <f>'Inputs &amp; summary'!Q365</f>
        <v/>
      </c>
      <c r="B338" s="195" t="n">
        <v>0</v>
      </c>
      <c r="C338" s="39">
        <f>'Inputs &amp; summary'!A365</f>
        <v/>
      </c>
      <c r="D338" s="39">
        <f>AND('Inputs &amp; summary'!AO365,E338="OPEX breakeven price")</f>
        <v/>
      </c>
      <c r="E338" s="39">
        <f>'Inputs &amp; summary'!AP365</f>
        <v/>
      </c>
    </row>
    <row r="339" ht="12.75" customHeight="1" s="324">
      <c r="A339" s="195">
        <f>'Inputs &amp; summary'!Q366</f>
        <v/>
      </c>
      <c r="B339" s="195" t="n">
        <v>0</v>
      </c>
      <c r="C339" s="39">
        <f>'Inputs &amp; summary'!A366</f>
        <v/>
      </c>
      <c r="D339" s="39">
        <f>AND('Inputs &amp; summary'!AO366,E339="OPEX breakeven price")</f>
        <v/>
      </c>
      <c r="E339" s="39">
        <f>'Inputs &amp; summary'!AP366</f>
        <v/>
      </c>
    </row>
    <row r="340" ht="12.75" customHeight="1" s="324">
      <c r="A340" s="195">
        <f>'Inputs &amp; summary'!Q367</f>
        <v/>
      </c>
      <c r="B340" s="195" t="n">
        <v>0</v>
      </c>
      <c r="C340" s="39">
        <f>'Inputs &amp; summary'!A367</f>
        <v/>
      </c>
      <c r="D340" s="39">
        <f>AND('Inputs &amp; summary'!AO367,E340="OPEX breakeven price")</f>
        <v/>
      </c>
      <c r="E340" s="39">
        <f>'Inputs &amp; summary'!AP367</f>
        <v/>
      </c>
    </row>
    <row r="341" ht="12.75" customHeight="1" s="324">
      <c r="A341" s="195">
        <f>'Inputs &amp; summary'!Q368</f>
        <v/>
      </c>
      <c r="B341" s="195" t="n">
        <v>0</v>
      </c>
      <c r="C341" s="39">
        <f>'Inputs &amp; summary'!A368</f>
        <v/>
      </c>
      <c r="D341" s="39">
        <f>AND('Inputs &amp; summary'!AO368,E341="OPEX breakeven price")</f>
        <v/>
      </c>
      <c r="E341" s="39">
        <f>'Inputs &amp; summary'!AP368</f>
        <v/>
      </c>
    </row>
    <row r="342" ht="12.75" customHeight="1" s="324">
      <c r="A342" s="195">
        <f>'Inputs &amp; summary'!Q369</f>
        <v/>
      </c>
      <c r="B342" s="195" t="n">
        <v>0</v>
      </c>
      <c r="C342" s="39">
        <f>'Inputs &amp; summary'!A369</f>
        <v/>
      </c>
      <c r="D342" s="39">
        <f>AND('Inputs &amp; summary'!AO369,E342="OPEX breakeven price")</f>
        <v/>
      </c>
      <c r="E342" s="39">
        <f>'Inputs &amp; summary'!AP369</f>
        <v/>
      </c>
    </row>
    <row r="343" ht="12.75" customHeight="1" s="324">
      <c r="A343" s="195">
        <f>'Inputs &amp; summary'!Q370</f>
        <v/>
      </c>
      <c r="B343" s="195" t="n">
        <v>0</v>
      </c>
      <c r="C343" s="39">
        <f>'Inputs &amp; summary'!A370</f>
        <v/>
      </c>
      <c r="D343" s="39">
        <f>AND('Inputs &amp; summary'!AO370,E343="OPEX breakeven price")</f>
        <v/>
      </c>
      <c r="E343" s="39">
        <f>'Inputs &amp; summary'!AP370</f>
        <v/>
      </c>
    </row>
    <row r="344" ht="12.75" customHeight="1" s="324">
      <c r="A344" s="195">
        <f>'Inputs &amp; summary'!Q371</f>
        <v/>
      </c>
      <c r="B344" s="195" t="n">
        <v>0</v>
      </c>
      <c r="C344" s="39">
        <f>'Inputs &amp; summary'!A371</f>
        <v/>
      </c>
      <c r="D344" s="39">
        <f>AND('Inputs &amp; summary'!AO371,E344="OPEX breakeven price")</f>
        <v/>
      </c>
      <c r="E344" s="39">
        <f>'Inputs &amp; summary'!AP371</f>
        <v/>
      </c>
    </row>
    <row r="345" ht="12.75" customHeight="1" s="324">
      <c r="A345" s="195">
        <f>'Inputs &amp; summary'!Q372</f>
        <v/>
      </c>
      <c r="B345" s="195" t="n">
        <v>0</v>
      </c>
      <c r="C345" s="39">
        <f>'Inputs &amp; summary'!A372</f>
        <v/>
      </c>
      <c r="D345" s="39">
        <f>AND('Inputs &amp; summary'!AO372,E345="OPEX breakeven price")</f>
        <v/>
      </c>
      <c r="E345" s="39">
        <f>'Inputs &amp; summary'!AP372</f>
        <v/>
      </c>
    </row>
    <row r="346" ht="12.75" customHeight="1" s="324">
      <c r="A346" s="195">
        <f>'Inputs &amp; summary'!Q373</f>
        <v/>
      </c>
      <c r="B346" s="195" t="n">
        <v>0</v>
      </c>
      <c r="C346" s="39">
        <f>'Inputs &amp; summary'!A373</f>
        <v/>
      </c>
      <c r="D346" s="39">
        <f>AND('Inputs &amp; summary'!AO373,E346="OPEX breakeven price")</f>
        <v/>
      </c>
      <c r="E346" s="39">
        <f>'Inputs &amp; summary'!AP373</f>
        <v/>
      </c>
    </row>
    <row r="347" ht="12.75" customHeight="1" s="324">
      <c r="A347" s="195">
        <f>'Inputs &amp; summary'!Q374</f>
        <v/>
      </c>
      <c r="B347" s="195" t="n">
        <v>0</v>
      </c>
      <c r="C347" s="39">
        <f>'Inputs &amp; summary'!A374</f>
        <v/>
      </c>
      <c r="D347" s="39">
        <f>AND('Inputs &amp; summary'!AO374,E347="OPEX breakeven price")</f>
        <v/>
      </c>
      <c r="E347" s="39">
        <f>'Inputs &amp; summary'!AP374</f>
        <v/>
      </c>
    </row>
    <row r="348" ht="12.75" customHeight="1" s="324">
      <c r="A348" s="195">
        <f>'Inputs &amp; summary'!Q375</f>
        <v/>
      </c>
      <c r="B348" s="195" t="n">
        <v>0</v>
      </c>
      <c r="C348" s="39">
        <f>'Inputs &amp; summary'!A375</f>
        <v/>
      </c>
      <c r="D348" s="39">
        <f>AND('Inputs &amp; summary'!AO375,E348="OPEX breakeven price")</f>
        <v/>
      </c>
      <c r="E348" s="39">
        <f>'Inputs &amp; summary'!AP375</f>
        <v/>
      </c>
    </row>
    <row r="349" ht="12.75" customHeight="1" s="324">
      <c r="A349" s="195">
        <f>'Inputs &amp; summary'!Q376</f>
        <v/>
      </c>
      <c r="B349" s="195" t="n">
        <v>0</v>
      </c>
      <c r="C349" s="39">
        <f>'Inputs &amp; summary'!A376</f>
        <v/>
      </c>
      <c r="D349" s="39">
        <f>AND('Inputs &amp; summary'!AO376,E349="OPEX breakeven price")</f>
        <v/>
      </c>
      <c r="E349" s="39">
        <f>'Inputs &amp; summary'!AP376</f>
        <v/>
      </c>
    </row>
    <row r="350" ht="12.75" customHeight="1" s="324">
      <c r="A350" s="195">
        <f>'Inputs &amp; summary'!Q377</f>
        <v/>
      </c>
      <c r="B350" s="195" t="n">
        <v>0</v>
      </c>
      <c r="C350" s="39">
        <f>'Inputs &amp; summary'!A377</f>
        <v/>
      </c>
      <c r="D350" s="39">
        <f>AND('Inputs &amp; summary'!AO377,E350="OPEX breakeven price")</f>
        <v/>
      </c>
      <c r="E350" s="39">
        <f>'Inputs &amp; summary'!AP377</f>
        <v/>
      </c>
    </row>
    <row r="351" ht="12.75" customHeight="1" s="324">
      <c r="A351" s="195">
        <f>'Inputs &amp; summary'!Q378</f>
        <v/>
      </c>
      <c r="B351" s="195" t="n">
        <v>0</v>
      </c>
      <c r="C351" s="39">
        <f>'Inputs &amp; summary'!A378</f>
        <v/>
      </c>
      <c r="D351" s="39">
        <f>AND('Inputs &amp; summary'!AO378,E351="OPEX breakeven price")</f>
        <v/>
      </c>
      <c r="E351" s="39">
        <f>'Inputs &amp; summary'!AP378</f>
        <v/>
      </c>
    </row>
    <row r="352" ht="12.75" customHeight="1" s="324">
      <c r="A352" s="195">
        <f>'Inputs &amp; summary'!Q379</f>
        <v/>
      </c>
      <c r="B352" s="195" t="n">
        <v>0</v>
      </c>
      <c r="C352" s="39">
        <f>'Inputs &amp; summary'!A379</f>
        <v/>
      </c>
      <c r="D352" s="39">
        <f>AND('Inputs &amp; summary'!AO379,E352="OPEX breakeven price")</f>
        <v/>
      </c>
      <c r="E352" s="39">
        <f>'Inputs &amp; summary'!AP379</f>
        <v/>
      </c>
    </row>
    <row r="353" ht="12.75" customHeight="1" s="324">
      <c r="A353" s="195">
        <f>'Inputs &amp; summary'!Q380</f>
        <v/>
      </c>
      <c r="B353" s="195" t="n">
        <v>0</v>
      </c>
      <c r="C353" s="39">
        <f>'Inputs &amp; summary'!A380</f>
        <v/>
      </c>
      <c r="D353" s="39">
        <f>AND('Inputs &amp; summary'!AO380,E353="OPEX breakeven price")</f>
        <v/>
      </c>
      <c r="E353" s="39">
        <f>'Inputs &amp; summary'!AP380</f>
        <v/>
      </c>
    </row>
    <row r="354" ht="12.75" customHeight="1" s="324">
      <c r="A354" s="195">
        <f>'Inputs &amp; summary'!Q381</f>
        <v/>
      </c>
      <c r="B354" s="195" t="n">
        <v>0</v>
      </c>
      <c r="C354" s="39">
        <f>'Inputs &amp; summary'!A381</f>
        <v/>
      </c>
      <c r="D354" s="39">
        <f>AND('Inputs &amp; summary'!AO381,E354="OPEX breakeven price")</f>
        <v/>
      </c>
      <c r="E354" s="39">
        <f>'Inputs &amp; summary'!AP381</f>
        <v/>
      </c>
    </row>
    <row r="355" ht="12.75" customHeight="1" s="324">
      <c r="A355" s="195">
        <f>'Inputs &amp; summary'!Q382</f>
        <v/>
      </c>
      <c r="B355" s="195" t="n">
        <v>0</v>
      </c>
      <c r="C355" s="39">
        <f>'Inputs &amp; summary'!A382</f>
        <v/>
      </c>
      <c r="D355" s="39">
        <f>AND('Inputs &amp; summary'!AO382,E355="OPEX breakeven price")</f>
        <v/>
      </c>
      <c r="E355" s="39">
        <f>'Inputs &amp; summary'!AP382</f>
        <v/>
      </c>
    </row>
    <row r="356" ht="12.75" customHeight="1" s="324">
      <c r="A356" s="195">
        <f>'Inputs &amp; summary'!Q383</f>
        <v/>
      </c>
      <c r="B356" s="195" t="n">
        <v>0</v>
      </c>
      <c r="C356" s="39">
        <f>'Inputs &amp; summary'!A383</f>
        <v/>
      </c>
      <c r="D356" s="39">
        <f>AND('Inputs &amp; summary'!AO383,E356="OPEX breakeven price")</f>
        <v/>
      </c>
      <c r="E356" s="39">
        <f>'Inputs &amp; summary'!AP383</f>
        <v/>
      </c>
    </row>
    <row r="357" ht="12.75" customHeight="1" s="324">
      <c r="A357" s="195">
        <f>'Inputs &amp; summary'!Q384</f>
        <v/>
      </c>
      <c r="B357" s="195" t="n">
        <v>0</v>
      </c>
      <c r="C357" s="39">
        <f>'Inputs &amp; summary'!A384</f>
        <v/>
      </c>
      <c r="D357" s="39">
        <f>AND('Inputs &amp; summary'!AO384,E357="OPEX breakeven price")</f>
        <v/>
      </c>
      <c r="E357" s="39">
        <f>'Inputs &amp; summary'!AP384</f>
        <v/>
      </c>
    </row>
    <row r="358" ht="12.75" customHeight="1" s="324">
      <c r="A358" s="195">
        <f>'Inputs &amp; summary'!Q385</f>
        <v/>
      </c>
      <c r="B358" s="195" t="n">
        <v>0</v>
      </c>
      <c r="C358" s="39">
        <f>'Inputs &amp; summary'!A385</f>
        <v/>
      </c>
      <c r="D358" s="39">
        <f>AND('Inputs &amp; summary'!AO385,E358="OPEX breakeven price")</f>
        <v/>
      </c>
      <c r="E358" s="39">
        <f>'Inputs &amp; summary'!AP385</f>
        <v/>
      </c>
    </row>
    <row r="359" ht="12.75" customHeight="1" s="324">
      <c r="A359" s="195">
        <f>'Inputs &amp; summary'!Q386</f>
        <v/>
      </c>
      <c r="B359" s="195" t="n">
        <v>0</v>
      </c>
      <c r="C359" s="39">
        <f>'Inputs &amp; summary'!A386</f>
        <v/>
      </c>
      <c r="D359" s="39">
        <f>AND('Inputs &amp; summary'!AO386,E359="OPEX breakeven price")</f>
        <v/>
      </c>
      <c r="E359" s="39">
        <f>'Inputs &amp; summary'!AP386</f>
        <v/>
      </c>
    </row>
    <row r="360" ht="12.75" customHeight="1" s="324">
      <c r="A360" s="195">
        <f>'Inputs &amp; summary'!Q387</f>
        <v/>
      </c>
      <c r="B360" s="195" t="n">
        <v>0</v>
      </c>
      <c r="C360" s="39">
        <f>'Inputs &amp; summary'!A387</f>
        <v/>
      </c>
      <c r="D360" s="39">
        <f>AND('Inputs &amp; summary'!AO387,E360="OPEX breakeven price")</f>
        <v/>
      </c>
      <c r="E360" s="39">
        <f>'Inputs &amp; summary'!AP387</f>
        <v/>
      </c>
    </row>
    <row r="361" ht="12.75" customHeight="1" s="324">
      <c r="A361" s="195">
        <f>'Inputs &amp; summary'!Q388</f>
        <v/>
      </c>
      <c r="B361" s="195" t="n">
        <v>0</v>
      </c>
      <c r="C361" s="39">
        <f>'Inputs &amp; summary'!A388</f>
        <v/>
      </c>
      <c r="D361" s="39">
        <f>AND('Inputs &amp; summary'!AO388,E361="OPEX breakeven price")</f>
        <v/>
      </c>
      <c r="E361" s="39">
        <f>'Inputs &amp; summary'!AP388</f>
        <v/>
      </c>
    </row>
    <row r="362" ht="12.75" customHeight="1" s="324">
      <c r="A362" s="195">
        <f>'Inputs &amp; summary'!Q389</f>
        <v/>
      </c>
      <c r="B362" s="195" t="n">
        <v>0</v>
      </c>
      <c r="C362" s="39">
        <f>'Inputs &amp; summary'!A389</f>
        <v/>
      </c>
      <c r="D362" s="39">
        <f>AND('Inputs &amp; summary'!AO389,E362="OPEX breakeven price")</f>
        <v/>
      </c>
      <c r="E362" s="39">
        <f>'Inputs &amp; summary'!AP389</f>
        <v/>
      </c>
    </row>
    <row r="363" ht="12.75" customHeight="1" s="324">
      <c r="A363" s="195">
        <f>'Inputs &amp; summary'!Q390</f>
        <v/>
      </c>
      <c r="B363" s="195" t="n">
        <v>0</v>
      </c>
      <c r="C363" s="39">
        <f>'Inputs &amp; summary'!A390</f>
        <v/>
      </c>
      <c r="D363" s="39">
        <f>AND('Inputs &amp; summary'!AO390,E363="OPEX breakeven price")</f>
        <v/>
      </c>
      <c r="E363" s="39">
        <f>'Inputs &amp; summary'!AP390</f>
        <v/>
      </c>
    </row>
    <row r="364" ht="12.75" customHeight="1" s="324">
      <c r="A364" s="195">
        <f>'Inputs &amp; summary'!Q391</f>
        <v/>
      </c>
      <c r="B364" s="195" t="n">
        <v>0</v>
      </c>
      <c r="C364" s="39">
        <f>'Inputs &amp; summary'!A391</f>
        <v/>
      </c>
      <c r="D364" s="39">
        <f>AND('Inputs &amp; summary'!AO391,E364="OPEX breakeven price")</f>
        <v/>
      </c>
      <c r="E364" s="39">
        <f>'Inputs &amp; summary'!AP391</f>
        <v/>
      </c>
    </row>
    <row r="365" ht="12.75" customHeight="1" s="324">
      <c r="A365" s="195">
        <f>'Inputs &amp; summary'!Q392</f>
        <v/>
      </c>
      <c r="B365" s="195" t="n">
        <v>0</v>
      </c>
      <c r="C365" s="39">
        <f>'Inputs &amp; summary'!A392</f>
        <v/>
      </c>
      <c r="D365" s="39">
        <f>AND('Inputs &amp; summary'!AO392,E365="OPEX breakeven price")</f>
        <v/>
      </c>
      <c r="E365" s="39">
        <f>'Inputs &amp; summary'!AP392</f>
        <v/>
      </c>
    </row>
    <row r="366" ht="12.75" customHeight="1" s="324">
      <c r="A366" s="195">
        <f>'Inputs &amp; summary'!Q393</f>
        <v/>
      </c>
      <c r="B366" s="195" t="n">
        <v>0</v>
      </c>
      <c r="C366" s="39">
        <f>'Inputs &amp; summary'!A393</f>
        <v/>
      </c>
      <c r="D366" s="39">
        <f>AND('Inputs &amp; summary'!AO393,E366="OPEX breakeven price")</f>
        <v/>
      </c>
      <c r="E366" s="39">
        <f>'Inputs &amp; summary'!AP393</f>
        <v/>
      </c>
    </row>
    <row r="367" ht="12.75" customHeight="1" s="324">
      <c r="A367" s="195">
        <f>'Inputs &amp; summary'!Q394</f>
        <v/>
      </c>
      <c r="B367" s="195" t="n">
        <v>0</v>
      </c>
      <c r="C367" s="39">
        <f>'Inputs &amp; summary'!A394</f>
        <v/>
      </c>
      <c r="D367" s="39">
        <f>AND('Inputs &amp; summary'!AO394,E367="OPEX breakeven price")</f>
        <v/>
      </c>
      <c r="E367" s="39">
        <f>'Inputs &amp; summary'!AP394</f>
        <v/>
      </c>
    </row>
    <row r="368" ht="12.75" customHeight="1" s="324">
      <c r="A368" s="195">
        <f>'Inputs &amp; summary'!Q395</f>
        <v/>
      </c>
      <c r="B368" s="195" t="n">
        <v>0</v>
      </c>
      <c r="C368" s="39">
        <f>'Inputs &amp; summary'!A395</f>
        <v/>
      </c>
      <c r="D368" s="39">
        <f>AND('Inputs &amp; summary'!AO395,E368="OPEX breakeven price")</f>
        <v/>
      </c>
      <c r="E368" s="39">
        <f>'Inputs &amp; summary'!AP395</f>
        <v/>
      </c>
    </row>
    <row r="369" ht="12.75" customHeight="1" s="324">
      <c r="A369" s="195">
        <f>'Inputs &amp; summary'!Q396</f>
        <v/>
      </c>
      <c r="B369" s="195" t="n">
        <v>0</v>
      </c>
      <c r="C369" s="39">
        <f>'Inputs &amp; summary'!A396</f>
        <v/>
      </c>
      <c r="D369" s="39">
        <f>AND('Inputs &amp; summary'!AO396,E369="OPEX breakeven price")</f>
        <v/>
      </c>
      <c r="E369" s="39">
        <f>'Inputs &amp; summary'!AP396</f>
        <v/>
      </c>
    </row>
    <row r="370" ht="12.75" customHeight="1" s="324">
      <c r="A370" s="195">
        <f>'Inputs &amp; summary'!Q397</f>
        <v/>
      </c>
      <c r="B370" s="195" t="n">
        <v>0</v>
      </c>
      <c r="C370" s="39">
        <f>'Inputs &amp; summary'!A397</f>
        <v/>
      </c>
      <c r="D370" s="39">
        <f>AND('Inputs &amp; summary'!AO397,E370="OPEX breakeven price")</f>
        <v/>
      </c>
      <c r="E370" s="39">
        <f>'Inputs &amp; summary'!AP397</f>
        <v/>
      </c>
    </row>
    <row r="371" ht="12.75" customHeight="1" s="324">
      <c r="A371" s="195">
        <f>'Inputs &amp; summary'!Q398</f>
        <v/>
      </c>
      <c r="B371" s="195" t="n">
        <v>0</v>
      </c>
      <c r="C371" s="39">
        <f>'Inputs &amp; summary'!A398</f>
        <v/>
      </c>
      <c r="D371" s="39">
        <f>AND('Inputs &amp; summary'!AO398,E371="OPEX breakeven price")</f>
        <v/>
      </c>
      <c r="E371" s="39">
        <f>'Inputs &amp; summary'!AP398</f>
        <v/>
      </c>
    </row>
    <row r="372" ht="12.75" customHeight="1" s="324">
      <c r="A372" s="195">
        <f>'Inputs &amp; summary'!Q399</f>
        <v/>
      </c>
      <c r="B372" s="195" t="n">
        <v>0</v>
      </c>
      <c r="C372" s="39">
        <f>'Inputs &amp; summary'!A399</f>
        <v/>
      </c>
      <c r="D372" s="39">
        <f>AND('Inputs &amp; summary'!AO399,E372="OPEX breakeven price")</f>
        <v/>
      </c>
      <c r="E372" s="39">
        <f>'Inputs &amp; summary'!AP399</f>
        <v/>
      </c>
    </row>
    <row r="373" ht="12.75" customHeight="1" s="324">
      <c r="A373" s="195">
        <f>'Inputs &amp; summary'!Q400</f>
        <v/>
      </c>
      <c r="B373" s="195" t="n">
        <v>0</v>
      </c>
      <c r="C373" s="39">
        <f>'Inputs &amp; summary'!A400</f>
        <v/>
      </c>
      <c r="D373" s="39">
        <f>AND('Inputs &amp; summary'!AO400,E373="OPEX breakeven price")</f>
        <v/>
      </c>
      <c r="E373" s="39">
        <f>'Inputs &amp; summary'!AP400</f>
        <v/>
      </c>
    </row>
    <row r="374" ht="12.75" customHeight="1" s="324">
      <c r="A374" s="195">
        <f>'Inputs &amp; summary'!Q401</f>
        <v/>
      </c>
      <c r="B374" s="195" t="n">
        <v>0</v>
      </c>
      <c r="C374" s="39">
        <f>'Inputs &amp; summary'!A401</f>
        <v/>
      </c>
      <c r="D374" s="39">
        <f>AND('Inputs &amp; summary'!AO401,E374="OPEX breakeven price")</f>
        <v/>
      </c>
      <c r="E374" s="39">
        <f>'Inputs &amp; summary'!AP401</f>
        <v/>
      </c>
    </row>
    <row r="375" ht="12.75" customHeight="1" s="324">
      <c r="A375" s="195">
        <f>'Inputs &amp; summary'!Q402</f>
        <v/>
      </c>
      <c r="B375" s="195" t="n">
        <v>0</v>
      </c>
      <c r="C375" s="39">
        <f>'Inputs &amp; summary'!A402</f>
        <v/>
      </c>
      <c r="D375" s="39">
        <f>AND('Inputs &amp; summary'!AO402,E375="OPEX breakeven price")</f>
        <v/>
      </c>
      <c r="E375" s="39">
        <f>'Inputs &amp; summary'!AP402</f>
        <v/>
      </c>
    </row>
    <row r="376" ht="12.75" customHeight="1" s="324">
      <c r="A376" s="195">
        <f>'Inputs &amp; summary'!Q403</f>
        <v/>
      </c>
      <c r="B376" s="195" t="n">
        <v>0</v>
      </c>
      <c r="C376" s="39">
        <f>'Inputs &amp; summary'!A403</f>
        <v/>
      </c>
      <c r="D376" s="39">
        <f>AND('Inputs &amp; summary'!AO403,E376="OPEX breakeven price")</f>
        <v/>
      </c>
      <c r="E376" s="39">
        <f>'Inputs &amp; summary'!AP403</f>
        <v/>
      </c>
    </row>
    <row r="377" ht="12.75" customHeight="1" s="324">
      <c r="A377" s="195">
        <f>'Inputs &amp; summary'!Q404</f>
        <v/>
      </c>
      <c r="B377" s="195" t="n">
        <v>0</v>
      </c>
      <c r="C377" s="39">
        <f>'Inputs &amp; summary'!A404</f>
        <v/>
      </c>
      <c r="D377" s="39">
        <f>AND('Inputs &amp; summary'!AO404,E377="OPEX breakeven price")</f>
        <v/>
      </c>
      <c r="E377" s="39">
        <f>'Inputs &amp; summary'!AP404</f>
        <v/>
      </c>
    </row>
    <row r="378" ht="12.75" customHeight="1" s="324">
      <c r="A378" s="195">
        <f>'Inputs &amp; summary'!Q405</f>
        <v/>
      </c>
      <c r="B378" s="195" t="n">
        <v>0</v>
      </c>
      <c r="C378" s="39">
        <f>'Inputs &amp; summary'!A405</f>
        <v/>
      </c>
      <c r="D378" s="39">
        <f>AND('Inputs &amp; summary'!AO405,E378="OPEX breakeven price")</f>
        <v/>
      </c>
      <c r="E378" s="39">
        <f>'Inputs &amp; summary'!AP405</f>
        <v/>
      </c>
    </row>
    <row r="379" ht="12.75" customHeight="1" s="324">
      <c r="A379" s="195">
        <f>'Inputs &amp; summary'!Q406</f>
        <v/>
      </c>
      <c r="B379" s="195" t="n">
        <v>0</v>
      </c>
      <c r="C379" s="39">
        <f>'Inputs &amp; summary'!A406</f>
        <v/>
      </c>
      <c r="D379" s="39">
        <f>AND('Inputs &amp; summary'!AO406,E379="OPEX breakeven price")</f>
        <v/>
      </c>
      <c r="E379" s="39">
        <f>'Inputs &amp; summary'!AP406</f>
        <v/>
      </c>
    </row>
    <row r="380" ht="12.75" customHeight="1" s="324">
      <c r="A380" s="195">
        <f>'Inputs &amp; summary'!Q407</f>
        <v/>
      </c>
      <c r="B380" s="195" t="n">
        <v>0</v>
      </c>
      <c r="C380" s="39">
        <f>'Inputs &amp; summary'!A407</f>
        <v/>
      </c>
      <c r="D380" s="39">
        <f>AND('Inputs &amp; summary'!AO407,E380="OPEX breakeven price")</f>
        <v/>
      </c>
      <c r="E380" s="39">
        <f>'Inputs &amp; summary'!AP407</f>
        <v/>
      </c>
    </row>
    <row r="381" ht="12.75" customHeight="1" s="324">
      <c r="A381" s="195">
        <f>'Inputs &amp; summary'!Q408</f>
        <v/>
      </c>
      <c r="B381" s="195" t="n">
        <v>0</v>
      </c>
      <c r="C381" s="39">
        <f>'Inputs &amp; summary'!A408</f>
        <v/>
      </c>
      <c r="D381" s="39">
        <f>AND('Inputs &amp; summary'!AO408,E381="OPEX breakeven price")</f>
        <v/>
      </c>
      <c r="E381" s="39">
        <f>'Inputs &amp; summary'!AP408</f>
        <v/>
      </c>
    </row>
    <row r="382" ht="12.75" customHeight="1" s="324">
      <c r="A382" s="195">
        <f>'Inputs &amp; summary'!Q409</f>
        <v/>
      </c>
      <c r="B382" s="195" t="n">
        <v>0</v>
      </c>
      <c r="C382" s="39">
        <f>'Inputs &amp; summary'!A409</f>
        <v/>
      </c>
      <c r="D382" s="39">
        <f>AND('Inputs &amp; summary'!AO409,E382="OPEX breakeven price")</f>
        <v/>
      </c>
      <c r="E382" s="39">
        <f>'Inputs &amp; summary'!AP409</f>
        <v/>
      </c>
    </row>
    <row r="383" ht="12.75" customHeight="1" s="324">
      <c r="A383" s="195">
        <f>'Inputs &amp; summary'!Q410</f>
        <v/>
      </c>
      <c r="B383" s="195" t="n">
        <v>0</v>
      </c>
      <c r="C383" s="39">
        <f>'Inputs &amp; summary'!A410</f>
        <v/>
      </c>
      <c r="D383" s="39">
        <f>AND('Inputs &amp; summary'!AO410,E383="OPEX breakeven price")</f>
        <v/>
      </c>
      <c r="E383" s="39">
        <f>'Inputs &amp; summary'!AP410</f>
        <v/>
      </c>
    </row>
    <row r="384" ht="12.75" customHeight="1" s="324">
      <c r="A384" s="195">
        <f>'Inputs &amp; summary'!Q411</f>
        <v/>
      </c>
      <c r="B384" s="195" t="n">
        <v>0</v>
      </c>
      <c r="C384" s="39">
        <f>'Inputs &amp; summary'!A411</f>
        <v/>
      </c>
      <c r="D384" s="39">
        <f>AND('Inputs &amp; summary'!AO411,E384="OPEX breakeven price")</f>
        <v/>
      </c>
      <c r="E384" s="39">
        <f>'Inputs &amp; summary'!AP411</f>
        <v/>
      </c>
    </row>
    <row r="385" ht="12.75" customHeight="1" s="324">
      <c r="A385" s="195">
        <f>'Inputs &amp; summary'!Q412</f>
        <v/>
      </c>
      <c r="B385" s="195" t="n">
        <v>0</v>
      </c>
      <c r="C385" s="39">
        <f>'Inputs &amp; summary'!A412</f>
        <v/>
      </c>
      <c r="D385" s="39">
        <f>AND('Inputs &amp; summary'!AO412,E385="OPEX breakeven price")</f>
        <v/>
      </c>
      <c r="E385" s="39">
        <f>'Inputs &amp; summary'!AP412</f>
        <v/>
      </c>
    </row>
    <row r="386" ht="12.75" customHeight="1" s="324">
      <c r="A386" s="195">
        <f>'Inputs &amp; summary'!Q413</f>
        <v/>
      </c>
      <c r="B386" s="195" t="n">
        <v>0</v>
      </c>
      <c r="C386" s="39">
        <f>'Inputs &amp; summary'!A413</f>
        <v/>
      </c>
      <c r="D386" s="39">
        <f>AND('Inputs &amp; summary'!AO413,E386="OPEX breakeven price")</f>
        <v/>
      </c>
      <c r="E386" s="39">
        <f>'Inputs &amp; summary'!AP413</f>
        <v/>
      </c>
    </row>
    <row r="387" ht="12.75" customHeight="1" s="324">
      <c r="A387" s="195">
        <f>'Inputs &amp; summary'!Q414</f>
        <v/>
      </c>
      <c r="B387" s="195" t="n">
        <v>0</v>
      </c>
      <c r="C387" s="39">
        <f>'Inputs &amp; summary'!A414</f>
        <v/>
      </c>
      <c r="D387" s="39">
        <f>AND('Inputs &amp; summary'!AO414,E387="OPEX breakeven price")</f>
        <v/>
      </c>
      <c r="E387" s="39">
        <f>'Inputs &amp; summary'!AP414</f>
        <v/>
      </c>
    </row>
    <row r="388" ht="12.75" customHeight="1" s="324">
      <c r="A388" s="195">
        <f>'Inputs &amp; summary'!Q415</f>
        <v/>
      </c>
      <c r="B388" s="195" t="n">
        <v>0</v>
      </c>
      <c r="C388" s="39">
        <f>'Inputs &amp; summary'!A415</f>
        <v/>
      </c>
      <c r="D388" s="39">
        <f>AND('Inputs &amp; summary'!AO415,E388="OPEX breakeven price")</f>
        <v/>
      </c>
      <c r="E388" s="39">
        <f>'Inputs &amp; summary'!AP415</f>
        <v/>
      </c>
    </row>
    <row r="389" ht="12.75" customHeight="1" s="324">
      <c r="A389" s="195">
        <f>'Inputs &amp; summary'!Q416</f>
        <v/>
      </c>
      <c r="B389" s="195" t="n">
        <v>0</v>
      </c>
      <c r="C389" s="39">
        <f>'Inputs &amp; summary'!A416</f>
        <v/>
      </c>
      <c r="D389" s="39">
        <f>AND('Inputs &amp; summary'!AO416,E389="OPEX breakeven price")</f>
        <v/>
      </c>
      <c r="E389" s="39">
        <f>'Inputs &amp; summary'!AP416</f>
        <v/>
      </c>
    </row>
    <row r="390" ht="12.75" customHeight="1" s="324">
      <c r="A390" s="195">
        <f>'Inputs &amp; summary'!Q417</f>
        <v/>
      </c>
      <c r="B390" s="195" t="n">
        <v>0</v>
      </c>
      <c r="C390" s="39">
        <f>'Inputs &amp; summary'!A417</f>
        <v/>
      </c>
      <c r="D390" s="39">
        <f>AND('Inputs &amp; summary'!AO417,E390="OPEX breakeven price")</f>
        <v/>
      </c>
      <c r="E390" s="39">
        <f>'Inputs &amp; summary'!AP417</f>
        <v/>
      </c>
    </row>
    <row r="391" ht="12.75" customHeight="1" s="324">
      <c r="A391" s="195">
        <f>'Inputs &amp; summary'!Q418</f>
        <v/>
      </c>
      <c r="B391" s="195" t="n">
        <v>0</v>
      </c>
      <c r="C391" s="39">
        <f>'Inputs &amp; summary'!A418</f>
        <v/>
      </c>
      <c r="D391" s="39">
        <f>AND('Inputs &amp; summary'!AO418,E391="OPEX breakeven price")</f>
        <v/>
      </c>
      <c r="E391" s="39">
        <f>'Inputs &amp; summary'!AP418</f>
        <v/>
      </c>
    </row>
    <row r="392" ht="12.75" customHeight="1" s="324">
      <c r="A392" s="195">
        <f>'Inputs &amp; summary'!Q419</f>
        <v/>
      </c>
      <c r="B392" s="195" t="n">
        <v>0</v>
      </c>
      <c r="C392" s="39">
        <f>'Inputs &amp; summary'!A419</f>
        <v/>
      </c>
      <c r="D392" s="39">
        <f>AND('Inputs &amp; summary'!AO419,E392="OPEX breakeven price")</f>
        <v/>
      </c>
      <c r="E392" s="39">
        <f>'Inputs &amp; summary'!AP419</f>
        <v/>
      </c>
    </row>
    <row r="393" ht="12.75" customHeight="1" s="324">
      <c r="A393" s="195">
        <f>'Inputs &amp; summary'!Q420</f>
        <v/>
      </c>
      <c r="B393" s="195" t="n">
        <v>0</v>
      </c>
      <c r="C393" s="39">
        <f>'Inputs &amp; summary'!A420</f>
        <v/>
      </c>
      <c r="D393" s="39">
        <f>AND('Inputs &amp; summary'!AO420,E393="OPEX breakeven price")</f>
        <v/>
      </c>
      <c r="E393" s="39">
        <f>'Inputs &amp; summary'!AP420</f>
        <v/>
      </c>
    </row>
    <row r="394" ht="12.75" customHeight="1" s="324">
      <c r="A394" s="195">
        <f>'Inputs &amp; summary'!Q421</f>
        <v/>
      </c>
      <c r="B394" s="195" t="n">
        <v>0</v>
      </c>
      <c r="C394" s="39">
        <f>'Inputs &amp; summary'!A421</f>
        <v/>
      </c>
      <c r="D394" s="39">
        <f>AND('Inputs &amp; summary'!AO421,E394="OPEX breakeven price")</f>
        <v/>
      </c>
      <c r="E394" s="39">
        <f>'Inputs &amp; summary'!AP421</f>
        <v/>
      </c>
    </row>
    <row r="395" ht="12.75" customHeight="1" s="324">
      <c r="A395" s="195">
        <f>'Inputs &amp; summary'!Q422</f>
        <v/>
      </c>
      <c r="B395" s="195" t="n">
        <v>0</v>
      </c>
      <c r="C395" s="39">
        <f>'Inputs &amp; summary'!A422</f>
        <v/>
      </c>
      <c r="D395" s="39">
        <f>AND('Inputs &amp; summary'!AO422,E395="OPEX breakeven price")</f>
        <v/>
      </c>
      <c r="E395" s="39">
        <f>'Inputs &amp; summary'!AP422</f>
        <v/>
      </c>
    </row>
    <row r="396" ht="12.75" customHeight="1" s="324">
      <c r="A396" s="195">
        <f>'Inputs &amp; summary'!Q423</f>
        <v/>
      </c>
      <c r="B396" s="195" t="n">
        <v>0</v>
      </c>
      <c r="C396" s="39">
        <f>'Inputs &amp; summary'!A423</f>
        <v/>
      </c>
      <c r="D396" s="39">
        <f>AND('Inputs &amp; summary'!AO423,E396="OPEX breakeven price")</f>
        <v/>
      </c>
      <c r="E396" s="39">
        <f>'Inputs &amp; summary'!AP423</f>
        <v/>
      </c>
    </row>
    <row r="397" ht="12.75" customHeight="1" s="324">
      <c r="A397" s="195">
        <f>'Inputs &amp; summary'!Q424</f>
        <v/>
      </c>
      <c r="B397" s="195" t="n">
        <v>0</v>
      </c>
      <c r="C397" s="39">
        <f>'Inputs &amp; summary'!A424</f>
        <v/>
      </c>
      <c r="D397" s="39">
        <f>AND('Inputs &amp; summary'!AO424,E397="OPEX breakeven price")</f>
        <v/>
      </c>
      <c r="E397" s="39">
        <f>'Inputs &amp; summary'!AP424</f>
        <v/>
      </c>
    </row>
    <row r="398" ht="12.75" customHeight="1" s="324">
      <c r="A398" s="195">
        <f>'Inputs &amp; summary'!Q425</f>
        <v/>
      </c>
      <c r="B398" s="195" t="n">
        <v>0</v>
      </c>
      <c r="C398" s="39">
        <f>'Inputs &amp; summary'!A425</f>
        <v/>
      </c>
      <c r="D398" s="39">
        <f>AND('Inputs &amp; summary'!AO425,E398="OPEX breakeven price")</f>
        <v/>
      </c>
      <c r="E398" s="39">
        <f>'Inputs &amp; summary'!AP425</f>
        <v/>
      </c>
    </row>
    <row r="399" ht="12.75" customHeight="1" s="324">
      <c r="A399" s="195">
        <f>'Inputs &amp; summary'!Q426</f>
        <v/>
      </c>
      <c r="B399" s="195" t="n">
        <v>0</v>
      </c>
      <c r="C399" s="39">
        <f>'Inputs &amp; summary'!A426</f>
        <v/>
      </c>
      <c r="D399" s="39">
        <f>AND('Inputs &amp; summary'!AO426,E399="OPEX breakeven price")</f>
        <v/>
      </c>
      <c r="E399" s="39">
        <f>'Inputs &amp; summary'!AP426</f>
        <v/>
      </c>
    </row>
    <row r="400" ht="12.75" customHeight="1" s="324">
      <c r="A400" s="195">
        <f>'Inputs &amp; summary'!Q427</f>
        <v/>
      </c>
      <c r="B400" s="195" t="n">
        <v>0</v>
      </c>
      <c r="C400" s="39">
        <f>'Inputs &amp; summary'!A427</f>
        <v/>
      </c>
      <c r="D400" s="39">
        <f>AND('Inputs &amp; summary'!AO427,E400="OPEX breakeven price")</f>
        <v/>
      </c>
      <c r="E400" s="39">
        <f>'Inputs &amp; summary'!AP427</f>
        <v/>
      </c>
    </row>
    <row r="401" ht="12.75" customHeight="1" s="324">
      <c r="A401" s="195">
        <f>'Inputs &amp; summary'!Q428</f>
        <v/>
      </c>
      <c r="B401" s="195" t="n">
        <v>0</v>
      </c>
      <c r="C401" s="39">
        <f>'Inputs &amp; summary'!A428</f>
        <v/>
      </c>
      <c r="D401" s="39">
        <f>AND('Inputs &amp; summary'!AO428,E401="OPEX breakeven price")</f>
        <v/>
      </c>
      <c r="E401" s="39">
        <f>'Inputs &amp; summary'!AP428</f>
        <v/>
      </c>
    </row>
    <row r="402" ht="12.75" customHeight="1" s="324">
      <c r="A402" s="195">
        <f>'Inputs &amp; summary'!Q429</f>
        <v/>
      </c>
      <c r="B402" s="195" t="n">
        <v>0</v>
      </c>
      <c r="C402" s="39">
        <f>'Inputs &amp; summary'!A429</f>
        <v/>
      </c>
      <c r="D402" s="39">
        <f>AND('Inputs &amp; summary'!AO429,E402="OPEX breakeven price")</f>
        <v/>
      </c>
      <c r="E402" s="39">
        <f>'Inputs &amp; summary'!AP429</f>
        <v/>
      </c>
    </row>
    <row r="403" ht="12.75" customHeight="1" s="324">
      <c r="A403" s="195">
        <f>'Inputs &amp; summary'!Q430</f>
        <v/>
      </c>
      <c r="B403" s="195" t="n">
        <v>0</v>
      </c>
      <c r="C403" s="39">
        <f>'Inputs &amp; summary'!A430</f>
        <v/>
      </c>
      <c r="D403" s="39">
        <f>AND('Inputs &amp; summary'!AO430,E403="OPEX breakeven price")</f>
        <v/>
      </c>
      <c r="E403" s="39">
        <f>'Inputs &amp; summary'!AP430</f>
        <v/>
      </c>
    </row>
    <row r="404" ht="12.75" customHeight="1" s="324">
      <c r="A404" s="195">
        <f>'Inputs &amp; summary'!Q431</f>
        <v/>
      </c>
      <c r="B404" s="195" t="n">
        <v>0</v>
      </c>
      <c r="C404" s="39">
        <f>'Inputs &amp; summary'!A431</f>
        <v/>
      </c>
      <c r="D404" s="39">
        <f>AND('Inputs &amp; summary'!AO431,E404="OPEX breakeven price")</f>
        <v/>
      </c>
      <c r="E404" s="39">
        <f>'Inputs &amp; summary'!AP431</f>
        <v/>
      </c>
    </row>
    <row r="405" ht="12.75" customHeight="1" s="324">
      <c r="A405" s="195">
        <f>'Inputs &amp; summary'!Q432</f>
        <v/>
      </c>
      <c r="B405" s="195" t="n">
        <v>0</v>
      </c>
      <c r="C405" s="39">
        <f>'Inputs &amp; summary'!A432</f>
        <v/>
      </c>
      <c r="D405" s="39">
        <f>AND('Inputs &amp; summary'!AO432,E405="OPEX breakeven price")</f>
        <v/>
      </c>
      <c r="E405" s="39">
        <f>'Inputs &amp; summary'!AP432</f>
        <v/>
      </c>
    </row>
    <row r="406" ht="12.75" customHeight="1" s="324">
      <c r="A406" s="195">
        <f>'Inputs &amp; summary'!Q433</f>
        <v/>
      </c>
      <c r="B406" s="195" t="n">
        <v>0</v>
      </c>
      <c r="C406" s="39">
        <f>'Inputs &amp; summary'!A433</f>
        <v/>
      </c>
      <c r="D406" s="39">
        <f>AND('Inputs &amp; summary'!AO433,E406="OPEX breakeven price")</f>
        <v/>
      </c>
      <c r="E406" s="39">
        <f>'Inputs &amp; summary'!AP433</f>
        <v/>
      </c>
    </row>
    <row r="407" ht="12.75" customHeight="1" s="324">
      <c r="A407" s="195">
        <f>'Inputs &amp; summary'!Q434</f>
        <v/>
      </c>
      <c r="B407" s="195" t="n">
        <v>0</v>
      </c>
      <c r="C407" s="39">
        <f>'Inputs &amp; summary'!A434</f>
        <v/>
      </c>
      <c r="D407" s="39">
        <f>AND('Inputs &amp; summary'!AO434,E407="OPEX breakeven price")</f>
        <v/>
      </c>
      <c r="E407" s="39">
        <f>'Inputs &amp; summary'!AP434</f>
        <v/>
      </c>
    </row>
    <row r="408" ht="12.75" customHeight="1" s="324">
      <c r="A408" s="195">
        <f>'Inputs &amp; summary'!Q435</f>
        <v/>
      </c>
      <c r="B408" s="195" t="n">
        <v>0</v>
      </c>
      <c r="C408" s="39">
        <f>'Inputs &amp; summary'!A435</f>
        <v/>
      </c>
      <c r="D408" s="39">
        <f>AND('Inputs &amp; summary'!AO435,E408="OPEX breakeven price")</f>
        <v/>
      </c>
      <c r="E408" s="39">
        <f>'Inputs &amp; summary'!AP435</f>
        <v/>
      </c>
    </row>
    <row r="409" ht="12.75" customHeight="1" s="324">
      <c r="A409" s="195">
        <f>'Inputs &amp; summary'!Q436</f>
        <v/>
      </c>
      <c r="B409" s="195" t="n">
        <v>0</v>
      </c>
      <c r="C409" s="39">
        <f>'Inputs &amp; summary'!A436</f>
        <v/>
      </c>
      <c r="D409" s="39">
        <f>AND('Inputs &amp; summary'!AO436,E409="OPEX breakeven price")</f>
        <v/>
      </c>
      <c r="E409" s="39">
        <f>'Inputs &amp; summary'!AP436</f>
        <v/>
      </c>
    </row>
    <row r="410" ht="12.75" customHeight="1" s="324">
      <c r="A410" s="195">
        <f>'Inputs &amp; summary'!Q437</f>
        <v/>
      </c>
      <c r="B410" s="195" t="n">
        <v>0</v>
      </c>
      <c r="C410" s="39">
        <f>'Inputs &amp; summary'!A437</f>
        <v/>
      </c>
      <c r="D410" s="39">
        <f>AND('Inputs &amp; summary'!AO437,E410="OPEX breakeven price")</f>
        <v/>
      </c>
      <c r="E410" s="39">
        <f>'Inputs &amp; summary'!AP437</f>
        <v/>
      </c>
    </row>
    <row r="411" ht="12.75" customHeight="1" s="324">
      <c r="A411" s="195">
        <f>'Inputs &amp; summary'!Q438</f>
        <v/>
      </c>
      <c r="B411" s="195" t="n">
        <v>0</v>
      </c>
      <c r="C411" s="39">
        <f>'Inputs &amp; summary'!A438</f>
        <v/>
      </c>
      <c r="D411" s="39">
        <f>AND('Inputs &amp; summary'!AO438,E411="OPEX breakeven price")</f>
        <v/>
      </c>
      <c r="E411" s="39">
        <f>'Inputs &amp; summary'!AP438</f>
        <v/>
      </c>
    </row>
    <row r="412" ht="12.75" customHeight="1" s="324">
      <c r="A412" s="195">
        <f>'Inputs &amp; summary'!Q439</f>
        <v/>
      </c>
      <c r="B412" s="195" t="n">
        <v>0</v>
      </c>
      <c r="C412" s="39">
        <f>'Inputs &amp; summary'!A439</f>
        <v/>
      </c>
      <c r="D412" s="39">
        <f>AND('Inputs &amp; summary'!AO439,E412="OPEX breakeven price")</f>
        <v/>
      </c>
      <c r="E412" s="39">
        <f>'Inputs &amp; summary'!AP439</f>
        <v/>
      </c>
    </row>
    <row r="413" ht="12.75" customHeight="1" s="324">
      <c r="A413" s="195">
        <f>'Inputs &amp; summary'!Q440</f>
        <v/>
      </c>
      <c r="B413" s="195" t="n">
        <v>0</v>
      </c>
      <c r="C413" s="39">
        <f>'Inputs &amp; summary'!A440</f>
        <v/>
      </c>
      <c r="D413" s="39">
        <f>AND('Inputs &amp; summary'!AO440,E413="OPEX breakeven price")</f>
        <v/>
      </c>
      <c r="E413" s="39">
        <f>'Inputs &amp; summary'!AP440</f>
        <v/>
      </c>
    </row>
    <row r="414" ht="12.75" customHeight="1" s="324">
      <c r="A414" s="195">
        <f>'Inputs &amp; summary'!Q441</f>
        <v/>
      </c>
      <c r="B414" s="195" t="n">
        <v>0</v>
      </c>
      <c r="C414" s="39">
        <f>'Inputs &amp; summary'!A441</f>
        <v/>
      </c>
      <c r="D414" s="39">
        <f>AND('Inputs &amp; summary'!AO441,E414="OPEX breakeven price")</f>
        <v/>
      </c>
      <c r="E414" s="39">
        <f>'Inputs &amp; summary'!AP441</f>
        <v/>
      </c>
    </row>
    <row r="415" ht="12.75" customHeight="1" s="324">
      <c r="A415" s="195">
        <f>'Inputs &amp; summary'!Q442</f>
        <v/>
      </c>
      <c r="B415" s="195" t="n">
        <v>0</v>
      </c>
      <c r="C415" s="39">
        <f>'Inputs &amp; summary'!A442</f>
        <v/>
      </c>
      <c r="D415" s="39">
        <f>AND('Inputs &amp; summary'!AO442,E415="OPEX breakeven price")</f>
        <v/>
      </c>
      <c r="E415" s="39">
        <f>'Inputs &amp; summary'!AP442</f>
        <v/>
      </c>
    </row>
    <row r="416" ht="12.75" customHeight="1" s="324">
      <c r="A416" s="195">
        <f>'Inputs &amp; summary'!Q443</f>
        <v/>
      </c>
      <c r="B416" s="195" t="n">
        <v>0</v>
      </c>
      <c r="C416" s="39">
        <f>'Inputs &amp; summary'!A443</f>
        <v/>
      </c>
      <c r="D416" s="39">
        <f>AND('Inputs &amp; summary'!AO443,E416="OPEX breakeven price")</f>
        <v/>
      </c>
      <c r="E416" s="39">
        <f>'Inputs &amp; summary'!AP443</f>
        <v/>
      </c>
    </row>
    <row r="417" ht="12.75" customHeight="1" s="324">
      <c r="A417" s="195">
        <f>'Inputs &amp; summary'!Q444</f>
        <v/>
      </c>
      <c r="B417" s="195" t="n">
        <v>0</v>
      </c>
      <c r="C417" s="39">
        <f>'Inputs &amp; summary'!A444</f>
        <v/>
      </c>
      <c r="D417" s="39">
        <f>AND('Inputs &amp; summary'!AO444,E417="OPEX breakeven price")</f>
        <v/>
      </c>
      <c r="E417" s="39">
        <f>'Inputs &amp; summary'!AP444</f>
        <v/>
      </c>
    </row>
    <row r="418" ht="12.75" customHeight="1" s="324">
      <c r="A418" s="195">
        <f>'Inputs &amp; summary'!Q445</f>
        <v/>
      </c>
      <c r="B418" s="195" t="n">
        <v>0</v>
      </c>
      <c r="C418" s="39">
        <f>'Inputs &amp; summary'!A445</f>
        <v/>
      </c>
      <c r="D418" s="39">
        <f>AND('Inputs &amp; summary'!AO445,E418="OPEX breakeven price")</f>
        <v/>
      </c>
      <c r="E418" s="39">
        <f>'Inputs &amp; summary'!AP445</f>
        <v/>
      </c>
    </row>
    <row r="419" ht="12.75" customHeight="1" s="324">
      <c r="A419" s="195">
        <f>'Inputs &amp; summary'!Q446</f>
        <v/>
      </c>
      <c r="B419" s="195" t="n">
        <v>0</v>
      </c>
      <c r="C419" s="39">
        <f>'Inputs &amp; summary'!A446</f>
        <v/>
      </c>
      <c r="D419" s="39">
        <f>AND('Inputs &amp; summary'!AO446,E419="OPEX breakeven price")</f>
        <v/>
      </c>
      <c r="E419" s="39">
        <f>'Inputs &amp; summary'!AP446</f>
        <v/>
      </c>
    </row>
    <row r="420" ht="12.75" customHeight="1" s="324">
      <c r="A420" s="195">
        <f>'Inputs &amp; summary'!Q447</f>
        <v/>
      </c>
      <c r="B420" s="195" t="n">
        <v>0</v>
      </c>
      <c r="C420" s="39">
        <f>'Inputs &amp; summary'!A447</f>
        <v/>
      </c>
      <c r="D420" s="39">
        <f>AND('Inputs &amp; summary'!AO447,E420="OPEX breakeven price")</f>
        <v/>
      </c>
      <c r="E420" s="39">
        <f>'Inputs &amp; summary'!AP447</f>
        <v/>
      </c>
    </row>
    <row r="421" ht="12.75" customHeight="1" s="324">
      <c r="A421" s="195">
        <f>'Inputs &amp; summary'!Q448</f>
        <v/>
      </c>
      <c r="B421" s="195" t="n">
        <v>0</v>
      </c>
      <c r="C421" s="39">
        <f>'Inputs &amp; summary'!A448</f>
        <v/>
      </c>
      <c r="D421" s="39">
        <f>AND('Inputs &amp; summary'!AO448,E421="OPEX breakeven price")</f>
        <v/>
      </c>
      <c r="E421" s="39">
        <f>'Inputs &amp; summary'!AP448</f>
        <v/>
      </c>
    </row>
    <row r="422" ht="12.75" customHeight="1" s="324">
      <c r="A422" s="195">
        <f>'Inputs &amp; summary'!Q449</f>
        <v/>
      </c>
      <c r="B422" s="195" t="n">
        <v>0</v>
      </c>
      <c r="C422" s="39">
        <f>'Inputs &amp; summary'!A449</f>
        <v/>
      </c>
      <c r="D422" s="39">
        <f>AND('Inputs &amp; summary'!AO449,E422="OPEX breakeven price")</f>
        <v/>
      </c>
      <c r="E422" s="39">
        <f>'Inputs &amp; summary'!AP449</f>
        <v/>
      </c>
    </row>
    <row r="423" ht="12.75" customHeight="1" s="324">
      <c r="A423" s="195">
        <f>'Inputs &amp; summary'!Q450</f>
        <v/>
      </c>
      <c r="B423" s="195" t="n">
        <v>0</v>
      </c>
      <c r="C423" s="39">
        <f>'Inputs &amp; summary'!A450</f>
        <v/>
      </c>
      <c r="D423" s="39">
        <f>AND('Inputs &amp; summary'!AO450,E423="OPEX breakeven price")</f>
        <v/>
      </c>
      <c r="E423" s="39">
        <f>'Inputs &amp; summary'!AP450</f>
        <v/>
      </c>
    </row>
    <row r="424" ht="12.75" customHeight="1" s="324">
      <c r="A424" s="195">
        <f>'Inputs &amp; summary'!Q451</f>
        <v/>
      </c>
      <c r="B424" s="195" t="n">
        <v>0</v>
      </c>
      <c r="C424" s="39">
        <f>'Inputs &amp; summary'!A451</f>
        <v/>
      </c>
      <c r="D424" s="39">
        <f>AND('Inputs &amp; summary'!AO451,E424="OPEX breakeven price")</f>
        <v/>
      </c>
      <c r="E424" s="39">
        <f>'Inputs &amp; summary'!AP451</f>
        <v/>
      </c>
    </row>
    <row r="425" ht="12.75" customHeight="1" s="324">
      <c r="A425" s="195">
        <f>'Inputs &amp; summary'!Q452</f>
        <v/>
      </c>
      <c r="B425" s="195" t="n">
        <v>0</v>
      </c>
      <c r="C425" s="39">
        <f>'Inputs &amp; summary'!A452</f>
        <v/>
      </c>
      <c r="D425" s="39">
        <f>AND('Inputs &amp; summary'!AO452,E425="OPEX breakeven price")</f>
        <v/>
      </c>
      <c r="E425" s="39">
        <f>'Inputs &amp; summary'!AP452</f>
        <v/>
      </c>
    </row>
    <row r="426" ht="12.75" customHeight="1" s="324">
      <c r="A426" s="195">
        <f>'Inputs &amp; summary'!Q453</f>
        <v/>
      </c>
      <c r="B426" s="195" t="n">
        <v>0</v>
      </c>
      <c r="C426" s="39">
        <f>'Inputs &amp; summary'!A453</f>
        <v/>
      </c>
      <c r="D426" s="39">
        <f>AND('Inputs &amp; summary'!AO453,E426="OPEX breakeven price")</f>
        <v/>
      </c>
      <c r="E426" s="39">
        <f>'Inputs &amp; summary'!AP453</f>
        <v/>
      </c>
    </row>
    <row r="427" ht="12.75" customHeight="1" s="324">
      <c r="A427" s="195">
        <f>'Inputs &amp; summary'!Q454</f>
        <v/>
      </c>
      <c r="B427" s="195" t="n">
        <v>0</v>
      </c>
      <c r="C427" s="39">
        <f>'Inputs &amp; summary'!A454</f>
        <v/>
      </c>
      <c r="D427" s="39">
        <f>AND('Inputs &amp; summary'!AO454,E427="OPEX breakeven price")</f>
        <v/>
      </c>
      <c r="E427" s="39">
        <f>'Inputs &amp; summary'!AP454</f>
        <v/>
      </c>
    </row>
    <row r="428" ht="12.75" customHeight="1" s="324">
      <c r="A428" s="195">
        <f>'Inputs &amp; summary'!Q455</f>
        <v/>
      </c>
      <c r="B428" s="195" t="n">
        <v>0</v>
      </c>
      <c r="C428" s="39">
        <f>'Inputs &amp; summary'!A455</f>
        <v/>
      </c>
      <c r="D428" s="39">
        <f>AND('Inputs &amp; summary'!AO455,E428="OPEX breakeven price")</f>
        <v/>
      </c>
      <c r="E428" s="39">
        <f>'Inputs &amp; summary'!AP455</f>
        <v/>
      </c>
    </row>
    <row r="429" ht="12.75" customHeight="1" s="324">
      <c r="A429" s="195">
        <f>'Inputs &amp; summary'!Q456</f>
        <v/>
      </c>
      <c r="B429" s="195" t="n">
        <v>0</v>
      </c>
      <c r="C429" s="39">
        <f>'Inputs &amp; summary'!A456</f>
        <v/>
      </c>
      <c r="D429" s="39">
        <f>AND('Inputs &amp; summary'!AO456,E429="OPEX breakeven price")</f>
        <v/>
      </c>
      <c r="E429" s="39">
        <f>'Inputs &amp; summary'!AP456</f>
        <v/>
      </c>
    </row>
    <row r="430" ht="12.75" customHeight="1" s="324">
      <c r="A430" s="195">
        <f>'Inputs &amp; summary'!Q457</f>
        <v/>
      </c>
      <c r="B430" s="195" t="n">
        <v>0</v>
      </c>
      <c r="C430" s="39">
        <f>'Inputs &amp; summary'!A457</f>
        <v/>
      </c>
      <c r="D430" s="39">
        <f>AND('Inputs &amp; summary'!AO457,E430="OPEX breakeven price")</f>
        <v/>
      </c>
      <c r="E430" s="39">
        <f>'Inputs &amp; summary'!AP457</f>
        <v/>
      </c>
    </row>
    <row r="431" ht="12.75" customHeight="1" s="324">
      <c r="A431" s="195">
        <f>'Inputs &amp; summary'!Q458</f>
        <v/>
      </c>
      <c r="B431" s="195" t="n">
        <v>0</v>
      </c>
      <c r="C431" s="39">
        <f>'Inputs &amp; summary'!A458</f>
        <v/>
      </c>
      <c r="D431" s="39">
        <f>AND('Inputs &amp; summary'!AO458,E431="OPEX breakeven price")</f>
        <v/>
      </c>
      <c r="E431" s="39">
        <f>'Inputs &amp; summary'!AP458</f>
        <v/>
      </c>
    </row>
    <row r="432" ht="12.75" customHeight="1" s="324">
      <c r="A432" s="195">
        <f>'Inputs &amp; summary'!Q459</f>
        <v/>
      </c>
      <c r="B432" s="195" t="n">
        <v>0</v>
      </c>
      <c r="C432" s="39">
        <f>'Inputs &amp; summary'!A459</f>
        <v/>
      </c>
      <c r="D432" s="39">
        <f>AND('Inputs &amp; summary'!AO459,E432="OPEX breakeven price")</f>
        <v/>
      </c>
      <c r="E432" s="39">
        <f>'Inputs &amp; summary'!AP459</f>
        <v/>
      </c>
    </row>
    <row r="433" ht="12.75" customHeight="1" s="324">
      <c r="A433" s="195">
        <f>'Inputs &amp; summary'!Q460</f>
        <v/>
      </c>
      <c r="B433" s="195" t="n">
        <v>0</v>
      </c>
      <c r="C433" s="39">
        <f>'Inputs &amp; summary'!A460</f>
        <v/>
      </c>
      <c r="D433" s="39">
        <f>AND('Inputs &amp; summary'!AO460,E433="OPEX breakeven price")</f>
        <v/>
      </c>
      <c r="E433" s="39">
        <f>'Inputs &amp; summary'!AP460</f>
        <v/>
      </c>
    </row>
    <row r="434" ht="12.75" customHeight="1" s="324">
      <c r="A434" s="195">
        <f>'Inputs &amp; summary'!Q461</f>
        <v/>
      </c>
      <c r="B434" s="195" t="n">
        <v>0</v>
      </c>
      <c r="C434" s="39">
        <f>'Inputs &amp; summary'!A461</f>
        <v/>
      </c>
      <c r="D434" s="39">
        <f>AND('Inputs &amp; summary'!AO461,E434="OPEX breakeven price")</f>
        <v/>
      </c>
      <c r="E434" s="39">
        <f>'Inputs &amp; summary'!AP461</f>
        <v/>
      </c>
    </row>
    <row r="435" ht="12.75" customHeight="1" s="324">
      <c r="A435" s="195">
        <f>'Inputs &amp; summary'!Q462</f>
        <v/>
      </c>
      <c r="B435" s="195" t="n">
        <v>0</v>
      </c>
      <c r="C435" s="39">
        <f>'Inputs &amp; summary'!A462</f>
        <v/>
      </c>
      <c r="D435" s="39">
        <f>AND('Inputs &amp; summary'!AO462,E435="OPEX breakeven price")</f>
        <v/>
      </c>
      <c r="E435" s="39">
        <f>'Inputs &amp; summary'!AP462</f>
        <v/>
      </c>
    </row>
    <row r="436" ht="12.75" customHeight="1" s="324">
      <c r="A436" s="195">
        <f>'Inputs &amp; summary'!Q463</f>
        <v/>
      </c>
      <c r="B436" s="195" t="n">
        <v>0</v>
      </c>
      <c r="C436" s="39">
        <f>'Inputs &amp; summary'!A463</f>
        <v/>
      </c>
      <c r="D436" s="39">
        <f>AND('Inputs &amp; summary'!AO463,E436="OPEX breakeven price")</f>
        <v/>
      </c>
      <c r="E436" s="39">
        <f>'Inputs &amp; summary'!AP463</f>
        <v/>
      </c>
    </row>
    <row r="437" ht="12.75" customHeight="1" s="324">
      <c r="A437" s="195">
        <f>'Inputs &amp; summary'!Q464</f>
        <v/>
      </c>
      <c r="B437" s="195" t="n">
        <v>0</v>
      </c>
      <c r="C437" s="39">
        <f>'Inputs &amp; summary'!A464</f>
        <v/>
      </c>
      <c r="D437" s="39">
        <f>AND('Inputs &amp; summary'!AO464,E437="OPEX breakeven price")</f>
        <v/>
      </c>
      <c r="E437" s="39">
        <f>'Inputs &amp; summary'!AP464</f>
        <v/>
      </c>
    </row>
    <row r="438" ht="12.75" customHeight="1" s="324">
      <c r="A438" s="195">
        <f>'Inputs &amp; summary'!Q465</f>
        <v/>
      </c>
      <c r="B438" s="195" t="n">
        <v>0</v>
      </c>
      <c r="C438" s="39">
        <f>'Inputs &amp; summary'!A465</f>
        <v/>
      </c>
      <c r="D438" s="39">
        <f>AND('Inputs &amp; summary'!AO465,E438="OPEX breakeven price")</f>
        <v/>
      </c>
      <c r="E438" s="39">
        <f>'Inputs &amp; summary'!AP465</f>
        <v/>
      </c>
    </row>
    <row r="439" ht="12.75" customHeight="1" s="324">
      <c r="A439" s="195">
        <f>'Inputs &amp; summary'!Q466</f>
        <v/>
      </c>
      <c r="B439" s="195" t="n">
        <v>0</v>
      </c>
      <c r="C439" s="39">
        <f>'Inputs &amp; summary'!A466</f>
        <v/>
      </c>
      <c r="D439" s="39">
        <f>AND('Inputs &amp; summary'!AO466,E439="OPEX breakeven price")</f>
        <v/>
      </c>
      <c r="E439" s="39">
        <f>'Inputs &amp; summary'!AP466</f>
        <v/>
      </c>
    </row>
    <row r="440" ht="12.75" customHeight="1" s="324">
      <c r="A440" s="195">
        <f>'Inputs &amp; summary'!Q467</f>
        <v/>
      </c>
      <c r="B440" s="195" t="n">
        <v>0</v>
      </c>
      <c r="C440" s="39">
        <f>'Inputs &amp; summary'!A467</f>
        <v/>
      </c>
      <c r="D440" s="39">
        <f>AND('Inputs &amp; summary'!AO467,E440="OPEX breakeven price")</f>
        <v/>
      </c>
      <c r="E440" s="39">
        <f>'Inputs &amp; summary'!AP467</f>
        <v/>
      </c>
    </row>
    <row r="441" ht="12.75" customHeight="1" s="324">
      <c r="A441" s="195">
        <f>'Inputs &amp; summary'!Q468</f>
        <v/>
      </c>
      <c r="B441" s="195" t="n">
        <v>0</v>
      </c>
      <c r="C441" s="39">
        <f>'Inputs &amp; summary'!A468</f>
        <v/>
      </c>
      <c r="D441" s="39">
        <f>AND('Inputs &amp; summary'!AO468,E441="OPEX breakeven price")</f>
        <v/>
      </c>
      <c r="E441" s="39">
        <f>'Inputs &amp; summary'!AP468</f>
        <v/>
      </c>
    </row>
    <row r="442" ht="12.75" customHeight="1" s="324">
      <c r="A442" s="195">
        <f>'Inputs &amp; summary'!Q469</f>
        <v/>
      </c>
      <c r="B442" s="195" t="n">
        <v>0</v>
      </c>
      <c r="C442" s="39">
        <f>'Inputs &amp; summary'!A469</f>
        <v/>
      </c>
      <c r="D442" s="39">
        <f>AND('Inputs &amp; summary'!AO469,E442="OPEX breakeven price")</f>
        <v/>
      </c>
      <c r="E442" s="39">
        <f>'Inputs &amp; summary'!AP469</f>
        <v/>
      </c>
    </row>
    <row r="443" ht="12.75" customHeight="1" s="324">
      <c r="A443" s="195">
        <f>'Inputs &amp; summary'!Q470</f>
        <v/>
      </c>
      <c r="B443" s="195" t="n">
        <v>0</v>
      </c>
      <c r="C443" s="39">
        <f>'Inputs &amp; summary'!A470</f>
        <v/>
      </c>
      <c r="D443" s="39">
        <f>AND('Inputs &amp; summary'!AO470,E443="OPEX breakeven price")</f>
        <v/>
      </c>
      <c r="E443" s="39">
        <f>'Inputs &amp; summary'!AP470</f>
        <v/>
      </c>
    </row>
    <row r="444" ht="12.75" customHeight="1" s="324">
      <c r="A444" s="195">
        <f>'Inputs &amp; summary'!Q471</f>
        <v/>
      </c>
      <c r="B444" s="195" t="n">
        <v>0</v>
      </c>
      <c r="C444" s="39">
        <f>'Inputs &amp; summary'!A471</f>
        <v/>
      </c>
      <c r="D444" s="39">
        <f>AND('Inputs &amp; summary'!AO471,E444="OPEX breakeven price")</f>
        <v/>
      </c>
      <c r="E444" s="39">
        <f>'Inputs &amp; summary'!AP471</f>
        <v/>
      </c>
    </row>
    <row r="445" ht="12.75" customHeight="1" s="324">
      <c r="A445" s="195">
        <f>'Inputs &amp; summary'!Q472</f>
        <v/>
      </c>
      <c r="B445" s="195" t="n">
        <v>0</v>
      </c>
      <c r="C445" s="39">
        <f>'Inputs &amp; summary'!A472</f>
        <v/>
      </c>
      <c r="D445" s="39">
        <f>AND('Inputs &amp; summary'!AO472,E445="OPEX breakeven price")</f>
        <v/>
      </c>
      <c r="E445" s="39">
        <f>'Inputs &amp; summary'!AP472</f>
        <v/>
      </c>
    </row>
    <row r="446" ht="12.75" customHeight="1" s="324">
      <c r="A446" s="195">
        <f>'Inputs &amp; summary'!Q473</f>
        <v/>
      </c>
      <c r="B446" s="195" t="n">
        <v>0</v>
      </c>
      <c r="C446" s="39">
        <f>'Inputs &amp; summary'!A473</f>
        <v/>
      </c>
      <c r="D446" s="39">
        <f>AND('Inputs &amp; summary'!AO473,E446="OPEX breakeven price")</f>
        <v/>
      </c>
      <c r="E446" s="39">
        <f>'Inputs &amp; summary'!AP473</f>
        <v/>
      </c>
    </row>
    <row r="447" ht="12.75" customHeight="1" s="324">
      <c r="A447" s="195">
        <f>'Inputs &amp; summary'!Q474</f>
        <v/>
      </c>
      <c r="B447" s="195" t="n">
        <v>0</v>
      </c>
      <c r="C447" s="39">
        <f>'Inputs &amp; summary'!A474</f>
        <v/>
      </c>
      <c r="D447" s="39">
        <f>AND('Inputs &amp; summary'!AO474,E447="OPEX breakeven price")</f>
        <v/>
      </c>
      <c r="E447" s="39">
        <f>'Inputs &amp; summary'!AP474</f>
        <v/>
      </c>
    </row>
    <row r="448" ht="12.75" customHeight="1" s="324">
      <c r="A448" s="195">
        <f>'Inputs &amp; summary'!Q475</f>
        <v/>
      </c>
      <c r="B448" s="195" t="n">
        <v>0</v>
      </c>
      <c r="C448" s="39">
        <f>'Inputs &amp; summary'!A475</f>
        <v/>
      </c>
      <c r="D448" s="39">
        <f>AND('Inputs &amp; summary'!AO475,E448="OPEX breakeven price")</f>
        <v/>
      </c>
      <c r="E448" s="39">
        <f>'Inputs &amp; summary'!AP475</f>
        <v/>
      </c>
    </row>
    <row r="449" ht="12.75" customHeight="1" s="324">
      <c r="A449" s="195">
        <f>'Inputs &amp; summary'!Q476</f>
        <v/>
      </c>
      <c r="B449" s="195" t="n">
        <v>0</v>
      </c>
      <c r="C449" s="39">
        <f>'Inputs &amp; summary'!A476</f>
        <v/>
      </c>
      <c r="D449" s="39">
        <f>AND('Inputs &amp; summary'!AO476,E449="OPEX breakeven price")</f>
        <v/>
      </c>
      <c r="E449" s="39">
        <f>'Inputs &amp; summary'!AP476</f>
        <v/>
      </c>
    </row>
    <row r="450" ht="12.75" customHeight="1" s="324">
      <c r="A450" s="195">
        <f>'Inputs &amp; summary'!Q477</f>
        <v/>
      </c>
      <c r="B450" s="195" t="n">
        <v>0</v>
      </c>
      <c r="C450" s="39">
        <f>'Inputs &amp; summary'!A477</f>
        <v/>
      </c>
      <c r="D450" s="39">
        <f>AND('Inputs &amp; summary'!AO477,E450="OPEX breakeven price")</f>
        <v/>
      </c>
      <c r="E450" s="39">
        <f>'Inputs &amp; summary'!AP477</f>
        <v/>
      </c>
    </row>
    <row r="451" ht="12.75" customHeight="1" s="324">
      <c r="A451" s="195">
        <f>'Inputs &amp; summary'!Q478</f>
        <v/>
      </c>
      <c r="B451" s="195" t="n">
        <v>0</v>
      </c>
      <c r="C451" s="39">
        <f>'Inputs &amp; summary'!A478</f>
        <v/>
      </c>
      <c r="D451" s="39">
        <f>AND('Inputs &amp; summary'!AO478,E451="OPEX breakeven price")</f>
        <v/>
      </c>
      <c r="E451" s="39">
        <f>'Inputs &amp; summary'!AP478</f>
        <v/>
      </c>
    </row>
    <row r="452" ht="12.75" customHeight="1" s="324">
      <c r="A452" s="195">
        <f>'Inputs &amp; summary'!Q479</f>
        <v/>
      </c>
      <c r="B452" s="195" t="n">
        <v>0</v>
      </c>
      <c r="C452" s="39">
        <f>'Inputs &amp; summary'!A479</f>
        <v/>
      </c>
      <c r="D452" s="39">
        <f>AND('Inputs &amp; summary'!AO479,E452="OPEX breakeven price")</f>
        <v/>
      </c>
      <c r="E452" s="39">
        <f>'Inputs &amp; summary'!AP479</f>
        <v/>
      </c>
    </row>
    <row r="453" ht="12.75" customHeight="1" s="324">
      <c r="A453" s="195">
        <f>'Inputs &amp; summary'!Q480</f>
        <v/>
      </c>
      <c r="B453" s="195" t="n">
        <v>0</v>
      </c>
      <c r="C453" s="39">
        <f>'Inputs &amp; summary'!A480</f>
        <v/>
      </c>
      <c r="D453" s="39">
        <f>AND('Inputs &amp; summary'!AO480,E453="OPEX breakeven price")</f>
        <v/>
      </c>
      <c r="E453" s="39">
        <f>'Inputs &amp; summary'!AP480</f>
        <v/>
      </c>
    </row>
    <row r="454" ht="12.75" customHeight="1" s="324">
      <c r="A454" s="195">
        <f>'Inputs &amp; summary'!Q481</f>
        <v/>
      </c>
      <c r="B454" s="195" t="n">
        <v>0</v>
      </c>
      <c r="C454" s="39">
        <f>'Inputs &amp; summary'!A481</f>
        <v/>
      </c>
      <c r="D454" s="39">
        <f>AND('Inputs &amp; summary'!AO481,E454="OPEX breakeven price")</f>
        <v/>
      </c>
      <c r="E454" s="39">
        <f>'Inputs &amp; summary'!AP481</f>
        <v/>
      </c>
    </row>
    <row r="455" ht="12.75" customHeight="1" s="324">
      <c r="A455" s="195">
        <f>'Inputs &amp; summary'!Q482</f>
        <v/>
      </c>
      <c r="B455" s="195" t="n">
        <v>0</v>
      </c>
      <c r="C455" s="39">
        <f>'Inputs &amp; summary'!A482</f>
        <v/>
      </c>
      <c r="D455" s="39">
        <f>AND('Inputs &amp; summary'!AO482,E455="OPEX breakeven price")</f>
        <v/>
      </c>
      <c r="E455" s="39">
        <f>'Inputs &amp; summary'!AP482</f>
        <v/>
      </c>
    </row>
    <row r="456" ht="12.75" customHeight="1" s="324">
      <c r="A456" s="195">
        <f>'Inputs &amp; summary'!Q483</f>
        <v/>
      </c>
      <c r="B456" s="195" t="n">
        <v>0</v>
      </c>
      <c r="C456" s="39">
        <f>'Inputs &amp; summary'!A483</f>
        <v/>
      </c>
      <c r="D456" s="39">
        <f>AND('Inputs &amp; summary'!AO483,E456="OPEX breakeven price")</f>
        <v/>
      </c>
      <c r="E456" s="39">
        <f>'Inputs &amp; summary'!AP483</f>
        <v/>
      </c>
    </row>
    <row r="457" ht="12.75" customHeight="1" s="324">
      <c r="A457" s="195">
        <f>'Inputs &amp; summary'!Q484</f>
        <v/>
      </c>
      <c r="B457" s="195" t="n">
        <v>0</v>
      </c>
      <c r="C457" s="39">
        <f>'Inputs &amp; summary'!A484</f>
        <v/>
      </c>
      <c r="D457" s="39">
        <f>AND('Inputs &amp; summary'!AO484,E457="OPEX breakeven price")</f>
        <v/>
      </c>
      <c r="E457" s="39">
        <f>'Inputs &amp; summary'!AP484</f>
        <v/>
      </c>
    </row>
    <row r="458" ht="12.75" customHeight="1" s="324">
      <c r="A458" s="195">
        <f>'Inputs &amp; summary'!Q485</f>
        <v/>
      </c>
      <c r="B458" s="195" t="n">
        <v>0</v>
      </c>
      <c r="C458" s="39">
        <f>'Inputs &amp; summary'!A485</f>
        <v/>
      </c>
      <c r="D458" s="39">
        <f>AND('Inputs &amp; summary'!AO485,E458="OPEX breakeven price")</f>
        <v/>
      </c>
      <c r="E458" s="39">
        <f>'Inputs &amp; summary'!AP485</f>
        <v/>
      </c>
    </row>
    <row r="459" ht="12.75" customHeight="1" s="324">
      <c r="A459" s="195">
        <f>'Inputs &amp; summary'!Q486</f>
        <v/>
      </c>
      <c r="B459" s="195" t="n">
        <v>0</v>
      </c>
      <c r="C459" s="39">
        <f>'Inputs &amp; summary'!A486</f>
        <v/>
      </c>
      <c r="D459" s="39">
        <f>AND('Inputs &amp; summary'!AO486,E459="OPEX breakeven price")</f>
        <v/>
      </c>
      <c r="E459" s="39">
        <f>'Inputs &amp; summary'!AP486</f>
        <v/>
      </c>
    </row>
    <row r="460" ht="12.75" customHeight="1" s="324">
      <c r="A460" s="195">
        <f>'Inputs &amp; summary'!Q487</f>
        <v/>
      </c>
      <c r="B460" s="195" t="n">
        <v>0</v>
      </c>
      <c r="C460" s="39">
        <f>'Inputs &amp; summary'!A487</f>
        <v/>
      </c>
      <c r="D460" s="39">
        <f>AND('Inputs &amp; summary'!AO487,E460="OPEX breakeven price")</f>
        <v/>
      </c>
      <c r="E460" s="39">
        <f>'Inputs &amp; summary'!AP487</f>
        <v/>
      </c>
    </row>
    <row r="461" ht="12.75" customHeight="1" s="324">
      <c r="A461" s="195">
        <f>'Inputs &amp; summary'!Q488</f>
        <v/>
      </c>
      <c r="B461" s="195" t="n">
        <v>0</v>
      </c>
      <c r="C461" s="39">
        <f>'Inputs &amp; summary'!A488</f>
        <v/>
      </c>
      <c r="D461" s="39">
        <f>AND('Inputs &amp; summary'!AO488,E461="OPEX breakeven price")</f>
        <v/>
      </c>
      <c r="E461" s="39">
        <f>'Inputs &amp; summary'!AP488</f>
        <v/>
      </c>
    </row>
    <row r="462" ht="12.75" customHeight="1" s="324">
      <c r="A462" s="195">
        <f>'Inputs &amp; summary'!Q489</f>
        <v/>
      </c>
      <c r="B462" s="195" t="n">
        <v>0</v>
      </c>
      <c r="C462" s="39">
        <f>'Inputs &amp; summary'!A489</f>
        <v/>
      </c>
      <c r="D462" s="39">
        <f>AND('Inputs &amp; summary'!AO489,E462="OPEX breakeven price")</f>
        <v/>
      </c>
      <c r="E462" s="39">
        <f>'Inputs &amp; summary'!AP489</f>
        <v/>
      </c>
    </row>
    <row r="463" ht="12.75" customHeight="1" s="324">
      <c r="A463" s="195">
        <f>'Inputs &amp; summary'!Q490</f>
        <v/>
      </c>
      <c r="B463" s="195" t="n">
        <v>0</v>
      </c>
      <c r="C463" s="39">
        <f>'Inputs &amp; summary'!A490</f>
        <v/>
      </c>
      <c r="D463" s="39">
        <f>AND('Inputs &amp; summary'!AO490,E463="OPEX breakeven price")</f>
        <v/>
      </c>
      <c r="E463" s="39">
        <f>'Inputs &amp; summary'!AP490</f>
        <v/>
      </c>
    </row>
    <row r="464" ht="12.75" customHeight="1" s="324">
      <c r="A464" s="195">
        <f>'Inputs &amp; summary'!Q491</f>
        <v/>
      </c>
      <c r="B464" s="195" t="n">
        <v>0</v>
      </c>
      <c r="C464" s="39">
        <f>'Inputs &amp; summary'!A491</f>
        <v/>
      </c>
      <c r="D464" s="39">
        <f>AND('Inputs &amp; summary'!AO491,E464="OPEX breakeven price")</f>
        <v/>
      </c>
      <c r="E464" s="39">
        <f>'Inputs &amp; summary'!AP491</f>
        <v/>
      </c>
    </row>
    <row r="465" ht="12.75" customHeight="1" s="324">
      <c r="A465" s="195">
        <f>'Inputs &amp; summary'!Q492</f>
        <v/>
      </c>
      <c r="B465" s="195" t="n">
        <v>0</v>
      </c>
      <c r="C465" s="39">
        <f>'Inputs &amp; summary'!A492</f>
        <v/>
      </c>
      <c r="D465" s="39">
        <f>AND('Inputs &amp; summary'!AO492,E465="OPEX breakeven price")</f>
        <v/>
      </c>
      <c r="E465" s="39">
        <f>'Inputs &amp; summary'!AP492</f>
        <v/>
      </c>
    </row>
    <row r="466" ht="12.75" customHeight="1" s="324">
      <c r="A466" s="195">
        <f>'Inputs &amp; summary'!Q493</f>
        <v/>
      </c>
      <c r="B466" s="195" t="n">
        <v>0</v>
      </c>
      <c r="C466" s="39">
        <f>'Inputs &amp; summary'!A493</f>
        <v/>
      </c>
      <c r="D466" s="39">
        <f>AND('Inputs &amp; summary'!AO493,E466="OPEX breakeven price")</f>
        <v/>
      </c>
      <c r="E466" s="39">
        <f>'Inputs &amp; summary'!AP493</f>
        <v/>
      </c>
    </row>
    <row r="467" ht="12.75" customHeight="1" s="324">
      <c r="A467" s="195">
        <f>'Inputs &amp; summary'!Q494</f>
        <v/>
      </c>
      <c r="B467" s="195" t="n">
        <v>0</v>
      </c>
      <c r="C467" s="39">
        <f>'Inputs &amp; summary'!A494</f>
        <v/>
      </c>
      <c r="D467" s="39">
        <f>AND('Inputs &amp; summary'!AO494,E467="OPEX breakeven price")</f>
        <v/>
      </c>
      <c r="E467" s="39">
        <f>'Inputs &amp; summary'!AP494</f>
        <v/>
      </c>
    </row>
    <row r="468" ht="12.75" customHeight="1" s="324">
      <c r="A468" s="195">
        <f>'Inputs &amp; summary'!Q495</f>
        <v/>
      </c>
      <c r="B468" s="195" t="n">
        <v>0</v>
      </c>
      <c r="C468" s="39">
        <f>'Inputs &amp; summary'!A495</f>
        <v/>
      </c>
      <c r="D468" s="39">
        <f>AND('Inputs &amp; summary'!AO495,E468="OPEX breakeven price")</f>
        <v/>
      </c>
      <c r="E468" s="39">
        <f>'Inputs &amp; summary'!AP495</f>
        <v/>
      </c>
    </row>
    <row r="469" ht="12.75" customHeight="1" s="324">
      <c r="A469" s="195">
        <f>'Inputs &amp; summary'!Q496</f>
        <v/>
      </c>
      <c r="B469" s="195" t="n">
        <v>0</v>
      </c>
      <c r="C469" s="39">
        <f>'Inputs &amp; summary'!A496</f>
        <v/>
      </c>
      <c r="D469" s="39">
        <f>AND('Inputs &amp; summary'!AO496,E469="OPEX breakeven price")</f>
        <v/>
      </c>
      <c r="E469" s="39">
        <f>'Inputs &amp; summary'!AP496</f>
        <v/>
      </c>
    </row>
    <row r="470" ht="12.75" customHeight="1" s="324">
      <c r="A470" s="195">
        <f>'Inputs &amp; summary'!Q497</f>
        <v/>
      </c>
      <c r="B470" s="195" t="n">
        <v>0</v>
      </c>
      <c r="C470" s="39">
        <f>'Inputs &amp; summary'!A497</f>
        <v/>
      </c>
      <c r="D470" s="39">
        <f>AND('Inputs &amp; summary'!AO497,E470="OPEX breakeven price")</f>
        <v/>
      </c>
      <c r="E470" s="39">
        <f>'Inputs &amp; summary'!AP497</f>
        <v/>
      </c>
    </row>
    <row r="471" ht="12.75" customHeight="1" s="324">
      <c r="A471" s="195">
        <f>'Inputs &amp; summary'!Q498</f>
        <v/>
      </c>
      <c r="B471" s="195" t="n">
        <v>0</v>
      </c>
      <c r="C471" s="39">
        <f>'Inputs &amp; summary'!A498</f>
        <v/>
      </c>
      <c r="D471" s="39">
        <f>AND('Inputs &amp; summary'!AO498,E471="OPEX breakeven price")</f>
        <v/>
      </c>
      <c r="E471" s="39">
        <f>'Inputs &amp; summary'!AP498</f>
        <v/>
      </c>
    </row>
    <row r="472" ht="12.75" customHeight="1" s="324">
      <c r="A472" s="195">
        <f>'Inputs &amp; summary'!Q499</f>
        <v/>
      </c>
      <c r="B472" s="195" t="n">
        <v>0</v>
      </c>
      <c r="C472" s="39">
        <f>'Inputs &amp; summary'!A499</f>
        <v/>
      </c>
      <c r="D472" s="39">
        <f>AND('Inputs &amp; summary'!AO499,E472="OPEX breakeven price")</f>
        <v/>
      </c>
      <c r="E472" s="39">
        <f>'Inputs &amp; summary'!AP499</f>
        <v/>
      </c>
    </row>
    <row r="473" ht="12.75" customHeight="1" s="324">
      <c r="A473" s="195">
        <f>'Inputs &amp; summary'!Q500</f>
        <v/>
      </c>
      <c r="B473" s="195" t="n">
        <v>0</v>
      </c>
      <c r="C473" s="39">
        <f>'Inputs &amp; summary'!A500</f>
        <v/>
      </c>
      <c r="D473" s="39">
        <f>AND('Inputs &amp; summary'!AO500,E473="OPEX breakeven price")</f>
        <v/>
      </c>
      <c r="E473" s="39">
        <f>'Inputs &amp; summary'!AP500</f>
        <v/>
      </c>
    </row>
    <row r="474" ht="12.75" customHeight="1" s="324">
      <c r="A474" s="195">
        <f>'Inputs &amp; summary'!Q501</f>
        <v/>
      </c>
      <c r="B474" s="195" t="n">
        <v>0</v>
      </c>
      <c r="C474" s="39">
        <f>'Inputs &amp; summary'!A501</f>
        <v/>
      </c>
      <c r="D474" s="39">
        <f>AND('Inputs &amp; summary'!AO501,E474="OPEX breakeven price")</f>
        <v/>
      </c>
      <c r="E474" s="39">
        <f>'Inputs &amp; summary'!AP501</f>
        <v/>
      </c>
    </row>
    <row r="475" ht="12.75" customHeight="1" s="324">
      <c r="A475" s="195">
        <f>'Inputs &amp; summary'!Q502</f>
        <v/>
      </c>
      <c r="B475" s="195" t="n">
        <v>0</v>
      </c>
      <c r="C475" s="39">
        <f>'Inputs &amp; summary'!A502</f>
        <v/>
      </c>
      <c r="D475" s="39">
        <f>AND('Inputs &amp; summary'!AO502,E475="OPEX breakeven price")</f>
        <v/>
      </c>
      <c r="E475" s="39">
        <f>'Inputs &amp; summary'!AP502</f>
        <v/>
      </c>
    </row>
    <row r="476" ht="12.75" customHeight="1" s="324">
      <c r="A476" s="195">
        <f>'Inputs &amp; summary'!Q503</f>
        <v/>
      </c>
      <c r="B476" s="195" t="n">
        <v>0</v>
      </c>
      <c r="C476" s="39">
        <f>'Inputs &amp; summary'!A503</f>
        <v/>
      </c>
      <c r="D476" s="39">
        <f>AND('Inputs &amp; summary'!AO503,E476="OPEX breakeven price")</f>
        <v/>
      </c>
      <c r="E476" s="39">
        <f>'Inputs &amp; summary'!AP503</f>
        <v/>
      </c>
    </row>
    <row r="477" ht="12.75" customHeight="1" s="324">
      <c r="A477" s="195">
        <f>'Inputs &amp; summary'!Q504</f>
        <v/>
      </c>
      <c r="B477" s="195" t="n">
        <v>0</v>
      </c>
      <c r="C477" s="39">
        <f>'Inputs &amp; summary'!A504</f>
        <v/>
      </c>
      <c r="D477" s="39">
        <f>AND('Inputs &amp; summary'!AO504,E477="OPEX breakeven price")</f>
        <v/>
      </c>
      <c r="E477" s="39">
        <f>'Inputs &amp; summary'!AP504</f>
        <v/>
      </c>
    </row>
    <row r="478" ht="12.75" customHeight="1" s="324">
      <c r="A478" s="195">
        <f>'Inputs &amp; summary'!Q505</f>
        <v/>
      </c>
      <c r="B478" s="195" t="n">
        <v>0</v>
      </c>
      <c r="C478" s="39">
        <f>'Inputs &amp; summary'!A505</f>
        <v/>
      </c>
      <c r="D478" s="39">
        <f>AND('Inputs &amp; summary'!AO505,E478="OPEX breakeven price")</f>
        <v/>
      </c>
      <c r="E478" s="39">
        <f>'Inputs &amp; summary'!AP505</f>
        <v/>
      </c>
    </row>
    <row r="479" ht="12.75" customHeight="1" s="324">
      <c r="A479" s="195">
        <f>'Inputs &amp; summary'!Q506</f>
        <v/>
      </c>
      <c r="B479" s="195" t="n">
        <v>0</v>
      </c>
      <c r="C479" s="39">
        <f>'Inputs &amp; summary'!A506</f>
        <v/>
      </c>
      <c r="D479" s="39">
        <f>AND('Inputs &amp; summary'!AO506,E479="OPEX breakeven price")</f>
        <v/>
      </c>
      <c r="E479" s="39">
        <f>'Inputs &amp; summary'!AP506</f>
        <v/>
      </c>
    </row>
    <row r="480" ht="12.75" customHeight="1" s="324">
      <c r="A480" s="195">
        <f>'Inputs &amp; summary'!Q507</f>
        <v/>
      </c>
      <c r="B480" s="195" t="n">
        <v>0</v>
      </c>
      <c r="C480" s="39">
        <f>'Inputs &amp; summary'!A507</f>
        <v/>
      </c>
      <c r="D480" s="39">
        <f>AND('Inputs &amp; summary'!AO507,E480="OPEX breakeven price")</f>
        <v/>
      </c>
      <c r="E480" s="39">
        <f>'Inputs &amp; summary'!AP507</f>
        <v/>
      </c>
    </row>
    <row r="481" ht="12.75" customHeight="1" s="324">
      <c r="A481" s="195">
        <f>'Inputs &amp; summary'!Q508</f>
        <v/>
      </c>
      <c r="B481" s="195" t="n">
        <v>0</v>
      </c>
      <c r="C481" s="39">
        <f>'Inputs &amp; summary'!A508</f>
        <v/>
      </c>
      <c r="D481" s="39">
        <f>AND('Inputs &amp; summary'!AO508,E481="OPEX breakeven price")</f>
        <v/>
      </c>
      <c r="E481" s="39">
        <f>'Inputs &amp; summary'!AP508</f>
        <v/>
      </c>
    </row>
    <row r="482" ht="12.75" customHeight="1" s="324">
      <c r="A482" s="195">
        <f>'Inputs &amp; summary'!Q509</f>
        <v/>
      </c>
      <c r="B482" s="195" t="n">
        <v>0</v>
      </c>
      <c r="C482" s="39">
        <f>'Inputs &amp; summary'!A509</f>
        <v/>
      </c>
      <c r="D482" s="39">
        <f>AND('Inputs &amp; summary'!AO509,E482="OPEX breakeven price")</f>
        <v/>
      </c>
      <c r="E482" s="39">
        <f>'Inputs &amp; summary'!AP509</f>
        <v/>
      </c>
    </row>
    <row r="483" ht="12.75" customHeight="1" s="324">
      <c r="A483" s="195">
        <f>'Inputs &amp; summary'!Q510</f>
        <v/>
      </c>
      <c r="B483" s="195" t="n">
        <v>0</v>
      </c>
      <c r="C483" s="39">
        <f>'Inputs &amp; summary'!A510</f>
        <v/>
      </c>
      <c r="D483" s="39">
        <f>AND('Inputs &amp; summary'!AO510,E483="OPEX breakeven price")</f>
        <v/>
      </c>
      <c r="E483" s="39">
        <f>'Inputs &amp; summary'!AP510</f>
        <v/>
      </c>
    </row>
    <row r="484" ht="12.75" customHeight="1" s="324">
      <c r="A484" s="195">
        <f>'Inputs &amp; summary'!Q511</f>
        <v/>
      </c>
      <c r="B484" s="195" t="n">
        <v>0</v>
      </c>
      <c r="C484" s="39">
        <f>'Inputs &amp; summary'!A511</f>
        <v/>
      </c>
      <c r="D484" s="39">
        <f>AND('Inputs &amp; summary'!AO511,E484="OPEX breakeven price")</f>
        <v/>
      </c>
      <c r="E484" s="39">
        <f>'Inputs &amp; summary'!AP511</f>
        <v/>
      </c>
    </row>
    <row r="485" ht="12.75" customHeight="1" s="324">
      <c r="A485" s="195">
        <f>'Inputs &amp; summary'!Q512</f>
        <v/>
      </c>
      <c r="B485" s="195" t="n">
        <v>0</v>
      </c>
      <c r="C485" s="39">
        <f>'Inputs &amp; summary'!A512</f>
        <v/>
      </c>
      <c r="D485" s="39">
        <f>AND('Inputs &amp; summary'!AO512,E485="OPEX breakeven price")</f>
        <v/>
      </c>
      <c r="E485" s="39">
        <f>'Inputs &amp; summary'!AP512</f>
        <v/>
      </c>
    </row>
    <row r="486" ht="12.75" customHeight="1" s="324">
      <c r="A486" s="195">
        <f>'Inputs &amp; summary'!Q513</f>
        <v/>
      </c>
      <c r="B486" s="195" t="n">
        <v>0</v>
      </c>
      <c r="C486" s="39">
        <f>'Inputs &amp; summary'!A513</f>
        <v/>
      </c>
      <c r="D486" s="39">
        <f>AND('Inputs &amp; summary'!AO513,E486="OPEX breakeven price")</f>
        <v/>
      </c>
      <c r="E486" s="39">
        <f>'Inputs &amp; summary'!AP513</f>
        <v/>
      </c>
    </row>
    <row r="487" ht="12.75" customHeight="1" s="324">
      <c r="A487" s="195">
        <f>'Inputs &amp; summary'!Q514</f>
        <v/>
      </c>
      <c r="B487" s="195" t="n">
        <v>0</v>
      </c>
      <c r="C487" s="39">
        <f>'Inputs &amp; summary'!A514</f>
        <v/>
      </c>
      <c r="D487" s="39">
        <f>AND('Inputs &amp; summary'!AO514,E487="OPEX breakeven price")</f>
        <v/>
      </c>
      <c r="E487" s="39">
        <f>'Inputs &amp; summary'!AP514</f>
        <v/>
      </c>
    </row>
    <row r="488" ht="12.75" customHeight="1" s="324">
      <c r="A488" s="195">
        <f>'Inputs &amp; summary'!Q515</f>
        <v/>
      </c>
      <c r="B488" s="195" t="n">
        <v>0</v>
      </c>
      <c r="C488" s="39">
        <f>'Inputs &amp; summary'!A515</f>
        <v/>
      </c>
      <c r="D488" s="39">
        <f>AND('Inputs &amp; summary'!AO515,E488="OPEX breakeven price")</f>
        <v/>
      </c>
      <c r="E488" s="39">
        <f>'Inputs &amp; summary'!AP515</f>
        <v/>
      </c>
    </row>
    <row r="489" ht="12.75" customHeight="1" s="324">
      <c r="A489" s="195">
        <f>'Inputs &amp; summary'!Q516</f>
        <v/>
      </c>
      <c r="B489" s="195" t="n">
        <v>0</v>
      </c>
      <c r="C489" s="39">
        <f>'Inputs &amp; summary'!A516</f>
        <v/>
      </c>
      <c r="D489" s="39">
        <f>AND('Inputs &amp; summary'!AO516,E489="OPEX breakeven price")</f>
        <v/>
      </c>
      <c r="E489" s="39">
        <f>'Inputs &amp; summary'!AP516</f>
        <v/>
      </c>
    </row>
    <row r="490" ht="12.75" customHeight="1" s="324">
      <c r="A490" s="195">
        <f>'Inputs &amp; summary'!Q517</f>
        <v/>
      </c>
      <c r="B490" s="195" t="n">
        <v>0</v>
      </c>
      <c r="C490" s="39">
        <f>'Inputs &amp; summary'!A517</f>
        <v/>
      </c>
      <c r="D490" s="39">
        <f>AND('Inputs &amp; summary'!AO517,E490="OPEX breakeven price")</f>
        <v/>
      </c>
      <c r="E490" s="39">
        <f>'Inputs &amp; summary'!AP517</f>
        <v/>
      </c>
    </row>
    <row r="491" ht="12.75" customHeight="1" s="324">
      <c r="A491" s="195">
        <f>'Inputs &amp; summary'!Q518</f>
        <v/>
      </c>
      <c r="B491" s="195" t="n">
        <v>0</v>
      </c>
      <c r="C491" s="39">
        <f>'Inputs &amp; summary'!A518</f>
        <v/>
      </c>
      <c r="D491" s="39">
        <f>AND('Inputs &amp; summary'!AO518,E491="OPEX breakeven price")</f>
        <v/>
      </c>
      <c r="E491" s="39">
        <f>'Inputs &amp; summary'!AP518</f>
        <v/>
      </c>
    </row>
    <row r="492" ht="12.75" customHeight="1" s="324">
      <c r="A492" s="195">
        <f>'Inputs &amp; summary'!Q519</f>
        <v/>
      </c>
      <c r="B492" s="195" t="n">
        <v>0</v>
      </c>
      <c r="C492" s="39">
        <f>'Inputs &amp; summary'!A519</f>
        <v/>
      </c>
      <c r="D492" s="39">
        <f>AND('Inputs &amp; summary'!AO519,E492="OPEX breakeven price")</f>
        <v/>
      </c>
      <c r="E492" s="39">
        <f>'Inputs &amp; summary'!AP519</f>
        <v/>
      </c>
    </row>
    <row r="493" ht="12.75" customHeight="1" s="324">
      <c r="A493" s="195">
        <f>'Inputs &amp; summary'!Q520</f>
        <v/>
      </c>
      <c r="B493" s="195" t="n">
        <v>0</v>
      </c>
      <c r="C493" s="39">
        <f>'Inputs &amp; summary'!A520</f>
        <v/>
      </c>
      <c r="D493" s="39">
        <f>AND('Inputs &amp; summary'!AO520,E493="OPEX breakeven price")</f>
        <v/>
      </c>
      <c r="E493" s="39">
        <f>'Inputs &amp; summary'!AP520</f>
        <v/>
      </c>
    </row>
    <row r="494" ht="12.75" customHeight="1" s="324">
      <c r="A494" s="195">
        <f>'Inputs &amp; summary'!Q521</f>
        <v/>
      </c>
      <c r="B494" s="195" t="n">
        <v>0</v>
      </c>
      <c r="C494" s="39">
        <f>'Inputs &amp; summary'!A521</f>
        <v/>
      </c>
      <c r="D494" s="39">
        <f>AND('Inputs &amp; summary'!AO521,E494="OPEX breakeven price")</f>
        <v/>
      </c>
      <c r="E494" s="39">
        <f>'Inputs &amp; summary'!AP521</f>
        <v/>
      </c>
    </row>
    <row r="495" ht="12.75" customHeight="1" s="324">
      <c r="A495" s="195">
        <f>'Inputs &amp; summary'!Q522</f>
        <v/>
      </c>
      <c r="B495" s="195" t="n">
        <v>0</v>
      </c>
      <c r="C495" s="39">
        <f>'Inputs &amp; summary'!A522</f>
        <v/>
      </c>
      <c r="D495" s="39">
        <f>AND('Inputs &amp; summary'!AO522,E495="OPEX breakeven price")</f>
        <v/>
      </c>
      <c r="E495" s="39">
        <f>'Inputs &amp; summary'!AP522</f>
        <v/>
      </c>
    </row>
    <row r="496" ht="12.75" customHeight="1" s="324">
      <c r="A496" s="195">
        <f>'Inputs &amp; summary'!Q523</f>
        <v/>
      </c>
      <c r="B496" s="195" t="n">
        <v>0</v>
      </c>
      <c r="C496" s="39">
        <f>'Inputs &amp; summary'!A523</f>
        <v/>
      </c>
      <c r="D496" s="39">
        <f>AND('Inputs &amp; summary'!AO523,E496="OPEX breakeven price")</f>
        <v/>
      </c>
      <c r="E496" s="39">
        <f>'Inputs &amp; summary'!AP523</f>
        <v/>
      </c>
    </row>
    <row r="497" ht="12.75" customHeight="1" s="324">
      <c r="A497" s="195">
        <f>'Inputs &amp; summary'!Q524</f>
        <v/>
      </c>
      <c r="B497" s="195" t="n">
        <v>0</v>
      </c>
      <c r="C497" s="39">
        <f>'Inputs &amp; summary'!A524</f>
        <v/>
      </c>
      <c r="D497" s="39">
        <f>AND('Inputs &amp; summary'!AO524,E497="OPEX breakeven price")</f>
        <v/>
      </c>
      <c r="E497" s="39">
        <f>'Inputs &amp; summary'!AP524</f>
        <v/>
      </c>
    </row>
    <row r="498" ht="12.75" customHeight="1" s="324">
      <c r="A498" s="195">
        <f>'Inputs &amp; summary'!Q525</f>
        <v/>
      </c>
      <c r="B498" s="195" t="n">
        <v>0</v>
      </c>
      <c r="C498" s="39">
        <f>'Inputs &amp; summary'!A525</f>
        <v/>
      </c>
      <c r="D498" s="39">
        <f>AND('Inputs &amp; summary'!AO525,E498="OPEX breakeven price")</f>
        <v/>
      </c>
      <c r="E498" s="39">
        <f>'Inputs &amp; summary'!AP525</f>
        <v/>
      </c>
    </row>
    <row r="499" ht="12.75" customHeight="1" s="324">
      <c r="A499" s="195">
        <f>'Inputs &amp; summary'!Q526</f>
        <v/>
      </c>
      <c r="B499" s="195" t="n">
        <v>0</v>
      </c>
      <c r="C499" s="39">
        <f>'Inputs &amp; summary'!A526</f>
        <v/>
      </c>
      <c r="D499" s="39">
        <f>AND('Inputs &amp; summary'!AO526,E499="OPEX breakeven price")</f>
        <v/>
      </c>
      <c r="E499" s="39">
        <f>'Inputs &amp; summary'!AP526</f>
        <v/>
      </c>
    </row>
    <row r="500" ht="12.75" customHeight="1" s="324">
      <c r="A500" s="195">
        <f>'Inputs &amp; summary'!Q527</f>
        <v/>
      </c>
      <c r="B500" s="195" t="n">
        <v>0</v>
      </c>
      <c r="C500" s="39">
        <f>'Inputs &amp; summary'!A527</f>
        <v/>
      </c>
      <c r="D500" s="39">
        <f>AND('Inputs &amp; summary'!AO527,E500="OPEX breakeven price")</f>
        <v/>
      </c>
      <c r="E500" s="39">
        <f>'Inputs &amp; summary'!AP527</f>
        <v/>
      </c>
    </row>
    <row r="501" ht="12.75" customHeight="1" s="324">
      <c r="A501" s="195">
        <f>'Inputs &amp; summary'!Q528</f>
        <v/>
      </c>
      <c r="B501" s="195" t="n">
        <v>0</v>
      </c>
      <c r="C501" s="39">
        <f>'Inputs &amp; summary'!A528</f>
        <v/>
      </c>
      <c r="D501" s="39">
        <f>AND('Inputs &amp; summary'!AO528,E501="OPEX breakeven price")</f>
        <v/>
      </c>
      <c r="E501" s="39">
        <f>'Inputs &amp; summary'!AP528</f>
        <v/>
      </c>
    </row>
    <row r="502" ht="12.75" customHeight="1" s="324">
      <c r="A502" s="195">
        <f>'Inputs &amp; summary'!Q529</f>
        <v/>
      </c>
      <c r="B502" s="195" t="n">
        <v>0</v>
      </c>
      <c r="C502" s="39">
        <f>'Inputs &amp; summary'!A529</f>
        <v/>
      </c>
      <c r="D502" s="39">
        <f>AND('Inputs &amp; summary'!AO529,E502="OPEX breakeven price")</f>
        <v/>
      </c>
      <c r="E502" s="39">
        <f>'Inputs &amp; summary'!AP529</f>
        <v/>
      </c>
    </row>
    <row r="503" ht="12.75" customHeight="1" s="324">
      <c r="A503" s="195">
        <f>'Inputs &amp; summary'!Q530</f>
        <v/>
      </c>
      <c r="B503" s="195" t="n">
        <v>0</v>
      </c>
      <c r="C503" s="39">
        <f>'Inputs &amp; summary'!A530</f>
        <v/>
      </c>
      <c r="D503" s="39">
        <f>AND('Inputs &amp; summary'!AO530,E503="OPEX breakeven price")</f>
        <v/>
      </c>
      <c r="E503" s="39">
        <f>'Inputs &amp; summary'!AP530</f>
        <v/>
      </c>
    </row>
    <row r="504" ht="12.75" customHeight="1" s="324">
      <c r="A504" s="195">
        <f>'Inputs &amp; summary'!Q531</f>
        <v/>
      </c>
      <c r="B504" s="195" t="n">
        <v>0</v>
      </c>
      <c r="C504" s="39">
        <f>'Inputs &amp; summary'!A531</f>
        <v/>
      </c>
      <c r="D504" s="39">
        <f>AND('Inputs &amp; summary'!AO531,E504="OPEX breakeven price")</f>
        <v/>
      </c>
      <c r="E504" s="39">
        <f>'Inputs &amp; summary'!AP531</f>
        <v/>
      </c>
    </row>
    <row r="505" ht="12.75" customHeight="1" s="324">
      <c r="A505" s="195">
        <f>'Inputs &amp; summary'!Q532</f>
        <v/>
      </c>
      <c r="B505" s="195" t="n">
        <v>0</v>
      </c>
      <c r="C505" s="39">
        <f>'Inputs &amp; summary'!A532</f>
        <v/>
      </c>
      <c r="D505" s="39">
        <f>AND('Inputs &amp; summary'!AO532,E505="OPEX breakeven price")</f>
        <v/>
      </c>
      <c r="E505" s="39">
        <f>'Inputs &amp; summary'!AP532</f>
        <v/>
      </c>
    </row>
    <row r="506" ht="12.75" customHeight="1" s="324">
      <c r="A506" s="195">
        <f>'Inputs &amp; summary'!Q533</f>
        <v/>
      </c>
      <c r="B506" s="195" t="n">
        <v>0</v>
      </c>
      <c r="C506" s="39">
        <f>'Inputs &amp; summary'!A533</f>
        <v/>
      </c>
      <c r="D506" s="39">
        <f>AND('Inputs &amp; summary'!AO533,E506="OPEX breakeven price")</f>
        <v/>
      </c>
      <c r="E506" s="39">
        <f>'Inputs &amp; summary'!AP533</f>
        <v/>
      </c>
    </row>
    <row r="507" ht="12.75" customHeight="1" s="324">
      <c r="A507" s="195">
        <f>'Inputs &amp; summary'!Q534</f>
        <v/>
      </c>
      <c r="B507" s="195" t="n">
        <v>0</v>
      </c>
      <c r="C507" s="39">
        <f>'Inputs &amp; summary'!A534</f>
        <v/>
      </c>
      <c r="D507" s="39">
        <f>AND('Inputs &amp; summary'!AO534,E507="OPEX breakeven price")</f>
        <v/>
      </c>
      <c r="E507" s="39">
        <f>'Inputs &amp; summary'!AP534</f>
        <v/>
      </c>
    </row>
    <row r="508" ht="12.75" customHeight="1" s="324">
      <c r="A508" s="195">
        <f>'Inputs &amp; summary'!Q535</f>
        <v/>
      </c>
      <c r="B508" s="195" t="n">
        <v>0</v>
      </c>
      <c r="C508" s="39">
        <f>'Inputs &amp; summary'!A535</f>
        <v/>
      </c>
      <c r="D508" s="39">
        <f>AND('Inputs &amp; summary'!AO535,E508="OPEX breakeven price")</f>
        <v/>
      </c>
      <c r="E508" s="39">
        <f>'Inputs &amp; summary'!AP535</f>
        <v/>
      </c>
    </row>
    <row r="509" ht="12.75" customHeight="1" s="324">
      <c r="A509" s="195">
        <f>'Inputs &amp; summary'!Q536</f>
        <v/>
      </c>
      <c r="B509" s="195" t="n">
        <v>0</v>
      </c>
      <c r="C509" s="39">
        <f>'Inputs &amp; summary'!A536</f>
        <v/>
      </c>
      <c r="D509" s="39">
        <f>AND('Inputs &amp; summary'!AO536,E509="OPEX breakeven price")</f>
        <v/>
      </c>
      <c r="E509" s="39">
        <f>'Inputs &amp; summary'!AP536</f>
        <v/>
      </c>
    </row>
    <row r="510" ht="12.75" customHeight="1" s="324">
      <c r="A510" s="195">
        <f>'Inputs &amp; summary'!Q537</f>
        <v/>
      </c>
      <c r="B510" s="195" t="n">
        <v>0</v>
      </c>
      <c r="C510" s="39">
        <f>'Inputs &amp; summary'!A537</f>
        <v/>
      </c>
      <c r="D510" s="39">
        <f>AND('Inputs &amp; summary'!AO537,E510="OPEX breakeven price")</f>
        <v/>
      </c>
      <c r="E510" s="39">
        <f>'Inputs &amp; summary'!AP537</f>
        <v/>
      </c>
    </row>
    <row r="511" ht="12.75" customHeight="1" s="324">
      <c r="A511" s="195">
        <f>'Inputs &amp; summary'!Q538</f>
        <v/>
      </c>
      <c r="B511" s="195" t="n">
        <v>0</v>
      </c>
      <c r="C511" s="39">
        <f>'Inputs &amp; summary'!A538</f>
        <v/>
      </c>
      <c r="D511" s="39">
        <f>AND('Inputs &amp; summary'!AO538,E511="OPEX breakeven price")</f>
        <v/>
      </c>
      <c r="E511" s="39">
        <f>'Inputs &amp; summary'!AP538</f>
        <v/>
      </c>
    </row>
    <row r="512" ht="12.75" customHeight="1" s="324">
      <c r="A512" s="195">
        <f>'Inputs &amp; summary'!Q539</f>
        <v/>
      </c>
      <c r="B512" s="195" t="n">
        <v>0</v>
      </c>
      <c r="C512" s="39">
        <f>'Inputs &amp; summary'!A539</f>
        <v/>
      </c>
      <c r="D512" s="39">
        <f>AND('Inputs &amp; summary'!AO539,E512="OPEX breakeven price")</f>
        <v/>
      </c>
      <c r="E512" s="39">
        <f>'Inputs &amp; summary'!AP539</f>
        <v/>
      </c>
    </row>
    <row r="513" ht="12.75" customHeight="1" s="324">
      <c r="A513" s="195">
        <f>'Inputs &amp; summary'!Q540</f>
        <v/>
      </c>
      <c r="B513" s="195" t="n">
        <v>0</v>
      </c>
      <c r="C513" s="39">
        <f>'Inputs &amp; summary'!A540</f>
        <v/>
      </c>
      <c r="D513" s="39">
        <f>AND('Inputs &amp; summary'!AO540,E513="OPEX breakeven price")</f>
        <v/>
      </c>
      <c r="E513" s="39">
        <f>'Inputs &amp; summary'!AP540</f>
        <v/>
      </c>
    </row>
    <row r="514" ht="12.75" customHeight="1" s="324">
      <c r="A514" s="195">
        <f>'Inputs &amp; summary'!Q541</f>
        <v/>
      </c>
      <c r="B514" s="195" t="n">
        <v>0</v>
      </c>
      <c r="C514" s="39">
        <f>'Inputs &amp; summary'!A541</f>
        <v/>
      </c>
      <c r="D514" s="39">
        <f>AND('Inputs &amp; summary'!AO541,E514="OPEX breakeven price")</f>
        <v/>
      </c>
      <c r="E514" s="39">
        <f>'Inputs &amp; summary'!AP541</f>
        <v/>
      </c>
    </row>
    <row r="515" ht="12.75" customHeight="1" s="324">
      <c r="A515" s="195">
        <f>'Inputs &amp; summary'!Q542</f>
        <v/>
      </c>
      <c r="B515" s="195" t="n">
        <v>0</v>
      </c>
      <c r="C515" s="39">
        <f>'Inputs &amp; summary'!A542</f>
        <v/>
      </c>
      <c r="D515" s="39">
        <f>AND('Inputs &amp; summary'!AO542,E515="OPEX breakeven price")</f>
        <v/>
      </c>
      <c r="E515" s="39">
        <f>'Inputs &amp; summary'!AP542</f>
        <v/>
      </c>
    </row>
    <row r="516" ht="12.75" customHeight="1" s="324">
      <c r="A516" s="195">
        <f>'Inputs &amp; summary'!Q543</f>
        <v/>
      </c>
      <c r="B516" s="195" t="n">
        <v>0</v>
      </c>
      <c r="C516" s="39">
        <f>'Inputs &amp; summary'!A543</f>
        <v/>
      </c>
      <c r="D516" s="39">
        <f>AND('Inputs &amp; summary'!AO543,E516="OPEX breakeven price")</f>
        <v/>
      </c>
      <c r="E516" s="39">
        <f>'Inputs &amp; summary'!AP543</f>
        <v/>
      </c>
    </row>
    <row r="517" ht="12.75" customHeight="1" s="324">
      <c r="A517" s="195">
        <f>'Inputs &amp; summary'!Q544</f>
        <v/>
      </c>
      <c r="B517" s="195" t="n">
        <v>0</v>
      </c>
      <c r="C517" s="39">
        <f>'Inputs &amp; summary'!A544</f>
        <v/>
      </c>
      <c r="D517" s="39">
        <f>AND('Inputs &amp; summary'!AO544,E517="OPEX breakeven price")</f>
        <v/>
      </c>
      <c r="E517" s="39">
        <f>'Inputs &amp; summary'!AP544</f>
        <v/>
      </c>
    </row>
    <row r="518" ht="12.75" customHeight="1" s="324">
      <c r="A518" s="195">
        <f>'Inputs &amp; summary'!Q545</f>
        <v/>
      </c>
      <c r="B518" s="195" t="n">
        <v>0</v>
      </c>
      <c r="C518" s="39">
        <f>'Inputs &amp; summary'!A545</f>
        <v/>
      </c>
      <c r="D518" s="39">
        <f>AND('Inputs &amp; summary'!AO545,E518="OPEX breakeven price")</f>
        <v/>
      </c>
      <c r="E518" s="39">
        <f>'Inputs &amp; summary'!AP545</f>
        <v/>
      </c>
    </row>
    <row r="519" ht="12.75" customHeight="1" s="324">
      <c r="A519" s="195">
        <f>'Inputs &amp; summary'!Q546</f>
        <v/>
      </c>
      <c r="B519" s="195" t="n">
        <v>0</v>
      </c>
      <c r="C519" s="39">
        <f>'Inputs &amp; summary'!A546</f>
        <v/>
      </c>
      <c r="D519" s="39">
        <f>AND('Inputs &amp; summary'!AO546,E519="OPEX breakeven price")</f>
        <v/>
      </c>
      <c r="E519" s="39">
        <f>'Inputs &amp; summary'!AP546</f>
        <v/>
      </c>
    </row>
    <row r="520" ht="12.75" customHeight="1" s="324">
      <c r="A520" s="195">
        <f>'Inputs &amp; summary'!Q547</f>
        <v/>
      </c>
      <c r="B520" s="195" t="n">
        <v>0</v>
      </c>
      <c r="C520" s="39">
        <f>'Inputs &amp; summary'!A547</f>
        <v/>
      </c>
      <c r="D520" s="39">
        <f>AND('Inputs &amp; summary'!AO547,E520="OPEX breakeven price")</f>
        <v/>
      </c>
      <c r="E520" s="39">
        <f>'Inputs &amp; summary'!AP547</f>
        <v/>
      </c>
    </row>
    <row r="521" ht="12.75" customHeight="1" s="324">
      <c r="A521" s="195">
        <f>'Inputs &amp; summary'!Q548</f>
        <v/>
      </c>
      <c r="B521" s="195" t="n">
        <v>0</v>
      </c>
      <c r="C521" s="39">
        <f>'Inputs &amp; summary'!A548</f>
        <v/>
      </c>
      <c r="D521" s="39">
        <f>AND('Inputs &amp; summary'!AO548,E521="OPEX breakeven price")</f>
        <v/>
      </c>
      <c r="E521" s="39">
        <f>'Inputs &amp; summary'!AP548</f>
        <v/>
      </c>
    </row>
    <row r="522" ht="12.75" customHeight="1" s="324">
      <c r="A522" s="195">
        <f>'Inputs &amp; summary'!Q549</f>
        <v/>
      </c>
      <c r="B522" s="195" t="n">
        <v>0</v>
      </c>
      <c r="C522" s="39">
        <f>'Inputs &amp; summary'!A549</f>
        <v/>
      </c>
      <c r="D522" s="39">
        <f>AND('Inputs &amp; summary'!AO549,E522="OPEX breakeven price")</f>
        <v/>
      </c>
      <c r="E522" s="39">
        <f>'Inputs &amp; summary'!AP549</f>
        <v/>
      </c>
    </row>
    <row r="523" ht="12.75" customHeight="1" s="324">
      <c r="A523" s="195">
        <f>'Inputs &amp; summary'!Q550</f>
        <v/>
      </c>
      <c r="B523" s="195" t="n">
        <v>0</v>
      </c>
      <c r="C523" s="39">
        <f>'Inputs &amp; summary'!A550</f>
        <v/>
      </c>
      <c r="D523" s="39">
        <f>AND('Inputs &amp; summary'!AO550,E523="OPEX breakeven price")</f>
        <v/>
      </c>
      <c r="E523" s="39">
        <f>'Inputs &amp; summary'!AP550</f>
        <v/>
      </c>
    </row>
    <row r="524" ht="12.75" customHeight="1" s="324">
      <c r="A524" s="195">
        <f>'Inputs &amp; summary'!Q551</f>
        <v/>
      </c>
      <c r="B524" s="195" t="n">
        <v>0</v>
      </c>
      <c r="C524" s="39">
        <f>'Inputs &amp; summary'!A551</f>
        <v/>
      </c>
      <c r="D524" s="39">
        <f>AND('Inputs &amp; summary'!AO551,E524="OPEX breakeven price")</f>
        <v/>
      </c>
      <c r="E524" s="39">
        <f>'Inputs &amp; summary'!AP551</f>
        <v/>
      </c>
    </row>
    <row r="525" ht="12.75" customHeight="1" s="324">
      <c r="A525" s="195">
        <f>'Inputs &amp; summary'!Q552</f>
        <v/>
      </c>
      <c r="B525" s="195" t="n">
        <v>0</v>
      </c>
      <c r="C525" s="39">
        <f>'Inputs &amp; summary'!A552</f>
        <v/>
      </c>
      <c r="D525" s="39">
        <f>AND('Inputs &amp; summary'!AO552,E525="OPEX breakeven price")</f>
        <v/>
      </c>
      <c r="E525" s="39">
        <f>'Inputs &amp; summary'!AP552</f>
        <v/>
      </c>
    </row>
    <row r="526" ht="12.75" customHeight="1" s="324">
      <c r="A526" s="195">
        <f>'Inputs &amp; summary'!Q553</f>
        <v/>
      </c>
      <c r="B526" s="195" t="n">
        <v>0</v>
      </c>
      <c r="C526" s="39">
        <f>'Inputs &amp; summary'!A553</f>
        <v/>
      </c>
      <c r="D526" s="39">
        <f>AND('Inputs &amp; summary'!AO553,E526="OPEX breakeven price")</f>
        <v/>
      </c>
      <c r="E526" s="39">
        <f>'Inputs &amp; summary'!AP553</f>
        <v/>
      </c>
    </row>
    <row r="527" ht="12.75" customHeight="1" s="324">
      <c r="A527" s="195">
        <f>'Inputs &amp; summary'!Q554</f>
        <v/>
      </c>
      <c r="B527" s="195" t="n">
        <v>0</v>
      </c>
      <c r="C527" s="39">
        <f>'Inputs &amp; summary'!A554</f>
        <v/>
      </c>
      <c r="D527" s="39">
        <f>AND('Inputs &amp; summary'!AO554,E527="OPEX breakeven price")</f>
        <v/>
      </c>
      <c r="E527" s="39">
        <f>'Inputs &amp; summary'!AP554</f>
        <v/>
      </c>
    </row>
    <row r="528" ht="12.75" customHeight="1" s="324">
      <c r="A528" s="195">
        <f>'Inputs &amp; summary'!Q555</f>
        <v/>
      </c>
      <c r="B528" s="195" t="n">
        <v>0</v>
      </c>
      <c r="C528" s="39">
        <f>'Inputs &amp; summary'!A555</f>
        <v/>
      </c>
      <c r="D528" s="39">
        <f>AND('Inputs &amp; summary'!AO555,E528="OPEX breakeven price")</f>
        <v/>
      </c>
      <c r="E528" s="39">
        <f>'Inputs &amp; summary'!AP555</f>
        <v/>
      </c>
    </row>
    <row r="529" ht="12.75" customHeight="1" s="324">
      <c r="A529" s="195">
        <f>'Inputs &amp; summary'!Q556</f>
        <v/>
      </c>
      <c r="B529" s="195" t="n">
        <v>0</v>
      </c>
      <c r="C529" s="39">
        <f>'Inputs &amp; summary'!A556</f>
        <v/>
      </c>
      <c r="D529" s="39">
        <f>AND('Inputs &amp; summary'!AO556,E529="OPEX breakeven price")</f>
        <v/>
      </c>
      <c r="E529" s="39">
        <f>'Inputs &amp; summary'!AP556</f>
        <v/>
      </c>
    </row>
    <row r="530" ht="12.75" customHeight="1" s="324">
      <c r="A530" s="195">
        <f>'Inputs &amp; summary'!Q557</f>
        <v/>
      </c>
      <c r="B530" s="195" t="n">
        <v>0</v>
      </c>
      <c r="C530" s="39">
        <f>'Inputs &amp; summary'!A557</f>
        <v/>
      </c>
      <c r="D530" s="39">
        <f>AND('Inputs &amp; summary'!AO557,E530="OPEX breakeven price")</f>
        <v/>
      </c>
      <c r="E530" s="39">
        <f>'Inputs &amp; summary'!AP557</f>
        <v/>
      </c>
    </row>
    <row r="531" ht="12.75" customHeight="1" s="324">
      <c r="A531" s="195">
        <f>'Inputs &amp; summary'!Q558</f>
        <v/>
      </c>
      <c r="B531" s="195" t="n">
        <v>0</v>
      </c>
      <c r="C531" s="39">
        <f>'Inputs &amp; summary'!A558</f>
        <v/>
      </c>
      <c r="D531" s="39">
        <f>AND('Inputs &amp; summary'!AO558,E531="OPEX breakeven price")</f>
        <v/>
      </c>
      <c r="E531" s="39">
        <f>'Inputs &amp; summary'!AP558</f>
        <v/>
      </c>
    </row>
    <row r="532" ht="12.75" customHeight="1" s="324">
      <c r="A532" s="195">
        <f>'Inputs &amp; summary'!Q559</f>
        <v/>
      </c>
      <c r="B532" s="195" t="n">
        <v>0</v>
      </c>
      <c r="C532" s="39">
        <f>'Inputs &amp; summary'!A559</f>
        <v/>
      </c>
      <c r="D532" s="39">
        <f>AND('Inputs &amp; summary'!AO559,E532="OPEX breakeven price")</f>
        <v/>
      </c>
      <c r="E532" s="39">
        <f>'Inputs &amp; summary'!AP559</f>
        <v/>
      </c>
    </row>
    <row r="533" ht="12.75" customHeight="1" s="324">
      <c r="A533" s="195">
        <f>'Inputs &amp; summary'!Q560</f>
        <v/>
      </c>
      <c r="B533" s="195" t="n">
        <v>0</v>
      </c>
      <c r="C533" s="39">
        <f>'Inputs &amp; summary'!A560</f>
        <v/>
      </c>
      <c r="D533" s="39">
        <f>AND('Inputs &amp; summary'!AO560,E533="OPEX breakeven price")</f>
        <v/>
      </c>
      <c r="E533" s="39">
        <f>'Inputs &amp; summary'!AP560</f>
        <v/>
      </c>
    </row>
    <row r="534" ht="12.75" customHeight="1" s="324">
      <c r="A534" s="195">
        <f>'Inputs &amp; summary'!Q561</f>
        <v/>
      </c>
      <c r="B534" s="195" t="n">
        <v>0</v>
      </c>
      <c r="C534" s="39">
        <f>'Inputs &amp; summary'!A561</f>
        <v/>
      </c>
      <c r="D534" s="39">
        <f>AND('Inputs &amp; summary'!AO561,E534="OPEX breakeven price")</f>
        <v/>
      </c>
      <c r="E534" s="39">
        <f>'Inputs &amp; summary'!AP561</f>
        <v/>
      </c>
    </row>
    <row r="535" ht="12.75" customHeight="1" s="324">
      <c r="A535" s="195">
        <f>'Inputs &amp; summary'!Q562</f>
        <v/>
      </c>
      <c r="B535" s="195" t="n">
        <v>0</v>
      </c>
      <c r="C535" s="39">
        <f>'Inputs &amp; summary'!A562</f>
        <v/>
      </c>
      <c r="D535" s="39">
        <f>AND('Inputs &amp; summary'!AO562,E535="OPEX breakeven price")</f>
        <v/>
      </c>
      <c r="E535" s="39">
        <f>'Inputs &amp; summary'!AP562</f>
        <v/>
      </c>
    </row>
    <row r="536" ht="12.75" customHeight="1" s="324">
      <c r="A536" s="195">
        <f>'Inputs &amp; summary'!Q563</f>
        <v/>
      </c>
      <c r="B536" s="195" t="n">
        <v>0</v>
      </c>
      <c r="C536" s="39">
        <f>'Inputs &amp; summary'!A563</f>
        <v/>
      </c>
      <c r="D536" s="39">
        <f>AND('Inputs &amp; summary'!AO563,E536="OPEX breakeven price")</f>
        <v/>
      </c>
      <c r="E536" s="39">
        <f>'Inputs &amp; summary'!AP563</f>
        <v/>
      </c>
    </row>
    <row r="537" ht="12.75" customHeight="1" s="324">
      <c r="A537" s="195">
        <f>'Inputs &amp; summary'!Q564</f>
        <v/>
      </c>
      <c r="B537" s="195" t="n">
        <v>0</v>
      </c>
      <c r="C537" s="39">
        <f>'Inputs &amp; summary'!A564</f>
        <v/>
      </c>
      <c r="D537" s="39">
        <f>AND('Inputs &amp; summary'!AO564,E537="OPEX breakeven price")</f>
        <v/>
      </c>
      <c r="E537" s="39">
        <f>'Inputs &amp; summary'!AP564</f>
        <v/>
      </c>
    </row>
    <row r="538" ht="12.75" customHeight="1" s="324">
      <c r="A538" s="195">
        <f>'Inputs &amp; summary'!Q565</f>
        <v/>
      </c>
      <c r="B538" s="195" t="n">
        <v>0</v>
      </c>
      <c r="C538" s="39">
        <f>'Inputs &amp; summary'!A565</f>
        <v/>
      </c>
      <c r="D538" s="39">
        <f>AND('Inputs &amp; summary'!AO565,E538="OPEX breakeven price")</f>
        <v/>
      </c>
      <c r="E538" s="39">
        <f>'Inputs &amp; summary'!AP565</f>
        <v/>
      </c>
    </row>
    <row r="539" ht="12.75" customHeight="1" s="324">
      <c r="A539" s="195">
        <f>'Inputs &amp; summary'!Q566</f>
        <v/>
      </c>
      <c r="B539" s="195" t="n">
        <v>0</v>
      </c>
      <c r="C539" s="39">
        <f>'Inputs &amp; summary'!A566</f>
        <v/>
      </c>
      <c r="D539" s="39">
        <f>AND('Inputs &amp; summary'!AO566,E539="OPEX breakeven price")</f>
        <v/>
      </c>
      <c r="E539" s="39">
        <f>'Inputs &amp; summary'!AP566</f>
        <v/>
      </c>
    </row>
    <row r="540" ht="12.75" customHeight="1" s="324">
      <c r="A540" s="195">
        <f>'Inputs &amp; summary'!Q567</f>
        <v/>
      </c>
      <c r="B540" s="195" t="n">
        <v>0</v>
      </c>
      <c r="C540" s="39">
        <f>'Inputs &amp; summary'!A567</f>
        <v/>
      </c>
      <c r="D540" s="39">
        <f>AND('Inputs &amp; summary'!AO567,E540="OPEX breakeven price")</f>
        <v/>
      </c>
      <c r="E540" s="39">
        <f>'Inputs &amp; summary'!AP567</f>
        <v/>
      </c>
    </row>
    <row r="541" ht="12.75" customHeight="1" s="324">
      <c r="A541" s="195">
        <f>'Inputs &amp; summary'!Q568</f>
        <v/>
      </c>
      <c r="B541" s="195" t="n">
        <v>0</v>
      </c>
      <c r="C541" s="39">
        <f>'Inputs &amp; summary'!A568</f>
        <v/>
      </c>
      <c r="D541" s="39">
        <f>AND('Inputs &amp; summary'!AO568,E541="OPEX breakeven price")</f>
        <v/>
      </c>
      <c r="E541" s="39">
        <f>'Inputs &amp; summary'!AP568</f>
        <v/>
      </c>
    </row>
    <row r="542" ht="12.75" customHeight="1" s="324">
      <c r="A542" s="195" t="n"/>
    </row>
    <row r="543" ht="12.75" customHeight="1" s="324">
      <c r="A543" s="195" t="n"/>
    </row>
    <row r="544" ht="12.75" customHeight="1" s="324">
      <c r="A544" s="195" t="n"/>
    </row>
    <row r="545" ht="12.75" customHeight="1" s="324">
      <c r="A545" s="195" t="n"/>
    </row>
    <row r="546" ht="12.75" customHeight="1" s="324">
      <c r="A546" s="195" t="n"/>
    </row>
    <row r="547" ht="12.75" customHeight="1" s="324">
      <c r="A547" s="195" t="n"/>
    </row>
    <row r="548" ht="12.75" customHeight="1" s="324">
      <c r="A548" s="195" t="n"/>
    </row>
    <row r="549" ht="12.75" customHeight="1" s="324">
      <c r="A549" s="195" t="n"/>
    </row>
    <row r="550" ht="12.75" customHeight="1" s="324">
      <c r="A550" s="195" t="n"/>
    </row>
    <row r="551" ht="12.75" customHeight="1" s="324">
      <c r="A551" s="195" t="n"/>
    </row>
    <row r="552" ht="12.75" customHeight="1" s="324">
      <c r="A552" s="195" t="n"/>
    </row>
    <row r="553" ht="12.75" customHeight="1" s="324">
      <c r="A553" s="195" t="n"/>
    </row>
    <row r="554" ht="12.75" customHeight="1" s="324">
      <c r="A554" s="195" t="n"/>
    </row>
    <row r="555" ht="12.75" customHeight="1" s="324">
      <c r="A555" s="195" t="n"/>
    </row>
    <row r="556" ht="12.75" customHeight="1" s="324">
      <c r="A556" s="195" t="n"/>
    </row>
    <row r="557" ht="12.75" customHeight="1" s="324">
      <c r="A557" s="195" t="n"/>
    </row>
    <row r="558" ht="12.75" customHeight="1" s="324">
      <c r="A558" s="195" t="n"/>
    </row>
    <row r="559" ht="12.75" customHeight="1" s="324">
      <c r="A559" s="195" t="n"/>
    </row>
    <row r="560" ht="12.75" customHeight="1" s="324">
      <c r="A560" s="195" t="n"/>
    </row>
    <row r="561" ht="12.75" customHeight="1" s="324">
      <c r="A561" s="195" t="n"/>
    </row>
    <row r="562" ht="12.75" customHeight="1" s="324">
      <c r="A562" s="195" t="n"/>
    </row>
    <row r="563" ht="12.75" customHeight="1" s="324">
      <c r="A563" s="195" t="n"/>
    </row>
    <row r="564" ht="12.75" customHeight="1" s="324">
      <c r="A564" s="195" t="n"/>
    </row>
    <row r="565" ht="12.75" customHeight="1" s="324">
      <c r="A565" s="195" t="n"/>
    </row>
    <row r="566" ht="12.75" customHeight="1" s="324">
      <c r="A566" s="195" t="n"/>
    </row>
    <row r="567" ht="12.75" customHeight="1" s="324">
      <c r="A567" s="195" t="n"/>
    </row>
    <row r="568" ht="12.75" customHeight="1" s="324">
      <c r="A568" s="195" t="n"/>
    </row>
    <row r="569" ht="12.75" customHeight="1" s="324">
      <c r="A569" s="195" t="n"/>
    </row>
    <row r="570" ht="12.75" customHeight="1" s="324">
      <c r="A570" s="195" t="n"/>
    </row>
    <row r="571" ht="12.75" customHeight="1" s="324">
      <c r="A571" s="195" t="n"/>
    </row>
    <row r="572" ht="12.75" customHeight="1" s="324">
      <c r="A572" s="195" t="n"/>
    </row>
    <row r="573" ht="12.75" customHeight="1" s="324">
      <c r="A573" s="195" t="n"/>
    </row>
    <row r="574" ht="12.75" customHeight="1" s="324">
      <c r="A574" s="195" t="n"/>
    </row>
    <row r="575" ht="12.75" customHeight="1" s="324">
      <c r="A575" s="195" t="n"/>
    </row>
    <row r="576" ht="12.75" customHeight="1" s="324">
      <c r="A576" s="195" t="n"/>
    </row>
    <row r="577" ht="12.75" customHeight="1" s="324">
      <c r="A577" s="195" t="n"/>
    </row>
    <row r="578" ht="12.75" customHeight="1" s="324">
      <c r="A578" s="195" t="n"/>
    </row>
    <row r="579" ht="12.75" customHeight="1" s="324">
      <c r="A579" s="195" t="n"/>
    </row>
    <row r="580" ht="12.75" customHeight="1" s="324">
      <c r="A580" s="195" t="n"/>
    </row>
    <row r="581" ht="12.75" customHeight="1" s="324">
      <c r="A581" s="195" t="n"/>
    </row>
    <row r="582" ht="12.75" customHeight="1" s="324">
      <c r="A582" s="195" t="n"/>
    </row>
    <row r="583" ht="12.75" customHeight="1" s="324">
      <c r="A583" s="195" t="n"/>
    </row>
    <row r="584" ht="12.75" customHeight="1" s="324">
      <c r="A584" s="195" t="n"/>
    </row>
    <row r="585" ht="12.75" customHeight="1" s="324">
      <c r="A585" s="195" t="n"/>
    </row>
    <row r="586" ht="12.75" customHeight="1" s="324">
      <c r="A586" s="195" t="n"/>
    </row>
    <row r="587" ht="12.75" customHeight="1" s="324">
      <c r="A587" s="195" t="n"/>
    </row>
    <row r="588" ht="12.75" customHeight="1" s="324">
      <c r="A588" s="195" t="n"/>
    </row>
    <row r="589" ht="12.75" customHeight="1" s="324">
      <c r="A589" s="195" t="n"/>
    </row>
    <row r="590" ht="12.75" customHeight="1" s="324">
      <c r="A590" s="195" t="n"/>
    </row>
    <row r="591" ht="12.75" customHeight="1" s="324">
      <c r="A591" s="195" t="n"/>
    </row>
    <row r="592" ht="12.75" customHeight="1" s="324">
      <c r="A592" s="195" t="n"/>
    </row>
    <row r="593" ht="12.75" customHeight="1" s="324">
      <c r="A593" s="195" t="n"/>
    </row>
    <row r="594" ht="12.75" customHeight="1" s="324">
      <c r="A594" s="195" t="n"/>
    </row>
    <row r="595" ht="12.75" customHeight="1" s="324">
      <c r="A595" s="195" t="n"/>
    </row>
    <row r="596" ht="12.75" customHeight="1" s="324">
      <c r="A596" s="195" t="n"/>
    </row>
    <row r="597" ht="12.75" customHeight="1" s="324">
      <c r="A597" s="195" t="n"/>
    </row>
    <row r="598" ht="12.75" customHeight="1" s="324">
      <c r="A598" s="195" t="n"/>
    </row>
    <row r="599" ht="12.75" customHeight="1" s="324">
      <c r="A599" s="195" t="n"/>
    </row>
    <row r="600" ht="12.75" customHeight="1" s="324">
      <c r="A600" s="195" t="n"/>
    </row>
    <row r="601" ht="12.75" customHeight="1" s="324">
      <c r="A601" s="195" t="n"/>
    </row>
    <row r="602" ht="12.75" customHeight="1" s="324">
      <c r="A602" s="195" t="n"/>
    </row>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autoFilter ref="$A$1:$G$541"/>
  <pageMargins left="0.7" right="0.7" top="0.75" bottom="0.75" header="0" footer="0"/>
  <pageSetup orientation="portrait"/>
</worksheet>
</file>

<file path=xl/worksheets/sheet3.xml><?xml version="1.0" encoding="utf-8"?>
<worksheet xmlns="http://schemas.openxmlformats.org/spreadsheetml/2006/main">
  <sheetPr codeName="Sheet7">
    <tabColor rgb="FFFFB3B3"/>
    <outlinePr summaryBelow="1" summaryRight="1"/>
    <pageSetUpPr/>
  </sheetPr>
  <dimension ref="A1:BC26"/>
  <sheetViews>
    <sheetView showGridLines="0" workbookViewId="0">
      <selection activeCell="A1" sqref="A1"/>
    </sheetView>
  </sheetViews>
  <sheetFormatPr baseColWidth="8" defaultColWidth="12.63" defaultRowHeight="15" customHeight="1"/>
  <cols>
    <col width="29.13" customWidth="1" style="324" min="1" max="1"/>
    <col width="14.38" customWidth="1" style="324" min="2" max="2"/>
    <col width="12.5" customWidth="1" style="324" min="3" max="3"/>
    <col width="12.38" customWidth="1" style="324" min="4" max="4"/>
    <col width="12.13" customWidth="1" style="324" min="5" max="5"/>
    <col width="12.5" customWidth="1" style="324" min="6" max="7"/>
    <col width="12.38" customWidth="1" style="324" min="8" max="8"/>
    <col width="10.88" customWidth="1" style="324" min="9" max="9"/>
    <col width="10.13" customWidth="1" style="324" min="10" max="10"/>
    <col width="9.880000000000001" customWidth="1" style="324" min="11" max="11"/>
    <col width="11.63" customWidth="1" style="324" min="12" max="12"/>
    <col width="10.88" customWidth="1" style="324" min="13" max="15"/>
    <col width="11.38" customWidth="1" style="324" min="16" max="16"/>
    <col width="10.88" customWidth="1" style="324" min="17" max="18"/>
    <col width="9.880000000000001" customWidth="1" style="324" min="19" max="19"/>
    <col width="12.5" customWidth="1" style="324" min="20" max="25"/>
    <col width="10.88" customWidth="1" style="324" min="26" max="27"/>
    <col width="9.880000000000001" customWidth="1" style="324" min="28" max="29"/>
    <col width="10.88" customWidth="1" style="324" min="30" max="31"/>
    <col width="9.880000000000001" customWidth="1" style="324" min="32" max="33"/>
    <col width="8.630000000000001" customWidth="1" style="324" min="34" max="55"/>
  </cols>
  <sheetData>
    <row r="1" ht="33" customHeight="1" s="324">
      <c r="A1" s="40" t="inlineStr">
        <is>
          <t>Cost curve output</t>
        </is>
      </c>
      <c r="H1" s="42" t="n"/>
      <c r="I1" s="42" t="n"/>
      <c r="J1" s="42" t="n"/>
      <c r="K1" s="42" t="n"/>
      <c r="L1" s="195" t="n"/>
      <c r="M1" s="195" t="n"/>
      <c r="N1" s="195" t="n"/>
      <c r="O1" s="195" t="n"/>
      <c r="P1" s="195" t="n"/>
      <c r="Q1" s="195" t="n"/>
      <c r="R1" s="195" t="n"/>
      <c r="S1" s="195" t="n"/>
      <c r="T1" s="195" t="n"/>
      <c r="U1" s="195" t="n"/>
      <c r="V1" s="195" t="n"/>
      <c r="W1" s="195" t="n"/>
      <c r="X1" s="195" t="n"/>
      <c r="Y1" s="195" t="n"/>
      <c r="Z1" s="195" t="n"/>
      <c r="AA1" s="195" t="n"/>
      <c r="AB1" s="195" t="n"/>
      <c r="AC1" s="195" t="n"/>
      <c r="AD1" s="195" t="n"/>
      <c r="AE1" s="195" t="n"/>
      <c r="AF1" s="195" t="n"/>
      <c r="AG1" s="195" t="n"/>
      <c r="AH1" s="195" t="n"/>
      <c r="AI1" s="195" t="n"/>
      <c r="AJ1" s="195" t="n"/>
      <c r="AK1" s="195" t="n"/>
      <c r="AL1" s="195" t="n"/>
      <c r="AM1" s="195" t="n"/>
      <c r="AN1" s="195" t="n"/>
      <c r="AO1" s="195" t="n"/>
      <c r="AP1" s="195" t="n"/>
      <c r="AQ1" s="195" t="n"/>
      <c r="AR1" s="195" t="n"/>
      <c r="AS1" s="195" t="n"/>
      <c r="AT1" s="195" t="n"/>
      <c r="AU1" s="195" t="n"/>
      <c r="AV1" s="195" t="n"/>
      <c r="AW1" s="195" t="n"/>
      <c r="AX1" s="195" t="n"/>
      <c r="AY1" s="195" t="n"/>
      <c r="AZ1" s="195" t="n"/>
      <c r="BA1" s="195" t="n"/>
      <c r="BB1" s="195" t="n"/>
      <c r="BC1" s="195" t="n"/>
    </row>
    <row r="2" ht="17.25" customHeight="1" s="324">
      <c r="A2" s="43" t="inlineStr">
        <is>
          <t>Function: Country-level cost curve output. Key metrics for country blue carbon potential and representative project costs.</t>
        </is>
      </c>
      <c r="B2" s="325" t="n"/>
      <c r="C2" s="325" t="n"/>
      <c r="D2" s="325" t="n"/>
      <c r="E2" s="325" t="n"/>
      <c r="F2" s="325" t="n"/>
      <c r="G2" s="325" t="n"/>
      <c r="H2" s="195" t="n"/>
      <c r="I2" s="195" t="n"/>
      <c r="J2" s="195" t="n"/>
      <c r="K2" s="195" t="n"/>
      <c r="L2" s="195" t="n"/>
      <c r="M2" s="195" t="n"/>
      <c r="N2" s="195" t="n"/>
      <c r="O2" s="195" t="n"/>
      <c r="P2" s="195" t="n"/>
      <c r="Q2" s="195" t="n"/>
      <c r="R2" s="195" t="n"/>
      <c r="S2" s="195" t="n"/>
      <c r="T2" s="195" t="n"/>
      <c r="U2" s="195" t="n"/>
      <c r="V2" s="195" t="n"/>
      <c r="W2" s="195" t="n"/>
      <c r="X2" s="195" t="n"/>
      <c r="Y2" s="195" t="n"/>
      <c r="Z2" s="195" t="n"/>
      <c r="AA2" s="195" t="n"/>
      <c r="AB2" s="195" t="n"/>
      <c r="AC2" s="195" t="n"/>
      <c r="AD2" s="195" t="n"/>
      <c r="AE2" s="195" t="n"/>
      <c r="AF2" s="195" t="n"/>
      <c r="AG2" s="195" t="n"/>
      <c r="AH2" s="195" t="n"/>
      <c r="AI2" s="195" t="n"/>
      <c r="AJ2" s="195" t="n"/>
      <c r="AK2" s="195" t="n"/>
      <c r="AL2" s="195" t="n"/>
      <c r="AM2" s="195" t="n"/>
      <c r="AN2" s="195" t="n"/>
      <c r="AO2" s="195" t="n"/>
      <c r="AP2" s="195" t="n"/>
      <c r="AQ2" s="195" t="n"/>
      <c r="AR2" s="195" t="n"/>
      <c r="AS2" s="195" t="n"/>
      <c r="AT2" s="195" t="n"/>
      <c r="AU2" s="195" t="n"/>
      <c r="AV2" s="195" t="n"/>
      <c r="AW2" s="195" t="n"/>
      <c r="AX2" s="195" t="n"/>
      <c r="AY2" s="195" t="n"/>
      <c r="AZ2" s="195" t="n"/>
      <c r="BA2" s="195" t="n"/>
      <c r="BB2" s="195" t="n"/>
      <c r="BC2" s="195" t="n"/>
    </row>
    <row r="3" ht="45.75" customHeight="1" s="324">
      <c r="A3" s="45" t="inlineStr">
        <is>
          <t>Guide to user: This tab should not need to be updated to see country-level blue carbon potential estimates. Values on this sheet are outputs from the "Cost curve calculations" sheet and "Calculations" sheet. These outputs will reflect any updates made to the data points and calculations.</t>
        </is>
      </c>
    </row>
    <row r="4" ht="12.75" customHeight="1" s="324">
      <c r="A4" s="46" t="inlineStr">
        <is>
          <t>Variation</t>
        </is>
      </c>
      <c r="B4" s="47" t="n">
        <v>1</v>
      </c>
      <c r="C4" s="47" t="n">
        <v>2</v>
      </c>
      <c r="D4" s="47" t="n">
        <v>3</v>
      </c>
      <c r="E4" s="47" t="n">
        <v>4</v>
      </c>
      <c r="F4" s="47" t="n">
        <v>5</v>
      </c>
      <c r="G4" s="47" t="n">
        <v>6</v>
      </c>
      <c r="H4" s="47" t="n">
        <v>7</v>
      </c>
      <c r="I4" s="47" t="n">
        <v>8</v>
      </c>
      <c r="J4" s="47" t="n">
        <v>9</v>
      </c>
      <c r="K4" s="47" t="n">
        <v>10</v>
      </c>
      <c r="L4" s="47" t="n">
        <v>11</v>
      </c>
      <c r="M4" s="47" t="n">
        <v>12</v>
      </c>
      <c r="N4" s="47" t="n">
        <v>13</v>
      </c>
      <c r="O4" s="47" t="n">
        <v>14</v>
      </c>
      <c r="P4" s="47" t="n">
        <v>15</v>
      </c>
      <c r="Q4" s="47" t="n">
        <v>16</v>
      </c>
      <c r="R4" s="47" t="n">
        <v>17</v>
      </c>
      <c r="S4" s="47" t="n">
        <v>18</v>
      </c>
      <c r="T4" s="47" t="n">
        <v>19</v>
      </c>
      <c r="U4" s="47" t="n">
        <v>20</v>
      </c>
      <c r="V4" s="47" t="n">
        <v>21</v>
      </c>
      <c r="W4" s="47" t="n">
        <v>22</v>
      </c>
      <c r="X4" s="47" t="n">
        <v>23</v>
      </c>
      <c r="Y4" s="47" t="n">
        <v>24</v>
      </c>
      <c r="Z4" s="47" t="n">
        <v>25</v>
      </c>
      <c r="AA4" s="47" t="n">
        <v>26</v>
      </c>
      <c r="AB4" s="47" t="n">
        <v>27</v>
      </c>
      <c r="AC4" s="47" t="n">
        <v>28</v>
      </c>
      <c r="AD4" s="47" t="n">
        <v>29</v>
      </c>
      <c r="AE4" s="47" t="n">
        <v>30</v>
      </c>
      <c r="AF4" s="47" t="n">
        <v>31</v>
      </c>
      <c r="AG4" s="47" t="n">
        <v>32</v>
      </c>
      <c r="AH4" s="47" t="n">
        <v>33</v>
      </c>
      <c r="AI4" s="47" t="n">
        <v>34</v>
      </c>
      <c r="AJ4" s="47" t="n">
        <v>35</v>
      </c>
      <c r="AK4" s="47" t="n">
        <v>36</v>
      </c>
      <c r="AL4" s="47" t="n">
        <v>37</v>
      </c>
      <c r="AM4" s="47" t="n">
        <v>38</v>
      </c>
      <c r="AN4" s="47" t="n">
        <v>39</v>
      </c>
      <c r="AO4" s="47" t="n">
        <v>40</v>
      </c>
      <c r="AP4" s="47" t="n">
        <v>41</v>
      </c>
      <c r="AQ4" s="47" t="n">
        <v>42</v>
      </c>
      <c r="AR4" s="47" t="n">
        <v>43</v>
      </c>
      <c r="AS4" s="47" t="n">
        <v>44</v>
      </c>
      <c r="AT4" s="47" t="n">
        <v>45</v>
      </c>
      <c r="AU4" s="47" t="n">
        <v>46</v>
      </c>
      <c r="AV4" s="47" t="n">
        <v>47</v>
      </c>
      <c r="AW4" s="47" t="n">
        <v>48</v>
      </c>
      <c r="AX4" s="47" t="n">
        <v>49</v>
      </c>
      <c r="AY4" s="47" t="n">
        <v>50</v>
      </c>
      <c r="AZ4" s="47" t="n">
        <v>51</v>
      </c>
      <c r="BA4" s="47" t="n">
        <v>52</v>
      </c>
      <c r="BB4" s="47" t="n">
        <v>53</v>
      </c>
      <c r="BC4" s="48" t="n">
        <v>54</v>
      </c>
    </row>
    <row r="5" ht="12.75" customHeight="1" s="324">
      <c r="A5" s="49" t="inlineStr">
        <is>
          <t>Country</t>
        </is>
      </c>
      <c r="B5" s="319">
        <f t="array" ref="B5">INDEX('Inputs &amp; summary'!$D$28:$AN$73,MATCH('Country-level output'!B$4,'Inputs &amp; summary'!$D$28:$D$73,0),MATCH('Country-level output'!$A5,'Inputs &amp; summary'!$D$28:$AN$28,0))</f>
        <v/>
      </c>
      <c r="C5" s="319">
        <f t="array" ref="C5">INDEX('Inputs &amp; summary'!$D$28:$AN$73,MATCH('Country-level output'!C$4,'Inputs &amp; summary'!$D$28:$D$73,0),MATCH('Country-level output'!$A5,'Inputs &amp; summary'!$D$28:$AN$28,0))</f>
        <v/>
      </c>
      <c r="D5" s="319">
        <f t="array" ref="D5">INDEX('Inputs &amp; summary'!$D$28:$AN$73,MATCH('Country-level output'!D$4,'Inputs &amp; summary'!$D$28:$D$73,0),MATCH('Country-level output'!$A5,'Inputs &amp; summary'!$D$28:$AN$28,0))</f>
        <v/>
      </c>
      <c r="E5" s="319">
        <f t="array" ref="E5">INDEX('Inputs &amp; summary'!$D$28:$AN$73,MATCH('Country-level output'!E$4,'Inputs &amp; summary'!$D$28:$D$73,0),MATCH('Country-level output'!$A5,'Inputs &amp; summary'!$D$28:$AN$28,0))</f>
        <v/>
      </c>
      <c r="F5" s="319">
        <f t="array" ref="F5">INDEX('Inputs &amp; summary'!$D$28:$AN$73,MATCH('Country-level output'!F$4,'Inputs &amp; summary'!$D$28:$D$73,0),MATCH('Country-level output'!$A5,'Inputs &amp; summary'!$D$28:$AN$28,0))</f>
        <v/>
      </c>
      <c r="G5" s="319">
        <f t="array" ref="G5">INDEX('Inputs &amp; summary'!$D$28:$AN$73,MATCH('Country-level output'!G$4,'Inputs &amp; summary'!$D$28:$D$73,0),MATCH('Country-level output'!$A5,'Inputs &amp; summary'!$D$28:$AN$28,0))</f>
        <v/>
      </c>
      <c r="H5" s="319">
        <f t="array" ref="H5">INDEX('Inputs &amp; summary'!$D$28:$AN$73,MATCH('Country-level output'!H$4,'Inputs &amp; summary'!$D$28:$D$73,0),MATCH('Country-level output'!$A5,'Inputs &amp; summary'!$D$28:$AN$28,0))</f>
        <v/>
      </c>
      <c r="I5" s="319">
        <f t="array" ref="I5">INDEX('Inputs &amp; summary'!$D$28:$AN$73,MATCH('Country-level output'!I$4,'Inputs &amp; summary'!$D$28:$D$73,0),MATCH('Country-level output'!$A5,'Inputs &amp; summary'!$D$28:$AN$28,0))</f>
        <v/>
      </c>
      <c r="J5" s="319">
        <f t="array" ref="J5">INDEX('Inputs &amp; summary'!$D$28:$AN$73,MATCH('Country-level output'!J$4,'Inputs &amp; summary'!$D$28:$D$73,0),MATCH('Country-level output'!$A5,'Inputs &amp; summary'!$D$28:$AN$28,0))</f>
        <v/>
      </c>
      <c r="K5" s="319">
        <f t="array" ref="K5">INDEX('Inputs &amp; summary'!$D$28:$AN$73,MATCH('Country-level output'!K$4,'Inputs &amp; summary'!$D$28:$D$73,0),MATCH('Country-level output'!$A5,'Inputs &amp; summary'!$D$28:$AN$28,0))</f>
        <v/>
      </c>
      <c r="L5" s="319">
        <f t="array" ref="L5">INDEX('Inputs &amp; summary'!$D$28:$AN$73,MATCH('Country-level output'!L$4,'Inputs &amp; summary'!$D$28:$D$73,0),MATCH('Country-level output'!$A5,'Inputs &amp; summary'!$D$28:$AN$28,0))</f>
        <v/>
      </c>
      <c r="M5" s="319">
        <f t="array" ref="M5">INDEX('Inputs &amp; summary'!$D$28:$AN$73,MATCH('Country-level output'!M$4,'Inputs &amp; summary'!$D$28:$D$73,0),MATCH('Country-level output'!$A5,'Inputs &amp; summary'!$D$28:$AN$28,0))</f>
        <v/>
      </c>
      <c r="N5" s="319">
        <f t="array" ref="N5">INDEX('Inputs &amp; summary'!$D$28:$AN$73,MATCH('Country-level output'!N$4,'Inputs &amp; summary'!$D$28:$D$73,0),MATCH('Country-level output'!$A5,'Inputs &amp; summary'!$D$28:$AN$28,0))</f>
        <v/>
      </c>
      <c r="O5" s="319">
        <f t="array" ref="O5">INDEX('Inputs &amp; summary'!$D$28:$AN$73,MATCH('Country-level output'!O$4,'Inputs &amp; summary'!$D$28:$D$73,0),MATCH('Country-level output'!$A5,'Inputs &amp; summary'!$D$28:$AN$28,0))</f>
        <v/>
      </c>
      <c r="P5" s="319">
        <f t="array" ref="P5">INDEX('Inputs &amp; summary'!$D$28:$AN$73,MATCH('Country-level output'!P$4,'Inputs &amp; summary'!$D$28:$D$73,0),MATCH('Country-level output'!$A5,'Inputs &amp; summary'!$D$28:$AN$28,0))</f>
        <v/>
      </c>
      <c r="Q5" s="319">
        <f t="array" ref="Q5">INDEX('Inputs &amp; summary'!$D$28:$AN$73,MATCH('Country-level output'!Q$4,'Inputs &amp; summary'!$D$28:$D$73,0),MATCH('Country-level output'!$A5,'Inputs &amp; summary'!$D$28:$AN$28,0))</f>
        <v/>
      </c>
      <c r="R5" s="319">
        <f t="array" ref="R5">INDEX('Inputs &amp; summary'!$D$28:$AN$73,MATCH('Country-level output'!R$4,'Inputs &amp; summary'!$D$28:$D$73,0),MATCH('Country-level output'!$A5,'Inputs &amp; summary'!$D$28:$AN$28,0))</f>
        <v/>
      </c>
      <c r="S5" s="319">
        <f t="array" ref="S5">INDEX('Inputs &amp; summary'!$D$28:$AN$73,MATCH('Country-level output'!S$4,'Inputs &amp; summary'!$D$28:$D$73,0),MATCH('Country-level output'!$A5,'Inputs &amp; summary'!$D$28:$AN$28,0))</f>
        <v/>
      </c>
      <c r="T5" s="319">
        <f t="array" ref="T5">INDEX('Inputs &amp; summary'!$D$28:$AN$73,MATCH('Country-level output'!T$4,'Inputs &amp; summary'!$D$28:$D$73,0),MATCH('Country-level output'!$A5,'Inputs &amp; summary'!$D$28:$AN$28,0))</f>
        <v/>
      </c>
      <c r="U5" s="319">
        <f t="array" ref="U5">INDEX('Inputs &amp; summary'!$D$28:$AN$73,MATCH('Country-level output'!U$4,'Inputs &amp; summary'!$D$28:$D$73,0),MATCH('Country-level output'!$A5,'Inputs &amp; summary'!$D$28:$AN$28,0))</f>
        <v/>
      </c>
      <c r="V5" s="319">
        <f t="array" ref="V5">INDEX('Inputs &amp; summary'!$D$28:$AN$73,MATCH('Country-level output'!V$4,'Inputs &amp; summary'!$D$28:$D$73,0),MATCH('Country-level output'!$A5,'Inputs &amp; summary'!$D$28:$AN$28,0))</f>
        <v/>
      </c>
      <c r="W5" s="319">
        <f t="array" ref="W5">INDEX('Inputs &amp; summary'!$D$28:$AN$73,MATCH('Country-level output'!W$4,'Inputs &amp; summary'!$D$28:$D$73,0),MATCH('Country-level output'!$A5,'Inputs &amp; summary'!$D$28:$AN$28,0))</f>
        <v/>
      </c>
      <c r="X5" s="319">
        <f t="array" ref="X5">INDEX('Inputs &amp; summary'!$D$28:$AN$73,MATCH('Country-level output'!X$4,'Inputs &amp; summary'!$D$28:$D$73,0),MATCH('Country-level output'!$A5,'Inputs &amp; summary'!$D$28:$AN$28,0))</f>
        <v/>
      </c>
      <c r="Y5" s="319">
        <f t="array" ref="Y5">INDEX('Inputs &amp; summary'!$D$28:$AN$73,MATCH('Country-level output'!Y$4,'Inputs &amp; summary'!$D$28:$D$73,0),MATCH('Country-level output'!$A5,'Inputs &amp; summary'!$D$28:$AN$28,0))</f>
        <v/>
      </c>
      <c r="Z5" s="319">
        <f t="array" ref="Z5">INDEX('Inputs &amp; summary'!$D$28:$AN$73,MATCH('Country-level output'!Z$4,'Inputs &amp; summary'!$D$28:$D$73,0),MATCH('Country-level output'!$A5,'Inputs &amp; summary'!$D$28:$AN$28,0))</f>
        <v/>
      </c>
      <c r="AA5" s="319">
        <f t="array" ref="AA5">INDEX('Inputs &amp; summary'!$D$28:$AN$73,MATCH('Country-level output'!AA$4,'Inputs &amp; summary'!$D$28:$D$73,0),MATCH('Country-level output'!$A5,'Inputs &amp; summary'!$D$28:$AN$28,0))</f>
        <v/>
      </c>
      <c r="AB5" s="319">
        <f t="array" ref="AB5">INDEX('Inputs &amp; summary'!$D$28:$AN$73,MATCH('Country-level output'!AB$4,'Inputs &amp; summary'!$D$28:$D$73,0),MATCH('Country-level output'!$A5,'Inputs &amp; summary'!$D$28:$AN$28,0))</f>
        <v/>
      </c>
      <c r="AC5" s="319">
        <f t="array" ref="AC5">INDEX('Inputs &amp; summary'!$D$28:$AN$73,MATCH('Country-level output'!AC$4,'Inputs &amp; summary'!$D$28:$D$73,0),MATCH('Country-level output'!$A5,'Inputs &amp; summary'!$D$28:$AN$28,0))</f>
        <v/>
      </c>
      <c r="AD5" s="319">
        <f t="array" ref="AD5">INDEX('Inputs &amp; summary'!$D$28:$AN$73,MATCH('Country-level output'!AD$4,'Inputs &amp; summary'!$D$28:$D$73,0),MATCH('Country-level output'!$A5,'Inputs &amp; summary'!$D$28:$AN$28,0))</f>
        <v/>
      </c>
      <c r="AE5" s="319">
        <f t="array" ref="AE5">INDEX('Inputs &amp; summary'!$D$28:$AN$73,MATCH('Country-level output'!AE$4,'Inputs &amp; summary'!$D$28:$D$73,0),MATCH('Country-level output'!$A5,'Inputs &amp; summary'!$D$28:$AN$28,0))</f>
        <v/>
      </c>
      <c r="AF5" s="319">
        <f t="array" ref="AF5">INDEX('Inputs &amp; summary'!$D$28:$AN$73,MATCH('Country-level output'!AF$4,'Inputs &amp; summary'!$D$28:$D$73,0),MATCH('Country-level output'!$A5,'Inputs &amp; summary'!$D$28:$AN$28,0))</f>
        <v/>
      </c>
      <c r="AG5" s="319">
        <f t="array" ref="AG5">INDEX('Inputs &amp; summary'!$D$28:$AN$73,MATCH('Country-level output'!AG$4,'Inputs &amp; summary'!$D$28:$D$73,0),MATCH('Country-level output'!$A5,'Inputs &amp; summary'!$D$28:$AN$28,0))</f>
        <v/>
      </c>
      <c r="AH5" s="319">
        <f t="array" ref="AH5">INDEX('Inputs &amp; summary'!$D$28:$AN$73,MATCH('Country-level output'!AH$4,'Inputs &amp; summary'!$D$28:$D$73,0),MATCH('Country-level output'!$A5,'Inputs &amp; summary'!$D$28:$AN$28,0))</f>
        <v/>
      </c>
      <c r="AI5" s="319">
        <f t="array" ref="AI5">INDEX('Inputs &amp; summary'!$D$28:$AN$73,MATCH('Country-level output'!AI$4,'Inputs &amp; summary'!$D$28:$D$73,0),MATCH('Country-level output'!$A5,'Inputs &amp; summary'!$D$28:$AN$28,0))</f>
        <v/>
      </c>
      <c r="AJ5" s="319">
        <f t="array" ref="AJ5">INDEX('Inputs &amp; summary'!$D$28:$AN$73,MATCH('Country-level output'!AJ$4,'Inputs &amp; summary'!$D$28:$D$73,0),MATCH('Country-level output'!$A5,'Inputs &amp; summary'!$D$28:$AN$28,0))</f>
        <v/>
      </c>
      <c r="AK5" s="319">
        <f t="array" ref="AK5">INDEX('Inputs &amp; summary'!$D$28:$AN$73,MATCH('Country-level output'!AK$4,'Inputs &amp; summary'!$D$28:$D$73,0),MATCH('Country-level output'!$A5,'Inputs &amp; summary'!$D$28:$AN$28,0))</f>
        <v/>
      </c>
      <c r="AL5" s="319">
        <f t="array" ref="AL5">INDEX('Inputs &amp; summary'!$D$28:$AN$73,MATCH('Country-level output'!AL$4,'Inputs &amp; summary'!$D$28:$D$73,0),MATCH('Country-level output'!$A5,'Inputs &amp; summary'!$D$28:$AN$28,0))</f>
        <v/>
      </c>
      <c r="AM5" s="319">
        <f t="array" ref="AM5">INDEX('Inputs &amp; summary'!$D$28:$AN$73,MATCH('Country-level output'!AM$4,'Inputs &amp; summary'!$D$28:$D$73,0),MATCH('Country-level output'!$A5,'Inputs &amp; summary'!$D$28:$AN$28,0))</f>
        <v/>
      </c>
      <c r="AN5" s="319">
        <f t="array" ref="AN5">INDEX('Inputs &amp; summary'!$D$28:$AN$73,MATCH('Country-level output'!AN$4,'Inputs &amp; summary'!$D$28:$D$73,0),MATCH('Country-level output'!$A5,'Inputs &amp; summary'!$D$28:$AN$28,0))</f>
        <v/>
      </c>
      <c r="AO5" s="319">
        <f t="array" ref="AO5">INDEX('Inputs &amp; summary'!$D$28:$AN$73,MATCH('Country-level output'!AO$4,'Inputs &amp; summary'!$D$28:$D$73,0),MATCH('Country-level output'!$A5,'Inputs &amp; summary'!$D$28:$AN$28,0))</f>
        <v/>
      </c>
      <c r="AP5" s="319">
        <f t="array" ref="AP5">INDEX('Inputs &amp; summary'!$D$28:$AN$73,MATCH('Country-level output'!AP$4,'Inputs &amp; summary'!$D$28:$D$73,0),MATCH('Country-level output'!$A5,'Inputs &amp; summary'!$D$28:$AN$28,0))</f>
        <v/>
      </c>
      <c r="AQ5" s="319">
        <f t="array" ref="AQ5">INDEX('Inputs &amp; summary'!$D$28:$AN$73,MATCH('Country-level output'!AQ$4,'Inputs &amp; summary'!$D$28:$D$73,0),MATCH('Country-level output'!$A5,'Inputs &amp; summary'!$D$28:$AN$28,0))</f>
        <v/>
      </c>
      <c r="AR5" s="319">
        <f t="array" ref="AR5">INDEX('Inputs &amp; summary'!$D$28:$AN$73,MATCH('Country-level output'!AR$4,'Inputs &amp; summary'!$D$28:$D$73,0),MATCH('Country-level output'!$A5,'Inputs &amp; summary'!$D$28:$AN$28,0))</f>
        <v/>
      </c>
      <c r="AS5" s="319">
        <f t="array" ref="AS5">INDEX('Inputs &amp; summary'!$D$28:$AN$73,MATCH('Country-level output'!AS$4,'Inputs &amp; summary'!$D$28:$D$73,0),MATCH('Country-level output'!$A5,'Inputs &amp; summary'!$D$28:$AN$28,0))</f>
        <v/>
      </c>
      <c r="AT5" s="319">
        <f t="array" ref="AT5">INDEX('Inputs &amp; summary'!$D$28:$AN$73,MATCH('Country-level output'!AT$4,'Inputs &amp; summary'!$D$28:$D$73,0),MATCH('Country-level output'!$A5,'Inputs &amp; summary'!$D$28:$AN$28,0))</f>
        <v/>
      </c>
      <c r="AU5" s="319">
        <f t="array" ref="AU5">INDEX('Inputs &amp; summary'!$D$28:$AN$73,MATCH('Country-level output'!AU$4,'Inputs &amp; summary'!$D$28:$D$73,0),MATCH('Country-level output'!$A5,'Inputs &amp; summary'!$D$28:$AN$28,0))</f>
        <v/>
      </c>
      <c r="AV5" s="319">
        <f t="array" ref="AV5">INDEX('Inputs &amp; summary'!$D$28:$AN$73,MATCH('Country-level output'!AV$4,'Inputs &amp; summary'!$D$28:$D$73,0),MATCH('Country-level output'!$A5,'Inputs &amp; summary'!$D$28:$AN$28,0))</f>
        <v/>
      </c>
      <c r="AW5" s="319">
        <f t="array" ref="AW5">INDEX('Inputs &amp; summary'!$D$28:$AN$73,MATCH('Country-level output'!AW$4,'Inputs &amp; summary'!$D$28:$D$73,0),MATCH('Country-level output'!$A5,'Inputs &amp; summary'!$D$28:$AN$28,0))</f>
        <v/>
      </c>
      <c r="AX5" s="319">
        <f t="array" ref="AX5">INDEX('Inputs &amp; summary'!$D$28:$AN$73,MATCH('Country-level output'!AX$4,'Inputs &amp; summary'!$D$28:$D$73,0),MATCH('Country-level output'!$A5,'Inputs &amp; summary'!$D$28:$AN$28,0))</f>
        <v/>
      </c>
      <c r="AY5" s="319">
        <f t="array" ref="AY5">INDEX('Inputs &amp; summary'!$D$28:$AN$73,MATCH('Country-level output'!AY$4,'Inputs &amp; summary'!$D$28:$D$73,0),MATCH('Country-level output'!$A5,'Inputs &amp; summary'!$D$28:$AN$28,0))</f>
        <v/>
      </c>
      <c r="AZ5" s="319">
        <f t="array" ref="AZ5">INDEX('Inputs &amp; summary'!$D$28:$AN$73,MATCH('Country-level output'!AZ$4,'Inputs &amp; summary'!$D$28:$D$73,0),MATCH('Country-level output'!$A5,'Inputs &amp; summary'!$D$28:$AN$28,0))</f>
        <v/>
      </c>
      <c r="BA5" s="319">
        <f t="array" ref="BA5">INDEX('Inputs &amp; summary'!$D$28:$AN$73,MATCH('Country-level output'!BA$4,'Inputs &amp; summary'!$D$28:$D$73,0),MATCH('Country-level output'!$A5,'Inputs &amp; summary'!$D$28:$AN$28,0))</f>
        <v/>
      </c>
      <c r="BB5" s="319">
        <f t="array" ref="BB5">INDEX('Inputs &amp; summary'!$D$28:$AN$73,MATCH('Country-level output'!BB$4,'Inputs &amp; summary'!$D$28:$D$73,0),MATCH('Country-level output'!$A5,'Inputs &amp; summary'!$D$28:$AN$28,0))</f>
        <v/>
      </c>
      <c r="BC5" s="51">
        <f t="array" ref="BC5">INDEX('Inputs &amp; summary'!$D$28:$AN$73,MATCH('Country-level output'!BC$4,'Inputs &amp; summary'!$D$28:$D$73,0),MATCH('Country-level output'!$A5,'Inputs &amp; summary'!$D$28:$AN$28,0))</f>
        <v/>
      </c>
    </row>
    <row r="6" ht="12.75" customHeight="1" s="324">
      <c r="A6" s="49" t="inlineStr">
        <is>
          <t>Ecosystem</t>
        </is>
      </c>
      <c r="B6" s="319">
        <f t="array" ref="B6">INDEX('Inputs &amp; summary'!$D$28:$AN$73,MATCH('Country-level output'!B$4,'Inputs &amp; summary'!$D$28:$D$73,0),MATCH('Country-level output'!$A6,'Inputs &amp; summary'!$D$28:$AN$28,0))</f>
        <v/>
      </c>
      <c r="C6" s="319">
        <f t="array" ref="C6">INDEX('Inputs &amp; summary'!$D$28:$AN$73,MATCH('Country-level output'!C$4,'Inputs &amp; summary'!$D$28:$D$73,0),MATCH('Country-level output'!$A6,'Inputs &amp; summary'!$D$28:$AN$28,0))</f>
        <v/>
      </c>
      <c r="D6" s="319">
        <f t="array" ref="D6">INDEX('Inputs &amp; summary'!$D$28:$AN$73,MATCH('Country-level output'!D$4,'Inputs &amp; summary'!$D$28:$D$73,0),MATCH('Country-level output'!$A6,'Inputs &amp; summary'!$D$28:$AN$28,0))</f>
        <v/>
      </c>
      <c r="E6" s="319">
        <f t="array" ref="E6">INDEX('Inputs &amp; summary'!$D$28:$AN$73,MATCH('Country-level output'!E$4,'Inputs &amp; summary'!$D$28:$D$73,0),MATCH('Country-level output'!$A6,'Inputs &amp; summary'!$D$28:$AN$28,0))</f>
        <v/>
      </c>
      <c r="F6" s="319">
        <f t="array" ref="F6">INDEX('Inputs &amp; summary'!$D$28:$AN$73,MATCH('Country-level output'!F$4,'Inputs &amp; summary'!$D$28:$D$73,0),MATCH('Country-level output'!$A6,'Inputs &amp; summary'!$D$28:$AN$28,0))</f>
        <v/>
      </c>
      <c r="G6" s="319">
        <f t="array" ref="G6">INDEX('Inputs &amp; summary'!$D$28:$AN$73,MATCH('Country-level output'!G$4,'Inputs &amp; summary'!$D$28:$D$73,0),MATCH('Country-level output'!$A6,'Inputs &amp; summary'!$D$28:$AN$28,0))</f>
        <v/>
      </c>
      <c r="H6" s="319">
        <f t="array" ref="H6">INDEX('Inputs &amp; summary'!$D$28:$AN$73,MATCH('Country-level output'!H$4,'Inputs &amp; summary'!$D$28:$D$73,0),MATCH('Country-level output'!$A6,'Inputs &amp; summary'!$D$28:$AN$28,0))</f>
        <v/>
      </c>
      <c r="I6" s="319">
        <f t="array" ref="I6">INDEX('Inputs &amp; summary'!$D$28:$AN$73,MATCH('Country-level output'!I$4,'Inputs &amp; summary'!$D$28:$D$73,0),MATCH('Country-level output'!$A6,'Inputs &amp; summary'!$D$28:$AN$28,0))</f>
        <v/>
      </c>
      <c r="J6" s="319">
        <f t="array" ref="J6">INDEX('Inputs &amp; summary'!$D$28:$AN$73,MATCH('Country-level output'!J$4,'Inputs &amp; summary'!$D$28:$D$73,0),MATCH('Country-level output'!$A6,'Inputs &amp; summary'!$D$28:$AN$28,0))</f>
        <v/>
      </c>
      <c r="K6" s="319">
        <f t="array" ref="K6">INDEX('Inputs &amp; summary'!$D$28:$AN$73,MATCH('Country-level output'!K$4,'Inputs &amp; summary'!$D$28:$D$73,0),MATCH('Country-level output'!$A6,'Inputs &amp; summary'!$D$28:$AN$28,0))</f>
        <v/>
      </c>
      <c r="L6" s="319">
        <f t="array" ref="L6">INDEX('Inputs &amp; summary'!$D$28:$AN$73,MATCH('Country-level output'!L$4,'Inputs &amp; summary'!$D$28:$D$73,0),MATCH('Country-level output'!$A6,'Inputs &amp; summary'!$D$28:$AN$28,0))</f>
        <v/>
      </c>
      <c r="M6" s="319">
        <f t="array" ref="M6">INDEX('Inputs &amp; summary'!$D$28:$AN$73,MATCH('Country-level output'!M$4,'Inputs &amp; summary'!$D$28:$D$73,0),MATCH('Country-level output'!$A6,'Inputs &amp; summary'!$D$28:$AN$28,0))</f>
        <v/>
      </c>
      <c r="N6" s="319">
        <f t="array" ref="N6">INDEX('Inputs &amp; summary'!$D$28:$AN$73,MATCH('Country-level output'!N$4,'Inputs &amp; summary'!$D$28:$D$73,0),MATCH('Country-level output'!$A6,'Inputs &amp; summary'!$D$28:$AN$28,0))</f>
        <v/>
      </c>
      <c r="O6" s="319">
        <f t="array" ref="O6">INDEX('Inputs &amp; summary'!$D$28:$AN$73,MATCH('Country-level output'!O$4,'Inputs &amp; summary'!$D$28:$D$73,0),MATCH('Country-level output'!$A6,'Inputs &amp; summary'!$D$28:$AN$28,0))</f>
        <v/>
      </c>
      <c r="P6" s="319">
        <f t="array" ref="P6">INDEX('Inputs &amp; summary'!$D$28:$AN$73,MATCH('Country-level output'!P$4,'Inputs &amp; summary'!$D$28:$D$73,0),MATCH('Country-level output'!$A6,'Inputs &amp; summary'!$D$28:$AN$28,0))</f>
        <v/>
      </c>
      <c r="Q6" s="319">
        <f t="array" ref="Q6">INDEX('Inputs &amp; summary'!$D$28:$AN$73,MATCH('Country-level output'!Q$4,'Inputs &amp; summary'!$D$28:$D$73,0),MATCH('Country-level output'!$A6,'Inputs &amp; summary'!$D$28:$AN$28,0))</f>
        <v/>
      </c>
      <c r="R6" s="319">
        <f t="array" ref="R6">INDEX('Inputs &amp; summary'!$D$28:$AN$73,MATCH('Country-level output'!R$4,'Inputs &amp; summary'!$D$28:$D$73,0),MATCH('Country-level output'!$A6,'Inputs &amp; summary'!$D$28:$AN$28,0))</f>
        <v/>
      </c>
      <c r="S6" s="319">
        <f t="array" ref="S6">INDEX('Inputs &amp; summary'!$D$28:$AN$73,MATCH('Country-level output'!S$4,'Inputs &amp; summary'!$D$28:$D$73,0),MATCH('Country-level output'!$A6,'Inputs &amp; summary'!$D$28:$AN$28,0))</f>
        <v/>
      </c>
      <c r="T6" s="319">
        <f t="array" ref="T6">INDEX('Inputs &amp; summary'!$D$28:$AN$73,MATCH('Country-level output'!T$4,'Inputs &amp; summary'!$D$28:$D$73,0),MATCH('Country-level output'!$A6,'Inputs &amp; summary'!$D$28:$AN$28,0))</f>
        <v/>
      </c>
      <c r="U6" s="319">
        <f t="array" ref="U6">INDEX('Inputs &amp; summary'!$D$28:$AN$73,MATCH('Country-level output'!U$4,'Inputs &amp; summary'!$D$28:$D$73,0),MATCH('Country-level output'!$A6,'Inputs &amp; summary'!$D$28:$AN$28,0))</f>
        <v/>
      </c>
      <c r="V6" s="319">
        <f t="array" ref="V6">INDEX('Inputs &amp; summary'!$D$28:$AN$73,MATCH('Country-level output'!V$4,'Inputs &amp; summary'!$D$28:$D$73,0),MATCH('Country-level output'!$A6,'Inputs &amp; summary'!$D$28:$AN$28,0))</f>
        <v/>
      </c>
      <c r="W6" s="319">
        <f t="array" ref="W6">INDEX('Inputs &amp; summary'!$D$28:$AN$73,MATCH('Country-level output'!W$4,'Inputs &amp; summary'!$D$28:$D$73,0),MATCH('Country-level output'!$A6,'Inputs &amp; summary'!$D$28:$AN$28,0))</f>
        <v/>
      </c>
      <c r="X6" s="319">
        <f t="array" ref="X6">INDEX('Inputs &amp; summary'!$D$28:$AN$73,MATCH('Country-level output'!X$4,'Inputs &amp; summary'!$D$28:$D$73,0),MATCH('Country-level output'!$A6,'Inputs &amp; summary'!$D$28:$AN$28,0))</f>
        <v/>
      </c>
      <c r="Y6" s="319">
        <f t="array" ref="Y6">INDEX('Inputs &amp; summary'!$D$28:$AN$73,MATCH('Country-level output'!Y$4,'Inputs &amp; summary'!$D$28:$D$73,0),MATCH('Country-level output'!$A6,'Inputs &amp; summary'!$D$28:$AN$28,0))</f>
        <v/>
      </c>
      <c r="Z6" s="319">
        <f t="array" ref="Z6">INDEX('Inputs &amp; summary'!$D$28:$AN$73,MATCH('Country-level output'!Z$4,'Inputs &amp; summary'!$D$28:$D$73,0),MATCH('Country-level output'!$A6,'Inputs &amp; summary'!$D$28:$AN$28,0))</f>
        <v/>
      </c>
      <c r="AA6" s="319">
        <f t="array" ref="AA6">INDEX('Inputs &amp; summary'!$D$28:$AN$73,MATCH('Country-level output'!AA$4,'Inputs &amp; summary'!$D$28:$D$73,0),MATCH('Country-level output'!$A6,'Inputs &amp; summary'!$D$28:$AN$28,0))</f>
        <v/>
      </c>
      <c r="AB6" s="319">
        <f t="array" ref="AB6">INDEX('Inputs &amp; summary'!$D$28:$AN$73,MATCH('Country-level output'!AB$4,'Inputs &amp; summary'!$D$28:$D$73,0),MATCH('Country-level output'!$A6,'Inputs &amp; summary'!$D$28:$AN$28,0))</f>
        <v/>
      </c>
      <c r="AC6" s="319">
        <f t="array" ref="AC6">INDEX('Inputs &amp; summary'!$D$28:$AN$73,MATCH('Country-level output'!AC$4,'Inputs &amp; summary'!$D$28:$D$73,0),MATCH('Country-level output'!$A6,'Inputs &amp; summary'!$D$28:$AN$28,0))</f>
        <v/>
      </c>
      <c r="AD6" s="319">
        <f t="array" ref="AD6">INDEX('Inputs &amp; summary'!$D$28:$AN$73,MATCH('Country-level output'!AD$4,'Inputs &amp; summary'!$D$28:$D$73,0),MATCH('Country-level output'!$A6,'Inputs &amp; summary'!$D$28:$AN$28,0))</f>
        <v/>
      </c>
      <c r="AE6" s="319">
        <f t="array" ref="AE6">INDEX('Inputs &amp; summary'!$D$28:$AN$73,MATCH('Country-level output'!AE$4,'Inputs &amp; summary'!$D$28:$D$73,0),MATCH('Country-level output'!$A6,'Inputs &amp; summary'!$D$28:$AN$28,0))</f>
        <v/>
      </c>
      <c r="AF6" s="319">
        <f t="array" ref="AF6">INDEX('Inputs &amp; summary'!$D$28:$AN$73,MATCH('Country-level output'!AF$4,'Inputs &amp; summary'!$D$28:$D$73,0),MATCH('Country-level output'!$A6,'Inputs &amp; summary'!$D$28:$AN$28,0))</f>
        <v/>
      </c>
      <c r="AG6" s="319">
        <f t="array" ref="AG6">INDEX('Inputs &amp; summary'!$D$28:$AN$73,MATCH('Country-level output'!AG$4,'Inputs &amp; summary'!$D$28:$D$73,0),MATCH('Country-level output'!$A6,'Inputs &amp; summary'!$D$28:$AN$28,0))</f>
        <v/>
      </c>
      <c r="AH6" s="319">
        <f t="array" ref="AH6">INDEX('Inputs &amp; summary'!$D$28:$AN$73,MATCH('Country-level output'!AH$4,'Inputs &amp; summary'!$D$28:$D$73,0),MATCH('Country-level output'!$A6,'Inputs &amp; summary'!$D$28:$AN$28,0))</f>
        <v/>
      </c>
      <c r="AI6" s="319">
        <f t="array" ref="AI6">INDEX('Inputs &amp; summary'!$D$28:$AN$73,MATCH('Country-level output'!AI$4,'Inputs &amp; summary'!$D$28:$D$73,0),MATCH('Country-level output'!$A6,'Inputs &amp; summary'!$D$28:$AN$28,0))</f>
        <v/>
      </c>
      <c r="AJ6" s="319">
        <f t="array" ref="AJ6">INDEX('Inputs &amp; summary'!$D$28:$AN$73,MATCH('Country-level output'!AJ$4,'Inputs &amp; summary'!$D$28:$D$73,0),MATCH('Country-level output'!$A6,'Inputs &amp; summary'!$D$28:$AN$28,0))</f>
        <v/>
      </c>
      <c r="AK6" s="319">
        <f t="array" ref="AK6">INDEX('Inputs &amp; summary'!$D$28:$AN$73,MATCH('Country-level output'!AK$4,'Inputs &amp; summary'!$D$28:$D$73,0),MATCH('Country-level output'!$A6,'Inputs &amp; summary'!$D$28:$AN$28,0))</f>
        <v/>
      </c>
      <c r="AL6" s="319">
        <f t="array" ref="AL6">INDEX('Inputs &amp; summary'!$D$28:$AN$73,MATCH('Country-level output'!AL$4,'Inputs &amp; summary'!$D$28:$D$73,0),MATCH('Country-level output'!$A6,'Inputs &amp; summary'!$D$28:$AN$28,0))</f>
        <v/>
      </c>
      <c r="AM6" s="319">
        <f t="array" ref="AM6">INDEX('Inputs &amp; summary'!$D$28:$AN$73,MATCH('Country-level output'!AM$4,'Inputs &amp; summary'!$D$28:$D$73,0),MATCH('Country-level output'!$A6,'Inputs &amp; summary'!$D$28:$AN$28,0))</f>
        <v/>
      </c>
      <c r="AN6" s="319">
        <f t="array" ref="AN6">INDEX('Inputs &amp; summary'!$D$28:$AN$73,MATCH('Country-level output'!AN$4,'Inputs &amp; summary'!$D$28:$D$73,0),MATCH('Country-level output'!$A6,'Inputs &amp; summary'!$D$28:$AN$28,0))</f>
        <v/>
      </c>
      <c r="AO6" s="319">
        <f t="array" ref="AO6">INDEX('Inputs &amp; summary'!$D$28:$AN$73,MATCH('Country-level output'!AO$4,'Inputs &amp; summary'!$D$28:$D$73,0),MATCH('Country-level output'!$A6,'Inputs &amp; summary'!$D$28:$AN$28,0))</f>
        <v/>
      </c>
      <c r="AP6" s="319">
        <f t="array" ref="AP6">INDEX('Inputs &amp; summary'!$D$28:$AN$73,MATCH('Country-level output'!AP$4,'Inputs &amp; summary'!$D$28:$D$73,0),MATCH('Country-level output'!$A6,'Inputs &amp; summary'!$D$28:$AN$28,0))</f>
        <v/>
      </c>
      <c r="AQ6" s="319">
        <f t="array" ref="AQ6">INDEX('Inputs &amp; summary'!$D$28:$AN$73,MATCH('Country-level output'!AQ$4,'Inputs &amp; summary'!$D$28:$D$73,0),MATCH('Country-level output'!$A6,'Inputs &amp; summary'!$D$28:$AN$28,0))</f>
        <v/>
      </c>
      <c r="AR6" s="319">
        <f t="array" ref="AR6">INDEX('Inputs &amp; summary'!$D$28:$AN$73,MATCH('Country-level output'!AR$4,'Inputs &amp; summary'!$D$28:$D$73,0),MATCH('Country-level output'!$A6,'Inputs &amp; summary'!$D$28:$AN$28,0))</f>
        <v/>
      </c>
      <c r="AS6" s="319">
        <f t="array" ref="AS6">INDEX('Inputs &amp; summary'!$D$28:$AN$73,MATCH('Country-level output'!AS$4,'Inputs &amp; summary'!$D$28:$D$73,0),MATCH('Country-level output'!$A6,'Inputs &amp; summary'!$D$28:$AN$28,0))</f>
        <v/>
      </c>
      <c r="AT6" s="319">
        <f t="array" ref="AT6">INDEX('Inputs &amp; summary'!$D$28:$AN$73,MATCH('Country-level output'!AT$4,'Inputs &amp; summary'!$D$28:$D$73,0),MATCH('Country-level output'!$A6,'Inputs &amp; summary'!$D$28:$AN$28,0))</f>
        <v/>
      </c>
      <c r="AU6" s="319">
        <f t="array" ref="AU6">INDEX('Inputs &amp; summary'!$D$28:$AN$73,MATCH('Country-level output'!AU$4,'Inputs &amp; summary'!$D$28:$D$73,0),MATCH('Country-level output'!$A6,'Inputs &amp; summary'!$D$28:$AN$28,0))</f>
        <v/>
      </c>
      <c r="AV6" s="319">
        <f t="array" ref="AV6">INDEX('Inputs &amp; summary'!$D$28:$AN$73,MATCH('Country-level output'!AV$4,'Inputs &amp; summary'!$D$28:$D$73,0),MATCH('Country-level output'!$A6,'Inputs &amp; summary'!$D$28:$AN$28,0))</f>
        <v/>
      </c>
      <c r="AW6" s="319">
        <f t="array" ref="AW6">INDEX('Inputs &amp; summary'!$D$28:$AN$73,MATCH('Country-level output'!AW$4,'Inputs &amp; summary'!$D$28:$D$73,0),MATCH('Country-level output'!$A6,'Inputs &amp; summary'!$D$28:$AN$28,0))</f>
        <v/>
      </c>
      <c r="AX6" s="319">
        <f t="array" ref="AX6">INDEX('Inputs &amp; summary'!$D$28:$AN$73,MATCH('Country-level output'!AX$4,'Inputs &amp; summary'!$D$28:$D$73,0),MATCH('Country-level output'!$A6,'Inputs &amp; summary'!$D$28:$AN$28,0))</f>
        <v/>
      </c>
      <c r="AY6" s="319">
        <f t="array" ref="AY6">INDEX('Inputs &amp; summary'!$D$28:$AN$73,MATCH('Country-level output'!AY$4,'Inputs &amp; summary'!$D$28:$D$73,0),MATCH('Country-level output'!$A6,'Inputs &amp; summary'!$D$28:$AN$28,0))</f>
        <v/>
      </c>
      <c r="AZ6" s="319">
        <f t="array" ref="AZ6">INDEX('Inputs &amp; summary'!$D$28:$AN$73,MATCH('Country-level output'!AZ$4,'Inputs &amp; summary'!$D$28:$D$73,0),MATCH('Country-level output'!$A6,'Inputs &amp; summary'!$D$28:$AN$28,0))</f>
        <v/>
      </c>
      <c r="BA6" s="319">
        <f t="array" ref="BA6">INDEX('Inputs &amp; summary'!$D$28:$AN$73,MATCH('Country-level output'!BA$4,'Inputs &amp; summary'!$D$28:$D$73,0),MATCH('Country-level output'!$A6,'Inputs &amp; summary'!$D$28:$AN$28,0))</f>
        <v/>
      </c>
      <c r="BB6" s="319">
        <f t="array" ref="BB6">INDEX('Inputs &amp; summary'!$D$28:$AN$73,MATCH('Country-level output'!BB$4,'Inputs &amp; summary'!$D$28:$D$73,0),MATCH('Country-level output'!$A6,'Inputs &amp; summary'!$D$28:$AN$28,0))</f>
        <v/>
      </c>
      <c r="BC6" s="51">
        <f t="array" ref="BC6">INDEX('Inputs &amp; summary'!$D$28:$AN$73,MATCH('Country-level output'!BC$4,'Inputs &amp; summary'!$D$28:$D$73,0),MATCH('Country-level output'!$A6,'Inputs &amp; summary'!$D$28:$AN$28,0))</f>
        <v/>
      </c>
    </row>
    <row r="7" ht="12.75" customHeight="1" s="324">
      <c r="A7" s="49" t="inlineStr">
        <is>
          <t>Activity</t>
        </is>
      </c>
      <c r="B7" s="319">
        <f t="array" ref="B7">INDEX('Inputs &amp; summary'!$D$28:$AN$73,MATCH('Country-level output'!B$4,'Inputs &amp; summary'!$D$28:$D$73,0),MATCH('Country-level output'!$A7,'Inputs &amp; summary'!$D$28:$AN$28,0))</f>
        <v/>
      </c>
      <c r="C7" s="319">
        <f t="array" ref="C7">INDEX('Inputs &amp; summary'!$D$28:$AN$73,MATCH('Country-level output'!C$4,'Inputs &amp; summary'!$D$28:$D$73,0),MATCH('Country-level output'!$A7,'Inputs &amp; summary'!$D$28:$AN$28,0))</f>
        <v/>
      </c>
      <c r="D7" s="319">
        <f t="array" ref="D7">INDEX('Inputs &amp; summary'!$D$28:$AN$73,MATCH('Country-level output'!D$4,'Inputs &amp; summary'!$D$28:$D$73,0),MATCH('Country-level output'!$A7,'Inputs &amp; summary'!$D$28:$AN$28,0))</f>
        <v/>
      </c>
      <c r="E7" s="319">
        <f t="array" ref="E7">INDEX('Inputs &amp; summary'!$D$28:$AN$73,MATCH('Country-level output'!E$4,'Inputs &amp; summary'!$D$28:$D$73,0),MATCH('Country-level output'!$A7,'Inputs &amp; summary'!$D$28:$AN$28,0))</f>
        <v/>
      </c>
      <c r="F7" s="319">
        <f t="array" ref="F7">INDEX('Inputs &amp; summary'!$D$28:$AN$73,MATCH('Country-level output'!F$4,'Inputs &amp; summary'!$D$28:$D$73,0),MATCH('Country-level output'!$A7,'Inputs &amp; summary'!$D$28:$AN$28,0))</f>
        <v/>
      </c>
      <c r="G7" s="319">
        <f t="array" ref="G7">INDEX('Inputs &amp; summary'!$D$28:$AN$73,MATCH('Country-level output'!G$4,'Inputs &amp; summary'!$D$28:$D$73,0),MATCH('Country-level output'!$A7,'Inputs &amp; summary'!$D$28:$AN$28,0))</f>
        <v/>
      </c>
      <c r="H7" s="319">
        <f t="array" ref="H7">INDEX('Inputs &amp; summary'!$D$28:$AN$73,MATCH('Country-level output'!H$4,'Inputs &amp; summary'!$D$28:$D$73,0),MATCH('Country-level output'!$A7,'Inputs &amp; summary'!$D$28:$AN$28,0))</f>
        <v/>
      </c>
      <c r="I7" s="319">
        <f t="array" ref="I7">INDEX('Inputs &amp; summary'!$D$28:$AN$73,MATCH('Country-level output'!I$4,'Inputs &amp; summary'!$D$28:$D$73,0),MATCH('Country-level output'!$A7,'Inputs &amp; summary'!$D$28:$AN$28,0))</f>
        <v/>
      </c>
      <c r="J7" s="319">
        <f t="array" ref="J7">INDEX('Inputs &amp; summary'!$D$28:$AN$73,MATCH('Country-level output'!J$4,'Inputs &amp; summary'!$D$28:$D$73,0),MATCH('Country-level output'!$A7,'Inputs &amp; summary'!$D$28:$AN$28,0))</f>
        <v/>
      </c>
      <c r="K7" s="319">
        <f t="array" ref="K7">INDEX('Inputs &amp; summary'!$D$28:$AN$73,MATCH('Country-level output'!K$4,'Inputs &amp; summary'!$D$28:$D$73,0),MATCH('Country-level output'!$A7,'Inputs &amp; summary'!$D$28:$AN$28,0))</f>
        <v/>
      </c>
      <c r="L7" s="319">
        <f t="array" ref="L7">INDEX('Inputs &amp; summary'!$D$28:$AN$73,MATCH('Country-level output'!L$4,'Inputs &amp; summary'!$D$28:$D$73,0),MATCH('Country-level output'!$A7,'Inputs &amp; summary'!$D$28:$AN$28,0))</f>
        <v/>
      </c>
      <c r="M7" s="319">
        <f t="array" ref="M7">INDEX('Inputs &amp; summary'!$D$28:$AN$73,MATCH('Country-level output'!M$4,'Inputs &amp; summary'!$D$28:$D$73,0),MATCH('Country-level output'!$A7,'Inputs &amp; summary'!$D$28:$AN$28,0))</f>
        <v/>
      </c>
      <c r="N7" s="319">
        <f t="array" ref="N7">INDEX('Inputs &amp; summary'!$D$28:$AN$73,MATCH('Country-level output'!N$4,'Inputs &amp; summary'!$D$28:$D$73,0),MATCH('Country-level output'!$A7,'Inputs &amp; summary'!$D$28:$AN$28,0))</f>
        <v/>
      </c>
      <c r="O7" s="319">
        <f t="array" ref="O7">INDEX('Inputs &amp; summary'!$D$28:$AN$73,MATCH('Country-level output'!O$4,'Inputs &amp; summary'!$D$28:$D$73,0),MATCH('Country-level output'!$A7,'Inputs &amp; summary'!$D$28:$AN$28,0))</f>
        <v/>
      </c>
      <c r="P7" s="319">
        <f t="array" ref="P7">INDEX('Inputs &amp; summary'!$D$28:$AN$73,MATCH('Country-level output'!P$4,'Inputs &amp; summary'!$D$28:$D$73,0),MATCH('Country-level output'!$A7,'Inputs &amp; summary'!$D$28:$AN$28,0))</f>
        <v/>
      </c>
      <c r="Q7" s="319">
        <f t="array" ref="Q7">INDEX('Inputs &amp; summary'!$D$28:$AN$73,MATCH('Country-level output'!Q$4,'Inputs &amp; summary'!$D$28:$D$73,0),MATCH('Country-level output'!$A7,'Inputs &amp; summary'!$D$28:$AN$28,0))</f>
        <v/>
      </c>
      <c r="R7" s="319">
        <f t="array" ref="R7">INDEX('Inputs &amp; summary'!$D$28:$AN$73,MATCH('Country-level output'!R$4,'Inputs &amp; summary'!$D$28:$D$73,0),MATCH('Country-level output'!$A7,'Inputs &amp; summary'!$D$28:$AN$28,0))</f>
        <v/>
      </c>
      <c r="S7" s="319">
        <f t="array" ref="S7">INDEX('Inputs &amp; summary'!$D$28:$AN$73,MATCH('Country-level output'!S$4,'Inputs &amp; summary'!$D$28:$D$73,0),MATCH('Country-level output'!$A7,'Inputs &amp; summary'!$D$28:$AN$28,0))</f>
        <v/>
      </c>
      <c r="T7" s="319">
        <f t="array" ref="T7">INDEX('Inputs &amp; summary'!$D$28:$AN$73,MATCH('Country-level output'!T$4,'Inputs &amp; summary'!$D$28:$D$73,0),MATCH('Country-level output'!$A7,'Inputs &amp; summary'!$D$28:$AN$28,0))</f>
        <v/>
      </c>
      <c r="U7" s="319">
        <f t="array" ref="U7">INDEX('Inputs &amp; summary'!$D$28:$AN$73,MATCH('Country-level output'!U$4,'Inputs &amp; summary'!$D$28:$D$73,0),MATCH('Country-level output'!$A7,'Inputs &amp; summary'!$D$28:$AN$28,0))</f>
        <v/>
      </c>
      <c r="V7" s="319">
        <f t="array" ref="V7">INDEX('Inputs &amp; summary'!$D$28:$AN$73,MATCH('Country-level output'!V$4,'Inputs &amp; summary'!$D$28:$D$73,0),MATCH('Country-level output'!$A7,'Inputs &amp; summary'!$D$28:$AN$28,0))</f>
        <v/>
      </c>
      <c r="W7" s="319">
        <f t="array" ref="W7">INDEX('Inputs &amp; summary'!$D$28:$AN$73,MATCH('Country-level output'!W$4,'Inputs &amp; summary'!$D$28:$D$73,0),MATCH('Country-level output'!$A7,'Inputs &amp; summary'!$D$28:$AN$28,0))</f>
        <v/>
      </c>
      <c r="X7" s="319">
        <f t="array" ref="X7">INDEX('Inputs &amp; summary'!$D$28:$AN$73,MATCH('Country-level output'!X$4,'Inputs &amp; summary'!$D$28:$D$73,0),MATCH('Country-level output'!$A7,'Inputs &amp; summary'!$D$28:$AN$28,0))</f>
        <v/>
      </c>
      <c r="Y7" s="319">
        <f t="array" ref="Y7">INDEX('Inputs &amp; summary'!$D$28:$AN$73,MATCH('Country-level output'!Y$4,'Inputs &amp; summary'!$D$28:$D$73,0),MATCH('Country-level output'!$A7,'Inputs &amp; summary'!$D$28:$AN$28,0))</f>
        <v/>
      </c>
      <c r="Z7" s="319">
        <f t="array" ref="Z7">INDEX('Inputs &amp; summary'!$D$28:$AN$73,MATCH('Country-level output'!Z$4,'Inputs &amp; summary'!$D$28:$D$73,0),MATCH('Country-level output'!$A7,'Inputs &amp; summary'!$D$28:$AN$28,0))</f>
        <v/>
      </c>
      <c r="AA7" s="319">
        <f t="array" ref="AA7">INDEX('Inputs &amp; summary'!$D$28:$AN$73,MATCH('Country-level output'!AA$4,'Inputs &amp; summary'!$D$28:$D$73,0),MATCH('Country-level output'!$A7,'Inputs &amp; summary'!$D$28:$AN$28,0))</f>
        <v/>
      </c>
      <c r="AB7" s="319">
        <f t="array" ref="AB7">INDEX('Inputs &amp; summary'!$D$28:$AN$73,MATCH('Country-level output'!AB$4,'Inputs &amp; summary'!$D$28:$D$73,0),MATCH('Country-level output'!$A7,'Inputs &amp; summary'!$D$28:$AN$28,0))</f>
        <v/>
      </c>
      <c r="AC7" s="319">
        <f t="array" ref="AC7">INDEX('Inputs &amp; summary'!$D$28:$AN$73,MATCH('Country-level output'!AC$4,'Inputs &amp; summary'!$D$28:$D$73,0),MATCH('Country-level output'!$A7,'Inputs &amp; summary'!$D$28:$AN$28,0))</f>
        <v/>
      </c>
      <c r="AD7" s="319">
        <f t="array" ref="AD7">INDEX('Inputs &amp; summary'!$D$28:$AN$73,MATCH('Country-level output'!AD$4,'Inputs &amp; summary'!$D$28:$D$73,0),MATCH('Country-level output'!$A7,'Inputs &amp; summary'!$D$28:$AN$28,0))</f>
        <v/>
      </c>
      <c r="AE7" s="319">
        <f t="array" ref="AE7">INDEX('Inputs &amp; summary'!$D$28:$AN$73,MATCH('Country-level output'!AE$4,'Inputs &amp; summary'!$D$28:$D$73,0),MATCH('Country-level output'!$A7,'Inputs &amp; summary'!$D$28:$AN$28,0))</f>
        <v/>
      </c>
      <c r="AF7" s="319">
        <f t="array" ref="AF7">INDEX('Inputs &amp; summary'!$D$28:$AN$73,MATCH('Country-level output'!AF$4,'Inputs &amp; summary'!$D$28:$D$73,0),MATCH('Country-level output'!$A7,'Inputs &amp; summary'!$D$28:$AN$28,0))</f>
        <v/>
      </c>
      <c r="AG7" s="319">
        <f t="array" ref="AG7">INDEX('Inputs &amp; summary'!$D$28:$AN$73,MATCH('Country-level output'!AG$4,'Inputs &amp; summary'!$D$28:$D$73,0),MATCH('Country-level output'!$A7,'Inputs &amp; summary'!$D$28:$AN$28,0))</f>
        <v/>
      </c>
      <c r="AH7" s="319">
        <f t="array" ref="AH7">INDEX('Inputs &amp; summary'!$D$28:$AN$73,MATCH('Country-level output'!AH$4,'Inputs &amp; summary'!$D$28:$D$73,0),MATCH('Country-level output'!$A7,'Inputs &amp; summary'!$D$28:$AN$28,0))</f>
        <v/>
      </c>
      <c r="AI7" s="319">
        <f t="array" ref="AI7">INDEX('Inputs &amp; summary'!$D$28:$AN$73,MATCH('Country-level output'!AI$4,'Inputs &amp; summary'!$D$28:$D$73,0),MATCH('Country-level output'!$A7,'Inputs &amp; summary'!$D$28:$AN$28,0))</f>
        <v/>
      </c>
      <c r="AJ7" s="319">
        <f t="array" ref="AJ7">INDEX('Inputs &amp; summary'!$D$28:$AN$73,MATCH('Country-level output'!AJ$4,'Inputs &amp; summary'!$D$28:$D$73,0),MATCH('Country-level output'!$A7,'Inputs &amp; summary'!$D$28:$AN$28,0))</f>
        <v/>
      </c>
      <c r="AK7" s="319">
        <f t="array" ref="AK7">INDEX('Inputs &amp; summary'!$D$28:$AN$73,MATCH('Country-level output'!AK$4,'Inputs &amp; summary'!$D$28:$D$73,0),MATCH('Country-level output'!$A7,'Inputs &amp; summary'!$D$28:$AN$28,0))</f>
        <v/>
      </c>
      <c r="AL7" s="319">
        <f t="array" ref="AL7">INDEX('Inputs &amp; summary'!$D$28:$AN$73,MATCH('Country-level output'!AL$4,'Inputs &amp; summary'!$D$28:$D$73,0),MATCH('Country-level output'!$A7,'Inputs &amp; summary'!$D$28:$AN$28,0))</f>
        <v/>
      </c>
      <c r="AM7" s="319">
        <f t="array" ref="AM7">INDEX('Inputs &amp; summary'!$D$28:$AN$73,MATCH('Country-level output'!AM$4,'Inputs &amp; summary'!$D$28:$D$73,0),MATCH('Country-level output'!$A7,'Inputs &amp; summary'!$D$28:$AN$28,0))</f>
        <v/>
      </c>
      <c r="AN7" s="319">
        <f t="array" ref="AN7">INDEX('Inputs &amp; summary'!$D$28:$AN$73,MATCH('Country-level output'!AN$4,'Inputs &amp; summary'!$D$28:$D$73,0),MATCH('Country-level output'!$A7,'Inputs &amp; summary'!$D$28:$AN$28,0))</f>
        <v/>
      </c>
      <c r="AO7" s="319">
        <f t="array" ref="AO7">INDEX('Inputs &amp; summary'!$D$28:$AN$73,MATCH('Country-level output'!AO$4,'Inputs &amp; summary'!$D$28:$D$73,0),MATCH('Country-level output'!$A7,'Inputs &amp; summary'!$D$28:$AN$28,0))</f>
        <v/>
      </c>
      <c r="AP7" s="319">
        <f t="array" ref="AP7">INDEX('Inputs &amp; summary'!$D$28:$AN$73,MATCH('Country-level output'!AP$4,'Inputs &amp; summary'!$D$28:$D$73,0),MATCH('Country-level output'!$A7,'Inputs &amp; summary'!$D$28:$AN$28,0))</f>
        <v/>
      </c>
      <c r="AQ7" s="319">
        <f t="array" ref="AQ7">INDEX('Inputs &amp; summary'!$D$28:$AN$73,MATCH('Country-level output'!AQ$4,'Inputs &amp; summary'!$D$28:$D$73,0),MATCH('Country-level output'!$A7,'Inputs &amp; summary'!$D$28:$AN$28,0))</f>
        <v/>
      </c>
      <c r="AR7" s="319">
        <f t="array" ref="AR7">INDEX('Inputs &amp; summary'!$D$28:$AN$73,MATCH('Country-level output'!AR$4,'Inputs &amp; summary'!$D$28:$D$73,0),MATCH('Country-level output'!$A7,'Inputs &amp; summary'!$D$28:$AN$28,0))</f>
        <v/>
      </c>
      <c r="AS7" s="319">
        <f t="array" ref="AS7">INDEX('Inputs &amp; summary'!$D$28:$AN$73,MATCH('Country-level output'!AS$4,'Inputs &amp; summary'!$D$28:$D$73,0),MATCH('Country-level output'!$A7,'Inputs &amp; summary'!$D$28:$AN$28,0))</f>
        <v/>
      </c>
      <c r="AT7" s="319">
        <f t="array" ref="AT7">INDEX('Inputs &amp; summary'!$D$28:$AN$73,MATCH('Country-level output'!AT$4,'Inputs &amp; summary'!$D$28:$D$73,0),MATCH('Country-level output'!$A7,'Inputs &amp; summary'!$D$28:$AN$28,0))</f>
        <v/>
      </c>
      <c r="AU7" s="319">
        <f t="array" ref="AU7">INDEX('Inputs &amp; summary'!$D$28:$AN$73,MATCH('Country-level output'!AU$4,'Inputs &amp; summary'!$D$28:$D$73,0),MATCH('Country-level output'!$A7,'Inputs &amp; summary'!$D$28:$AN$28,0))</f>
        <v/>
      </c>
      <c r="AV7" s="319">
        <f t="array" ref="AV7">INDEX('Inputs &amp; summary'!$D$28:$AN$73,MATCH('Country-level output'!AV$4,'Inputs &amp; summary'!$D$28:$D$73,0),MATCH('Country-level output'!$A7,'Inputs &amp; summary'!$D$28:$AN$28,0))</f>
        <v/>
      </c>
      <c r="AW7" s="319">
        <f t="array" ref="AW7">INDEX('Inputs &amp; summary'!$D$28:$AN$73,MATCH('Country-level output'!AW$4,'Inputs &amp; summary'!$D$28:$D$73,0),MATCH('Country-level output'!$A7,'Inputs &amp; summary'!$D$28:$AN$28,0))</f>
        <v/>
      </c>
      <c r="AX7" s="319">
        <f t="array" ref="AX7">INDEX('Inputs &amp; summary'!$D$28:$AN$73,MATCH('Country-level output'!AX$4,'Inputs &amp; summary'!$D$28:$D$73,0),MATCH('Country-level output'!$A7,'Inputs &amp; summary'!$D$28:$AN$28,0))</f>
        <v/>
      </c>
      <c r="AY7" s="319">
        <f t="array" ref="AY7">INDEX('Inputs &amp; summary'!$D$28:$AN$73,MATCH('Country-level output'!AY$4,'Inputs &amp; summary'!$D$28:$D$73,0),MATCH('Country-level output'!$A7,'Inputs &amp; summary'!$D$28:$AN$28,0))</f>
        <v/>
      </c>
      <c r="AZ7" s="319">
        <f t="array" ref="AZ7">INDEX('Inputs &amp; summary'!$D$28:$AN$73,MATCH('Country-level output'!AZ$4,'Inputs &amp; summary'!$D$28:$D$73,0),MATCH('Country-level output'!$A7,'Inputs &amp; summary'!$D$28:$AN$28,0))</f>
        <v/>
      </c>
      <c r="BA7" s="319">
        <f t="array" ref="BA7">INDEX('Inputs &amp; summary'!$D$28:$AN$73,MATCH('Country-level output'!BA$4,'Inputs &amp; summary'!$D$28:$D$73,0),MATCH('Country-level output'!$A7,'Inputs &amp; summary'!$D$28:$AN$28,0))</f>
        <v/>
      </c>
      <c r="BB7" s="319">
        <f t="array" ref="BB7">INDEX('Inputs &amp; summary'!$D$28:$AN$73,MATCH('Country-level output'!BB$4,'Inputs &amp; summary'!$D$28:$D$73,0),MATCH('Country-level output'!$A7,'Inputs &amp; summary'!$D$28:$AN$28,0))</f>
        <v/>
      </c>
      <c r="BC7" s="51">
        <f t="array" ref="BC7">INDEX('Inputs &amp; summary'!$D$28:$AN$73,MATCH('Country-level output'!BC$4,'Inputs &amp; summary'!$D$28:$D$73,0),MATCH('Country-level output'!$A7,'Inputs &amp; summary'!$D$28:$AN$28,0))</f>
        <v/>
      </c>
    </row>
    <row r="8" ht="12.75" customHeight="1" s="324">
      <c r="A8" s="49" t="inlineStr">
        <is>
          <t>Description</t>
        </is>
      </c>
      <c r="B8" s="319">
        <f t="array" ref="B8">INDEX('Inputs &amp; summary'!$D$28:$AN$73,MATCH('Country-level output'!B$4,'Inputs &amp; summary'!$D$28:$D$73,0),MATCH('Country-level output'!$A8,'Inputs &amp; summary'!$D$28:$AN$28,0))</f>
        <v/>
      </c>
      <c r="C8" s="319">
        <f t="array" ref="C8">INDEX('Inputs &amp; summary'!$D$28:$AN$73,MATCH('Country-level output'!C$4,'Inputs &amp; summary'!$D$28:$D$73,0),MATCH('Country-level output'!$A8,'Inputs &amp; summary'!$D$28:$AN$28,0))</f>
        <v/>
      </c>
      <c r="D8" s="319">
        <f t="array" ref="D8">INDEX('Inputs &amp; summary'!$D$28:$AN$73,MATCH('Country-level output'!D$4,'Inputs &amp; summary'!$D$28:$D$73,0),MATCH('Country-level output'!$A8,'Inputs &amp; summary'!$D$28:$AN$28,0))</f>
        <v/>
      </c>
      <c r="E8" s="319">
        <f t="array" ref="E8">INDEX('Inputs &amp; summary'!$D$28:$AN$73,MATCH('Country-level output'!E$4,'Inputs &amp; summary'!$D$28:$D$73,0),MATCH('Country-level output'!$A8,'Inputs &amp; summary'!$D$28:$AN$28,0))</f>
        <v/>
      </c>
      <c r="F8" s="319">
        <f t="array" ref="F8">INDEX('Inputs &amp; summary'!$D$28:$AN$73,MATCH('Country-level output'!F$4,'Inputs &amp; summary'!$D$28:$D$73,0),MATCH('Country-level output'!$A8,'Inputs &amp; summary'!$D$28:$AN$28,0))</f>
        <v/>
      </c>
      <c r="G8" s="319">
        <f t="array" ref="G8">INDEX('Inputs &amp; summary'!$D$28:$AN$73,MATCH('Country-level output'!G$4,'Inputs &amp; summary'!$D$28:$D$73,0),MATCH('Country-level output'!$A8,'Inputs &amp; summary'!$D$28:$AN$28,0))</f>
        <v/>
      </c>
      <c r="H8" s="319">
        <f t="array" ref="H8">INDEX('Inputs &amp; summary'!$D$28:$AN$73,MATCH('Country-level output'!H$4,'Inputs &amp; summary'!$D$28:$D$73,0),MATCH('Country-level output'!$A8,'Inputs &amp; summary'!$D$28:$AN$28,0))</f>
        <v/>
      </c>
      <c r="I8" s="319">
        <f t="array" ref="I8">INDEX('Inputs &amp; summary'!$D$28:$AN$73,MATCH('Country-level output'!I$4,'Inputs &amp; summary'!$D$28:$D$73,0),MATCH('Country-level output'!$A8,'Inputs &amp; summary'!$D$28:$AN$28,0))</f>
        <v/>
      </c>
      <c r="J8" s="319">
        <f t="array" ref="J8">INDEX('Inputs &amp; summary'!$D$28:$AN$73,MATCH('Country-level output'!J$4,'Inputs &amp; summary'!$D$28:$D$73,0),MATCH('Country-level output'!$A8,'Inputs &amp; summary'!$D$28:$AN$28,0))</f>
        <v/>
      </c>
      <c r="K8" s="319">
        <f t="array" ref="K8">INDEX('Inputs &amp; summary'!$D$28:$AN$73,MATCH('Country-level output'!K$4,'Inputs &amp; summary'!$D$28:$D$73,0),MATCH('Country-level output'!$A8,'Inputs &amp; summary'!$D$28:$AN$28,0))</f>
        <v/>
      </c>
      <c r="L8" s="319">
        <f t="array" ref="L8">INDEX('Inputs &amp; summary'!$D$28:$AN$73,MATCH('Country-level output'!L$4,'Inputs &amp; summary'!$D$28:$D$73,0),MATCH('Country-level output'!$A8,'Inputs &amp; summary'!$D$28:$AN$28,0))</f>
        <v/>
      </c>
      <c r="M8" s="319">
        <f t="array" ref="M8">INDEX('Inputs &amp; summary'!$D$28:$AN$73,MATCH('Country-level output'!M$4,'Inputs &amp; summary'!$D$28:$D$73,0),MATCH('Country-level output'!$A8,'Inputs &amp; summary'!$D$28:$AN$28,0))</f>
        <v/>
      </c>
      <c r="N8" s="319">
        <f t="array" ref="N8">INDEX('Inputs &amp; summary'!$D$28:$AN$73,MATCH('Country-level output'!N$4,'Inputs &amp; summary'!$D$28:$D$73,0),MATCH('Country-level output'!$A8,'Inputs &amp; summary'!$D$28:$AN$28,0))</f>
        <v/>
      </c>
      <c r="O8" s="319">
        <f t="array" ref="O8">INDEX('Inputs &amp; summary'!$D$28:$AN$73,MATCH('Country-level output'!O$4,'Inputs &amp; summary'!$D$28:$D$73,0),MATCH('Country-level output'!$A8,'Inputs &amp; summary'!$D$28:$AN$28,0))</f>
        <v/>
      </c>
      <c r="P8" s="319">
        <f t="array" ref="P8">INDEX('Inputs &amp; summary'!$D$28:$AN$73,MATCH('Country-level output'!P$4,'Inputs &amp; summary'!$D$28:$D$73,0),MATCH('Country-level output'!$A8,'Inputs &amp; summary'!$D$28:$AN$28,0))</f>
        <v/>
      </c>
      <c r="Q8" s="319">
        <f t="array" ref="Q8">INDEX('Inputs &amp; summary'!$D$28:$AN$73,MATCH('Country-level output'!Q$4,'Inputs &amp; summary'!$D$28:$D$73,0),MATCH('Country-level output'!$A8,'Inputs &amp; summary'!$D$28:$AN$28,0))</f>
        <v/>
      </c>
      <c r="R8" s="319">
        <f t="array" ref="R8">INDEX('Inputs &amp; summary'!$D$28:$AN$73,MATCH('Country-level output'!R$4,'Inputs &amp; summary'!$D$28:$D$73,0),MATCH('Country-level output'!$A8,'Inputs &amp; summary'!$D$28:$AN$28,0))</f>
        <v/>
      </c>
      <c r="S8" s="319">
        <f t="array" ref="S8">INDEX('Inputs &amp; summary'!$D$28:$AN$73,MATCH('Country-level output'!S$4,'Inputs &amp; summary'!$D$28:$D$73,0),MATCH('Country-level output'!$A8,'Inputs &amp; summary'!$D$28:$AN$28,0))</f>
        <v/>
      </c>
      <c r="T8" s="319">
        <f t="array" ref="T8">INDEX('Inputs &amp; summary'!$D$28:$AN$73,MATCH('Country-level output'!T$4,'Inputs &amp; summary'!$D$28:$D$73,0),MATCH('Country-level output'!$A8,'Inputs &amp; summary'!$D$28:$AN$28,0))</f>
        <v/>
      </c>
      <c r="U8" s="319">
        <f t="array" ref="U8">INDEX('Inputs &amp; summary'!$D$28:$AN$73,MATCH('Country-level output'!U$4,'Inputs &amp; summary'!$D$28:$D$73,0),MATCH('Country-level output'!$A8,'Inputs &amp; summary'!$D$28:$AN$28,0))</f>
        <v/>
      </c>
      <c r="V8" s="319">
        <f t="array" ref="V8">INDEX('Inputs &amp; summary'!$D$28:$AN$73,MATCH('Country-level output'!V$4,'Inputs &amp; summary'!$D$28:$D$73,0),MATCH('Country-level output'!$A8,'Inputs &amp; summary'!$D$28:$AN$28,0))</f>
        <v/>
      </c>
      <c r="W8" s="319">
        <f t="array" ref="W8">INDEX('Inputs &amp; summary'!$D$28:$AN$73,MATCH('Country-level output'!W$4,'Inputs &amp; summary'!$D$28:$D$73,0),MATCH('Country-level output'!$A8,'Inputs &amp; summary'!$D$28:$AN$28,0))</f>
        <v/>
      </c>
      <c r="X8" s="319">
        <f t="array" ref="X8">INDEX('Inputs &amp; summary'!$D$28:$AN$73,MATCH('Country-level output'!X$4,'Inputs &amp; summary'!$D$28:$D$73,0),MATCH('Country-level output'!$A8,'Inputs &amp; summary'!$D$28:$AN$28,0))</f>
        <v/>
      </c>
      <c r="Y8" s="319">
        <f t="array" ref="Y8">INDEX('Inputs &amp; summary'!$D$28:$AN$73,MATCH('Country-level output'!Y$4,'Inputs &amp; summary'!$D$28:$D$73,0),MATCH('Country-level output'!$A8,'Inputs &amp; summary'!$D$28:$AN$28,0))</f>
        <v/>
      </c>
      <c r="Z8" s="319">
        <f t="array" ref="Z8">INDEX('Inputs &amp; summary'!$D$28:$AN$73,MATCH('Country-level output'!Z$4,'Inputs &amp; summary'!$D$28:$D$73,0),MATCH('Country-level output'!$A8,'Inputs &amp; summary'!$D$28:$AN$28,0))</f>
        <v/>
      </c>
      <c r="AA8" s="319">
        <f t="array" ref="AA8">INDEX('Inputs &amp; summary'!$D$28:$AN$73,MATCH('Country-level output'!AA$4,'Inputs &amp; summary'!$D$28:$D$73,0),MATCH('Country-level output'!$A8,'Inputs &amp; summary'!$D$28:$AN$28,0))</f>
        <v/>
      </c>
      <c r="AB8" s="319">
        <f t="array" ref="AB8">INDEX('Inputs &amp; summary'!$D$28:$AN$73,MATCH('Country-level output'!AB$4,'Inputs &amp; summary'!$D$28:$D$73,0),MATCH('Country-level output'!$A8,'Inputs &amp; summary'!$D$28:$AN$28,0))</f>
        <v/>
      </c>
      <c r="AC8" s="319">
        <f t="array" ref="AC8">INDEX('Inputs &amp; summary'!$D$28:$AN$73,MATCH('Country-level output'!AC$4,'Inputs &amp; summary'!$D$28:$D$73,0),MATCH('Country-level output'!$A8,'Inputs &amp; summary'!$D$28:$AN$28,0))</f>
        <v/>
      </c>
      <c r="AD8" s="319">
        <f t="array" ref="AD8">INDEX('Inputs &amp; summary'!$D$28:$AN$73,MATCH('Country-level output'!AD$4,'Inputs &amp; summary'!$D$28:$D$73,0),MATCH('Country-level output'!$A8,'Inputs &amp; summary'!$D$28:$AN$28,0))</f>
        <v/>
      </c>
      <c r="AE8" s="319">
        <f t="array" ref="AE8">INDEX('Inputs &amp; summary'!$D$28:$AN$73,MATCH('Country-level output'!AE$4,'Inputs &amp; summary'!$D$28:$D$73,0),MATCH('Country-level output'!$A8,'Inputs &amp; summary'!$D$28:$AN$28,0))</f>
        <v/>
      </c>
      <c r="AF8" s="319">
        <f t="array" ref="AF8">INDEX('Inputs &amp; summary'!$D$28:$AN$73,MATCH('Country-level output'!AF$4,'Inputs &amp; summary'!$D$28:$D$73,0),MATCH('Country-level output'!$A8,'Inputs &amp; summary'!$D$28:$AN$28,0))</f>
        <v/>
      </c>
      <c r="AG8" s="319">
        <f t="array" ref="AG8">INDEX('Inputs &amp; summary'!$D$28:$AN$73,MATCH('Country-level output'!AG$4,'Inputs &amp; summary'!$D$28:$D$73,0),MATCH('Country-level output'!$A8,'Inputs &amp; summary'!$D$28:$AN$28,0))</f>
        <v/>
      </c>
      <c r="AH8" s="319">
        <f t="array" ref="AH8">INDEX('Inputs &amp; summary'!$D$28:$AN$73,MATCH('Country-level output'!AH$4,'Inputs &amp; summary'!$D$28:$D$73,0),MATCH('Country-level output'!$A8,'Inputs &amp; summary'!$D$28:$AN$28,0))</f>
        <v/>
      </c>
      <c r="AI8" s="319">
        <f t="array" ref="AI8">INDEX('Inputs &amp; summary'!$D$28:$AN$73,MATCH('Country-level output'!AI$4,'Inputs &amp; summary'!$D$28:$D$73,0),MATCH('Country-level output'!$A8,'Inputs &amp; summary'!$D$28:$AN$28,0))</f>
        <v/>
      </c>
      <c r="AJ8" s="319">
        <f t="array" ref="AJ8">INDEX('Inputs &amp; summary'!$D$28:$AN$73,MATCH('Country-level output'!AJ$4,'Inputs &amp; summary'!$D$28:$D$73,0),MATCH('Country-level output'!$A8,'Inputs &amp; summary'!$D$28:$AN$28,0))</f>
        <v/>
      </c>
      <c r="AK8" s="319">
        <f t="array" ref="AK8">INDEX('Inputs &amp; summary'!$D$28:$AN$73,MATCH('Country-level output'!AK$4,'Inputs &amp; summary'!$D$28:$D$73,0),MATCH('Country-level output'!$A8,'Inputs &amp; summary'!$D$28:$AN$28,0))</f>
        <v/>
      </c>
      <c r="AL8" s="319">
        <f t="array" ref="AL8">INDEX('Inputs &amp; summary'!$D$28:$AN$73,MATCH('Country-level output'!AL$4,'Inputs &amp; summary'!$D$28:$D$73,0),MATCH('Country-level output'!$A8,'Inputs &amp; summary'!$D$28:$AN$28,0))</f>
        <v/>
      </c>
      <c r="AM8" s="319">
        <f t="array" ref="AM8">INDEX('Inputs &amp; summary'!$D$28:$AN$73,MATCH('Country-level output'!AM$4,'Inputs &amp; summary'!$D$28:$D$73,0),MATCH('Country-level output'!$A8,'Inputs &amp; summary'!$D$28:$AN$28,0))</f>
        <v/>
      </c>
      <c r="AN8" s="319">
        <f t="array" ref="AN8">INDEX('Inputs &amp; summary'!$D$28:$AN$73,MATCH('Country-level output'!AN$4,'Inputs &amp; summary'!$D$28:$D$73,0),MATCH('Country-level output'!$A8,'Inputs &amp; summary'!$D$28:$AN$28,0))</f>
        <v/>
      </c>
      <c r="AO8" s="319">
        <f t="array" ref="AO8">INDEX('Inputs &amp; summary'!$D$28:$AN$73,MATCH('Country-level output'!AO$4,'Inputs &amp; summary'!$D$28:$D$73,0),MATCH('Country-level output'!$A8,'Inputs &amp; summary'!$D$28:$AN$28,0))</f>
        <v/>
      </c>
      <c r="AP8" s="319">
        <f t="array" ref="AP8">INDEX('Inputs &amp; summary'!$D$28:$AN$73,MATCH('Country-level output'!AP$4,'Inputs &amp; summary'!$D$28:$D$73,0),MATCH('Country-level output'!$A8,'Inputs &amp; summary'!$D$28:$AN$28,0))</f>
        <v/>
      </c>
      <c r="AQ8" s="319">
        <f t="array" ref="AQ8">INDEX('Inputs &amp; summary'!$D$28:$AN$73,MATCH('Country-level output'!AQ$4,'Inputs &amp; summary'!$D$28:$D$73,0),MATCH('Country-level output'!$A8,'Inputs &amp; summary'!$D$28:$AN$28,0))</f>
        <v/>
      </c>
      <c r="AR8" s="319">
        <f t="array" ref="AR8">INDEX('Inputs &amp; summary'!$D$28:$AN$73,MATCH('Country-level output'!AR$4,'Inputs &amp; summary'!$D$28:$D$73,0),MATCH('Country-level output'!$A8,'Inputs &amp; summary'!$D$28:$AN$28,0))</f>
        <v/>
      </c>
      <c r="AS8" s="319">
        <f t="array" ref="AS8">INDEX('Inputs &amp; summary'!$D$28:$AN$73,MATCH('Country-level output'!AS$4,'Inputs &amp; summary'!$D$28:$D$73,0),MATCH('Country-level output'!$A8,'Inputs &amp; summary'!$D$28:$AN$28,0))</f>
        <v/>
      </c>
      <c r="AT8" s="319">
        <f t="array" ref="AT8">INDEX('Inputs &amp; summary'!$D$28:$AN$73,MATCH('Country-level output'!AT$4,'Inputs &amp; summary'!$D$28:$D$73,0),MATCH('Country-level output'!$A8,'Inputs &amp; summary'!$D$28:$AN$28,0))</f>
        <v/>
      </c>
      <c r="AU8" s="319">
        <f t="array" ref="AU8">INDEX('Inputs &amp; summary'!$D$28:$AN$73,MATCH('Country-level output'!AU$4,'Inputs &amp; summary'!$D$28:$D$73,0),MATCH('Country-level output'!$A8,'Inputs &amp; summary'!$D$28:$AN$28,0))</f>
        <v/>
      </c>
      <c r="AV8" s="319">
        <f t="array" ref="AV8">INDEX('Inputs &amp; summary'!$D$28:$AN$73,MATCH('Country-level output'!AV$4,'Inputs &amp; summary'!$D$28:$D$73,0),MATCH('Country-level output'!$A8,'Inputs &amp; summary'!$D$28:$AN$28,0))</f>
        <v/>
      </c>
      <c r="AW8" s="319">
        <f t="array" ref="AW8">INDEX('Inputs &amp; summary'!$D$28:$AN$73,MATCH('Country-level output'!AW$4,'Inputs &amp; summary'!$D$28:$D$73,0),MATCH('Country-level output'!$A8,'Inputs &amp; summary'!$D$28:$AN$28,0))</f>
        <v/>
      </c>
      <c r="AX8" s="319">
        <f t="array" ref="AX8">INDEX('Inputs &amp; summary'!$D$28:$AN$73,MATCH('Country-level output'!AX$4,'Inputs &amp; summary'!$D$28:$D$73,0),MATCH('Country-level output'!$A8,'Inputs &amp; summary'!$D$28:$AN$28,0))</f>
        <v/>
      </c>
      <c r="AY8" s="319">
        <f t="array" ref="AY8">INDEX('Inputs &amp; summary'!$D$28:$AN$73,MATCH('Country-level output'!AY$4,'Inputs &amp; summary'!$D$28:$D$73,0),MATCH('Country-level output'!$A8,'Inputs &amp; summary'!$D$28:$AN$28,0))</f>
        <v/>
      </c>
      <c r="AZ8" s="319">
        <f t="array" ref="AZ8">INDEX('Inputs &amp; summary'!$D$28:$AN$73,MATCH('Country-level output'!AZ$4,'Inputs &amp; summary'!$D$28:$D$73,0),MATCH('Country-level output'!$A8,'Inputs &amp; summary'!$D$28:$AN$28,0))</f>
        <v/>
      </c>
      <c r="BA8" s="319">
        <f t="array" ref="BA8">INDEX('Inputs &amp; summary'!$D$28:$AN$73,MATCH('Country-level output'!BA$4,'Inputs &amp; summary'!$D$28:$D$73,0),MATCH('Country-level output'!$A8,'Inputs &amp; summary'!$D$28:$AN$28,0))</f>
        <v/>
      </c>
      <c r="BB8" s="319">
        <f t="array" ref="BB8">INDEX('Inputs &amp; summary'!$D$28:$AN$73,MATCH('Country-level output'!BB$4,'Inputs &amp; summary'!$D$28:$D$73,0),MATCH('Country-level output'!$A8,'Inputs &amp; summary'!$D$28:$AN$28,0))</f>
        <v/>
      </c>
      <c r="BC8" s="51">
        <f t="array" ref="BC8">INDEX('Inputs &amp; summary'!$D$28:$AN$73,MATCH('Country-level output'!BC$4,'Inputs &amp; summary'!$D$28:$D$73,0),MATCH('Country-level output'!$A8,'Inputs &amp; summary'!$D$28:$AN$28,0))</f>
        <v/>
      </c>
    </row>
    <row r="9" ht="12.75" customHeight="1" s="324">
      <c r="A9" s="52" t="inlineStr">
        <is>
          <t>$/tCO2e (total cost, NPV)</t>
        </is>
      </c>
      <c r="B9" s="53">
        <f t="array" ref="B9">INDEX('Inputs &amp; summary'!$D$28:$AN$73,MATCH('Country-level output'!B$4,'Inputs &amp; summary'!$D$28:$D$73,0),MATCH('Country-level output'!$A9,'Inputs &amp; summary'!$D$28:$AN$28,0))</f>
        <v/>
      </c>
      <c r="C9" s="53">
        <f t="array" ref="C9">INDEX('Inputs &amp; summary'!$D$28:$AN$73,MATCH('Country-level output'!C$4,'Inputs &amp; summary'!$D$28:$D$73,0),MATCH('Country-level output'!$A9,'Inputs &amp; summary'!$D$28:$AN$28,0))</f>
        <v/>
      </c>
      <c r="D9" s="53">
        <f t="array" ref="D9">INDEX('Inputs &amp; summary'!$D$28:$AN$73,MATCH('Country-level output'!D$4,'Inputs &amp; summary'!$D$28:$D$73,0),MATCH('Country-level output'!$A9,'Inputs &amp; summary'!$D$28:$AN$28,0))</f>
        <v/>
      </c>
      <c r="E9" s="53">
        <f t="array" ref="E9">INDEX('Inputs &amp; summary'!$D$28:$AN$73,MATCH('Country-level output'!E$4,'Inputs &amp; summary'!$D$28:$D$73,0),MATCH('Country-level output'!$A9,'Inputs &amp; summary'!$D$28:$AN$28,0))</f>
        <v/>
      </c>
      <c r="F9" s="53">
        <f t="array" ref="F9">INDEX('Inputs &amp; summary'!$D$28:$AN$73,MATCH('Country-level output'!F$4,'Inputs &amp; summary'!$D$28:$D$73,0),MATCH('Country-level output'!$A9,'Inputs &amp; summary'!$D$28:$AN$28,0))</f>
        <v/>
      </c>
      <c r="G9" s="53">
        <f t="array" ref="G9">INDEX('Inputs &amp; summary'!$D$28:$AN$73,MATCH('Country-level output'!G$4,'Inputs &amp; summary'!$D$28:$D$73,0),MATCH('Country-level output'!$A9,'Inputs &amp; summary'!$D$28:$AN$28,0))</f>
        <v/>
      </c>
      <c r="H9" s="53">
        <f t="array" ref="H9">INDEX('Inputs &amp; summary'!$D$28:$AN$73,MATCH('Country-level output'!H$4,'Inputs &amp; summary'!$D$28:$D$73,0),MATCH('Country-level output'!$A9,'Inputs &amp; summary'!$D$28:$AN$28,0))</f>
        <v/>
      </c>
      <c r="I9" s="53">
        <f t="array" ref="I9">INDEX('Inputs &amp; summary'!$D$28:$AN$73,MATCH('Country-level output'!I$4,'Inputs &amp; summary'!$D$28:$D$73,0),MATCH('Country-level output'!$A9,'Inputs &amp; summary'!$D$28:$AN$28,0))</f>
        <v/>
      </c>
      <c r="J9" s="53">
        <f t="array" ref="J9">INDEX('Inputs &amp; summary'!$D$28:$AN$73,MATCH('Country-level output'!J$4,'Inputs &amp; summary'!$D$28:$D$73,0),MATCH('Country-level output'!$A9,'Inputs &amp; summary'!$D$28:$AN$28,0))</f>
        <v/>
      </c>
      <c r="K9" s="53">
        <f t="array" ref="K9">INDEX('Inputs &amp; summary'!$D$28:$AN$73,MATCH('Country-level output'!K$4,'Inputs &amp; summary'!$D$28:$D$73,0),MATCH('Country-level output'!$A9,'Inputs &amp; summary'!$D$28:$AN$28,0))</f>
        <v/>
      </c>
      <c r="L9" s="53">
        <f t="array" ref="L9">INDEX('Inputs &amp; summary'!$D$28:$AN$73,MATCH('Country-level output'!L$4,'Inputs &amp; summary'!$D$28:$D$73,0),MATCH('Country-level output'!$A9,'Inputs &amp; summary'!$D$28:$AN$28,0))</f>
        <v/>
      </c>
      <c r="M9" s="53">
        <f t="array" ref="M9">INDEX('Inputs &amp; summary'!$D$28:$AN$73,MATCH('Country-level output'!M$4,'Inputs &amp; summary'!$D$28:$D$73,0),MATCH('Country-level output'!$A9,'Inputs &amp; summary'!$D$28:$AN$28,0))</f>
        <v/>
      </c>
      <c r="N9" s="53">
        <f t="array" ref="N9">INDEX('Inputs &amp; summary'!$D$28:$AN$73,MATCH('Country-level output'!N$4,'Inputs &amp; summary'!$D$28:$D$73,0),MATCH('Country-level output'!$A9,'Inputs &amp; summary'!$D$28:$AN$28,0))</f>
        <v/>
      </c>
      <c r="O9" s="53">
        <f t="array" ref="O9">INDEX('Inputs &amp; summary'!$D$28:$AN$73,MATCH('Country-level output'!O$4,'Inputs &amp; summary'!$D$28:$D$73,0),MATCH('Country-level output'!$A9,'Inputs &amp; summary'!$D$28:$AN$28,0))</f>
        <v/>
      </c>
      <c r="P9" s="53">
        <f t="array" ref="P9">INDEX('Inputs &amp; summary'!$D$28:$AN$73,MATCH('Country-level output'!P$4,'Inputs &amp; summary'!$D$28:$D$73,0),MATCH('Country-level output'!$A9,'Inputs &amp; summary'!$D$28:$AN$28,0))</f>
        <v/>
      </c>
      <c r="Q9" s="53">
        <f t="array" ref="Q9">INDEX('Inputs &amp; summary'!$D$28:$AN$73,MATCH('Country-level output'!Q$4,'Inputs &amp; summary'!$D$28:$D$73,0),MATCH('Country-level output'!$A9,'Inputs &amp; summary'!$D$28:$AN$28,0))</f>
        <v/>
      </c>
      <c r="R9" s="53">
        <f t="array" ref="R9">INDEX('Inputs &amp; summary'!$D$28:$AN$73,MATCH('Country-level output'!R$4,'Inputs &amp; summary'!$D$28:$D$73,0),MATCH('Country-level output'!$A9,'Inputs &amp; summary'!$D$28:$AN$28,0))</f>
        <v/>
      </c>
      <c r="S9" s="53">
        <f t="array" ref="S9">INDEX('Inputs &amp; summary'!$D$28:$AN$73,MATCH('Country-level output'!S$4,'Inputs &amp; summary'!$D$28:$D$73,0),MATCH('Country-level output'!$A9,'Inputs &amp; summary'!$D$28:$AN$28,0))</f>
        <v/>
      </c>
      <c r="T9" s="53">
        <f t="array" ref="T9">INDEX('Inputs &amp; summary'!$D$28:$AN$73,MATCH('Country-level output'!T$4,'Inputs &amp; summary'!$D$28:$D$73,0),MATCH('Country-level output'!$A9,'Inputs &amp; summary'!$D$28:$AN$28,0))</f>
        <v/>
      </c>
      <c r="U9" s="53">
        <f t="array" ref="U9">INDEX('Inputs &amp; summary'!$D$28:$AN$73,MATCH('Country-level output'!U$4,'Inputs &amp; summary'!$D$28:$D$73,0),MATCH('Country-level output'!$A9,'Inputs &amp; summary'!$D$28:$AN$28,0))</f>
        <v/>
      </c>
      <c r="V9" s="53">
        <f t="array" ref="V9">INDEX('Inputs &amp; summary'!$D$28:$AN$73,MATCH('Country-level output'!V$4,'Inputs &amp; summary'!$D$28:$D$73,0),MATCH('Country-level output'!$A9,'Inputs &amp; summary'!$D$28:$AN$28,0))</f>
        <v/>
      </c>
      <c r="W9" s="53">
        <f t="array" ref="W9">INDEX('Inputs &amp; summary'!$D$28:$AN$73,MATCH('Country-level output'!W$4,'Inputs &amp; summary'!$D$28:$D$73,0),MATCH('Country-level output'!$A9,'Inputs &amp; summary'!$D$28:$AN$28,0))</f>
        <v/>
      </c>
      <c r="X9" s="53">
        <f t="array" ref="X9">INDEX('Inputs &amp; summary'!$D$28:$AN$73,MATCH('Country-level output'!X$4,'Inputs &amp; summary'!$D$28:$D$73,0),MATCH('Country-level output'!$A9,'Inputs &amp; summary'!$D$28:$AN$28,0))</f>
        <v/>
      </c>
      <c r="Y9" s="53">
        <f t="array" ref="Y9">INDEX('Inputs &amp; summary'!$D$28:$AN$73,MATCH('Country-level output'!Y$4,'Inputs &amp; summary'!$D$28:$D$73,0),MATCH('Country-level output'!$A9,'Inputs &amp; summary'!$D$28:$AN$28,0))</f>
        <v/>
      </c>
      <c r="Z9" s="53">
        <f t="array" ref="Z9">INDEX('Inputs &amp; summary'!$D$28:$AN$73,MATCH('Country-level output'!Z$4,'Inputs &amp; summary'!$D$28:$D$73,0),MATCH('Country-level output'!$A9,'Inputs &amp; summary'!$D$28:$AN$28,0))</f>
        <v/>
      </c>
      <c r="AA9" s="53">
        <f t="array" ref="AA9">INDEX('Inputs &amp; summary'!$D$28:$AN$73,MATCH('Country-level output'!AA$4,'Inputs &amp; summary'!$D$28:$D$73,0),MATCH('Country-level output'!$A9,'Inputs &amp; summary'!$D$28:$AN$28,0))</f>
        <v/>
      </c>
      <c r="AB9" s="53">
        <f t="array" ref="AB9">INDEX('Inputs &amp; summary'!$D$28:$AN$73,MATCH('Country-level output'!AB$4,'Inputs &amp; summary'!$D$28:$D$73,0),MATCH('Country-level output'!$A9,'Inputs &amp; summary'!$D$28:$AN$28,0))</f>
        <v/>
      </c>
      <c r="AC9" s="53">
        <f t="array" ref="AC9">INDEX('Inputs &amp; summary'!$D$28:$AN$73,MATCH('Country-level output'!AC$4,'Inputs &amp; summary'!$D$28:$D$73,0),MATCH('Country-level output'!$A9,'Inputs &amp; summary'!$D$28:$AN$28,0))</f>
        <v/>
      </c>
      <c r="AD9" s="53">
        <f t="array" ref="AD9">INDEX('Inputs &amp; summary'!$D$28:$AN$73,MATCH('Country-level output'!AD$4,'Inputs &amp; summary'!$D$28:$D$73,0),MATCH('Country-level output'!$A9,'Inputs &amp; summary'!$D$28:$AN$28,0))</f>
        <v/>
      </c>
      <c r="AE9" s="53">
        <f t="array" ref="AE9">INDEX('Inputs &amp; summary'!$D$28:$AN$73,MATCH('Country-level output'!AE$4,'Inputs &amp; summary'!$D$28:$D$73,0),MATCH('Country-level output'!$A9,'Inputs &amp; summary'!$D$28:$AN$28,0))</f>
        <v/>
      </c>
      <c r="AF9" s="53">
        <f t="array" ref="AF9">INDEX('Inputs &amp; summary'!$D$28:$AN$73,MATCH('Country-level output'!AF$4,'Inputs &amp; summary'!$D$28:$D$73,0),MATCH('Country-level output'!$A9,'Inputs &amp; summary'!$D$28:$AN$28,0))</f>
        <v/>
      </c>
      <c r="AG9" s="53">
        <f t="array" ref="AG9">INDEX('Inputs &amp; summary'!$D$28:$AN$73,MATCH('Country-level output'!AG$4,'Inputs &amp; summary'!$D$28:$D$73,0),MATCH('Country-level output'!$A9,'Inputs &amp; summary'!$D$28:$AN$28,0))</f>
        <v/>
      </c>
      <c r="AH9" s="53">
        <f t="array" ref="AH9">INDEX('Inputs &amp; summary'!$D$28:$AN$73,MATCH('Country-level output'!AH$4,'Inputs &amp; summary'!$D$28:$D$73,0),MATCH('Country-level output'!$A9,'Inputs &amp; summary'!$D$28:$AN$28,0))</f>
        <v/>
      </c>
      <c r="AI9" s="53">
        <f t="array" ref="AI9">INDEX('Inputs &amp; summary'!$D$28:$AN$73,MATCH('Country-level output'!AI$4,'Inputs &amp; summary'!$D$28:$D$73,0),MATCH('Country-level output'!$A9,'Inputs &amp; summary'!$D$28:$AN$28,0))</f>
        <v/>
      </c>
      <c r="AJ9" s="53">
        <f t="array" ref="AJ9">INDEX('Inputs &amp; summary'!$D$28:$AN$73,MATCH('Country-level output'!AJ$4,'Inputs &amp; summary'!$D$28:$D$73,0),MATCH('Country-level output'!$A9,'Inputs &amp; summary'!$D$28:$AN$28,0))</f>
        <v/>
      </c>
      <c r="AK9" s="53">
        <f t="array" ref="AK9">INDEX('Inputs &amp; summary'!$D$28:$AN$73,MATCH('Country-level output'!AK$4,'Inputs &amp; summary'!$D$28:$D$73,0),MATCH('Country-level output'!$A9,'Inputs &amp; summary'!$D$28:$AN$28,0))</f>
        <v/>
      </c>
      <c r="AL9" s="53">
        <f t="array" ref="AL9">INDEX('Inputs &amp; summary'!$D$28:$AN$73,MATCH('Country-level output'!AL$4,'Inputs &amp; summary'!$D$28:$D$73,0),MATCH('Country-level output'!$A9,'Inputs &amp; summary'!$D$28:$AN$28,0))</f>
        <v/>
      </c>
      <c r="AM9" s="53">
        <f t="array" ref="AM9">INDEX('Inputs &amp; summary'!$D$28:$AN$73,MATCH('Country-level output'!AM$4,'Inputs &amp; summary'!$D$28:$D$73,0),MATCH('Country-level output'!$A9,'Inputs &amp; summary'!$D$28:$AN$28,0))</f>
        <v/>
      </c>
      <c r="AN9" s="53">
        <f t="array" ref="AN9">INDEX('Inputs &amp; summary'!$D$28:$AN$73,MATCH('Country-level output'!AN$4,'Inputs &amp; summary'!$D$28:$D$73,0),MATCH('Country-level output'!$A9,'Inputs &amp; summary'!$D$28:$AN$28,0))</f>
        <v/>
      </c>
      <c r="AO9" s="53">
        <f t="array" ref="AO9">INDEX('Inputs &amp; summary'!$D$28:$AN$73,MATCH('Country-level output'!AO$4,'Inputs &amp; summary'!$D$28:$D$73,0),MATCH('Country-level output'!$A9,'Inputs &amp; summary'!$D$28:$AN$28,0))</f>
        <v/>
      </c>
      <c r="AP9" s="53">
        <f t="array" ref="AP9">INDEX('Inputs &amp; summary'!$D$28:$AN$73,MATCH('Country-level output'!AP$4,'Inputs &amp; summary'!$D$28:$D$73,0),MATCH('Country-level output'!$A9,'Inputs &amp; summary'!$D$28:$AN$28,0))</f>
        <v/>
      </c>
      <c r="AQ9" s="53">
        <f t="array" ref="AQ9">INDEX('Inputs &amp; summary'!$D$28:$AN$73,MATCH('Country-level output'!AQ$4,'Inputs &amp; summary'!$D$28:$D$73,0),MATCH('Country-level output'!$A9,'Inputs &amp; summary'!$D$28:$AN$28,0))</f>
        <v/>
      </c>
      <c r="AR9" s="53">
        <f t="array" ref="AR9">INDEX('Inputs &amp; summary'!$D$28:$AN$73,MATCH('Country-level output'!AR$4,'Inputs &amp; summary'!$D$28:$D$73,0),MATCH('Country-level output'!$A9,'Inputs &amp; summary'!$D$28:$AN$28,0))</f>
        <v/>
      </c>
      <c r="AS9" s="53">
        <f t="array" ref="AS9">INDEX('Inputs &amp; summary'!$D$28:$AN$73,MATCH('Country-level output'!AS$4,'Inputs &amp; summary'!$D$28:$D$73,0),MATCH('Country-level output'!$A9,'Inputs &amp; summary'!$D$28:$AN$28,0))</f>
        <v/>
      </c>
      <c r="AT9" s="53">
        <f t="array" ref="AT9">INDEX('Inputs &amp; summary'!$D$28:$AN$73,MATCH('Country-level output'!AT$4,'Inputs &amp; summary'!$D$28:$D$73,0),MATCH('Country-level output'!$A9,'Inputs &amp; summary'!$D$28:$AN$28,0))</f>
        <v/>
      </c>
      <c r="AU9" s="53">
        <f t="array" ref="AU9">INDEX('Inputs &amp; summary'!$D$28:$AN$73,MATCH('Country-level output'!AU$4,'Inputs &amp; summary'!$D$28:$D$73,0),MATCH('Country-level output'!$A9,'Inputs &amp; summary'!$D$28:$AN$28,0))</f>
        <v/>
      </c>
      <c r="AV9" s="53">
        <f t="array" ref="AV9">INDEX('Inputs &amp; summary'!$D$28:$AN$73,MATCH('Country-level output'!AV$4,'Inputs &amp; summary'!$D$28:$D$73,0),MATCH('Country-level output'!$A9,'Inputs &amp; summary'!$D$28:$AN$28,0))</f>
        <v/>
      </c>
      <c r="AW9" s="53">
        <f t="array" ref="AW9">INDEX('Inputs &amp; summary'!$D$28:$AN$73,MATCH('Country-level output'!AW$4,'Inputs &amp; summary'!$D$28:$D$73,0),MATCH('Country-level output'!$A9,'Inputs &amp; summary'!$D$28:$AN$28,0))</f>
        <v/>
      </c>
      <c r="AX9" s="53">
        <f t="array" ref="AX9">INDEX('Inputs &amp; summary'!$D$28:$AN$73,MATCH('Country-level output'!AX$4,'Inputs &amp; summary'!$D$28:$D$73,0),MATCH('Country-level output'!$A9,'Inputs &amp; summary'!$D$28:$AN$28,0))</f>
        <v/>
      </c>
      <c r="AY9" s="53">
        <f t="array" ref="AY9">INDEX('Inputs &amp; summary'!$D$28:$AN$73,MATCH('Country-level output'!AY$4,'Inputs &amp; summary'!$D$28:$D$73,0),MATCH('Country-level output'!$A9,'Inputs &amp; summary'!$D$28:$AN$28,0))</f>
        <v/>
      </c>
      <c r="AZ9" s="53">
        <f t="array" ref="AZ9">INDEX('Inputs &amp; summary'!$D$28:$AN$73,MATCH('Country-level output'!AZ$4,'Inputs &amp; summary'!$D$28:$D$73,0),MATCH('Country-level output'!$A9,'Inputs &amp; summary'!$D$28:$AN$28,0))</f>
        <v/>
      </c>
      <c r="BA9" s="53">
        <f t="array" ref="BA9">INDEX('Inputs &amp; summary'!$D$28:$AN$73,MATCH('Country-level output'!BA$4,'Inputs &amp; summary'!$D$28:$D$73,0),MATCH('Country-level output'!$A9,'Inputs &amp; summary'!$D$28:$AN$28,0))</f>
        <v/>
      </c>
      <c r="BB9" s="53">
        <f t="array" ref="BB9">INDEX('Inputs &amp; summary'!$D$28:$AN$73,MATCH('Country-level output'!BB$4,'Inputs &amp; summary'!$D$28:$D$73,0),MATCH('Country-level output'!$A9,'Inputs &amp; summary'!$D$28:$AN$28,0))</f>
        <v/>
      </c>
      <c r="BC9" s="54">
        <f t="array" ref="BC9">INDEX('Inputs &amp; summary'!$D$28:$AN$73,MATCH('Country-level output'!BC$4,'Inputs &amp; summary'!$D$28:$D$73,0),MATCH('Country-level output'!$A9,'Inputs &amp; summary'!$D$28:$AN$28,0))</f>
        <v/>
      </c>
    </row>
    <row r="10" ht="12.75" customHeight="1" s="324">
      <c r="A10" s="49" t="inlineStr">
        <is>
          <t>$/avoided loss ha</t>
        </is>
      </c>
      <c r="B10" s="319">
        <f t="array" ref="B10">IF(B7="restoration","-",INDEX('Inputs &amp; summary'!$D$28:$AN$73,MATCH('Country-level output'!B$4,'Inputs &amp; summary'!$D$28:$D$73,0),MATCH("$/creditable ha (NPV)",'Inputs &amp; summary'!$D$28:$AN$28,0)))</f>
        <v/>
      </c>
      <c r="C10" s="319">
        <f t="array" ref="C10">IF(C7="restoration","-",INDEX('Inputs &amp; summary'!$D$28:$AN$73,MATCH('Country-level output'!C$4,'Inputs &amp; summary'!$D$28:$D$73,0),MATCH("$/creditable ha (NPV)",'Inputs &amp; summary'!$D$28:$AN$28,0)))</f>
        <v/>
      </c>
      <c r="D10" s="319">
        <f t="array" ref="D10">IF(D7="restoration","-",INDEX('Inputs &amp; summary'!$D$28:$AN$73,MATCH('Country-level output'!D$4,'Inputs &amp; summary'!$D$28:$D$73,0),MATCH("$/creditable ha (NPV)",'Inputs &amp; summary'!$D$28:$AN$28,0)))</f>
        <v/>
      </c>
      <c r="E10" s="319">
        <f t="array" ref="E10">IF(E7="restoration","-",INDEX('Inputs &amp; summary'!$D$28:$AN$73,MATCH('Country-level output'!E$4,'Inputs &amp; summary'!$D$28:$D$73,0),MATCH("$/creditable ha (NPV)",'Inputs &amp; summary'!$D$28:$AN$28,0)))</f>
        <v/>
      </c>
      <c r="F10" s="319">
        <f t="array" ref="F10">IF(F7="restoration","-",INDEX('Inputs &amp; summary'!$D$28:$AN$73,MATCH('Country-level output'!F$4,'Inputs &amp; summary'!$D$28:$D$73,0),MATCH("$/creditable ha (NPV)",'Inputs &amp; summary'!$D$28:$AN$28,0)))</f>
        <v/>
      </c>
      <c r="G10" s="319">
        <f t="array" ref="G10">IF(G7="restoration","-",INDEX('Inputs &amp; summary'!$D$28:$AN$73,MATCH('Country-level output'!G$4,'Inputs &amp; summary'!$D$28:$D$73,0),MATCH("$/creditable ha (NPV)",'Inputs &amp; summary'!$D$28:$AN$28,0)))</f>
        <v/>
      </c>
      <c r="H10" s="319">
        <f t="array" ref="H10">IF(H7="restoration","-",INDEX('Inputs &amp; summary'!$D$28:$AN$73,MATCH('Country-level output'!H$4,'Inputs &amp; summary'!$D$28:$D$73,0),MATCH("$/creditable ha (NPV)",'Inputs &amp; summary'!$D$28:$AN$28,0)))</f>
        <v/>
      </c>
      <c r="I10" s="319">
        <f t="array" ref="I10">IF(I7="restoration","-",INDEX('Inputs &amp; summary'!$D$28:$AN$73,MATCH('Country-level output'!I$4,'Inputs &amp; summary'!$D$28:$D$73,0),MATCH("$/creditable ha (NPV)",'Inputs &amp; summary'!$D$28:$AN$28,0)))</f>
        <v/>
      </c>
      <c r="J10" s="319">
        <f t="array" ref="J10">IF(J7="restoration","-",INDEX('Inputs &amp; summary'!$D$28:$AN$73,MATCH('Country-level output'!J$4,'Inputs &amp; summary'!$D$28:$D$73,0),MATCH("$/creditable ha (NPV)",'Inputs &amp; summary'!$D$28:$AN$28,0)))</f>
        <v/>
      </c>
      <c r="K10" s="319">
        <f t="array" ref="K10">IF(K7="restoration","-",INDEX('Inputs &amp; summary'!$D$28:$AN$73,MATCH('Country-level output'!K$4,'Inputs &amp; summary'!$D$28:$D$73,0),MATCH("$/creditable ha (NPV)",'Inputs &amp; summary'!$D$28:$AN$28,0)))</f>
        <v/>
      </c>
      <c r="L10" s="319">
        <f t="array" ref="L10">IF(L7="restoration","-",INDEX('Inputs &amp; summary'!$D$28:$AN$73,MATCH('Country-level output'!L$4,'Inputs &amp; summary'!$D$28:$D$73,0),MATCH("$/creditable ha (NPV)",'Inputs &amp; summary'!$D$28:$AN$28,0)))</f>
        <v/>
      </c>
      <c r="M10" s="319">
        <f t="array" ref="M10">IF(M7="restoration","-",INDEX('Inputs &amp; summary'!$D$28:$AN$73,MATCH('Country-level output'!M$4,'Inputs &amp; summary'!$D$28:$D$73,0),MATCH("$/creditable ha (NPV)",'Inputs &amp; summary'!$D$28:$AN$28,0)))</f>
        <v/>
      </c>
      <c r="N10" s="319">
        <f t="array" ref="N10">IF(N7="restoration","-",INDEX('Inputs &amp; summary'!$D$28:$AN$73,MATCH('Country-level output'!N$4,'Inputs &amp; summary'!$D$28:$D$73,0),MATCH("$/creditable ha (NPV)",'Inputs &amp; summary'!$D$28:$AN$28,0)))</f>
        <v/>
      </c>
      <c r="O10" s="319">
        <f t="array" ref="O10">IF(O7="restoration","-",INDEX('Inputs &amp; summary'!$D$28:$AN$73,MATCH('Country-level output'!O$4,'Inputs &amp; summary'!$D$28:$D$73,0),MATCH("$/creditable ha (NPV)",'Inputs &amp; summary'!$D$28:$AN$28,0)))</f>
        <v/>
      </c>
      <c r="P10" s="319">
        <f t="array" ref="P10">IF(P7="restoration","-",INDEX('Inputs &amp; summary'!$D$28:$AN$73,MATCH('Country-level output'!P$4,'Inputs &amp; summary'!$D$28:$D$73,0),MATCH("$/creditable ha (NPV)",'Inputs &amp; summary'!$D$28:$AN$28,0)))</f>
        <v/>
      </c>
      <c r="Q10" s="319">
        <f t="array" ref="Q10">IF(Q7="restoration","-",INDEX('Inputs &amp; summary'!$D$28:$AN$73,MATCH('Country-level output'!Q$4,'Inputs &amp; summary'!$D$28:$D$73,0),MATCH("$/creditable ha (NPV)",'Inputs &amp; summary'!$D$28:$AN$28,0)))</f>
        <v/>
      </c>
      <c r="R10" s="319">
        <f t="array" ref="R10">IF(R7="restoration","-",INDEX('Inputs &amp; summary'!$D$28:$AN$73,MATCH('Country-level output'!R$4,'Inputs &amp; summary'!$D$28:$D$73,0),MATCH("$/creditable ha (NPV)",'Inputs &amp; summary'!$D$28:$AN$28,0)))</f>
        <v/>
      </c>
      <c r="S10" s="319">
        <f t="array" ref="S10">IF(S7="restoration","-",INDEX('Inputs &amp; summary'!$D$28:$AN$73,MATCH('Country-level output'!S$4,'Inputs &amp; summary'!$D$28:$D$73,0),MATCH("$/creditable ha (NPV)",'Inputs &amp; summary'!$D$28:$AN$28,0)))</f>
        <v/>
      </c>
      <c r="T10" s="319">
        <f t="array" ref="T10">IF(T7="restoration","-",INDEX('Inputs &amp; summary'!$D$28:$AN$73,MATCH('Country-level output'!T$4,'Inputs &amp; summary'!$D$28:$D$73,0),MATCH("$/creditable ha (NPV)",'Inputs &amp; summary'!$D$28:$AN$28,0)))</f>
        <v/>
      </c>
      <c r="U10" s="319">
        <f t="array" ref="U10">IF(U7="restoration","-",INDEX('Inputs &amp; summary'!$D$28:$AN$73,MATCH('Country-level output'!U$4,'Inputs &amp; summary'!$D$28:$D$73,0),MATCH("$/creditable ha (NPV)",'Inputs &amp; summary'!$D$28:$AN$28,0)))</f>
        <v/>
      </c>
      <c r="V10" s="319">
        <f t="array" ref="V10">IF(V7="restoration","-",INDEX('Inputs &amp; summary'!$D$28:$AN$73,MATCH('Country-level output'!V$4,'Inputs &amp; summary'!$D$28:$D$73,0),MATCH("$/creditable ha (NPV)",'Inputs &amp; summary'!$D$28:$AN$28,0)))</f>
        <v/>
      </c>
      <c r="W10" s="319">
        <f t="array" ref="W10">IF(W7="restoration","-",INDEX('Inputs &amp; summary'!$D$28:$AN$73,MATCH('Country-level output'!W$4,'Inputs &amp; summary'!$D$28:$D$73,0),MATCH("$/creditable ha (NPV)",'Inputs &amp; summary'!$D$28:$AN$28,0)))</f>
        <v/>
      </c>
      <c r="X10" s="319">
        <f t="array" ref="X10">IF(X7="restoration","-",INDEX('Inputs &amp; summary'!$D$28:$AN$73,MATCH('Country-level output'!X$4,'Inputs &amp; summary'!$D$28:$D$73,0),MATCH("$/creditable ha (NPV)",'Inputs &amp; summary'!$D$28:$AN$28,0)))</f>
        <v/>
      </c>
      <c r="Y10" s="319">
        <f t="array" ref="Y10">IF(Y7="restoration","-",INDEX('Inputs &amp; summary'!$D$28:$AN$73,MATCH('Country-level output'!Y$4,'Inputs &amp; summary'!$D$28:$D$73,0),MATCH("$/creditable ha (NPV)",'Inputs &amp; summary'!$D$28:$AN$28,0)))</f>
        <v/>
      </c>
      <c r="Z10" s="319">
        <f t="array" ref="Z10">IF(Z7="restoration","-",INDEX('Inputs &amp; summary'!$D$28:$AN$73,MATCH('Country-level output'!Z$4,'Inputs &amp; summary'!$D$28:$D$73,0),MATCH("$/creditable ha (NPV)",'Inputs &amp; summary'!$D$28:$AN$28,0)))</f>
        <v/>
      </c>
      <c r="AA10" s="319">
        <f t="array" ref="AA10">IF(AA7="restoration","-",INDEX('Inputs &amp; summary'!$D$28:$AN$73,MATCH('Country-level output'!AA$4,'Inputs &amp; summary'!$D$28:$D$73,0),MATCH("$/creditable ha (NPV)",'Inputs &amp; summary'!$D$28:$AN$28,0)))</f>
        <v/>
      </c>
      <c r="AB10" s="319">
        <f t="array" ref="AB10">IF(AB7="restoration","-",INDEX('Inputs &amp; summary'!$D$28:$AN$73,MATCH('Country-level output'!AB$4,'Inputs &amp; summary'!$D$28:$D$73,0),MATCH("$/creditable ha (NPV)",'Inputs &amp; summary'!$D$28:$AN$28,0)))</f>
        <v/>
      </c>
      <c r="AC10" s="319">
        <f t="array" ref="AC10">IF(AC7="restoration","-",INDEX('Inputs &amp; summary'!$D$28:$AN$73,MATCH('Country-level output'!AC$4,'Inputs &amp; summary'!$D$28:$D$73,0),MATCH("$/creditable ha (NPV)",'Inputs &amp; summary'!$D$28:$AN$28,0)))</f>
        <v/>
      </c>
      <c r="AD10" s="319">
        <f t="array" ref="AD10">IF(AD7="restoration","-",INDEX('Inputs &amp; summary'!$D$28:$AN$73,MATCH('Country-level output'!AD$4,'Inputs &amp; summary'!$D$28:$D$73,0),MATCH("$/creditable ha (NPV)",'Inputs &amp; summary'!$D$28:$AN$28,0)))</f>
        <v/>
      </c>
      <c r="AE10" s="319">
        <f t="array" ref="AE10">IF(AE7="restoration","-",INDEX('Inputs &amp; summary'!$D$28:$AN$73,MATCH('Country-level output'!AE$4,'Inputs &amp; summary'!$D$28:$D$73,0),MATCH("$/creditable ha (NPV)",'Inputs &amp; summary'!$D$28:$AN$28,0)))</f>
        <v/>
      </c>
      <c r="AF10" s="319">
        <f t="array" ref="AF10">IF(AF7="restoration","-",INDEX('Inputs &amp; summary'!$D$28:$AN$73,MATCH('Country-level output'!AF$4,'Inputs &amp; summary'!$D$28:$D$73,0),MATCH("$/creditable ha (NPV)",'Inputs &amp; summary'!$D$28:$AN$28,0)))</f>
        <v/>
      </c>
      <c r="AG10" s="319">
        <f t="array" ref="AG10">IF(AG7="restoration","-",INDEX('Inputs &amp; summary'!$D$28:$AN$73,MATCH('Country-level output'!AG$4,'Inputs &amp; summary'!$D$28:$D$73,0),MATCH("$/creditable ha (NPV)",'Inputs &amp; summary'!$D$28:$AN$28,0)))</f>
        <v/>
      </c>
      <c r="AH10" s="319">
        <f t="array" ref="AH10">IF(AH7="restoration","-",INDEX('Inputs &amp; summary'!$D$28:$AN$73,MATCH('Country-level output'!AH$4,'Inputs &amp; summary'!$D$28:$D$73,0),MATCH("$/creditable ha (NPV)",'Inputs &amp; summary'!$D$28:$AN$28,0)))</f>
        <v/>
      </c>
      <c r="AI10" s="319">
        <f t="array" ref="AI10">IF(AI7="restoration","-",INDEX('Inputs &amp; summary'!$D$28:$AN$73,MATCH('Country-level output'!AI$4,'Inputs &amp; summary'!$D$28:$D$73,0),MATCH("$/creditable ha (NPV)",'Inputs &amp; summary'!$D$28:$AN$28,0)))</f>
        <v/>
      </c>
      <c r="AJ10" s="319">
        <f t="array" ref="AJ10">IF(AJ7="restoration","-",INDEX('Inputs &amp; summary'!$D$28:$AN$73,MATCH('Country-level output'!AJ$4,'Inputs &amp; summary'!$D$28:$D$73,0),MATCH("$/creditable ha (NPV)",'Inputs &amp; summary'!$D$28:$AN$28,0)))</f>
        <v/>
      </c>
      <c r="AK10" s="319">
        <f t="array" ref="AK10">IF(AK7="restoration","-",INDEX('Inputs &amp; summary'!$D$28:$AN$73,MATCH('Country-level output'!AK$4,'Inputs &amp; summary'!$D$28:$D$73,0),MATCH("$/creditable ha (NPV)",'Inputs &amp; summary'!$D$28:$AN$28,0)))</f>
        <v/>
      </c>
      <c r="AL10" s="319">
        <f t="array" ref="AL10">IF(AL7="restoration","-",INDEX('Inputs &amp; summary'!$D$28:$AN$73,MATCH('Country-level output'!AL$4,'Inputs &amp; summary'!$D$28:$D$73,0),MATCH("$/creditable ha (NPV)",'Inputs &amp; summary'!$D$28:$AN$28,0)))</f>
        <v/>
      </c>
      <c r="AM10" s="319">
        <f t="array" ref="AM10">IF(AM7="restoration","-",INDEX('Inputs &amp; summary'!$D$28:$AN$73,MATCH('Country-level output'!AM$4,'Inputs &amp; summary'!$D$28:$D$73,0),MATCH("$/creditable ha (NPV)",'Inputs &amp; summary'!$D$28:$AN$28,0)))</f>
        <v/>
      </c>
      <c r="AN10" s="319">
        <f t="array" ref="AN10">IF(AN7="restoration","-",INDEX('Inputs &amp; summary'!$D$28:$AN$73,MATCH('Country-level output'!AN$4,'Inputs &amp; summary'!$D$28:$D$73,0),MATCH("$/creditable ha (NPV)",'Inputs &amp; summary'!$D$28:$AN$28,0)))</f>
        <v/>
      </c>
      <c r="AO10" s="319">
        <f t="array" ref="AO10">IF(AO7="restoration","-",INDEX('Inputs &amp; summary'!$D$28:$AN$73,MATCH('Country-level output'!AO$4,'Inputs &amp; summary'!$D$28:$D$73,0),MATCH("$/creditable ha (NPV)",'Inputs &amp; summary'!$D$28:$AN$28,0)))</f>
        <v/>
      </c>
      <c r="AP10" s="319">
        <f t="array" ref="AP10">IF(AP7="restoration","-",INDEX('Inputs &amp; summary'!$D$28:$AN$73,MATCH('Country-level output'!AP$4,'Inputs &amp; summary'!$D$28:$D$73,0),MATCH("$/creditable ha (NPV)",'Inputs &amp; summary'!$D$28:$AN$28,0)))</f>
        <v/>
      </c>
      <c r="AQ10" s="319">
        <f t="array" ref="AQ10">IF(AQ7="restoration","-",INDEX('Inputs &amp; summary'!$D$28:$AN$73,MATCH('Country-level output'!AQ$4,'Inputs &amp; summary'!$D$28:$D$73,0),MATCH("$/creditable ha (NPV)",'Inputs &amp; summary'!$D$28:$AN$28,0)))</f>
        <v/>
      </c>
      <c r="AR10" s="319">
        <f t="array" ref="AR10">IF(AR7="restoration","-",INDEX('Inputs &amp; summary'!$D$28:$AN$73,MATCH('Country-level output'!AR$4,'Inputs &amp; summary'!$D$28:$D$73,0),MATCH("$/creditable ha (NPV)",'Inputs &amp; summary'!$D$28:$AN$28,0)))</f>
        <v/>
      </c>
      <c r="AS10" s="319">
        <f t="array" ref="AS10">IF(AS7="restoration","-",INDEX('Inputs &amp; summary'!$D$28:$AN$73,MATCH('Country-level output'!AS$4,'Inputs &amp; summary'!$D$28:$D$73,0),MATCH("$/creditable ha (NPV)",'Inputs &amp; summary'!$D$28:$AN$28,0)))</f>
        <v/>
      </c>
      <c r="AT10" s="319">
        <f t="array" ref="AT10">IF(AT7="restoration","-",INDEX('Inputs &amp; summary'!$D$28:$AN$73,MATCH('Country-level output'!AT$4,'Inputs &amp; summary'!$D$28:$D$73,0),MATCH("$/creditable ha (NPV)",'Inputs &amp; summary'!$D$28:$AN$28,0)))</f>
        <v/>
      </c>
      <c r="AU10" s="319">
        <f t="array" ref="AU10">IF(AU7="restoration","-",INDEX('Inputs &amp; summary'!$D$28:$AN$73,MATCH('Country-level output'!AU$4,'Inputs &amp; summary'!$D$28:$D$73,0),MATCH("$/creditable ha (NPV)",'Inputs &amp; summary'!$D$28:$AN$28,0)))</f>
        <v/>
      </c>
      <c r="AV10" s="319">
        <f t="array" ref="AV10">IF(AV7="restoration","-",INDEX('Inputs &amp; summary'!$D$28:$AN$73,MATCH('Country-level output'!AV$4,'Inputs &amp; summary'!$D$28:$D$73,0),MATCH("$/creditable ha (NPV)",'Inputs &amp; summary'!$D$28:$AN$28,0)))</f>
        <v/>
      </c>
      <c r="AW10" s="319">
        <f t="array" ref="AW10">IF(AW7="restoration","-",INDEX('Inputs &amp; summary'!$D$28:$AN$73,MATCH('Country-level output'!AW$4,'Inputs &amp; summary'!$D$28:$D$73,0),MATCH("$/creditable ha (NPV)",'Inputs &amp; summary'!$D$28:$AN$28,0)))</f>
        <v/>
      </c>
      <c r="AX10" s="319">
        <f t="array" ref="AX10">IF(AX7="restoration","-",INDEX('Inputs &amp; summary'!$D$28:$AN$73,MATCH('Country-level output'!AX$4,'Inputs &amp; summary'!$D$28:$D$73,0),MATCH("$/creditable ha (NPV)",'Inputs &amp; summary'!$D$28:$AN$28,0)))</f>
        <v/>
      </c>
      <c r="AY10" s="319">
        <f t="array" ref="AY10">IF(AY7="restoration","-",INDEX('Inputs &amp; summary'!$D$28:$AN$73,MATCH('Country-level output'!AY$4,'Inputs &amp; summary'!$D$28:$D$73,0),MATCH("$/creditable ha (NPV)",'Inputs &amp; summary'!$D$28:$AN$28,0)))</f>
        <v/>
      </c>
      <c r="AZ10" s="319">
        <f t="array" ref="AZ10">IF(AZ7="restoration","-",INDEX('Inputs &amp; summary'!$D$28:$AN$73,MATCH('Country-level output'!AZ$4,'Inputs &amp; summary'!$D$28:$D$73,0),MATCH("$/creditable ha (NPV)",'Inputs &amp; summary'!$D$28:$AN$28,0)))</f>
        <v/>
      </c>
      <c r="BA10" s="319">
        <f t="array" ref="BA10">IF(BA7="restoration","-",INDEX('Inputs &amp; summary'!$D$28:$AN$73,MATCH('Country-level output'!BA$4,'Inputs &amp; summary'!$D$28:$D$73,0),MATCH("$/creditable ha (NPV)",'Inputs &amp; summary'!$D$28:$AN$28,0)))</f>
        <v/>
      </c>
      <c r="BB10" s="319">
        <f t="array" ref="BB10">IF(BB7="restoration","-",INDEX('Inputs &amp; summary'!$D$28:$AN$73,MATCH('Country-level output'!BB$4,'Inputs &amp; summary'!$D$28:$D$73,0),MATCH("$/creditable ha (NPV)",'Inputs &amp; summary'!$D$28:$AN$28,0)))</f>
        <v/>
      </c>
      <c r="BC10" s="319">
        <f t="array" ref="BC10">IF(BC7="restoration","-",INDEX('Inputs &amp; summary'!$D$28:$AN$73,MATCH('Country-level output'!BC$4,'Inputs &amp; summary'!$D$28:$D$73,0),MATCH("$/creditable ha (NPV)",'Inputs &amp; summary'!$D$28:$AN$28,0)))</f>
        <v/>
      </c>
    </row>
    <row r="11" ht="12.75" customHeight="1" s="324">
      <c r="A11" s="52" t="inlineStr">
        <is>
          <t>$/ha (total cost, NPV)</t>
        </is>
      </c>
      <c r="B11" s="53">
        <f t="array" ref="B11">INDEX('Inputs &amp; summary'!$D$28:$AN$73,MATCH('Country-level output'!B$4,'Inputs &amp; summary'!$D$28:$D$73,0),MATCH('Country-level output'!$A11,'Inputs &amp; summary'!$D$28:$AN$28,0))</f>
        <v/>
      </c>
      <c r="C11" s="53">
        <f t="array" ref="C11">INDEX('Inputs &amp; summary'!$D$28:$AN$73,MATCH('Country-level output'!C$4,'Inputs &amp; summary'!$D$28:$D$73,0),MATCH('Country-level output'!$A11,'Inputs &amp; summary'!$D$28:$AN$28,0))</f>
        <v/>
      </c>
      <c r="D11" s="53">
        <f t="array" ref="D11">INDEX('Inputs &amp; summary'!$D$28:$AN$73,MATCH('Country-level output'!D$4,'Inputs &amp; summary'!$D$28:$D$73,0),MATCH('Country-level output'!$A11,'Inputs &amp; summary'!$D$28:$AN$28,0))</f>
        <v/>
      </c>
      <c r="E11" s="53">
        <f t="array" ref="E11">INDEX('Inputs &amp; summary'!$D$28:$AN$73,MATCH('Country-level output'!E$4,'Inputs &amp; summary'!$D$28:$D$73,0),MATCH('Country-level output'!$A11,'Inputs &amp; summary'!$D$28:$AN$28,0))</f>
        <v/>
      </c>
      <c r="F11" s="53">
        <f t="array" ref="F11">INDEX('Inputs &amp; summary'!$D$28:$AN$73,MATCH('Country-level output'!F$4,'Inputs &amp; summary'!$D$28:$D$73,0),MATCH('Country-level output'!$A11,'Inputs &amp; summary'!$D$28:$AN$28,0))</f>
        <v/>
      </c>
      <c r="G11" s="53">
        <f t="array" ref="G11">INDEX('Inputs &amp; summary'!$D$28:$AN$73,MATCH('Country-level output'!G$4,'Inputs &amp; summary'!$D$28:$D$73,0),MATCH('Country-level output'!$A11,'Inputs &amp; summary'!$D$28:$AN$28,0))</f>
        <v/>
      </c>
      <c r="H11" s="53">
        <f t="array" ref="H11">INDEX('Inputs &amp; summary'!$D$28:$AN$73,MATCH('Country-level output'!H$4,'Inputs &amp; summary'!$D$28:$D$73,0),MATCH('Country-level output'!$A11,'Inputs &amp; summary'!$D$28:$AN$28,0))</f>
        <v/>
      </c>
      <c r="I11" s="53">
        <f t="array" ref="I11">INDEX('Inputs &amp; summary'!$D$28:$AN$73,MATCH('Country-level output'!I$4,'Inputs &amp; summary'!$D$28:$D$73,0),MATCH('Country-level output'!$A11,'Inputs &amp; summary'!$D$28:$AN$28,0))</f>
        <v/>
      </c>
      <c r="J11" s="53">
        <f t="array" ref="J11">INDEX('Inputs &amp; summary'!$D$28:$AN$73,MATCH('Country-level output'!J$4,'Inputs &amp; summary'!$D$28:$D$73,0),MATCH('Country-level output'!$A11,'Inputs &amp; summary'!$D$28:$AN$28,0))</f>
        <v/>
      </c>
      <c r="K11" s="53">
        <f t="array" ref="K11">INDEX('Inputs &amp; summary'!$D$28:$AN$73,MATCH('Country-level output'!K$4,'Inputs &amp; summary'!$D$28:$D$73,0),MATCH('Country-level output'!$A11,'Inputs &amp; summary'!$D$28:$AN$28,0))</f>
        <v/>
      </c>
      <c r="L11" s="53">
        <f t="array" ref="L11">INDEX('Inputs &amp; summary'!$D$28:$AN$73,MATCH('Country-level output'!L$4,'Inputs &amp; summary'!$D$28:$D$73,0),MATCH('Country-level output'!$A11,'Inputs &amp; summary'!$D$28:$AN$28,0))</f>
        <v/>
      </c>
      <c r="M11" s="53">
        <f t="array" ref="M11">INDEX('Inputs &amp; summary'!$D$28:$AN$73,MATCH('Country-level output'!M$4,'Inputs &amp; summary'!$D$28:$D$73,0),MATCH('Country-level output'!$A11,'Inputs &amp; summary'!$D$28:$AN$28,0))</f>
        <v/>
      </c>
      <c r="N11" s="53">
        <f t="array" ref="N11">INDEX('Inputs &amp; summary'!$D$28:$AN$73,MATCH('Country-level output'!N$4,'Inputs &amp; summary'!$D$28:$D$73,0),MATCH('Country-level output'!$A11,'Inputs &amp; summary'!$D$28:$AN$28,0))</f>
        <v/>
      </c>
      <c r="O11" s="53">
        <f t="array" ref="O11">INDEX('Inputs &amp; summary'!$D$28:$AN$73,MATCH('Country-level output'!O$4,'Inputs &amp; summary'!$D$28:$D$73,0),MATCH('Country-level output'!$A11,'Inputs &amp; summary'!$D$28:$AN$28,0))</f>
        <v/>
      </c>
      <c r="P11" s="53">
        <f t="array" ref="P11">INDEX('Inputs &amp; summary'!$D$28:$AN$73,MATCH('Country-level output'!P$4,'Inputs &amp; summary'!$D$28:$D$73,0),MATCH('Country-level output'!$A11,'Inputs &amp; summary'!$D$28:$AN$28,0))</f>
        <v/>
      </c>
      <c r="Q11" s="53">
        <f t="array" ref="Q11">INDEX('Inputs &amp; summary'!$D$28:$AN$73,MATCH('Country-level output'!Q$4,'Inputs &amp; summary'!$D$28:$D$73,0),MATCH('Country-level output'!$A11,'Inputs &amp; summary'!$D$28:$AN$28,0))</f>
        <v/>
      </c>
      <c r="R11" s="53">
        <f t="array" ref="R11">INDEX('Inputs &amp; summary'!$D$28:$AN$73,MATCH('Country-level output'!R$4,'Inputs &amp; summary'!$D$28:$D$73,0),MATCH('Country-level output'!$A11,'Inputs &amp; summary'!$D$28:$AN$28,0))</f>
        <v/>
      </c>
      <c r="S11" s="53">
        <f t="array" ref="S11">INDEX('Inputs &amp; summary'!$D$28:$AN$73,MATCH('Country-level output'!S$4,'Inputs &amp; summary'!$D$28:$D$73,0),MATCH('Country-level output'!$A11,'Inputs &amp; summary'!$D$28:$AN$28,0))</f>
        <v/>
      </c>
      <c r="T11" s="53">
        <f t="array" ref="T11">INDEX('Inputs &amp; summary'!$D$28:$AN$73,MATCH('Country-level output'!T$4,'Inputs &amp; summary'!$D$28:$D$73,0),MATCH('Country-level output'!$A11,'Inputs &amp; summary'!$D$28:$AN$28,0))</f>
        <v/>
      </c>
      <c r="U11" s="53">
        <f t="array" ref="U11">INDEX('Inputs &amp; summary'!$D$28:$AN$73,MATCH('Country-level output'!U$4,'Inputs &amp; summary'!$D$28:$D$73,0),MATCH('Country-level output'!$A11,'Inputs &amp; summary'!$D$28:$AN$28,0))</f>
        <v/>
      </c>
      <c r="V11" s="53">
        <f t="array" ref="V11">INDEX('Inputs &amp; summary'!$D$28:$AN$73,MATCH('Country-level output'!V$4,'Inputs &amp; summary'!$D$28:$D$73,0),MATCH('Country-level output'!$A11,'Inputs &amp; summary'!$D$28:$AN$28,0))</f>
        <v/>
      </c>
      <c r="W11" s="53">
        <f t="array" ref="W11">INDEX('Inputs &amp; summary'!$D$28:$AN$73,MATCH('Country-level output'!W$4,'Inputs &amp; summary'!$D$28:$D$73,0),MATCH('Country-level output'!$A11,'Inputs &amp; summary'!$D$28:$AN$28,0))</f>
        <v/>
      </c>
      <c r="X11" s="53">
        <f t="array" ref="X11">INDEX('Inputs &amp; summary'!$D$28:$AN$73,MATCH('Country-level output'!X$4,'Inputs &amp; summary'!$D$28:$D$73,0),MATCH('Country-level output'!$A11,'Inputs &amp; summary'!$D$28:$AN$28,0))</f>
        <v/>
      </c>
      <c r="Y11" s="53">
        <f t="array" ref="Y11">INDEX('Inputs &amp; summary'!$D$28:$AN$73,MATCH('Country-level output'!Y$4,'Inputs &amp; summary'!$D$28:$D$73,0),MATCH('Country-level output'!$A11,'Inputs &amp; summary'!$D$28:$AN$28,0))</f>
        <v/>
      </c>
      <c r="Z11" s="53">
        <f t="array" ref="Z11">INDEX('Inputs &amp; summary'!$D$28:$AN$73,MATCH('Country-level output'!Z$4,'Inputs &amp; summary'!$D$28:$D$73,0),MATCH('Country-level output'!$A11,'Inputs &amp; summary'!$D$28:$AN$28,0))</f>
        <v/>
      </c>
      <c r="AA11" s="53">
        <f t="array" ref="AA11">INDEX('Inputs &amp; summary'!$D$28:$AN$73,MATCH('Country-level output'!AA$4,'Inputs &amp; summary'!$D$28:$D$73,0),MATCH('Country-level output'!$A11,'Inputs &amp; summary'!$D$28:$AN$28,0))</f>
        <v/>
      </c>
      <c r="AB11" s="53">
        <f t="array" ref="AB11">INDEX('Inputs &amp; summary'!$D$28:$AN$73,MATCH('Country-level output'!AB$4,'Inputs &amp; summary'!$D$28:$D$73,0),MATCH('Country-level output'!$A11,'Inputs &amp; summary'!$D$28:$AN$28,0))</f>
        <v/>
      </c>
      <c r="AC11" s="53">
        <f t="array" ref="AC11">INDEX('Inputs &amp; summary'!$D$28:$AN$73,MATCH('Country-level output'!AC$4,'Inputs &amp; summary'!$D$28:$D$73,0),MATCH('Country-level output'!$A11,'Inputs &amp; summary'!$D$28:$AN$28,0))</f>
        <v/>
      </c>
      <c r="AD11" s="53">
        <f t="array" ref="AD11">INDEX('Inputs &amp; summary'!$D$28:$AN$73,MATCH('Country-level output'!AD$4,'Inputs &amp; summary'!$D$28:$D$73,0),MATCH('Country-level output'!$A11,'Inputs &amp; summary'!$D$28:$AN$28,0))</f>
        <v/>
      </c>
      <c r="AE11" s="53">
        <f t="array" ref="AE11">INDEX('Inputs &amp; summary'!$D$28:$AN$73,MATCH('Country-level output'!AE$4,'Inputs &amp; summary'!$D$28:$D$73,0),MATCH('Country-level output'!$A11,'Inputs &amp; summary'!$D$28:$AN$28,0))</f>
        <v/>
      </c>
      <c r="AF11" s="53">
        <f t="array" ref="AF11">INDEX('Inputs &amp; summary'!$D$28:$AN$73,MATCH('Country-level output'!AF$4,'Inputs &amp; summary'!$D$28:$D$73,0),MATCH('Country-level output'!$A11,'Inputs &amp; summary'!$D$28:$AN$28,0))</f>
        <v/>
      </c>
      <c r="AG11" s="53">
        <f t="array" ref="AG11">INDEX('Inputs &amp; summary'!$D$28:$AN$73,MATCH('Country-level output'!AG$4,'Inputs &amp; summary'!$D$28:$D$73,0),MATCH('Country-level output'!$A11,'Inputs &amp; summary'!$D$28:$AN$28,0))</f>
        <v/>
      </c>
      <c r="AH11" s="53">
        <f t="array" ref="AH11">INDEX('Inputs &amp; summary'!$D$28:$AN$73,MATCH('Country-level output'!AH$4,'Inputs &amp; summary'!$D$28:$D$73,0),MATCH('Country-level output'!$A11,'Inputs &amp; summary'!$D$28:$AN$28,0))</f>
        <v/>
      </c>
      <c r="AI11" s="53">
        <f t="array" ref="AI11">INDEX('Inputs &amp; summary'!$D$28:$AN$73,MATCH('Country-level output'!AI$4,'Inputs &amp; summary'!$D$28:$D$73,0),MATCH('Country-level output'!$A11,'Inputs &amp; summary'!$D$28:$AN$28,0))</f>
        <v/>
      </c>
      <c r="AJ11" s="53">
        <f t="array" ref="AJ11">INDEX('Inputs &amp; summary'!$D$28:$AN$73,MATCH('Country-level output'!AJ$4,'Inputs &amp; summary'!$D$28:$D$73,0),MATCH('Country-level output'!$A11,'Inputs &amp; summary'!$D$28:$AN$28,0))</f>
        <v/>
      </c>
      <c r="AK11" s="53">
        <f t="array" ref="AK11">INDEX('Inputs &amp; summary'!$D$28:$AN$73,MATCH('Country-level output'!AK$4,'Inputs &amp; summary'!$D$28:$D$73,0),MATCH('Country-level output'!$A11,'Inputs &amp; summary'!$D$28:$AN$28,0))</f>
        <v/>
      </c>
      <c r="AL11" s="53">
        <f t="array" ref="AL11">INDEX('Inputs &amp; summary'!$D$28:$AN$73,MATCH('Country-level output'!AL$4,'Inputs &amp; summary'!$D$28:$D$73,0),MATCH('Country-level output'!$A11,'Inputs &amp; summary'!$D$28:$AN$28,0))</f>
        <v/>
      </c>
      <c r="AM11" s="53">
        <f t="array" ref="AM11">INDEX('Inputs &amp; summary'!$D$28:$AN$73,MATCH('Country-level output'!AM$4,'Inputs &amp; summary'!$D$28:$D$73,0),MATCH('Country-level output'!$A11,'Inputs &amp; summary'!$D$28:$AN$28,0))</f>
        <v/>
      </c>
      <c r="AN11" s="53">
        <f t="array" ref="AN11">INDEX('Inputs &amp; summary'!$D$28:$AN$73,MATCH('Country-level output'!AN$4,'Inputs &amp; summary'!$D$28:$D$73,0),MATCH('Country-level output'!$A11,'Inputs &amp; summary'!$D$28:$AN$28,0))</f>
        <v/>
      </c>
      <c r="AO11" s="53">
        <f t="array" ref="AO11">INDEX('Inputs &amp; summary'!$D$28:$AN$73,MATCH('Country-level output'!AO$4,'Inputs &amp; summary'!$D$28:$D$73,0),MATCH('Country-level output'!$A11,'Inputs &amp; summary'!$D$28:$AN$28,0))</f>
        <v/>
      </c>
      <c r="AP11" s="53">
        <f t="array" ref="AP11">INDEX('Inputs &amp; summary'!$D$28:$AN$73,MATCH('Country-level output'!AP$4,'Inputs &amp; summary'!$D$28:$D$73,0),MATCH('Country-level output'!$A11,'Inputs &amp; summary'!$D$28:$AN$28,0))</f>
        <v/>
      </c>
      <c r="AQ11" s="53">
        <f t="array" ref="AQ11">INDEX('Inputs &amp; summary'!$D$28:$AN$73,MATCH('Country-level output'!AQ$4,'Inputs &amp; summary'!$D$28:$D$73,0),MATCH('Country-level output'!$A11,'Inputs &amp; summary'!$D$28:$AN$28,0))</f>
        <v/>
      </c>
      <c r="AR11" s="53">
        <f t="array" ref="AR11">INDEX('Inputs &amp; summary'!$D$28:$AN$73,MATCH('Country-level output'!AR$4,'Inputs &amp; summary'!$D$28:$D$73,0),MATCH('Country-level output'!$A11,'Inputs &amp; summary'!$D$28:$AN$28,0))</f>
        <v/>
      </c>
      <c r="AS11" s="53">
        <f t="array" ref="AS11">INDEX('Inputs &amp; summary'!$D$28:$AN$73,MATCH('Country-level output'!AS$4,'Inputs &amp; summary'!$D$28:$D$73,0),MATCH('Country-level output'!$A11,'Inputs &amp; summary'!$D$28:$AN$28,0))</f>
        <v/>
      </c>
      <c r="AT11" s="53">
        <f t="array" ref="AT11">INDEX('Inputs &amp; summary'!$D$28:$AN$73,MATCH('Country-level output'!AT$4,'Inputs &amp; summary'!$D$28:$D$73,0),MATCH('Country-level output'!$A11,'Inputs &amp; summary'!$D$28:$AN$28,0))</f>
        <v/>
      </c>
      <c r="AU11" s="53">
        <f t="array" ref="AU11">INDEX('Inputs &amp; summary'!$D$28:$AN$73,MATCH('Country-level output'!AU$4,'Inputs &amp; summary'!$D$28:$D$73,0),MATCH('Country-level output'!$A11,'Inputs &amp; summary'!$D$28:$AN$28,0))</f>
        <v/>
      </c>
      <c r="AV11" s="53">
        <f t="array" ref="AV11">INDEX('Inputs &amp; summary'!$D$28:$AN$73,MATCH('Country-level output'!AV$4,'Inputs &amp; summary'!$D$28:$D$73,0),MATCH('Country-level output'!$A11,'Inputs &amp; summary'!$D$28:$AN$28,0))</f>
        <v/>
      </c>
      <c r="AW11" s="53">
        <f t="array" ref="AW11">INDEX('Inputs &amp; summary'!$D$28:$AN$73,MATCH('Country-level output'!AW$4,'Inputs &amp; summary'!$D$28:$D$73,0),MATCH('Country-level output'!$A11,'Inputs &amp; summary'!$D$28:$AN$28,0))</f>
        <v/>
      </c>
      <c r="AX11" s="53">
        <f t="array" ref="AX11">INDEX('Inputs &amp; summary'!$D$28:$AN$73,MATCH('Country-level output'!AX$4,'Inputs &amp; summary'!$D$28:$D$73,0),MATCH('Country-level output'!$A11,'Inputs &amp; summary'!$D$28:$AN$28,0))</f>
        <v/>
      </c>
      <c r="AY11" s="53">
        <f t="array" ref="AY11">INDEX('Inputs &amp; summary'!$D$28:$AN$73,MATCH('Country-level output'!AY$4,'Inputs &amp; summary'!$D$28:$D$73,0),MATCH('Country-level output'!$A11,'Inputs &amp; summary'!$D$28:$AN$28,0))</f>
        <v/>
      </c>
      <c r="AZ11" s="53">
        <f t="array" ref="AZ11">INDEX('Inputs &amp; summary'!$D$28:$AN$73,MATCH('Country-level output'!AZ$4,'Inputs &amp; summary'!$D$28:$D$73,0),MATCH('Country-level output'!$A11,'Inputs &amp; summary'!$D$28:$AN$28,0))</f>
        <v/>
      </c>
      <c r="BA11" s="53">
        <f t="array" ref="BA11">INDEX('Inputs &amp; summary'!$D$28:$AN$73,MATCH('Country-level output'!BA$4,'Inputs &amp; summary'!$D$28:$D$73,0),MATCH('Country-level output'!$A11,'Inputs &amp; summary'!$D$28:$AN$28,0))</f>
        <v/>
      </c>
      <c r="BB11" s="53">
        <f t="array" ref="BB11">INDEX('Inputs &amp; summary'!$D$28:$AN$73,MATCH('Country-level output'!BB$4,'Inputs &amp; summary'!$D$28:$D$73,0),MATCH('Country-level output'!$A11,'Inputs &amp; summary'!$D$28:$AN$28,0))</f>
        <v/>
      </c>
      <c r="BC11" s="54">
        <f t="array" ref="BC11">INDEX('Inputs &amp; summary'!$D$28:$AN$73,MATCH('Country-level output'!BC$4,'Inputs &amp; summary'!$D$28:$D$73,0),MATCH('Country-level output'!$A11,'Inputs &amp; summary'!$D$28:$AN$28,0))</f>
        <v/>
      </c>
    </row>
    <row r="12" ht="12.75" customHeight="1" s="324">
      <c r="A12" s="49" t="inlineStr">
        <is>
          <t>Project size</t>
        </is>
      </c>
      <c r="B12" s="319">
        <f t="array" ref="B12">INDEX('Inputs &amp; summary'!$D$28:$AN$73,MATCH('Country-level output'!B$4,'Inputs &amp; summary'!$D$28:$D$73,0),MATCH('Country-level output'!$A12,'Inputs &amp; summary'!$D$28:$AN$28,0))</f>
        <v/>
      </c>
      <c r="C12" s="319">
        <f t="array" ref="C12">INDEX('Inputs &amp; summary'!$D$28:$AN$73,MATCH('Country-level output'!C$4,'Inputs &amp; summary'!$D$28:$D$73,0),MATCH('Country-level output'!$A12,'Inputs &amp; summary'!$D$28:$AN$28,0))</f>
        <v/>
      </c>
      <c r="D12" s="319">
        <f t="array" ref="D12">INDEX('Inputs &amp; summary'!$D$28:$AN$73,MATCH('Country-level output'!D$4,'Inputs &amp; summary'!$D$28:$D$73,0),MATCH('Country-level output'!$A12,'Inputs &amp; summary'!$D$28:$AN$28,0))</f>
        <v/>
      </c>
      <c r="E12" s="319">
        <f t="array" ref="E12">INDEX('Inputs &amp; summary'!$D$28:$AN$73,MATCH('Country-level output'!E$4,'Inputs &amp; summary'!$D$28:$D$73,0),MATCH('Country-level output'!$A12,'Inputs &amp; summary'!$D$28:$AN$28,0))</f>
        <v/>
      </c>
      <c r="F12" s="319">
        <f t="array" ref="F12">INDEX('Inputs &amp; summary'!$D$28:$AN$73,MATCH('Country-level output'!F$4,'Inputs &amp; summary'!$D$28:$D$73,0),MATCH('Country-level output'!$A12,'Inputs &amp; summary'!$D$28:$AN$28,0))</f>
        <v/>
      </c>
      <c r="G12" s="319">
        <f t="array" ref="G12">INDEX('Inputs &amp; summary'!$D$28:$AN$73,MATCH('Country-level output'!G$4,'Inputs &amp; summary'!$D$28:$D$73,0),MATCH('Country-level output'!$A12,'Inputs &amp; summary'!$D$28:$AN$28,0))</f>
        <v/>
      </c>
      <c r="H12" s="319">
        <f t="array" ref="H12">INDEX('Inputs &amp; summary'!$D$28:$AN$73,MATCH('Country-level output'!H$4,'Inputs &amp; summary'!$D$28:$D$73,0),MATCH('Country-level output'!$A12,'Inputs &amp; summary'!$D$28:$AN$28,0))</f>
        <v/>
      </c>
      <c r="I12" s="319">
        <f t="array" ref="I12">INDEX('Inputs &amp; summary'!$D$28:$AN$73,MATCH('Country-level output'!I$4,'Inputs &amp; summary'!$D$28:$D$73,0),MATCH('Country-level output'!$A12,'Inputs &amp; summary'!$D$28:$AN$28,0))</f>
        <v/>
      </c>
      <c r="J12" s="319">
        <f t="array" ref="J12">INDEX('Inputs &amp; summary'!$D$28:$AN$73,MATCH('Country-level output'!J$4,'Inputs &amp; summary'!$D$28:$D$73,0),MATCH('Country-level output'!$A12,'Inputs &amp; summary'!$D$28:$AN$28,0))</f>
        <v/>
      </c>
      <c r="K12" s="319">
        <f t="array" ref="K12">INDEX('Inputs &amp; summary'!$D$28:$AN$73,MATCH('Country-level output'!K$4,'Inputs &amp; summary'!$D$28:$D$73,0),MATCH('Country-level output'!$A12,'Inputs &amp; summary'!$D$28:$AN$28,0))</f>
        <v/>
      </c>
      <c r="L12" s="319">
        <f t="array" ref="L12">INDEX('Inputs &amp; summary'!$D$28:$AN$73,MATCH('Country-level output'!L$4,'Inputs &amp; summary'!$D$28:$D$73,0),MATCH('Country-level output'!$A12,'Inputs &amp; summary'!$D$28:$AN$28,0))</f>
        <v/>
      </c>
      <c r="M12" s="319">
        <f t="array" ref="M12">INDEX('Inputs &amp; summary'!$D$28:$AN$73,MATCH('Country-level output'!M$4,'Inputs &amp; summary'!$D$28:$D$73,0),MATCH('Country-level output'!$A12,'Inputs &amp; summary'!$D$28:$AN$28,0))</f>
        <v/>
      </c>
      <c r="N12" s="319">
        <f t="array" ref="N12">INDEX('Inputs &amp; summary'!$D$28:$AN$73,MATCH('Country-level output'!N$4,'Inputs &amp; summary'!$D$28:$D$73,0),MATCH('Country-level output'!$A12,'Inputs &amp; summary'!$D$28:$AN$28,0))</f>
        <v/>
      </c>
      <c r="O12" s="319">
        <f t="array" ref="O12">INDEX('Inputs &amp; summary'!$D$28:$AN$73,MATCH('Country-level output'!O$4,'Inputs &amp; summary'!$D$28:$D$73,0),MATCH('Country-level output'!$A12,'Inputs &amp; summary'!$D$28:$AN$28,0))</f>
        <v/>
      </c>
      <c r="P12" s="319">
        <f t="array" ref="P12">INDEX('Inputs &amp; summary'!$D$28:$AN$73,MATCH('Country-level output'!P$4,'Inputs &amp; summary'!$D$28:$D$73,0),MATCH('Country-level output'!$A12,'Inputs &amp; summary'!$D$28:$AN$28,0))</f>
        <v/>
      </c>
      <c r="Q12" s="319">
        <f t="array" ref="Q12">INDEX('Inputs &amp; summary'!$D$28:$AN$73,MATCH('Country-level output'!Q$4,'Inputs &amp; summary'!$D$28:$D$73,0),MATCH('Country-level output'!$A12,'Inputs &amp; summary'!$D$28:$AN$28,0))</f>
        <v/>
      </c>
      <c r="R12" s="319">
        <f t="array" ref="R12">INDEX('Inputs &amp; summary'!$D$28:$AN$73,MATCH('Country-level output'!R$4,'Inputs &amp; summary'!$D$28:$D$73,0),MATCH('Country-level output'!$A12,'Inputs &amp; summary'!$D$28:$AN$28,0))</f>
        <v/>
      </c>
      <c r="S12" s="319">
        <f t="array" ref="S12">INDEX('Inputs &amp; summary'!$D$28:$AN$73,MATCH('Country-level output'!S$4,'Inputs &amp; summary'!$D$28:$D$73,0),MATCH('Country-level output'!$A12,'Inputs &amp; summary'!$D$28:$AN$28,0))</f>
        <v/>
      </c>
      <c r="T12" s="319">
        <f t="array" ref="T12">INDEX('Inputs &amp; summary'!$D$28:$AN$73,MATCH('Country-level output'!T$4,'Inputs &amp; summary'!$D$28:$D$73,0),MATCH('Country-level output'!$A12,'Inputs &amp; summary'!$D$28:$AN$28,0))</f>
        <v/>
      </c>
      <c r="U12" s="319">
        <f t="array" ref="U12">INDEX('Inputs &amp; summary'!$D$28:$AN$73,MATCH('Country-level output'!U$4,'Inputs &amp; summary'!$D$28:$D$73,0),MATCH('Country-level output'!$A12,'Inputs &amp; summary'!$D$28:$AN$28,0))</f>
        <v/>
      </c>
      <c r="V12" s="319">
        <f t="array" ref="V12">INDEX('Inputs &amp; summary'!$D$28:$AN$73,MATCH('Country-level output'!V$4,'Inputs &amp; summary'!$D$28:$D$73,0),MATCH('Country-level output'!$A12,'Inputs &amp; summary'!$D$28:$AN$28,0))</f>
        <v/>
      </c>
      <c r="W12" s="319">
        <f t="array" ref="W12">INDEX('Inputs &amp; summary'!$D$28:$AN$73,MATCH('Country-level output'!W$4,'Inputs &amp; summary'!$D$28:$D$73,0),MATCH('Country-level output'!$A12,'Inputs &amp; summary'!$D$28:$AN$28,0))</f>
        <v/>
      </c>
      <c r="X12" s="319">
        <f t="array" ref="X12">INDEX('Inputs &amp; summary'!$D$28:$AN$73,MATCH('Country-level output'!X$4,'Inputs &amp; summary'!$D$28:$D$73,0),MATCH('Country-level output'!$A12,'Inputs &amp; summary'!$D$28:$AN$28,0))</f>
        <v/>
      </c>
      <c r="Y12" s="319">
        <f t="array" ref="Y12">INDEX('Inputs &amp; summary'!$D$28:$AN$73,MATCH('Country-level output'!Y$4,'Inputs &amp; summary'!$D$28:$D$73,0),MATCH('Country-level output'!$A12,'Inputs &amp; summary'!$D$28:$AN$28,0))</f>
        <v/>
      </c>
      <c r="Z12" s="319">
        <f t="array" ref="Z12">INDEX('Inputs &amp; summary'!$D$28:$AN$73,MATCH('Country-level output'!Z$4,'Inputs &amp; summary'!$D$28:$D$73,0),MATCH('Country-level output'!$A12,'Inputs &amp; summary'!$D$28:$AN$28,0))</f>
        <v/>
      </c>
      <c r="AA12" s="319">
        <f t="array" ref="AA12">INDEX('Inputs &amp; summary'!$D$28:$AN$73,MATCH('Country-level output'!AA$4,'Inputs &amp; summary'!$D$28:$D$73,0),MATCH('Country-level output'!$A12,'Inputs &amp; summary'!$D$28:$AN$28,0))</f>
        <v/>
      </c>
      <c r="AB12" s="319">
        <f t="array" ref="AB12">INDEX('Inputs &amp; summary'!$D$28:$AN$73,MATCH('Country-level output'!AB$4,'Inputs &amp; summary'!$D$28:$D$73,0),MATCH('Country-level output'!$A12,'Inputs &amp; summary'!$D$28:$AN$28,0))</f>
        <v/>
      </c>
      <c r="AC12" s="319">
        <f t="array" ref="AC12">INDEX('Inputs &amp; summary'!$D$28:$AN$73,MATCH('Country-level output'!AC$4,'Inputs &amp; summary'!$D$28:$D$73,0),MATCH('Country-level output'!$A12,'Inputs &amp; summary'!$D$28:$AN$28,0))</f>
        <v/>
      </c>
      <c r="AD12" s="319">
        <f t="array" ref="AD12">INDEX('Inputs &amp; summary'!$D$28:$AN$73,MATCH('Country-level output'!AD$4,'Inputs &amp; summary'!$D$28:$D$73,0),MATCH('Country-level output'!$A12,'Inputs &amp; summary'!$D$28:$AN$28,0))</f>
        <v/>
      </c>
      <c r="AE12" s="319">
        <f t="array" ref="AE12">INDEX('Inputs &amp; summary'!$D$28:$AN$73,MATCH('Country-level output'!AE$4,'Inputs &amp; summary'!$D$28:$D$73,0),MATCH('Country-level output'!$A12,'Inputs &amp; summary'!$D$28:$AN$28,0))</f>
        <v/>
      </c>
      <c r="AF12" s="319">
        <f t="array" ref="AF12">INDEX('Inputs &amp; summary'!$D$28:$AN$73,MATCH('Country-level output'!AF$4,'Inputs &amp; summary'!$D$28:$D$73,0),MATCH('Country-level output'!$A12,'Inputs &amp; summary'!$D$28:$AN$28,0))</f>
        <v/>
      </c>
      <c r="AG12" s="319">
        <f t="array" ref="AG12">INDEX('Inputs &amp; summary'!$D$28:$AN$73,MATCH('Country-level output'!AG$4,'Inputs &amp; summary'!$D$28:$D$73,0),MATCH('Country-level output'!$A12,'Inputs &amp; summary'!$D$28:$AN$28,0))</f>
        <v/>
      </c>
      <c r="AH12" s="319">
        <f t="array" ref="AH12">INDEX('Inputs &amp; summary'!$D$28:$AN$73,MATCH('Country-level output'!AH$4,'Inputs &amp; summary'!$D$28:$D$73,0),MATCH('Country-level output'!$A12,'Inputs &amp; summary'!$D$28:$AN$28,0))</f>
        <v/>
      </c>
      <c r="AI12" s="319">
        <f t="array" ref="AI12">INDEX('Inputs &amp; summary'!$D$28:$AN$73,MATCH('Country-level output'!AI$4,'Inputs &amp; summary'!$D$28:$D$73,0),MATCH('Country-level output'!$A12,'Inputs &amp; summary'!$D$28:$AN$28,0))</f>
        <v/>
      </c>
      <c r="AJ12" s="319">
        <f t="array" ref="AJ12">INDEX('Inputs &amp; summary'!$D$28:$AN$73,MATCH('Country-level output'!AJ$4,'Inputs &amp; summary'!$D$28:$D$73,0),MATCH('Country-level output'!$A12,'Inputs &amp; summary'!$D$28:$AN$28,0))</f>
        <v/>
      </c>
      <c r="AK12" s="319">
        <f t="array" ref="AK12">INDEX('Inputs &amp; summary'!$D$28:$AN$73,MATCH('Country-level output'!AK$4,'Inputs &amp; summary'!$D$28:$D$73,0),MATCH('Country-level output'!$A12,'Inputs &amp; summary'!$D$28:$AN$28,0))</f>
        <v/>
      </c>
      <c r="AL12" s="319">
        <f t="array" ref="AL12">INDEX('Inputs &amp; summary'!$D$28:$AN$73,MATCH('Country-level output'!AL$4,'Inputs &amp; summary'!$D$28:$D$73,0),MATCH('Country-level output'!$A12,'Inputs &amp; summary'!$D$28:$AN$28,0))</f>
        <v/>
      </c>
      <c r="AM12" s="319">
        <f t="array" ref="AM12">INDEX('Inputs &amp; summary'!$D$28:$AN$73,MATCH('Country-level output'!AM$4,'Inputs &amp; summary'!$D$28:$D$73,0),MATCH('Country-level output'!$A12,'Inputs &amp; summary'!$D$28:$AN$28,0))</f>
        <v/>
      </c>
      <c r="AN12" s="319">
        <f t="array" ref="AN12">INDEX('Inputs &amp; summary'!$D$28:$AN$73,MATCH('Country-level output'!AN$4,'Inputs &amp; summary'!$D$28:$D$73,0),MATCH('Country-level output'!$A12,'Inputs &amp; summary'!$D$28:$AN$28,0))</f>
        <v/>
      </c>
      <c r="AO12" s="319">
        <f t="array" ref="AO12">INDEX('Inputs &amp; summary'!$D$28:$AN$73,MATCH('Country-level output'!AO$4,'Inputs &amp; summary'!$D$28:$D$73,0),MATCH('Country-level output'!$A12,'Inputs &amp; summary'!$D$28:$AN$28,0))</f>
        <v/>
      </c>
      <c r="AP12" s="319">
        <f t="array" ref="AP12">INDEX('Inputs &amp; summary'!$D$28:$AN$73,MATCH('Country-level output'!AP$4,'Inputs &amp; summary'!$D$28:$D$73,0),MATCH('Country-level output'!$A12,'Inputs &amp; summary'!$D$28:$AN$28,0))</f>
        <v/>
      </c>
      <c r="AQ12" s="319">
        <f t="array" ref="AQ12">INDEX('Inputs &amp; summary'!$D$28:$AN$73,MATCH('Country-level output'!AQ$4,'Inputs &amp; summary'!$D$28:$D$73,0),MATCH('Country-level output'!$A12,'Inputs &amp; summary'!$D$28:$AN$28,0))</f>
        <v/>
      </c>
      <c r="AR12" s="319">
        <f t="array" ref="AR12">INDEX('Inputs &amp; summary'!$D$28:$AN$73,MATCH('Country-level output'!AR$4,'Inputs &amp; summary'!$D$28:$D$73,0),MATCH('Country-level output'!$A12,'Inputs &amp; summary'!$D$28:$AN$28,0))</f>
        <v/>
      </c>
      <c r="AS12" s="319">
        <f t="array" ref="AS12">INDEX('Inputs &amp; summary'!$D$28:$AN$73,MATCH('Country-level output'!AS$4,'Inputs &amp; summary'!$D$28:$D$73,0),MATCH('Country-level output'!$A12,'Inputs &amp; summary'!$D$28:$AN$28,0))</f>
        <v/>
      </c>
      <c r="AT12" s="319">
        <f t="array" ref="AT12">INDEX('Inputs &amp; summary'!$D$28:$AN$73,MATCH('Country-level output'!AT$4,'Inputs &amp; summary'!$D$28:$D$73,0),MATCH('Country-level output'!$A12,'Inputs &amp; summary'!$D$28:$AN$28,0))</f>
        <v/>
      </c>
      <c r="AU12" s="319">
        <f t="array" ref="AU12">INDEX('Inputs &amp; summary'!$D$28:$AN$73,MATCH('Country-level output'!AU$4,'Inputs &amp; summary'!$D$28:$D$73,0),MATCH('Country-level output'!$A12,'Inputs &amp; summary'!$D$28:$AN$28,0))</f>
        <v/>
      </c>
      <c r="AV12" s="319">
        <f t="array" ref="AV12">INDEX('Inputs &amp; summary'!$D$28:$AN$73,MATCH('Country-level output'!AV$4,'Inputs &amp; summary'!$D$28:$D$73,0),MATCH('Country-level output'!$A12,'Inputs &amp; summary'!$D$28:$AN$28,0))</f>
        <v/>
      </c>
      <c r="AW12" s="319">
        <f t="array" ref="AW12">INDEX('Inputs &amp; summary'!$D$28:$AN$73,MATCH('Country-level output'!AW$4,'Inputs &amp; summary'!$D$28:$D$73,0),MATCH('Country-level output'!$A12,'Inputs &amp; summary'!$D$28:$AN$28,0))</f>
        <v/>
      </c>
      <c r="AX12" s="319">
        <f t="array" ref="AX12">INDEX('Inputs &amp; summary'!$D$28:$AN$73,MATCH('Country-level output'!AX$4,'Inputs &amp; summary'!$D$28:$D$73,0),MATCH('Country-level output'!$A12,'Inputs &amp; summary'!$D$28:$AN$28,0))</f>
        <v/>
      </c>
      <c r="AY12" s="319">
        <f t="array" ref="AY12">INDEX('Inputs &amp; summary'!$D$28:$AN$73,MATCH('Country-level output'!AY$4,'Inputs &amp; summary'!$D$28:$D$73,0),MATCH('Country-level output'!$A12,'Inputs &amp; summary'!$D$28:$AN$28,0))</f>
        <v/>
      </c>
      <c r="AZ12" s="319">
        <f t="array" ref="AZ12">INDEX('Inputs &amp; summary'!$D$28:$AN$73,MATCH('Country-level output'!AZ$4,'Inputs &amp; summary'!$D$28:$D$73,0),MATCH('Country-level output'!$A12,'Inputs &amp; summary'!$D$28:$AN$28,0))</f>
        <v/>
      </c>
      <c r="BA12" s="319">
        <f t="array" ref="BA12">INDEX('Inputs &amp; summary'!$D$28:$AN$73,MATCH('Country-level output'!BA$4,'Inputs &amp; summary'!$D$28:$D$73,0),MATCH('Country-level output'!$A12,'Inputs &amp; summary'!$D$28:$AN$28,0))</f>
        <v/>
      </c>
      <c r="BB12" s="319">
        <f t="array" ref="BB12">INDEX('Inputs &amp; summary'!$D$28:$AN$73,MATCH('Country-level output'!BB$4,'Inputs &amp; summary'!$D$28:$D$73,0),MATCH('Country-level output'!$A12,'Inputs &amp; summary'!$D$28:$AN$28,0))</f>
        <v/>
      </c>
      <c r="BC12" s="51">
        <f t="array" ref="BC12">INDEX('Inputs &amp; summary'!$D$28:$AN$73,MATCH('Country-level output'!BC$4,'Inputs &amp; summary'!$D$28:$D$73,0),MATCH('Country-level output'!$A12,'Inputs &amp; summary'!$D$28:$AN$28,0))</f>
        <v/>
      </c>
    </row>
    <row r="13" ht="12.75" customHeight="1" s="324">
      <c r="A13" s="49" t="inlineStr">
        <is>
          <t>Total credits</t>
        </is>
      </c>
      <c r="B13" s="319">
        <f t="array" ref="B13">INDEX('Inputs &amp; summary'!$D$28:$AN$73,MATCH('Country-level output'!B$4,'Inputs &amp; summary'!$D$28:$D$73,0),MATCH('Country-level output'!$A13,'Inputs &amp; summary'!$D$28:$AN$28,0))</f>
        <v/>
      </c>
      <c r="C13" s="319">
        <f t="array" ref="C13">INDEX('Inputs &amp; summary'!$D$28:$AN$73,MATCH('Country-level output'!C$4,'Inputs &amp; summary'!$D$28:$D$73,0),MATCH('Country-level output'!$A13,'Inputs &amp; summary'!$D$28:$AN$28,0))</f>
        <v/>
      </c>
      <c r="D13" s="319">
        <f t="array" ref="D13">INDEX('Inputs &amp; summary'!$D$28:$AN$73,MATCH('Country-level output'!D$4,'Inputs &amp; summary'!$D$28:$D$73,0),MATCH('Country-level output'!$A13,'Inputs &amp; summary'!$D$28:$AN$28,0))</f>
        <v/>
      </c>
      <c r="E13" s="319">
        <f t="array" ref="E13">INDEX('Inputs &amp; summary'!$D$28:$AN$73,MATCH('Country-level output'!E$4,'Inputs &amp; summary'!$D$28:$D$73,0),MATCH('Country-level output'!$A13,'Inputs &amp; summary'!$D$28:$AN$28,0))</f>
        <v/>
      </c>
      <c r="F13" s="319">
        <f t="array" ref="F13">INDEX('Inputs &amp; summary'!$D$28:$AN$73,MATCH('Country-level output'!F$4,'Inputs &amp; summary'!$D$28:$D$73,0),MATCH('Country-level output'!$A13,'Inputs &amp; summary'!$D$28:$AN$28,0))</f>
        <v/>
      </c>
      <c r="G13" s="319">
        <f t="array" ref="G13">INDEX('Inputs &amp; summary'!$D$28:$AN$73,MATCH('Country-level output'!G$4,'Inputs &amp; summary'!$D$28:$D$73,0),MATCH('Country-level output'!$A13,'Inputs &amp; summary'!$D$28:$AN$28,0))</f>
        <v/>
      </c>
      <c r="H13" s="319">
        <f t="array" ref="H13">INDEX('Inputs &amp; summary'!$D$28:$AN$73,MATCH('Country-level output'!H$4,'Inputs &amp; summary'!$D$28:$D$73,0),MATCH('Country-level output'!$A13,'Inputs &amp; summary'!$D$28:$AN$28,0))</f>
        <v/>
      </c>
      <c r="I13" s="319">
        <f t="array" ref="I13">INDEX('Inputs &amp; summary'!$D$28:$AN$73,MATCH('Country-level output'!I$4,'Inputs &amp; summary'!$D$28:$D$73,0),MATCH('Country-level output'!$A13,'Inputs &amp; summary'!$D$28:$AN$28,0))</f>
        <v/>
      </c>
      <c r="J13" s="319">
        <f t="array" ref="J13">INDEX('Inputs &amp; summary'!$D$28:$AN$73,MATCH('Country-level output'!J$4,'Inputs &amp; summary'!$D$28:$D$73,0),MATCH('Country-level output'!$A13,'Inputs &amp; summary'!$D$28:$AN$28,0))</f>
        <v/>
      </c>
      <c r="K13" s="319">
        <f t="array" ref="K13">INDEX('Inputs &amp; summary'!$D$28:$AN$73,MATCH('Country-level output'!K$4,'Inputs &amp; summary'!$D$28:$D$73,0),MATCH('Country-level output'!$A13,'Inputs &amp; summary'!$D$28:$AN$28,0))</f>
        <v/>
      </c>
      <c r="L13" s="319">
        <f t="array" ref="L13">INDEX('Inputs &amp; summary'!$D$28:$AN$73,MATCH('Country-level output'!L$4,'Inputs &amp; summary'!$D$28:$D$73,0),MATCH('Country-level output'!$A13,'Inputs &amp; summary'!$D$28:$AN$28,0))</f>
        <v/>
      </c>
      <c r="M13" s="319">
        <f t="array" ref="M13">INDEX('Inputs &amp; summary'!$D$28:$AN$73,MATCH('Country-level output'!M$4,'Inputs &amp; summary'!$D$28:$D$73,0),MATCH('Country-level output'!$A13,'Inputs &amp; summary'!$D$28:$AN$28,0))</f>
        <v/>
      </c>
      <c r="N13" s="319">
        <f t="array" ref="N13">INDEX('Inputs &amp; summary'!$D$28:$AN$73,MATCH('Country-level output'!N$4,'Inputs &amp; summary'!$D$28:$D$73,0),MATCH('Country-level output'!$A13,'Inputs &amp; summary'!$D$28:$AN$28,0))</f>
        <v/>
      </c>
      <c r="O13" s="319">
        <f t="array" ref="O13">INDEX('Inputs &amp; summary'!$D$28:$AN$73,MATCH('Country-level output'!O$4,'Inputs &amp; summary'!$D$28:$D$73,0),MATCH('Country-level output'!$A13,'Inputs &amp; summary'!$D$28:$AN$28,0))</f>
        <v/>
      </c>
      <c r="P13" s="319">
        <f t="array" ref="P13">INDEX('Inputs &amp; summary'!$D$28:$AN$73,MATCH('Country-level output'!P$4,'Inputs &amp; summary'!$D$28:$D$73,0),MATCH('Country-level output'!$A13,'Inputs &amp; summary'!$D$28:$AN$28,0))</f>
        <v/>
      </c>
      <c r="Q13" s="319">
        <f t="array" ref="Q13">INDEX('Inputs &amp; summary'!$D$28:$AN$73,MATCH('Country-level output'!Q$4,'Inputs &amp; summary'!$D$28:$D$73,0),MATCH('Country-level output'!$A13,'Inputs &amp; summary'!$D$28:$AN$28,0))</f>
        <v/>
      </c>
      <c r="R13" s="319">
        <f t="array" ref="R13">INDEX('Inputs &amp; summary'!$D$28:$AN$73,MATCH('Country-level output'!R$4,'Inputs &amp; summary'!$D$28:$D$73,0),MATCH('Country-level output'!$A13,'Inputs &amp; summary'!$D$28:$AN$28,0))</f>
        <v/>
      </c>
      <c r="S13" s="319">
        <f t="array" ref="S13">INDEX('Inputs &amp; summary'!$D$28:$AN$73,MATCH('Country-level output'!S$4,'Inputs &amp; summary'!$D$28:$D$73,0),MATCH('Country-level output'!$A13,'Inputs &amp; summary'!$D$28:$AN$28,0))</f>
        <v/>
      </c>
      <c r="T13" s="319">
        <f t="array" ref="T13">INDEX('Inputs &amp; summary'!$D$28:$AN$73,MATCH('Country-level output'!T$4,'Inputs &amp; summary'!$D$28:$D$73,0),MATCH('Country-level output'!$A13,'Inputs &amp; summary'!$D$28:$AN$28,0))</f>
        <v/>
      </c>
      <c r="U13" s="319">
        <f t="array" ref="U13">INDEX('Inputs &amp; summary'!$D$28:$AN$73,MATCH('Country-level output'!U$4,'Inputs &amp; summary'!$D$28:$D$73,0),MATCH('Country-level output'!$A13,'Inputs &amp; summary'!$D$28:$AN$28,0))</f>
        <v/>
      </c>
      <c r="V13" s="319">
        <f t="array" ref="V13">INDEX('Inputs &amp; summary'!$D$28:$AN$73,MATCH('Country-level output'!V$4,'Inputs &amp; summary'!$D$28:$D$73,0),MATCH('Country-level output'!$A13,'Inputs &amp; summary'!$D$28:$AN$28,0))</f>
        <v/>
      </c>
      <c r="W13" s="319">
        <f t="array" ref="W13">INDEX('Inputs &amp; summary'!$D$28:$AN$73,MATCH('Country-level output'!W$4,'Inputs &amp; summary'!$D$28:$D$73,0),MATCH('Country-level output'!$A13,'Inputs &amp; summary'!$D$28:$AN$28,0))</f>
        <v/>
      </c>
      <c r="X13" s="319">
        <f t="array" ref="X13">INDEX('Inputs &amp; summary'!$D$28:$AN$73,MATCH('Country-level output'!X$4,'Inputs &amp; summary'!$D$28:$D$73,0),MATCH('Country-level output'!$A13,'Inputs &amp; summary'!$D$28:$AN$28,0))</f>
        <v/>
      </c>
      <c r="Y13" s="319">
        <f t="array" ref="Y13">INDEX('Inputs &amp; summary'!$D$28:$AN$73,MATCH('Country-level output'!Y$4,'Inputs &amp; summary'!$D$28:$D$73,0),MATCH('Country-level output'!$A13,'Inputs &amp; summary'!$D$28:$AN$28,0))</f>
        <v/>
      </c>
      <c r="Z13" s="319">
        <f t="array" ref="Z13">INDEX('Inputs &amp; summary'!$D$28:$AN$73,MATCH('Country-level output'!Z$4,'Inputs &amp; summary'!$D$28:$D$73,0),MATCH('Country-level output'!$A13,'Inputs &amp; summary'!$D$28:$AN$28,0))</f>
        <v/>
      </c>
      <c r="AA13" s="319">
        <f t="array" ref="AA13">INDEX('Inputs &amp; summary'!$D$28:$AN$73,MATCH('Country-level output'!AA$4,'Inputs &amp; summary'!$D$28:$D$73,0),MATCH('Country-level output'!$A13,'Inputs &amp; summary'!$D$28:$AN$28,0))</f>
        <v/>
      </c>
      <c r="AB13" s="319">
        <f t="array" ref="AB13">INDEX('Inputs &amp; summary'!$D$28:$AN$73,MATCH('Country-level output'!AB$4,'Inputs &amp; summary'!$D$28:$D$73,0),MATCH('Country-level output'!$A13,'Inputs &amp; summary'!$D$28:$AN$28,0))</f>
        <v/>
      </c>
      <c r="AC13" s="319">
        <f t="array" ref="AC13">INDEX('Inputs &amp; summary'!$D$28:$AN$73,MATCH('Country-level output'!AC$4,'Inputs &amp; summary'!$D$28:$D$73,0),MATCH('Country-level output'!$A13,'Inputs &amp; summary'!$D$28:$AN$28,0))</f>
        <v/>
      </c>
      <c r="AD13" s="319">
        <f t="array" ref="AD13">INDEX('Inputs &amp; summary'!$D$28:$AN$73,MATCH('Country-level output'!AD$4,'Inputs &amp; summary'!$D$28:$D$73,0),MATCH('Country-level output'!$A13,'Inputs &amp; summary'!$D$28:$AN$28,0))</f>
        <v/>
      </c>
      <c r="AE13" s="319">
        <f t="array" ref="AE13">INDEX('Inputs &amp; summary'!$D$28:$AN$73,MATCH('Country-level output'!AE$4,'Inputs &amp; summary'!$D$28:$D$73,0),MATCH('Country-level output'!$A13,'Inputs &amp; summary'!$D$28:$AN$28,0))</f>
        <v/>
      </c>
      <c r="AF13" s="319">
        <f t="array" ref="AF13">INDEX('Inputs &amp; summary'!$D$28:$AN$73,MATCH('Country-level output'!AF$4,'Inputs &amp; summary'!$D$28:$D$73,0),MATCH('Country-level output'!$A13,'Inputs &amp; summary'!$D$28:$AN$28,0))</f>
        <v/>
      </c>
      <c r="AG13" s="319">
        <f t="array" ref="AG13">INDEX('Inputs &amp; summary'!$D$28:$AN$73,MATCH('Country-level output'!AG$4,'Inputs &amp; summary'!$D$28:$D$73,0),MATCH('Country-level output'!$A13,'Inputs &amp; summary'!$D$28:$AN$28,0))</f>
        <v/>
      </c>
      <c r="AH13" s="319">
        <f t="array" ref="AH13">INDEX('Inputs &amp; summary'!$D$28:$AN$73,MATCH('Country-level output'!AH$4,'Inputs &amp; summary'!$D$28:$D$73,0),MATCH('Country-level output'!$A13,'Inputs &amp; summary'!$D$28:$AN$28,0))</f>
        <v/>
      </c>
      <c r="AI13" s="319">
        <f t="array" ref="AI13">INDEX('Inputs &amp; summary'!$D$28:$AN$73,MATCH('Country-level output'!AI$4,'Inputs &amp; summary'!$D$28:$D$73,0),MATCH('Country-level output'!$A13,'Inputs &amp; summary'!$D$28:$AN$28,0))</f>
        <v/>
      </c>
      <c r="AJ13" s="319">
        <f t="array" ref="AJ13">INDEX('Inputs &amp; summary'!$D$28:$AN$73,MATCH('Country-level output'!AJ$4,'Inputs &amp; summary'!$D$28:$D$73,0),MATCH('Country-level output'!$A13,'Inputs &amp; summary'!$D$28:$AN$28,0))</f>
        <v/>
      </c>
      <c r="AK13" s="319">
        <f t="array" ref="AK13">INDEX('Inputs &amp; summary'!$D$28:$AN$73,MATCH('Country-level output'!AK$4,'Inputs &amp; summary'!$D$28:$D$73,0),MATCH('Country-level output'!$A13,'Inputs &amp; summary'!$D$28:$AN$28,0))</f>
        <v/>
      </c>
      <c r="AL13" s="319">
        <f t="array" ref="AL13">INDEX('Inputs &amp; summary'!$D$28:$AN$73,MATCH('Country-level output'!AL$4,'Inputs &amp; summary'!$D$28:$D$73,0),MATCH('Country-level output'!$A13,'Inputs &amp; summary'!$D$28:$AN$28,0))</f>
        <v/>
      </c>
      <c r="AM13" s="319">
        <f t="array" ref="AM13">INDEX('Inputs &amp; summary'!$D$28:$AN$73,MATCH('Country-level output'!AM$4,'Inputs &amp; summary'!$D$28:$D$73,0),MATCH('Country-level output'!$A13,'Inputs &amp; summary'!$D$28:$AN$28,0))</f>
        <v/>
      </c>
      <c r="AN13" s="319">
        <f t="array" ref="AN13">INDEX('Inputs &amp; summary'!$D$28:$AN$73,MATCH('Country-level output'!AN$4,'Inputs &amp; summary'!$D$28:$D$73,0),MATCH('Country-level output'!$A13,'Inputs &amp; summary'!$D$28:$AN$28,0))</f>
        <v/>
      </c>
      <c r="AO13" s="319">
        <f t="array" ref="AO13">INDEX('Inputs &amp; summary'!$D$28:$AN$73,MATCH('Country-level output'!AO$4,'Inputs &amp; summary'!$D$28:$D$73,0),MATCH('Country-level output'!$A13,'Inputs &amp; summary'!$D$28:$AN$28,0))</f>
        <v/>
      </c>
      <c r="AP13" s="319">
        <f t="array" ref="AP13">INDEX('Inputs &amp; summary'!$D$28:$AN$73,MATCH('Country-level output'!AP$4,'Inputs &amp; summary'!$D$28:$D$73,0),MATCH('Country-level output'!$A13,'Inputs &amp; summary'!$D$28:$AN$28,0))</f>
        <v/>
      </c>
      <c r="AQ13" s="319">
        <f t="array" ref="AQ13">INDEX('Inputs &amp; summary'!$D$28:$AN$73,MATCH('Country-level output'!AQ$4,'Inputs &amp; summary'!$D$28:$D$73,0),MATCH('Country-level output'!$A13,'Inputs &amp; summary'!$D$28:$AN$28,0))</f>
        <v/>
      </c>
      <c r="AR13" s="319">
        <f t="array" ref="AR13">INDEX('Inputs &amp; summary'!$D$28:$AN$73,MATCH('Country-level output'!AR$4,'Inputs &amp; summary'!$D$28:$D$73,0),MATCH('Country-level output'!$A13,'Inputs &amp; summary'!$D$28:$AN$28,0))</f>
        <v/>
      </c>
      <c r="AS13" s="319">
        <f t="array" ref="AS13">INDEX('Inputs &amp; summary'!$D$28:$AN$73,MATCH('Country-level output'!AS$4,'Inputs &amp; summary'!$D$28:$D$73,0),MATCH('Country-level output'!$A13,'Inputs &amp; summary'!$D$28:$AN$28,0))</f>
        <v/>
      </c>
      <c r="AT13" s="319">
        <f t="array" ref="AT13">INDEX('Inputs &amp; summary'!$D$28:$AN$73,MATCH('Country-level output'!AT$4,'Inputs &amp; summary'!$D$28:$D$73,0),MATCH('Country-level output'!$A13,'Inputs &amp; summary'!$D$28:$AN$28,0))</f>
        <v/>
      </c>
      <c r="AU13" s="319">
        <f t="array" ref="AU13">INDEX('Inputs &amp; summary'!$D$28:$AN$73,MATCH('Country-level output'!AU$4,'Inputs &amp; summary'!$D$28:$D$73,0),MATCH('Country-level output'!$A13,'Inputs &amp; summary'!$D$28:$AN$28,0))</f>
        <v/>
      </c>
      <c r="AV13" s="319">
        <f t="array" ref="AV13">INDEX('Inputs &amp; summary'!$D$28:$AN$73,MATCH('Country-level output'!AV$4,'Inputs &amp; summary'!$D$28:$D$73,0),MATCH('Country-level output'!$A13,'Inputs &amp; summary'!$D$28:$AN$28,0))</f>
        <v/>
      </c>
      <c r="AW13" s="319">
        <f t="array" ref="AW13">INDEX('Inputs &amp; summary'!$D$28:$AN$73,MATCH('Country-level output'!AW$4,'Inputs &amp; summary'!$D$28:$D$73,0),MATCH('Country-level output'!$A13,'Inputs &amp; summary'!$D$28:$AN$28,0))</f>
        <v/>
      </c>
      <c r="AX13" s="319">
        <f t="array" ref="AX13">INDEX('Inputs &amp; summary'!$D$28:$AN$73,MATCH('Country-level output'!AX$4,'Inputs &amp; summary'!$D$28:$D$73,0),MATCH('Country-level output'!$A13,'Inputs &amp; summary'!$D$28:$AN$28,0))</f>
        <v/>
      </c>
      <c r="AY13" s="319">
        <f t="array" ref="AY13">INDEX('Inputs &amp; summary'!$D$28:$AN$73,MATCH('Country-level output'!AY$4,'Inputs &amp; summary'!$D$28:$D$73,0),MATCH('Country-level output'!$A13,'Inputs &amp; summary'!$D$28:$AN$28,0))</f>
        <v/>
      </c>
      <c r="AZ13" s="319">
        <f t="array" ref="AZ13">INDEX('Inputs &amp; summary'!$D$28:$AN$73,MATCH('Country-level output'!AZ$4,'Inputs &amp; summary'!$D$28:$D$73,0),MATCH('Country-level output'!$A13,'Inputs &amp; summary'!$D$28:$AN$28,0))</f>
        <v/>
      </c>
      <c r="BA13" s="319">
        <f t="array" ref="BA13">INDEX('Inputs &amp; summary'!$D$28:$AN$73,MATCH('Country-level output'!BA$4,'Inputs &amp; summary'!$D$28:$D$73,0),MATCH('Country-level output'!$A13,'Inputs &amp; summary'!$D$28:$AN$28,0))</f>
        <v/>
      </c>
      <c r="BB13" s="319">
        <f t="array" ref="BB13">INDEX('Inputs &amp; summary'!$D$28:$AN$73,MATCH('Country-level output'!BB$4,'Inputs &amp; summary'!$D$28:$D$73,0),MATCH('Country-level output'!$A13,'Inputs &amp; summary'!$D$28:$AN$28,0))</f>
        <v/>
      </c>
      <c r="BC13" s="51">
        <f t="array" ref="BC13">INDEX('Inputs &amp; summary'!$D$28:$AN$73,MATCH('Country-level output'!BC$4,'Inputs &amp; summary'!$D$28:$D$73,0),MATCH('Country-level output'!$A13,'Inputs &amp; summary'!$D$28:$AN$28,0))</f>
        <v/>
      </c>
    </row>
    <row r="14" ht="12.75" customHeight="1" s="324">
      <c r="A14" s="49" t="inlineStr">
        <is>
          <t>Carbon potential</t>
        </is>
      </c>
      <c r="B14" s="55">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
      </c>
      <c r="C14" s="55">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
      </c>
      <c r="D14" s="55">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
      </c>
      <c r="E14" s="55">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
      </c>
      <c r="F14" s="55">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
      </c>
      <c r="G14" s="55">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
      </c>
      <c r="H14" s="55">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
      </c>
      <c r="I14" s="55">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
      </c>
      <c r="J14" s="55">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
      </c>
      <c r="K14" s="55">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
      </c>
      <c r="L14" s="55">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
      </c>
      <c r="M14" s="55">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
      </c>
      <c r="N14" s="55">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
      </c>
      <c r="O14" s="55">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
      </c>
      <c r="P14" s="55">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
      </c>
      <c r="Q14" s="55">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
      </c>
      <c r="R14" s="55">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
      </c>
      <c r="S14" s="55">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
      </c>
      <c r="T14" s="55">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
      </c>
      <c r="U14" s="55">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
      </c>
      <c r="V14" s="55">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
      </c>
      <c r="W14" s="55">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
      </c>
      <c r="X14" s="55">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
      </c>
      <c r="Y14" s="55">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
      </c>
      <c r="Z14" s="55">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
      </c>
      <c r="AA14" s="55">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
      </c>
      <c r="AB14" s="55">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
      </c>
      <c r="AC14" s="55">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
      </c>
      <c r="AD14" s="55">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
      </c>
      <c r="AE14" s="55">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
      </c>
      <c r="AF14" s="55">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
      </c>
      <c r="AG14" s="55">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
      </c>
      <c r="AH14" s="55">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
      </c>
      <c r="AI14" s="55">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
      </c>
      <c r="AJ14" s="55">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
      </c>
      <c r="AK14" s="55">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
      </c>
      <c r="AL14" s="55">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
      </c>
      <c r="AM14" s="55">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
      </c>
      <c r="AN14" s="55">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
      </c>
      <c r="AO14" s="55">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
      </c>
      <c r="AP14" s="55">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
      </c>
      <c r="AQ14" s="55">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
      </c>
      <c r="AR14" s="55">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
      </c>
      <c r="AS14" s="55">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
      </c>
      <c r="AT14" s="55">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
      </c>
      <c r="AU14" s="55">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
      </c>
      <c r="AV14" s="55">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
      </c>
      <c r="AW14" s="55">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
      </c>
      <c r="AX14" s="55">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
      </c>
      <c r="AY14" s="55">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
      </c>
      <c r="AZ14" s="55">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
      </c>
      <c r="BA14" s="55">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
      </c>
      <c r="BB14" s="55">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
      </c>
      <c r="BC14" s="56">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
      </c>
    </row>
    <row r="15" ht="12.75" customHeight="1" s="324">
      <c r="A15" s="49" t="inlineStr">
        <is>
          <t>Carbon potential (tCO2e/yr)</t>
        </is>
      </c>
      <c r="B15" s="319">
        <f>IF(B14=0,"",IF(B14&lt;1000,"&lt;1K",IF(B14&gt;1000000,ROUND(B14/1000000,1)&amp;"M",ROUND(B14/1000,0)&amp;"K")))</f>
        <v/>
      </c>
      <c r="C15" s="319">
        <f>IF(C14=0,"",IF(C14&lt;1000,"&lt;1K",IF(C14&gt;1000000,ROUND(C14/1000000,1)&amp;"M",ROUND(C14/1000,0)&amp;"K")))</f>
        <v/>
      </c>
      <c r="D15" s="319">
        <f>IF(D14=0,"",IF(D14&lt;1000,"&lt;1K",IF(D14&gt;1000000,ROUND(D14/1000000,1)&amp;"M",ROUND(D14/1000,0)&amp;"K")))</f>
        <v/>
      </c>
      <c r="E15" s="319">
        <f>IF(E14=0,"",IF(E14&lt;1000,"&lt;1K",IF(E14&gt;1000000,ROUND(E14/1000000,1)&amp;"M",ROUND(E14/1000,0)&amp;"K")))</f>
        <v/>
      </c>
      <c r="F15" s="319">
        <f>IF(F14=0,"",IF(F14&lt;1000,"&lt;1K",IF(F14&gt;1000000,ROUND(F14/1000000,1)&amp;"M",ROUND(F14/1000,0)&amp;"K")))</f>
        <v/>
      </c>
      <c r="G15" s="319">
        <f>IF(G14=0,"",IF(G14&lt;1000,"&lt;1K",IF(G14&gt;1000000,ROUND(G14/1000000,1)&amp;"M",ROUND(G14/1000,0)&amp;"K")))</f>
        <v/>
      </c>
      <c r="H15" s="319">
        <f>IF(H14=0,"",IF(H14&lt;1000,"&lt;1K",IF(H14&gt;1000000,ROUND(H14/1000000,1)&amp;"M",ROUND(H14/1000,0)&amp;"K")))</f>
        <v/>
      </c>
      <c r="I15" s="319">
        <f>IF(I14=0,"",IF(I14&lt;1000,"&lt;1K",IF(I14&gt;1000000,ROUND(I14/1000000,1)&amp;"M",ROUND(I14/1000,0)&amp;"K")))</f>
        <v/>
      </c>
      <c r="J15" s="319">
        <f>IF(J14=0,"",IF(J14&lt;1000,"&lt;1K",IF(J14&gt;1000000,ROUND(J14/1000000,1)&amp;"M",ROUND(J14/1000,0)&amp;"K")))</f>
        <v/>
      </c>
      <c r="K15" s="319">
        <f>IF(K14=0,"",IF(K14&lt;1000,"&lt;1K",IF(K14&gt;1000000,ROUND(K14/1000000,1)&amp;"M",ROUND(K14/1000,0)&amp;"K")))</f>
        <v/>
      </c>
      <c r="L15" s="319">
        <f>IF(L14=0,"",IF(L14&lt;1000,"&lt;1K",IF(L14&gt;1000000,ROUND(L14/1000000,1)&amp;"M",ROUND(L14/1000,0)&amp;"K")))</f>
        <v/>
      </c>
      <c r="M15" s="319">
        <f>IF(M14=0,"",IF(M14&lt;1000,"&lt;1K",IF(M14&gt;1000000,ROUND(M14/1000000,1)&amp;"M",ROUND(M14/1000,0)&amp;"K")))</f>
        <v/>
      </c>
      <c r="N15" s="319">
        <f>IF(N14=0,"",IF(N14&lt;1000,"&lt;1K",IF(N14&gt;1000000,ROUND(N14/1000000,1)&amp;"M",ROUND(N14/1000,0)&amp;"K")))</f>
        <v/>
      </c>
      <c r="O15" s="319">
        <f>IF(O14=0,"",IF(O14&lt;1000,"&lt;1K",IF(O14&gt;1000000,ROUND(O14/1000000,1)&amp;"M",ROUND(O14/1000,0)&amp;"K")))</f>
        <v/>
      </c>
      <c r="P15" s="319">
        <f>IF(P14=0,"",IF(P14&lt;1000,"&lt;1K",IF(P14&gt;1000000,ROUND(P14/1000000,1)&amp;"M",ROUND(P14/1000,0)&amp;"K")))</f>
        <v/>
      </c>
      <c r="Q15" s="319">
        <f>IF(Q14=0,"",IF(Q14&lt;1000,"&lt;1K",IF(Q14&gt;1000000,ROUND(Q14/1000000,1)&amp;"M",ROUND(Q14/1000,0)&amp;"K")))</f>
        <v/>
      </c>
      <c r="R15" s="319">
        <f>IF(R14=0,"",IF(R14&lt;1000,"&lt;1K",IF(R14&gt;1000000,ROUND(R14/1000000,1)&amp;"M",ROUND(R14/1000,0)&amp;"K")))</f>
        <v/>
      </c>
      <c r="S15" s="319">
        <f>IF(S14=0,"",IF(S14&lt;1000,"&lt;1K",IF(S14&gt;1000000,ROUND(S14/1000000,1)&amp;"M",ROUND(S14/1000,0)&amp;"K")))</f>
        <v/>
      </c>
      <c r="T15" s="319">
        <f>IF(T14=0,"",IF(T14&lt;1000,"&lt;1K",IF(T14&gt;1000000,ROUND(T14/1000000,1)&amp;"M",ROUND(T14/1000,0)&amp;"K")))</f>
        <v/>
      </c>
      <c r="U15" s="319">
        <f>IF(U14=0,"",IF(U14&lt;1000,"&lt;1K",IF(U14&gt;1000000,ROUND(U14/1000000,1)&amp;"M",ROUND(U14/1000,0)&amp;"K")))</f>
        <v/>
      </c>
      <c r="V15" s="319">
        <f>IF(V14=0,"",IF(V14&lt;1000,"&lt;1K",IF(V14&gt;1000000,ROUND(V14/1000000,1)&amp;"M",ROUND(V14/1000,0)&amp;"K")))</f>
        <v/>
      </c>
      <c r="W15" s="319">
        <f>IF(W14=0,"",IF(W14&lt;1000,"&lt;1K",IF(W14&gt;1000000,ROUND(W14/1000000,1)&amp;"M",ROUND(W14/1000,0)&amp;"K")))</f>
        <v/>
      </c>
      <c r="X15" s="319">
        <f>IF(X14=0,"",IF(X14&lt;1000,"&lt;1K",IF(X14&gt;1000000,ROUND(X14/1000000,1)&amp;"M",ROUND(X14/1000,0)&amp;"K")))</f>
        <v/>
      </c>
      <c r="Y15" s="319">
        <f>IF(Y14=0,"",IF(Y14&lt;1000,"&lt;1K",IF(Y14&gt;1000000,ROUND(Y14/1000000,1)&amp;"M",ROUND(Y14/1000,0)&amp;"K")))</f>
        <v/>
      </c>
      <c r="Z15" s="319">
        <f>IF(Z14=0,"",IF(Z14&lt;1000,"&lt;1K",IF(Z14&gt;1000000,ROUND(Z14/1000000,1)&amp;"M",ROUND(Z14/1000,0)&amp;"K")))</f>
        <v/>
      </c>
      <c r="AA15" s="319">
        <f>IF(AA14=0,"",IF(AA14&lt;1000,"&lt;1K",IF(AA14&gt;1000000,ROUND(AA14/1000000,1)&amp;"M",ROUND(AA14/1000,0)&amp;"K")))</f>
        <v/>
      </c>
      <c r="AB15" s="319">
        <f>IF(AB14=0,"",IF(AB14&lt;1000,"&lt;1K",IF(AB14&gt;1000000,ROUND(AB14/1000000,1)&amp;"M",ROUND(AB14/1000,0)&amp;"K")))</f>
        <v/>
      </c>
      <c r="AC15" s="319">
        <f>IF(AC14=0,"",IF(AC14&lt;1000,"&lt;1K",IF(AC14&gt;1000000,ROUND(AC14/1000000,1)&amp;"M",ROUND(AC14/1000,0)&amp;"K")))</f>
        <v/>
      </c>
      <c r="AD15" s="319">
        <f>IF(AD14=0,"",IF(AD14&lt;1000,"&lt;1K",IF(AD14&gt;1000000,ROUND(AD14/1000000,1)&amp;"M",ROUND(AD14/1000,0)&amp;"K")))</f>
        <v/>
      </c>
      <c r="AE15" s="319">
        <f>IF(AE14=0,"",IF(AE14&lt;1000,"&lt;1K",IF(AE14&gt;1000000,ROUND(AE14/1000000,1)&amp;"M",ROUND(AE14/1000,0)&amp;"K")))</f>
        <v/>
      </c>
      <c r="AF15" s="319">
        <f>IF(AF14=0,"",IF(AF14&lt;1000,"&lt;1K",IF(AF14&gt;1000000,ROUND(AF14/1000000,1)&amp;"M",ROUND(AF14/1000,0)&amp;"K")))</f>
        <v/>
      </c>
      <c r="AG15" s="319">
        <f>IF(AG14=0,"",IF(AG14&lt;1000,"&lt;1K",IF(AG14&gt;1000000,ROUND(AG14/1000000,1)&amp;"M",ROUND(AG14/1000,0)&amp;"K")))</f>
        <v/>
      </c>
      <c r="AH15" s="319">
        <f>IF(AH14=0,"",IF(AH14&lt;1000,"&lt;1K",IF(AH14&gt;1000000,ROUND(AH14/1000000,1)&amp;"M",ROUND(AH14/1000,0)&amp;"K")))</f>
        <v/>
      </c>
      <c r="AI15" s="319">
        <f>IF(AI14=0,"",IF(AI14&lt;1000,"&lt;1K",IF(AI14&gt;1000000,ROUND(AI14/1000000,1)&amp;"M",ROUND(AI14/1000,0)&amp;"K")))</f>
        <v/>
      </c>
      <c r="AJ15" s="319">
        <f>IF(AJ14=0,"",IF(AJ14&lt;1000,"&lt;1K",IF(AJ14&gt;1000000,ROUND(AJ14/1000000,1)&amp;"M",ROUND(AJ14/1000,0)&amp;"K")))</f>
        <v/>
      </c>
      <c r="AK15" s="319">
        <f>IF(AK14=0,"",IF(AK14&lt;1000,"&lt;1K",IF(AK14&gt;1000000,ROUND(AK14/1000000,1)&amp;"M",ROUND(AK14/1000,0)&amp;"K")))</f>
        <v/>
      </c>
      <c r="AL15" s="319">
        <f>IF(AL14=0,"",IF(AL14&lt;1000,"&lt;1K",IF(AL14&gt;1000000,ROUND(AL14/1000000,1)&amp;"M",ROUND(AL14/1000,0)&amp;"K")))</f>
        <v/>
      </c>
      <c r="AM15" s="319">
        <f>IF(AM14=0,"",IF(AM14&lt;1000,"&lt;1K",IF(AM14&gt;1000000,ROUND(AM14/1000000,1)&amp;"M",ROUND(AM14/1000,0)&amp;"K")))</f>
        <v/>
      </c>
      <c r="AN15" s="319">
        <f>IF(AN14=0,"",IF(AN14&lt;1000,"&lt;1K",IF(AN14&gt;1000000,ROUND(AN14/1000000,1)&amp;"M",ROUND(AN14/1000,0)&amp;"K")))</f>
        <v/>
      </c>
      <c r="AO15" s="319">
        <f>IF(AO14=0,"",IF(AO14&lt;1000,"&lt;1K",IF(AO14&gt;1000000,ROUND(AO14/1000000,1)&amp;"M",ROUND(AO14/1000,0)&amp;"K")))</f>
        <v/>
      </c>
      <c r="AP15" s="319">
        <f>IF(AP14=0,"",IF(AP14&lt;1000,"&lt;1K",IF(AP14&gt;1000000,ROUND(AP14/1000000,1)&amp;"M",ROUND(AP14/1000,0)&amp;"K")))</f>
        <v/>
      </c>
      <c r="AQ15" s="319">
        <f>IF(AQ14=0,"",IF(AQ14&lt;1000,"&lt;1K",IF(AQ14&gt;1000000,ROUND(AQ14/1000000,1)&amp;"M",ROUND(AQ14/1000,0)&amp;"K")))</f>
        <v/>
      </c>
      <c r="AR15" s="319">
        <f>IF(AR14=0,"",IF(AR14&lt;1000,"&lt;1K",IF(AR14&gt;1000000,ROUND(AR14/1000000,1)&amp;"M",ROUND(AR14/1000,0)&amp;"K")))</f>
        <v/>
      </c>
      <c r="AS15" s="319">
        <f>IF(AS14=0,"",IF(AS14&lt;1000,"&lt;1K",IF(AS14&gt;1000000,ROUND(AS14/1000000,1)&amp;"M",ROUND(AS14/1000,0)&amp;"K")))</f>
        <v/>
      </c>
      <c r="AT15" s="319">
        <f>IF(AT14=0,"",IF(AT14&lt;1000,"&lt;1K",IF(AT14&gt;1000000,ROUND(AT14/1000000,1)&amp;"M",ROUND(AT14/1000,0)&amp;"K")))</f>
        <v/>
      </c>
      <c r="AU15" s="319">
        <f>IF(AU14=0,"",IF(AU14&lt;1000,"&lt;1K",IF(AU14&gt;1000000,ROUND(AU14/1000000,1)&amp;"M",ROUND(AU14/1000,0)&amp;"K")))</f>
        <v/>
      </c>
      <c r="AV15" s="319">
        <f>IF(AV14=0,"",IF(AV14&lt;1000,"&lt;1K",IF(AV14&gt;1000000,ROUND(AV14/1000000,1)&amp;"M",ROUND(AV14/1000,0)&amp;"K")))</f>
        <v/>
      </c>
      <c r="AW15" s="319">
        <f>IF(AW14=0,"",IF(AW14&lt;1000,"&lt;1K",IF(AW14&gt;1000000,ROUND(AW14/1000000,1)&amp;"M",ROUND(AW14/1000,0)&amp;"K")))</f>
        <v/>
      </c>
      <c r="AX15" s="319">
        <f>IF(AX14=0,"",IF(AX14&lt;1000,"&lt;1K",IF(AX14&gt;1000000,ROUND(AX14/1000000,1)&amp;"M",ROUND(AX14/1000,0)&amp;"K")))</f>
        <v/>
      </c>
      <c r="AY15" s="319">
        <f>IF(AY14=0,"",IF(AY14&lt;1000,"&lt;1K",IF(AY14&gt;1000000,ROUND(AY14/1000000,1)&amp;"M",ROUND(AY14/1000,0)&amp;"K")))</f>
        <v/>
      </c>
      <c r="AZ15" s="319">
        <f>IF(AZ14=0,"",IF(AZ14&lt;1000,"&lt;1K",IF(AZ14&gt;1000000,ROUND(AZ14/1000000,1)&amp;"M",ROUND(AZ14/1000,0)&amp;"K")))</f>
        <v/>
      </c>
      <c r="BA15" s="319">
        <f>IF(BA14=0,"",IF(BA14&lt;1000,"&lt;1K",IF(BA14&gt;1000000,ROUND(BA14/1000000,1)&amp;"M",ROUND(BA14/1000,0)&amp;"K")))</f>
        <v/>
      </c>
      <c r="BB15" s="319">
        <f>IF(BB14=0,"",IF(BB14&lt;1000,"&lt;1K",IF(BB14&gt;1000000,ROUND(BB14/1000000,1)&amp;"M",ROUND(BB14/1000,0)&amp;"K")))</f>
        <v/>
      </c>
      <c r="BC15" s="51">
        <f>IF(BC14=0,"",IF(BC14&lt;1000,"&lt;1K",IF(BC14&gt;1000000,ROUND(BC14/1000000,1)&amp;"M",ROUND(BC14/1000,0)&amp;"K")))</f>
        <v/>
      </c>
    </row>
    <row r="16" ht="12.75" customHeight="1" s="324">
      <c r="A16" s="49" t="inlineStr">
        <is>
          <t>Restorable/conservable land (ha)</t>
        </is>
      </c>
      <c r="B16" s="55">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
      </c>
      <c r="C16" s="55">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
      </c>
      <c r="D16" s="55">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
      </c>
      <c r="E16" s="55">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
      </c>
      <c r="F16" s="55">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
      </c>
      <c r="G16" s="55">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
      </c>
      <c r="H16" s="55">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
      </c>
      <c r="I16" s="55">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
      </c>
      <c r="J16" s="55">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
      </c>
      <c r="K16" s="55">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
      </c>
      <c r="L16" s="55">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
      </c>
      <c r="M16" s="55">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
      </c>
      <c r="N16" s="55">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
      </c>
      <c r="O16" s="55">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
      </c>
      <c r="P16" s="55">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
      </c>
      <c r="Q16" s="55">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
      </c>
      <c r="R16" s="55">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
      </c>
      <c r="S16" s="55">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
      </c>
      <c r="T16" s="55">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
      </c>
      <c r="U16" s="55">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
      </c>
      <c r="V16" s="55">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
      </c>
      <c r="W16" s="55">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
      </c>
      <c r="X16" s="55">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
      </c>
      <c r="Y16" s="55">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
      </c>
      <c r="Z16" s="55">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
      </c>
      <c r="AA16" s="55">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
      </c>
      <c r="AB16" s="55">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
      </c>
      <c r="AC16" s="55">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
      </c>
      <c r="AD16" s="55">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
      </c>
      <c r="AE16" s="55">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
      </c>
      <c r="AF16" s="55">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
      </c>
      <c r="AG16" s="55">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
      </c>
      <c r="AH16" s="55">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
      </c>
      <c r="AI16" s="55">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
      </c>
      <c r="AJ16" s="55">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
      </c>
      <c r="AK16" s="55">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
      </c>
      <c r="AL16" s="55">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
      </c>
      <c r="AM16" s="55">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
      </c>
      <c r="AN16" s="55">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
      </c>
      <c r="AO16" s="55">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
      </c>
      <c r="AP16" s="55">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
      </c>
      <c r="AQ16" s="55">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
      </c>
      <c r="AR16" s="55">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
      </c>
      <c r="AS16" s="55">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
      </c>
      <c r="AT16" s="55">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
      </c>
      <c r="AU16" s="55">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
      </c>
      <c r="AV16" s="55">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
      </c>
      <c r="AW16" s="55">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
      </c>
      <c r="AX16" s="55">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
      </c>
      <c r="AY16" s="55">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
      </c>
      <c r="AZ16" s="55">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
      </c>
      <c r="BA16" s="55">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
      </c>
      <c r="BB16" s="55">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
      </c>
      <c r="BC16" s="56">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
      </c>
    </row>
    <row r="17" ht="12.75" customHeight="1" s="324">
      <c r="A17" s="57" t="inlineStr">
        <is>
          <t>Total extent</t>
        </is>
      </c>
      <c r="B17" s="58">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
      </c>
      <c r="C17" s="58">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
      </c>
      <c r="D17" s="58">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
      </c>
      <c r="E17" s="58">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
      </c>
      <c r="F17" s="58">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
      </c>
      <c r="G17" s="58">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
      </c>
      <c r="H17" s="58">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
      </c>
      <c r="I17" s="58">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
      </c>
      <c r="J17" s="58">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
      </c>
      <c r="K17" s="58">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
      </c>
      <c r="L17" s="58">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
      </c>
      <c r="M17" s="58">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
      </c>
      <c r="N17" s="58">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
      </c>
      <c r="O17" s="58">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
      </c>
      <c r="P17" s="58">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
      </c>
      <c r="Q17" s="58">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
      </c>
      <c r="R17" s="58">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
      </c>
      <c r="S17" s="58">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
      </c>
      <c r="T17" s="58">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
      </c>
      <c r="U17" s="58">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
      </c>
      <c r="V17" s="58">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
      </c>
      <c r="W17" s="58">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
      </c>
      <c r="X17" s="58">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
      </c>
      <c r="Y17" s="58">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
      </c>
      <c r="Z17" s="58">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
      </c>
      <c r="AA17" s="58">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
      </c>
      <c r="AB17" s="58">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
      </c>
      <c r="AC17" s="58">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
      </c>
      <c r="AD17" s="58">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
      </c>
      <c r="AE17" s="58">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
      </c>
      <c r="AF17" s="58">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
      </c>
      <c r="AG17" s="58">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
      </c>
      <c r="AH17" s="58">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
      </c>
      <c r="AI17" s="58">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
      </c>
      <c r="AJ17" s="58">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
      </c>
      <c r="AK17" s="58">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
      </c>
      <c r="AL17" s="58">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
      </c>
      <c r="AM17" s="58">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
      </c>
      <c r="AN17" s="58">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
      </c>
      <c r="AO17" s="58">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
      </c>
      <c r="AP17" s="58">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
      </c>
      <c r="AQ17" s="58">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
      </c>
      <c r="AR17" s="58">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
      </c>
      <c r="AS17" s="58">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
      </c>
      <c r="AT17" s="58">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
      </c>
      <c r="AU17" s="58">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
      </c>
      <c r="AV17" s="58">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
      </c>
      <c r="AW17" s="58">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
      </c>
      <c r="AX17" s="58">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
      </c>
      <c r="AY17" s="58">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
      </c>
      <c r="AZ17" s="58">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
      </c>
      <c r="BA17" s="58">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
      </c>
      <c r="BB17" s="58">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
      </c>
      <c r="BC17" s="59">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
      </c>
    </row>
    <row r="18" ht="12.75" customHeight="1" s="324"/>
    <row r="19" ht="12.75" customHeight="1" s="324">
      <c r="O19" s="195" t="n"/>
      <c r="P19" s="195" t="n"/>
      <c r="Q19" s="195" t="n"/>
      <c r="R19" s="195" t="n"/>
      <c r="S19" s="195" t="n"/>
      <c r="T19" s="195" t="n"/>
      <c r="U19" s="195" t="n"/>
      <c r="V19" s="195" t="n"/>
      <c r="W19" s="195" t="n"/>
      <c r="X19" s="195" t="n"/>
      <c r="Y19" s="195" t="n"/>
      <c r="Z19" s="195" t="n"/>
      <c r="AA19" s="195" t="n"/>
      <c r="AB19" s="195" t="n"/>
      <c r="AC19" s="195" t="n"/>
      <c r="AD19" s="195" t="n"/>
      <c r="AE19" s="195" t="n"/>
      <c r="AF19" s="195" t="n"/>
      <c r="AG19" s="195" t="n"/>
      <c r="AH19" s="195" t="n"/>
      <c r="AI19" s="195" t="n"/>
      <c r="AJ19" s="195" t="n"/>
      <c r="AK19" s="195" t="n"/>
      <c r="AL19" s="195" t="n"/>
      <c r="AM19" s="195" t="n"/>
      <c r="AN19" s="195" t="n"/>
      <c r="AO19" s="195" t="n"/>
      <c r="AP19" s="195" t="n"/>
      <c r="AQ19" s="195" t="n"/>
      <c r="AR19" s="195" t="n"/>
      <c r="AS19" s="195" t="n"/>
      <c r="AT19" s="195" t="n"/>
      <c r="AU19" s="195" t="n"/>
      <c r="AV19" s="195" t="n"/>
      <c r="AW19" s="195" t="n"/>
      <c r="AX19" s="195" t="n"/>
      <c r="AY19" s="195" t="n"/>
      <c r="AZ19" s="195" t="n"/>
      <c r="BA19" s="195" t="n"/>
      <c r="BB19" s="195" t="n"/>
      <c r="BC19" s="195" t="n"/>
    </row>
    <row r="20" ht="12.75" customHeight="1" s="324">
      <c r="Q20" s="195" t="n"/>
      <c r="R20" s="195" t="n"/>
      <c r="S20" s="195" t="n"/>
      <c r="T20" s="195" t="n"/>
      <c r="U20" s="195" t="n"/>
      <c r="V20" s="195" t="n"/>
      <c r="W20" s="195" t="n"/>
      <c r="X20" s="195" t="n"/>
      <c r="Y20" s="195" t="n"/>
      <c r="Z20" s="195" t="n"/>
      <c r="AA20" s="195" t="n"/>
      <c r="AB20" s="195" t="n"/>
      <c r="AC20" s="195" t="n"/>
      <c r="AD20" s="195" t="n"/>
      <c r="AE20" s="195" t="n"/>
      <c r="AF20" s="195" t="n"/>
      <c r="AG20" s="195" t="n"/>
      <c r="AH20" s="195" t="n"/>
      <c r="AI20" s="195" t="n"/>
      <c r="AJ20" s="195" t="n"/>
      <c r="AK20" s="195" t="n"/>
      <c r="AL20" s="195" t="n"/>
      <c r="AM20" s="195" t="n"/>
      <c r="AN20" s="195" t="n"/>
      <c r="AO20" s="195" t="n"/>
      <c r="AP20" s="195" t="n"/>
      <c r="AQ20" s="195" t="n"/>
      <c r="AR20" s="195" t="n"/>
      <c r="AS20" s="195" t="n"/>
      <c r="AT20" s="195" t="n"/>
      <c r="AU20" s="195" t="n"/>
      <c r="AV20" s="195" t="n"/>
      <c r="AW20" s="195" t="n"/>
      <c r="AX20" s="195" t="n"/>
      <c r="AY20" s="195" t="n"/>
      <c r="AZ20" s="195" t="n"/>
      <c r="BA20" s="195" t="n"/>
      <c r="BB20" s="195" t="n"/>
      <c r="BC20" s="195" t="n"/>
    </row>
    <row r="21" ht="12.75" customHeight="1" s="324">
      <c r="Q21" s="195" t="n"/>
      <c r="R21" s="195" t="n"/>
      <c r="S21" s="195" t="n"/>
      <c r="T21" s="195" t="n"/>
      <c r="U21" s="195" t="n"/>
      <c r="V21" s="195" t="n"/>
      <c r="W21" s="195" t="n"/>
      <c r="X21" s="195" t="n"/>
      <c r="Y21" s="195" t="n"/>
      <c r="Z21" s="195" t="n"/>
      <c r="AA21" s="195" t="n"/>
      <c r="AB21" s="195" t="n"/>
      <c r="AC21" s="195" t="n"/>
      <c r="AD21" s="195" t="n"/>
      <c r="AE21" s="195" t="n"/>
      <c r="AF21" s="195" t="n"/>
      <c r="AG21" s="195" t="n"/>
      <c r="AH21" s="195" t="n"/>
      <c r="AI21" s="195" t="n"/>
      <c r="AJ21" s="195" t="n"/>
      <c r="AK21" s="195" t="n"/>
      <c r="AL21" s="195" t="n"/>
      <c r="AM21" s="195" t="n"/>
      <c r="AN21" s="195" t="n"/>
      <c r="AO21" s="195" t="n"/>
      <c r="AP21" s="195" t="n"/>
      <c r="AQ21" s="195" t="n"/>
      <c r="AR21" s="195" t="n"/>
      <c r="AS21" s="195" t="n"/>
      <c r="AT21" s="195" t="n"/>
      <c r="AU21" s="195" t="n"/>
      <c r="AV21" s="195" t="n"/>
      <c r="AW21" s="195" t="n"/>
      <c r="AX21" s="195" t="n"/>
      <c r="AY21" s="195" t="n"/>
      <c r="AZ21" s="195" t="n"/>
      <c r="BA21" s="195" t="n"/>
      <c r="BB21" s="195" t="n"/>
      <c r="BC21" s="195" t="n"/>
    </row>
    <row r="22" ht="12.75" customHeight="1" s="324">
      <c r="Q22" s="195" t="n"/>
      <c r="R22" s="195" t="n"/>
      <c r="S22" s="195" t="n"/>
      <c r="T22" s="195" t="n"/>
      <c r="U22" s="195" t="n"/>
      <c r="V22" s="195" t="n"/>
      <c r="W22" s="195" t="n"/>
      <c r="X22" s="195" t="n"/>
      <c r="Y22" s="195" t="n"/>
      <c r="Z22" s="195" t="n"/>
      <c r="AA22" s="195" t="n"/>
      <c r="AB22" s="195" t="n"/>
      <c r="AC22" s="195" t="n"/>
      <c r="AD22" s="195" t="n"/>
      <c r="AE22" s="195" t="n"/>
      <c r="AF22" s="195" t="n"/>
      <c r="AG22" s="195" t="n"/>
      <c r="AH22" s="195" t="n"/>
      <c r="AI22" s="195" t="n"/>
      <c r="AJ22" s="195" t="n"/>
      <c r="AK22" s="195" t="n"/>
      <c r="AL22" s="195" t="n"/>
      <c r="AM22" s="195" t="n"/>
      <c r="AN22" s="195" t="n"/>
      <c r="AO22" s="195" t="n"/>
      <c r="AP22" s="195" t="n"/>
      <c r="AQ22" s="195" t="n"/>
      <c r="AR22" s="195" t="n"/>
      <c r="AS22" s="195" t="n"/>
      <c r="AT22" s="195" t="n"/>
      <c r="AU22" s="195" t="n"/>
      <c r="AV22" s="195" t="n"/>
      <c r="AW22" s="195" t="n"/>
      <c r="AX22" s="195" t="n"/>
      <c r="AY22" s="195" t="n"/>
      <c r="AZ22" s="195" t="n"/>
      <c r="BA22" s="195" t="n"/>
      <c r="BB22" s="195" t="n"/>
      <c r="BC22" s="195" t="n"/>
    </row>
    <row r="23" ht="12.75" customHeight="1" s="324">
      <c r="O23" s="195" t="n"/>
      <c r="P23" s="195" t="n"/>
      <c r="Q23" s="195" t="n"/>
      <c r="R23" s="195" t="n"/>
      <c r="S23" s="195" t="n"/>
      <c r="T23" s="195" t="n"/>
      <c r="U23" s="195" t="n"/>
      <c r="V23" s="195" t="n"/>
      <c r="W23" s="195" t="n"/>
      <c r="X23" s="195" t="n"/>
      <c r="Y23" s="195" t="n"/>
      <c r="Z23" s="195" t="n"/>
      <c r="AA23" s="195" t="n"/>
      <c r="AB23" s="195" t="n"/>
      <c r="AC23" s="195" t="n"/>
      <c r="AD23" s="195" t="n"/>
      <c r="AE23" s="195" t="n"/>
      <c r="AF23" s="195" t="n"/>
      <c r="AG23" s="195" t="n"/>
      <c r="AH23" s="195" t="n"/>
      <c r="AI23" s="195" t="n"/>
      <c r="AJ23" s="195" t="n"/>
      <c r="AK23" s="195" t="n"/>
      <c r="AL23" s="195" t="n"/>
      <c r="AM23" s="195" t="n"/>
      <c r="AN23" s="195" t="n"/>
      <c r="AO23" s="195" t="n"/>
      <c r="AP23" s="195" t="n"/>
      <c r="AQ23" s="195" t="n"/>
      <c r="AR23" s="195" t="n"/>
      <c r="AS23" s="195" t="n"/>
      <c r="AT23" s="195" t="n"/>
      <c r="AU23" s="195" t="n"/>
      <c r="AV23" s="195" t="n"/>
      <c r="AW23" s="195" t="n"/>
      <c r="AX23" s="195" t="n"/>
      <c r="AY23" s="195" t="n"/>
      <c r="AZ23" s="195" t="n"/>
      <c r="BA23" s="195" t="n"/>
      <c r="BB23" s="195" t="n"/>
      <c r="BC23" s="195" t="n"/>
    </row>
    <row r="24" ht="12.75" customHeight="1" s="324"/>
    <row r="25" ht="12.75" customHeight="1" s="324"/>
    <row r="26" ht="12.75" customHeight="1" s="324">
      <c r="O26" s="195" t="n"/>
      <c r="P26" s="195" t="n"/>
      <c r="Q26" s="195" t="n"/>
      <c r="R26" s="195" t="n"/>
      <c r="S26" s="195" t="n"/>
      <c r="T26" s="195" t="n"/>
      <c r="U26" s="195" t="n"/>
      <c r="V26" s="195" t="n"/>
      <c r="W26" s="195" t="n"/>
      <c r="X26" s="195" t="n"/>
      <c r="Y26" s="195" t="n"/>
      <c r="Z26" s="195" t="n"/>
      <c r="AA26" s="195" t="n"/>
      <c r="AB26" s="195" t="n"/>
      <c r="AC26" s="195" t="n"/>
      <c r="AD26" s="195" t="n"/>
      <c r="AE26" s="195" t="n"/>
      <c r="AF26" s="195" t="n"/>
      <c r="AG26" s="195" t="n"/>
      <c r="AH26" s="195" t="n"/>
      <c r="AI26" s="195" t="n"/>
      <c r="AJ26" s="195" t="n"/>
      <c r="AK26" s="195" t="n"/>
      <c r="AL26" s="195" t="n"/>
      <c r="AM26" s="195" t="n"/>
      <c r="AN26" s="195" t="n"/>
      <c r="AO26" s="195" t="n"/>
      <c r="AP26" s="195" t="n"/>
      <c r="AQ26" s="195" t="n"/>
      <c r="AR26" s="195" t="n"/>
      <c r="AS26" s="195" t="n"/>
      <c r="AT26" s="195" t="n"/>
      <c r="AU26" s="195" t="n"/>
      <c r="AV26" s="195" t="n"/>
      <c r="AW26" s="195" t="n"/>
      <c r="AX26" s="195" t="n"/>
      <c r="AY26" s="195" t="n"/>
      <c r="AZ26" s="195" t="n"/>
      <c r="BA26" s="195" t="n"/>
      <c r="BB26" s="195" t="n"/>
      <c r="BC26" s="195" t="n"/>
    </row>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mergeCells count="3">
    <mergeCell ref="A3:G3"/>
    <mergeCell ref="A2:G2"/>
    <mergeCell ref="A1:G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xml><?xml version="1.0" encoding="utf-8"?>
<worksheet xmlns="http://schemas.openxmlformats.org/spreadsheetml/2006/main">
  <sheetPr codeName="Sheet8">
    <tabColor rgb="FFFFB3B3"/>
    <outlinePr summaryBelow="1" summaryRight="1"/>
    <pageSetUpPr/>
  </sheetPr>
  <dimension ref="A1:BC1000"/>
  <sheetViews>
    <sheetView showGridLines="0" workbookViewId="0">
      <selection activeCell="A1" sqref="A1"/>
    </sheetView>
  </sheetViews>
  <sheetFormatPr baseColWidth="8" defaultColWidth="12.63" defaultRowHeight="15" customHeight="1"/>
  <cols>
    <col width="45.38" customWidth="1" style="324" min="1" max="1"/>
    <col width="17" customWidth="1" style="324" min="2" max="55"/>
  </cols>
  <sheetData>
    <row r="1" ht="28.5" customHeight="1" s="324">
      <c r="A1" s="40" t="inlineStr">
        <is>
          <t>Project-specific output</t>
        </is>
      </c>
      <c r="H1" s="42" t="n"/>
      <c r="I1" s="42" t="n"/>
      <c r="J1" s="42" t="n"/>
      <c r="K1" s="42" t="n"/>
      <c r="L1" s="195" t="n"/>
      <c r="M1" s="195" t="n"/>
      <c r="N1" s="195" t="n"/>
      <c r="O1" s="195" t="n"/>
      <c r="P1" s="195" t="n"/>
      <c r="Q1" s="195" t="n"/>
      <c r="R1" s="195" t="n"/>
      <c r="S1" s="195" t="n"/>
      <c r="T1" s="195" t="n"/>
      <c r="U1" s="195" t="n"/>
      <c r="V1" s="195" t="n"/>
      <c r="W1" s="195" t="n"/>
      <c r="X1" s="195" t="n"/>
      <c r="Y1" s="195" t="n"/>
      <c r="Z1" s="195" t="n"/>
      <c r="AA1" s="195" t="n"/>
      <c r="AB1" s="195" t="n"/>
      <c r="AC1" s="195" t="n"/>
      <c r="AD1" s="195" t="n"/>
      <c r="AE1" s="195" t="n"/>
      <c r="AF1" s="195" t="n"/>
      <c r="AG1" s="195" t="n"/>
      <c r="AH1" s="195" t="n"/>
      <c r="AI1" s="195" t="n"/>
      <c r="AJ1" s="195" t="n"/>
      <c r="AK1" s="195" t="n"/>
      <c r="AL1" s="195" t="n"/>
      <c r="AM1" s="195" t="n"/>
      <c r="AN1" s="195" t="n"/>
      <c r="AO1" s="195" t="n"/>
      <c r="AP1" s="195" t="n"/>
      <c r="AQ1" s="195" t="n"/>
      <c r="AR1" s="195" t="n"/>
      <c r="AS1" s="195" t="n"/>
      <c r="AT1" s="195" t="n"/>
      <c r="AU1" s="195" t="n"/>
      <c r="AV1" s="195" t="n"/>
      <c r="AW1" s="195" t="n"/>
      <c r="AX1" s="195" t="n"/>
      <c r="AY1" s="195" t="n"/>
      <c r="AZ1" s="195" t="n"/>
      <c r="BA1" s="195" t="n"/>
      <c r="BB1" s="195" t="n"/>
      <c r="BC1" s="195" t="n"/>
    </row>
    <row r="2" ht="21" customHeight="1" s="324">
      <c r="A2" s="43" t="inlineStr">
        <is>
          <t>Function: Project-level output with key metrics and cost component breakdowns.</t>
        </is>
      </c>
      <c r="B2" s="325" t="n"/>
      <c r="C2" s="325" t="n"/>
      <c r="D2" s="325" t="n"/>
      <c r="E2" s="325" t="n"/>
      <c r="F2" s="325" t="n"/>
      <c r="G2" s="325" t="n"/>
      <c r="H2" s="195" t="n"/>
      <c r="I2" s="195" t="n"/>
      <c r="J2" s="195" t="n"/>
      <c r="K2" s="195" t="n"/>
      <c r="AK2" s="195" t="n"/>
      <c r="AL2" s="195" t="n"/>
      <c r="AM2" s="195" t="n"/>
      <c r="AN2" s="195" t="n"/>
      <c r="AO2" s="195" t="n"/>
      <c r="AP2" s="195" t="n"/>
      <c r="AQ2" s="195" t="n"/>
      <c r="AR2" s="195" t="n"/>
      <c r="AS2" s="195" t="n"/>
      <c r="AT2" s="195" t="n"/>
      <c r="AU2" s="195" t="n"/>
      <c r="AV2" s="195" t="n"/>
      <c r="AW2" s="195" t="n"/>
      <c r="AX2" s="195" t="n"/>
      <c r="AY2" s="195" t="n"/>
      <c r="AZ2" s="195" t="n"/>
      <c r="BA2" s="195" t="n"/>
      <c r="BB2" s="195" t="n"/>
      <c r="BC2" s="195" t="n"/>
    </row>
    <row r="3" ht="39" customHeight="1" s="324">
      <c r="A3" s="45" t="inlineStr">
        <is>
          <t>Guide to user: This tab should not need to be updated to see project-level cost estimates. Values on this sheet are outputs from the "Calculations" sheet. These outputs will reflect any updates made to the data points and calculations.</t>
        </is>
      </c>
      <c r="H3" s="195" t="n"/>
      <c r="I3" s="195" t="n"/>
      <c r="J3" s="195" t="n"/>
      <c r="K3" s="195" t="n"/>
      <c r="L3" s="195" t="n"/>
      <c r="M3" s="195" t="n"/>
      <c r="N3" s="195" t="n"/>
      <c r="O3" s="195" t="n"/>
      <c r="P3" s="195" t="n"/>
      <c r="Q3" s="195" t="n"/>
      <c r="R3" s="195" t="n"/>
      <c r="S3" s="195" t="n"/>
      <c r="T3" s="195" t="n"/>
      <c r="U3" s="195" t="n"/>
      <c r="V3" s="195" t="n"/>
      <c r="W3" s="195" t="n"/>
      <c r="X3" s="195" t="n"/>
      <c r="Y3" s="195" t="n"/>
      <c r="Z3" s="195" t="n"/>
      <c r="AA3" s="195" t="n"/>
      <c r="AB3" s="195" t="n"/>
      <c r="AC3" s="195" t="n"/>
      <c r="AD3" s="195" t="n"/>
      <c r="AE3" s="195" t="n"/>
      <c r="AF3" s="195" t="n"/>
      <c r="AG3" s="195" t="n"/>
      <c r="AH3" s="195" t="n"/>
      <c r="AI3" s="195" t="n"/>
      <c r="AJ3" s="195" t="n"/>
      <c r="AK3" s="195" t="n"/>
      <c r="AL3" s="195" t="n"/>
      <c r="AM3" s="195" t="n"/>
      <c r="AN3" s="195" t="n"/>
      <c r="AO3" s="195" t="n"/>
      <c r="AP3" s="195" t="n"/>
      <c r="AQ3" s="195" t="n"/>
      <c r="AR3" s="195" t="n"/>
      <c r="AS3" s="195" t="n"/>
      <c r="AT3" s="195" t="n"/>
      <c r="AU3" s="195" t="n"/>
      <c r="AV3" s="195" t="n"/>
      <c r="AW3" s="195" t="n"/>
      <c r="AX3" s="195" t="n"/>
      <c r="AY3" s="195" t="n"/>
      <c r="AZ3" s="195" t="n"/>
      <c r="BA3" s="195" t="n"/>
      <c r="BB3" s="195" t="n"/>
      <c r="BC3" s="195" t="n"/>
    </row>
    <row r="4" ht="45" customHeight="1" s="324">
      <c r="A4" s="188" t="inlineStr">
        <is>
          <t>Identifiers</t>
        </is>
      </c>
      <c r="F4" s="195" t="n"/>
      <c r="G4" s="195" t="n"/>
      <c r="H4" s="195" t="n"/>
      <c r="I4" s="195" t="n"/>
    </row>
    <row r="5" ht="12.75" customHeight="1" s="324">
      <c r="A5" s="60" t="inlineStr">
        <is>
          <t>Variation</t>
        </is>
      </c>
      <c r="B5" s="61" t="n">
        <v>1</v>
      </c>
      <c r="C5" s="61" t="n">
        <v>2</v>
      </c>
      <c r="D5" s="61" t="n">
        <v>3</v>
      </c>
      <c r="E5" s="61" t="n">
        <v>4</v>
      </c>
      <c r="F5" s="61" t="n">
        <v>5</v>
      </c>
      <c r="G5" s="61" t="n">
        <v>6</v>
      </c>
      <c r="H5" s="61" t="n">
        <v>7</v>
      </c>
      <c r="I5" s="61" t="n">
        <v>8</v>
      </c>
      <c r="J5" s="61" t="n">
        <v>9</v>
      </c>
      <c r="K5" s="61" t="n">
        <v>10</v>
      </c>
      <c r="L5" s="61" t="n">
        <v>11</v>
      </c>
      <c r="M5" s="61" t="n">
        <v>12</v>
      </c>
      <c r="N5" s="61" t="n">
        <v>13</v>
      </c>
      <c r="O5" s="61" t="n">
        <v>14</v>
      </c>
      <c r="P5" s="61" t="n">
        <v>15</v>
      </c>
      <c r="Q5" s="61" t="n">
        <v>16</v>
      </c>
      <c r="R5" s="61" t="n">
        <v>17</v>
      </c>
      <c r="S5" s="61" t="n">
        <v>18</v>
      </c>
      <c r="T5" s="61" t="n">
        <v>19</v>
      </c>
      <c r="U5" s="61" t="n">
        <v>20</v>
      </c>
      <c r="V5" s="61" t="n">
        <v>21</v>
      </c>
      <c r="W5" s="61" t="n">
        <v>22</v>
      </c>
      <c r="X5" s="61" t="n">
        <v>23</v>
      </c>
      <c r="Y5" s="61" t="n">
        <v>24</v>
      </c>
      <c r="Z5" s="61" t="n">
        <v>25</v>
      </c>
      <c r="AA5" s="61" t="n">
        <v>26</v>
      </c>
      <c r="AB5" s="61" t="n">
        <v>27</v>
      </c>
      <c r="AC5" s="61" t="n">
        <v>28</v>
      </c>
      <c r="AD5" s="61" t="n">
        <v>29</v>
      </c>
      <c r="AE5" s="61" t="n">
        <v>30</v>
      </c>
      <c r="AF5" s="61" t="n">
        <v>31</v>
      </c>
      <c r="AG5" s="61" t="n">
        <v>32</v>
      </c>
      <c r="AH5" s="61" t="n">
        <v>33</v>
      </c>
      <c r="AI5" s="61" t="n">
        <v>34</v>
      </c>
      <c r="AJ5" s="61" t="n">
        <v>35</v>
      </c>
      <c r="AK5" s="61" t="n">
        <v>36</v>
      </c>
      <c r="AL5" s="61" t="n">
        <v>37</v>
      </c>
      <c r="AM5" s="61" t="n">
        <v>38</v>
      </c>
      <c r="AN5" s="61" t="n">
        <v>39</v>
      </c>
      <c r="AO5" s="61" t="n">
        <v>40</v>
      </c>
      <c r="AP5" s="61" t="n">
        <v>41</v>
      </c>
      <c r="AQ5" s="61" t="n">
        <v>42</v>
      </c>
      <c r="AR5" s="61" t="n">
        <v>43</v>
      </c>
      <c r="AS5" s="61" t="n">
        <v>44</v>
      </c>
      <c r="AT5" s="61" t="n">
        <v>45</v>
      </c>
      <c r="AU5" s="61" t="n">
        <v>46</v>
      </c>
      <c r="AV5" s="61" t="n">
        <v>47</v>
      </c>
      <c r="AW5" s="61" t="n">
        <v>48</v>
      </c>
      <c r="AX5" s="61" t="n">
        <v>49</v>
      </c>
      <c r="AY5" s="61" t="n">
        <v>50</v>
      </c>
      <c r="AZ5" s="61" t="n">
        <v>51</v>
      </c>
      <c r="BA5" s="61" t="n">
        <v>52</v>
      </c>
      <c r="BB5" s="61" t="n">
        <v>53</v>
      </c>
      <c r="BC5" s="62" t="n">
        <v>54</v>
      </c>
    </row>
    <row r="6" ht="12.75" customHeight="1" s="324">
      <c r="A6" s="63" t="inlineStr">
        <is>
          <t>Country code</t>
        </is>
      </c>
      <c r="B6" s="319">
        <f t="array" ref="B6">INDEX('Inputs &amp; summary'!$E$28:$AN$73,MATCH('Project-level output'!B$5,'Inputs &amp; summary'!$D$28:$D$73,0),MATCH('Project-level output'!$A6,'Inputs &amp; summary'!$E$28:$AN$28,0))</f>
        <v/>
      </c>
      <c r="C6" s="319">
        <f t="array" ref="C6">INDEX('Inputs &amp; summary'!$E$28:$AN$73,MATCH('Project-level output'!C$5,'Inputs &amp; summary'!$D$28:$D$73,0),MATCH('Project-level output'!$A6,'Inputs &amp; summary'!$E$28:$AN$28,0))</f>
        <v/>
      </c>
      <c r="D6" s="319">
        <f t="array" ref="D6">INDEX('Inputs &amp; summary'!$E$28:$AN$73,MATCH('Project-level output'!D$5,'Inputs &amp; summary'!$D$28:$D$73,0),MATCH('Project-level output'!$A6,'Inputs &amp; summary'!$E$28:$AN$28,0))</f>
        <v/>
      </c>
      <c r="E6" s="319">
        <f t="array" ref="E6">INDEX('Inputs &amp; summary'!$E$28:$AN$73,MATCH('Project-level output'!E$5,'Inputs &amp; summary'!$D$28:$D$73,0),MATCH('Project-level output'!$A6,'Inputs &amp; summary'!$E$28:$AN$28,0))</f>
        <v/>
      </c>
      <c r="F6" s="319">
        <f t="array" ref="F6">INDEX('Inputs &amp; summary'!$E$28:$AN$73,MATCH('Project-level output'!F$5,'Inputs &amp; summary'!$D$28:$D$73,0),MATCH('Project-level output'!$A6,'Inputs &amp; summary'!$E$28:$AN$28,0))</f>
        <v/>
      </c>
      <c r="G6" s="319">
        <f t="array" ref="G6">INDEX('Inputs &amp; summary'!$E$28:$AN$73,MATCH('Project-level output'!G$5,'Inputs &amp; summary'!$D$28:$D$73,0),MATCH('Project-level output'!$A6,'Inputs &amp; summary'!$E$28:$AN$28,0))</f>
        <v/>
      </c>
      <c r="H6" s="319">
        <f t="array" ref="H6">INDEX('Inputs &amp; summary'!$E$28:$AN$73,MATCH('Project-level output'!H$5,'Inputs &amp; summary'!$D$28:$D$73,0),MATCH('Project-level output'!$A6,'Inputs &amp; summary'!$E$28:$AN$28,0))</f>
        <v/>
      </c>
      <c r="I6" s="319">
        <f t="array" ref="I6">INDEX('Inputs &amp; summary'!$E$28:$AN$73,MATCH('Project-level output'!I$5,'Inputs &amp; summary'!$D$28:$D$73,0),MATCH('Project-level output'!$A6,'Inputs &amp; summary'!$E$28:$AN$28,0))</f>
        <v/>
      </c>
      <c r="J6" s="319">
        <f t="array" ref="J6">INDEX('Inputs &amp; summary'!$E$28:$AN$73,MATCH('Project-level output'!J$5,'Inputs &amp; summary'!$D$28:$D$73,0),MATCH('Project-level output'!$A6,'Inputs &amp; summary'!$E$28:$AN$28,0))</f>
        <v/>
      </c>
      <c r="K6" s="319">
        <f t="array" ref="K6">INDEX('Inputs &amp; summary'!$E$28:$AN$73,MATCH('Project-level output'!K$5,'Inputs &amp; summary'!$D$28:$D$73,0),MATCH('Project-level output'!$A6,'Inputs &amp; summary'!$E$28:$AN$28,0))</f>
        <v/>
      </c>
      <c r="L6" s="319">
        <f t="array" ref="L6">INDEX('Inputs &amp; summary'!$E$28:$AN$73,MATCH('Project-level output'!L$5,'Inputs &amp; summary'!$D$28:$D$73,0),MATCH('Project-level output'!$A6,'Inputs &amp; summary'!$E$28:$AN$28,0))</f>
        <v/>
      </c>
      <c r="M6" s="319">
        <f t="array" ref="M6">INDEX('Inputs &amp; summary'!$E$28:$AN$73,MATCH('Project-level output'!M$5,'Inputs &amp; summary'!$D$28:$D$73,0),MATCH('Project-level output'!$A6,'Inputs &amp; summary'!$E$28:$AN$28,0))</f>
        <v/>
      </c>
      <c r="N6" s="319">
        <f t="array" ref="N6">INDEX('Inputs &amp; summary'!$E$28:$AN$73,MATCH('Project-level output'!N$5,'Inputs &amp; summary'!$D$28:$D$73,0),MATCH('Project-level output'!$A6,'Inputs &amp; summary'!$E$28:$AN$28,0))</f>
        <v/>
      </c>
      <c r="O6" s="319">
        <f t="array" ref="O6">INDEX('Inputs &amp; summary'!$E$28:$AN$73,MATCH('Project-level output'!O$5,'Inputs &amp; summary'!$D$28:$D$73,0),MATCH('Project-level output'!$A6,'Inputs &amp; summary'!$E$28:$AN$28,0))</f>
        <v/>
      </c>
      <c r="P6" s="319">
        <f t="array" ref="P6">INDEX('Inputs &amp; summary'!$E$28:$AN$73,MATCH('Project-level output'!P$5,'Inputs &amp; summary'!$D$28:$D$73,0),MATCH('Project-level output'!$A6,'Inputs &amp; summary'!$E$28:$AN$28,0))</f>
        <v/>
      </c>
      <c r="Q6" s="319">
        <f t="array" ref="Q6">INDEX('Inputs &amp; summary'!$E$28:$AN$73,MATCH('Project-level output'!Q$5,'Inputs &amp; summary'!$D$28:$D$73,0),MATCH('Project-level output'!$A6,'Inputs &amp; summary'!$E$28:$AN$28,0))</f>
        <v/>
      </c>
      <c r="R6" s="319">
        <f t="array" ref="R6">INDEX('Inputs &amp; summary'!$E$28:$AN$73,MATCH('Project-level output'!R$5,'Inputs &amp; summary'!$D$28:$D$73,0),MATCH('Project-level output'!$A6,'Inputs &amp; summary'!$E$28:$AN$28,0))</f>
        <v/>
      </c>
      <c r="S6" s="319">
        <f t="array" ref="S6">INDEX('Inputs &amp; summary'!$E$28:$AN$73,MATCH('Project-level output'!S$5,'Inputs &amp; summary'!$D$28:$D$73,0),MATCH('Project-level output'!$A6,'Inputs &amp; summary'!$E$28:$AN$28,0))</f>
        <v/>
      </c>
      <c r="T6" s="319">
        <f t="array" ref="T6">INDEX('Inputs &amp; summary'!$E$28:$AN$73,MATCH('Project-level output'!T$5,'Inputs &amp; summary'!$D$28:$D$73,0),MATCH('Project-level output'!$A6,'Inputs &amp; summary'!$E$28:$AN$28,0))</f>
        <v/>
      </c>
      <c r="U6" s="319">
        <f t="array" ref="U6">INDEX('Inputs &amp; summary'!$E$28:$AN$73,MATCH('Project-level output'!U$5,'Inputs &amp; summary'!$D$28:$D$73,0),MATCH('Project-level output'!$A6,'Inputs &amp; summary'!$E$28:$AN$28,0))</f>
        <v/>
      </c>
      <c r="V6" s="319">
        <f t="array" ref="V6">INDEX('Inputs &amp; summary'!$E$28:$AN$73,MATCH('Project-level output'!V$5,'Inputs &amp; summary'!$D$28:$D$73,0),MATCH('Project-level output'!$A6,'Inputs &amp; summary'!$E$28:$AN$28,0))</f>
        <v/>
      </c>
      <c r="W6" s="319">
        <f t="array" ref="W6">INDEX('Inputs &amp; summary'!$E$28:$AN$73,MATCH('Project-level output'!W$5,'Inputs &amp; summary'!$D$28:$D$73,0),MATCH('Project-level output'!$A6,'Inputs &amp; summary'!$E$28:$AN$28,0))</f>
        <v/>
      </c>
      <c r="X6" s="319">
        <f t="array" ref="X6">INDEX('Inputs &amp; summary'!$E$28:$AN$73,MATCH('Project-level output'!X$5,'Inputs &amp; summary'!$D$28:$D$73,0),MATCH('Project-level output'!$A6,'Inputs &amp; summary'!$E$28:$AN$28,0))</f>
        <v/>
      </c>
      <c r="Y6" s="319">
        <f t="array" ref="Y6">INDEX('Inputs &amp; summary'!$E$28:$AN$73,MATCH('Project-level output'!Y$5,'Inputs &amp; summary'!$D$28:$D$73,0),MATCH('Project-level output'!$A6,'Inputs &amp; summary'!$E$28:$AN$28,0))</f>
        <v/>
      </c>
      <c r="Z6" s="319">
        <f t="array" ref="Z6">INDEX('Inputs &amp; summary'!$E$28:$AN$73,MATCH('Project-level output'!Z$5,'Inputs &amp; summary'!$D$28:$D$73,0),MATCH('Project-level output'!$A6,'Inputs &amp; summary'!$E$28:$AN$28,0))</f>
        <v/>
      </c>
      <c r="AA6" s="319">
        <f t="array" ref="AA6">INDEX('Inputs &amp; summary'!$E$28:$AN$73,MATCH('Project-level output'!AA$5,'Inputs &amp; summary'!$D$28:$D$73,0),MATCH('Project-level output'!$A6,'Inputs &amp; summary'!$E$28:$AN$28,0))</f>
        <v/>
      </c>
      <c r="AB6" s="319">
        <f t="array" ref="AB6">INDEX('Inputs &amp; summary'!$E$28:$AN$73,MATCH('Project-level output'!AB$5,'Inputs &amp; summary'!$D$28:$D$73,0),MATCH('Project-level output'!$A6,'Inputs &amp; summary'!$E$28:$AN$28,0))</f>
        <v/>
      </c>
      <c r="AC6" s="319">
        <f t="array" ref="AC6">INDEX('Inputs &amp; summary'!$E$28:$AN$73,MATCH('Project-level output'!AC$5,'Inputs &amp; summary'!$D$28:$D$73,0),MATCH('Project-level output'!$A6,'Inputs &amp; summary'!$E$28:$AN$28,0))</f>
        <v/>
      </c>
      <c r="AD6" s="319">
        <f t="array" ref="AD6">INDEX('Inputs &amp; summary'!$E$28:$AN$73,MATCH('Project-level output'!AD$5,'Inputs &amp; summary'!$D$28:$D$73,0),MATCH('Project-level output'!$A6,'Inputs &amp; summary'!$E$28:$AN$28,0))</f>
        <v/>
      </c>
      <c r="AE6" s="319">
        <f t="array" ref="AE6">INDEX('Inputs &amp; summary'!$E$28:$AN$73,MATCH('Project-level output'!AE$5,'Inputs &amp; summary'!$D$28:$D$73,0),MATCH('Project-level output'!$A6,'Inputs &amp; summary'!$E$28:$AN$28,0))</f>
        <v/>
      </c>
      <c r="AF6" s="319">
        <f t="array" ref="AF6">INDEX('Inputs &amp; summary'!$E$28:$AN$73,MATCH('Project-level output'!AF$5,'Inputs &amp; summary'!$D$28:$D$73,0),MATCH('Project-level output'!$A6,'Inputs &amp; summary'!$E$28:$AN$28,0))</f>
        <v/>
      </c>
      <c r="AG6" s="319">
        <f t="array" ref="AG6">INDEX('Inputs &amp; summary'!$E$28:$AN$73,MATCH('Project-level output'!AG$5,'Inputs &amp; summary'!$D$28:$D$73,0),MATCH('Project-level output'!$A6,'Inputs &amp; summary'!$E$28:$AN$28,0))</f>
        <v/>
      </c>
      <c r="AH6" s="319">
        <f t="array" ref="AH6">INDEX('Inputs &amp; summary'!$E$28:$AN$73,MATCH('Project-level output'!AH$5,'Inputs &amp; summary'!$D$28:$D$73,0),MATCH('Project-level output'!$A6,'Inputs &amp; summary'!$E$28:$AN$28,0))</f>
        <v/>
      </c>
      <c r="AI6" s="319">
        <f t="array" ref="AI6">INDEX('Inputs &amp; summary'!$E$28:$AN$73,MATCH('Project-level output'!AI$5,'Inputs &amp; summary'!$D$28:$D$73,0),MATCH('Project-level output'!$A6,'Inputs &amp; summary'!$E$28:$AN$28,0))</f>
        <v/>
      </c>
      <c r="AJ6" s="319">
        <f t="array" ref="AJ6">INDEX('Inputs &amp; summary'!$E$28:$AN$73,MATCH('Project-level output'!AJ$5,'Inputs &amp; summary'!$D$28:$D$73,0),MATCH('Project-level output'!$A6,'Inputs &amp; summary'!$E$28:$AN$28,0))</f>
        <v/>
      </c>
      <c r="AK6" s="319">
        <f t="array" ref="AK6">INDEX('Inputs &amp; summary'!$E$28:$AN$73,MATCH('Project-level output'!AK$5,'Inputs &amp; summary'!$D$28:$D$73,0),MATCH('Project-level output'!$A6,'Inputs &amp; summary'!$E$28:$AN$28,0))</f>
        <v/>
      </c>
      <c r="AL6" s="319">
        <f t="array" ref="AL6">INDEX('Inputs &amp; summary'!$E$28:$AN$73,MATCH('Project-level output'!AL$5,'Inputs &amp; summary'!$D$28:$D$73,0),MATCH('Project-level output'!$A6,'Inputs &amp; summary'!$E$28:$AN$28,0))</f>
        <v/>
      </c>
      <c r="AM6" s="319">
        <f t="array" ref="AM6">INDEX('Inputs &amp; summary'!$E$28:$AN$73,MATCH('Project-level output'!AM$5,'Inputs &amp; summary'!$D$28:$D$73,0),MATCH('Project-level output'!$A6,'Inputs &amp; summary'!$E$28:$AN$28,0))</f>
        <v/>
      </c>
      <c r="AN6" s="319">
        <f t="array" ref="AN6">INDEX('Inputs &amp; summary'!$E$28:$AN$73,MATCH('Project-level output'!AN$5,'Inputs &amp; summary'!$D$28:$D$73,0),MATCH('Project-level output'!$A6,'Inputs &amp; summary'!$E$28:$AN$28,0))</f>
        <v/>
      </c>
      <c r="AO6" s="319">
        <f t="array" ref="AO6">INDEX('Inputs &amp; summary'!$E$28:$AN$73,MATCH('Project-level output'!AO$5,'Inputs &amp; summary'!$D$28:$D$73,0),MATCH('Project-level output'!$A6,'Inputs &amp; summary'!$E$28:$AN$28,0))</f>
        <v/>
      </c>
      <c r="AP6" s="319">
        <f t="array" ref="AP6">INDEX('Inputs &amp; summary'!$E$28:$AN$73,MATCH('Project-level output'!AP$5,'Inputs &amp; summary'!$D$28:$D$73,0),MATCH('Project-level output'!$A6,'Inputs &amp; summary'!$E$28:$AN$28,0))</f>
        <v/>
      </c>
      <c r="AQ6" s="319">
        <f t="array" ref="AQ6">INDEX('Inputs &amp; summary'!$E$28:$AN$73,MATCH('Project-level output'!AQ$5,'Inputs &amp; summary'!$D$28:$D$73,0),MATCH('Project-level output'!$A6,'Inputs &amp; summary'!$E$28:$AN$28,0))</f>
        <v/>
      </c>
      <c r="AR6" s="319">
        <f t="array" ref="AR6">INDEX('Inputs &amp; summary'!$E$28:$AN$73,MATCH('Project-level output'!AR$5,'Inputs &amp; summary'!$D$28:$D$73,0),MATCH('Project-level output'!$A6,'Inputs &amp; summary'!$E$28:$AN$28,0))</f>
        <v/>
      </c>
      <c r="AS6" s="319">
        <f t="array" ref="AS6">INDEX('Inputs &amp; summary'!$E$28:$AN$73,MATCH('Project-level output'!AS$5,'Inputs &amp; summary'!$D$28:$D$73,0),MATCH('Project-level output'!$A6,'Inputs &amp; summary'!$E$28:$AN$28,0))</f>
        <v/>
      </c>
      <c r="AT6" s="319">
        <f t="array" ref="AT6">INDEX('Inputs &amp; summary'!$E$28:$AN$73,MATCH('Project-level output'!AT$5,'Inputs &amp; summary'!$D$28:$D$73,0),MATCH('Project-level output'!$A6,'Inputs &amp; summary'!$E$28:$AN$28,0))</f>
        <v/>
      </c>
      <c r="AU6" s="319">
        <f t="array" ref="AU6">INDEX('Inputs &amp; summary'!$E$28:$AN$73,MATCH('Project-level output'!AU$5,'Inputs &amp; summary'!$D$28:$D$73,0),MATCH('Project-level output'!$A6,'Inputs &amp; summary'!$E$28:$AN$28,0))</f>
        <v/>
      </c>
      <c r="AV6" s="319">
        <f t="array" ref="AV6">INDEX('Inputs &amp; summary'!$E$28:$AN$73,MATCH('Project-level output'!AV$5,'Inputs &amp; summary'!$D$28:$D$73,0),MATCH('Project-level output'!$A6,'Inputs &amp; summary'!$E$28:$AN$28,0))</f>
        <v/>
      </c>
      <c r="AW6" s="319">
        <f t="array" ref="AW6">INDEX('Inputs &amp; summary'!$E$28:$AN$73,MATCH('Project-level output'!AW$5,'Inputs &amp; summary'!$D$28:$D$73,0),MATCH('Project-level output'!$A6,'Inputs &amp; summary'!$E$28:$AN$28,0))</f>
        <v/>
      </c>
      <c r="AX6" s="319">
        <f t="array" ref="AX6">INDEX('Inputs &amp; summary'!$E$28:$AN$73,MATCH('Project-level output'!AX$5,'Inputs &amp; summary'!$D$28:$D$73,0),MATCH('Project-level output'!$A6,'Inputs &amp; summary'!$E$28:$AN$28,0))</f>
        <v/>
      </c>
      <c r="AY6" s="319">
        <f t="array" ref="AY6">INDEX('Inputs &amp; summary'!$E$28:$AN$73,MATCH('Project-level output'!AY$5,'Inputs &amp; summary'!$D$28:$D$73,0),MATCH('Project-level output'!$A6,'Inputs &amp; summary'!$E$28:$AN$28,0))</f>
        <v/>
      </c>
      <c r="AZ6" s="319">
        <f t="array" ref="AZ6">INDEX('Inputs &amp; summary'!$E$28:$AN$73,MATCH('Project-level output'!AZ$5,'Inputs &amp; summary'!$D$28:$D$73,0),MATCH('Project-level output'!$A6,'Inputs &amp; summary'!$E$28:$AN$28,0))</f>
        <v/>
      </c>
      <c r="BA6" s="319">
        <f t="array" ref="BA6">INDEX('Inputs &amp; summary'!$E$28:$AN$73,MATCH('Project-level output'!BA$5,'Inputs &amp; summary'!$D$28:$D$73,0),MATCH('Project-level output'!$A6,'Inputs &amp; summary'!$E$28:$AN$28,0))</f>
        <v/>
      </c>
      <c r="BB6" s="319">
        <f t="array" ref="BB6">INDEX('Inputs &amp; summary'!$E$28:$AN$73,MATCH('Project-level output'!BB$5,'Inputs &amp; summary'!$D$28:$D$73,0),MATCH('Project-level output'!$A6,'Inputs &amp; summary'!$E$28:$AN$28,0))</f>
        <v/>
      </c>
      <c r="BC6" s="51">
        <f t="array" ref="BC6">INDEX('Inputs &amp; summary'!$E$28:$AN$73,MATCH('Project-level output'!BC$5,'Inputs &amp; summary'!$D$28:$D$73,0),MATCH('Project-level output'!$A6,'Inputs &amp; summary'!$E$28:$AN$28,0))</f>
        <v/>
      </c>
    </row>
    <row r="7" ht="12.75" customHeight="1" s="324">
      <c r="A7" s="63" t="inlineStr">
        <is>
          <t>Activity</t>
        </is>
      </c>
      <c r="B7" s="319">
        <f t="array" ref="B7">INDEX('Inputs &amp; summary'!$E$28:$AN$73,MATCH('Project-level output'!B$5,'Inputs &amp; summary'!$D$28:$D$73,0),MATCH('Project-level output'!$A7,'Inputs &amp; summary'!$E$28:$AN$28,0))</f>
        <v/>
      </c>
      <c r="C7" s="319">
        <f t="array" ref="C7">INDEX('Inputs &amp; summary'!$E$28:$AN$73,MATCH('Project-level output'!C$5,'Inputs &amp; summary'!$D$28:$D$73,0),MATCH('Project-level output'!$A7,'Inputs &amp; summary'!$E$28:$AN$28,0))</f>
        <v/>
      </c>
      <c r="D7" s="319">
        <f t="array" ref="D7">INDEX('Inputs &amp; summary'!$E$28:$AN$73,MATCH('Project-level output'!D$5,'Inputs &amp; summary'!$D$28:$D$73,0),MATCH('Project-level output'!$A7,'Inputs &amp; summary'!$E$28:$AN$28,0))</f>
        <v/>
      </c>
      <c r="E7" s="319">
        <f t="array" ref="E7">INDEX('Inputs &amp; summary'!$E$28:$AN$73,MATCH('Project-level output'!E$5,'Inputs &amp; summary'!$D$28:$D$73,0),MATCH('Project-level output'!$A7,'Inputs &amp; summary'!$E$28:$AN$28,0))</f>
        <v/>
      </c>
      <c r="F7" s="319">
        <f t="array" ref="F7">INDEX('Inputs &amp; summary'!$E$28:$AN$73,MATCH('Project-level output'!F$5,'Inputs &amp; summary'!$D$28:$D$73,0),MATCH('Project-level output'!$A7,'Inputs &amp; summary'!$E$28:$AN$28,0))</f>
        <v/>
      </c>
      <c r="G7" s="319">
        <f t="array" ref="G7">INDEX('Inputs &amp; summary'!$E$28:$AN$73,MATCH('Project-level output'!G$5,'Inputs &amp; summary'!$D$28:$D$73,0),MATCH('Project-level output'!$A7,'Inputs &amp; summary'!$E$28:$AN$28,0))</f>
        <v/>
      </c>
      <c r="H7" s="319">
        <f t="array" ref="H7">INDEX('Inputs &amp; summary'!$E$28:$AN$73,MATCH('Project-level output'!H$5,'Inputs &amp; summary'!$D$28:$D$73,0),MATCH('Project-level output'!$A7,'Inputs &amp; summary'!$E$28:$AN$28,0))</f>
        <v/>
      </c>
      <c r="I7" s="319">
        <f t="array" ref="I7">INDEX('Inputs &amp; summary'!$E$28:$AN$73,MATCH('Project-level output'!I$5,'Inputs &amp; summary'!$D$28:$D$73,0),MATCH('Project-level output'!$A7,'Inputs &amp; summary'!$E$28:$AN$28,0))</f>
        <v/>
      </c>
      <c r="J7" s="319">
        <f t="array" ref="J7">INDEX('Inputs &amp; summary'!$E$28:$AN$73,MATCH('Project-level output'!J$5,'Inputs &amp; summary'!$D$28:$D$73,0),MATCH('Project-level output'!$A7,'Inputs &amp; summary'!$E$28:$AN$28,0))</f>
        <v/>
      </c>
      <c r="K7" s="319">
        <f t="array" ref="K7">INDEX('Inputs &amp; summary'!$E$28:$AN$73,MATCH('Project-level output'!K$5,'Inputs &amp; summary'!$D$28:$D$73,0),MATCH('Project-level output'!$A7,'Inputs &amp; summary'!$E$28:$AN$28,0))</f>
        <v/>
      </c>
      <c r="L7" s="319">
        <f t="array" ref="L7">INDEX('Inputs &amp; summary'!$E$28:$AN$73,MATCH('Project-level output'!L$5,'Inputs &amp; summary'!$D$28:$D$73,0),MATCH('Project-level output'!$A7,'Inputs &amp; summary'!$E$28:$AN$28,0))</f>
        <v/>
      </c>
      <c r="M7" s="319">
        <f t="array" ref="M7">INDEX('Inputs &amp; summary'!$E$28:$AN$73,MATCH('Project-level output'!M$5,'Inputs &amp; summary'!$D$28:$D$73,0),MATCH('Project-level output'!$A7,'Inputs &amp; summary'!$E$28:$AN$28,0))</f>
        <v/>
      </c>
      <c r="N7" s="319">
        <f t="array" ref="N7">INDEX('Inputs &amp; summary'!$E$28:$AN$73,MATCH('Project-level output'!N$5,'Inputs &amp; summary'!$D$28:$D$73,0),MATCH('Project-level output'!$A7,'Inputs &amp; summary'!$E$28:$AN$28,0))</f>
        <v/>
      </c>
      <c r="O7" s="319">
        <f t="array" ref="O7">INDEX('Inputs &amp; summary'!$E$28:$AN$73,MATCH('Project-level output'!O$5,'Inputs &amp; summary'!$D$28:$D$73,0),MATCH('Project-level output'!$A7,'Inputs &amp; summary'!$E$28:$AN$28,0))</f>
        <v/>
      </c>
      <c r="P7" s="319">
        <f t="array" ref="P7">INDEX('Inputs &amp; summary'!$E$28:$AN$73,MATCH('Project-level output'!P$5,'Inputs &amp; summary'!$D$28:$D$73,0),MATCH('Project-level output'!$A7,'Inputs &amp; summary'!$E$28:$AN$28,0))</f>
        <v/>
      </c>
      <c r="Q7" s="319">
        <f t="array" ref="Q7">INDEX('Inputs &amp; summary'!$E$28:$AN$73,MATCH('Project-level output'!Q$5,'Inputs &amp; summary'!$D$28:$D$73,0),MATCH('Project-level output'!$A7,'Inputs &amp; summary'!$E$28:$AN$28,0))</f>
        <v/>
      </c>
      <c r="R7" s="319">
        <f t="array" ref="R7">INDEX('Inputs &amp; summary'!$E$28:$AN$73,MATCH('Project-level output'!R$5,'Inputs &amp; summary'!$D$28:$D$73,0),MATCH('Project-level output'!$A7,'Inputs &amp; summary'!$E$28:$AN$28,0))</f>
        <v/>
      </c>
      <c r="S7" s="319">
        <f t="array" ref="S7">INDEX('Inputs &amp; summary'!$E$28:$AN$73,MATCH('Project-level output'!S$5,'Inputs &amp; summary'!$D$28:$D$73,0),MATCH('Project-level output'!$A7,'Inputs &amp; summary'!$E$28:$AN$28,0))</f>
        <v/>
      </c>
      <c r="T7" s="319">
        <f t="array" ref="T7">INDEX('Inputs &amp; summary'!$E$28:$AN$73,MATCH('Project-level output'!T$5,'Inputs &amp; summary'!$D$28:$D$73,0),MATCH('Project-level output'!$A7,'Inputs &amp; summary'!$E$28:$AN$28,0))</f>
        <v/>
      </c>
      <c r="U7" s="319">
        <f t="array" ref="U7">INDEX('Inputs &amp; summary'!$E$28:$AN$73,MATCH('Project-level output'!U$5,'Inputs &amp; summary'!$D$28:$D$73,0),MATCH('Project-level output'!$A7,'Inputs &amp; summary'!$E$28:$AN$28,0))</f>
        <v/>
      </c>
      <c r="V7" s="319">
        <f t="array" ref="V7">INDEX('Inputs &amp; summary'!$E$28:$AN$73,MATCH('Project-level output'!V$5,'Inputs &amp; summary'!$D$28:$D$73,0),MATCH('Project-level output'!$A7,'Inputs &amp; summary'!$E$28:$AN$28,0))</f>
        <v/>
      </c>
      <c r="W7" s="319">
        <f t="array" ref="W7">INDEX('Inputs &amp; summary'!$E$28:$AN$73,MATCH('Project-level output'!W$5,'Inputs &amp; summary'!$D$28:$D$73,0),MATCH('Project-level output'!$A7,'Inputs &amp; summary'!$E$28:$AN$28,0))</f>
        <v/>
      </c>
      <c r="X7" s="319">
        <f t="array" ref="X7">INDEX('Inputs &amp; summary'!$E$28:$AN$73,MATCH('Project-level output'!X$5,'Inputs &amp; summary'!$D$28:$D$73,0),MATCH('Project-level output'!$A7,'Inputs &amp; summary'!$E$28:$AN$28,0))</f>
        <v/>
      </c>
      <c r="Y7" s="319">
        <f t="array" ref="Y7">INDEX('Inputs &amp; summary'!$E$28:$AN$73,MATCH('Project-level output'!Y$5,'Inputs &amp; summary'!$D$28:$D$73,0),MATCH('Project-level output'!$A7,'Inputs &amp; summary'!$E$28:$AN$28,0))</f>
        <v/>
      </c>
      <c r="Z7" s="319">
        <f t="array" ref="Z7">INDEX('Inputs &amp; summary'!$E$28:$AN$73,MATCH('Project-level output'!Z$5,'Inputs &amp; summary'!$D$28:$D$73,0),MATCH('Project-level output'!$A7,'Inputs &amp; summary'!$E$28:$AN$28,0))</f>
        <v/>
      </c>
      <c r="AA7" s="319">
        <f t="array" ref="AA7">INDEX('Inputs &amp; summary'!$E$28:$AN$73,MATCH('Project-level output'!AA$5,'Inputs &amp; summary'!$D$28:$D$73,0),MATCH('Project-level output'!$A7,'Inputs &amp; summary'!$E$28:$AN$28,0))</f>
        <v/>
      </c>
      <c r="AB7" s="319">
        <f t="array" ref="AB7">INDEX('Inputs &amp; summary'!$E$28:$AN$73,MATCH('Project-level output'!AB$5,'Inputs &amp; summary'!$D$28:$D$73,0),MATCH('Project-level output'!$A7,'Inputs &amp; summary'!$E$28:$AN$28,0))</f>
        <v/>
      </c>
      <c r="AC7" s="319">
        <f t="array" ref="AC7">INDEX('Inputs &amp; summary'!$E$28:$AN$73,MATCH('Project-level output'!AC$5,'Inputs &amp; summary'!$D$28:$D$73,0),MATCH('Project-level output'!$A7,'Inputs &amp; summary'!$E$28:$AN$28,0))</f>
        <v/>
      </c>
      <c r="AD7" s="319">
        <f t="array" ref="AD7">INDEX('Inputs &amp; summary'!$E$28:$AN$73,MATCH('Project-level output'!AD$5,'Inputs &amp; summary'!$D$28:$D$73,0),MATCH('Project-level output'!$A7,'Inputs &amp; summary'!$E$28:$AN$28,0))</f>
        <v/>
      </c>
      <c r="AE7" s="319">
        <f t="array" ref="AE7">INDEX('Inputs &amp; summary'!$E$28:$AN$73,MATCH('Project-level output'!AE$5,'Inputs &amp; summary'!$D$28:$D$73,0),MATCH('Project-level output'!$A7,'Inputs &amp; summary'!$E$28:$AN$28,0))</f>
        <v/>
      </c>
      <c r="AF7" s="319">
        <f t="array" ref="AF7">INDEX('Inputs &amp; summary'!$E$28:$AN$73,MATCH('Project-level output'!AF$5,'Inputs &amp; summary'!$D$28:$D$73,0),MATCH('Project-level output'!$A7,'Inputs &amp; summary'!$E$28:$AN$28,0))</f>
        <v/>
      </c>
      <c r="AG7" s="319">
        <f t="array" ref="AG7">INDEX('Inputs &amp; summary'!$E$28:$AN$73,MATCH('Project-level output'!AG$5,'Inputs &amp; summary'!$D$28:$D$73,0),MATCH('Project-level output'!$A7,'Inputs &amp; summary'!$E$28:$AN$28,0))</f>
        <v/>
      </c>
      <c r="AH7" s="319">
        <f t="array" ref="AH7">INDEX('Inputs &amp; summary'!$E$28:$AN$73,MATCH('Project-level output'!AH$5,'Inputs &amp; summary'!$D$28:$D$73,0),MATCH('Project-level output'!$A7,'Inputs &amp; summary'!$E$28:$AN$28,0))</f>
        <v/>
      </c>
      <c r="AI7" s="319">
        <f t="array" ref="AI7">INDEX('Inputs &amp; summary'!$E$28:$AN$73,MATCH('Project-level output'!AI$5,'Inputs &amp; summary'!$D$28:$D$73,0),MATCH('Project-level output'!$A7,'Inputs &amp; summary'!$E$28:$AN$28,0))</f>
        <v/>
      </c>
      <c r="AJ7" s="319">
        <f t="array" ref="AJ7">INDEX('Inputs &amp; summary'!$E$28:$AN$73,MATCH('Project-level output'!AJ$5,'Inputs &amp; summary'!$D$28:$D$73,0),MATCH('Project-level output'!$A7,'Inputs &amp; summary'!$E$28:$AN$28,0))</f>
        <v/>
      </c>
      <c r="AK7" s="319">
        <f t="array" ref="AK7">INDEX('Inputs &amp; summary'!$E$28:$AN$73,MATCH('Project-level output'!AK$5,'Inputs &amp; summary'!$D$28:$D$73,0),MATCH('Project-level output'!$A7,'Inputs &amp; summary'!$E$28:$AN$28,0))</f>
        <v/>
      </c>
      <c r="AL7" s="319">
        <f t="array" ref="AL7">INDEX('Inputs &amp; summary'!$E$28:$AN$73,MATCH('Project-level output'!AL$5,'Inputs &amp; summary'!$D$28:$D$73,0),MATCH('Project-level output'!$A7,'Inputs &amp; summary'!$E$28:$AN$28,0))</f>
        <v/>
      </c>
      <c r="AM7" s="319">
        <f t="array" ref="AM7">INDEX('Inputs &amp; summary'!$E$28:$AN$73,MATCH('Project-level output'!AM$5,'Inputs &amp; summary'!$D$28:$D$73,0),MATCH('Project-level output'!$A7,'Inputs &amp; summary'!$E$28:$AN$28,0))</f>
        <v/>
      </c>
      <c r="AN7" s="319">
        <f t="array" ref="AN7">INDEX('Inputs &amp; summary'!$E$28:$AN$73,MATCH('Project-level output'!AN$5,'Inputs &amp; summary'!$D$28:$D$73,0),MATCH('Project-level output'!$A7,'Inputs &amp; summary'!$E$28:$AN$28,0))</f>
        <v/>
      </c>
      <c r="AO7" s="319">
        <f t="array" ref="AO7">INDEX('Inputs &amp; summary'!$E$28:$AN$73,MATCH('Project-level output'!AO$5,'Inputs &amp; summary'!$D$28:$D$73,0),MATCH('Project-level output'!$A7,'Inputs &amp; summary'!$E$28:$AN$28,0))</f>
        <v/>
      </c>
      <c r="AP7" s="319">
        <f t="array" ref="AP7">INDEX('Inputs &amp; summary'!$E$28:$AN$73,MATCH('Project-level output'!AP$5,'Inputs &amp; summary'!$D$28:$D$73,0),MATCH('Project-level output'!$A7,'Inputs &amp; summary'!$E$28:$AN$28,0))</f>
        <v/>
      </c>
      <c r="AQ7" s="319">
        <f t="array" ref="AQ7">INDEX('Inputs &amp; summary'!$E$28:$AN$73,MATCH('Project-level output'!AQ$5,'Inputs &amp; summary'!$D$28:$D$73,0),MATCH('Project-level output'!$A7,'Inputs &amp; summary'!$E$28:$AN$28,0))</f>
        <v/>
      </c>
      <c r="AR7" s="319">
        <f t="array" ref="AR7">INDEX('Inputs &amp; summary'!$E$28:$AN$73,MATCH('Project-level output'!AR$5,'Inputs &amp; summary'!$D$28:$D$73,0),MATCH('Project-level output'!$A7,'Inputs &amp; summary'!$E$28:$AN$28,0))</f>
        <v/>
      </c>
      <c r="AS7" s="319">
        <f t="array" ref="AS7">INDEX('Inputs &amp; summary'!$E$28:$AN$73,MATCH('Project-level output'!AS$5,'Inputs &amp; summary'!$D$28:$D$73,0),MATCH('Project-level output'!$A7,'Inputs &amp; summary'!$E$28:$AN$28,0))</f>
        <v/>
      </c>
      <c r="AT7" s="319">
        <f t="array" ref="AT7">INDEX('Inputs &amp; summary'!$E$28:$AN$73,MATCH('Project-level output'!AT$5,'Inputs &amp; summary'!$D$28:$D$73,0),MATCH('Project-level output'!$A7,'Inputs &amp; summary'!$E$28:$AN$28,0))</f>
        <v/>
      </c>
      <c r="AU7" s="319">
        <f t="array" ref="AU7">INDEX('Inputs &amp; summary'!$E$28:$AN$73,MATCH('Project-level output'!AU$5,'Inputs &amp; summary'!$D$28:$D$73,0),MATCH('Project-level output'!$A7,'Inputs &amp; summary'!$E$28:$AN$28,0))</f>
        <v/>
      </c>
      <c r="AV7" s="319">
        <f t="array" ref="AV7">INDEX('Inputs &amp; summary'!$E$28:$AN$73,MATCH('Project-level output'!AV$5,'Inputs &amp; summary'!$D$28:$D$73,0),MATCH('Project-level output'!$A7,'Inputs &amp; summary'!$E$28:$AN$28,0))</f>
        <v/>
      </c>
      <c r="AW7" s="319">
        <f t="array" ref="AW7">INDEX('Inputs &amp; summary'!$E$28:$AN$73,MATCH('Project-level output'!AW$5,'Inputs &amp; summary'!$D$28:$D$73,0),MATCH('Project-level output'!$A7,'Inputs &amp; summary'!$E$28:$AN$28,0))</f>
        <v/>
      </c>
      <c r="AX7" s="319">
        <f t="array" ref="AX7">INDEX('Inputs &amp; summary'!$E$28:$AN$73,MATCH('Project-level output'!AX$5,'Inputs &amp; summary'!$D$28:$D$73,0),MATCH('Project-level output'!$A7,'Inputs &amp; summary'!$E$28:$AN$28,0))</f>
        <v/>
      </c>
      <c r="AY7" s="319">
        <f t="array" ref="AY7">INDEX('Inputs &amp; summary'!$E$28:$AN$73,MATCH('Project-level output'!AY$5,'Inputs &amp; summary'!$D$28:$D$73,0),MATCH('Project-level output'!$A7,'Inputs &amp; summary'!$E$28:$AN$28,0))</f>
        <v/>
      </c>
      <c r="AZ7" s="319">
        <f t="array" ref="AZ7">INDEX('Inputs &amp; summary'!$E$28:$AN$73,MATCH('Project-level output'!AZ$5,'Inputs &amp; summary'!$D$28:$D$73,0),MATCH('Project-level output'!$A7,'Inputs &amp; summary'!$E$28:$AN$28,0))</f>
        <v/>
      </c>
      <c r="BA7" s="319">
        <f t="array" ref="BA7">INDEX('Inputs &amp; summary'!$E$28:$AN$73,MATCH('Project-level output'!BA$5,'Inputs &amp; summary'!$D$28:$D$73,0),MATCH('Project-level output'!$A7,'Inputs &amp; summary'!$E$28:$AN$28,0))</f>
        <v/>
      </c>
      <c r="BB7" s="319">
        <f t="array" ref="BB7">INDEX('Inputs &amp; summary'!$E$28:$AN$73,MATCH('Project-level output'!BB$5,'Inputs &amp; summary'!$D$28:$D$73,0),MATCH('Project-level output'!$A7,'Inputs &amp; summary'!$E$28:$AN$28,0))</f>
        <v/>
      </c>
      <c r="BC7" s="51">
        <f t="array" ref="BC7">INDEX('Inputs &amp; summary'!$E$28:$AN$73,MATCH('Project-level output'!BC$5,'Inputs &amp; summary'!$D$28:$D$73,0),MATCH('Project-level output'!$A7,'Inputs &amp; summary'!$E$28:$AN$28,0))</f>
        <v/>
      </c>
    </row>
    <row r="8" ht="12.75" customHeight="1" s="324">
      <c r="A8" s="63" t="inlineStr">
        <is>
          <t>Ecosystem</t>
        </is>
      </c>
      <c r="B8" s="319">
        <f t="array" ref="B8">INDEX('Inputs &amp; summary'!$E$28:$AN$73,MATCH('Project-level output'!B$5,'Inputs &amp; summary'!$D$28:$D$73,0),MATCH('Project-level output'!$A8,'Inputs &amp; summary'!$E$28:$AN$28,0))</f>
        <v/>
      </c>
      <c r="C8" s="319">
        <f t="array" ref="C8">INDEX('Inputs &amp; summary'!$E$28:$AN$73,MATCH('Project-level output'!C$5,'Inputs &amp; summary'!$D$28:$D$73,0),MATCH('Project-level output'!$A8,'Inputs &amp; summary'!$E$28:$AN$28,0))</f>
        <v/>
      </c>
      <c r="D8" s="319">
        <f t="array" ref="D8">INDEX('Inputs &amp; summary'!$E$28:$AN$73,MATCH('Project-level output'!D$5,'Inputs &amp; summary'!$D$28:$D$73,0),MATCH('Project-level output'!$A8,'Inputs &amp; summary'!$E$28:$AN$28,0))</f>
        <v/>
      </c>
      <c r="E8" s="319">
        <f t="array" ref="E8">INDEX('Inputs &amp; summary'!$E$28:$AN$73,MATCH('Project-level output'!E$5,'Inputs &amp; summary'!$D$28:$D$73,0),MATCH('Project-level output'!$A8,'Inputs &amp; summary'!$E$28:$AN$28,0))</f>
        <v/>
      </c>
      <c r="F8" s="319">
        <f t="array" ref="F8">INDEX('Inputs &amp; summary'!$E$28:$AN$73,MATCH('Project-level output'!F$5,'Inputs &amp; summary'!$D$28:$D$73,0),MATCH('Project-level output'!$A8,'Inputs &amp; summary'!$E$28:$AN$28,0))</f>
        <v/>
      </c>
      <c r="G8" s="319">
        <f t="array" ref="G8">INDEX('Inputs &amp; summary'!$E$28:$AN$73,MATCH('Project-level output'!G$5,'Inputs &amp; summary'!$D$28:$D$73,0),MATCH('Project-level output'!$A8,'Inputs &amp; summary'!$E$28:$AN$28,0))</f>
        <v/>
      </c>
      <c r="H8" s="319">
        <f t="array" ref="H8">INDEX('Inputs &amp; summary'!$E$28:$AN$73,MATCH('Project-level output'!H$5,'Inputs &amp; summary'!$D$28:$D$73,0),MATCH('Project-level output'!$A8,'Inputs &amp; summary'!$E$28:$AN$28,0))</f>
        <v/>
      </c>
      <c r="I8" s="319">
        <f t="array" ref="I8">INDEX('Inputs &amp; summary'!$E$28:$AN$73,MATCH('Project-level output'!I$5,'Inputs &amp; summary'!$D$28:$D$73,0),MATCH('Project-level output'!$A8,'Inputs &amp; summary'!$E$28:$AN$28,0))</f>
        <v/>
      </c>
      <c r="J8" s="319">
        <f t="array" ref="J8">INDEX('Inputs &amp; summary'!$E$28:$AN$73,MATCH('Project-level output'!J$5,'Inputs &amp; summary'!$D$28:$D$73,0),MATCH('Project-level output'!$A8,'Inputs &amp; summary'!$E$28:$AN$28,0))</f>
        <v/>
      </c>
      <c r="K8" s="319">
        <f t="array" ref="K8">INDEX('Inputs &amp; summary'!$E$28:$AN$73,MATCH('Project-level output'!K$5,'Inputs &amp; summary'!$D$28:$D$73,0),MATCH('Project-level output'!$A8,'Inputs &amp; summary'!$E$28:$AN$28,0))</f>
        <v/>
      </c>
      <c r="L8" s="319">
        <f t="array" ref="L8">INDEX('Inputs &amp; summary'!$E$28:$AN$73,MATCH('Project-level output'!L$5,'Inputs &amp; summary'!$D$28:$D$73,0),MATCH('Project-level output'!$A8,'Inputs &amp; summary'!$E$28:$AN$28,0))</f>
        <v/>
      </c>
      <c r="M8" s="319">
        <f t="array" ref="M8">INDEX('Inputs &amp; summary'!$E$28:$AN$73,MATCH('Project-level output'!M$5,'Inputs &amp; summary'!$D$28:$D$73,0),MATCH('Project-level output'!$A8,'Inputs &amp; summary'!$E$28:$AN$28,0))</f>
        <v/>
      </c>
      <c r="N8" s="319">
        <f t="array" ref="N8">INDEX('Inputs &amp; summary'!$E$28:$AN$73,MATCH('Project-level output'!N$5,'Inputs &amp; summary'!$D$28:$D$73,0),MATCH('Project-level output'!$A8,'Inputs &amp; summary'!$E$28:$AN$28,0))</f>
        <v/>
      </c>
      <c r="O8" s="319">
        <f t="array" ref="O8">INDEX('Inputs &amp; summary'!$E$28:$AN$73,MATCH('Project-level output'!O$5,'Inputs &amp; summary'!$D$28:$D$73,0),MATCH('Project-level output'!$A8,'Inputs &amp; summary'!$E$28:$AN$28,0))</f>
        <v/>
      </c>
      <c r="P8" s="319">
        <f t="array" ref="P8">INDEX('Inputs &amp; summary'!$E$28:$AN$73,MATCH('Project-level output'!P$5,'Inputs &amp; summary'!$D$28:$D$73,0),MATCH('Project-level output'!$A8,'Inputs &amp; summary'!$E$28:$AN$28,0))</f>
        <v/>
      </c>
      <c r="Q8" s="319">
        <f t="array" ref="Q8">INDEX('Inputs &amp; summary'!$E$28:$AN$73,MATCH('Project-level output'!Q$5,'Inputs &amp; summary'!$D$28:$D$73,0),MATCH('Project-level output'!$A8,'Inputs &amp; summary'!$E$28:$AN$28,0))</f>
        <v/>
      </c>
      <c r="R8" s="319">
        <f t="array" ref="R8">INDEX('Inputs &amp; summary'!$E$28:$AN$73,MATCH('Project-level output'!R$5,'Inputs &amp; summary'!$D$28:$D$73,0),MATCH('Project-level output'!$A8,'Inputs &amp; summary'!$E$28:$AN$28,0))</f>
        <v/>
      </c>
      <c r="S8" s="319">
        <f t="array" ref="S8">INDEX('Inputs &amp; summary'!$E$28:$AN$73,MATCH('Project-level output'!S$5,'Inputs &amp; summary'!$D$28:$D$73,0),MATCH('Project-level output'!$A8,'Inputs &amp; summary'!$E$28:$AN$28,0))</f>
        <v/>
      </c>
      <c r="T8" s="319">
        <f t="array" ref="T8">INDEX('Inputs &amp; summary'!$E$28:$AN$73,MATCH('Project-level output'!T$5,'Inputs &amp; summary'!$D$28:$D$73,0),MATCH('Project-level output'!$A8,'Inputs &amp; summary'!$E$28:$AN$28,0))</f>
        <v/>
      </c>
      <c r="U8" s="319">
        <f t="array" ref="U8">INDEX('Inputs &amp; summary'!$E$28:$AN$73,MATCH('Project-level output'!U$5,'Inputs &amp; summary'!$D$28:$D$73,0),MATCH('Project-level output'!$A8,'Inputs &amp; summary'!$E$28:$AN$28,0))</f>
        <v/>
      </c>
      <c r="V8" s="319">
        <f t="array" ref="V8">INDEX('Inputs &amp; summary'!$E$28:$AN$73,MATCH('Project-level output'!V$5,'Inputs &amp; summary'!$D$28:$D$73,0),MATCH('Project-level output'!$A8,'Inputs &amp; summary'!$E$28:$AN$28,0))</f>
        <v/>
      </c>
      <c r="W8" s="319">
        <f t="array" ref="W8">INDEX('Inputs &amp; summary'!$E$28:$AN$73,MATCH('Project-level output'!W$5,'Inputs &amp; summary'!$D$28:$D$73,0),MATCH('Project-level output'!$A8,'Inputs &amp; summary'!$E$28:$AN$28,0))</f>
        <v/>
      </c>
      <c r="X8" s="319">
        <f t="array" ref="X8">INDEX('Inputs &amp; summary'!$E$28:$AN$73,MATCH('Project-level output'!X$5,'Inputs &amp; summary'!$D$28:$D$73,0),MATCH('Project-level output'!$A8,'Inputs &amp; summary'!$E$28:$AN$28,0))</f>
        <v/>
      </c>
      <c r="Y8" s="319">
        <f t="array" ref="Y8">INDEX('Inputs &amp; summary'!$E$28:$AN$73,MATCH('Project-level output'!Y$5,'Inputs &amp; summary'!$D$28:$D$73,0),MATCH('Project-level output'!$A8,'Inputs &amp; summary'!$E$28:$AN$28,0))</f>
        <v/>
      </c>
      <c r="Z8" s="319">
        <f t="array" ref="Z8">INDEX('Inputs &amp; summary'!$E$28:$AN$73,MATCH('Project-level output'!Z$5,'Inputs &amp; summary'!$D$28:$D$73,0),MATCH('Project-level output'!$A8,'Inputs &amp; summary'!$E$28:$AN$28,0))</f>
        <v/>
      </c>
      <c r="AA8" s="319">
        <f t="array" ref="AA8">INDEX('Inputs &amp; summary'!$E$28:$AN$73,MATCH('Project-level output'!AA$5,'Inputs &amp; summary'!$D$28:$D$73,0),MATCH('Project-level output'!$A8,'Inputs &amp; summary'!$E$28:$AN$28,0))</f>
        <v/>
      </c>
      <c r="AB8" s="319">
        <f t="array" ref="AB8">INDEX('Inputs &amp; summary'!$E$28:$AN$73,MATCH('Project-level output'!AB$5,'Inputs &amp; summary'!$D$28:$D$73,0),MATCH('Project-level output'!$A8,'Inputs &amp; summary'!$E$28:$AN$28,0))</f>
        <v/>
      </c>
      <c r="AC8" s="319">
        <f t="array" ref="AC8">INDEX('Inputs &amp; summary'!$E$28:$AN$73,MATCH('Project-level output'!AC$5,'Inputs &amp; summary'!$D$28:$D$73,0),MATCH('Project-level output'!$A8,'Inputs &amp; summary'!$E$28:$AN$28,0))</f>
        <v/>
      </c>
      <c r="AD8" s="319">
        <f t="array" ref="AD8">INDEX('Inputs &amp; summary'!$E$28:$AN$73,MATCH('Project-level output'!AD$5,'Inputs &amp; summary'!$D$28:$D$73,0),MATCH('Project-level output'!$A8,'Inputs &amp; summary'!$E$28:$AN$28,0))</f>
        <v/>
      </c>
      <c r="AE8" s="319">
        <f t="array" ref="AE8">INDEX('Inputs &amp; summary'!$E$28:$AN$73,MATCH('Project-level output'!AE$5,'Inputs &amp; summary'!$D$28:$D$73,0),MATCH('Project-level output'!$A8,'Inputs &amp; summary'!$E$28:$AN$28,0))</f>
        <v/>
      </c>
      <c r="AF8" s="319">
        <f t="array" ref="AF8">INDEX('Inputs &amp; summary'!$E$28:$AN$73,MATCH('Project-level output'!AF$5,'Inputs &amp; summary'!$D$28:$D$73,0),MATCH('Project-level output'!$A8,'Inputs &amp; summary'!$E$28:$AN$28,0))</f>
        <v/>
      </c>
      <c r="AG8" s="319">
        <f t="array" ref="AG8">INDEX('Inputs &amp; summary'!$E$28:$AN$73,MATCH('Project-level output'!AG$5,'Inputs &amp; summary'!$D$28:$D$73,0),MATCH('Project-level output'!$A8,'Inputs &amp; summary'!$E$28:$AN$28,0))</f>
        <v/>
      </c>
      <c r="AH8" s="319">
        <f t="array" ref="AH8">INDEX('Inputs &amp; summary'!$E$28:$AN$73,MATCH('Project-level output'!AH$5,'Inputs &amp; summary'!$D$28:$D$73,0),MATCH('Project-level output'!$A8,'Inputs &amp; summary'!$E$28:$AN$28,0))</f>
        <v/>
      </c>
      <c r="AI8" s="319">
        <f t="array" ref="AI8">INDEX('Inputs &amp; summary'!$E$28:$AN$73,MATCH('Project-level output'!AI$5,'Inputs &amp; summary'!$D$28:$D$73,0),MATCH('Project-level output'!$A8,'Inputs &amp; summary'!$E$28:$AN$28,0))</f>
        <v/>
      </c>
      <c r="AJ8" s="319">
        <f t="array" ref="AJ8">INDEX('Inputs &amp; summary'!$E$28:$AN$73,MATCH('Project-level output'!AJ$5,'Inputs &amp; summary'!$D$28:$D$73,0),MATCH('Project-level output'!$A8,'Inputs &amp; summary'!$E$28:$AN$28,0))</f>
        <v/>
      </c>
      <c r="AK8" s="319">
        <f t="array" ref="AK8">INDEX('Inputs &amp; summary'!$E$28:$AN$73,MATCH('Project-level output'!AK$5,'Inputs &amp; summary'!$D$28:$D$73,0),MATCH('Project-level output'!$A8,'Inputs &amp; summary'!$E$28:$AN$28,0))</f>
        <v/>
      </c>
      <c r="AL8" s="319">
        <f t="array" ref="AL8">INDEX('Inputs &amp; summary'!$E$28:$AN$73,MATCH('Project-level output'!AL$5,'Inputs &amp; summary'!$D$28:$D$73,0),MATCH('Project-level output'!$A8,'Inputs &amp; summary'!$E$28:$AN$28,0))</f>
        <v/>
      </c>
      <c r="AM8" s="319">
        <f t="array" ref="AM8">INDEX('Inputs &amp; summary'!$E$28:$AN$73,MATCH('Project-level output'!AM$5,'Inputs &amp; summary'!$D$28:$D$73,0),MATCH('Project-level output'!$A8,'Inputs &amp; summary'!$E$28:$AN$28,0))</f>
        <v/>
      </c>
      <c r="AN8" s="319">
        <f t="array" ref="AN8">INDEX('Inputs &amp; summary'!$E$28:$AN$73,MATCH('Project-level output'!AN$5,'Inputs &amp; summary'!$D$28:$D$73,0),MATCH('Project-level output'!$A8,'Inputs &amp; summary'!$E$28:$AN$28,0))</f>
        <v/>
      </c>
      <c r="AO8" s="319">
        <f t="array" ref="AO8">INDEX('Inputs &amp; summary'!$E$28:$AN$73,MATCH('Project-level output'!AO$5,'Inputs &amp; summary'!$D$28:$D$73,0),MATCH('Project-level output'!$A8,'Inputs &amp; summary'!$E$28:$AN$28,0))</f>
        <v/>
      </c>
      <c r="AP8" s="319">
        <f t="array" ref="AP8">INDEX('Inputs &amp; summary'!$E$28:$AN$73,MATCH('Project-level output'!AP$5,'Inputs &amp; summary'!$D$28:$D$73,0),MATCH('Project-level output'!$A8,'Inputs &amp; summary'!$E$28:$AN$28,0))</f>
        <v/>
      </c>
      <c r="AQ8" s="319">
        <f t="array" ref="AQ8">INDEX('Inputs &amp; summary'!$E$28:$AN$73,MATCH('Project-level output'!AQ$5,'Inputs &amp; summary'!$D$28:$D$73,0),MATCH('Project-level output'!$A8,'Inputs &amp; summary'!$E$28:$AN$28,0))</f>
        <v/>
      </c>
      <c r="AR8" s="319">
        <f t="array" ref="AR8">INDEX('Inputs &amp; summary'!$E$28:$AN$73,MATCH('Project-level output'!AR$5,'Inputs &amp; summary'!$D$28:$D$73,0),MATCH('Project-level output'!$A8,'Inputs &amp; summary'!$E$28:$AN$28,0))</f>
        <v/>
      </c>
      <c r="AS8" s="319">
        <f t="array" ref="AS8">INDEX('Inputs &amp; summary'!$E$28:$AN$73,MATCH('Project-level output'!AS$5,'Inputs &amp; summary'!$D$28:$D$73,0),MATCH('Project-level output'!$A8,'Inputs &amp; summary'!$E$28:$AN$28,0))</f>
        <v/>
      </c>
      <c r="AT8" s="319">
        <f t="array" ref="AT8">INDEX('Inputs &amp; summary'!$E$28:$AN$73,MATCH('Project-level output'!AT$5,'Inputs &amp; summary'!$D$28:$D$73,0),MATCH('Project-level output'!$A8,'Inputs &amp; summary'!$E$28:$AN$28,0))</f>
        <v/>
      </c>
      <c r="AU8" s="319">
        <f t="array" ref="AU8">INDEX('Inputs &amp; summary'!$E$28:$AN$73,MATCH('Project-level output'!AU$5,'Inputs &amp; summary'!$D$28:$D$73,0),MATCH('Project-level output'!$A8,'Inputs &amp; summary'!$E$28:$AN$28,0))</f>
        <v/>
      </c>
      <c r="AV8" s="319">
        <f t="array" ref="AV8">INDEX('Inputs &amp; summary'!$E$28:$AN$73,MATCH('Project-level output'!AV$5,'Inputs &amp; summary'!$D$28:$D$73,0),MATCH('Project-level output'!$A8,'Inputs &amp; summary'!$E$28:$AN$28,0))</f>
        <v/>
      </c>
      <c r="AW8" s="319">
        <f t="array" ref="AW8">INDEX('Inputs &amp; summary'!$E$28:$AN$73,MATCH('Project-level output'!AW$5,'Inputs &amp; summary'!$D$28:$D$73,0),MATCH('Project-level output'!$A8,'Inputs &amp; summary'!$E$28:$AN$28,0))</f>
        <v/>
      </c>
      <c r="AX8" s="319">
        <f t="array" ref="AX8">INDEX('Inputs &amp; summary'!$E$28:$AN$73,MATCH('Project-level output'!AX$5,'Inputs &amp; summary'!$D$28:$D$73,0),MATCH('Project-level output'!$A8,'Inputs &amp; summary'!$E$28:$AN$28,0))</f>
        <v/>
      </c>
      <c r="AY8" s="319">
        <f t="array" ref="AY8">INDEX('Inputs &amp; summary'!$E$28:$AN$73,MATCH('Project-level output'!AY$5,'Inputs &amp; summary'!$D$28:$D$73,0),MATCH('Project-level output'!$A8,'Inputs &amp; summary'!$E$28:$AN$28,0))</f>
        <v/>
      </c>
      <c r="AZ8" s="319">
        <f t="array" ref="AZ8">INDEX('Inputs &amp; summary'!$E$28:$AN$73,MATCH('Project-level output'!AZ$5,'Inputs &amp; summary'!$D$28:$D$73,0),MATCH('Project-level output'!$A8,'Inputs &amp; summary'!$E$28:$AN$28,0))</f>
        <v/>
      </c>
      <c r="BA8" s="319">
        <f t="array" ref="BA8">INDEX('Inputs &amp; summary'!$E$28:$AN$73,MATCH('Project-level output'!BA$5,'Inputs &amp; summary'!$D$28:$D$73,0),MATCH('Project-level output'!$A8,'Inputs &amp; summary'!$E$28:$AN$28,0))</f>
        <v/>
      </c>
      <c r="BB8" s="319">
        <f t="array" ref="BB8">INDEX('Inputs &amp; summary'!$E$28:$AN$73,MATCH('Project-level output'!BB$5,'Inputs &amp; summary'!$D$28:$D$73,0),MATCH('Project-level output'!$A8,'Inputs &amp; summary'!$E$28:$AN$28,0))</f>
        <v/>
      </c>
      <c r="BC8" s="51">
        <f t="array" ref="BC8">INDEX('Inputs &amp; summary'!$E$28:$AN$73,MATCH('Project-level output'!BC$5,'Inputs &amp; summary'!$D$28:$D$73,0),MATCH('Project-level output'!$A8,'Inputs &amp; summary'!$E$28:$AN$28,0))</f>
        <v/>
      </c>
    </row>
    <row r="9" ht="12.75" customHeight="1" s="324">
      <c r="A9" s="64" t="inlineStr">
        <is>
          <t>Country</t>
        </is>
      </c>
      <c r="B9" s="65">
        <f t="array" ref="B9">INDEX('Inputs &amp; summary'!$E$28:$AN$73,MATCH('Project-level output'!B$5,'Inputs &amp; summary'!$D$28:$D$73,0),MATCH('Project-level output'!$A9,'Inputs &amp; summary'!$E$28:$AN$28,0))</f>
        <v/>
      </c>
      <c r="C9" s="65">
        <f t="array" ref="C9">INDEX('Inputs &amp; summary'!$E$28:$AN$73,MATCH('Project-level output'!C$5,'Inputs &amp; summary'!$D$28:$D$73,0),MATCH('Project-level output'!$A9,'Inputs &amp; summary'!$E$28:$AN$28,0))</f>
        <v/>
      </c>
      <c r="D9" s="65">
        <f t="array" ref="D9">INDEX('Inputs &amp; summary'!$E$28:$AN$73,MATCH('Project-level output'!D$5,'Inputs &amp; summary'!$D$28:$D$73,0),MATCH('Project-level output'!$A9,'Inputs &amp; summary'!$E$28:$AN$28,0))</f>
        <v/>
      </c>
      <c r="E9" s="65">
        <f t="array" ref="E9">INDEX('Inputs &amp; summary'!$E$28:$AN$73,MATCH('Project-level output'!E$5,'Inputs &amp; summary'!$D$28:$D$73,0),MATCH('Project-level output'!$A9,'Inputs &amp; summary'!$E$28:$AN$28,0))</f>
        <v/>
      </c>
      <c r="F9" s="65">
        <f t="array" ref="F9">INDEX('Inputs &amp; summary'!$E$28:$AN$73,MATCH('Project-level output'!F$5,'Inputs &amp; summary'!$D$28:$D$73,0),MATCH('Project-level output'!$A9,'Inputs &amp; summary'!$E$28:$AN$28,0))</f>
        <v/>
      </c>
      <c r="G9" s="65">
        <f t="array" ref="G9">INDEX('Inputs &amp; summary'!$E$28:$AN$73,MATCH('Project-level output'!G$5,'Inputs &amp; summary'!$D$28:$D$73,0),MATCH('Project-level output'!$A9,'Inputs &amp; summary'!$E$28:$AN$28,0))</f>
        <v/>
      </c>
      <c r="H9" s="65">
        <f t="array" ref="H9">INDEX('Inputs &amp; summary'!$E$28:$AN$73,MATCH('Project-level output'!H$5,'Inputs &amp; summary'!$D$28:$D$73,0),MATCH('Project-level output'!$A9,'Inputs &amp; summary'!$E$28:$AN$28,0))</f>
        <v/>
      </c>
      <c r="I9" s="65">
        <f t="array" ref="I9">INDEX('Inputs &amp; summary'!$E$28:$AN$73,MATCH('Project-level output'!I$5,'Inputs &amp; summary'!$D$28:$D$73,0),MATCH('Project-level output'!$A9,'Inputs &amp; summary'!$E$28:$AN$28,0))</f>
        <v/>
      </c>
      <c r="J9" s="65">
        <f t="array" ref="J9">INDEX('Inputs &amp; summary'!$E$28:$AN$73,MATCH('Project-level output'!J$5,'Inputs &amp; summary'!$D$28:$D$73,0),MATCH('Project-level output'!$A9,'Inputs &amp; summary'!$E$28:$AN$28,0))</f>
        <v/>
      </c>
      <c r="K9" s="65">
        <f t="array" ref="K9">INDEX('Inputs &amp; summary'!$E$28:$AN$73,MATCH('Project-level output'!K$5,'Inputs &amp; summary'!$D$28:$D$73,0),MATCH('Project-level output'!$A9,'Inputs &amp; summary'!$E$28:$AN$28,0))</f>
        <v/>
      </c>
      <c r="L9" s="65">
        <f t="array" ref="L9">INDEX('Inputs &amp; summary'!$E$28:$AN$73,MATCH('Project-level output'!L$5,'Inputs &amp; summary'!$D$28:$D$73,0),MATCH('Project-level output'!$A9,'Inputs &amp; summary'!$E$28:$AN$28,0))</f>
        <v/>
      </c>
      <c r="M9" s="65">
        <f t="array" ref="M9">INDEX('Inputs &amp; summary'!$E$28:$AN$73,MATCH('Project-level output'!M$5,'Inputs &amp; summary'!$D$28:$D$73,0),MATCH('Project-level output'!$A9,'Inputs &amp; summary'!$E$28:$AN$28,0))</f>
        <v/>
      </c>
      <c r="N9" s="65">
        <f t="array" ref="N9">INDEX('Inputs &amp; summary'!$E$28:$AN$73,MATCH('Project-level output'!N$5,'Inputs &amp; summary'!$D$28:$D$73,0),MATCH('Project-level output'!$A9,'Inputs &amp; summary'!$E$28:$AN$28,0))</f>
        <v/>
      </c>
      <c r="O9" s="65">
        <f t="array" ref="O9">INDEX('Inputs &amp; summary'!$E$28:$AN$73,MATCH('Project-level output'!O$5,'Inputs &amp; summary'!$D$28:$D$73,0),MATCH('Project-level output'!$A9,'Inputs &amp; summary'!$E$28:$AN$28,0))</f>
        <v/>
      </c>
      <c r="P9" s="65">
        <f t="array" ref="P9">INDEX('Inputs &amp; summary'!$E$28:$AN$73,MATCH('Project-level output'!P$5,'Inputs &amp; summary'!$D$28:$D$73,0),MATCH('Project-level output'!$A9,'Inputs &amp; summary'!$E$28:$AN$28,0))</f>
        <v/>
      </c>
      <c r="Q9" s="65">
        <f t="array" ref="Q9">INDEX('Inputs &amp; summary'!$E$28:$AN$73,MATCH('Project-level output'!Q$5,'Inputs &amp; summary'!$D$28:$D$73,0),MATCH('Project-level output'!$A9,'Inputs &amp; summary'!$E$28:$AN$28,0))</f>
        <v/>
      </c>
      <c r="R9" s="65">
        <f t="array" ref="R9">INDEX('Inputs &amp; summary'!$E$28:$AN$73,MATCH('Project-level output'!R$5,'Inputs &amp; summary'!$D$28:$D$73,0),MATCH('Project-level output'!$A9,'Inputs &amp; summary'!$E$28:$AN$28,0))</f>
        <v/>
      </c>
      <c r="S9" s="65">
        <f t="array" ref="S9">INDEX('Inputs &amp; summary'!$E$28:$AN$73,MATCH('Project-level output'!S$5,'Inputs &amp; summary'!$D$28:$D$73,0),MATCH('Project-level output'!$A9,'Inputs &amp; summary'!$E$28:$AN$28,0))</f>
        <v/>
      </c>
      <c r="T9" s="65">
        <f t="array" ref="T9">INDEX('Inputs &amp; summary'!$E$28:$AN$73,MATCH('Project-level output'!T$5,'Inputs &amp; summary'!$D$28:$D$73,0),MATCH('Project-level output'!$A9,'Inputs &amp; summary'!$E$28:$AN$28,0))</f>
        <v/>
      </c>
      <c r="U9" s="65">
        <f t="array" ref="U9">INDEX('Inputs &amp; summary'!$E$28:$AN$73,MATCH('Project-level output'!U$5,'Inputs &amp; summary'!$D$28:$D$73,0),MATCH('Project-level output'!$A9,'Inputs &amp; summary'!$E$28:$AN$28,0))</f>
        <v/>
      </c>
      <c r="V9" s="65">
        <f t="array" ref="V9">INDEX('Inputs &amp; summary'!$E$28:$AN$73,MATCH('Project-level output'!V$5,'Inputs &amp; summary'!$D$28:$D$73,0),MATCH('Project-level output'!$A9,'Inputs &amp; summary'!$E$28:$AN$28,0))</f>
        <v/>
      </c>
      <c r="W9" s="65">
        <f t="array" ref="W9">INDEX('Inputs &amp; summary'!$E$28:$AN$73,MATCH('Project-level output'!W$5,'Inputs &amp; summary'!$D$28:$D$73,0),MATCH('Project-level output'!$A9,'Inputs &amp; summary'!$E$28:$AN$28,0))</f>
        <v/>
      </c>
      <c r="X9" s="65">
        <f t="array" ref="X9">INDEX('Inputs &amp; summary'!$E$28:$AN$73,MATCH('Project-level output'!X$5,'Inputs &amp; summary'!$D$28:$D$73,0),MATCH('Project-level output'!$A9,'Inputs &amp; summary'!$E$28:$AN$28,0))</f>
        <v/>
      </c>
      <c r="Y9" s="65">
        <f t="array" ref="Y9">INDEX('Inputs &amp; summary'!$E$28:$AN$73,MATCH('Project-level output'!Y$5,'Inputs &amp; summary'!$D$28:$D$73,0),MATCH('Project-level output'!$A9,'Inputs &amp; summary'!$E$28:$AN$28,0))</f>
        <v/>
      </c>
      <c r="Z9" s="65">
        <f t="array" ref="Z9">INDEX('Inputs &amp; summary'!$E$28:$AN$73,MATCH('Project-level output'!Z$5,'Inputs &amp; summary'!$D$28:$D$73,0),MATCH('Project-level output'!$A9,'Inputs &amp; summary'!$E$28:$AN$28,0))</f>
        <v/>
      </c>
      <c r="AA9" s="65">
        <f t="array" ref="AA9">INDEX('Inputs &amp; summary'!$E$28:$AN$73,MATCH('Project-level output'!AA$5,'Inputs &amp; summary'!$D$28:$D$73,0),MATCH('Project-level output'!$A9,'Inputs &amp; summary'!$E$28:$AN$28,0))</f>
        <v/>
      </c>
      <c r="AB9" s="65">
        <f t="array" ref="AB9">INDEX('Inputs &amp; summary'!$E$28:$AN$73,MATCH('Project-level output'!AB$5,'Inputs &amp; summary'!$D$28:$D$73,0),MATCH('Project-level output'!$A9,'Inputs &amp; summary'!$E$28:$AN$28,0))</f>
        <v/>
      </c>
      <c r="AC9" s="65">
        <f t="array" ref="AC9">INDEX('Inputs &amp; summary'!$E$28:$AN$73,MATCH('Project-level output'!AC$5,'Inputs &amp; summary'!$D$28:$D$73,0),MATCH('Project-level output'!$A9,'Inputs &amp; summary'!$E$28:$AN$28,0))</f>
        <v/>
      </c>
      <c r="AD9" s="65">
        <f t="array" ref="AD9">INDEX('Inputs &amp; summary'!$E$28:$AN$73,MATCH('Project-level output'!AD$5,'Inputs &amp; summary'!$D$28:$D$73,0),MATCH('Project-level output'!$A9,'Inputs &amp; summary'!$E$28:$AN$28,0))</f>
        <v/>
      </c>
      <c r="AE9" s="65">
        <f t="array" ref="AE9">INDEX('Inputs &amp; summary'!$E$28:$AN$73,MATCH('Project-level output'!AE$5,'Inputs &amp; summary'!$D$28:$D$73,0),MATCH('Project-level output'!$A9,'Inputs &amp; summary'!$E$28:$AN$28,0))</f>
        <v/>
      </c>
      <c r="AF9" s="65">
        <f t="array" ref="AF9">INDEX('Inputs &amp; summary'!$E$28:$AN$73,MATCH('Project-level output'!AF$5,'Inputs &amp; summary'!$D$28:$D$73,0),MATCH('Project-level output'!$A9,'Inputs &amp; summary'!$E$28:$AN$28,0))</f>
        <v/>
      </c>
      <c r="AG9" s="65">
        <f t="array" ref="AG9">INDEX('Inputs &amp; summary'!$E$28:$AN$73,MATCH('Project-level output'!AG$5,'Inputs &amp; summary'!$D$28:$D$73,0),MATCH('Project-level output'!$A9,'Inputs &amp; summary'!$E$28:$AN$28,0))</f>
        <v/>
      </c>
      <c r="AH9" s="65">
        <f t="array" ref="AH9">INDEX('Inputs &amp; summary'!$E$28:$AN$73,MATCH('Project-level output'!AH$5,'Inputs &amp; summary'!$D$28:$D$73,0),MATCH('Project-level output'!$A9,'Inputs &amp; summary'!$E$28:$AN$28,0))</f>
        <v/>
      </c>
      <c r="AI9" s="65">
        <f t="array" ref="AI9">INDEX('Inputs &amp; summary'!$E$28:$AN$73,MATCH('Project-level output'!AI$5,'Inputs &amp; summary'!$D$28:$D$73,0),MATCH('Project-level output'!$A9,'Inputs &amp; summary'!$E$28:$AN$28,0))</f>
        <v/>
      </c>
      <c r="AJ9" s="65">
        <f t="array" ref="AJ9">INDEX('Inputs &amp; summary'!$E$28:$AN$73,MATCH('Project-level output'!AJ$5,'Inputs &amp; summary'!$D$28:$D$73,0),MATCH('Project-level output'!$A9,'Inputs &amp; summary'!$E$28:$AN$28,0))</f>
        <v/>
      </c>
      <c r="AK9" s="65">
        <f t="array" ref="AK9">INDEX('Inputs &amp; summary'!$E$28:$AN$73,MATCH('Project-level output'!AK$5,'Inputs &amp; summary'!$D$28:$D$73,0),MATCH('Project-level output'!$A9,'Inputs &amp; summary'!$E$28:$AN$28,0))</f>
        <v/>
      </c>
      <c r="AL9" s="65">
        <f t="array" ref="AL9">INDEX('Inputs &amp; summary'!$E$28:$AN$73,MATCH('Project-level output'!AL$5,'Inputs &amp; summary'!$D$28:$D$73,0),MATCH('Project-level output'!$A9,'Inputs &amp; summary'!$E$28:$AN$28,0))</f>
        <v/>
      </c>
      <c r="AM9" s="65">
        <f t="array" ref="AM9">INDEX('Inputs &amp; summary'!$E$28:$AN$73,MATCH('Project-level output'!AM$5,'Inputs &amp; summary'!$D$28:$D$73,0),MATCH('Project-level output'!$A9,'Inputs &amp; summary'!$E$28:$AN$28,0))</f>
        <v/>
      </c>
      <c r="AN9" s="65">
        <f t="array" ref="AN9">INDEX('Inputs &amp; summary'!$E$28:$AN$73,MATCH('Project-level output'!AN$5,'Inputs &amp; summary'!$D$28:$D$73,0),MATCH('Project-level output'!$A9,'Inputs &amp; summary'!$E$28:$AN$28,0))</f>
        <v/>
      </c>
      <c r="AO9" s="65">
        <f t="array" ref="AO9">INDEX('Inputs &amp; summary'!$E$28:$AN$73,MATCH('Project-level output'!AO$5,'Inputs &amp; summary'!$D$28:$D$73,0),MATCH('Project-level output'!$A9,'Inputs &amp; summary'!$E$28:$AN$28,0))</f>
        <v/>
      </c>
      <c r="AP9" s="65">
        <f t="array" ref="AP9">INDEX('Inputs &amp; summary'!$E$28:$AN$73,MATCH('Project-level output'!AP$5,'Inputs &amp; summary'!$D$28:$D$73,0),MATCH('Project-level output'!$A9,'Inputs &amp; summary'!$E$28:$AN$28,0))</f>
        <v/>
      </c>
      <c r="AQ9" s="65">
        <f t="array" ref="AQ9">INDEX('Inputs &amp; summary'!$E$28:$AN$73,MATCH('Project-level output'!AQ$5,'Inputs &amp; summary'!$D$28:$D$73,0),MATCH('Project-level output'!$A9,'Inputs &amp; summary'!$E$28:$AN$28,0))</f>
        <v/>
      </c>
      <c r="AR9" s="65">
        <f t="array" ref="AR9">INDEX('Inputs &amp; summary'!$E$28:$AN$73,MATCH('Project-level output'!AR$5,'Inputs &amp; summary'!$D$28:$D$73,0),MATCH('Project-level output'!$A9,'Inputs &amp; summary'!$E$28:$AN$28,0))</f>
        <v/>
      </c>
      <c r="AS9" s="65">
        <f t="array" ref="AS9">INDEX('Inputs &amp; summary'!$E$28:$AN$73,MATCH('Project-level output'!AS$5,'Inputs &amp; summary'!$D$28:$D$73,0),MATCH('Project-level output'!$A9,'Inputs &amp; summary'!$E$28:$AN$28,0))</f>
        <v/>
      </c>
      <c r="AT9" s="65">
        <f t="array" ref="AT9">INDEX('Inputs &amp; summary'!$E$28:$AN$73,MATCH('Project-level output'!AT$5,'Inputs &amp; summary'!$D$28:$D$73,0),MATCH('Project-level output'!$A9,'Inputs &amp; summary'!$E$28:$AN$28,0))</f>
        <v/>
      </c>
      <c r="AU9" s="65">
        <f t="array" ref="AU9">INDEX('Inputs &amp; summary'!$E$28:$AN$73,MATCH('Project-level output'!AU$5,'Inputs &amp; summary'!$D$28:$D$73,0),MATCH('Project-level output'!$A9,'Inputs &amp; summary'!$E$28:$AN$28,0))</f>
        <v/>
      </c>
      <c r="AV9" s="65">
        <f t="array" ref="AV9">INDEX('Inputs &amp; summary'!$E$28:$AN$73,MATCH('Project-level output'!AV$5,'Inputs &amp; summary'!$D$28:$D$73,0),MATCH('Project-level output'!$A9,'Inputs &amp; summary'!$E$28:$AN$28,0))</f>
        <v/>
      </c>
      <c r="AW9" s="65">
        <f t="array" ref="AW9">INDEX('Inputs &amp; summary'!$E$28:$AN$73,MATCH('Project-level output'!AW$5,'Inputs &amp; summary'!$D$28:$D$73,0),MATCH('Project-level output'!$A9,'Inputs &amp; summary'!$E$28:$AN$28,0))</f>
        <v/>
      </c>
      <c r="AX9" s="65">
        <f t="array" ref="AX9">INDEX('Inputs &amp; summary'!$E$28:$AN$73,MATCH('Project-level output'!AX$5,'Inputs &amp; summary'!$D$28:$D$73,0),MATCH('Project-level output'!$A9,'Inputs &amp; summary'!$E$28:$AN$28,0))</f>
        <v/>
      </c>
      <c r="AY9" s="65">
        <f t="array" ref="AY9">INDEX('Inputs &amp; summary'!$E$28:$AN$73,MATCH('Project-level output'!AY$5,'Inputs &amp; summary'!$D$28:$D$73,0),MATCH('Project-level output'!$A9,'Inputs &amp; summary'!$E$28:$AN$28,0))</f>
        <v/>
      </c>
      <c r="AZ9" s="65">
        <f t="array" ref="AZ9">INDEX('Inputs &amp; summary'!$E$28:$AN$73,MATCH('Project-level output'!AZ$5,'Inputs &amp; summary'!$D$28:$D$73,0),MATCH('Project-level output'!$A9,'Inputs &amp; summary'!$E$28:$AN$28,0))</f>
        <v/>
      </c>
      <c r="BA9" s="65">
        <f t="array" ref="BA9">INDEX('Inputs &amp; summary'!$E$28:$AN$73,MATCH('Project-level output'!BA$5,'Inputs &amp; summary'!$D$28:$D$73,0),MATCH('Project-level output'!$A9,'Inputs &amp; summary'!$E$28:$AN$28,0))</f>
        <v/>
      </c>
      <c r="BB9" s="65">
        <f t="array" ref="BB9">INDEX('Inputs &amp; summary'!$E$28:$AN$73,MATCH('Project-level output'!BB$5,'Inputs &amp; summary'!$D$28:$D$73,0),MATCH('Project-level output'!$A9,'Inputs &amp; summary'!$E$28:$AN$28,0))</f>
        <v/>
      </c>
      <c r="BC9" s="66">
        <f t="array" ref="BC9">INDEX('Inputs &amp; summary'!$E$28:$AN$73,MATCH('Project-level output'!BC$5,'Inputs &amp; summary'!$D$28:$D$73,0),MATCH('Project-level output'!$A9,'Inputs &amp; summary'!$E$28:$AN$28,0))</f>
        <v/>
      </c>
    </row>
    <row r="10" ht="12.75" customHeight="1" s="324"/>
    <row r="11" ht="12.75" customHeight="1" s="324">
      <c r="A11" s="188" t="inlineStr">
        <is>
          <t>Summary output</t>
        </is>
      </c>
    </row>
    <row r="12" ht="12.75" customHeight="1" s="324">
      <c r="A12" s="67" t="inlineStr">
        <is>
          <t>Description</t>
        </is>
      </c>
      <c r="B12" s="68">
        <f t="array" ref="B12">INDEX('Inputs &amp; summary'!$E$28:$AN$73,MATCH('Project-level output'!B$5,'Inputs &amp; summary'!$D$28:$D$73,0),MATCH('Project-level output'!$A12,'Inputs &amp; summary'!$E$28:$AN$28,0))</f>
        <v/>
      </c>
      <c r="C12" s="68">
        <f t="array" ref="C12">INDEX('Inputs &amp; summary'!$E$28:$AN$73,MATCH('Project-level output'!C$5,'Inputs &amp; summary'!$D$28:$D$73,0),MATCH('Project-level output'!$A12,'Inputs &amp; summary'!$E$28:$AN$28,0))</f>
        <v/>
      </c>
      <c r="D12" s="68">
        <f t="array" ref="D12">INDEX('Inputs &amp; summary'!$E$28:$AN$73,MATCH('Project-level output'!D$5,'Inputs &amp; summary'!$D$28:$D$73,0),MATCH('Project-level output'!$A12,'Inputs &amp; summary'!$E$28:$AN$28,0))</f>
        <v/>
      </c>
      <c r="E12" s="68">
        <f t="array" ref="E12">INDEX('Inputs &amp; summary'!$E$28:$AN$73,MATCH('Project-level output'!E$5,'Inputs &amp; summary'!$D$28:$D$73,0),MATCH('Project-level output'!$A12,'Inputs &amp; summary'!$E$28:$AN$28,0))</f>
        <v/>
      </c>
      <c r="F12" s="68">
        <f t="array" ref="F12">INDEX('Inputs &amp; summary'!$E$28:$AN$73,MATCH('Project-level output'!F$5,'Inputs &amp; summary'!$D$28:$D$73,0),MATCH('Project-level output'!$A12,'Inputs &amp; summary'!$E$28:$AN$28,0))</f>
        <v/>
      </c>
      <c r="G12" s="68">
        <f t="array" ref="G12">INDEX('Inputs &amp; summary'!$E$28:$AN$73,MATCH('Project-level output'!G$5,'Inputs &amp; summary'!$D$28:$D$73,0),MATCH('Project-level output'!$A12,'Inputs &amp; summary'!$E$28:$AN$28,0))</f>
        <v/>
      </c>
      <c r="H12" s="68">
        <f t="array" ref="H12">INDEX('Inputs &amp; summary'!$E$28:$AN$73,MATCH('Project-level output'!H$5,'Inputs &amp; summary'!$D$28:$D$73,0),MATCH('Project-level output'!$A12,'Inputs &amp; summary'!$E$28:$AN$28,0))</f>
        <v/>
      </c>
      <c r="I12" s="68">
        <f t="array" ref="I12">INDEX('Inputs &amp; summary'!$E$28:$AN$73,MATCH('Project-level output'!I$5,'Inputs &amp; summary'!$D$28:$D$73,0),MATCH('Project-level output'!$A12,'Inputs &amp; summary'!$E$28:$AN$28,0))</f>
        <v/>
      </c>
      <c r="J12" s="68">
        <f t="array" ref="J12">INDEX('Inputs &amp; summary'!$E$28:$AN$73,MATCH('Project-level output'!J$5,'Inputs &amp; summary'!$D$28:$D$73,0),MATCH('Project-level output'!$A12,'Inputs &amp; summary'!$E$28:$AN$28,0))</f>
        <v/>
      </c>
      <c r="K12" s="68">
        <f t="array" ref="K12">INDEX('Inputs &amp; summary'!$E$28:$AN$73,MATCH('Project-level output'!K$5,'Inputs &amp; summary'!$D$28:$D$73,0),MATCH('Project-level output'!$A12,'Inputs &amp; summary'!$E$28:$AN$28,0))</f>
        <v/>
      </c>
      <c r="L12" s="68">
        <f t="array" ref="L12">INDEX('Inputs &amp; summary'!$E$28:$AN$73,MATCH('Project-level output'!L$5,'Inputs &amp; summary'!$D$28:$D$73,0),MATCH('Project-level output'!$A12,'Inputs &amp; summary'!$E$28:$AN$28,0))</f>
        <v/>
      </c>
      <c r="M12" s="68">
        <f t="array" ref="M12">INDEX('Inputs &amp; summary'!$E$28:$AN$73,MATCH('Project-level output'!M$5,'Inputs &amp; summary'!$D$28:$D$73,0),MATCH('Project-level output'!$A12,'Inputs &amp; summary'!$E$28:$AN$28,0))</f>
        <v/>
      </c>
      <c r="N12" s="68">
        <f t="array" ref="N12">INDEX('Inputs &amp; summary'!$E$28:$AN$73,MATCH('Project-level output'!N$5,'Inputs &amp; summary'!$D$28:$D$73,0),MATCH('Project-level output'!$A12,'Inputs &amp; summary'!$E$28:$AN$28,0))</f>
        <v/>
      </c>
      <c r="O12" s="68">
        <f t="array" ref="O12">INDEX('Inputs &amp; summary'!$E$28:$AN$73,MATCH('Project-level output'!O$5,'Inputs &amp; summary'!$D$28:$D$73,0),MATCH('Project-level output'!$A12,'Inputs &amp; summary'!$E$28:$AN$28,0))</f>
        <v/>
      </c>
      <c r="P12" s="68">
        <f t="array" ref="P12">INDEX('Inputs &amp; summary'!$E$28:$AN$73,MATCH('Project-level output'!P$5,'Inputs &amp; summary'!$D$28:$D$73,0),MATCH('Project-level output'!$A12,'Inputs &amp; summary'!$E$28:$AN$28,0))</f>
        <v/>
      </c>
      <c r="Q12" s="68">
        <f t="array" ref="Q12">INDEX('Inputs &amp; summary'!$E$28:$AN$73,MATCH('Project-level output'!Q$5,'Inputs &amp; summary'!$D$28:$D$73,0),MATCH('Project-level output'!$A12,'Inputs &amp; summary'!$E$28:$AN$28,0))</f>
        <v/>
      </c>
      <c r="R12" s="68">
        <f t="array" ref="R12">INDEX('Inputs &amp; summary'!$E$28:$AN$73,MATCH('Project-level output'!R$5,'Inputs &amp; summary'!$D$28:$D$73,0),MATCH('Project-level output'!$A12,'Inputs &amp; summary'!$E$28:$AN$28,0))</f>
        <v/>
      </c>
      <c r="S12" s="68">
        <f t="array" ref="S12">INDEX('Inputs &amp; summary'!$E$28:$AN$73,MATCH('Project-level output'!S$5,'Inputs &amp; summary'!$D$28:$D$73,0),MATCH('Project-level output'!$A12,'Inputs &amp; summary'!$E$28:$AN$28,0))</f>
        <v/>
      </c>
      <c r="T12" s="68">
        <f t="array" ref="T12">INDEX('Inputs &amp; summary'!$E$28:$AN$73,MATCH('Project-level output'!T$5,'Inputs &amp; summary'!$D$28:$D$73,0),MATCH('Project-level output'!$A12,'Inputs &amp; summary'!$E$28:$AN$28,0))</f>
        <v/>
      </c>
      <c r="U12" s="68">
        <f t="array" ref="U12">INDEX('Inputs &amp; summary'!$E$28:$AN$73,MATCH('Project-level output'!U$5,'Inputs &amp; summary'!$D$28:$D$73,0),MATCH('Project-level output'!$A12,'Inputs &amp; summary'!$E$28:$AN$28,0))</f>
        <v/>
      </c>
      <c r="V12" s="68">
        <f t="array" ref="V12">INDEX('Inputs &amp; summary'!$E$28:$AN$73,MATCH('Project-level output'!V$5,'Inputs &amp; summary'!$D$28:$D$73,0),MATCH('Project-level output'!$A12,'Inputs &amp; summary'!$E$28:$AN$28,0))</f>
        <v/>
      </c>
      <c r="W12" s="68">
        <f t="array" ref="W12">INDEX('Inputs &amp; summary'!$E$28:$AN$73,MATCH('Project-level output'!W$5,'Inputs &amp; summary'!$D$28:$D$73,0),MATCH('Project-level output'!$A12,'Inputs &amp; summary'!$E$28:$AN$28,0))</f>
        <v/>
      </c>
      <c r="X12" s="68">
        <f t="array" ref="X12">INDEX('Inputs &amp; summary'!$E$28:$AN$73,MATCH('Project-level output'!X$5,'Inputs &amp; summary'!$D$28:$D$73,0),MATCH('Project-level output'!$A12,'Inputs &amp; summary'!$E$28:$AN$28,0))</f>
        <v/>
      </c>
      <c r="Y12" s="68">
        <f t="array" ref="Y12">INDEX('Inputs &amp; summary'!$E$28:$AN$73,MATCH('Project-level output'!Y$5,'Inputs &amp; summary'!$D$28:$D$73,0),MATCH('Project-level output'!$A12,'Inputs &amp; summary'!$E$28:$AN$28,0))</f>
        <v/>
      </c>
      <c r="Z12" s="68">
        <f t="array" ref="Z12">INDEX('Inputs &amp; summary'!$E$28:$AN$73,MATCH('Project-level output'!Z$5,'Inputs &amp; summary'!$D$28:$D$73,0),MATCH('Project-level output'!$A12,'Inputs &amp; summary'!$E$28:$AN$28,0))</f>
        <v/>
      </c>
      <c r="AA12" s="68">
        <f t="array" ref="AA12">INDEX('Inputs &amp; summary'!$E$28:$AN$73,MATCH('Project-level output'!AA$5,'Inputs &amp; summary'!$D$28:$D$73,0),MATCH('Project-level output'!$A12,'Inputs &amp; summary'!$E$28:$AN$28,0))</f>
        <v/>
      </c>
      <c r="AB12" s="68">
        <f t="array" ref="AB12">INDEX('Inputs &amp; summary'!$E$28:$AN$73,MATCH('Project-level output'!AB$5,'Inputs &amp; summary'!$D$28:$D$73,0),MATCH('Project-level output'!$A12,'Inputs &amp; summary'!$E$28:$AN$28,0))</f>
        <v/>
      </c>
      <c r="AC12" s="68">
        <f t="array" ref="AC12">INDEX('Inputs &amp; summary'!$E$28:$AN$73,MATCH('Project-level output'!AC$5,'Inputs &amp; summary'!$D$28:$D$73,0),MATCH('Project-level output'!$A12,'Inputs &amp; summary'!$E$28:$AN$28,0))</f>
        <v/>
      </c>
      <c r="AD12" s="68">
        <f t="array" ref="AD12">INDEX('Inputs &amp; summary'!$E$28:$AN$73,MATCH('Project-level output'!AD$5,'Inputs &amp; summary'!$D$28:$D$73,0),MATCH('Project-level output'!$A12,'Inputs &amp; summary'!$E$28:$AN$28,0))</f>
        <v/>
      </c>
      <c r="AE12" s="68">
        <f t="array" ref="AE12">INDEX('Inputs &amp; summary'!$E$28:$AN$73,MATCH('Project-level output'!AE$5,'Inputs &amp; summary'!$D$28:$D$73,0),MATCH('Project-level output'!$A12,'Inputs &amp; summary'!$E$28:$AN$28,0))</f>
        <v/>
      </c>
      <c r="AF12" s="68">
        <f t="array" ref="AF12">INDEX('Inputs &amp; summary'!$E$28:$AN$73,MATCH('Project-level output'!AF$5,'Inputs &amp; summary'!$D$28:$D$73,0),MATCH('Project-level output'!$A12,'Inputs &amp; summary'!$E$28:$AN$28,0))</f>
        <v/>
      </c>
      <c r="AG12" s="68">
        <f t="array" ref="AG12">INDEX('Inputs &amp; summary'!$E$28:$AN$73,MATCH('Project-level output'!AG$5,'Inputs &amp; summary'!$D$28:$D$73,0),MATCH('Project-level output'!$A12,'Inputs &amp; summary'!$E$28:$AN$28,0))</f>
        <v/>
      </c>
      <c r="AH12" s="68">
        <f t="array" ref="AH12">INDEX('Inputs &amp; summary'!$E$28:$AN$73,MATCH('Project-level output'!AH$5,'Inputs &amp; summary'!$D$28:$D$73,0),MATCH('Project-level output'!$A12,'Inputs &amp; summary'!$E$28:$AN$28,0))</f>
        <v/>
      </c>
      <c r="AI12" s="68">
        <f t="array" ref="AI12">INDEX('Inputs &amp; summary'!$E$28:$AN$73,MATCH('Project-level output'!AI$5,'Inputs &amp; summary'!$D$28:$D$73,0),MATCH('Project-level output'!$A12,'Inputs &amp; summary'!$E$28:$AN$28,0))</f>
        <v/>
      </c>
      <c r="AJ12" s="68">
        <f t="array" ref="AJ12">INDEX('Inputs &amp; summary'!$E$28:$AN$73,MATCH('Project-level output'!AJ$5,'Inputs &amp; summary'!$D$28:$D$73,0),MATCH('Project-level output'!$A12,'Inputs &amp; summary'!$E$28:$AN$28,0))</f>
        <v/>
      </c>
      <c r="AK12" s="68">
        <f t="array" ref="AK12">INDEX('Inputs &amp; summary'!$E$28:$AN$73,MATCH('Project-level output'!AK$5,'Inputs &amp; summary'!$D$28:$D$73,0),MATCH('Project-level output'!$A12,'Inputs &amp; summary'!$E$28:$AN$28,0))</f>
        <v/>
      </c>
      <c r="AL12" s="68">
        <f t="array" ref="AL12">INDEX('Inputs &amp; summary'!$E$28:$AN$73,MATCH('Project-level output'!AL$5,'Inputs &amp; summary'!$D$28:$D$73,0),MATCH('Project-level output'!$A12,'Inputs &amp; summary'!$E$28:$AN$28,0))</f>
        <v/>
      </c>
      <c r="AM12" s="68">
        <f t="array" ref="AM12">INDEX('Inputs &amp; summary'!$E$28:$AN$73,MATCH('Project-level output'!AM$5,'Inputs &amp; summary'!$D$28:$D$73,0),MATCH('Project-level output'!$A12,'Inputs &amp; summary'!$E$28:$AN$28,0))</f>
        <v/>
      </c>
      <c r="AN12" s="68">
        <f t="array" ref="AN12">INDEX('Inputs &amp; summary'!$E$28:$AN$73,MATCH('Project-level output'!AN$5,'Inputs &amp; summary'!$D$28:$D$73,0),MATCH('Project-level output'!$A12,'Inputs &amp; summary'!$E$28:$AN$28,0))</f>
        <v/>
      </c>
      <c r="AO12" s="68">
        <f t="array" ref="AO12">INDEX('Inputs &amp; summary'!$E$28:$AN$73,MATCH('Project-level output'!AO$5,'Inputs &amp; summary'!$D$28:$D$73,0),MATCH('Project-level output'!$A12,'Inputs &amp; summary'!$E$28:$AN$28,0))</f>
        <v/>
      </c>
      <c r="AP12" s="68">
        <f t="array" ref="AP12">INDEX('Inputs &amp; summary'!$E$28:$AN$73,MATCH('Project-level output'!AP$5,'Inputs &amp; summary'!$D$28:$D$73,0),MATCH('Project-level output'!$A12,'Inputs &amp; summary'!$E$28:$AN$28,0))</f>
        <v/>
      </c>
      <c r="AQ12" s="68">
        <f t="array" ref="AQ12">INDEX('Inputs &amp; summary'!$E$28:$AN$73,MATCH('Project-level output'!AQ$5,'Inputs &amp; summary'!$D$28:$D$73,0),MATCH('Project-level output'!$A12,'Inputs &amp; summary'!$E$28:$AN$28,0))</f>
        <v/>
      </c>
      <c r="AR12" s="68">
        <f t="array" ref="AR12">INDEX('Inputs &amp; summary'!$E$28:$AN$73,MATCH('Project-level output'!AR$5,'Inputs &amp; summary'!$D$28:$D$73,0),MATCH('Project-level output'!$A12,'Inputs &amp; summary'!$E$28:$AN$28,0))</f>
        <v/>
      </c>
      <c r="AS12" s="68">
        <f t="array" ref="AS12">INDEX('Inputs &amp; summary'!$E$28:$AN$73,MATCH('Project-level output'!AS$5,'Inputs &amp; summary'!$D$28:$D$73,0),MATCH('Project-level output'!$A12,'Inputs &amp; summary'!$E$28:$AN$28,0))</f>
        <v/>
      </c>
      <c r="AT12" s="68">
        <f t="array" ref="AT12">INDEX('Inputs &amp; summary'!$E$28:$AN$73,MATCH('Project-level output'!AT$5,'Inputs &amp; summary'!$D$28:$D$73,0),MATCH('Project-level output'!$A12,'Inputs &amp; summary'!$E$28:$AN$28,0))</f>
        <v/>
      </c>
      <c r="AU12" s="68">
        <f t="array" ref="AU12">INDEX('Inputs &amp; summary'!$E$28:$AN$73,MATCH('Project-level output'!AU$5,'Inputs &amp; summary'!$D$28:$D$73,0),MATCH('Project-level output'!$A12,'Inputs &amp; summary'!$E$28:$AN$28,0))</f>
        <v/>
      </c>
      <c r="AV12" s="68">
        <f t="array" ref="AV12">INDEX('Inputs &amp; summary'!$E$28:$AN$73,MATCH('Project-level output'!AV$5,'Inputs &amp; summary'!$D$28:$D$73,0),MATCH('Project-level output'!$A12,'Inputs &amp; summary'!$E$28:$AN$28,0))</f>
        <v/>
      </c>
      <c r="AW12" s="68">
        <f t="array" ref="AW12">INDEX('Inputs &amp; summary'!$E$28:$AN$73,MATCH('Project-level output'!AW$5,'Inputs &amp; summary'!$D$28:$D$73,0),MATCH('Project-level output'!$A12,'Inputs &amp; summary'!$E$28:$AN$28,0))</f>
        <v/>
      </c>
      <c r="AX12" s="68">
        <f t="array" ref="AX12">INDEX('Inputs &amp; summary'!$E$28:$AN$73,MATCH('Project-level output'!AX$5,'Inputs &amp; summary'!$D$28:$D$73,0),MATCH('Project-level output'!$A12,'Inputs &amp; summary'!$E$28:$AN$28,0))</f>
        <v/>
      </c>
      <c r="AY12" s="68">
        <f t="array" ref="AY12">INDEX('Inputs &amp; summary'!$E$28:$AN$73,MATCH('Project-level output'!AY$5,'Inputs &amp; summary'!$D$28:$D$73,0),MATCH('Project-level output'!$A12,'Inputs &amp; summary'!$E$28:$AN$28,0))</f>
        <v/>
      </c>
      <c r="AZ12" s="68">
        <f t="array" ref="AZ12">INDEX('Inputs &amp; summary'!$E$28:$AN$73,MATCH('Project-level output'!AZ$5,'Inputs &amp; summary'!$D$28:$D$73,0),MATCH('Project-level output'!$A12,'Inputs &amp; summary'!$E$28:$AN$28,0))</f>
        <v/>
      </c>
      <c r="BA12" s="68">
        <f t="array" ref="BA12">INDEX('Inputs &amp; summary'!$E$28:$AN$73,MATCH('Project-level output'!BA$5,'Inputs &amp; summary'!$D$28:$D$73,0),MATCH('Project-level output'!$A12,'Inputs &amp; summary'!$E$28:$AN$28,0))</f>
        <v/>
      </c>
      <c r="BB12" s="68">
        <f t="array" ref="BB12">INDEX('Inputs &amp; summary'!$E$28:$AN$73,MATCH('Project-level output'!BB$5,'Inputs &amp; summary'!$D$28:$D$73,0),MATCH('Project-level output'!$A12,'Inputs &amp; summary'!$E$28:$AN$28,0))</f>
        <v/>
      </c>
      <c r="BC12" s="69">
        <f t="array" ref="BC12">INDEX('Inputs &amp; summary'!$E$28:$AN$73,MATCH('Project-level output'!BC$5,'Inputs &amp; summary'!$D$28:$D$73,0),MATCH('Project-level output'!$A12,'Inputs &amp; summary'!$E$28:$AN$28,0))</f>
        <v/>
      </c>
    </row>
    <row r="13" ht="12.75" customHeight="1" s="324">
      <c r="A13" s="63" t="inlineStr">
        <is>
          <t>Total cost (NPV)</t>
        </is>
      </c>
      <c r="B13" s="70">
        <f t="array" ref="B13">INDEX('Inputs &amp; summary'!$D$28:$AN$73,MATCH('Project-level output'!B$5,'Inputs &amp; summary'!$D$28:$D$73,0),MATCH('Project-level output'!$A13,'Inputs &amp; summary'!$D$28:$AN$28,0))</f>
        <v/>
      </c>
      <c r="C13" s="70">
        <f t="array" ref="C13">INDEX('Inputs &amp; summary'!$D$28:$AN$73,MATCH('Project-level output'!C$5,'Inputs &amp; summary'!$D$28:$D$73,0),MATCH('Project-level output'!$A13,'Inputs &amp; summary'!$D$28:$AN$28,0))</f>
        <v/>
      </c>
      <c r="D13" s="70">
        <f t="array" ref="D13">INDEX('Inputs &amp; summary'!$D$28:$AN$73,MATCH('Project-level output'!D$5,'Inputs &amp; summary'!$D$28:$D$73,0),MATCH('Project-level output'!$A13,'Inputs &amp; summary'!$D$28:$AN$28,0))</f>
        <v/>
      </c>
      <c r="E13" s="70">
        <f t="array" ref="E13">INDEX('Inputs &amp; summary'!$D$28:$AN$73,MATCH('Project-level output'!E$5,'Inputs &amp; summary'!$D$28:$D$73,0),MATCH('Project-level output'!$A13,'Inputs &amp; summary'!$D$28:$AN$28,0))</f>
        <v/>
      </c>
      <c r="F13" s="70">
        <f t="array" ref="F13">INDEX('Inputs &amp; summary'!$D$28:$AN$73,MATCH('Project-level output'!F$5,'Inputs &amp; summary'!$D$28:$D$73,0),MATCH('Project-level output'!$A13,'Inputs &amp; summary'!$D$28:$AN$28,0))</f>
        <v/>
      </c>
      <c r="G13" s="70">
        <f t="array" ref="G13">INDEX('Inputs &amp; summary'!$D$28:$AN$73,MATCH('Project-level output'!G$5,'Inputs &amp; summary'!$D$28:$D$73,0),MATCH('Project-level output'!$A13,'Inputs &amp; summary'!$D$28:$AN$28,0))</f>
        <v/>
      </c>
      <c r="H13" s="70">
        <f t="array" ref="H13">INDEX('Inputs &amp; summary'!$D$28:$AN$73,MATCH('Project-level output'!H$5,'Inputs &amp; summary'!$D$28:$D$73,0),MATCH('Project-level output'!$A13,'Inputs &amp; summary'!$D$28:$AN$28,0))</f>
        <v/>
      </c>
      <c r="I13" s="70">
        <f t="array" ref="I13">INDEX('Inputs &amp; summary'!$D$28:$AN$73,MATCH('Project-level output'!I$5,'Inputs &amp; summary'!$D$28:$D$73,0),MATCH('Project-level output'!$A13,'Inputs &amp; summary'!$D$28:$AN$28,0))</f>
        <v/>
      </c>
      <c r="J13" s="70">
        <f t="array" ref="J13">INDEX('Inputs &amp; summary'!$D$28:$AN$73,MATCH('Project-level output'!J$5,'Inputs &amp; summary'!$D$28:$D$73,0),MATCH('Project-level output'!$A13,'Inputs &amp; summary'!$D$28:$AN$28,0))</f>
        <v/>
      </c>
      <c r="K13" s="70">
        <f t="array" ref="K13">INDEX('Inputs &amp; summary'!$D$28:$AN$73,MATCH('Project-level output'!K$5,'Inputs &amp; summary'!$D$28:$D$73,0),MATCH('Project-level output'!$A13,'Inputs &amp; summary'!$D$28:$AN$28,0))</f>
        <v/>
      </c>
      <c r="L13" s="70">
        <f t="array" ref="L13">INDEX('Inputs &amp; summary'!$D$28:$AN$73,MATCH('Project-level output'!L$5,'Inputs &amp; summary'!$D$28:$D$73,0),MATCH('Project-level output'!$A13,'Inputs &amp; summary'!$D$28:$AN$28,0))</f>
        <v/>
      </c>
      <c r="M13" s="70">
        <f t="array" ref="M13">INDEX('Inputs &amp; summary'!$D$28:$AN$73,MATCH('Project-level output'!M$5,'Inputs &amp; summary'!$D$28:$D$73,0),MATCH('Project-level output'!$A13,'Inputs &amp; summary'!$D$28:$AN$28,0))</f>
        <v/>
      </c>
      <c r="N13" s="70">
        <f t="array" ref="N13">INDEX('Inputs &amp; summary'!$D$28:$AN$73,MATCH('Project-level output'!N$5,'Inputs &amp; summary'!$D$28:$D$73,0),MATCH('Project-level output'!$A13,'Inputs &amp; summary'!$D$28:$AN$28,0))</f>
        <v/>
      </c>
      <c r="O13" s="70">
        <f t="array" ref="O13">INDEX('Inputs &amp; summary'!$D$28:$AN$73,MATCH('Project-level output'!O$5,'Inputs &amp; summary'!$D$28:$D$73,0),MATCH('Project-level output'!$A13,'Inputs &amp; summary'!$D$28:$AN$28,0))</f>
        <v/>
      </c>
      <c r="P13" s="70">
        <f t="array" ref="P13">INDEX('Inputs &amp; summary'!$D$28:$AN$73,MATCH('Project-level output'!P$5,'Inputs &amp; summary'!$D$28:$D$73,0),MATCH('Project-level output'!$A13,'Inputs &amp; summary'!$D$28:$AN$28,0))</f>
        <v/>
      </c>
      <c r="Q13" s="70">
        <f t="array" ref="Q13">INDEX('Inputs &amp; summary'!$D$28:$AN$73,MATCH('Project-level output'!Q$5,'Inputs &amp; summary'!$D$28:$D$73,0),MATCH('Project-level output'!$A13,'Inputs &amp; summary'!$D$28:$AN$28,0))</f>
        <v/>
      </c>
      <c r="R13" s="70">
        <f t="array" ref="R13">INDEX('Inputs &amp; summary'!$D$28:$AN$73,MATCH('Project-level output'!R$5,'Inputs &amp; summary'!$D$28:$D$73,0),MATCH('Project-level output'!$A13,'Inputs &amp; summary'!$D$28:$AN$28,0))</f>
        <v/>
      </c>
      <c r="S13" s="70">
        <f t="array" ref="S13">INDEX('Inputs &amp; summary'!$D$28:$AN$73,MATCH('Project-level output'!S$5,'Inputs &amp; summary'!$D$28:$D$73,0),MATCH('Project-level output'!$A13,'Inputs &amp; summary'!$D$28:$AN$28,0))</f>
        <v/>
      </c>
      <c r="T13" s="70">
        <f t="array" ref="T13">INDEX('Inputs &amp; summary'!$D$28:$AN$73,MATCH('Project-level output'!T$5,'Inputs &amp; summary'!$D$28:$D$73,0),MATCH('Project-level output'!$A13,'Inputs &amp; summary'!$D$28:$AN$28,0))</f>
        <v/>
      </c>
      <c r="U13" s="70">
        <f t="array" ref="U13">INDEX('Inputs &amp; summary'!$D$28:$AN$73,MATCH('Project-level output'!U$5,'Inputs &amp; summary'!$D$28:$D$73,0),MATCH('Project-level output'!$A13,'Inputs &amp; summary'!$D$28:$AN$28,0))</f>
        <v/>
      </c>
      <c r="V13" s="70">
        <f t="array" ref="V13">INDEX('Inputs &amp; summary'!$D$28:$AN$73,MATCH('Project-level output'!V$5,'Inputs &amp; summary'!$D$28:$D$73,0),MATCH('Project-level output'!$A13,'Inputs &amp; summary'!$D$28:$AN$28,0))</f>
        <v/>
      </c>
      <c r="W13" s="70">
        <f t="array" ref="W13">INDEX('Inputs &amp; summary'!$D$28:$AN$73,MATCH('Project-level output'!W$5,'Inputs &amp; summary'!$D$28:$D$73,0),MATCH('Project-level output'!$A13,'Inputs &amp; summary'!$D$28:$AN$28,0))</f>
        <v/>
      </c>
      <c r="X13" s="70">
        <f t="array" ref="X13">INDEX('Inputs &amp; summary'!$D$28:$AN$73,MATCH('Project-level output'!X$5,'Inputs &amp; summary'!$D$28:$D$73,0),MATCH('Project-level output'!$A13,'Inputs &amp; summary'!$D$28:$AN$28,0))</f>
        <v/>
      </c>
      <c r="Y13" s="70">
        <f t="array" ref="Y13">INDEX('Inputs &amp; summary'!$D$28:$AN$73,MATCH('Project-level output'!Y$5,'Inputs &amp; summary'!$D$28:$D$73,0),MATCH('Project-level output'!$A13,'Inputs &amp; summary'!$D$28:$AN$28,0))</f>
        <v/>
      </c>
      <c r="Z13" s="70">
        <f t="array" ref="Z13">INDEX('Inputs &amp; summary'!$D$28:$AN$73,MATCH('Project-level output'!Z$5,'Inputs &amp; summary'!$D$28:$D$73,0),MATCH('Project-level output'!$A13,'Inputs &amp; summary'!$D$28:$AN$28,0))</f>
        <v/>
      </c>
      <c r="AA13" s="70">
        <f t="array" ref="AA13">INDEX('Inputs &amp; summary'!$D$28:$AN$73,MATCH('Project-level output'!AA$5,'Inputs &amp; summary'!$D$28:$D$73,0),MATCH('Project-level output'!$A13,'Inputs &amp; summary'!$D$28:$AN$28,0))</f>
        <v/>
      </c>
      <c r="AB13" s="70">
        <f t="array" ref="AB13">INDEX('Inputs &amp; summary'!$D$28:$AN$73,MATCH('Project-level output'!AB$5,'Inputs &amp; summary'!$D$28:$D$73,0),MATCH('Project-level output'!$A13,'Inputs &amp; summary'!$D$28:$AN$28,0))</f>
        <v/>
      </c>
      <c r="AC13" s="70">
        <f t="array" ref="AC13">INDEX('Inputs &amp; summary'!$D$28:$AN$73,MATCH('Project-level output'!AC$5,'Inputs &amp; summary'!$D$28:$D$73,0),MATCH('Project-level output'!$A13,'Inputs &amp; summary'!$D$28:$AN$28,0))</f>
        <v/>
      </c>
      <c r="AD13" s="70">
        <f t="array" ref="AD13">INDEX('Inputs &amp; summary'!$D$28:$AN$73,MATCH('Project-level output'!AD$5,'Inputs &amp; summary'!$D$28:$D$73,0),MATCH('Project-level output'!$A13,'Inputs &amp; summary'!$D$28:$AN$28,0))</f>
        <v/>
      </c>
      <c r="AE13" s="70">
        <f t="array" ref="AE13">INDEX('Inputs &amp; summary'!$D$28:$AN$73,MATCH('Project-level output'!AE$5,'Inputs &amp; summary'!$D$28:$D$73,0),MATCH('Project-level output'!$A13,'Inputs &amp; summary'!$D$28:$AN$28,0))</f>
        <v/>
      </c>
      <c r="AF13" s="70">
        <f t="array" ref="AF13">INDEX('Inputs &amp; summary'!$D$28:$AN$73,MATCH('Project-level output'!AF$5,'Inputs &amp; summary'!$D$28:$D$73,0),MATCH('Project-level output'!$A13,'Inputs &amp; summary'!$D$28:$AN$28,0))</f>
        <v/>
      </c>
      <c r="AG13" s="70">
        <f t="array" ref="AG13">INDEX('Inputs &amp; summary'!$D$28:$AN$73,MATCH('Project-level output'!AG$5,'Inputs &amp; summary'!$D$28:$D$73,0),MATCH('Project-level output'!$A13,'Inputs &amp; summary'!$D$28:$AN$28,0))</f>
        <v/>
      </c>
      <c r="AH13" s="70">
        <f t="array" ref="AH13">INDEX('Inputs &amp; summary'!$D$28:$AN$73,MATCH('Project-level output'!AH$5,'Inputs &amp; summary'!$D$28:$D$73,0),MATCH('Project-level output'!$A13,'Inputs &amp; summary'!$D$28:$AN$28,0))</f>
        <v/>
      </c>
      <c r="AI13" s="70">
        <f t="array" ref="AI13">INDEX('Inputs &amp; summary'!$D$28:$AN$73,MATCH('Project-level output'!AI$5,'Inputs &amp; summary'!$D$28:$D$73,0),MATCH('Project-level output'!$A13,'Inputs &amp; summary'!$D$28:$AN$28,0))</f>
        <v/>
      </c>
      <c r="AJ13" s="70">
        <f t="array" ref="AJ13">INDEX('Inputs &amp; summary'!$D$28:$AN$73,MATCH('Project-level output'!AJ$5,'Inputs &amp; summary'!$D$28:$D$73,0),MATCH('Project-level output'!$A13,'Inputs &amp; summary'!$D$28:$AN$28,0))</f>
        <v/>
      </c>
      <c r="AK13" s="70">
        <f t="array" ref="AK13">INDEX('Inputs &amp; summary'!$D$28:$AN$73,MATCH('Project-level output'!AK$5,'Inputs &amp; summary'!$D$28:$D$73,0),MATCH('Project-level output'!$A13,'Inputs &amp; summary'!$D$28:$AN$28,0))</f>
        <v/>
      </c>
      <c r="AL13" s="70">
        <f t="array" ref="AL13">INDEX('Inputs &amp; summary'!$D$28:$AN$73,MATCH('Project-level output'!AL$5,'Inputs &amp; summary'!$D$28:$D$73,0),MATCH('Project-level output'!$A13,'Inputs &amp; summary'!$D$28:$AN$28,0))</f>
        <v/>
      </c>
      <c r="AM13" s="70">
        <f t="array" ref="AM13">INDEX('Inputs &amp; summary'!$D$28:$AN$73,MATCH('Project-level output'!AM$5,'Inputs &amp; summary'!$D$28:$D$73,0),MATCH('Project-level output'!$A13,'Inputs &amp; summary'!$D$28:$AN$28,0))</f>
        <v/>
      </c>
      <c r="AN13" s="70">
        <f t="array" ref="AN13">INDEX('Inputs &amp; summary'!$D$28:$AN$73,MATCH('Project-level output'!AN$5,'Inputs &amp; summary'!$D$28:$D$73,0),MATCH('Project-level output'!$A13,'Inputs &amp; summary'!$D$28:$AN$28,0))</f>
        <v/>
      </c>
      <c r="AO13" s="70">
        <f t="array" ref="AO13">INDEX('Inputs &amp; summary'!$D$28:$AN$73,MATCH('Project-level output'!AO$5,'Inputs &amp; summary'!$D$28:$D$73,0),MATCH('Project-level output'!$A13,'Inputs &amp; summary'!$D$28:$AN$28,0))</f>
        <v/>
      </c>
      <c r="AP13" s="70">
        <f t="array" ref="AP13">INDEX('Inputs &amp; summary'!$D$28:$AN$73,MATCH('Project-level output'!AP$5,'Inputs &amp; summary'!$D$28:$D$73,0),MATCH('Project-level output'!$A13,'Inputs &amp; summary'!$D$28:$AN$28,0))</f>
        <v/>
      </c>
      <c r="AQ13" s="70">
        <f t="array" ref="AQ13">INDEX('Inputs &amp; summary'!$D$28:$AN$73,MATCH('Project-level output'!AQ$5,'Inputs &amp; summary'!$D$28:$D$73,0),MATCH('Project-level output'!$A13,'Inputs &amp; summary'!$D$28:$AN$28,0))</f>
        <v/>
      </c>
      <c r="AR13" s="70">
        <f t="array" ref="AR13">INDEX('Inputs &amp; summary'!$D$28:$AN$73,MATCH('Project-level output'!AR$5,'Inputs &amp; summary'!$D$28:$D$73,0),MATCH('Project-level output'!$A13,'Inputs &amp; summary'!$D$28:$AN$28,0))</f>
        <v/>
      </c>
      <c r="AS13" s="70">
        <f t="array" ref="AS13">INDEX('Inputs &amp; summary'!$D$28:$AN$73,MATCH('Project-level output'!AS$5,'Inputs &amp; summary'!$D$28:$D$73,0),MATCH('Project-level output'!$A13,'Inputs &amp; summary'!$D$28:$AN$28,0))</f>
        <v/>
      </c>
      <c r="AT13" s="70">
        <f t="array" ref="AT13">INDEX('Inputs &amp; summary'!$D$28:$AN$73,MATCH('Project-level output'!AT$5,'Inputs &amp; summary'!$D$28:$D$73,0),MATCH('Project-level output'!$A13,'Inputs &amp; summary'!$D$28:$AN$28,0))</f>
        <v/>
      </c>
      <c r="AU13" s="70">
        <f t="array" ref="AU13">INDEX('Inputs &amp; summary'!$D$28:$AN$73,MATCH('Project-level output'!AU$5,'Inputs &amp; summary'!$D$28:$D$73,0),MATCH('Project-level output'!$A13,'Inputs &amp; summary'!$D$28:$AN$28,0))</f>
        <v/>
      </c>
      <c r="AV13" s="70">
        <f t="array" ref="AV13">INDEX('Inputs &amp; summary'!$D$28:$AN$73,MATCH('Project-level output'!AV$5,'Inputs &amp; summary'!$D$28:$D$73,0),MATCH('Project-level output'!$A13,'Inputs &amp; summary'!$D$28:$AN$28,0))</f>
        <v/>
      </c>
      <c r="AW13" s="70">
        <f t="array" ref="AW13">INDEX('Inputs &amp; summary'!$D$28:$AN$73,MATCH('Project-level output'!AW$5,'Inputs &amp; summary'!$D$28:$D$73,0),MATCH('Project-level output'!$A13,'Inputs &amp; summary'!$D$28:$AN$28,0))</f>
        <v/>
      </c>
      <c r="AX13" s="70">
        <f t="array" ref="AX13">INDEX('Inputs &amp; summary'!$D$28:$AN$73,MATCH('Project-level output'!AX$5,'Inputs &amp; summary'!$D$28:$D$73,0),MATCH('Project-level output'!$A13,'Inputs &amp; summary'!$D$28:$AN$28,0))</f>
        <v/>
      </c>
      <c r="AY13" s="70">
        <f t="array" ref="AY13">INDEX('Inputs &amp; summary'!$D$28:$AN$73,MATCH('Project-level output'!AY$5,'Inputs &amp; summary'!$D$28:$D$73,0),MATCH('Project-level output'!$A13,'Inputs &amp; summary'!$D$28:$AN$28,0))</f>
        <v/>
      </c>
      <c r="AZ13" s="70">
        <f t="array" ref="AZ13">INDEX('Inputs &amp; summary'!$D$28:$AN$73,MATCH('Project-level output'!AZ$5,'Inputs &amp; summary'!$D$28:$D$73,0),MATCH('Project-level output'!$A13,'Inputs &amp; summary'!$D$28:$AN$28,0))</f>
        <v/>
      </c>
      <c r="BA13" s="70">
        <f t="array" ref="BA13">INDEX('Inputs &amp; summary'!$D$28:$AN$73,MATCH('Project-level output'!BA$5,'Inputs &amp; summary'!$D$28:$D$73,0),MATCH('Project-level output'!$A13,'Inputs &amp; summary'!$D$28:$AN$28,0))</f>
        <v/>
      </c>
      <c r="BB13" s="70">
        <f t="array" ref="BB13">INDEX('Inputs &amp; summary'!$D$28:$AN$73,MATCH('Project-level output'!BB$5,'Inputs &amp; summary'!$D$28:$D$73,0),MATCH('Project-level output'!$A13,'Inputs &amp; summary'!$D$28:$AN$28,0))</f>
        <v/>
      </c>
      <c r="BC13" s="71">
        <f t="array" ref="BC13">INDEX('Inputs &amp; summary'!$D$28:$AN$73,MATCH('Project-level output'!BC$5,'Inputs &amp; summary'!$D$28:$D$73,0),MATCH('Project-level output'!$A13,'Inputs &amp; summary'!$D$28:$AN$28,0))</f>
        <v/>
      </c>
    </row>
    <row r="14" ht="12.75" customHeight="1" s="324">
      <c r="A14" s="63" t="inlineStr">
        <is>
          <t>Capex (NPV)</t>
        </is>
      </c>
      <c r="B14" s="70">
        <f t="array" ref="B14">INDEX('Inputs &amp; summary'!$D$28:$AN$73,MATCH('Project-level output'!B$5,'Inputs &amp; summary'!$D$28:$D$73,0),MATCH('Project-level output'!$A14,'Inputs &amp; summary'!$D$28:$AN$28,0))</f>
        <v/>
      </c>
      <c r="C14" s="70">
        <f t="array" ref="C14">INDEX('Inputs &amp; summary'!$D$28:$AN$73,MATCH('Project-level output'!C$5,'Inputs &amp; summary'!$D$28:$D$73,0),MATCH('Project-level output'!$A14,'Inputs &amp; summary'!$D$28:$AN$28,0))</f>
        <v/>
      </c>
      <c r="D14" s="70">
        <f t="array" ref="D14">INDEX('Inputs &amp; summary'!$D$28:$AN$73,MATCH('Project-level output'!D$5,'Inputs &amp; summary'!$D$28:$D$73,0),MATCH('Project-level output'!$A14,'Inputs &amp; summary'!$D$28:$AN$28,0))</f>
        <v/>
      </c>
      <c r="E14" s="70">
        <f t="array" ref="E14">INDEX('Inputs &amp; summary'!$D$28:$AN$73,MATCH('Project-level output'!E$5,'Inputs &amp; summary'!$D$28:$D$73,0),MATCH('Project-level output'!$A14,'Inputs &amp; summary'!$D$28:$AN$28,0))</f>
        <v/>
      </c>
      <c r="F14" s="70">
        <f t="array" ref="F14">INDEX('Inputs &amp; summary'!$D$28:$AN$73,MATCH('Project-level output'!F$5,'Inputs &amp; summary'!$D$28:$D$73,0),MATCH('Project-level output'!$A14,'Inputs &amp; summary'!$D$28:$AN$28,0))</f>
        <v/>
      </c>
      <c r="G14" s="70">
        <f t="array" ref="G14">INDEX('Inputs &amp; summary'!$D$28:$AN$73,MATCH('Project-level output'!G$5,'Inputs &amp; summary'!$D$28:$D$73,0),MATCH('Project-level output'!$A14,'Inputs &amp; summary'!$D$28:$AN$28,0))</f>
        <v/>
      </c>
      <c r="H14" s="70">
        <f t="array" ref="H14">INDEX('Inputs &amp; summary'!$D$28:$AN$73,MATCH('Project-level output'!H$5,'Inputs &amp; summary'!$D$28:$D$73,0),MATCH('Project-level output'!$A14,'Inputs &amp; summary'!$D$28:$AN$28,0))</f>
        <v/>
      </c>
      <c r="I14" s="70">
        <f t="array" ref="I14">INDEX('Inputs &amp; summary'!$D$28:$AN$73,MATCH('Project-level output'!I$5,'Inputs &amp; summary'!$D$28:$D$73,0),MATCH('Project-level output'!$A14,'Inputs &amp; summary'!$D$28:$AN$28,0))</f>
        <v/>
      </c>
      <c r="J14" s="70">
        <f t="array" ref="J14">INDEX('Inputs &amp; summary'!$D$28:$AN$73,MATCH('Project-level output'!J$5,'Inputs &amp; summary'!$D$28:$D$73,0),MATCH('Project-level output'!$A14,'Inputs &amp; summary'!$D$28:$AN$28,0))</f>
        <v/>
      </c>
      <c r="K14" s="70">
        <f t="array" ref="K14">INDEX('Inputs &amp; summary'!$D$28:$AN$73,MATCH('Project-level output'!K$5,'Inputs &amp; summary'!$D$28:$D$73,0),MATCH('Project-level output'!$A14,'Inputs &amp; summary'!$D$28:$AN$28,0))</f>
        <v/>
      </c>
      <c r="L14" s="70">
        <f t="array" ref="L14">INDEX('Inputs &amp; summary'!$D$28:$AN$73,MATCH('Project-level output'!L$5,'Inputs &amp; summary'!$D$28:$D$73,0),MATCH('Project-level output'!$A14,'Inputs &amp; summary'!$D$28:$AN$28,0))</f>
        <v/>
      </c>
      <c r="M14" s="70">
        <f t="array" ref="M14">INDEX('Inputs &amp; summary'!$D$28:$AN$73,MATCH('Project-level output'!M$5,'Inputs &amp; summary'!$D$28:$D$73,0),MATCH('Project-level output'!$A14,'Inputs &amp; summary'!$D$28:$AN$28,0))</f>
        <v/>
      </c>
      <c r="N14" s="70">
        <f t="array" ref="N14">INDEX('Inputs &amp; summary'!$D$28:$AN$73,MATCH('Project-level output'!N$5,'Inputs &amp; summary'!$D$28:$D$73,0),MATCH('Project-level output'!$A14,'Inputs &amp; summary'!$D$28:$AN$28,0))</f>
        <v/>
      </c>
      <c r="O14" s="70">
        <f t="array" ref="O14">INDEX('Inputs &amp; summary'!$D$28:$AN$73,MATCH('Project-level output'!O$5,'Inputs &amp; summary'!$D$28:$D$73,0),MATCH('Project-level output'!$A14,'Inputs &amp; summary'!$D$28:$AN$28,0))</f>
        <v/>
      </c>
      <c r="P14" s="70">
        <f t="array" ref="P14">INDEX('Inputs &amp; summary'!$D$28:$AN$73,MATCH('Project-level output'!P$5,'Inputs &amp; summary'!$D$28:$D$73,0),MATCH('Project-level output'!$A14,'Inputs &amp; summary'!$D$28:$AN$28,0))</f>
        <v/>
      </c>
      <c r="Q14" s="70">
        <f t="array" ref="Q14">INDEX('Inputs &amp; summary'!$D$28:$AN$73,MATCH('Project-level output'!Q$5,'Inputs &amp; summary'!$D$28:$D$73,0),MATCH('Project-level output'!$A14,'Inputs &amp; summary'!$D$28:$AN$28,0))</f>
        <v/>
      </c>
      <c r="R14" s="70">
        <f t="array" ref="R14">INDEX('Inputs &amp; summary'!$D$28:$AN$73,MATCH('Project-level output'!R$5,'Inputs &amp; summary'!$D$28:$D$73,0),MATCH('Project-level output'!$A14,'Inputs &amp; summary'!$D$28:$AN$28,0))</f>
        <v/>
      </c>
      <c r="S14" s="70">
        <f t="array" ref="S14">INDEX('Inputs &amp; summary'!$D$28:$AN$73,MATCH('Project-level output'!S$5,'Inputs &amp; summary'!$D$28:$D$73,0),MATCH('Project-level output'!$A14,'Inputs &amp; summary'!$D$28:$AN$28,0))</f>
        <v/>
      </c>
      <c r="T14" s="70">
        <f t="array" ref="T14">INDEX('Inputs &amp; summary'!$D$28:$AN$73,MATCH('Project-level output'!T$5,'Inputs &amp; summary'!$D$28:$D$73,0),MATCH('Project-level output'!$A14,'Inputs &amp; summary'!$D$28:$AN$28,0))</f>
        <v/>
      </c>
      <c r="U14" s="70">
        <f t="array" ref="U14">INDEX('Inputs &amp; summary'!$D$28:$AN$73,MATCH('Project-level output'!U$5,'Inputs &amp; summary'!$D$28:$D$73,0),MATCH('Project-level output'!$A14,'Inputs &amp; summary'!$D$28:$AN$28,0))</f>
        <v/>
      </c>
      <c r="V14" s="70">
        <f t="array" ref="V14">INDEX('Inputs &amp; summary'!$D$28:$AN$73,MATCH('Project-level output'!V$5,'Inputs &amp; summary'!$D$28:$D$73,0),MATCH('Project-level output'!$A14,'Inputs &amp; summary'!$D$28:$AN$28,0))</f>
        <v/>
      </c>
      <c r="W14" s="70">
        <f t="array" ref="W14">INDEX('Inputs &amp; summary'!$D$28:$AN$73,MATCH('Project-level output'!W$5,'Inputs &amp; summary'!$D$28:$D$73,0),MATCH('Project-level output'!$A14,'Inputs &amp; summary'!$D$28:$AN$28,0))</f>
        <v/>
      </c>
      <c r="X14" s="70">
        <f t="array" ref="X14">INDEX('Inputs &amp; summary'!$D$28:$AN$73,MATCH('Project-level output'!X$5,'Inputs &amp; summary'!$D$28:$D$73,0),MATCH('Project-level output'!$A14,'Inputs &amp; summary'!$D$28:$AN$28,0))</f>
        <v/>
      </c>
      <c r="Y14" s="70">
        <f t="array" ref="Y14">INDEX('Inputs &amp; summary'!$D$28:$AN$73,MATCH('Project-level output'!Y$5,'Inputs &amp; summary'!$D$28:$D$73,0),MATCH('Project-level output'!$A14,'Inputs &amp; summary'!$D$28:$AN$28,0))</f>
        <v/>
      </c>
      <c r="Z14" s="70">
        <f t="array" ref="Z14">INDEX('Inputs &amp; summary'!$D$28:$AN$73,MATCH('Project-level output'!Z$5,'Inputs &amp; summary'!$D$28:$D$73,0),MATCH('Project-level output'!$A14,'Inputs &amp; summary'!$D$28:$AN$28,0))</f>
        <v/>
      </c>
      <c r="AA14" s="70">
        <f t="array" ref="AA14">INDEX('Inputs &amp; summary'!$D$28:$AN$73,MATCH('Project-level output'!AA$5,'Inputs &amp; summary'!$D$28:$D$73,0),MATCH('Project-level output'!$A14,'Inputs &amp; summary'!$D$28:$AN$28,0))</f>
        <v/>
      </c>
      <c r="AB14" s="70">
        <f t="array" ref="AB14">INDEX('Inputs &amp; summary'!$D$28:$AN$73,MATCH('Project-level output'!AB$5,'Inputs &amp; summary'!$D$28:$D$73,0),MATCH('Project-level output'!$A14,'Inputs &amp; summary'!$D$28:$AN$28,0))</f>
        <v/>
      </c>
      <c r="AC14" s="70">
        <f t="array" ref="AC14">INDEX('Inputs &amp; summary'!$D$28:$AN$73,MATCH('Project-level output'!AC$5,'Inputs &amp; summary'!$D$28:$D$73,0),MATCH('Project-level output'!$A14,'Inputs &amp; summary'!$D$28:$AN$28,0))</f>
        <v/>
      </c>
      <c r="AD14" s="70">
        <f t="array" ref="AD14">INDEX('Inputs &amp; summary'!$D$28:$AN$73,MATCH('Project-level output'!AD$5,'Inputs &amp; summary'!$D$28:$D$73,0),MATCH('Project-level output'!$A14,'Inputs &amp; summary'!$D$28:$AN$28,0))</f>
        <v/>
      </c>
      <c r="AE14" s="70">
        <f t="array" ref="AE14">INDEX('Inputs &amp; summary'!$D$28:$AN$73,MATCH('Project-level output'!AE$5,'Inputs &amp; summary'!$D$28:$D$73,0),MATCH('Project-level output'!$A14,'Inputs &amp; summary'!$D$28:$AN$28,0))</f>
        <v/>
      </c>
      <c r="AF14" s="70">
        <f t="array" ref="AF14">INDEX('Inputs &amp; summary'!$D$28:$AN$73,MATCH('Project-level output'!AF$5,'Inputs &amp; summary'!$D$28:$D$73,0),MATCH('Project-level output'!$A14,'Inputs &amp; summary'!$D$28:$AN$28,0))</f>
        <v/>
      </c>
      <c r="AG14" s="70">
        <f t="array" ref="AG14">INDEX('Inputs &amp; summary'!$D$28:$AN$73,MATCH('Project-level output'!AG$5,'Inputs &amp; summary'!$D$28:$D$73,0),MATCH('Project-level output'!$A14,'Inputs &amp; summary'!$D$28:$AN$28,0))</f>
        <v/>
      </c>
      <c r="AH14" s="70">
        <f t="array" ref="AH14">INDEX('Inputs &amp; summary'!$D$28:$AN$73,MATCH('Project-level output'!AH$5,'Inputs &amp; summary'!$D$28:$D$73,0),MATCH('Project-level output'!$A14,'Inputs &amp; summary'!$D$28:$AN$28,0))</f>
        <v/>
      </c>
      <c r="AI14" s="70">
        <f t="array" ref="AI14">INDEX('Inputs &amp; summary'!$D$28:$AN$73,MATCH('Project-level output'!AI$5,'Inputs &amp; summary'!$D$28:$D$73,0),MATCH('Project-level output'!$A14,'Inputs &amp; summary'!$D$28:$AN$28,0))</f>
        <v/>
      </c>
      <c r="AJ14" s="70">
        <f t="array" ref="AJ14">INDEX('Inputs &amp; summary'!$D$28:$AN$73,MATCH('Project-level output'!AJ$5,'Inputs &amp; summary'!$D$28:$D$73,0),MATCH('Project-level output'!$A14,'Inputs &amp; summary'!$D$28:$AN$28,0))</f>
        <v/>
      </c>
      <c r="AK14" s="70">
        <f t="array" ref="AK14">INDEX('Inputs &amp; summary'!$D$28:$AN$73,MATCH('Project-level output'!AK$5,'Inputs &amp; summary'!$D$28:$D$73,0),MATCH('Project-level output'!$A14,'Inputs &amp; summary'!$D$28:$AN$28,0))</f>
        <v/>
      </c>
      <c r="AL14" s="70">
        <f t="array" ref="AL14">INDEX('Inputs &amp; summary'!$D$28:$AN$73,MATCH('Project-level output'!AL$5,'Inputs &amp; summary'!$D$28:$D$73,0),MATCH('Project-level output'!$A14,'Inputs &amp; summary'!$D$28:$AN$28,0))</f>
        <v/>
      </c>
      <c r="AM14" s="70">
        <f t="array" ref="AM14">INDEX('Inputs &amp; summary'!$D$28:$AN$73,MATCH('Project-level output'!AM$5,'Inputs &amp; summary'!$D$28:$D$73,0),MATCH('Project-level output'!$A14,'Inputs &amp; summary'!$D$28:$AN$28,0))</f>
        <v/>
      </c>
      <c r="AN14" s="70">
        <f t="array" ref="AN14">INDEX('Inputs &amp; summary'!$D$28:$AN$73,MATCH('Project-level output'!AN$5,'Inputs &amp; summary'!$D$28:$D$73,0),MATCH('Project-level output'!$A14,'Inputs &amp; summary'!$D$28:$AN$28,0))</f>
        <v/>
      </c>
      <c r="AO14" s="70">
        <f t="array" ref="AO14">INDEX('Inputs &amp; summary'!$D$28:$AN$73,MATCH('Project-level output'!AO$5,'Inputs &amp; summary'!$D$28:$D$73,0),MATCH('Project-level output'!$A14,'Inputs &amp; summary'!$D$28:$AN$28,0))</f>
        <v/>
      </c>
      <c r="AP14" s="70">
        <f t="array" ref="AP14">INDEX('Inputs &amp; summary'!$D$28:$AN$73,MATCH('Project-level output'!AP$5,'Inputs &amp; summary'!$D$28:$D$73,0),MATCH('Project-level output'!$A14,'Inputs &amp; summary'!$D$28:$AN$28,0))</f>
        <v/>
      </c>
      <c r="AQ14" s="70">
        <f t="array" ref="AQ14">INDEX('Inputs &amp; summary'!$D$28:$AN$73,MATCH('Project-level output'!AQ$5,'Inputs &amp; summary'!$D$28:$D$73,0),MATCH('Project-level output'!$A14,'Inputs &amp; summary'!$D$28:$AN$28,0))</f>
        <v/>
      </c>
      <c r="AR14" s="70">
        <f t="array" ref="AR14">INDEX('Inputs &amp; summary'!$D$28:$AN$73,MATCH('Project-level output'!AR$5,'Inputs &amp; summary'!$D$28:$D$73,0),MATCH('Project-level output'!$A14,'Inputs &amp; summary'!$D$28:$AN$28,0))</f>
        <v/>
      </c>
      <c r="AS14" s="70">
        <f t="array" ref="AS14">INDEX('Inputs &amp; summary'!$D$28:$AN$73,MATCH('Project-level output'!AS$5,'Inputs &amp; summary'!$D$28:$D$73,0),MATCH('Project-level output'!$A14,'Inputs &amp; summary'!$D$28:$AN$28,0))</f>
        <v/>
      </c>
      <c r="AT14" s="70">
        <f t="array" ref="AT14">INDEX('Inputs &amp; summary'!$D$28:$AN$73,MATCH('Project-level output'!AT$5,'Inputs &amp; summary'!$D$28:$D$73,0),MATCH('Project-level output'!$A14,'Inputs &amp; summary'!$D$28:$AN$28,0))</f>
        <v/>
      </c>
      <c r="AU14" s="70">
        <f t="array" ref="AU14">INDEX('Inputs &amp; summary'!$D$28:$AN$73,MATCH('Project-level output'!AU$5,'Inputs &amp; summary'!$D$28:$D$73,0),MATCH('Project-level output'!$A14,'Inputs &amp; summary'!$D$28:$AN$28,0))</f>
        <v/>
      </c>
      <c r="AV14" s="70">
        <f t="array" ref="AV14">INDEX('Inputs &amp; summary'!$D$28:$AN$73,MATCH('Project-level output'!AV$5,'Inputs &amp; summary'!$D$28:$D$73,0),MATCH('Project-level output'!$A14,'Inputs &amp; summary'!$D$28:$AN$28,0))</f>
        <v/>
      </c>
      <c r="AW14" s="70">
        <f t="array" ref="AW14">INDEX('Inputs &amp; summary'!$D$28:$AN$73,MATCH('Project-level output'!AW$5,'Inputs &amp; summary'!$D$28:$D$73,0),MATCH('Project-level output'!$A14,'Inputs &amp; summary'!$D$28:$AN$28,0))</f>
        <v/>
      </c>
      <c r="AX14" s="70">
        <f t="array" ref="AX14">INDEX('Inputs &amp; summary'!$D$28:$AN$73,MATCH('Project-level output'!AX$5,'Inputs &amp; summary'!$D$28:$D$73,0),MATCH('Project-level output'!$A14,'Inputs &amp; summary'!$D$28:$AN$28,0))</f>
        <v/>
      </c>
      <c r="AY14" s="70">
        <f t="array" ref="AY14">INDEX('Inputs &amp; summary'!$D$28:$AN$73,MATCH('Project-level output'!AY$5,'Inputs &amp; summary'!$D$28:$D$73,0),MATCH('Project-level output'!$A14,'Inputs &amp; summary'!$D$28:$AN$28,0))</f>
        <v/>
      </c>
      <c r="AZ14" s="70">
        <f t="array" ref="AZ14">INDEX('Inputs &amp; summary'!$D$28:$AN$73,MATCH('Project-level output'!AZ$5,'Inputs &amp; summary'!$D$28:$D$73,0),MATCH('Project-level output'!$A14,'Inputs &amp; summary'!$D$28:$AN$28,0))</f>
        <v/>
      </c>
      <c r="BA14" s="70">
        <f t="array" ref="BA14">INDEX('Inputs &amp; summary'!$D$28:$AN$73,MATCH('Project-level output'!BA$5,'Inputs &amp; summary'!$D$28:$D$73,0),MATCH('Project-level output'!$A14,'Inputs &amp; summary'!$D$28:$AN$28,0))</f>
        <v/>
      </c>
      <c r="BB14" s="70">
        <f t="array" ref="BB14">INDEX('Inputs &amp; summary'!$D$28:$AN$73,MATCH('Project-level output'!BB$5,'Inputs &amp; summary'!$D$28:$D$73,0),MATCH('Project-level output'!$A14,'Inputs &amp; summary'!$D$28:$AN$28,0))</f>
        <v/>
      </c>
      <c r="BC14" s="71">
        <f t="array" ref="BC14">INDEX('Inputs &amp; summary'!$D$28:$AN$73,MATCH('Project-level output'!BC$5,'Inputs &amp; summary'!$D$28:$D$73,0),MATCH('Project-level output'!$A14,'Inputs &amp; summary'!$D$28:$AN$28,0))</f>
        <v/>
      </c>
    </row>
    <row r="15" ht="12.75" customHeight="1" s="324">
      <c r="A15" s="63" t="inlineStr">
        <is>
          <t>Opex (NPV)</t>
        </is>
      </c>
      <c r="B15" s="70">
        <f t="array" ref="B15">INDEX('Inputs &amp; summary'!$D$28:$AN$73,MATCH('Project-level output'!B$5,'Inputs &amp; summary'!$D$28:$D$73,0),MATCH('Project-level output'!$A15,'Inputs &amp; summary'!$D$28:$AN$28,0))</f>
        <v/>
      </c>
      <c r="C15" s="70">
        <f t="array" ref="C15">INDEX('Inputs &amp; summary'!$D$28:$AN$73,MATCH('Project-level output'!C$5,'Inputs &amp; summary'!$D$28:$D$73,0),MATCH('Project-level output'!$A15,'Inputs &amp; summary'!$D$28:$AN$28,0))</f>
        <v/>
      </c>
      <c r="D15" s="70">
        <f t="array" ref="D15">INDEX('Inputs &amp; summary'!$D$28:$AN$73,MATCH('Project-level output'!D$5,'Inputs &amp; summary'!$D$28:$D$73,0),MATCH('Project-level output'!$A15,'Inputs &amp; summary'!$D$28:$AN$28,0))</f>
        <v/>
      </c>
      <c r="E15" s="70">
        <f t="array" ref="E15">INDEX('Inputs &amp; summary'!$D$28:$AN$73,MATCH('Project-level output'!E$5,'Inputs &amp; summary'!$D$28:$D$73,0),MATCH('Project-level output'!$A15,'Inputs &amp; summary'!$D$28:$AN$28,0))</f>
        <v/>
      </c>
      <c r="F15" s="70">
        <f t="array" ref="F15">INDEX('Inputs &amp; summary'!$D$28:$AN$73,MATCH('Project-level output'!F$5,'Inputs &amp; summary'!$D$28:$D$73,0),MATCH('Project-level output'!$A15,'Inputs &amp; summary'!$D$28:$AN$28,0))</f>
        <v/>
      </c>
      <c r="G15" s="70">
        <f t="array" ref="G15">INDEX('Inputs &amp; summary'!$D$28:$AN$73,MATCH('Project-level output'!G$5,'Inputs &amp; summary'!$D$28:$D$73,0),MATCH('Project-level output'!$A15,'Inputs &amp; summary'!$D$28:$AN$28,0))</f>
        <v/>
      </c>
      <c r="H15" s="70">
        <f t="array" ref="H15">INDEX('Inputs &amp; summary'!$D$28:$AN$73,MATCH('Project-level output'!H$5,'Inputs &amp; summary'!$D$28:$D$73,0),MATCH('Project-level output'!$A15,'Inputs &amp; summary'!$D$28:$AN$28,0))</f>
        <v/>
      </c>
      <c r="I15" s="70">
        <f t="array" ref="I15">INDEX('Inputs &amp; summary'!$D$28:$AN$73,MATCH('Project-level output'!I$5,'Inputs &amp; summary'!$D$28:$D$73,0),MATCH('Project-level output'!$A15,'Inputs &amp; summary'!$D$28:$AN$28,0))</f>
        <v/>
      </c>
      <c r="J15" s="70">
        <f t="array" ref="J15">INDEX('Inputs &amp; summary'!$D$28:$AN$73,MATCH('Project-level output'!J$5,'Inputs &amp; summary'!$D$28:$D$73,0),MATCH('Project-level output'!$A15,'Inputs &amp; summary'!$D$28:$AN$28,0))</f>
        <v/>
      </c>
      <c r="K15" s="70">
        <f t="array" ref="K15">INDEX('Inputs &amp; summary'!$D$28:$AN$73,MATCH('Project-level output'!K$5,'Inputs &amp; summary'!$D$28:$D$73,0),MATCH('Project-level output'!$A15,'Inputs &amp; summary'!$D$28:$AN$28,0))</f>
        <v/>
      </c>
      <c r="L15" s="70">
        <f t="array" ref="L15">INDEX('Inputs &amp; summary'!$D$28:$AN$73,MATCH('Project-level output'!L$5,'Inputs &amp; summary'!$D$28:$D$73,0),MATCH('Project-level output'!$A15,'Inputs &amp; summary'!$D$28:$AN$28,0))</f>
        <v/>
      </c>
      <c r="M15" s="70">
        <f t="array" ref="M15">INDEX('Inputs &amp; summary'!$D$28:$AN$73,MATCH('Project-level output'!M$5,'Inputs &amp; summary'!$D$28:$D$73,0),MATCH('Project-level output'!$A15,'Inputs &amp; summary'!$D$28:$AN$28,0))</f>
        <v/>
      </c>
      <c r="N15" s="70">
        <f t="array" ref="N15">INDEX('Inputs &amp; summary'!$D$28:$AN$73,MATCH('Project-level output'!N$5,'Inputs &amp; summary'!$D$28:$D$73,0),MATCH('Project-level output'!$A15,'Inputs &amp; summary'!$D$28:$AN$28,0))</f>
        <v/>
      </c>
      <c r="O15" s="70">
        <f t="array" ref="O15">INDEX('Inputs &amp; summary'!$D$28:$AN$73,MATCH('Project-level output'!O$5,'Inputs &amp; summary'!$D$28:$D$73,0),MATCH('Project-level output'!$A15,'Inputs &amp; summary'!$D$28:$AN$28,0))</f>
        <v/>
      </c>
      <c r="P15" s="70">
        <f t="array" ref="P15">INDEX('Inputs &amp; summary'!$D$28:$AN$73,MATCH('Project-level output'!P$5,'Inputs &amp; summary'!$D$28:$D$73,0),MATCH('Project-level output'!$A15,'Inputs &amp; summary'!$D$28:$AN$28,0))</f>
        <v/>
      </c>
      <c r="Q15" s="70">
        <f t="array" ref="Q15">INDEX('Inputs &amp; summary'!$D$28:$AN$73,MATCH('Project-level output'!Q$5,'Inputs &amp; summary'!$D$28:$D$73,0),MATCH('Project-level output'!$A15,'Inputs &amp; summary'!$D$28:$AN$28,0))</f>
        <v/>
      </c>
      <c r="R15" s="70">
        <f t="array" ref="R15">INDEX('Inputs &amp; summary'!$D$28:$AN$73,MATCH('Project-level output'!R$5,'Inputs &amp; summary'!$D$28:$D$73,0),MATCH('Project-level output'!$A15,'Inputs &amp; summary'!$D$28:$AN$28,0))</f>
        <v/>
      </c>
      <c r="S15" s="70">
        <f t="array" ref="S15">INDEX('Inputs &amp; summary'!$D$28:$AN$73,MATCH('Project-level output'!S$5,'Inputs &amp; summary'!$D$28:$D$73,0),MATCH('Project-level output'!$A15,'Inputs &amp; summary'!$D$28:$AN$28,0))</f>
        <v/>
      </c>
      <c r="T15" s="70">
        <f t="array" ref="T15">INDEX('Inputs &amp; summary'!$D$28:$AN$73,MATCH('Project-level output'!T$5,'Inputs &amp; summary'!$D$28:$D$73,0),MATCH('Project-level output'!$A15,'Inputs &amp; summary'!$D$28:$AN$28,0))</f>
        <v/>
      </c>
      <c r="U15" s="70">
        <f t="array" ref="U15">INDEX('Inputs &amp; summary'!$D$28:$AN$73,MATCH('Project-level output'!U$5,'Inputs &amp; summary'!$D$28:$D$73,0),MATCH('Project-level output'!$A15,'Inputs &amp; summary'!$D$28:$AN$28,0))</f>
        <v/>
      </c>
      <c r="V15" s="70">
        <f t="array" ref="V15">INDEX('Inputs &amp; summary'!$D$28:$AN$73,MATCH('Project-level output'!V$5,'Inputs &amp; summary'!$D$28:$D$73,0),MATCH('Project-level output'!$A15,'Inputs &amp; summary'!$D$28:$AN$28,0))</f>
        <v/>
      </c>
      <c r="W15" s="70">
        <f t="array" ref="W15">INDEX('Inputs &amp; summary'!$D$28:$AN$73,MATCH('Project-level output'!W$5,'Inputs &amp; summary'!$D$28:$D$73,0),MATCH('Project-level output'!$A15,'Inputs &amp; summary'!$D$28:$AN$28,0))</f>
        <v/>
      </c>
      <c r="X15" s="70">
        <f t="array" ref="X15">INDEX('Inputs &amp; summary'!$D$28:$AN$73,MATCH('Project-level output'!X$5,'Inputs &amp; summary'!$D$28:$D$73,0),MATCH('Project-level output'!$A15,'Inputs &amp; summary'!$D$28:$AN$28,0))</f>
        <v/>
      </c>
      <c r="Y15" s="70">
        <f t="array" ref="Y15">INDEX('Inputs &amp; summary'!$D$28:$AN$73,MATCH('Project-level output'!Y$5,'Inputs &amp; summary'!$D$28:$D$73,0),MATCH('Project-level output'!$A15,'Inputs &amp; summary'!$D$28:$AN$28,0))</f>
        <v/>
      </c>
      <c r="Z15" s="70">
        <f t="array" ref="Z15">INDEX('Inputs &amp; summary'!$D$28:$AN$73,MATCH('Project-level output'!Z$5,'Inputs &amp; summary'!$D$28:$D$73,0),MATCH('Project-level output'!$A15,'Inputs &amp; summary'!$D$28:$AN$28,0))</f>
        <v/>
      </c>
      <c r="AA15" s="70">
        <f t="array" ref="AA15">INDEX('Inputs &amp; summary'!$D$28:$AN$73,MATCH('Project-level output'!AA$5,'Inputs &amp; summary'!$D$28:$D$73,0),MATCH('Project-level output'!$A15,'Inputs &amp; summary'!$D$28:$AN$28,0))</f>
        <v/>
      </c>
      <c r="AB15" s="70">
        <f t="array" ref="AB15">INDEX('Inputs &amp; summary'!$D$28:$AN$73,MATCH('Project-level output'!AB$5,'Inputs &amp; summary'!$D$28:$D$73,0),MATCH('Project-level output'!$A15,'Inputs &amp; summary'!$D$28:$AN$28,0))</f>
        <v/>
      </c>
      <c r="AC15" s="70">
        <f t="array" ref="AC15">INDEX('Inputs &amp; summary'!$D$28:$AN$73,MATCH('Project-level output'!AC$5,'Inputs &amp; summary'!$D$28:$D$73,0),MATCH('Project-level output'!$A15,'Inputs &amp; summary'!$D$28:$AN$28,0))</f>
        <v/>
      </c>
      <c r="AD15" s="70">
        <f t="array" ref="AD15">INDEX('Inputs &amp; summary'!$D$28:$AN$73,MATCH('Project-level output'!AD$5,'Inputs &amp; summary'!$D$28:$D$73,0),MATCH('Project-level output'!$A15,'Inputs &amp; summary'!$D$28:$AN$28,0))</f>
        <v/>
      </c>
      <c r="AE15" s="70">
        <f t="array" ref="AE15">INDEX('Inputs &amp; summary'!$D$28:$AN$73,MATCH('Project-level output'!AE$5,'Inputs &amp; summary'!$D$28:$D$73,0),MATCH('Project-level output'!$A15,'Inputs &amp; summary'!$D$28:$AN$28,0))</f>
        <v/>
      </c>
      <c r="AF15" s="70">
        <f t="array" ref="AF15">INDEX('Inputs &amp; summary'!$D$28:$AN$73,MATCH('Project-level output'!AF$5,'Inputs &amp; summary'!$D$28:$D$73,0),MATCH('Project-level output'!$A15,'Inputs &amp; summary'!$D$28:$AN$28,0))</f>
        <v/>
      </c>
      <c r="AG15" s="70">
        <f t="array" ref="AG15">INDEX('Inputs &amp; summary'!$D$28:$AN$73,MATCH('Project-level output'!AG$5,'Inputs &amp; summary'!$D$28:$D$73,0),MATCH('Project-level output'!$A15,'Inputs &amp; summary'!$D$28:$AN$28,0))</f>
        <v/>
      </c>
      <c r="AH15" s="70">
        <f t="array" ref="AH15">INDEX('Inputs &amp; summary'!$D$28:$AN$73,MATCH('Project-level output'!AH$5,'Inputs &amp; summary'!$D$28:$D$73,0),MATCH('Project-level output'!$A15,'Inputs &amp; summary'!$D$28:$AN$28,0))</f>
        <v/>
      </c>
      <c r="AI15" s="70">
        <f t="array" ref="AI15">INDEX('Inputs &amp; summary'!$D$28:$AN$73,MATCH('Project-level output'!AI$5,'Inputs &amp; summary'!$D$28:$D$73,0),MATCH('Project-level output'!$A15,'Inputs &amp; summary'!$D$28:$AN$28,0))</f>
        <v/>
      </c>
      <c r="AJ15" s="70">
        <f t="array" ref="AJ15">INDEX('Inputs &amp; summary'!$D$28:$AN$73,MATCH('Project-level output'!AJ$5,'Inputs &amp; summary'!$D$28:$D$73,0),MATCH('Project-level output'!$A15,'Inputs &amp; summary'!$D$28:$AN$28,0))</f>
        <v/>
      </c>
      <c r="AK15" s="70">
        <f t="array" ref="AK15">INDEX('Inputs &amp; summary'!$D$28:$AN$73,MATCH('Project-level output'!AK$5,'Inputs &amp; summary'!$D$28:$D$73,0),MATCH('Project-level output'!$A15,'Inputs &amp; summary'!$D$28:$AN$28,0))</f>
        <v/>
      </c>
      <c r="AL15" s="70">
        <f t="array" ref="AL15">INDEX('Inputs &amp; summary'!$D$28:$AN$73,MATCH('Project-level output'!AL$5,'Inputs &amp; summary'!$D$28:$D$73,0),MATCH('Project-level output'!$A15,'Inputs &amp; summary'!$D$28:$AN$28,0))</f>
        <v/>
      </c>
      <c r="AM15" s="70">
        <f t="array" ref="AM15">INDEX('Inputs &amp; summary'!$D$28:$AN$73,MATCH('Project-level output'!AM$5,'Inputs &amp; summary'!$D$28:$D$73,0),MATCH('Project-level output'!$A15,'Inputs &amp; summary'!$D$28:$AN$28,0))</f>
        <v/>
      </c>
      <c r="AN15" s="70">
        <f t="array" ref="AN15">INDEX('Inputs &amp; summary'!$D$28:$AN$73,MATCH('Project-level output'!AN$5,'Inputs &amp; summary'!$D$28:$D$73,0),MATCH('Project-level output'!$A15,'Inputs &amp; summary'!$D$28:$AN$28,0))</f>
        <v/>
      </c>
      <c r="AO15" s="70">
        <f t="array" ref="AO15">INDEX('Inputs &amp; summary'!$D$28:$AN$73,MATCH('Project-level output'!AO$5,'Inputs &amp; summary'!$D$28:$D$73,0),MATCH('Project-level output'!$A15,'Inputs &amp; summary'!$D$28:$AN$28,0))</f>
        <v/>
      </c>
      <c r="AP15" s="70">
        <f t="array" ref="AP15">INDEX('Inputs &amp; summary'!$D$28:$AN$73,MATCH('Project-level output'!AP$5,'Inputs &amp; summary'!$D$28:$D$73,0),MATCH('Project-level output'!$A15,'Inputs &amp; summary'!$D$28:$AN$28,0))</f>
        <v/>
      </c>
      <c r="AQ15" s="70">
        <f t="array" ref="AQ15">INDEX('Inputs &amp; summary'!$D$28:$AN$73,MATCH('Project-level output'!AQ$5,'Inputs &amp; summary'!$D$28:$D$73,0),MATCH('Project-level output'!$A15,'Inputs &amp; summary'!$D$28:$AN$28,0))</f>
        <v/>
      </c>
      <c r="AR15" s="70">
        <f t="array" ref="AR15">INDEX('Inputs &amp; summary'!$D$28:$AN$73,MATCH('Project-level output'!AR$5,'Inputs &amp; summary'!$D$28:$D$73,0),MATCH('Project-level output'!$A15,'Inputs &amp; summary'!$D$28:$AN$28,0))</f>
        <v/>
      </c>
      <c r="AS15" s="70">
        <f t="array" ref="AS15">INDEX('Inputs &amp; summary'!$D$28:$AN$73,MATCH('Project-level output'!AS$5,'Inputs &amp; summary'!$D$28:$D$73,0),MATCH('Project-level output'!$A15,'Inputs &amp; summary'!$D$28:$AN$28,0))</f>
        <v/>
      </c>
      <c r="AT15" s="70">
        <f t="array" ref="AT15">INDEX('Inputs &amp; summary'!$D$28:$AN$73,MATCH('Project-level output'!AT$5,'Inputs &amp; summary'!$D$28:$D$73,0),MATCH('Project-level output'!$A15,'Inputs &amp; summary'!$D$28:$AN$28,0))</f>
        <v/>
      </c>
      <c r="AU15" s="70">
        <f t="array" ref="AU15">INDEX('Inputs &amp; summary'!$D$28:$AN$73,MATCH('Project-level output'!AU$5,'Inputs &amp; summary'!$D$28:$D$73,0),MATCH('Project-level output'!$A15,'Inputs &amp; summary'!$D$28:$AN$28,0))</f>
        <v/>
      </c>
      <c r="AV15" s="70">
        <f t="array" ref="AV15">INDEX('Inputs &amp; summary'!$D$28:$AN$73,MATCH('Project-level output'!AV$5,'Inputs &amp; summary'!$D$28:$D$73,0),MATCH('Project-level output'!$A15,'Inputs &amp; summary'!$D$28:$AN$28,0))</f>
        <v/>
      </c>
      <c r="AW15" s="70">
        <f t="array" ref="AW15">INDEX('Inputs &amp; summary'!$D$28:$AN$73,MATCH('Project-level output'!AW$5,'Inputs &amp; summary'!$D$28:$D$73,0),MATCH('Project-level output'!$A15,'Inputs &amp; summary'!$D$28:$AN$28,0))</f>
        <v/>
      </c>
      <c r="AX15" s="70">
        <f t="array" ref="AX15">INDEX('Inputs &amp; summary'!$D$28:$AN$73,MATCH('Project-level output'!AX$5,'Inputs &amp; summary'!$D$28:$D$73,0),MATCH('Project-level output'!$A15,'Inputs &amp; summary'!$D$28:$AN$28,0))</f>
        <v/>
      </c>
      <c r="AY15" s="70">
        <f t="array" ref="AY15">INDEX('Inputs &amp; summary'!$D$28:$AN$73,MATCH('Project-level output'!AY$5,'Inputs &amp; summary'!$D$28:$D$73,0),MATCH('Project-level output'!$A15,'Inputs &amp; summary'!$D$28:$AN$28,0))</f>
        <v/>
      </c>
      <c r="AZ15" s="70">
        <f t="array" ref="AZ15">INDEX('Inputs &amp; summary'!$D$28:$AN$73,MATCH('Project-level output'!AZ$5,'Inputs &amp; summary'!$D$28:$D$73,0),MATCH('Project-level output'!$A15,'Inputs &amp; summary'!$D$28:$AN$28,0))</f>
        <v/>
      </c>
      <c r="BA15" s="70">
        <f t="array" ref="BA15">INDEX('Inputs &amp; summary'!$D$28:$AN$73,MATCH('Project-level output'!BA$5,'Inputs &amp; summary'!$D$28:$D$73,0),MATCH('Project-level output'!$A15,'Inputs &amp; summary'!$D$28:$AN$28,0))</f>
        <v/>
      </c>
      <c r="BB15" s="70">
        <f t="array" ref="BB15">INDEX('Inputs &amp; summary'!$D$28:$AN$73,MATCH('Project-level output'!BB$5,'Inputs &amp; summary'!$D$28:$D$73,0),MATCH('Project-level output'!$A15,'Inputs &amp; summary'!$D$28:$AN$28,0))</f>
        <v/>
      </c>
      <c r="BC15" s="71">
        <f t="array" ref="BC15">INDEX('Inputs &amp; summary'!$D$28:$AN$73,MATCH('Project-level output'!BC$5,'Inputs &amp; summary'!$D$28:$D$73,0),MATCH('Project-level output'!$A15,'Inputs &amp; summary'!$D$28:$AN$28,0))</f>
        <v/>
      </c>
    </row>
    <row r="16" ht="12.75" customHeight="1" s="324">
      <c r="A16" s="52" t="inlineStr">
        <is>
          <t>$/tCO2e (total cost, NPV)</t>
        </is>
      </c>
      <c r="B16" s="72">
        <f t="array" ref="B16">INDEX('Inputs &amp; summary'!$D$28:$AN$73,MATCH('Project-level output'!B$5,'Inputs &amp; summary'!$D$28:$D$73,0),MATCH('Project-level output'!$A16,'Inputs &amp; summary'!$D$28:$AN$28,0))</f>
        <v/>
      </c>
      <c r="C16" s="72">
        <f t="array" ref="C16">INDEX('Inputs &amp; summary'!$D$28:$AN$73,MATCH('Project-level output'!C$5,'Inputs &amp; summary'!$D$28:$D$73,0),MATCH('Project-level output'!$A16,'Inputs &amp; summary'!$D$28:$AN$28,0))</f>
        <v/>
      </c>
      <c r="D16" s="72">
        <f t="array" ref="D16">INDEX('Inputs &amp; summary'!$D$28:$AN$73,MATCH('Project-level output'!D$5,'Inputs &amp; summary'!$D$28:$D$73,0),MATCH('Project-level output'!$A16,'Inputs &amp; summary'!$D$28:$AN$28,0))</f>
        <v/>
      </c>
      <c r="E16" s="72">
        <f t="array" ref="E16">INDEX('Inputs &amp; summary'!$D$28:$AN$73,MATCH('Project-level output'!E$5,'Inputs &amp; summary'!$D$28:$D$73,0),MATCH('Project-level output'!$A16,'Inputs &amp; summary'!$D$28:$AN$28,0))</f>
        <v/>
      </c>
      <c r="F16" s="72">
        <f t="array" ref="F16">INDEX('Inputs &amp; summary'!$D$28:$AN$73,MATCH('Project-level output'!F$5,'Inputs &amp; summary'!$D$28:$D$73,0),MATCH('Project-level output'!$A16,'Inputs &amp; summary'!$D$28:$AN$28,0))</f>
        <v/>
      </c>
      <c r="G16" s="72">
        <f t="array" ref="G16">INDEX('Inputs &amp; summary'!$D$28:$AN$73,MATCH('Project-level output'!G$5,'Inputs &amp; summary'!$D$28:$D$73,0),MATCH('Project-level output'!$A16,'Inputs &amp; summary'!$D$28:$AN$28,0))</f>
        <v/>
      </c>
      <c r="H16" s="72">
        <f t="array" ref="H16">INDEX('Inputs &amp; summary'!$D$28:$AN$73,MATCH('Project-level output'!H$5,'Inputs &amp; summary'!$D$28:$D$73,0),MATCH('Project-level output'!$A16,'Inputs &amp; summary'!$D$28:$AN$28,0))</f>
        <v/>
      </c>
      <c r="I16" s="72">
        <f t="array" ref="I16">INDEX('Inputs &amp; summary'!$D$28:$AN$73,MATCH('Project-level output'!I$5,'Inputs &amp; summary'!$D$28:$D$73,0),MATCH('Project-level output'!$A16,'Inputs &amp; summary'!$D$28:$AN$28,0))</f>
        <v/>
      </c>
      <c r="J16" s="72">
        <f t="array" ref="J16">INDEX('Inputs &amp; summary'!$D$28:$AN$73,MATCH('Project-level output'!J$5,'Inputs &amp; summary'!$D$28:$D$73,0),MATCH('Project-level output'!$A16,'Inputs &amp; summary'!$D$28:$AN$28,0))</f>
        <v/>
      </c>
      <c r="K16" s="72">
        <f t="array" ref="K16">INDEX('Inputs &amp; summary'!$D$28:$AN$73,MATCH('Project-level output'!K$5,'Inputs &amp; summary'!$D$28:$D$73,0),MATCH('Project-level output'!$A16,'Inputs &amp; summary'!$D$28:$AN$28,0))</f>
        <v/>
      </c>
      <c r="L16" s="72">
        <f t="array" ref="L16">INDEX('Inputs &amp; summary'!$D$28:$AN$73,MATCH('Project-level output'!L$5,'Inputs &amp; summary'!$D$28:$D$73,0),MATCH('Project-level output'!$A16,'Inputs &amp; summary'!$D$28:$AN$28,0))</f>
        <v/>
      </c>
      <c r="M16" s="72">
        <f t="array" ref="M16">INDEX('Inputs &amp; summary'!$D$28:$AN$73,MATCH('Project-level output'!M$5,'Inputs &amp; summary'!$D$28:$D$73,0),MATCH('Project-level output'!$A16,'Inputs &amp; summary'!$D$28:$AN$28,0))</f>
        <v/>
      </c>
      <c r="N16" s="72">
        <f t="array" ref="N16">INDEX('Inputs &amp; summary'!$D$28:$AN$73,MATCH('Project-level output'!N$5,'Inputs &amp; summary'!$D$28:$D$73,0),MATCH('Project-level output'!$A16,'Inputs &amp; summary'!$D$28:$AN$28,0))</f>
        <v/>
      </c>
      <c r="O16" s="72">
        <f t="array" ref="O16">INDEX('Inputs &amp; summary'!$D$28:$AN$73,MATCH('Project-level output'!O$5,'Inputs &amp; summary'!$D$28:$D$73,0),MATCH('Project-level output'!$A16,'Inputs &amp; summary'!$D$28:$AN$28,0))</f>
        <v/>
      </c>
      <c r="P16" s="72">
        <f t="array" ref="P16">INDEX('Inputs &amp; summary'!$D$28:$AN$73,MATCH('Project-level output'!P$5,'Inputs &amp; summary'!$D$28:$D$73,0),MATCH('Project-level output'!$A16,'Inputs &amp; summary'!$D$28:$AN$28,0))</f>
        <v/>
      </c>
      <c r="Q16" s="72">
        <f t="array" ref="Q16">INDEX('Inputs &amp; summary'!$D$28:$AN$73,MATCH('Project-level output'!Q$5,'Inputs &amp; summary'!$D$28:$D$73,0),MATCH('Project-level output'!$A16,'Inputs &amp; summary'!$D$28:$AN$28,0))</f>
        <v/>
      </c>
      <c r="R16" s="72">
        <f t="array" ref="R16">INDEX('Inputs &amp; summary'!$D$28:$AN$73,MATCH('Project-level output'!R$5,'Inputs &amp; summary'!$D$28:$D$73,0),MATCH('Project-level output'!$A16,'Inputs &amp; summary'!$D$28:$AN$28,0))</f>
        <v/>
      </c>
      <c r="S16" s="72">
        <f t="array" ref="S16">INDEX('Inputs &amp; summary'!$D$28:$AN$73,MATCH('Project-level output'!S$5,'Inputs &amp; summary'!$D$28:$D$73,0),MATCH('Project-level output'!$A16,'Inputs &amp; summary'!$D$28:$AN$28,0))</f>
        <v/>
      </c>
      <c r="T16" s="72">
        <f t="array" ref="T16">INDEX('Inputs &amp; summary'!$D$28:$AN$73,MATCH('Project-level output'!T$5,'Inputs &amp; summary'!$D$28:$D$73,0),MATCH('Project-level output'!$A16,'Inputs &amp; summary'!$D$28:$AN$28,0))</f>
        <v/>
      </c>
      <c r="U16" s="72">
        <f t="array" ref="U16">INDEX('Inputs &amp; summary'!$D$28:$AN$73,MATCH('Project-level output'!U$5,'Inputs &amp; summary'!$D$28:$D$73,0),MATCH('Project-level output'!$A16,'Inputs &amp; summary'!$D$28:$AN$28,0))</f>
        <v/>
      </c>
      <c r="V16" s="72">
        <f t="array" ref="V16">INDEX('Inputs &amp; summary'!$D$28:$AN$73,MATCH('Project-level output'!V$5,'Inputs &amp; summary'!$D$28:$D$73,0),MATCH('Project-level output'!$A16,'Inputs &amp; summary'!$D$28:$AN$28,0))</f>
        <v/>
      </c>
      <c r="W16" s="72">
        <f t="array" ref="W16">INDEX('Inputs &amp; summary'!$D$28:$AN$73,MATCH('Project-level output'!W$5,'Inputs &amp; summary'!$D$28:$D$73,0),MATCH('Project-level output'!$A16,'Inputs &amp; summary'!$D$28:$AN$28,0))</f>
        <v/>
      </c>
      <c r="X16" s="72">
        <f t="array" ref="X16">INDEX('Inputs &amp; summary'!$D$28:$AN$73,MATCH('Project-level output'!X$5,'Inputs &amp; summary'!$D$28:$D$73,0),MATCH('Project-level output'!$A16,'Inputs &amp; summary'!$D$28:$AN$28,0))</f>
        <v/>
      </c>
      <c r="Y16" s="72">
        <f t="array" ref="Y16">INDEX('Inputs &amp; summary'!$D$28:$AN$73,MATCH('Project-level output'!Y$5,'Inputs &amp; summary'!$D$28:$D$73,0),MATCH('Project-level output'!$A16,'Inputs &amp; summary'!$D$28:$AN$28,0))</f>
        <v/>
      </c>
      <c r="Z16" s="72">
        <f t="array" ref="Z16">INDEX('Inputs &amp; summary'!$D$28:$AN$73,MATCH('Project-level output'!Z$5,'Inputs &amp; summary'!$D$28:$D$73,0),MATCH('Project-level output'!$A16,'Inputs &amp; summary'!$D$28:$AN$28,0))</f>
        <v/>
      </c>
      <c r="AA16" s="72">
        <f t="array" ref="AA16">INDEX('Inputs &amp; summary'!$D$28:$AN$73,MATCH('Project-level output'!AA$5,'Inputs &amp; summary'!$D$28:$D$73,0),MATCH('Project-level output'!$A16,'Inputs &amp; summary'!$D$28:$AN$28,0))</f>
        <v/>
      </c>
      <c r="AB16" s="72">
        <f t="array" ref="AB16">INDEX('Inputs &amp; summary'!$D$28:$AN$73,MATCH('Project-level output'!AB$5,'Inputs &amp; summary'!$D$28:$D$73,0),MATCH('Project-level output'!$A16,'Inputs &amp; summary'!$D$28:$AN$28,0))</f>
        <v/>
      </c>
      <c r="AC16" s="72">
        <f t="array" ref="AC16">INDEX('Inputs &amp; summary'!$D$28:$AN$73,MATCH('Project-level output'!AC$5,'Inputs &amp; summary'!$D$28:$D$73,0),MATCH('Project-level output'!$A16,'Inputs &amp; summary'!$D$28:$AN$28,0))</f>
        <v/>
      </c>
      <c r="AD16" s="72">
        <f t="array" ref="AD16">INDEX('Inputs &amp; summary'!$D$28:$AN$73,MATCH('Project-level output'!AD$5,'Inputs &amp; summary'!$D$28:$D$73,0),MATCH('Project-level output'!$A16,'Inputs &amp; summary'!$D$28:$AN$28,0))</f>
        <v/>
      </c>
      <c r="AE16" s="72">
        <f t="array" ref="AE16">INDEX('Inputs &amp; summary'!$D$28:$AN$73,MATCH('Project-level output'!AE$5,'Inputs &amp; summary'!$D$28:$D$73,0),MATCH('Project-level output'!$A16,'Inputs &amp; summary'!$D$28:$AN$28,0))</f>
        <v/>
      </c>
      <c r="AF16" s="72">
        <f t="array" ref="AF16">INDEX('Inputs &amp; summary'!$D$28:$AN$73,MATCH('Project-level output'!AF$5,'Inputs &amp; summary'!$D$28:$D$73,0),MATCH('Project-level output'!$A16,'Inputs &amp; summary'!$D$28:$AN$28,0))</f>
        <v/>
      </c>
      <c r="AG16" s="72">
        <f t="array" ref="AG16">INDEX('Inputs &amp; summary'!$D$28:$AN$73,MATCH('Project-level output'!AG$5,'Inputs &amp; summary'!$D$28:$D$73,0),MATCH('Project-level output'!$A16,'Inputs &amp; summary'!$D$28:$AN$28,0))</f>
        <v/>
      </c>
      <c r="AH16" s="72">
        <f t="array" ref="AH16">INDEX('Inputs &amp; summary'!$D$28:$AN$73,MATCH('Project-level output'!AH$5,'Inputs &amp; summary'!$D$28:$D$73,0),MATCH('Project-level output'!$A16,'Inputs &amp; summary'!$D$28:$AN$28,0))</f>
        <v/>
      </c>
      <c r="AI16" s="72">
        <f t="array" ref="AI16">INDEX('Inputs &amp; summary'!$D$28:$AN$73,MATCH('Project-level output'!AI$5,'Inputs &amp; summary'!$D$28:$D$73,0),MATCH('Project-level output'!$A16,'Inputs &amp; summary'!$D$28:$AN$28,0))</f>
        <v/>
      </c>
      <c r="AJ16" s="72">
        <f t="array" ref="AJ16">INDEX('Inputs &amp; summary'!$D$28:$AN$73,MATCH('Project-level output'!AJ$5,'Inputs &amp; summary'!$D$28:$D$73,0),MATCH('Project-level output'!$A16,'Inputs &amp; summary'!$D$28:$AN$28,0))</f>
        <v/>
      </c>
      <c r="AK16" s="72">
        <f t="array" ref="AK16">INDEX('Inputs &amp; summary'!$D$28:$AN$73,MATCH('Project-level output'!AK$5,'Inputs &amp; summary'!$D$28:$D$73,0),MATCH('Project-level output'!$A16,'Inputs &amp; summary'!$D$28:$AN$28,0))</f>
        <v/>
      </c>
      <c r="AL16" s="72">
        <f t="array" ref="AL16">INDEX('Inputs &amp; summary'!$D$28:$AN$73,MATCH('Project-level output'!AL$5,'Inputs &amp; summary'!$D$28:$D$73,0),MATCH('Project-level output'!$A16,'Inputs &amp; summary'!$D$28:$AN$28,0))</f>
        <v/>
      </c>
      <c r="AM16" s="72">
        <f t="array" ref="AM16">INDEX('Inputs &amp; summary'!$D$28:$AN$73,MATCH('Project-level output'!AM$5,'Inputs &amp; summary'!$D$28:$D$73,0),MATCH('Project-level output'!$A16,'Inputs &amp; summary'!$D$28:$AN$28,0))</f>
        <v/>
      </c>
      <c r="AN16" s="72">
        <f t="array" ref="AN16">INDEX('Inputs &amp; summary'!$D$28:$AN$73,MATCH('Project-level output'!AN$5,'Inputs &amp; summary'!$D$28:$D$73,0),MATCH('Project-level output'!$A16,'Inputs &amp; summary'!$D$28:$AN$28,0))</f>
        <v/>
      </c>
      <c r="AO16" s="72">
        <f t="array" ref="AO16">INDEX('Inputs &amp; summary'!$D$28:$AN$73,MATCH('Project-level output'!AO$5,'Inputs &amp; summary'!$D$28:$D$73,0),MATCH('Project-level output'!$A16,'Inputs &amp; summary'!$D$28:$AN$28,0))</f>
        <v/>
      </c>
      <c r="AP16" s="72">
        <f t="array" ref="AP16">INDEX('Inputs &amp; summary'!$D$28:$AN$73,MATCH('Project-level output'!AP$5,'Inputs &amp; summary'!$D$28:$D$73,0),MATCH('Project-level output'!$A16,'Inputs &amp; summary'!$D$28:$AN$28,0))</f>
        <v/>
      </c>
      <c r="AQ16" s="72">
        <f t="array" ref="AQ16">INDEX('Inputs &amp; summary'!$D$28:$AN$73,MATCH('Project-level output'!AQ$5,'Inputs &amp; summary'!$D$28:$D$73,0),MATCH('Project-level output'!$A16,'Inputs &amp; summary'!$D$28:$AN$28,0))</f>
        <v/>
      </c>
      <c r="AR16" s="72">
        <f t="array" ref="AR16">INDEX('Inputs &amp; summary'!$D$28:$AN$73,MATCH('Project-level output'!AR$5,'Inputs &amp; summary'!$D$28:$D$73,0),MATCH('Project-level output'!$A16,'Inputs &amp; summary'!$D$28:$AN$28,0))</f>
        <v/>
      </c>
      <c r="AS16" s="72">
        <f t="array" ref="AS16">INDEX('Inputs &amp; summary'!$D$28:$AN$73,MATCH('Project-level output'!AS$5,'Inputs &amp; summary'!$D$28:$D$73,0),MATCH('Project-level output'!$A16,'Inputs &amp; summary'!$D$28:$AN$28,0))</f>
        <v/>
      </c>
      <c r="AT16" s="72">
        <f t="array" ref="AT16">INDEX('Inputs &amp; summary'!$D$28:$AN$73,MATCH('Project-level output'!AT$5,'Inputs &amp; summary'!$D$28:$D$73,0),MATCH('Project-level output'!$A16,'Inputs &amp; summary'!$D$28:$AN$28,0))</f>
        <v/>
      </c>
      <c r="AU16" s="72">
        <f t="array" ref="AU16">INDEX('Inputs &amp; summary'!$D$28:$AN$73,MATCH('Project-level output'!AU$5,'Inputs &amp; summary'!$D$28:$D$73,0),MATCH('Project-level output'!$A16,'Inputs &amp; summary'!$D$28:$AN$28,0))</f>
        <v/>
      </c>
      <c r="AV16" s="72">
        <f t="array" ref="AV16">INDEX('Inputs &amp; summary'!$D$28:$AN$73,MATCH('Project-level output'!AV$5,'Inputs &amp; summary'!$D$28:$D$73,0),MATCH('Project-level output'!$A16,'Inputs &amp; summary'!$D$28:$AN$28,0))</f>
        <v/>
      </c>
      <c r="AW16" s="72">
        <f t="array" ref="AW16">INDEX('Inputs &amp; summary'!$D$28:$AN$73,MATCH('Project-level output'!AW$5,'Inputs &amp; summary'!$D$28:$D$73,0),MATCH('Project-level output'!$A16,'Inputs &amp; summary'!$D$28:$AN$28,0))</f>
        <v/>
      </c>
      <c r="AX16" s="72">
        <f t="array" ref="AX16">INDEX('Inputs &amp; summary'!$D$28:$AN$73,MATCH('Project-level output'!AX$5,'Inputs &amp; summary'!$D$28:$D$73,0),MATCH('Project-level output'!$A16,'Inputs &amp; summary'!$D$28:$AN$28,0))</f>
        <v/>
      </c>
      <c r="AY16" s="72">
        <f t="array" ref="AY16">INDEX('Inputs &amp; summary'!$D$28:$AN$73,MATCH('Project-level output'!AY$5,'Inputs &amp; summary'!$D$28:$D$73,0),MATCH('Project-level output'!$A16,'Inputs &amp; summary'!$D$28:$AN$28,0))</f>
        <v/>
      </c>
      <c r="AZ16" s="72">
        <f t="array" ref="AZ16">INDEX('Inputs &amp; summary'!$D$28:$AN$73,MATCH('Project-level output'!AZ$5,'Inputs &amp; summary'!$D$28:$D$73,0),MATCH('Project-level output'!$A16,'Inputs &amp; summary'!$D$28:$AN$28,0))</f>
        <v/>
      </c>
      <c r="BA16" s="72">
        <f t="array" ref="BA16">INDEX('Inputs &amp; summary'!$D$28:$AN$73,MATCH('Project-level output'!BA$5,'Inputs &amp; summary'!$D$28:$D$73,0),MATCH('Project-level output'!$A16,'Inputs &amp; summary'!$D$28:$AN$28,0))</f>
        <v/>
      </c>
      <c r="BB16" s="72">
        <f t="array" ref="BB16">INDEX('Inputs &amp; summary'!$D$28:$AN$73,MATCH('Project-level output'!BB$5,'Inputs &amp; summary'!$D$28:$D$73,0),MATCH('Project-level output'!$A16,'Inputs &amp; summary'!$D$28:$AN$28,0))</f>
        <v/>
      </c>
      <c r="BC16" s="73">
        <f t="array" ref="BC16">INDEX('Inputs &amp; summary'!$D$28:$AN$73,MATCH('Project-level output'!BC$5,'Inputs &amp; summary'!$D$28:$D$73,0),MATCH('Project-level output'!$A16,'Inputs &amp; summary'!$D$28:$AN$28,0))</f>
        <v/>
      </c>
    </row>
    <row r="17" ht="12.75" customHeight="1" s="324">
      <c r="A17" s="52" t="inlineStr">
        <is>
          <t>$/ha (total cost, NPV)</t>
        </is>
      </c>
      <c r="B17" s="72">
        <f t="array" ref="B17">INDEX('Inputs &amp; summary'!$D$28:$AN$73,MATCH('Project-level output'!B$5,'Inputs &amp; summary'!$D$28:$D$73,0),MATCH('Project-level output'!$A17,'Inputs &amp; summary'!$D$28:$AN$28,0))</f>
        <v/>
      </c>
      <c r="C17" s="72">
        <f t="array" ref="C17">INDEX('Inputs &amp; summary'!$D$28:$AN$73,MATCH('Project-level output'!C$5,'Inputs &amp; summary'!$D$28:$D$73,0),MATCH('Project-level output'!$A17,'Inputs &amp; summary'!$D$28:$AN$28,0))</f>
        <v/>
      </c>
      <c r="D17" s="72">
        <f t="array" ref="D17">INDEX('Inputs &amp; summary'!$D$28:$AN$73,MATCH('Project-level output'!D$5,'Inputs &amp; summary'!$D$28:$D$73,0),MATCH('Project-level output'!$A17,'Inputs &amp; summary'!$D$28:$AN$28,0))</f>
        <v/>
      </c>
      <c r="E17" s="72">
        <f t="array" ref="E17">INDEX('Inputs &amp; summary'!$D$28:$AN$73,MATCH('Project-level output'!E$5,'Inputs &amp; summary'!$D$28:$D$73,0),MATCH('Project-level output'!$A17,'Inputs &amp; summary'!$D$28:$AN$28,0))</f>
        <v/>
      </c>
      <c r="F17" s="72">
        <f t="array" ref="F17">INDEX('Inputs &amp; summary'!$D$28:$AN$73,MATCH('Project-level output'!F$5,'Inputs &amp; summary'!$D$28:$D$73,0),MATCH('Project-level output'!$A17,'Inputs &amp; summary'!$D$28:$AN$28,0))</f>
        <v/>
      </c>
      <c r="G17" s="72">
        <f t="array" ref="G17">INDEX('Inputs &amp; summary'!$D$28:$AN$73,MATCH('Project-level output'!G$5,'Inputs &amp; summary'!$D$28:$D$73,0),MATCH('Project-level output'!$A17,'Inputs &amp; summary'!$D$28:$AN$28,0))</f>
        <v/>
      </c>
      <c r="H17" s="72">
        <f t="array" ref="H17">INDEX('Inputs &amp; summary'!$D$28:$AN$73,MATCH('Project-level output'!H$5,'Inputs &amp; summary'!$D$28:$D$73,0),MATCH('Project-level output'!$A17,'Inputs &amp; summary'!$D$28:$AN$28,0))</f>
        <v/>
      </c>
      <c r="I17" s="72">
        <f t="array" ref="I17">INDEX('Inputs &amp; summary'!$D$28:$AN$73,MATCH('Project-level output'!I$5,'Inputs &amp; summary'!$D$28:$D$73,0),MATCH('Project-level output'!$A17,'Inputs &amp; summary'!$D$28:$AN$28,0))</f>
        <v/>
      </c>
      <c r="J17" s="72">
        <f t="array" ref="J17">INDEX('Inputs &amp; summary'!$D$28:$AN$73,MATCH('Project-level output'!J$5,'Inputs &amp; summary'!$D$28:$D$73,0),MATCH('Project-level output'!$A17,'Inputs &amp; summary'!$D$28:$AN$28,0))</f>
        <v/>
      </c>
      <c r="K17" s="72">
        <f t="array" ref="K17">INDEX('Inputs &amp; summary'!$D$28:$AN$73,MATCH('Project-level output'!K$5,'Inputs &amp; summary'!$D$28:$D$73,0),MATCH('Project-level output'!$A17,'Inputs &amp; summary'!$D$28:$AN$28,0))</f>
        <v/>
      </c>
      <c r="L17" s="72">
        <f t="array" ref="L17">INDEX('Inputs &amp; summary'!$D$28:$AN$73,MATCH('Project-level output'!L$5,'Inputs &amp; summary'!$D$28:$D$73,0),MATCH('Project-level output'!$A17,'Inputs &amp; summary'!$D$28:$AN$28,0))</f>
        <v/>
      </c>
      <c r="M17" s="72">
        <f t="array" ref="M17">INDEX('Inputs &amp; summary'!$D$28:$AN$73,MATCH('Project-level output'!M$5,'Inputs &amp; summary'!$D$28:$D$73,0),MATCH('Project-level output'!$A17,'Inputs &amp; summary'!$D$28:$AN$28,0))</f>
        <v/>
      </c>
      <c r="N17" s="72">
        <f t="array" ref="N17">INDEX('Inputs &amp; summary'!$D$28:$AN$73,MATCH('Project-level output'!N$5,'Inputs &amp; summary'!$D$28:$D$73,0),MATCH('Project-level output'!$A17,'Inputs &amp; summary'!$D$28:$AN$28,0))</f>
        <v/>
      </c>
      <c r="O17" s="72">
        <f t="array" ref="O17">INDEX('Inputs &amp; summary'!$D$28:$AN$73,MATCH('Project-level output'!O$5,'Inputs &amp; summary'!$D$28:$D$73,0),MATCH('Project-level output'!$A17,'Inputs &amp; summary'!$D$28:$AN$28,0))</f>
        <v/>
      </c>
      <c r="P17" s="72">
        <f t="array" ref="P17">INDEX('Inputs &amp; summary'!$D$28:$AN$73,MATCH('Project-level output'!P$5,'Inputs &amp; summary'!$D$28:$D$73,0),MATCH('Project-level output'!$A17,'Inputs &amp; summary'!$D$28:$AN$28,0))</f>
        <v/>
      </c>
      <c r="Q17" s="72">
        <f t="array" ref="Q17">INDEX('Inputs &amp; summary'!$D$28:$AN$73,MATCH('Project-level output'!Q$5,'Inputs &amp; summary'!$D$28:$D$73,0),MATCH('Project-level output'!$A17,'Inputs &amp; summary'!$D$28:$AN$28,0))</f>
        <v/>
      </c>
      <c r="R17" s="72">
        <f t="array" ref="R17">INDEX('Inputs &amp; summary'!$D$28:$AN$73,MATCH('Project-level output'!R$5,'Inputs &amp; summary'!$D$28:$D$73,0),MATCH('Project-level output'!$A17,'Inputs &amp; summary'!$D$28:$AN$28,0))</f>
        <v/>
      </c>
      <c r="S17" s="72">
        <f t="array" ref="S17">INDEX('Inputs &amp; summary'!$D$28:$AN$73,MATCH('Project-level output'!S$5,'Inputs &amp; summary'!$D$28:$D$73,0),MATCH('Project-level output'!$A17,'Inputs &amp; summary'!$D$28:$AN$28,0))</f>
        <v/>
      </c>
      <c r="T17" s="72">
        <f t="array" ref="T17">INDEX('Inputs &amp; summary'!$D$28:$AN$73,MATCH('Project-level output'!T$5,'Inputs &amp; summary'!$D$28:$D$73,0),MATCH('Project-level output'!$A17,'Inputs &amp; summary'!$D$28:$AN$28,0))</f>
        <v/>
      </c>
      <c r="U17" s="72">
        <f t="array" ref="U17">INDEX('Inputs &amp; summary'!$D$28:$AN$73,MATCH('Project-level output'!U$5,'Inputs &amp; summary'!$D$28:$D$73,0),MATCH('Project-level output'!$A17,'Inputs &amp; summary'!$D$28:$AN$28,0))</f>
        <v/>
      </c>
      <c r="V17" s="72">
        <f t="array" ref="V17">INDEX('Inputs &amp; summary'!$D$28:$AN$73,MATCH('Project-level output'!V$5,'Inputs &amp; summary'!$D$28:$D$73,0),MATCH('Project-level output'!$A17,'Inputs &amp; summary'!$D$28:$AN$28,0))</f>
        <v/>
      </c>
      <c r="W17" s="72">
        <f t="array" ref="W17">INDEX('Inputs &amp; summary'!$D$28:$AN$73,MATCH('Project-level output'!W$5,'Inputs &amp; summary'!$D$28:$D$73,0),MATCH('Project-level output'!$A17,'Inputs &amp; summary'!$D$28:$AN$28,0))</f>
        <v/>
      </c>
      <c r="X17" s="72">
        <f t="array" ref="X17">INDEX('Inputs &amp; summary'!$D$28:$AN$73,MATCH('Project-level output'!X$5,'Inputs &amp; summary'!$D$28:$D$73,0),MATCH('Project-level output'!$A17,'Inputs &amp; summary'!$D$28:$AN$28,0))</f>
        <v/>
      </c>
      <c r="Y17" s="72">
        <f t="array" ref="Y17">INDEX('Inputs &amp; summary'!$D$28:$AN$73,MATCH('Project-level output'!Y$5,'Inputs &amp; summary'!$D$28:$D$73,0),MATCH('Project-level output'!$A17,'Inputs &amp; summary'!$D$28:$AN$28,0))</f>
        <v/>
      </c>
      <c r="Z17" s="72">
        <f t="array" ref="Z17">INDEX('Inputs &amp; summary'!$D$28:$AN$73,MATCH('Project-level output'!Z$5,'Inputs &amp; summary'!$D$28:$D$73,0),MATCH('Project-level output'!$A17,'Inputs &amp; summary'!$D$28:$AN$28,0))</f>
        <v/>
      </c>
      <c r="AA17" s="72">
        <f t="array" ref="AA17">INDEX('Inputs &amp; summary'!$D$28:$AN$73,MATCH('Project-level output'!AA$5,'Inputs &amp; summary'!$D$28:$D$73,0),MATCH('Project-level output'!$A17,'Inputs &amp; summary'!$D$28:$AN$28,0))</f>
        <v/>
      </c>
      <c r="AB17" s="72">
        <f t="array" ref="AB17">INDEX('Inputs &amp; summary'!$D$28:$AN$73,MATCH('Project-level output'!AB$5,'Inputs &amp; summary'!$D$28:$D$73,0),MATCH('Project-level output'!$A17,'Inputs &amp; summary'!$D$28:$AN$28,0))</f>
        <v/>
      </c>
      <c r="AC17" s="72">
        <f t="array" ref="AC17">INDEX('Inputs &amp; summary'!$D$28:$AN$73,MATCH('Project-level output'!AC$5,'Inputs &amp; summary'!$D$28:$D$73,0),MATCH('Project-level output'!$A17,'Inputs &amp; summary'!$D$28:$AN$28,0))</f>
        <v/>
      </c>
      <c r="AD17" s="72">
        <f t="array" ref="AD17">INDEX('Inputs &amp; summary'!$D$28:$AN$73,MATCH('Project-level output'!AD$5,'Inputs &amp; summary'!$D$28:$D$73,0),MATCH('Project-level output'!$A17,'Inputs &amp; summary'!$D$28:$AN$28,0))</f>
        <v/>
      </c>
      <c r="AE17" s="72">
        <f t="array" ref="AE17">INDEX('Inputs &amp; summary'!$D$28:$AN$73,MATCH('Project-level output'!AE$5,'Inputs &amp; summary'!$D$28:$D$73,0),MATCH('Project-level output'!$A17,'Inputs &amp; summary'!$D$28:$AN$28,0))</f>
        <v/>
      </c>
      <c r="AF17" s="72">
        <f t="array" ref="AF17">INDEX('Inputs &amp; summary'!$D$28:$AN$73,MATCH('Project-level output'!AF$5,'Inputs &amp; summary'!$D$28:$D$73,0),MATCH('Project-level output'!$A17,'Inputs &amp; summary'!$D$28:$AN$28,0))</f>
        <v/>
      </c>
      <c r="AG17" s="72">
        <f t="array" ref="AG17">INDEX('Inputs &amp; summary'!$D$28:$AN$73,MATCH('Project-level output'!AG$5,'Inputs &amp; summary'!$D$28:$D$73,0),MATCH('Project-level output'!$A17,'Inputs &amp; summary'!$D$28:$AN$28,0))</f>
        <v/>
      </c>
      <c r="AH17" s="72">
        <f t="array" ref="AH17">INDEX('Inputs &amp; summary'!$D$28:$AN$73,MATCH('Project-level output'!AH$5,'Inputs &amp; summary'!$D$28:$D$73,0),MATCH('Project-level output'!$A17,'Inputs &amp; summary'!$D$28:$AN$28,0))</f>
        <v/>
      </c>
      <c r="AI17" s="72">
        <f t="array" ref="AI17">INDEX('Inputs &amp; summary'!$D$28:$AN$73,MATCH('Project-level output'!AI$5,'Inputs &amp; summary'!$D$28:$D$73,0),MATCH('Project-level output'!$A17,'Inputs &amp; summary'!$D$28:$AN$28,0))</f>
        <v/>
      </c>
      <c r="AJ17" s="72">
        <f t="array" ref="AJ17">INDEX('Inputs &amp; summary'!$D$28:$AN$73,MATCH('Project-level output'!AJ$5,'Inputs &amp; summary'!$D$28:$D$73,0),MATCH('Project-level output'!$A17,'Inputs &amp; summary'!$D$28:$AN$28,0))</f>
        <v/>
      </c>
      <c r="AK17" s="72">
        <f t="array" ref="AK17">INDEX('Inputs &amp; summary'!$D$28:$AN$73,MATCH('Project-level output'!AK$5,'Inputs &amp; summary'!$D$28:$D$73,0),MATCH('Project-level output'!$A17,'Inputs &amp; summary'!$D$28:$AN$28,0))</f>
        <v/>
      </c>
      <c r="AL17" s="72">
        <f t="array" ref="AL17">INDEX('Inputs &amp; summary'!$D$28:$AN$73,MATCH('Project-level output'!AL$5,'Inputs &amp; summary'!$D$28:$D$73,0),MATCH('Project-level output'!$A17,'Inputs &amp; summary'!$D$28:$AN$28,0))</f>
        <v/>
      </c>
      <c r="AM17" s="72">
        <f t="array" ref="AM17">INDEX('Inputs &amp; summary'!$D$28:$AN$73,MATCH('Project-level output'!AM$5,'Inputs &amp; summary'!$D$28:$D$73,0),MATCH('Project-level output'!$A17,'Inputs &amp; summary'!$D$28:$AN$28,0))</f>
        <v/>
      </c>
      <c r="AN17" s="72">
        <f t="array" ref="AN17">INDEX('Inputs &amp; summary'!$D$28:$AN$73,MATCH('Project-level output'!AN$5,'Inputs &amp; summary'!$D$28:$D$73,0),MATCH('Project-level output'!$A17,'Inputs &amp; summary'!$D$28:$AN$28,0))</f>
        <v/>
      </c>
      <c r="AO17" s="72">
        <f t="array" ref="AO17">INDEX('Inputs &amp; summary'!$D$28:$AN$73,MATCH('Project-level output'!AO$5,'Inputs &amp; summary'!$D$28:$D$73,0),MATCH('Project-level output'!$A17,'Inputs &amp; summary'!$D$28:$AN$28,0))</f>
        <v/>
      </c>
      <c r="AP17" s="72">
        <f t="array" ref="AP17">INDEX('Inputs &amp; summary'!$D$28:$AN$73,MATCH('Project-level output'!AP$5,'Inputs &amp; summary'!$D$28:$D$73,0),MATCH('Project-level output'!$A17,'Inputs &amp; summary'!$D$28:$AN$28,0))</f>
        <v/>
      </c>
      <c r="AQ17" s="72">
        <f t="array" ref="AQ17">INDEX('Inputs &amp; summary'!$D$28:$AN$73,MATCH('Project-level output'!AQ$5,'Inputs &amp; summary'!$D$28:$D$73,0),MATCH('Project-level output'!$A17,'Inputs &amp; summary'!$D$28:$AN$28,0))</f>
        <v/>
      </c>
      <c r="AR17" s="72">
        <f t="array" ref="AR17">INDEX('Inputs &amp; summary'!$D$28:$AN$73,MATCH('Project-level output'!AR$5,'Inputs &amp; summary'!$D$28:$D$73,0),MATCH('Project-level output'!$A17,'Inputs &amp; summary'!$D$28:$AN$28,0))</f>
        <v/>
      </c>
      <c r="AS17" s="72">
        <f t="array" ref="AS17">INDEX('Inputs &amp; summary'!$D$28:$AN$73,MATCH('Project-level output'!AS$5,'Inputs &amp; summary'!$D$28:$D$73,0),MATCH('Project-level output'!$A17,'Inputs &amp; summary'!$D$28:$AN$28,0))</f>
        <v/>
      </c>
      <c r="AT17" s="72">
        <f t="array" ref="AT17">INDEX('Inputs &amp; summary'!$D$28:$AN$73,MATCH('Project-level output'!AT$5,'Inputs &amp; summary'!$D$28:$D$73,0),MATCH('Project-level output'!$A17,'Inputs &amp; summary'!$D$28:$AN$28,0))</f>
        <v/>
      </c>
      <c r="AU17" s="72">
        <f t="array" ref="AU17">INDEX('Inputs &amp; summary'!$D$28:$AN$73,MATCH('Project-level output'!AU$5,'Inputs &amp; summary'!$D$28:$D$73,0),MATCH('Project-level output'!$A17,'Inputs &amp; summary'!$D$28:$AN$28,0))</f>
        <v/>
      </c>
      <c r="AV17" s="72">
        <f t="array" ref="AV17">INDEX('Inputs &amp; summary'!$D$28:$AN$73,MATCH('Project-level output'!AV$5,'Inputs &amp; summary'!$D$28:$D$73,0),MATCH('Project-level output'!$A17,'Inputs &amp; summary'!$D$28:$AN$28,0))</f>
        <v/>
      </c>
      <c r="AW17" s="72">
        <f t="array" ref="AW17">INDEX('Inputs &amp; summary'!$D$28:$AN$73,MATCH('Project-level output'!AW$5,'Inputs &amp; summary'!$D$28:$D$73,0),MATCH('Project-level output'!$A17,'Inputs &amp; summary'!$D$28:$AN$28,0))</f>
        <v/>
      </c>
      <c r="AX17" s="72">
        <f t="array" ref="AX17">INDEX('Inputs &amp; summary'!$D$28:$AN$73,MATCH('Project-level output'!AX$5,'Inputs &amp; summary'!$D$28:$D$73,0),MATCH('Project-level output'!$A17,'Inputs &amp; summary'!$D$28:$AN$28,0))</f>
        <v/>
      </c>
      <c r="AY17" s="72">
        <f t="array" ref="AY17">INDEX('Inputs &amp; summary'!$D$28:$AN$73,MATCH('Project-level output'!AY$5,'Inputs &amp; summary'!$D$28:$D$73,0),MATCH('Project-level output'!$A17,'Inputs &amp; summary'!$D$28:$AN$28,0))</f>
        <v/>
      </c>
      <c r="AZ17" s="72">
        <f t="array" ref="AZ17">INDEX('Inputs &amp; summary'!$D$28:$AN$73,MATCH('Project-level output'!AZ$5,'Inputs &amp; summary'!$D$28:$D$73,0),MATCH('Project-level output'!$A17,'Inputs &amp; summary'!$D$28:$AN$28,0))</f>
        <v/>
      </c>
      <c r="BA17" s="72">
        <f t="array" ref="BA17">INDEX('Inputs &amp; summary'!$D$28:$AN$73,MATCH('Project-level output'!BA$5,'Inputs &amp; summary'!$D$28:$D$73,0),MATCH('Project-level output'!$A17,'Inputs &amp; summary'!$D$28:$AN$28,0))</f>
        <v/>
      </c>
      <c r="BB17" s="72">
        <f t="array" ref="BB17">INDEX('Inputs &amp; summary'!$D$28:$AN$73,MATCH('Project-level output'!BB$5,'Inputs &amp; summary'!$D$28:$D$73,0),MATCH('Project-level output'!$A17,'Inputs &amp; summary'!$D$28:$AN$28,0))</f>
        <v/>
      </c>
      <c r="BC17" s="73">
        <f t="array" ref="BC17">INDEX('Inputs &amp; summary'!$D$28:$AN$73,MATCH('Project-level output'!BC$5,'Inputs &amp; summary'!$D$28:$D$73,0),MATCH('Project-level output'!$A17,'Inputs &amp; summary'!$D$28:$AN$28,0))</f>
        <v/>
      </c>
    </row>
    <row r="18" ht="12.75" customHeight="1" s="324">
      <c r="A18" s="63" t="inlineStr">
        <is>
          <t>Project size</t>
        </is>
      </c>
      <c r="B18" s="70">
        <f t="array" ref="B18">INDEX('Inputs &amp; summary'!$D$28:$AN$73,MATCH('Project-level output'!B$5,'Inputs &amp; summary'!$D$28:$D$73,0),MATCH('Project-level output'!$A18,'Inputs &amp; summary'!$D$28:$AN$28,0))</f>
        <v/>
      </c>
      <c r="C18" s="70">
        <f t="array" ref="C18">INDEX('Inputs &amp; summary'!$D$28:$AN$73,MATCH('Project-level output'!C$5,'Inputs &amp; summary'!$D$28:$D$73,0),MATCH('Project-level output'!$A18,'Inputs &amp; summary'!$D$28:$AN$28,0))</f>
        <v/>
      </c>
      <c r="D18" s="70">
        <f t="array" ref="D18">INDEX('Inputs &amp; summary'!$D$28:$AN$73,MATCH('Project-level output'!D$5,'Inputs &amp; summary'!$D$28:$D$73,0),MATCH('Project-level output'!$A18,'Inputs &amp; summary'!$D$28:$AN$28,0))</f>
        <v/>
      </c>
      <c r="E18" s="70">
        <f t="array" ref="E18">INDEX('Inputs &amp; summary'!$D$28:$AN$73,MATCH('Project-level output'!E$5,'Inputs &amp; summary'!$D$28:$D$73,0),MATCH('Project-level output'!$A18,'Inputs &amp; summary'!$D$28:$AN$28,0))</f>
        <v/>
      </c>
      <c r="F18" s="70">
        <f t="array" ref="F18">INDEX('Inputs &amp; summary'!$D$28:$AN$73,MATCH('Project-level output'!F$5,'Inputs &amp; summary'!$D$28:$D$73,0),MATCH('Project-level output'!$A18,'Inputs &amp; summary'!$D$28:$AN$28,0))</f>
        <v/>
      </c>
      <c r="G18" s="70">
        <f t="array" ref="G18">INDEX('Inputs &amp; summary'!$D$28:$AN$73,MATCH('Project-level output'!G$5,'Inputs &amp; summary'!$D$28:$D$73,0),MATCH('Project-level output'!$A18,'Inputs &amp; summary'!$D$28:$AN$28,0))</f>
        <v/>
      </c>
      <c r="H18" s="70">
        <f t="array" ref="H18">INDEX('Inputs &amp; summary'!$D$28:$AN$73,MATCH('Project-level output'!H$5,'Inputs &amp; summary'!$D$28:$D$73,0),MATCH('Project-level output'!$A18,'Inputs &amp; summary'!$D$28:$AN$28,0))</f>
        <v/>
      </c>
      <c r="I18" s="70">
        <f t="array" ref="I18">INDEX('Inputs &amp; summary'!$D$28:$AN$73,MATCH('Project-level output'!I$5,'Inputs &amp; summary'!$D$28:$D$73,0),MATCH('Project-level output'!$A18,'Inputs &amp; summary'!$D$28:$AN$28,0))</f>
        <v/>
      </c>
      <c r="J18" s="70">
        <f t="array" ref="J18">INDEX('Inputs &amp; summary'!$D$28:$AN$73,MATCH('Project-level output'!J$5,'Inputs &amp; summary'!$D$28:$D$73,0),MATCH('Project-level output'!$A18,'Inputs &amp; summary'!$D$28:$AN$28,0))</f>
        <v/>
      </c>
      <c r="K18" s="70">
        <f t="array" ref="K18">INDEX('Inputs &amp; summary'!$D$28:$AN$73,MATCH('Project-level output'!K$5,'Inputs &amp; summary'!$D$28:$D$73,0),MATCH('Project-level output'!$A18,'Inputs &amp; summary'!$D$28:$AN$28,0))</f>
        <v/>
      </c>
      <c r="L18" s="70">
        <f t="array" ref="L18">INDEX('Inputs &amp; summary'!$D$28:$AN$73,MATCH('Project-level output'!L$5,'Inputs &amp; summary'!$D$28:$D$73,0),MATCH('Project-level output'!$A18,'Inputs &amp; summary'!$D$28:$AN$28,0))</f>
        <v/>
      </c>
      <c r="M18" s="70">
        <f t="array" ref="M18">INDEX('Inputs &amp; summary'!$D$28:$AN$73,MATCH('Project-level output'!M$5,'Inputs &amp; summary'!$D$28:$D$73,0),MATCH('Project-level output'!$A18,'Inputs &amp; summary'!$D$28:$AN$28,0))</f>
        <v/>
      </c>
      <c r="N18" s="70">
        <f t="array" ref="N18">INDEX('Inputs &amp; summary'!$D$28:$AN$73,MATCH('Project-level output'!N$5,'Inputs &amp; summary'!$D$28:$D$73,0),MATCH('Project-level output'!$A18,'Inputs &amp; summary'!$D$28:$AN$28,0))</f>
        <v/>
      </c>
      <c r="O18" s="70">
        <f t="array" ref="O18">INDEX('Inputs &amp; summary'!$D$28:$AN$73,MATCH('Project-level output'!O$5,'Inputs &amp; summary'!$D$28:$D$73,0),MATCH('Project-level output'!$A18,'Inputs &amp; summary'!$D$28:$AN$28,0))</f>
        <v/>
      </c>
      <c r="P18" s="70">
        <f t="array" ref="P18">INDEX('Inputs &amp; summary'!$D$28:$AN$73,MATCH('Project-level output'!P$5,'Inputs &amp; summary'!$D$28:$D$73,0),MATCH('Project-level output'!$A18,'Inputs &amp; summary'!$D$28:$AN$28,0))</f>
        <v/>
      </c>
      <c r="Q18" s="70">
        <f t="array" ref="Q18">INDEX('Inputs &amp; summary'!$D$28:$AN$73,MATCH('Project-level output'!Q$5,'Inputs &amp; summary'!$D$28:$D$73,0),MATCH('Project-level output'!$A18,'Inputs &amp; summary'!$D$28:$AN$28,0))</f>
        <v/>
      </c>
      <c r="R18" s="70">
        <f t="array" ref="R18">INDEX('Inputs &amp; summary'!$D$28:$AN$73,MATCH('Project-level output'!R$5,'Inputs &amp; summary'!$D$28:$D$73,0),MATCH('Project-level output'!$A18,'Inputs &amp; summary'!$D$28:$AN$28,0))</f>
        <v/>
      </c>
      <c r="S18" s="70">
        <f t="array" ref="S18">INDEX('Inputs &amp; summary'!$D$28:$AN$73,MATCH('Project-level output'!S$5,'Inputs &amp; summary'!$D$28:$D$73,0),MATCH('Project-level output'!$A18,'Inputs &amp; summary'!$D$28:$AN$28,0))</f>
        <v/>
      </c>
      <c r="T18" s="70">
        <f t="array" ref="T18">INDEX('Inputs &amp; summary'!$D$28:$AN$73,MATCH('Project-level output'!T$5,'Inputs &amp; summary'!$D$28:$D$73,0),MATCH('Project-level output'!$A18,'Inputs &amp; summary'!$D$28:$AN$28,0))</f>
        <v/>
      </c>
      <c r="U18" s="70">
        <f t="array" ref="U18">INDEX('Inputs &amp; summary'!$D$28:$AN$73,MATCH('Project-level output'!U$5,'Inputs &amp; summary'!$D$28:$D$73,0),MATCH('Project-level output'!$A18,'Inputs &amp; summary'!$D$28:$AN$28,0))</f>
        <v/>
      </c>
      <c r="V18" s="70">
        <f t="array" ref="V18">INDEX('Inputs &amp; summary'!$D$28:$AN$73,MATCH('Project-level output'!V$5,'Inputs &amp; summary'!$D$28:$D$73,0),MATCH('Project-level output'!$A18,'Inputs &amp; summary'!$D$28:$AN$28,0))</f>
        <v/>
      </c>
      <c r="W18" s="70">
        <f t="array" ref="W18">INDEX('Inputs &amp; summary'!$D$28:$AN$73,MATCH('Project-level output'!W$5,'Inputs &amp; summary'!$D$28:$D$73,0),MATCH('Project-level output'!$A18,'Inputs &amp; summary'!$D$28:$AN$28,0))</f>
        <v/>
      </c>
      <c r="X18" s="70">
        <f t="array" ref="X18">INDEX('Inputs &amp; summary'!$D$28:$AN$73,MATCH('Project-level output'!X$5,'Inputs &amp; summary'!$D$28:$D$73,0),MATCH('Project-level output'!$A18,'Inputs &amp; summary'!$D$28:$AN$28,0))</f>
        <v/>
      </c>
      <c r="Y18" s="70">
        <f t="array" ref="Y18">INDEX('Inputs &amp; summary'!$D$28:$AN$73,MATCH('Project-level output'!Y$5,'Inputs &amp; summary'!$D$28:$D$73,0),MATCH('Project-level output'!$A18,'Inputs &amp; summary'!$D$28:$AN$28,0))</f>
        <v/>
      </c>
      <c r="Z18" s="70">
        <f t="array" ref="Z18">INDEX('Inputs &amp; summary'!$D$28:$AN$73,MATCH('Project-level output'!Z$5,'Inputs &amp; summary'!$D$28:$D$73,0),MATCH('Project-level output'!$A18,'Inputs &amp; summary'!$D$28:$AN$28,0))</f>
        <v/>
      </c>
      <c r="AA18" s="70">
        <f t="array" ref="AA18">INDEX('Inputs &amp; summary'!$D$28:$AN$73,MATCH('Project-level output'!AA$5,'Inputs &amp; summary'!$D$28:$D$73,0),MATCH('Project-level output'!$A18,'Inputs &amp; summary'!$D$28:$AN$28,0))</f>
        <v/>
      </c>
      <c r="AB18" s="70">
        <f t="array" ref="AB18">INDEX('Inputs &amp; summary'!$D$28:$AN$73,MATCH('Project-level output'!AB$5,'Inputs &amp; summary'!$D$28:$D$73,0),MATCH('Project-level output'!$A18,'Inputs &amp; summary'!$D$28:$AN$28,0))</f>
        <v/>
      </c>
      <c r="AC18" s="70">
        <f t="array" ref="AC18">INDEX('Inputs &amp; summary'!$D$28:$AN$73,MATCH('Project-level output'!AC$5,'Inputs &amp; summary'!$D$28:$D$73,0),MATCH('Project-level output'!$A18,'Inputs &amp; summary'!$D$28:$AN$28,0))</f>
        <v/>
      </c>
      <c r="AD18" s="70">
        <f t="array" ref="AD18">INDEX('Inputs &amp; summary'!$D$28:$AN$73,MATCH('Project-level output'!AD$5,'Inputs &amp; summary'!$D$28:$D$73,0),MATCH('Project-level output'!$A18,'Inputs &amp; summary'!$D$28:$AN$28,0))</f>
        <v/>
      </c>
      <c r="AE18" s="70">
        <f t="array" ref="AE18">INDEX('Inputs &amp; summary'!$D$28:$AN$73,MATCH('Project-level output'!AE$5,'Inputs &amp; summary'!$D$28:$D$73,0),MATCH('Project-level output'!$A18,'Inputs &amp; summary'!$D$28:$AN$28,0))</f>
        <v/>
      </c>
      <c r="AF18" s="70">
        <f t="array" ref="AF18">INDEX('Inputs &amp; summary'!$D$28:$AN$73,MATCH('Project-level output'!AF$5,'Inputs &amp; summary'!$D$28:$D$73,0),MATCH('Project-level output'!$A18,'Inputs &amp; summary'!$D$28:$AN$28,0))</f>
        <v/>
      </c>
      <c r="AG18" s="70">
        <f t="array" ref="AG18">INDEX('Inputs &amp; summary'!$D$28:$AN$73,MATCH('Project-level output'!AG$5,'Inputs &amp; summary'!$D$28:$D$73,0),MATCH('Project-level output'!$A18,'Inputs &amp; summary'!$D$28:$AN$28,0))</f>
        <v/>
      </c>
      <c r="AH18" s="70">
        <f t="array" ref="AH18">INDEX('Inputs &amp; summary'!$D$28:$AN$73,MATCH('Project-level output'!AH$5,'Inputs &amp; summary'!$D$28:$D$73,0),MATCH('Project-level output'!$A18,'Inputs &amp; summary'!$D$28:$AN$28,0))</f>
        <v/>
      </c>
      <c r="AI18" s="70">
        <f t="array" ref="AI18">INDEX('Inputs &amp; summary'!$D$28:$AN$73,MATCH('Project-level output'!AI$5,'Inputs &amp; summary'!$D$28:$D$73,0),MATCH('Project-level output'!$A18,'Inputs &amp; summary'!$D$28:$AN$28,0))</f>
        <v/>
      </c>
      <c r="AJ18" s="70">
        <f t="array" ref="AJ18">INDEX('Inputs &amp; summary'!$D$28:$AN$73,MATCH('Project-level output'!AJ$5,'Inputs &amp; summary'!$D$28:$D$73,0),MATCH('Project-level output'!$A18,'Inputs &amp; summary'!$D$28:$AN$28,0))</f>
        <v/>
      </c>
      <c r="AK18" s="70">
        <f t="array" ref="AK18">INDEX('Inputs &amp; summary'!$D$28:$AN$73,MATCH('Project-level output'!AK$5,'Inputs &amp; summary'!$D$28:$D$73,0),MATCH('Project-level output'!$A18,'Inputs &amp; summary'!$D$28:$AN$28,0))</f>
        <v/>
      </c>
      <c r="AL18" s="70">
        <f t="array" ref="AL18">INDEX('Inputs &amp; summary'!$D$28:$AN$73,MATCH('Project-level output'!AL$5,'Inputs &amp; summary'!$D$28:$D$73,0),MATCH('Project-level output'!$A18,'Inputs &amp; summary'!$D$28:$AN$28,0))</f>
        <v/>
      </c>
      <c r="AM18" s="70">
        <f t="array" ref="AM18">INDEX('Inputs &amp; summary'!$D$28:$AN$73,MATCH('Project-level output'!AM$5,'Inputs &amp; summary'!$D$28:$D$73,0),MATCH('Project-level output'!$A18,'Inputs &amp; summary'!$D$28:$AN$28,0))</f>
        <v/>
      </c>
      <c r="AN18" s="70">
        <f t="array" ref="AN18">INDEX('Inputs &amp; summary'!$D$28:$AN$73,MATCH('Project-level output'!AN$5,'Inputs &amp; summary'!$D$28:$D$73,0),MATCH('Project-level output'!$A18,'Inputs &amp; summary'!$D$28:$AN$28,0))</f>
        <v/>
      </c>
      <c r="AO18" s="70">
        <f t="array" ref="AO18">INDEX('Inputs &amp; summary'!$D$28:$AN$73,MATCH('Project-level output'!AO$5,'Inputs &amp; summary'!$D$28:$D$73,0),MATCH('Project-level output'!$A18,'Inputs &amp; summary'!$D$28:$AN$28,0))</f>
        <v/>
      </c>
      <c r="AP18" s="70">
        <f t="array" ref="AP18">INDEX('Inputs &amp; summary'!$D$28:$AN$73,MATCH('Project-level output'!AP$5,'Inputs &amp; summary'!$D$28:$D$73,0),MATCH('Project-level output'!$A18,'Inputs &amp; summary'!$D$28:$AN$28,0))</f>
        <v/>
      </c>
      <c r="AQ18" s="70">
        <f t="array" ref="AQ18">INDEX('Inputs &amp; summary'!$D$28:$AN$73,MATCH('Project-level output'!AQ$5,'Inputs &amp; summary'!$D$28:$D$73,0),MATCH('Project-level output'!$A18,'Inputs &amp; summary'!$D$28:$AN$28,0))</f>
        <v/>
      </c>
      <c r="AR18" s="70">
        <f t="array" ref="AR18">INDEX('Inputs &amp; summary'!$D$28:$AN$73,MATCH('Project-level output'!AR$5,'Inputs &amp; summary'!$D$28:$D$73,0),MATCH('Project-level output'!$A18,'Inputs &amp; summary'!$D$28:$AN$28,0))</f>
        <v/>
      </c>
      <c r="AS18" s="70">
        <f t="array" ref="AS18">INDEX('Inputs &amp; summary'!$D$28:$AN$73,MATCH('Project-level output'!AS$5,'Inputs &amp; summary'!$D$28:$D$73,0),MATCH('Project-level output'!$A18,'Inputs &amp; summary'!$D$28:$AN$28,0))</f>
        <v/>
      </c>
      <c r="AT18" s="70">
        <f t="array" ref="AT18">INDEX('Inputs &amp; summary'!$D$28:$AN$73,MATCH('Project-level output'!AT$5,'Inputs &amp; summary'!$D$28:$D$73,0),MATCH('Project-level output'!$A18,'Inputs &amp; summary'!$D$28:$AN$28,0))</f>
        <v/>
      </c>
      <c r="AU18" s="70">
        <f t="array" ref="AU18">INDEX('Inputs &amp; summary'!$D$28:$AN$73,MATCH('Project-level output'!AU$5,'Inputs &amp; summary'!$D$28:$D$73,0),MATCH('Project-level output'!$A18,'Inputs &amp; summary'!$D$28:$AN$28,0))</f>
        <v/>
      </c>
      <c r="AV18" s="70">
        <f t="array" ref="AV18">INDEX('Inputs &amp; summary'!$D$28:$AN$73,MATCH('Project-level output'!AV$5,'Inputs &amp; summary'!$D$28:$D$73,0),MATCH('Project-level output'!$A18,'Inputs &amp; summary'!$D$28:$AN$28,0))</f>
        <v/>
      </c>
      <c r="AW18" s="70">
        <f t="array" ref="AW18">INDEX('Inputs &amp; summary'!$D$28:$AN$73,MATCH('Project-level output'!AW$5,'Inputs &amp; summary'!$D$28:$D$73,0),MATCH('Project-level output'!$A18,'Inputs &amp; summary'!$D$28:$AN$28,0))</f>
        <v/>
      </c>
      <c r="AX18" s="70">
        <f t="array" ref="AX18">INDEX('Inputs &amp; summary'!$D$28:$AN$73,MATCH('Project-level output'!AX$5,'Inputs &amp; summary'!$D$28:$D$73,0),MATCH('Project-level output'!$A18,'Inputs &amp; summary'!$D$28:$AN$28,0))</f>
        <v/>
      </c>
      <c r="AY18" s="70">
        <f t="array" ref="AY18">INDEX('Inputs &amp; summary'!$D$28:$AN$73,MATCH('Project-level output'!AY$5,'Inputs &amp; summary'!$D$28:$D$73,0),MATCH('Project-level output'!$A18,'Inputs &amp; summary'!$D$28:$AN$28,0))</f>
        <v/>
      </c>
      <c r="AZ18" s="70">
        <f t="array" ref="AZ18">INDEX('Inputs &amp; summary'!$D$28:$AN$73,MATCH('Project-level output'!AZ$5,'Inputs &amp; summary'!$D$28:$D$73,0),MATCH('Project-level output'!$A18,'Inputs &amp; summary'!$D$28:$AN$28,0))</f>
        <v/>
      </c>
      <c r="BA18" s="70">
        <f t="array" ref="BA18">INDEX('Inputs &amp; summary'!$D$28:$AN$73,MATCH('Project-level output'!BA$5,'Inputs &amp; summary'!$D$28:$D$73,0),MATCH('Project-level output'!$A18,'Inputs &amp; summary'!$D$28:$AN$28,0))</f>
        <v/>
      </c>
      <c r="BB18" s="70">
        <f t="array" ref="BB18">INDEX('Inputs &amp; summary'!$D$28:$AN$73,MATCH('Project-level output'!BB$5,'Inputs &amp; summary'!$D$28:$D$73,0),MATCH('Project-level output'!$A18,'Inputs &amp; summary'!$D$28:$AN$28,0))</f>
        <v/>
      </c>
      <c r="BC18" s="71">
        <f t="array" ref="BC18">INDEX('Inputs &amp; summary'!$D$28:$AN$73,MATCH('Project-level output'!BC$5,'Inputs &amp; summary'!$D$28:$D$73,0),MATCH('Project-level output'!$A18,'Inputs &amp; summary'!$D$28:$AN$28,0))</f>
        <v/>
      </c>
    </row>
    <row r="19" ht="12.75" customHeight="1" s="324">
      <c r="A19" s="63" t="inlineStr">
        <is>
          <t>Total credits</t>
        </is>
      </c>
      <c r="B19" s="70">
        <f t="array" ref="B19">INDEX('Inputs &amp; summary'!$D$28:$AN$73,MATCH('Project-level output'!B$5,'Inputs &amp; summary'!$D$28:$D$73,0),MATCH('Project-level output'!$A19,'Inputs &amp; summary'!$D$28:$AN$28,0))</f>
        <v/>
      </c>
      <c r="C19" s="70">
        <f t="array" ref="C19">INDEX('Inputs &amp; summary'!$D$28:$AN$73,MATCH('Project-level output'!C$5,'Inputs &amp; summary'!$D$28:$D$73,0),MATCH('Project-level output'!$A19,'Inputs &amp; summary'!$D$28:$AN$28,0))</f>
        <v/>
      </c>
      <c r="D19" s="70">
        <f t="array" ref="D19">INDEX('Inputs &amp; summary'!$D$28:$AN$73,MATCH('Project-level output'!D$5,'Inputs &amp; summary'!$D$28:$D$73,0),MATCH('Project-level output'!$A19,'Inputs &amp; summary'!$D$28:$AN$28,0))</f>
        <v/>
      </c>
      <c r="E19" s="70">
        <f t="array" ref="E19">INDEX('Inputs &amp; summary'!$D$28:$AN$73,MATCH('Project-level output'!E$5,'Inputs &amp; summary'!$D$28:$D$73,0),MATCH('Project-level output'!$A19,'Inputs &amp; summary'!$D$28:$AN$28,0))</f>
        <v/>
      </c>
      <c r="F19" s="70">
        <f t="array" ref="F19">INDEX('Inputs &amp; summary'!$D$28:$AN$73,MATCH('Project-level output'!F$5,'Inputs &amp; summary'!$D$28:$D$73,0),MATCH('Project-level output'!$A19,'Inputs &amp; summary'!$D$28:$AN$28,0))</f>
        <v/>
      </c>
      <c r="G19" s="70">
        <f t="array" ref="G19">INDEX('Inputs &amp; summary'!$D$28:$AN$73,MATCH('Project-level output'!G$5,'Inputs &amp; summary'!$D$28:$D$73,0),MATCH('Project-level output'!$A19,'Inputs &amp; summary'!$D$28:$AN$28,0))</f>
        <v/>
      </c>
      <c r="H19" s="70">
        <f t="array" ref="H19">INDEX('Inputs &amp; summary'!$D$28:$AN$73,MATCH('Project-level output'!H$5,'Inputs &amp; summary'!$D$28:$D$73,0),MATCH('Project-level output'!$A19,'Inputs &amp; summary'!$D$28:$AN$28,0))</f>
        <v/>
      </c>
      <c r="I19" s="70">
        <f t="array" ref="I19">INDEX('Inputs &amp; summary'!$D$28:$AN$73,MATCH('Project-level output'!I$5,'Inputs &amp; summary'!$D$28:$D$73,0),MATCH('Project-level output'!$A19,'Inputs &amp; summary'!$D$28:$AN$28,0))</f>
        <v/>
      </c>
      <c r="J19" s="70">
        <f t="array" ref="J19">INDEX('Inputs &amp; summary'!$D$28:$AN$73,MATCH('Project-level output'!J$5,'Inputs &amp; summary'!$D$28:$D$73,0),MATCH('Project-level output'!$A19,'Inputs &amp; summary'!$D$28:$AN$28,0))</f>
        <v/>
      </c>
      <c r="K19" s="70">
        <f t="array" ref="K19">INDEX('Inputs &amp; summary'!$D$28:$AN$73,MATCH('Project-level output'!K$5,'Inputs &amp; summary'!$D$28:$D$73,0),MATCH('Project-level output'!$A19,'Inputs &amp; summary'!$D$28:$AN$28,0))</f>
        <v/>
      </c>
      <c r="L19" s="70">
        <f t="array" ref="L19">INDEX('Inputs &amp; summary'!$D$28:$AN$73,MATCH('Project-level output'!L$5,'Inputs &amp; summary'!$D$28:$D$73,0),MATCH('Project-level output'!$A19,'Inputs &amp; summary'!$D$28:$AN$28,0))</f>
        <v/>
      </c>
      <c r="M19" s="70">
        <f t="array" ref="M19">INDEX('Inputs &amp; summary'!$D$28:$AN$73,MATCH('Project-level output'!M$5,'Inputs &amp; summary'!$D$28:$D$73,0),MATCH('Project-level output'!$A19,'Inputs &amp; summary'!$D$28:$AN$28,0))</f>
        <v/>
      </c>
      <c r="N19" s="70">
        <f t="array" ref="N19">INDEX('Inputs &amp; summary'!$D$28:$AN$73,MATCH('Project-level output'!N$5,'Inputs &amp; summary'!$D$28:$D$73,0),MATCH('Project-level output'!$A19,'Inputs &amp; summary'!$D$28:$AN$28,0))</f>
        <v/>
      </c>
      <c r="O19" s="70">
        <f t="array" ref="O19">INDEX('Inputs &amp; summary'!$D$28:$AN$73,MATCH('Project-level output'!O$5,'Inputs &amp; summary'!$D$28:$D$73,0),MATCH('Project-level output'!$A19,'Inputs &amp; summary'!$D$28:$AN$28,0))</f>
        <v/>
      </c>
      <c r="P19" s="70">
        <f t="array" ref="P19">INDEX('Inputs &amp; summary'!$D$28:$AN$73,MATCH('Project-level output'!P$5,'Inputs &amp; summary'!$D$28:$D$73,0),MATCH('Project-level output'!$A19,'Inputs &amp; summary'!$D$28:$AN$28,0))</f>
        <v/>
      </c>
      <c r="Q19" s="70">
        <f t="array" ref="Q19">INDEX('Inputs &amp; summary'!$D$28:$AN$73,MATCH('Project-level output'!Q$5,'Inputs &amp; summary'!$D$28:$D$73,0),MATCH('Project-level output'!$A19,'Inputs &amp; summary'!$D$28:$AN$28,0))</f>
        <v/>
      </c>
      <c r="R19" s="70">
        <f t="array" ref="R19">INDEX('Inputs &amp; summary'!$D$28:$AN$73,MATCH('Project-level output'!R$5,'Inputs &amp; summary'!$D$28:$D$73,0),MATCH('Project-level output'!$A19,'Inputs &amp; summary'!$D$28:$AN$28,0))</f>
        <v/>
      </c>
      <c r="S19" s="70">
        <f t="array" ref="S19">INDEX('Inputs &amp; summary'!$D$28:$AN$73,MATCH('Project-level output'!S$5,'Inputs &amp; summary'!$D$28:$D$73,0),MATCH('Project-level output'!$A19,'Inputs &amp; summary'!$D$28:$AN$28,0))</f>
        <v/>
      </c>
      <c r="T19" s="70">
        <f t="array" ref="T19">INDEX('Inputs &amp; summary'!$D$28:$AN$73,MATCH('Project-level output'!T$5,'Inputs &amp; summary'!$D$28:$D$73,0),MATCH('Project-level output'!$A19,'Inputs &amp; summary'!$D$28:$AN$28,0))</f>
        <v/>
      </c>
      <c r="U19" s="70">
        <f t="array" ref="U19">INDEX('Inputs &amp; summary'!$D$28:$AN$73,MATCH('Project-level output'!U$5,'Inputs &amp; summary'!$D$28:$D$73,0),MATCH('Project-level output'!$A19,'Inputs &amp; summary'!$D$28:$AN$28,0))</f>
        <v/>
      </c>
      <c r="V19" s="70">
        <f t="array" ref="V19">INDEX('Inputs &amp; summary'!$D$28:$AN$73,MATCH('Project-level output'!V$5,'Inputs &amp; summary'!$D$28:$D$73,0),MATCH('Project-level output'!$A19,'Inputs &amp; summary'!$D$28:$AN$28,0))</f>
        <v/>
      </c>
      <c r="W19" s="70">
        <f t="array" ref="W19">INDEX('Inputs &amp; summary'!$D$28:$AN$73,MATCH('Project-level output'!W$5,'Inputs &amp; summary'!$D$28:$D$73,0),MATCH('Project-level output'!$A19,'Inputs &amp; summary'!$D$28:$AN$28,0))</f>
        <v/>
      </c>
      <c r="X19" s="70">
        <f t="array" ref="X19">INDEX('Inputs &amp; summary'!$D$28:$AN$73,MATCH('Project-level output'!X$5,'Inputs &amp; summary'!$D$28:$D$73,0),MATCH('Project-level output'!$A19,'Inputs &amp; summary'!$D$28:$AN$28,0))</f>
        <v/>
      </c>
      <c r="Y19" s="70">
        <f t="array" ref="Y19">INDEX('Inputs &amp; summary'!$D$28:$AN$73,MATCH('Project-level output'!Y$5,'Inputs &amp; summary'!$D$28:$D$73,0),MATCH('Project-level output'!$A19,'Inputs &amp; summary'!$D$28:$AN$28,0))</f>
        <v/>
      </c>
      <c r="Z19" s="70">
        <f t="array" ref="Z19">INDEX('Inputs &amp; summary'!$D$28:$AN$73,MATCH('Project-level output'!Z$5,'Inputs &amp; summary'!$D$28:$D$73,0),MATCH('Project-level output'!$A19,'Inputs &amp; summary'!$D$28:$AN$28,0))</f>
        <v/>
      </c>
      <c r="AA19" s="70">
        <f t="array" ref="AA19">INDEX('Inputs &amp; summary'!$D$28:$AN$73,MATCH('Project-level output'!AA$5,'Inputs &amp; summary'!$D$28:$D$73,0),MATCH('Project-level output'!$A19,'Inputs &amp; summary'!$D$28:$AN$28,0))</f>
        <v/>
      </c>
      <c r="AB19" s="70">
        <f t="array" ref="AB19">INDEX('Inputs &amp; summary'!$D$28:$AN$73,MATCH('Project-level output'!AB$5,'Inputs &amp; summary'!$D$28:$D$73,0),MATCH('Project-level output'!$A19,'Inputs &amp; summary'!$D$28:$AN$28,0))</f>
        <v/>
      </c>
      <c r="AC19" s="70">
        <f t="array" ref="AC19">INDEX('Inputs &amp; summary'!$D$28:$AN$73,MATCH('Project-level output'!AC$5,'Inputs &amp; summary'!$D$28:$D$73,0),MATCH('Project-level output'!$A19,'Inputs &amp; summary'!$D$28:$AN$28,0))</f>
        <v/>
      </c>
      <c r="AD19" s="70">
        <f t="array" ref="AD19">INDEX('Inputs &amp; summary'!$D$28:$AN$73,MATCH('Project-level output'!AD$5,'Inputs &amp; summary'!$D$28:$D$73,0),MATCH('Project-level output'!$A19,'Inputs &amp; summary'!$D$28:$AN$28,0))</f>
        <v/>
      </c>
      <c r="AE19" s="70">
        <f t="array" ref="AE19">INDEX('Inputs &amp; summary'!$D$28:$AN$73,MATCH('Project-level output'!AE$5,'Inputs &amp; summary'!$D$28:$D$73,0),MATCH('Project-level output'!$A19,'Inputs &amp; summary'!$D$28:$AN$28,0))</f>
        <v/>
      </c>
      <c r="AF19" s="70">
        <f t="array" ref="AF19">INDEX('Inputs &amp; summary'!$D$28:$AN$73,MATCH('Project-level output'!AF$5,'Inputs &amp; summary'!$D$28:$D$73,0),MATCH('Project-level output'!$A19,'Inputs &amp; summary'!$D$28:$AN$28,0))</f>
        <v/>
      </c>
      <c r="AG19" s="70">
        <f t="array" ref="AG19">INDEX('Inputs &amp; summary'!$D$28:$AN$73,MATCH('Project-level output'!AG$5,'Inputs &amp; summary'!$D$28:$D$73,0),MATCH('Project-level output'!$A19,'Inputs &amp; summary'!$D$28:$AN$28,0))</f>
        <v/>
      </c>
      <c r="AH19" s="70">
        <f t="array" ref="AH19">INDEX('Inputs &amp; summary'!$D$28:$AN$73,MATCH('Project-level output'!AH$5,'Inputs &amp; summary'!$D$28:$D$73,0),MATCH('Project-level output'!$A19,'Inputs &amp; summary'!$D$28:$AN$28,0))</f>
        <v/>
      </c>
      <c r="AI19" s="70">
        <f t="array" ref="AI19">INDEX('Inputs &amp; summary'!$D$28:$AN$73,MATCH('Project-level output'!AI$5,'Inputs &amp; summary'!$D$28:$D$73,0),MATCH('Project-level output'!$A19,'Inputs &amp; summary'!$D$28:$AN$28,0))</f>
        <v/>
      </c>
      <c r="AJ19" s="70">
        <f t="array" ref="AJ19">INDEX('Inputs &amp; summary'!$D$28:$AN$73,MATCH('Project-level output'!AJ$5,'Inputs &amp; summary'!$D$28:$D$73,0),MATCH('Project-level output'!$A19,'Inputs &amp; summary'!$D$28:$AN$28,0))</f>
        <v/>
      </c>
      <c r="AK19" s="70">
        <f t="array" ref="AK19">INDEX('Inputs &amp; summary'!$D$28:$AN$73,MATCH('Project-level output'!AK$5,'Inputs &amp; summary'!$D$28:$D$73,0),MATCH('Project-level output'!$A19,'Inputs &amp; summary'!$D$28:$AN$28,0))</f>
        <v/>
      </c>
      <c r="AL19" s="70">
        <f t="array" ref="AL19">INDEX('Inputs &amp; summary'!$D$28:$AN$73,MATCH('Project-level output'!AL$5,'Inputs &amp; summary'!$D$28:$D$73,0),MATCH('Project-level output'!$A19,'Inputs &amp; summary'!$D$28:$AN$28,0))</f>
        <v/>
      </c>
      <c r="AM19" s="70">
        <f t="array" ref="AM19">INDEX('Inputs &amp; summary'!$D$28:$AN$73,MATCH('Project-level output'!AM$5,'Inputs &amp; summary'!$D$28:$D$73,0),MATCH('Project-level output'!$A19,'Inputs &amp; summary'!$D$28:$AN$28,0))</f>
        <v/>
      </c>
      <c r="AN19" s="70">
        <f t="array" ref="AN19">INDEX('Inputs &amp; summary'!$D$28:$AN$73,MATCH('Project-level output'!AN$5,'Inputs &amp; summary'!$D$28:$D$73,0),MATCH('Project-level output'!$A19,'Inputs &amp; summary'!$D$28:$AN$28,0))</f>
        <v/>
      </c>
      <c r="AO19" s="70">
        <f t="array" ref="AO19">INDEX('Inputs &amp; summary'!$D$28:$AN$73,MATCH('Project-level output'!AO$5,'Inputs &amp; summary'!$D$28:$D$73,0),MATCH('Project-level output'!$A19,'Inputs &amp; summary'!$D$28:$AN$28,0))</f>
        <v/>
      </c>
      <c r="AP19" s="70">
        <f t="array" ref="AP19">INDEX('Inputs &amp; summary'!$D$28:$AN$73,MATCH('Project-level output'!AP$5,'Inputs &amp; summary'!$D$28:$D$73,0),MATCH('Project-level output'!$A19,'Inputs &amp; summary'!$D$28:$AN$28,0))</f>
        <v/>
      </c>
      <c r="AQ19" s="70">
        <f t="array" ref="AQ19">INDEX('Inputs &amp; summary'!$D$28:$AN$73,MATCH('Project-level output'!AQ$5,'Inputs &amp; summary'!$D$28:$D$73,0),MATCH('Project-level output'!$A19,'Inputs &amp; summary'!$D$28:$AN$28,0))</f>
        <v/>
      </c>
      <c r="AR19" s="70">
        <f t="array" ref="AR19">INDEX('Inputs &amp; summary'!$D$28:$AN$73,MATCH('Project-level output'!AR$5,'Inputs &amp; summary'!$D$28:$D$73,0),MATCH('Project-level output'!$A19,'Inputs &amp; summary'!$D$28:$AN$28,0))</f>
        <v/>
      </c>
      <c r="AS19" s="70">
        <f t="array" ref="AS19">INDEX('Inputs &amp; summary'!$D$28:$AN$73,MATCH('Project-level output'!AS$5,'Inputs &amp; summary'!$D$28:$D$73,0),MATCH('Project-level output'!$A19,'Inputs &amp; summary'!$D$28:$AN$28,0))</f>
        <v/>
      </c>
      <c r="AT19" s="70">
        <f t="array" ref="AT19">INDEX('Inputs &amp; summary'!$D$28:$AN$73,MATCH('Project-level output'!AT$5,'Inputs &amp; summary'!$D$28:$D$73,0),MATCH('Project-level output'!$A19,'Inputs &amp; summary'!$D$28:$AN$28,0))</f>
        <v/>
      </c>
      <c r="AU19" s="70">
        <f t="array" ref="AU19">INDEX('Inputs &amp; summary'!$D$28:$AN$73,MATCH('Project-level output'!AU$5,'Inputs &amp; summary'!$D$28:$D$73,0),MATCH('Project-level output'!$A19,'Inputs &amp; summary'!$D$28:$AN$28,0))</f>
        <v/>
      </c>
      <c r="AV19" s="70">
        <f t="array" ref="AV19">INDEX('Inputs &amp; summary'!$D$28:$AN$73,MATCH('Project-level output'!AV$5,'Inputs &amp; summary'!$D$28:$D$73,0),MATCH('Project-level output'!$A19,'Inputs &amp; summary'!$D$28:$AN$28,0))</f>
        <v/>
      </c>
      <c r="AW19" s="70">
        <f t="array" ref="AW19">INDEX('Inputs &amp; summary'!$D$28:$AN$73,MATCH('Project-level output'!AW$5,'Inputs &amp; summary'!$D$28:$D$73,0),MATCH('Project-level output'!$A19,'Inputs &amp; summary'!$D$28:$AN$28,0))</f>
        <v/>
      </c>
      <c r="AX19" s="70">
        <f t="array" ref="AX19">INDEX('Inputs &amp; summary'!$D$28:$AN$73,MATCH('Project-level output'!AX$5,'Inputs &amp; summary'!$D$28:$D$73,0),MATCH('Project-level output'!$A19,'Inputs &amp; summary'!$D$28:$AN$28,0))</f>
        <v/>
      </c>
      <c r="AY19" s="70">
        <f t="array" ref="AY19">INDEX('Inputs &amp; summary'!$D$28:$AN$73,MATCH('Project-level output'!AY$5,'Inputs &amp; summary'!$D$28:$D$73,0),MATCH('Project-level output'!$A19,'Inputs &amp; summary'!$D$28:$AN$28,0))</f>
        <v/>
      </c>
      <c r="AZ19" s="70">
        <f t="array" ref="AZ19">INDEX('Inputs &amp; summary'!$D$28:$AN$73,MATCH('Project-level output'!AZ$5,'Inputs &amp; summary'!$D$28:$D$73,0),MATCH('Project-level output'!$A19,'Inputs &amp; summary'!$D$28:$AN$28,0))</f>
        <v/>
      </c>
      <c r="BA19" s="70">
        <f t="array" ref="BA19">INDEX('Inputs &amp; summary'!$D$28:$AN$73,MATCH('Project-level output'!BA$5,'Inputs &amp; summary'!$D$28:$D$73,0),MATCH('Project-level output'!$A19,'Inputs &amp; summary'!$D$28:$AN$28,0))</f>
        <v/>
      </c>
      <c r="BB19" s="70">
        <f t="array" ref="BB19">INDEX('Inputs &amp; summary'!$D$28:$AN$73,MATCH('Project-level output'!BB$5,'Inputs &amp; summary'!$D$28:$D$73,0),MATCH('Project-level output'!$A19,'Inputs &amp; summary'!$D$28:$AN$28,0))</f>
        <v/>
      </c>
      <c r="BC19" s="71">
        <f t="array" ref="BC19">INDEX('Inputs &amp; summary'!$D$28:$AN$73,MATCH('Project-level output'!BC$5,'Inputs &amp; summary'!$D$28:$D$73,0),MATCH('Project-level output'!$A19,'Inputs &amp; summary'!$D$28:$AN$28,0))</f>
        <v/>
      </c>
    </row>
    <row r="20" ht="12.75" customHeight="1" s="324">
      <c r="A20" s="64" t="inlineStr">
        <is>
          <t>Total revenue (NPV)</t>
        </is>
      </c>
      <c r="B20" s="74">
        <f t="array" ref="B20">INDEX('Inputs &amp; summary'!$D$28:$AN$73,MATCH('Project-level output'!B$5,'Inputs &amp; summary'!$D$28:$D$73,0),MATCH('Project-level output'!$A20,'Inputs &amp; summary'!$D$28:$AN$28,0))</f>
        <v/>
      </c>
      <c r="C20" s="74">
        <f t="array" ref="C20">INDEX('Inputs &amp; summary'!$D$28:$AN$73,MATCH('Project-level output'!C$5,'Inputs &amp; summary'!$D$28:$D$73,0),MATCH('Project-level output'!$A20,'Inputs &amp; summary'!$D$28:$AN$28,0))</f>
        <v/>
      </c>
      <c r="D20" s="74">
        <f t="array" ref="D20">INDEX('Inputs &amp; summary'!$D$28:$AN$73,MATCH('Project-level output'!D$5,'Inputs &amp; summary'!$D$28:$D$73,0),MATCH('Project-level output'!$A20,'Inputs &amp; summary'!$D$28:$AN$28,0))</f>
        <v/>
      </c>
      <c r="E20" s="74">
        <f t="array" ref="E20">INDEX('Inputs &amp; summary'!$D$28:$AN$73,MATCH('Project-level output'!E$5,'Inputs &amp; summary'!$D$28:$D$73,0),MATCH('Project-level output'!$A20,'Inputs &amp; summary'!$D$28:$AN$28,0))</f>
        <v/>
      </c>
      <c r="F20" s="74">
        <f t="array" ref="F20">INDEX('Inputs &amp; summary'!$D$28:$AN$73,MATCH('Project-level output'!F$5,'Inputs &amp; summary'!$D$28:$D$73,0),MATCH('Project-level output'!$A20,'Inputs &amp; summary'!$D$28:$AN$28,0))</f>
        <v/>
      </c>
      <c r="G20" s="74">
        <f t="array" ref="G20">INDEX('Inputs &amp; summary'!$D$28:$AN$73,MATCH('Project-level output'!G$5,'Inputs &amp; summary'!$D$28:$D$73,0),MATCH('Project-level output'!$A20,'Inputs &amp; summary'!$D$28:$AN$28,0))</f>
        <v/>
      </c>
      <c r="H20" s="74">
        <f t="array" ref="H20">INDEX('Inputs &amp; summary'!$D$28:$AN$73,MATCH('Project-level output'!H$5,'Inputs &amp; summary'!$D$28:$D$73,0),MATCH('Project-level output'!$A20,'Inputs &amp; summary'!$D$28:$AN$28,0))</f>
        <v/>
      </c>
      <c r="I20" s="74">
        <f t="array" ref="I20">INDEX('Inputs &amp; summary'!$D$28:$AN$73,MATCH('Project-level output'!I$5,'Inputs &amp; summary'!$D$28:$D$73,0),MATCH('Project-level output'!$A20,'Inputs &amp; summary'!$D$28:$AN$28,0))</f>
        <v/>
      </c>
      <c r="J20" s="74">
        <f t="array" ref="J20">INDEX('Inputs &amp; summary'!$D$28:$AN$73,MATCH('Project-level output'!J$5,'Inputs &amp; summary'!$D$28:$D$73,0),MATCH('Project-level output'!$A20,'Inputs &amp; summary'!$D$28:$AN$28,0))</f>
        <v/>
      </c>
      <c r="K20" s="74">
        <f t="array" ref="K20">INDEX('Inputs &amp; summary'!$D$28:$AN$73,MATCH('Project-level output'!K$5,'Inputs &amp; summary'!$D$28:$D$73,0),MATCH('Project-level output'!$A20,'Inputs &amp; summary'!$D$28:$AN$28,0))</f>
        <v/>
      </c>
      <c r="L20" s="74">
        <f t="array" ref="L20">INDEX('Inputs &amp; summary'!$D$28:$AN$73,MATCH('Project-level output'!L$5,'Inputs &amp; summary'!$D$28:$D$73,0),MATCH('Project-level output'!$A20,'Inputs &amp; summary'!$D$28:$AN$28,0))</f>
        <v/>
      </c>
      <c r="M20" s="74">
        <f t="array" ref="M20">INDEX('Inputs &amp; summary'!$D$28:$AN$73,MATCH('Project-level output'!M$5,'Inputs &amp; summary'!$D$28:$D$73,0),MATCH('Project-level output'!$A20,'Inputs &amp; summary'!$D$28:$AN$28,0))</f>
        <v/>
      </c>
      <c r="N20" s="74">
        <f t="array" ref="N20">INDEX('Inputs &amp; summary'!$D$28:$AN$73,MATCH('Project-level output'!N$5,'Inputs &amp; summary'!$D$28:$D$73,0),MATCH('Project-level output'!$A20,'Inputs &amp; summary'!$D$28:$AN$28,0))</f>
        <v/>
      </c>
      <c r="O20" s="74">
        <f t="array" ref="O20">INDEX('Inputs &amp; summary'!$D$28:$AN$73,MATCH('Project-level output'!O$5,'Inputs &amp; summary'!$D$28:$D$73,0),MATCH('Project-level output'!$A20,'Inputs &amp; summary'!$D$28:$AN$28,0))</f>
        <v/>
      </c>
      <c r="P20" s="74">
        <f t="array" ref="P20">INDEX('Inputs &amp; summary'!$D$28:$AN$73,MATCH('Project-level output'!P$5,'Inputs &amp; summary'!$D$28:$D$73,0),MATCH('Project-level output'!$A20,'Inputs &amp; summary'!$D$28:$AN$28,0))</f>
        <v/>
      </c>
      <c r="Q20" s="74">
        <f t="array" ref="Q20">INDEX('Inputs &amp; summary'!$D$28:$AN$73,MATCH('Project-level output'!Q$5,'Inputs &amp; summary'!$D$28:$D$73,0),MATCH('Project-level output'!$A20,'Inputs &amp; summary'!$D$28:$AN$28,0))</f>
        <v/>
      </c>
      <c r="R20" s="74">
        <f t="array" ref="R20">INDEX('Inputs &amp; summary'!$D$28:$AN$73,MATCH('Project-level output'!R$5,'Inputs &amp; summary'!$D$28:$D$73,0),MATCH('Project-level output'!$A20,'Inputs &amp; summary'!$D$28:$AN$28,0))</f>
        <v/>
      </c>
      <c r="S20" s="74">
        <f t="array" ref="S20">INDEX('Inputs &amp; summary'!$D$28:$AN$73,MATCH('Project-level output'!S$5,'Inputs &amp; summary'!$D$28:$D$73,0),MATCH('Project-level output'!$A20,'Inputs &amp; summary'!$D$28:$AN$28,0))</f>
        <v/>
      </c>
      <c r="T20" s="74">
        <f t="array" ref="T20">INDEX('Inputs &amp; summary'!$D$28:$AN$73,MATCH('Project-level output'!T$5,'Inputs &amp; summary'!$D$28:$D$73,0),MATCH('Project-level output'!$A20,'Inputs &amp; summary'!$D$28:$AN$28,0))</f>
        <v/>
      </c>
      <c r="U20" s="74">
        <f t="array" ref="U20">INDEX('Inputs &amp; summary'!$D$28:$AN$73,MATCH('Project-level output'!U$5,'Inputs &amp; summary'!$D$28:$D$73,0),MATCH('Project-level output'!$A20,'Inputs &amp; summary'!$D$28:$AN$28,0))</f>
        <v/>
      </c>
      <c r="V20" s="74">
        <f t="array" ref="V20">INDEX('Inputs &amp; summary'!$D$28:$AN$73,MATCH('Project-level output'!V$5,'Inputs &amp; summary'!$D$28:$D$73,0),MATCH('Project-level output'!$A20,'Inputs &amp; summary'!$D$28:$AN$28,0))</f>
        <v/>
      </c>
      <c r="W20" s="74">
        <f t="array" ref="W20">INDEX('Inputs &amp; summary'!$D$28:$AN$73,MATCH('Project-level output'!W$5,'Inputs &amp; summary'!$D$28:$D$73,0),MATCH('Project-level output'!$A20,'Inputs &amp; summary'!$D$28:$AN$28,0))</f>
        <v/>
      </c>
      <c r="X20" s="74">
        <f t="array" ref="X20">INDEX('Inputs &amp; summary'!$D$28:$AN$73,MATCH('Project-level output'!X$5,'Inputs &amp; summary'!$D$28:$D$73,0),MATCH('Project-level output'!$A20,'Inputs &amp; summary'!$D$28:$AN$28,0))</f>
        <v/>
      </c>
      <c r="Y20" s="74">
        <f t="array" ref="Y20">INDEX('Inputs &amp; summary'!$D$28:$AN$73,MATCH('Project-level output'!Y$5,'Inputs &amp; summary'!$D$28:$D$73,0),MATCH('Project-level output'!$A20,'Inputs &amp; summary'!$D$28:$AN$28,0))</f>
        <v/>
      </c>
      <c r="Z20" s="74">
        <f t="array" ref="Z20">INDEX('Inputs &amp; summary'!$D$28:$AN$73,MATCH('Project-level output'!Z$5,'Inputs &amp; summary'!$D$28:$D$73,0),MATCH('Project-level output'!$A20,'Inputs &amp; summary'!$D$28:$AN$28,0))</f>
        <v/>
      </c>
      <c r="AA20" s="74">
        <f t="array" ref="AA20">INDEX('Inputs &amp; summary'!$D$28:$AN$73,MATCH('Project-level output'!AA$5,'Inputs &amp; summary'!$D$28:$D$73,0),MATCH('Project-level output'!$A20,'Inputs &amp; summary'!$D$28:$AN$28,0))</f>
        <v/>
      </c>
      <c r="AB20" s="74">
        <f t="array" ref="AB20">INDEX('Inputs &amp; summary'!$D$28:$AN$73,MATCH('Project-level output'!AB$5,'Inputs &amp; summary'!$D$28:$D$73,0),MATCH('Project-level output'!$A20,'Inputs &amp; summary'!$D$28:$AN$28,0))</f>
        <v/>
      </c>
      <c r="AC20" s="74">
        <f t="array" ref="AC20">INDEX('Inputs &amp; summary'!$D$28:$AN$73,MATCH('Project-level output'!AC$5,'Inputs &amp; summary'!$D$28:$D$73,0),MATCH('Project-level output'!$A20,'Inputs &amp; summary'!$D$28:$AN$28,0))</f>
        <v/>
      </c>
      <c r="AD20" s="74">
        <f t="array" ref="AD20">INDEX('Inputs &amp; summary'!$D$28:$AN$73,MATCH('Project-level output'!AD$5,'Inputs &amp; summary'!$D$28:$D$73,0),MATCH('Project-level output'!$A20,'Inputs &amp; summary'!$D$28:$AN$28,0))</f>
        <v/>
      </c>
      <c r="AE20" s="74">
        <f t="array" ref="AE20">INDEX('Inputs &amp; summary'!$D$28:$AN$73,MATCH('Project-level output'!AE$5,'Inputs &amp; summary'!$D$28:$D$73,0),MATCH('Project-level output'!$A20,'Inputs &amp; summary'!$D$28:$AN$28,0))</f>
        <v/>
      </c>
      <c r="AF20" s="74">
        <f t="array" ref="AF20">INDEX('Inputs &amp; summary'!$D$28:$AN$73,MATCH('Project-level output'!AF$5,'Inputs &amp; summary'!$D$28:$D$73,0),MATCH('Project-level output'!$A20,'Inputs &amp; summary'!$D$28:$AN$28,0))</f>
        <v/>
      </c>
      <c r="AG20" s="74">
        <f t="array" ref="AG20">INDEX('Inputs &amp; summary'!$D$28:$AN$73,MATCH('Project-level output'!AG$5,'Inputs &amp; summary'!$D$28:$D$73,0),MATCH('Project-level output'!$A20,'Inputs &amp; summary'!$D$28:$AN$28,0))</f>
        <v/>
      </c>
      <c r="AH20" s="74">
        <f t="array" ref="AH20">INDEX('Inputs &amp; summary'!$D$28:$AN$73,MATCH('Project-level output'!AH$5,'Inputs &amp; summary'!$D$28:$D$73,0),MATCH('Project-level output'!$A20,'Inputs &amp; summary'!$D$28:$AN$28,0))</f>
        <v/>
      </c>
      <c r="AI20" s="74">
        <f t="array" ref="AI20">INDEX('Inputs &amp; summary'!$D$28:$AN$73,MATCH('Project-level output'!AI$5,'Inputs &amp; summary'!$D$28:$D$73,0),MATCH('Project-level output'!$A20,'Inputs &amp; summary'!$D$28:$AN$28,0))</f>
        <v/>
      </c>
      <c r="AJ20" s="74">
        <f t="array" ref="AJ20">INDEX('Inputs &amp; summary'!$D$28:$AN$73,MATCH('Project-level output'!AJ$5,'Inputs &amp; summary'!$D$28:$D$73,0),MATCH('Project-level output'!$A20,'Inputs &amp; summary'!$D$28:$AN$28,0))</f>
        <v/>
      </c>
      <c r="AK20" s="74">
        <f t="array" ref="AK20">INDEX('Inputs &amp; summary'!$D$28:$AN$73,MATCH('Project-level output'!AK$5,'Inputs &amp; summary'!$D$28:$D$73,0),MATCH('Project-level output'!$A20,'Inputs &amp; summary'!$D$28:$AN$28,0))</f>
        <v/>
      </c>
      <c r="AL20" s="74">
        <f t="array" ref="AL20">INDEX('Inputs &amp; summary'!$D$28:$AN$73,MATCH('Project-level output'!AL$5,'Inputs &amp; summary'!$D$28:$D$73,0),MATCH('Project-level output'!$A20,'Inputs &amp; summary'!$D$28:$AN$28,0))</f>
        <v/>
      </c>
      <c r="AM20" s="74">
        <f t="array" ref="AM20">INDEX('Inputs &amp; summary'!$D$28:$AN$73,MATCH('Project-level output'!AM$5,'Inputs &amp; summary'!$D$28:$D$73,0),MATCH('Project-level output'!$A20,'Inputs &amp; summary'!$D$28:$AN$28,0))</f>
        <v/>
      </c>
      <c r="AN20" s="74">
        <f t="array" ref="AN20">INDEX('Inputs &amp; summary'!$D$28:$AN$73,MATCH('Project-level output'!AN$5,'Inputs &amp; summary'!$D$28:$D$73,0),MATCH('Project-level output'!$A20,'Inputs &amp; summary'!$D$28:$AN$28,0))</f>
        <v/>
      </c>
      <c r="AO20" s="74">
        <f t="array" ref="AO20">INDEX('Inputs &amp; summary'!$D$28:$AN$73,MATCH('Project-level output'!AO$5,'Inputs &amp; summary'!$D$28:$D$73,0),MATCH('Project-level output'!$A20,'Inputs &amp; summary'!$D$28:$AN$28,0))</f>
        <v/>
      </c>
      <c r="AP20" s="74">
        <f t="array" ref="AP20">INDEX('Inputs &amp; summary'!$D$28:$AN$73,MATCH('Project-level output'!AP$5,'Inputs &amp; summary'!$D$28:$D$73,0),MATCH('Project-level output'!$A20,'Inputs &amp; summary'!$D$28:$AN$28,0))</f>
        <v/>
      </c>
      <c r="AQ20" s="74">
        <f t="array" ref="AQ20">INDEX('Inputs &amp; summary'!$D$28:$AN$73,MATCH('Project-level output'!AQ$5,'Inputs &amp; summary'!$D$28:$D$73,0),MATCH('Project-level output'!$A20,'Inputs &amp; summary'!$D$28:$AN$28,0))</f>
        <v/>
      </c>
      <c r="AR20" s="74">
        <f t="array" ref="AR20">INDEX('Inputs &amp; summary'!$D$28:$AN$73,MATCH('Project-level output'!AR$5,'Inputs &amp; summary'!$D$28:$D$73,0),MATCH('Project-level output'!$A20,'Inputs &amp; summary'!$D$28:$AN$28,0))</f>
        <v/>
      </c>
      <c r="AS20" s="74">
        <f t="array" ref="AS20">INDEX('Inputs &amp; summary'!$D$28:$AN$73,MATCH('Project-level output'!AS$5,'Inputs &amp; summary'!$D$28:$D$73,0),MATCH('Project-level output'!$A20,'Inputs &amp; summary'!$D$28:$AN$28,0))</f>
        <v/>
      </c>
      <c r="AT20" s="74">
        <f t="array" ref="AT20">INDEX('Inputs &amp; summary'!$D$28:$AN$73,MATCH('Project-level output'!AT$5,'Inputs &amp; summary'!$D$28:$D$73,0),MATCH('Project-level output'!$A20,'Inputs &amp; summary'!$D$28:$AN$28,0))</f>
        <v/>
      </c>
      <c r="AU20" s="74">
        <f t="array" ref="AU20">INDEX('Inputs &amp; summary'!$D$28:$AN$73,MATCH('Project-level output'!AU$5,'Inputs &amp; summary'!$D$28:$D$73,0),MATCH('Project-level output'!$A20,'Inputs &amp; summary'!$D$28:$AN$28,0))</f>
        <v/>
      </c>
      <c r="AV20" s="74">
        <f t="array" ref="AV20">INDEX('Inputs &amp; summary'!$D$28:$AN$73,MATCH('Project-level output'!AV$5,'Inputs &amp; summary'!$D$28:$D$73,0),MATCH('Project-level output'!$A20,'Inputs &amp; summary'!$D$28:$AN$28,0))</f>
        <v/>
      </c>
      <c r="AW20" s="74">
        <f t="array" ref="AW20">INDEX('Inputs &amp; summary'!$D$28:$AN$73,MATCH('Project-level output'!AW$5,'Inputs &amp; summary'!$D$28:$D$73,0),MATCH('Project-level output'!$A20,'Inputs &amp; summary'!$D$28:$AN$28,0))</f>
        <v/>
      </c>
      <c r="AX20" s="74">
        <f t="array" ref="AX20">INDEX('Inputs &amp; summary'!$D$28:$AN$73,MATCH('Project-level output'!AX$5,'Inputs &amp; summary'!$D$28:$D$73,0),MATCH('Project-level output'!$A20,'Inputs &amp; summary'!$D$28:$AN$28,0))</f>
        <v/>
      </c>
      <c r="AY20" s="74">
        <f t="array" ref="AY20">INDEX('Inputs &amp; summary'!$D$28:$AN$73,MATCH('Project-level output'!AY$5,'Inputs &amp; summary'!$D$28:$D$73,0),MATCH('Project-level output'!$A20,'Inputs &amp; summary'!$D$28:$AN$28,0))</f>
        <v/>
      </c>
      <c r="AZ20" s="74">
        <f t="array" ref="AZ20">INDEX('Inputs &amp; summary'!$D$28:$AN$73,MATCH('Project-level output'!AZ$5,'Inputs &amp; summary'!$D$28:$D$73,0),MATCH('Project-level output'!$A20,'Inputs &amp; summary'!$D$28:$AN$28,0))</f>
        <v/>
      </c>
      <c r="BA20" s="74">
        <f t="array" ref="BA20">INDEX('Inputs &amp; summary'!$D$28:$AN$73,MATCH('Project-level output'!BA$5,'Inputs &amp; summary'!$D$28:$D$73,0),MATCH('Project-level output'!$A20,'Inputs &amp; summary'!$D$28:$AN$28,0))</f>
        <v/>
      </c>
      <c r="BB20" s="74">
        <f t="array" ref="BB20">INDEX('Inputs &amp; summary'!$D$28:$AN$73,MATCH('Project-level output'!BB$5,'Inputs &amp; summary'!$D$28:$D$73,0),MATCH('Project-level output'!$A20,'Inputs &amp; summary'!$D$28:$AN$28,0))</f>
        <v/>
      </c>
      <c r="BC20" s="75">
        <f t="array" ref="BC20">INDEX('Inputs &amp; summary'!$D$28:$AN$73,MATCH('Project-level output'!BC$5,'Inputs &amp; summary'!$D$28:$D$73,0),MATCH('Project-level output'!$A20,'Inputs &amp; summary'!$D$28:$AN$28,0))</f>
        <v/>
      </c>
    </row>
    <row r="21" ht="12.75" customHeight="1" s="324">
      <c r="F21" s="195" t="n"/>
      <c r="G21" s="195" t="n"/>
      <c r="H21" s="195" t="n"/>
      <c r="I21" s="195" t="n"/>
    </row>
    <row r="22" ht="12.75" customHeight="1" s="324">
      <c r="A22" s="188" t="inlineStr">
        <is>
          <t>Cost estimations</t>
        </is>
      </c>
      <c r="F22" s="195" t="n"/>
      <c r="G22" s="195" t="n"/>
      <c r="H22" s="195" t="n"/>
      <c r="I22" s="195" t="n"/>
    </row>
    <row r="23" ht="12.75" customHeight="1" s="324">
      <c r="A23" s="60" t="inlineStr">
        <is>
          <t>Feasibility analysis</t>
        </is>
      </c>
      <c r="B23" s="76">
        <f t="array" ref="B23">INDEX(Calculation!$C$102:$CL$127,MATCH('Project-level output'!$A23,Calculation!$C$102:$C$127,0),MATCH('Project-level output'!B$5,Calculation!$C$102:$CL$102,0))</f>
        <v/>
      </c>
      <c r="C23" s="76">
        <f t="array" ref="C23">INDEX(Calculation!$C$102:$CL$127,MATCH('Project-level output'!$A23,Calculation!$C$102:$C$127,0),MATCH('Project-level output'!C$5,Calculation!$C$102:$CL$102,0))</f>
        <v/>
      </c>
      <c r="D23" s="76">
        <f t="array" ref="D23">INDEX(Calculation!$C$102:$CL$127,MATCH('Project-level output'!$A23,Calculation!$C$102:$C$127,0),MATCH('Project-level output'!D$5,Calculation!$C$102:$CL$102,0))</f>
        <v/>
      </c>
      <c r="E23" s="76">
        <f t="array" ref="E23">INDEX(Calculation!$C$102:$CL$127,MATCH('Project-level output'!$A23,Calculation!$C$102:$C$127,0),MATCH('Project-level output'!E$5,Calculation!$C$102:$CL$102,0))</f>
        <v/>
      </c>
      <c r="F23" s="76">
        <f t="array" ref="F23">INDEX(Calculation!$C$102:$CL$127,MATCH('Project-level output'!$A23,Calculation!$C$102:$C$127,0),MATCH('Project-level output'!F$5,Calculation!$C$102:$CL$102,0))</f>
        <v/>
      </c>
      <c r="G23" s="76">
        <f t="array" ref="G23">INDEX(Calculation!$C$102:$CL$127,MATCH('Project-level output'!$A23,Calculation!$C$102:$C$127,0),MATCH('Project-level output'!G$5,Calculation!$C$102:$CL$102,0))</f>
        <v/>
      </c>
      <c r="H23" s="76">
        <f t="array" ref="H23">INDEX(Calculation!$C$102:$CL$127,MATCH('Project-level output'!$A23,Calculation!$C$102:$C$127,0),MATCH('Project-level output'!H$5,Calculation!$C$102:$CL$102,0))</f>
        <v/>
      </c>
      <c r="I23" s="76">
        <f t="array" ref="I23">INDEX(Calculation!$C$102:$CL$127,MATCH('Project-level output'!$A23,Calculation!$C$102:$C$127,0),MATCH('Project-level output'!I$5,Calculation!$C$102:$CL$102,0))</f>
        <v/>
      </c>
      <c r="J23" s="76">
        <f t="array" ref="J23">INDEX(Calculation!$C$102:$CL$127,MATCH('Project-level output'!$A23,Calculation!$C$102:$C$127,0),MATCH('Project-level output'!J$5,Calculation!$C$102:$CL$102,0))</f>
        <v/>
      </c>
      <c r="K23" s="76">
        <f t="array" ref="K23">INDEX(Calculation!$C$102:$CL$127,MATCH('Project-level output'!$A23,Calculation!$C$102:$C$127,0),MATCH('Project-level output'!K$5,Calculation!$C$102:$CL$102,0))</f>
        <v/>
      </c>
      <c r="L23" s="76">
        <f t="array" ref="L23">INDEX(Calculation!$C$102:$CL$127,MATCH('Project-level output'!$A23,Calculation!$C$102:$C$127,0),MATCH('Project-level output'!L$5,Calculation!$C$102:$CL$102,0))</f>
        <v/>
      </c>
      <c r="M23" s="76">
        <f t="array" ref="M23">INDEX(Calculation!$C$102:$CL$127,MATCH('Project-level output'!$A23,Calculation!$C$102:$C$127,0),MATCH('Project-level output'!M$5,Calculation!$C$102:$CL$102,0))</f>
        <v/>
      </c>
      <c r="N23" s="76">
        <f t="array" ref="N23">INDEX(Calculation!$C$102:$CL$127,MATCH('Project-level output'!$A23,Calculation!$C$102:$C$127,0),MATCH('Project-level output'!N$5,Calculation!$C$102:$CL$102,0))</f>
        <v/>
      </c>
      <c r="O23" s="76">
        <f t="array" ref="O23">INDEX(Calculation!$C$102:$CL$127,MATCH('Project-level output'!$A23,Calculation!$C$102:$C$127,0),MATCH('Project-level output'!O$5,Calculation!$C$102:$CL$102,0))</f>
        <v/>
      </c>
      <c r="P23" s="76">
        <f t="array" ref="P23">INDEX(Calculation!$C$102:$CL$127,MATCH('Project-level output'!$A23,Calculation!$C$102:$C$127,0),MATCH('Project-level output'!P$5,Calculation!$C$102:$CL$102,0))</f>
        <v/>
      </c>
      <c r="Q23" s="76">
        <f t="array" ref="Q23">INDEX(Calculation!$C$102:$CL$127,MATCH('Project-level output'!$A23,Calculation!$C$102:$C$127,0),MATCH('Project-level output'!Q$5,Calculation!$C$102:$CL$102,0))</f>
        <v/>
      </c>
      <c r="R23" s="76">
        <f t="array" ref="R23">INDEX(Calculation!$C$102:$CL$127,MATCH('Project-level output'!$A23,Calculation!$C$102:$C$127,0),MATCH('Project-level output'!R$5,Calculation!$C$102:$CL$102,0))</f>
        <v/>
      </c>
      <c r="S23" s="76">
        <f t="array" ref="S23">INDEX(Calculation!$C$102:$CL$127,MATCH('Project-level output'!$A23,Calculation!$C$102:$C$127,0),MATCH('Project-level output'!S$5,Calculation!$C$102:$CL$102,0))</f>
        <v/>
      </c>
      <c r="T23" s="76">
        <f t="array" ref="T23">INDEX(Calculation!$C$102:$CL$127,MATCH('Project-level output'!$A23,Calculation!$C$102:$C$127,0),MATCH('Project-level output'!T$5,Calculation!$C$102:$CL$102,0))</f>
        <v/>
      </c>
      <c r="U23" s="76">
        <f t="array" ref="U23">INDEX(Calculation!$C$102:$CL$127,MATCH('Project-level output'!$A23,Calculation!$C$102:$C$127,0),MATCH('Project-level output'!U$5,Calculation!$C$102:$CL$102,0))</f>
        <v/>
      </c>
      <c r="V23" s="76">
        <f t="array" ref="V23">INDEX(Calculation!$C$102:$CL$127,MATCH('Project-level output'!$A23,Calculation!$C$102:$C$127,0),MATCH('Project-level output'!V$5,Calculation!$C$102:$CL$102,0))</f>
        <v/>
      </c>
      <c r="W23" s="76">
        <f t="array" ref="W23">INDEX(Calculation!$C$102:$CL$127,MATCH('Project-level output'!$A23,Calculation!$C$102:$C$127,0),MATCH('Project-level output'!W$5,Calculation!$C$102:$CL$102,0))</f>
        <v/>
      </c>
      <c r="X23" s="76">
        <f t="array" ref="X23">INDEX(Calculation!$C$102:$CL$127,MATCH('Project-level output'!$A23,Calculation!$C$102:$C$127,0),MATCH('Project-level output'!X$5,Calculation!$C$102:$CL$102,0))</f>
        <v/>
      </c>
      <c r="Y23" s="76">
        <f t="array" ref="Y23">INDEX(Calculation!$C$102:$CL$127,MATCH('Project-level output'!$A23,Calculation!$C$102:$C$127,0),MATCH('Project-level output'!Y$5,Calculation!$C$102:$CL$102,0))</f>
        <v/>
      </c>
      <c r="Z23" s="76">
        <f t="array" ref="Z23">INDEX(Calculation!$C$102:$CL$127,MATCH('Project-level output'!$A23,Calculation!$C$102:$C$127,0),MATCH('Project-level output'!Z$5,Calculation!$C$102:$CL$102,0))</f>
        <v/>
      </c>
      <c r="AA23" s="76">
        <f t="array" ref="AA23">INDEX(Calculation!$C$102:$CL$127,MATCH('Project-level output'!$A23,Calculation!$C$102:$C$127,0),MATCH('Project-level output'!AA$5,Calculation!$C$102:$CL$102,0))</f>
        <v/>
      </c>
      <c r="AB23" s="76">
        <f t="array" ref="AB23">INDEX(Calculation!$C$102:$CL$127,MATCH('Project-level output'!$A23,Calculation!$C$102:$C$127,0),MATCH('Project-level output'!AB$5,Calculation!$C$102:$CL$102,0))</f>
        <v/>
      </c>
      <c r="AC23" s="76">
        <f t="array" ref="AC23">INDEX(Calculation!$C$102:$CL$127,MATCH('Project-level output'!$A23,Calculation!$C$102:$C$127,0),MATCH('Project-level output'!AC$5,Calculation!$C$102:$CL$102,0))</f>
        <v/>
      </c>
      <c r="AD23" s="76">
        <f t="array" ref="AD23">INDEX(Calculation!$C$102:$CL$127,MATCH('Project-level output'!$A23,Calculation!$C$102:$C$127,0),MATCH('Project-level output'!AD$5,Calculation!$C$102:$CL$102,0))</f>
        <v/>
      </c>
      <c r="AE23" s="76">
        <f t="array" ref="AE23">INDEX(Calculation!$C$102:$CL$127,MATCH('Project-level output'!$A23,Calculation!$C$102:$C$127,0),MATCH('Project-level output'!AE$5,Calculation!$C$102:$CL$102,0))</f>
        <v/>
      </c>
      <c r="AF23" s="76">
        <f t="array" ref="AF23">INDEX(Calculation!$C$102:$CL$127,MATCH('Project-level output'!$A23,Calculation!$C$102:$C$127,0),MATCH('Project-level output'!AF$5,Calculation!$C$102:$CL$102,0))</f>
        <v/>
      </c>
      <c r="AG23" s="76">
        <f t="array" ref="AG23">INDEX(Calculation!$C$102:$CL$127,MATCH('Project-level output'!$A23,Calculation!$C$102:$C$127,0),MATCH('Project-level output'!AG$5,Calculation!$C$102:$CL$102,0))</f>
        <v/>
      </c>
      <c r="AH23" s="76">
        <f t="array" ref="AH23">INDEX(Calculation!$C$102:$CL$127,MATCH('Project-level output'!$A23,Calculation!$C$102:$C$127,0),MATCH('Project-level output'!AH$5,Calculation!$C$102:$CL$102,0))</f>
        <v/>
      </c>
      <c r="AI23" s="76">
        <f t="array" ref="AI23">INDEX(Calculation!$C$102:$CL$127,MATCH('Project-level output'!$A23,Calculation!$C$102:$C$127,0),MATCH('Project-level output'!AI$5,Calculation!$C$102:$CL$102,0))</f>
        <v/>
      </c>
      <c r="AJ23" s="76">
        <f t="array" ref="AJ23">INDEX(Calculation!$C$102:$CL$127,MATCH('Project-level output'!$A23,Calculation!$C$102:$C$127,0),MATCH('Project-level output'!AJ$5,Calculation!$C$102:$CL$102,0))</f>
        <v/>
      </c>
      <c r="AK23" s="76">
        <f t="array" ref="AK23">INDEX(Calculation!$C$102:$CL$127,MATCH('Project-level output'!$A23,Calculation!$C$102:$C$127,0),MATCH('Project-level output'!AK$5,Calculation!$C$102:$CL$102,0))</f>
        <v/>
      </c>
      <c r="AL23" s="76">
        <f t="array" ref="AL23">INDEX(Calculation!$C$102:$CL$127,MATCH('Project-level output'!$A23,Calculation!$C$102:$C$127,0),MATCH('Project-level output'!AL$5,Calculation!$C$102:$CL$102,0))</f>
        <v/>
      </c>
      <c r="AM23" s="76">
        <f t="array" ref="AM23">INDEX(Calculation!$C$102:$CL$127,MATCH('Project-level output'!$A23,Calculation!$C$102:$C$127,0),MATCH('Project-level output'!AM$5,Calculation!$C$102:$CL$102,0))</f>
        <v/>
      </c>
      <c r="AN23" s="76">
        <f t="array" ref="AN23">INDEX(Calculation!$C$102:$CL$127,MATCH('Project-level output'!$A23,Calculation!$C$102:$C$127,0),MATCH('Project-level output'!AN$5,Calculation!$C$102:$CL$102,0))</f>
        <v/>
      </c>
      <c r="AO23" s="76">
        <f t="array" ref="AO23">INDEX(Calculation!$C$102:$CL$127,MATCH('Project-level output'!$A23,Calculation!$C$102:$C$127,0),MATCH('Project-level output'!AO$5,Calculation!$C$102:$CL$102,0))</f>
        <v/>
      </c>
      <c r="AP23" s="76">
        <f t="array" ref="AP23">INDEX(Calculation!$C$102:$CL$127,MATCH('Project-level output'!$A23,Calculation!$C$102:$C$127,0),MATCH('Project-level output'!AP$5,Calculation!$C$102:$CL$102,0))</f>
        <v/>
      </c>
      <c r="AQ23" s="76">
        <f t="array" ref="AQ23">INDEX(Calculation!$C$102:$CL$127,MATCH('Project-level output'!$A23,Calculation!$C$102:$C$127,0),MATCH('Project-level output'!AQ$5,Calculation!$C$102:$CL$102,0))</f>
        <v/>
      </c>
      <c r="AR23" s="76">
        <f t="array" ref="AR23">INDEX(Calculation!$C$102:$CL$127,MATCH('Project-level output'!$A23,Calculation!$C$102:$C$127,0),MATCH('Project-level output'!AR$5,Calculation!$C$102:$CL$102,0))</f>
        <v/>
      </c>
      <c r="AS23" s="76">
        <f t="array" ref="AS23">INDEX(Calculation!$C$102:$CL$127,MATCH('Project-level output'!$A23,Calculation!$C$102:$C$127,0),MATCH('Project-level output'!AS$5,Calculation!$C$102:$CL$102,0))</f>
        <v/>
      </c>
      <c r="AT23" s="76">
        <f t="array" ref="AT23">INDEX(Calculation!$C$102:$CL$127,MATCH('Project-level output'!$A23,Calculation!$C$102:$C$127,0),MATCH('Project-level output'!AT$5,Calculation!$C$102:$CL$102,0))</f>
        <v/>
      </c>
      <c r="AU23" s="76">
        <f t="array" ref="AU23">INDEX(Calculation!$C$102:$CL$127,MATCH('Project-level output'!$A23,Calculation!$C$102:$C$127,0),MATCH('Project-level output'!AU$5,Calculation!$C$102:$CL$102,0))</f>
        <v/>
      </c>
      <c r="AV23" s="76">
        <f t="array" ref="AV23">INDEX(Calculation!$C$102:$CL$127,MATCH('Project-level output'!$A23,Calculation!$C$102:$C$127,0),MATCH('Project-level output'!AV$5,Calculation!$C$102:$CL$102,0))</f>
        <v/>
      </c>
      <c r="AW23" s="76">
        <f t="array" ref="AW23">INDEX(Calculation!$C$102:$CL$127,MATCH('Project-level output'!$A23,Calculation!$C$102:$C$127,0),MATCH('Project-level output'!AW$5,Calculation!$C$102:$CL$102,0))</f>
        <v/>
      </c>
      <c r="AX23" s="76">
        <f t="array" ref="AX23">INDEX(Calculation!$C$102:$CL$127,MATCH('Project-level output'!$A23,Calculation!$C$102:$C$127,0),MATCH('Project-level output'!AX$5,Calculation!$C$102:$CL$102,0))</f>
        <v/>
      </c>
      <c r="AY23" s="76">
        <f t="array" ref="AY23">INDEX(Calculation!$C$102:$CL$127,MATCH('Project-level output'!$A23,Calculation!$C$102:$C$127,0),MATCH('Project-level output'!AY$5,Calculation!$C$102:$CL$102,0))</f>
        <v/>
      </c>
      <c r="AZ23" s="76">
        <f t="array" ref="AZ23">INDEX(Calculation!$C$102:$CL$127,MATCH('Project-level output'!$A23,Calculation!$C$102:$C$127,0),MATCH('Project-level output'!AZ$5,Calculation!$C$102:$CL$102,0))</f>
        <v/>
      </c>
      <c r="BA23" s="76">
        <f t="array" ref="BA23">INDEX(Calculation!$C$102:$CL$127,MATCH('Project-level output'!$A23,Calculation!$C$102:$C$127,0),MATCH('Project-level output'!BA$5,Calculation!$C$102:$CL$102,0))</f>
        <v/>
      </c>
      <c r="BB23" s="76">
        <f t="array" ref="BB23">INDEX(Calculation!$C$102:$CL$127,MATCH('Project-level output'!$A23,Calculation!$C$102:$C$127,0),MATCH('Project-level output'!BB$5,Calculation!$C$102:$CL$102,0))</f>
        <v/>
      </c>
      <c r="BC23" s="77">
        <f t="array" ref="BC23">INDEX(Calculation!$C$102:$CL$127,MATCH('Project-level output'!$A23,Calculation!$C$102:$C$127,0),MATCH('Project-level output'!BC$5,Calculation!$C$102:$CL$102,0))</f>
        <v/>
      </c>
    </row>
    <row r="24" ht="12.75" customHeight="1" s="324">
      <c r="A24" s="63" t="inlineStr">
        <is>
          <t>Conservation planning and admin</t>
        </is>
      </c>
      <c r="B24" s="70">
        <f t="array" ref="B24">INDEX(Calculation!$C$102:$CL$127,MATCH('Project-level output'!$A24,Calculation!$C$102:$C$127,0),MATCH('Project-level output'!B$5,Calculation!$C$102:$CL$102,0))</f>
        <v/>
      </c>
      <c r="C24" s="70">
        <f t="array" ref="C24">INDEX(Calculation!$C$102:$CL$127,MATCH('Project-level output'!$A24,Calculation!$C$102:$C$127,0),MATCH('Project-level output'!C$5,Calculation!$C$102:$CL$102,0))</f>
        <v/>
      </c>
      <c r="D24" s="70">
        <f t="array" ref="D24">INDEX(Calculation!$C$102:$CL$127,MATCH('Project-level output'!$A24,Calculation!$C$102:$C$127,0),MATCH('Project-level output'!D$5,Calculation!$C$102:$CL$102,0))</f>
        <v/>
      </c>
      <c r="E24" s="70">
        <f t="array" ref="E24">INDEX(Calculation!$C$102:$CL$127,MATCH('Project-level output'!$A24,Calculation!$C$102:$C$127,0),MATCH('Project-level output'!E$5,Calculation!$C$102:$CL$102,0))</f>
        <v/>
      </c>
      <c r="F24" s="70">
        <f t="array" ref="F24">INDEX(Calculation!$C$102:$CL$127,MATCH('Project-level output'!$A24,Calculation!$C$102:$C$127,0),MATCH('Project-level output'!F$5,Calculation!$C$102:$CL$102,0))</f>
        <v/>
      </c>
      <c r="G24" s="70">
        <f t="array" ref="G24">INDEX(Calculation!$C$102:$CL$127,MATCH('Project-level output'!$A24,Calculation!$C$102:$C$127,0),MATCH('Project-level output'!G$5,Calculation!$C$102:$CL$102,0))</f>
        <v/>
      </c>
      <c r="H24" s="70">
        <f t="array" ref="H24">INDEX(Calculation!$C$102:$CL$127,MATCH('Project-level output'!$A24,Calculation!$C$102:$C$127,0),MATCH('Project-level output'!H$5,Calculation!$C$102:$CL$102,0))</f>
        <v/>
      </c>
      <c r="I24" s="70">
        <f t="array" ref="I24">INDEX(Calculation!$C$102:$CL$127,MATCH('Project-level output'!$A24,Calculation!$C$102:$C$127,0),MATCH('Project-level output'!I$5,Calculation!$C$102:$CL$102,0))</f>
        <v/>
      </c>
      <c r="J24" s="70">
        <f t="array" ref="J24">INDEX(Calculation!$C$102:$CL$127,MATCH('Project-level output'!$A24,Calculation!$C$102:$C$127,0),MATCH('Project-level output'!J$5,Calculation!$C$102:$CL$102,0))</f>
        <v/>
      </c>
      <c r="K24" s="70">
        <f t="array" ref="K24">INDEX(Calculation!$C$102:$CL$127,MATCH('Project-level output'!$A24,Calculation!$C$102:$C$127,0),MATCH('Project-level output'!K$5,Calculation!$C$102:$CL$102,0))</f>
        <v/>
      </c>
      <c r="L24" s="70">
        <f t="array" ref="L24">INDEX(Calculation!$C$102:$CL$127,MATCH('Project-level output'!$A24,Calculation!$C$102:$C$127,0),MATCH('Project-level output'!L$5,Calculation!$C$102:$CL$102,0))</f>
        <v/>
      </c>
      <c r="M24" s="70">
        <f t="array" ref="M24">INDEX(Calculation!$C$102:$CL$127,MATCH('Project-level output'!$A24,Calculation!$C$102:$C$127,0),MATCH('Project-level output'!M$5,Calculation!$C$102:$CL$102,0))</f>
        <v/>
      </c>
      <c r="N24" s="70">
        <f t="array" ref="N24">INDEX(Calculation!$C$102:$CL$127,MATCH('Project-level output'!$A24,Calculation!$C$102:$C$127,0),MATCH('Project-level output'!N$5,Calculation!$C$102:$CL$102,0))</f>
        <v/>
      </c>
      <c r="O24" s="70">
        <f t="array" ref="O24">INDEX(Calculation!$C$102:$CL$127,MATCH('Project-level output'!$A24,Calculation!$C$102:$C$127,0),MATCH('Project-level output'!O$5,Calculation!$C$102:$CL$102,0))</f>
        <v/>
      </c>
      <c r="P24" s="70">
        <f t="array" ref="P24">INDEX(Calculation!$C$102:$CL$127,MATCH('Project-level output'!$A24,Calculation!$C$102:$C$127,0),MATCH('Project-level output'!P$5,Calculation!$C$102:$CL$102,0))</f>
        <v/>
      </c>
      <c r="Q24" s="70">
        <f t="array" ref="Q24">INDEX(Calculation!$C$102:$CL$127,MATCH('Project-level output'!$A24,Calculation!$C$102:$C$127,0),MATCH('Project-level output'!Q$5,Calculation!$C$102:$CL$102,0))</f>
        <v/>
      </c>
      <c r="R24" s="70">
        <f t="array" ref="R24">INDEX(Calculation!$C$102:$CL$127,MATCH('Project-level output'!$A24,Calculation!$C$102:$C$127,0),MATCH('Project-level output'!R$5,Calculation!$C$102:$CL$102,0))</f>
        <v/>
      </c>
      <c r="S24" s="70">
        <f t="array" ref="S24">INDEX(Calculation!$C$102:$CL$127,MATCH('Project-level output'!$A24,Calculation!$C$102:$C$127,0),MATCH('Project-level output'!S$5,Calculation!$C$102:$CL$102,0))</f>
        <v/>
      </c>
      <c r="T24" s="70">
        <f t="array" ref="T24">INDEX(Calculation!$C$102:$CL$127,MATCH('Project-level output'!$A24,Calculation!$C$102:$C$127,0),MATCH('Project-level output'!T$5,Calculation!$C$102:$CL$102,0))</f>
        <v/>
      </c>
      <c r="U24" s="70">
        <f t="array" ref="U24">INDEX(Calculation!$C$102:$CL$127,MATCH('Project-level output'!$A24,Calculation!$C$102:$C$127,0),MATCH('Project-level output'!U$5,Calculation!$C$102:$CL$102,0))</f>
        <v/>
      </c>
      <c r="V24" s="70">
        <f t="array" ref="V24">INDEX(Calculation!$C$102:$CL$127,MATCH('Project-level output'!$A24,Calculation!$C$102:$C$127,0),MATCH('Project-level output'!V$5,Calculation!$C$102:$CL$102,0))</f>
        <v/>
      </c>
      <c r="W24" s="70">
        <f t="array" ref="W24">INDEX(Calculation!$C$102:$CL$127,MATCH('Project-level output'!$A24,Calculation!$C$102:$C$127,0),MATCH('Project-level output'!W$5,Calculation!$C$102:$CL$102,0))</f>
        <v/>
      </c>
      <c r="X24" s="70">
        <f t="array" ref="X24">INDEX(Calculation!$C$102:$CL$127,MATCH('Project-level output'!$A24,Calculation!$C$102:$C$127,0),MATCH('Project-level output'!X$5,Calculation!$C$102:$CL$102,0))</f>
        <v/>
      </c>
      <c r="Y24" s="70">
        <f t="array" ref="Y24">INDEX(Calculation!$C$102:$CL$127,MATCH('Project-level output'!$A24,Calculation!$C$102:$C$127,0),MATCH('Project-level output'!Y$5,Calculation!$C$102:$CL$102,0))</f>
        <v/>
      </c>
      <c r="Z24" s="70">
        <f t="array" ref="Z24">INDEX(Calculation!$C$102:$CL$127,MATCH('Project-level output'!$A24,Calculation!$C$102:$C$127,0),MATCH('Project-level output'!Z$5,Calculation!$C$102:$CL$102,0))</f>
        <v/>
      </c>
      <c r="AA24" s="70">
        <f t="array" ref="AA24">INDEX(Calculation!$C$102:$CL$127,MATCH('Project-level output'!$A24,Calculation!$C$102:$C$127,0),MATCH('Project-level output'!AA$5,Calculation!$C$102:$CL$102,0))</f>
        <v/>
      </c>
      <c r="AB24" s="70">
        <f t="array" ref="AB24">INDEX(Calculation!$C$102:$CL$127,MATCH('Project-level output'!$A24,Calculation!$C$102:$C$127,0),MATCH('Project-level output'!AB$5,Calculation!$C$102:$CL$102,0))</f>
        <v/>
      </c>
      <c r="AC24" s="70">
        <f t="array" ref="AC24">INDEX(Calculation!$C$102:$CL$127,MATCH('Project-level output'!$A24,Calculation!$C$102:$C$127,0),MATCH('Project-level output'!AC$5,Calculation!$C$102:$CL$102,0))</f>
        <v/>
      </c>
      <c r="AD24" s="70">
        <f t="array" ref="AD24">INDEX(Calculation!$C$102:$CL$127,MATCH('Project-level output'!$A24,Calculation!$C$102:$C$127,0),MATCH('Project-level output'!AD$5,Calculation!$C$102:$CL$102,0))</f>
        <v/>
      </c>
      <c r="AE24" s="70">
        <f t="array" ref="AE24">INDEX(Calculation!$C$102:$CL$127,MATCH('Project-level output'!$A24,Calculation!$C$102:$C$127,0),MATCH('Project-level output'!AE$5,Calculation!$C$102:$CL$102,0))</f>
        <v/>
      </c>
      <c r="AF24" s="70">
        <f t="array" ref="AF24">INDEX(Calculation!$C$102:$CL$127,MATCH('Project-level output'!$A24,Calculation!$C$102:$C$127,0),MATCH('Project-level output'!AF$5,Calculation!$C$102:$CL$102,0))</f>
        <v/>
      </c>
      <c r="AG24" s="70">
        <f t="array" ref="AG24">INDEX(Calculation!$C$102:$CL$127,MATCH('Project-level output'!$A24,Calculation!$C$102:$C$127,0),MATCH('Project-level output'!AG$5,Calculation!$C$102:$CL$102,0))</f>
        <v/>
      </c>
      <c r="AH24" s="70">
        <f t="array" ref="AH24">INDEX(Calculation!$C$102:$CL$127,MATCH('Project-level output'!$A24,Calculation!$C$102:$C$127,0),MATCH('Project-level output'!AH$5,Calculation!$C$102:$CL$102,0))</f>
        <v/>
      </c>
      <c r="AI24" s="70">
        <f t="array" ref="AI24">INDEX(Calculation!$C$102:$CL$127,MATCH('Project-level output'!$A24,Calculation!$C$102:$C$127,0),MATCH('Project-level output'!AI$5,Calculation!$C$102:$CL$102,0))</f>
        <v/>
      </c>
      <c r="AJ24" s="70">
        <f t="array" ref="AJ24">INDEX(Calculation!$C$102:$CL$127,MATCH('Project-level output'!$A24,Calculation!$C$102:$C$127,0),MATCH('Project-level output'!AJ$5,Calculation!$C$102:$CL$102,0))</f>
        <v/>
      </c>
      <c r="AK24" s="70">
        <f t="array" ref="AK24">INDEX(Calculation!$C$102:$CL$127,MATCH('Project-level output'!$A24,Calculation!$C$102:$C$127,0),MATCH('Project-level output'!AK$5,Calculation!$C$102:$CL$102,0))</f>
        <v/>
      </c>
      <c r="AL24" s="70">
        <f t="array" ref="AL24">INDEX(Calculation!$C$102:$CL$127,MATCH('Project-level output'!$A24,Calculation!$C$102:$C$127,0),MATCH('Project-level output'!AL$5,Calculation!$C$102:$CL$102,0))</f>
        <v/>
      </c>
      <c r="AM24" s="70">
        <f t="array" ref="AM24">INDEX(Calculation!$C$102:$CL$127,MATCH('Project-level output'!$A24,Calculation!$C$102:$C$127,0),MATCH('Project-level output'!AM$5,Calculation!$C$102:$CL$102,0))</f>
        <v/>
      </c>
      <c r="AN24" s="70">
        <f t="array" ref="AN24">INDEX(Calculation!$C$102:$CL$127,MATCH('Project-level output'!$A24,Calculation!$C$102:$C$127,0),MATCH('Project-level output'!AN$5,Calculation!$C$102:$CL$102,0))</f>
        <v/>
      </c>
      <c r="AO24" s="70">
        <f t="array" ref="AO24">INDEX(Calculation!$C$102:$CL$127,MATCH('Project-level output'!$A24,Calculation!$C$102:$C$127,0),MATCH('Project-level output'!AO$5,Calculation!$C$102:$CL$102,0))</f>
        <v/>
      </c>
      <c r="AP24" s="70">
        <f t="array" ref="AP24">INDEX(Calculation!$C$102:$CL$127,MATCH('Project-level output'!$A24,Calculation!$C$102:$C$127,0),MATCH('Project-level output'!AP$5,Calculation!$C$102:$CL$102,0))</f>
        <v/>
      </c>
      <c r="AQ24" s="70">
        <f t="array" ref="AQ24">INDEX(Calculation!$C$102:$CL$127,MATCH('Project-level output'!$A24,Calculation!$C$102:$C$127,0),MATCH('Project-level output'!AQ$5,Calculation!$C$102:$CL$102,0))</f>
        <v/>
      </c>
      <c r="AR24" s="70">
        <f t="array" ref="AR24">INDEX(Calculation!$C$102:$CL$127,MATCH('Project-level output'!$A24,Calculation!$C$102:$C$127,0),MATCH('Project-level output'!AR$5,Calculation!$C$102:$CL$102,0))</f>
        <v/>
      </c>
      <c r="AS24" s="70">
        <f t="array" ref="AS24">INDEX(Calculation!$C$102:$CL$127,MATCH('Project-level output'!$A24,Calculation!$C$102:$C$127,0),MATCH('Project-level output'!AS$5,Calculation!$C$102:$CL$102,0))</f>
        <v/>
      </c>
      <c r="AT24" s="70">
        <f t="array" ref="AT24">INDEX(Calculation!$C$102:$CL$127,MATCH('Project-level output'!$A24,Calculation!$C$102:$C$127,0),MATCH('Project-level output'!AT$5,Calculation!$C$102:$CL$102,0))</f>
        <v/>
      </c>
      <c r="AU24" s="70">
        <f t="array" ref="AU24">INDEX(Calculation!$C$102:$CL$127,MATCH('Project-level output'!$A24,Calculation!$C$102:$C$127,0),MATCH('Project-level output'!AU$5,Calculation!$C$102:$CL$102,0))</f>
        <v/>
      </c>
      <c r="AV24" s="70">
        <f t="array" ref="AV24">INDEX(Calculation!$C$102:$CL$127,MATCH('Project-level output'!$A24,Calculation!$C$102:$C$127,0),MATCH('Project-level output'!AV$5,Calculation!$C$102:$CL$102,0))</f>
        <v/>
      </c>
      <c r="AW24" s="70">
        <f t="array" ref="AW24">INDEX(Calculation!$C$102:$CL$127,MATCH('Project-level output'!$A24,Calculation!$C$102:$C$127,0),MATCH('Project-level output'!AW$5,Calculation!$C$102:$CL$102,0))</f>
        <v/>
      </c>
      <c r="AX24" s="70">
        <f t="array" ref="AX24">INDEX(Calculation!$C$102:$CL$127,MATCH('Project-level output'!$A24,Calculation!$C$102:$C$127,0),MATCH('Project-level output'!AX$5,Calculation!$C$102:$CL$102,0))</f>
        <v/>
      </c>
      <c r="AY24" s="70">
        <f t="array" ref="AY24">INDEX(Calculation!$C$102:$CL$127,MATCH('Project-level output'!$A24,Calculation!$C$102:$C$127,0),MATCH('Project-level output'!AY$5,Calculation!$C$102:$CL$102,0))</f>
        <v/>
      </c>
      <c r="AZ24" s="70">
        <f t="array" ref="AZ24">INDEX(Calculation!$C$102:$CL$127,MATCH('Project-level output'!$A24,Calculation!$C$102:$C$127,0),MATCH('Project-level output'!AZ$5,Calculation!$C$102:$CL$102,0))</f>
        <v/>
      </c>
      <c r="BA24" s="70">
        <f t="array" ref="BA24">INDEX(Calculation!$C$102:$CL$127,MATCH('Project-level output'!$A24,Calculation!$C$102:$C$127,0),MATCH('Project-level output'!BA$5,Calculation!$C$102:$CL$102,0))</f>
        <v/>
      </c>
      <c r="BB24" s="70">
        <f t="array" ref="BB24">INDEX(Calculation!$C$102:$CL$127,MATCH('Project-level output'!$A24,Calculation!$C$102:$C$127,0),MATCH('Project-level output'!BB$5,Calculation!$C$102:$CL$102,0))</f>
        <v/>
      </c>
      <c r="BC24" s="71">
        <f t="array" ref="BC24">INDEX(Calculation!$C$102:$CL$127,MATCH('Project-level output'!$A24,Calculation!$C$102:$C$127,0),MATCH('Project-level output'!BC$5,Calculation!$C$102:$CL$102,0))</f>
        <v/>
      </c>
    </row>
    <row r="25" ht="12.75" customHeight="1" s="324">
      <c r="A25" s="63" t="inlineStr">
        <is>
          <t>Data collection and field costs</t>
        </is>
      </c>
      <c r="B25" s="70">
        <f t="array" ref="B25">INDEX(Calculation!$C$102:$CL$127,MATCH('Project-level output'!$A25,Calculation!$C$102:$C$127,0),MATCH('Project-level output'!B$5,Calculation!$C$102:$CL$102,0))</f>
        <v/>
      </c>
      <c r="C25" s="70">
        <f t="array" ref="C25">INDEX(Calculation!$C$102:$CL$127,MATCH('Project-level output'!$A25,Calculation!$C$102:$C$127,0),MATCH('Project-level output'!C$5,Calculation!$C$102:$CL$102,0))</f>
        <v/>
      </c>
      <c r="D25" s="70">
        <f t="array" ref="D25">INDEX(Calculation!$C$102:$CL$127,MATCH('Project-level output'!$A25,Calculation!$C$102:$C$127,0),MATCH('Project-level output'!D$5,Calculation!$C$102:$CL$102,0))</f>
        <v/>
      </c>
      <c r="E25" s="70">
        <f t="array" ref="E25">INDEX(Calculation!$C$102:$CL$127,MATCH('Project-level output'!$A25,Calculation!$C$102:$C$127,0),MATCH('Project-level output'!E$5,Calculation!$C$102:$CL$102,0))</f>
        <v/>
      </c>
      <c r="F25" s="70">
        <f t="array" ref="F25">INDEX(Calculation!$C$102:$CL$127,MATCH('Project-level output'!$A25,Calculation!$C$102:$C$127,0),MATCH('Project-level output'!F$5,Calculation!$C$102:$CL$102,0))</f>
        <v/>
      </c>
      <c r="G25" s="70">
        <f t="array" ref="G25">INDEX(Calculation!$C$102:$CL$127,MATCH('Project-level output'!$A25,Calculation!$C$102:$C$127,0),MATCH('Project-level output'!G$5,Calculation!$C$102:$CL$102,0))</f>
        <v/>
      </c>
      <c r="H25" s="70">
        <f t="array" ref="H25">INDEX(Calculation!$C$102:$CL$127,MATCH('Project-level output'!$A25,Calculation!$C$102:$C$127,0),MATCH('Project-level output'!H$5,Calculation!$C$102:$CL$102,0))</f>
        <v/>
      </c>
      <c r="I25" s="70">
        <f t="array" ref="I25">INDEX(Calculation!$C$102:$CL$127,MATCH('Project-level output'!$A25,Calculation!$C$102:$C$127,0),MATCH('Project-level output'!I$5,Calculation!$C$102:$CL$102,0))</f>
        <v/>
      </c>
      <c r="J25" s="70">
        <f t="array" ref="J25">INDEX(Calculation!$C$102:$CL$127,MATCH('Project-level output'!$A25,Calculation!$C$102:$C$127,0),MATCH('Project-level output'!J$5,Calculation!$C$102:$CL$102,0))</f>
        <v/>
      </c>
      <c r="K25" s="70">
        <f t="array" ref="K25">INDEX(Calculation!$C$102:$CL$127,MATCH('Project-level output'!$A25,Calculation!$C$102:$C$127,0),MATCH('Project-level output'!K$5,Calculation!$C$102:$CL$102,0))</f>
        <v/>
      </c>
      <c r="L25" s="70">
        <f t="array" ref="L25">INDEX(Calculation!$C$102:$CL$127,MATCH('Project-level output'!$A25,Calculation!$C$102:$C$127,0),MATCH('Project-level output'!L$5,Calculation!$C$102:$CL$102,0))</f>
        <v/>
      </c>
      <c r="M25" s="70">
        <f t="array" ref="M25">INDEX(Calculation!$C$102:$CL$127,MATCH('Project-level output'!$A25,Calculation!$C$102:$C$127,0),MATCH('Project-level output'!M$5,Calculation!$C$102:$CL$102,0))</f>
        <v/>
      </c>
      <c r="N25" s="70">
        <f t="array" ref="N25">INDEX(Calculation!$C$102:$CL$127,MATCH('Project-level output'!$A25,Calculation!$C$102:$C$127,0),MATCH('Project-level output'!N$5,Calculation!$C$102:$CL$102,0))</f>
        <v/>
      </c>
      <c r="O25" s="70">
        <f t="array" ref="O25">INDEX(Calculation!$C$102:$CL$127,MATCH('Project-level output'!$A25,Calculation!$C$102:$C$127,0),MATCH('Project-level output'!O$5,Calculation!$C$102:$CL$102,0))</f>
        <v/>
      </c>
      <c r="P25" s="70">
        <f t="array" ref="P25">INDEX(Calculation!$C$102:$CL$127,MATCH('Project-level output'!$A25,Calculation!$C$102:$C$127,0),MATCH('Project-level output'!P$5,Calculation!$C$102:$CL$102,0))</f>
        <v/>
      </c>
      <c r="Q25" s="70">
        <f t="array" ref="Q25">INDEX(Calculation!$C$102:$CL$127,MATCH('Project-level output'!$A25,Calculation!$C$102:$C$127,0),MATCH('Project-level output'!Q$5,Calculation!$C$102:$CL$102,0))</f>
        <v/>
      </c>
      <c r="R25" s="70">
        <f t="array" ref="R25">INDEX(Calculation!$C$102:$CL$127,MATCH('Project-level output'!$A25,Calculation!$C$102:$C$127,0),MATCH('Project-level output'!R$5,Calculation!$C$102:$CL$102,0))</f>
        <v/>
      </c>
      <c r="S25" s="70">
        <f t="array" ref="S25">INDEX(Calculation!$C$102:$CL$127,MATCH('Project-level output'!$A25,Calculation!$C$102:$C$127,0),MATCH('Project-level output'!S$5,Calculation!$C$102:$CL$102,0))</f>
        <v/>
      </c>
      <c r="T25" s="70">
        <f t="array" ref="T25">INDEX(Calculation!$C$102:$CL$127,MATCH('Project-level output'!$A25,Calculation!$C$102:$C$127,0),MATCH('Project-level output'!T$5,Calculation!$C$102:$CL$102,0))</f>
        <v/>
      </c>
      <c r="U25" s="70">
        <f t="array" ref="U25">INDEX(Calculation!$C$102:$CL$127,MATCH('Project-level output'!$A25,Calculation!$C$102:$C$127,0),MATCH('Project-level output'!U$5,Calculation!$C$102:$CL$102,0))</f>
        <v/>
      </c>
      <c r="V25" s="70">
        <f t="array" ref="V25">INDEX(Calculation!$C$102:$CL$127,MATCH('Project-level output'!$A25,Calculation!$C$102:$C$127,0),MATCH('Project-level output'!V$5,Calculation!$C$102:$CL$102,0))</f>
        <v/>
      </c>
      <c r="W25" s="70">
        <f t="array" ref="W25">INDEX(Calculation!$C$102:$CL$127,MATCH('Project-level output'!$A25,Calculation!$C$102:$C$127,0),MATCH('Project-level output'!W$5,Calculation!$C$102:$CL$102,0))</f>
        <v/>
      </c>
      <c r="X25" s="70">
        <f t="array" ref="X25">INDEX(Calculation!$C$102:$CL$127,MATCH('Project-level output'!$A25,Calculation!$C$102:$C$127,0),MATCH('Project-level output'!X$5,Calculation!$C$102:$CL$102,0))</f>
        <v/>
      </c>
      <c r="Y25" s="70">
        <f t="array" ref="Y25">INDEX(Calculation!$C$102:$CL$127,MATCH('Project-level output'!$A25,Calculation!$C$102:$C$127,0),MATCH('Project-level output'!Y$5,Calculation!$C$102:$CL$102,0))</f>
        <v/>
      </c>
      <c r="Z25" s="70">
        <f t="array" ref="Z25">INDEX(Calculation!$C$102:$CL$127,MATCH('Project-level output'!$A25,Calculation!$C$102:$C$127,0),MATCH('Project-level output'!Z$5,Calculation!$C$102:$CL$102,0))</f>
        <v/>
      </c>
      <c r="AA25" s="70">
        <f t="array" ref="AA25">INDEX(Calculation!$C$102:$CL$127,MATCH('Project-level output'!$A25,Calculation!$C$102:$C$127,0),MATCH('Project-level output'!AA$5,Calculation!$C$102:$CL$102,0))</f>
        <v/>
      </c>
      <c r="AB25" s="70">
        <f t="array" ref="AB25">INDEX(Calculation!$C$102:$CL$127,MATCH('Project-level output'!$A25,Calculation!$C$102:$C$127,0),MATCH('Project-level output'!AB$5,Calculation!$C$102:$CL$102,0))</f>
        <v/>
      </c>
      <c r="AC25" s="70">
        <f t="array" ref="AC25">INDEX(Calculation!$C$102:$CL$127,MATCH('Project-level output'!$A25,Calculation!$C$102:$C$127,0),MATCH('Project-level output'!AC$5,Calculation!$C$102:$CL$102,0))</f>
        <v/>
      </c>
      <c r="AD25" s="70">
        <f t="array" ref="AD25">INDEX(Calculation!$C$102:$CL$127,MATCH('Project-level output'!$A25,Calculation!$C$102:$C$127,0),MATCH('Project-level output'!AD$5,Calculation!$C$102:$CL$102,0))</f>
        <v/>
      </c>
      <c r="AE25" s="70">
        <f t="array" ref="AE25">INDEX(Calculation!$C$102:$CL$127,MATCH('Project-level output'!$A25,Calculation!$C$102:$C$127,0),MATCH('Project-level output'!AE$5,Calculation!$C$102:$CL$102,0))</f>
        <v/>
      </c>
      <c r="AF25" s="70">
        <f t="array" ref="AF25">INDEX(Calculation!$C$102:$CL$127,MATCH('Project-level output'!$A25,Calculation!$C$102:$C$127,0),MATCH('Project-level output'!AF$5,Calculation!$C$102:$CL$102,0))</f>
        <v/>
      </c>
      <c r="AG25" s="70">
        <f t="array" ref="AG25">INDEX(Calculation!$C$102:$CL$127,MATCH('Project-level output'!$A25,Calculation!$C$102:$C$127,0),MATCH('Project-level output'!AG$5,Calculation!$C$102:$CL$102,0))</f>
        <v/>
      </c>
      <c r="AH25" s="70">
        <f t="array" ref="AH25">INDEX(Calculation!$C$102:$CL$127,MATCH('Project-level output'!$A25,Calculation!$C$102:$C$127,0),MATCH('Project-level output'!AH$5,Calculation!$C$102:$CL$102,0))</f>
        <v/>
      </c>
      <c r="AI25" s="70">
        <f t="array" ref="AI25">INDEX(Calculation!$C$102:$CL$127,MATCH('Project-level output'!$A25,Calculation!$C$102:$C$127,0),MATCH('Project-level output'!AI$5,Calculation!$C$102:$CL$102,0))</f>
        <v/>
      </c>
      <c r="AJ25" s="70">
        <f t="array" ref="AJ25">INDEX(Calculation!$C$102:$CL$127,MATCH('Project-level output'!$A25,Calculation!$C$102:$C$127,0),MATCH('Project-level output'!AJ$5,Calculation!$C$102:$CL$102,0))</f>
        <v/>
      </c>
      <c r="AK25" s="70">
        <f t="array" ref="AK25">INDEX(Calculation!$C$102:$CL$127,MATCH('Project-level output'!$A25,Calculation!$C$102:$C$127,0),MATCH('Project-level output'!AK$5,Calculation!$C$102:$CL$102,0))</f>
        <v/>
      </c>
      <c r="AL25" s="70">
        <f t="array" ref="AL25">INDEX(Calculation!$C$102:$CL$127,MATCH('Project-level output'!$A25,Calculation!$C$102:$C$127,0),MATCH('Project-level output'!AL$5,Calculation!$C$102:$CL$102,0))</f>
        <v/>
      </c>
      <c r="AM25" s="70">
        <f t="array" ref="AM25">INDEX(Calculation!$C$102:$CL$127,MATCH('Project-level output'!$A25,Calculation!$C$102:$C$127,0),MATCH('Project-level output'!AM$5,Calculation!$C$102:$CL$102,0))</f>
        <v/>
      </c>
      <c r="AN25" s="70">
        <f t="array" ref="AN25">INDEX(Calculation!$C$102:$CL$127,MATCH('Project-level output'!$A25,Calculation!$C$102:$C$127,0),MATCH('Project-level output'!AN$5,Calculation!$C$102:$CL$102,0))</f>
        <v/>
      </c>
      <c r="AO25" s="70">
        <f t="array" ref="AO25">INDEX(Calculation!$C$102:$CL$127,MATCH('Project-level output'!$A25,Calculation!$C$102:$C$127,0),MATCH('Project-level output'!AO$5,Calculation!$C$102:$CL$102,0))</f>
        <v/>
      </c>
      <c r="AP25" s="70">
        <f t="array" ref="AP25">INDEX(Calculation!$C$102:$CL$127,MATCH('Project-level output'!$A25,Calculation!$C$102:$C$127,0),MATCH('Project-level output'!AP$5,Calculation!$C$102:$CL$102,0))</f>
        <v/>
      </c>
      <c r="AQ25" s="70">
        <f t="array" ref="AQ25">INDEX(Calculation!$C$102:$CL$127,MATCH('Project-level output'!$A25,Calculation!$C$102:$C$127,0),MATCH('Project-level output'!AQ$5,Calculation!$C$102:$CL$102,0))</f>
        <v/>
      </c>
      <c r="AR25" s="70">
        <f t="array" ref="AR25">INDEX(Calculation!$C$102:$CL$127,MATCH('Project-level output'!$A25,Calculation!$C$102:$C$127,0),MATCH('Project-level output'!AR$5,Calculation!$C$102:$CL$102,0))</f>
        <v/>
      </c>
      <c r="AS25" s="70">
        <f t="array" ref="AS25">INDEX(Calculation!$C$102:$CL$127,MATCH('Project-level output'!$A25,Calculation!$C$102:$C$127,0),MATCH('Project-level output'!AS$5,Calculation!$C$102:$CL$102,0))</f>
        <v/>
      </c>
      <c r="AT25" s="70">
        <f t="array" ref="AT25">INDEX(Calculation!$C$102:$CL$127,MATCH('Project-level output'!$A25,Calculation!$C$102:$C$127,0),MATCH('Project-level output'!AT$5,Calculation!$C$102:$CL$102,0))</f>
        <v/>
      </c>
      <c r="AU25" s="70">
        <f t="array" ref="AU25">INDEX(Calculation!$C$102:$CL$127,MATCH('Project-level output'!$A25,Calculation!$C$102:$C$127,0),MATCH('Project-level output'!AU$5,Calculation!$C$102:$CL$102,0))</f>
        <v/>
      </c>
      <c r="AV25" s="70">
        <f t="array" ref="AV25">INDEX(Calculation!$C$102:$CL$127,MATCH('Project-level output'!$A25,Calculation!$C$102:$C$127,0),MATCH('Project-level output'!AV$5,Calculation!$C$102:$CL$102,0))</f>
        <v/>
      </c>
      <c r="AW25" s="70">
        <f t="array" ref="AW25">INDEX(Calculation!$C$102:$CL$127,MATCH('Project-level output'!$A25,Calculation!$C$102:$C$127,0),MATCH('Project-level output'!AW$5,Calculation!$C$102:$CL$102,0))</f>
        <v/>
      </c>
      <c r="AX25" s="70">
        <f t="array" ref="AX25">INDEX(Calculation!$C$102:$CL$127,MATCH('Project-level output'!$A25,Calculation!$C$102:$C$127,0),MATCH('Project-level output'!AX$5,Calculation!$C$102:$CL$102,0))</f>
        <v/>
      </c>
      <c r="AY25" s="70">
        <f t="array" ref="AY25">INDEX(Calculation!$C$102:$CL$127,MATCH('Project-level output'!$A25,Calculation!$C$102:$C$127,0),MATCH('Project-level output'!AY$5,Calculation!$C$102:$CL$102,0))</f>
        <v/>
      </c>
      <c r="AZ25" s="70">
        <f t="array" ref="AZ25">INDEX(Calculation!$C$102:$CL$127,MATCH('Project-level output'!$A25,Calculation!$C$102:$C$127,0),MATCH('Project-level output'!AZ$5,Calculation!$C$102:$CL$102,0))</f>
        <v/>
      </c>
      <c r="BA25" s="70">
        <f t="array" ref="BA25">INDEX(Calculation!$C$102:$CL$127,MATCH('Project-level output'!$A25,Calculation!$C$102:$C$127,0),MATCH('Project-level output'!BA$5,Calculation!$C$102:$CL$102,0))</f>
        <v/>
      </c>
      <c r="BB25" s="70">
        <f t="array" ref="BB25">INDEX(Calculation!$C$102:$CL$127,MATCH('Project-level output'!$A25,Calculation!$C$102:$C$127,0),MATCH('Project-level output'!BB$5,Calculation!$C$102:$CL$102,0))</f>
        <v/>
      </c>
      <c r="BC25" s="71">
        <f t="array" ref="BC25">INDEX(Calculation!$C$102:$CL$127,MATCH('Project-level output'!$A25,Calculation!$C$102:$C$127,0),MATCH('Project-level output'!BC$5,Calculation!$C$102:$CL$102,0))</f>
        <v/>
      </c>
    </row>
    <row r="26" ht="12.75" customHeight="1" s="324">
      <c r="A26" s="63" t="inlineStr">
        <is>
          <t>Community representation / liaison</t>
        </is>
      </c>
      <c r="B26" s="70">
        <f t="array" ref="B26">INDEX(Calculation!$C$102:$CL$127,MATCH('Project-level output'!$A26,Calculation!$C$102:$C$127,0),MATCH('Project-level output'!B$5,Calculation!$C$102:$CL$102,0))</f>
        <v/>
      </c>
      <c r="C26" s="70">
        <f t="array" ref="C26">INDEX(Calculation!$C$102:$CL$127,MATCH('Project-level output'!$A26,Calculation!$C$102:$C$127,0),MATCH('Project-level output'!C$5,Calculation!$C$102:$CL$102,0))</f>
        <v/>
      </c>
      <c r="D26" s="70">
        <f t="array" ref="D26">INDEX(Calculation!$C$102:$CL$127,MATCH('Project-level output'!$A26,Calculation!$C$102:$C$127,0),MATCH('Project-level output'!D$5,Calculation!$C$102:$CL$102,0))</f>
        <v/>
      </c>
      <c r="E26" s="70">
        <f t="array" ref="E26">INDEX(Calculation!$C$102:$CL$127,MATCH('Project-level output'!$A26,Calculation!$C$102:$C$127,0),MATCH('Project-level output'!E$5,Calculation!$C$102:$CL$102,0))</f>
        <v/>
      </c>
      <c r="F26" s="70">
        <f t="array" ref="F26">INDEX(Calculation!$C$102:$CL$127,MATCH('Project-level output'!$A26,Calculation!$C$102:$C$127,0),MATCH('Project-level output'!F$5,Calculation!$C$102:$CL$102,0))</f>
        <v/>
      </c>
      <c r="G26" s="70">
        <f t="array" ref="G26">INDEX(Calculation!$C$102:$CL$127,MATCH('Project-level output'!$A26,Calculation!$C$102:$C$127,0),MATCH('Project-level output'!G$5,Calculation!$C$102:$CL$102,0))</f>
        <v/>
      </c>
      <c r="H26" s="70">
        <f t="array" ref="H26">INDEX(Calculation!$C$102:$CL$127,MATCH('Project-level output'!$A26,Calculation!$C$102:$C$127,0),MATCH('Project-level output'!H$5,Calculation!$C$102:$CL$102,0))</f>
        <v/>
      </c>
      <c r="I26" s="70">
        <f t="array" ref="I26">INDEX(Calculation!$C$102:$CL$127,MATCH('Project-level output'!$A26,Calculation!$C$102:$C$127,0),MATCH('Project-level output'!I$5,Calculation!$C$102:$CL$102,0))</f>
        <v/>
      </c>
      <c r="J26" s="70">
        <f t="array" ref="J26">INDEX(Calculation!$C$102:$CL$127,MATCH('Project-level output'!$A26,Calculation!$C$102:$C$127,0),MATCH('Project-level output'!J$5,Calculation!$C$102:$CL$102,0))</f>
        <v/>
      </c>
      <c r="K26" s="70">
        <f t="array" ref="K26">INDEX(Calculation!$C$102:$CL$127,MATCH('Project-level output'!$A26,Calculation!$C$102:$C$127,0),MATCH('Project-level output'!K$5,Calculation!$C$102:$CL$102,0))</f>
        <v/>
      </c>
      <c r="L26" s="70">
        <f t="array" ref="L26">INDEX(Calculation!$C$102:$CL$127,MATCH('Project-level output'!$A26,Calculation!$C$102:$C$127,0),MATCH('Project-level output'!L$5,Calculation!$C$102:$CL$102,0))</f>
        <v/>
      </c>
      <c r="M26" s="70">
        <f t="array" ref="M26">INDEX(Calculation!$C$102:$CL$127,MATCH('Project-level output'!$A26,Calculation!$C$102:$C$127,0),MATCH('Project-level output'!M$5,Calculation!$C$102:$CL$102,0))</f>
        <v/>
      </c>
      <c r="N26" s="70">
        <f t="array" ref="N26">INDEX(Calculation!$C$102:$CL$127,MATCH('Project-level output'!$A26,Calculation!$C$102:$C$127,0),MATCH('Project-level output'!N$5,Calculation!$C$102:$CL$102,0))</f>
        <v/>
      </c>
      <c r="O26" s="70">
        <f t="array" ref="O26">INDEX(Calculation!$C$102:$CL$127,MATCH('Project-level output'!$A26,Calculation!$C$102:$C$127,0),MATCH('Project-level output'!O$5,Calculation!$C$102:$CL$102,0))</f>
        <v/>
      </c>
      <c r="P26" s="70">
        <f t="array" ref="P26">INDEX(Calculation!$C$102:$CL$127,MATCH('Project-level output'!$A26,Calculation!$C$102:$C$127,0),MATCH('Project-level output'!P$5,Calculation!$C$102:$CL$102,0))</f>
        <v/>
      </c>
      <c r="Q26" s="70">
        <f t="array" ref="Q26">INDEX(Calculation!$C$102:$CL$127,MATCH('Project-level output'!$A26,Calculation!$C$102:$C$127,0),MATCH('Project-level output'!Q$5,Calculation!$C$102:$CL$102,0))</f>
        <v/>
      </c>
      <c r="R26" s="70">
        <f t="array" ref="R26">INDEX(Calculation!$C$102:$CL$127,MATCH('Project-level output'!$A26,Calculation!$C$102:$C$127,0),MATCH('Project-level output'!R$5,Calculation!$C$102:$CL$102,0))</f>
        <v/>
      </c>
      <c r="S26" s="70">
        <f t="array" ref="S26">INDEX(Calculation!$C$102:$CL$127,MATCH('Project-level output'!$A26,Calculation!$C$102:$C$127,0),MATCH('Project-level output'!S$5,Calculation!$C$102:$CL$102,0))</f>
        <v/>
      </c>
      <c r="T26" s="70">
        <f t="array" ref="T26">INDEX(Calculation!$C$102:$CL$127,MATCH('Project-level output'!$A26,Calculation!$C$102:$C$127,0),MATCH('Project-level output'!T$5,Calculation!$C$102:$CL$102,0))</f>
        <v/>
      </c>
      <c r="U26" s="70">
        <f t="array" ref="U26">INDEX(Calculation!$C$102:$CL$127,MATCH('Project-level output'!$A26,Calculation!$C$102:$C$127,0),MATCH('Project-level output'!U$5,Calculation!$C$102:$CL$102,0))</f>
        <v/>
      </c>
      <c r="V26" s="70">
        <f t="array" ref="V26">INDEX(Calculation!$C$102:$CL$127,MATCH('Project-level output'!$A26,Calculation!$C$102:$C$127,0),MATCH('Project-level output'!V$5,Calculation!$C$102:$CL$102,0))</f>
        <v/>
      </c>
      <c r="W26" s="70">
        <f t="array" ref="W26">INDEX(Calculation!$C$102:$CL$127,MATCH('Project-level output'!$A26,Calculation!$C$102:$C$127,0),MATCH('Project-level output'!W$5,Calculation!$C$102:$CL$102,0))</f>
        <v/>
      </c>
      <c r="X26" s="70">
        <f t="array" ref="X26">INDEX(Calculation!$C$102:$CL$127,MATCH('Project-level output'!$A26,Calculation!$C$102:$C$127,0),MATCH('Project-level output'!X$5,Calculation!$C$102:$CL$102,0))</f>
        <v/>
      </c>
      <c r="Y26" s="70">
        <f t="array" ref="Y26">INDEX(Calculation!$C$102:$CL$127,MATCH('Project-level output'!$A26,Calculation!$C$102:$C$127,0),MATCH('Project-level output'!Y$5,Calculation!$C$102:$CL$102,0))</f>
        <v/>
      </c>
      <c r="Z26" s="70">
        <f t="array" ref="Z26">INDEX(Calculation!$C$102:$CL$127,MATCH('Project-level output'!$A26,Calculation!$C$102:$C$127,0),MATCH('Project-level output'!Z$5,Calculation!$C$102:$CL$102,0))</f>
        <v/>
      </c>
      <c r="AA26" s="70">
        <f t="array" ref="AA26">INDEX(Calculation!$C$102:$CL$127,MATCH('Project-level output'!$A26,Calculation!$C$102:$C$127,0),MATCH('Project-level output'!AA$5,Calculation!$C$102:$CL$102,0))</f>
        <v/>
      </c>
      <c r="AB26" s="70">
        <f t="array" ref="AB26">INDEX(Calculation!$C$102:$CL$127,MATCH('Project-level output'!$A26,Calculation!$C$102:$C$127,0),MATCH('Project-level output'!AB$5,Calculation!$C$102:$CL$102,0))</f>
        <v/>
      </c>
      <c r="AC26" s="70">
        <f t="array" ref="AC26">INDEX(Calculation!$C$102:$CL$127,MATCH('Project-level output'!$A26,Calculation!$C$102:$C$127,0),MATCH('Project-level output'!AC$5,Calculation!$C$102:$CL$102,0))</f>
        <v/>
      </c>
      <c r="AD26" s="70">
        <f t="array" ref="AD26">INDEX(Calculation!$C$102:$CL$127,MATCH('Project-level output'!$A26,Calculation!$C$102:$C$127,0),MATCH('Project-level output'!AD$5,Calculation!$C$102:$CL$102,0))</f>
        <v/>
      </c>
      <c r="AE26" s="70">
        <f t="array" ref="AE26">INDEX(Calculation!$C$102:$CL$127,MATCH('Project-level output'!$A26,Calculation!$C$102:$C$127,0),MATCH('Project-level output'!AE$5,Calculation!$C$102:$CL$102,0))</f>
        <v/>
      </c>
      <c r="AF26" s="70">
        <f t="array" ref="AF26">INDEX(Calculation!$C$102:$CL$127,MATCH('Project-level output'!$A26,Calculation!$C$102:$C$127,0),MATCH('Project-level output'!AF$5,Calculation!$C$102:$CL$102,0))</f>
        <v/>
      </c>
      <c r="AG26" s="70">
        <f t="array" ref="AG26">INDEX(Calculation!$C$102:$CL$127,MATCH('Project-level output'!$A26,Calculation!$C$102:$C$127,0),MATCH('Project-level output'!AG$5,Calculation!$C$102:$CL$102,0))</f>
        <v/>
      </c>
      <c r="AH26" s="70">
        <f t="array" ref="AH26">INDEX(Calculation!$C$102:$CL$127,MATCH('Project-level output'!$A26,Calculation!$C$102:$C$127,0),MATCH('Project-level output'!AH$5,Calculation!$C$102:$CL$102,0))</f>
        <v/>
      </c>
      <c r="AI26" s="70">
        <f t="array" ref="AI26">INDEX(Calculation!$C$102:$CL$127,MATCH('Project-level output'!$A26,Calculation!$C$102:$C$127,0),MATCH('Project-level output'!AI$5,Calculation!$C$102:$CL$102,0))</f>
        <v/>
      </c>
      <c r="AJ26" s="70">
        <f t="array" ref="AJ26">INDEX(Calculation!$C$102:$CL$127,MATCH('Project-level output'!$A26,Calculation!$C$102:$C$127,0),MATCH('Project-level output'!AJ$5,Calculation!$C$102:$CL$102,0))</f>
        <v/>
      </c>
      <c r="AK26" s="70">
        <f t="array" ref="AK26">INDEX(Calculation!$C$102:$CL$127,MATCH('Project-level output'!$A26,Calculation!$C$102:$C$127,0),MATCH('Project-level output'!AK$5,Calculation!$C$102:$CL$102,0))</f>
        <v/>
      </c>
      <c r="AL26" s="70">
        <f t="array" ref="AL26">INDEX(Calculation!$C$102:$CL$127,MATCH('Project-level output'!$A26,Calculation!$C$102:$C$127,0),MATCH('Project-level output'!AL$5,Calculation!$C$102:$CL$102,0))</f>
        <v/>
      </c>
      <c r="AM26" s="70">
        <f t="array" ref="AM26">INDEX(Calculation!$C$102:$CL$127,MATCH('Project-level output'!$A26,Calculation!$C$102:$C$127,0),MATCH('Project-level output'!AM$5,Calculation!$C$102:$CL$102,0))</f>
        <v/>
      </c>
      <c r="AN26" s="70">
        <f t="array" ref="AN26">INDEX(Calculation!$C$102:$CL$127,MATCH('Project-level output'!$A26,Calculation!$C$102:$C$127,0),MATCH('Project-level output'!AN$5,Calculation!$C$102:$CL$102,0))</f>
        <v/>
      </c>
      <c r="AO26" s="70">
        <f t="array" ref="AO26">INDEX(Calculation!$C$102:$CL$127,MATCH('Project-level output'!$A26,Calculation!$C$102:$C$127,0),MATCH('Project-level output'!AO$5,Calculation!$C$102:$CL$102,0))</f>
        <v/>
      </c>
      <c r="AP26" s="70">
        <f t="array" ref="AP26">INDEX(Calculation!$C$102:$CL$127,MATCH('Project-level output'!$A26,Calculation!$C$102:$C$127,0),MATCH('Project-level output'!AP$5,Calculation!$C$102:$CL$102,0))</f>
        <v/>
      </c>
      <c r="AQ26" s="70">
        <f t="array" ref="AQ26">INDEX(Calculation!$C$102:$CL$127,MATCH('Project-level output'!$A26,Calculation!$C$102:$C$127,0),MATCH('Project-level output'!AQ$5,Calculation!$C$102:$CL$102,0))</f>
        <v/>
      </c>
      <c r="AR26" s="70">
        <f t="array" ref="AR26">INDEX(Calculation!$C$102:$CL$127,MATCH('Project-level output'!$A26,Calculation!$C$102:$C$127,0),MATCH('Project-level output'!AR$5,Calculation!$C$102:$CL$102,0))</f>
        <v/>
      </c>
      <c r="AS26" s="70">
        <f t="array" ref="AS26">INDEX(Calculation!$C$102:$CL$127,MATCH('Project-level output'!$A26,Calculation!$C$102:$C$127,0),MATCH('Project-level output'!AS$5,Calculation!$C$102:$CL$102,0))</f>
        <v/>
      </c>
      <c r="AT26" s="70">
        <f t="array" ref="AT26">INDEX(Calculation!$C$102:$CL$127,MATCH('Project-level output'!$A26,Calculation!$C$102:$C$127,0),MATCH('Project-level output'!AT$5,Calculation!$C$102:$CL$102,0))</f>
        <v/>
      </c>
      <c r="AU26" s="70">
        <f t="array" ref="AU26">INDEX(Calculation!$C$102:$CL$127,MATCH('Project-level output'!$A26,Calculation!$C$102:$C$127,0),MATCH('Project-level output'!AU$5,Calculation!$C$102:$CL$102,0))</f>
        <v/>
      </c>
      <c r="AV26" s="70">
        <f t="array" ref="AV26">INDEX(Calculation!$C$102:$CL$127,MATCH('Project-level output'!$A26,Calculation!$C$102:$C$127,0),MATCH('Project-level output'!AV$5,Calculation!$C$102:$CL$102,0))</f>
        <v/>
      </c>
      <c r="AW26" s="70">
        <f t="array" ref="AW26">INDEX(Calculation!$C$102:$CL$127,MATCH('Project-level output'!$A26,Calculation!$C$102:$C$127,0),MATCH('Project-level output'!AW$5,Calculation!$C$102:$CL$102,0))</f>
        <v/>
      </c>
      <c r="AX26" s="70">
        <f t="array" ref="AX26">INDEX(Calculation!$C$102:$CL$127,MATCH('Project-level output'!$A26,Calculation!$C$102:$C$127,0),MATCH('Project-level output'!AX$5,Calculation!$C$102:$CL$102,0))</f>
        <v/>
      </c>
      <c r="AY26" s="70">
        <f t="array" ref="AY26">INDEX(Calculation!$C$102:$CL$127,MATCH('Project-level output'!$A26,Calculation!$C$102:$C$127,0),MATCH('Project-level output'!AY$5,Calculation!$C$102:$CL$102,0))</f>
        <v/>
      </c>
      <c r="AZ26" s="70">
        <f t="array" ref="AZ26">INDEX(Calculation!$C$102:$CL$127,MATCH('Project-level output'!$A26,Calculation!$C$102:$C$127,0),MATCH('Project-level output'!AZ$5,Calculation!$C$102:$CL$102,0))</f>
        <v/>
      </c>
      <c r="BA26" s="70">
        <f t="array" ref="BA26">INDEX(Calculation!$C$102:$CL$127,MATCH('Project-level output'!$A26,Calculation!$C$102:$C$127,0),MATCH('Project-level output'!BA$5,Calculation!$C$102:$CL$102,0))</f>
        <v/>
      </c>
      <c r="BB26" s="70">
        <f t="array" ref="BB26">INDEX(Calculation!$C$102:$CL$127,MATCH('Project-level output'!$A26,Calculation!$C$102:$C$127,0),MATCH('Project-level output'!BB$5,Calculation!$C$102:$CL$102,0))</f>
        <v/>
      </c>
      <c r="BC26" s="71">
        <f t="array" ref="BC26">INDEX(Calculation!$C$102:$CL$127,MATCH('Project-level output'!$A26,Calculation!$C$102:$C$127,0),MATCH('Project-level output'!BC$5,Calculation!$C$102:$CL$102,0))</f>
        <v/>
      </c>
    </row>
    <row r="27" ht="12.75" customHeight="1" s="324">
      <c r="A27" s="63" t="inlineStr">
        <is>
          <t>Blue carbon project planning</t>
        </is>
      </c>
      <c r="B27" s="70">
        <f t="array" ref="B27">INDEX(Calculation!$C$102:$CL$127,MATCH('Project-level output'!$A27,Calculation!$C$102:$C$127,0),MATCH('Project-level output'!B$5,Calculation!$C$102:$CL$102,0))</f>
        <v/>
      </c>
      <c r="C27" s="70">
        <f t="array" ref="C27">INDEX(Calculation!$C$102:$CL$127,MATCH('Project-level output'!$A27,Calculation!$C$102:$C$127,0),MATCH('Project-level output'!C$5,Calculation!$C$102:$CL$102,0))</f>
        <v/>
      </c>
      <c r="D27" s="70">
        <f t="array" ref="D27">INDEX(Calculation!$C$102:$CL$127,MATCH('Project-level output'!$A27,Calculation!$C$102:$C$127,0),MATCH('Project-level output'!D$5,Calculation!$C$102:$CL$102,0))</f>
        <v/>
      </c>
      <c r="E27" s="70">
        <f t="array" ref="E27">INDEX(Calculation!$C$102:$CL$127,MATCH('Project-level output'!$A27,Calculation!$C$102:$C$127,0),MATCH('Project-level output'!E$5,Calculation!$C$102:$CL$102,0))</f>
        <v/>
      </c>
      <c r="F27" s="70">
        <f t="array" ref="F27">INDEX(Calculation!$C$102:$CL$127,MATCH('Project-level output'!$A27,Calculation!$C$102:$C$127,0),MATCH('Project-level output'!F$5,Calculation!$C$102:$CL$102,0))</f>
        <v/>
      </c>
      <c r="G27" s="70">
        <f t="array" ref="G27">INDEX(Calculation!$C$102:$CL$127,MATCH('Project-level output'!$A27,Calculation!$C$102:$C$127,0),MATCH('Project-level output'!G$5,Calculation!$C$102:$CL$102,0))</f>
        <v/>
      </c>
      <c r="H27" s="70">
        <f t="array" ref="H27">INDEX(Calculation!$C$102:$CL$127,MATCH('Project-level output'!$A27,Calculation!$C$102:$C$127,0),MATCH('Project-level output'!H$5,Calculation!$C$102:$CL$102,0))</f>
        <v/>
      </c>
      <c r="I27" s="70">
        <f t="array" ref="I27">INDEX(Calculation!$C$102:$CL$127,MATCH('Project-level output'!$A27,Calculation!$C$102:$C$127,0),MATCH('Project-level output'!I$5,Calculation!$C$102:$CL$102,0))</f>
        <v/>
      </c>
      <c r="J27" s="70">
        <f t="array" ref="J27">INDEX(Calculation!$C$102:$CL$127,MATCH('Project-level output'!$A27,Calculation!$C$102:$C$127,0),MATCH('Project-level output'!J$5,Calculation!$C$102:$CL$102,0))</f>
        <v/>
      </c>
      <c r="K27" s="70">
        <f t="array" ref="K27">INDEX(Calculation!$C$102:$CL$127,MATCH('Project-level output'!$A27,Calculation!$C$102:$C$127,0),MATCH('Project-level output'!K$5,Calculation!$C$102:$CL$102,0))</f>
        <v/>
      </c>
      <c r="L27" s="70">
        <f t="array" ref="L27">INDEX(Calculation!$C$102:$CL$127,MATCH('Project-level output'!$A27,Calculation!$C$102:$C$127,0),MATCH('Project-level output'!L$5,Calculation!$C$102:$CL$102,0))</f>
        <v/>
      </c>
      <c r="M27" s="70">
        <f t="array" ref="M27">INDEX(Calculation!$C$102:$CL$127,MATCH('Project-level output'!$A27,Calculation!$C$102:$C$127,0),MATCH('Project-level output'!M$5,Calculation!$C$102:$CL$102,0))</f>
        <v/>
      </c>
      <c r="N27" s="70">
        <f t="array" ref="N27">INDEX(Calculation!$C$102:$CL$127,MATCH('Project-level output'!$A27,Calculation!$C$102:$C$127,0),MATCH('Project-level output'!N$5,Calculation!$C$102:$CL$102,0))</f>
        <v/>
      </c>
      <c r="O27" s="70">
        <f t="array" ref="O27">INDEX(Calculation!$C$102:$CL$127,MATCH('Project-level output'!$A27,Calculation!$C$102:$C$127,0),MATCH('Project-level output'!O$5,Calculation!$C$102:$CL$102,0))</f>
        <v/>
      </c>
      <c r="P27" s="70">
        <f t="array" ref="P27">INDEX(Calculation!$C$102:$CL$127,MATCH('Project-level output'!$A27,Calculation!$C$102:$C$127,0),MATCH('Project-level output'!P$5,Calculation!$C$102:$CL$102,0))</f>
        <v/>
      </c>
      <c r="Q27" s="70">
        <f t="array" ref="Q27">INDEX(Calculation!$C$102:$CL$127,MATCH('Project-level output'!$A27,Calculation!$C$102:$C$127,0),MATCH('Project-level output'!Q$5,Calculation!$C$102:$CL$102,0))</f>
        <v/>
      </c>
      <c r="R27" s="70">
        <f t="array" ref="R27">INDEX(Calculation!$C$102:$CL$127,MATCH('Project-level output'!$A27,Calculation!$C$102:$C$127,0),MATCH('Project-level output'!R$5,Calculation!$C$102:$CL$102,0))</f>
        <v/>
      </c>
      <c r="S27" s="70">
        <f t="array" ref="S27">INDEX(Calculation!$C$102:$CL$127,MATCH('Project-level output'!$A27,Calculation!$C$102:$C$127,0),MATCH('Project-level output'!S$5,Calculation!$C$102:$CL$102,0))</f>
        <v/>
      </c>
      <c r="T27" s="70">
        <f t="array" ref="T27">INDEX(Calculation!$C$102:$CL$127,MATCH('Project-level output'!$A27,Calculation!$C$102:$C$127,0),MATCH('Project-level output'!T$5,Calculation!$C$102:$CL$102,0))</f>
        <v/>
      </c>
      <c r="U27" s="70">
        <f t="array" ref="U27">INDEX(Calculation!$C$102:$CL$127,MATCH('Project-level output'!$A27,Calculation!$C$102:$C$127,0),MATCH('Project-level output'!U$5,Calculation!$C$102:$CL$102,0))</f>
        <v/>
      </c>
      <c r="V27" s="70">
        <f t="array" ref="V27">INDEX(Calculation!$C$102:$CL$127,MATCH('Project-level output'!$A27,Calculation!$C$102:$C$127,0),MATCH('Project-level output'!V$5,Calculation!$C$102:$CL$102,0))</f>
        <v/>
      </c>
      <c r="W27" s="70">
        <f t="array" ref="W27">INDEX(Calculation!$C$102:$CL$127,MATCH('Project-level output'!$A27,Calculation!$C$102:$C$127,0),MATCH('Project-level output'!W$5,Calculation!$C$102:$CL$102,0))</f>
        <v/>
      </c>
      <c r="X27" s="70">
        <f t="array" ref="X27">INDEX(Calculation!$C$102:$CL$127,MATCH('Project-level output'!$A27,Calculation!$C$102:$C$127,0),MATCH('Project-level output'!X$5,Calculation!$C$102:$CL$102,0))</f>
        <v/>
      </c>
      <c r="Y27" s="70">
        <f t="array" ref="Y27">INDEX(Calculation!$C$102:$CL$127,MATCH('Project-level output'!$A27,Calculation!$C$102:$C$127,0),MATCH('Project-level output'!Y$5,Calculation!$C$102:$CL$102,0))</f>
        <v/>
      </c>
      <c r="Z27" s="70">
        <f t="array" ref="Z27">INDEX(Calculation!$C$102:$CL$127,MATCH('Project-level output'!$A27,Calculation!$C$102:$C$127,0),MATCH('Project-level output'!Z$5,Calculation!$C$102:$CL$102,0))</f>
        <v/>
      </c>
      <c r="AA27" s="70">
        <f t="array" ref="AA27">INDEX(Calculation!$C$102:$CL$127,MATCH('Project-level output'!$A27,Calculation!$C$102:$C$127,0),MATCH('Project-level output'!AA$5,Calculation!$C$102:$CL$102,0))</f>
        <v/>
      </c>
      <c r="AB27" s="70">
        <f t="array" ref="AB27">INDEX(Calculation!$C$102:$CL$127,MATCH('Project-level output'!$A27,Calculation!$C$102:$C$127,0),MATCH('Project-level output'!AB$5,Calculation!$C$102:$CL$102,0))</f>
        <v/>
      </c>
      <c r="AC27" s="70">
        <f t="array" ref="AC27">INDEX(Calculation!$C$102:$CL$127,MATCH('Project-level output'!$A27,Calculation!$C$102:$C$127,0),MATCH('Project-level output'!AC$5,Calculation!$C$102:$CL$102,0))</f>
        <v/>
      </c>
      <c r="AD27" s="70">
        <f t="array" ref="AD27">INDEX(Calculation!$C$102:$CL$127,MATCH('Project-level output'!$A27,Calculation!$C$102:$C$127,0),MATCH('Project-level output'!AD$5,Calculation!$C$102:$CL$102,0))</f>
        <v/>
      </c>
      <c r="AE27" s="70">
        <f t="array" ref="AE27">INDEX(Calculation!$C$102:$CL$127,MATCH('Project-level output'!$A27,Calculation!$C$102:$C$127,0),MATCH('Project-level output'!AE$5,Calculation!$C$102:$CL$102,0))</f>
        <v/>
      </c>
      <c r="AF27" s="70">
        <f t="array" ref="AF27">INDEX(Calculation!$C$102:$CL$127,MATCH('Project-level output'!$A27,Calculation!$C$102:$C$127,0),MATCH('Project-level output'!AF$5,Calculation!$C$102:$CL$102,0))</f>
        <v/>
      </c>
      <c r="AG27" s="70">
        <f t="array" ref="AG27">INDEX(Calculation!$C$102:$CL$127,MATCH('Project-level output'!$A27,Calculation!$C$102:$C$127,0),MATCH('Project-level output'!AG$5,Calculation!$C$102:$CL$102,0))</f>
        <v/>
      </c>
      <c r="AH27" s="70">
        <f t="array" ref="AH27">INDEX(Calculation!$C$102:$CL$127,MATCH('Project-level output'!$A27,Calculation!$C$102:$C$127,0),MATCH('Project-level output'!AH$5,Calculation!$C$102:$CL$102,0))</f>
        <v/>
      </c>
      <c r="AI27" s="70">
        <f t="array" ref="AI27">INDEX(Calculation!$C$102:$CL$127,MATCH('Project-level output'!$A27,Calculation!$C$102:$C$127,0),MATCH('Project-level output'!AI$5,Calculation!$C$102:$CL$102,0))</f>
        <v/>
      </c>
      <c r="AJ27" s="70">
        <f t="array" ref="AJ27">INDEX(Calculation!$C$102:$CL$127,MATCH('Project-level output'!$A27,Calculation!$C$102:$C$127,0),MATCH('Project-level output'!AJ$5,Calculation!$C$102:$CL$102,0))</f>
        <v/>
      </c>
      <c r="AK27" s="70">
        <f t="array" ref="AK27">INDEX(Calculation!$C$102:$CL$127,MATCH('Project-level output'!$A27,Calculation!$C$102:$C$127,0),MATCH('Project-level output'!AK$5,Calculation!$C$102:$CL$102,0))</f>
        <v/>
      </c>
      <c r="AL27" s="70">
        <f t="array" ref="AL27">INDEX(Calculation!$C$102:$CL$127,MATCH('Project-level output'!$A27,Calculation!$C$102:$C$127,0),MATCH('Project-level output'!AL$5,Calculation!$C$102:$CL$102,0))</f>
        <v/>
      </c>
      <c r="AM27" s="70">
        <f t="array" ref="AM27">INDEX(Calculation!$C$102:$CL$127,MATCH('Project-level output'!$A27,Calculation!$C$102:$C$127,0),MATCH('Project-level output'!AM$5,Calculation!$C$102:$CL$102,0))</f>
        <v/>
      </c>
      <c r="AN27" s="70">
        <f t="array" ref="AN27">INDEX(Calculation!$C$102:$CL$127,MATCH('Project-level output'!$A27,Calculation!$C$102:$C$127,0),MATCH('Project-level output'!AN$5,Calculation!$C$102:$CL$102,0))</f>
        <v/>
      </c>
      <c r="AO27" s="70">
        <f t="array" ref="AO27">INDEX(Calculation!$C$102:$CL$127,MATCH('Project-level output'!$A27,Calculation!$C$102:$C$127,0),MATCH('Project-level output'!AO$5,Calculation!$C$102:$CL$102,0))</f>
        <v/>
      </c>
      <c r="AP27" s="70">
        <f t="array" ref="AP27">INDEX(Calculation!$C$102:$CL$127,MATCH('Project-level output'!$A27,Calculation!$C$102:$C$127,0),MATCH('Project-level output'!AP$5,Calculation!$C$102:$CL$102,0))</f>
        <v/>
      </c>
      <c r="AQ27" s="70">
        <f t="array" ref="AQ27">INDEX(Calculation!$C$102:$CL$127,MATCH('Project-level output'!$A27,Calculation!$C$102:$C$127,0),MATCH('Project-level output'!AQ$5,Calculation!$C$102:$CL$102,0))</f>
        <v/>
      </c>
      <c r="AR27" s="70">
        <f t="array" ref="AR27">INDEX(Calculation!$C$102:$CL$127,MATCH('Project-level output'!$A27,Calculation!$C$102:$C$127,0),MATCH('Project-level output'!AR$5,Calculation!$C$102:$CL$102,0))</f>
        <v/>
      </c>
      <c r="AS27" s="70">
        <f t="array" ref="AS27">INDEX(Calculation!$C$102:$CL$127,MATCH('Project-level output'!$A27,Calculation!$C$102:$C$127,0),MATCH('Project-level output'!AS$5,Calculation!$C$102:$CL$102,0))</f>
        <v/>
      </c>
      <c r="AT27" s="70">
        <f t="array" ref="AT27">INDEX(Calculation!$C$102:$CL$127,MATCH('Project-level output'!$A27,Calculation!$C$102:$C$127,0),MATCH('Project-level output'!AT$5,Calculation!$C$102:$CL$102,0))</f>
        <v/>
      </c>
      <c r="AU27" s="70">
        <f t="array" ref="AU27">INDEX(Calculation!$C$102:$CL$127,MATCH('Project-level output'!$A27,Calculation!$C$102:$C$127,0),MATCH('Project-level output'!AU$5,Calculation!$C$102:$CL$102,0))</f>
        <v/>
      </c>
      <c r="AV27" s="70">
        <f t="array" ref="AV27">INDEX(Calculation!$C$102:$CL$127,MATCH('Project-level output'!$A27,Calculation!$C$102:$C$127,0),MATCH('Project-level output'!AV$5,Calculation!$C$102:$CL$102,0))</f>
        <v/>
      </c>
      <c r="AW27" s="70">
        <f t="array" ref="AW27">INDEX(Calculation!$C$102:$CL$127,MATCH('Project-level output'!$A27,Calculation!$C$102:$C$127,0),MATCH('Project-level output'!AW$5,Calculation!$C$102:$CL$102,0))</f>
        <v/>
      </c>
      <c r="AX27" s="70">
        <f t="array" ref="AX27">INDEX(Calculation!$C$102:$CL$127,MATCH('Project-level output'!$A27,Calculation!$C$102:$C$127,0),MATCH('Project-level output'!AX$5,Calculation!$C$102:$CL$102,0))</f>
        <v/>
      </c>
      <c r="AY27" s="70">
        <f t="array" ref="AY27">INDEX(Calculation!$C$102:$CL$127,MATCH('Project-level output'!$A27,Calculation!$C$102:$C$127,0),MATCH('Project-level output'!AY$5,Calculation!$C$102:$CL$102,0))</f>
        <v/>
      </c>
      <c r="AZ27" s="70">
        <f t="array" ref="AZ27">INDEX(Calculation!$C$102:$CL$127,MATCH('Project-level output'!$A27,Calculation!$C$102:$C$127,0),MATCH('Project-level output'!AZ$5,Calculation!$C$102:$CL$102,0))</f>
        <v/>
      </c>
      <c r="BA27" s="70">
        <f t="array" ref="BA27">INDEX(Calculation!$C$102:$CL$127,MATCH('Project-level output'!$A27,Calculation!$C$102:$C$127,0),MATCH('Project-level output'!BA$5,Calculation!$C$102:$CL$102,0))</f>
        <v/>
      </c>
      <c r="BB27" s="70">
        <f t="array" ref="BB27">INDEX(Calculation!$C$102:$CL$127,MATCH('Project-level output'!$A27,Calculation!$C$102:$C$127,0),MATCH('Project-level output'!BB$5,Calculation!$C$102:$CL$102,0))</f>
        <v/>
      </c>
      <c r="BC27" s="71">
        <f t="array" ref="BC27">INDEX(Calculation!$C$102:$CL$127,MATCH('Project-level output'!$A27,Calculation!$C$102:$C$127,0),MATCH('Project-level output'!BC$5,Calculation!$C$102:$CL$102,0))</f>
        <v/>
      </c>
    </row>
    <row r="28" ht="12.75" customHeight="1" s="324">
      <c r="A28" s="63" t="inlineStr">
        <is>
          <t>Establishing carbon rights</t>
        </is>
      </c>
      <c r="B28" s="70">
        <f t="array" ref="B28">INDEX(Calculation!$C$102:$CL$127,MATCH('Project-level output'!$A28,Calculation!$C$102:$C$127,0),MATCH('Project-level output'!B$5,Calculation!$C$102:$CL$102,0))</f>
        <v/>
      </c>
      <c r="C28" s="70">
        <f t="array" ref="C28">INDEX(Calculation!$C$102:$CL$127,MATCH('Project-level output'!$A28,Calculation!$C$102:$C$127,0),MATCH('Project-level output'!C$5,Calculation!$C$102:$CL$102,0))</f>
        <v/>
      </c>
      <c r="D28" s="70">
        <f t="array" ref="D28">INDEX(Calculation!$C$102:$CL$127,MATCH('Project-level output'!$A28,Calculation!$C$102:$C$127,0),MATCH('Project-level output'!D$5,Calculation!$C$102:$CL$102,0))</f>
        <v/>
      </c>
      <c r="E28" s="70">
        <f t="array" ref="E28">INDEX(Calculation!$C$102:$CL$127,MATCH('Project-level output'!$A28,Calculation!$C$102:$C$127,0),MATCH('Project-level output'!E$5,Calculation!$C$102:$CL$102,0))</f>
        <v/>
      </c>
      <c r="F28" s="70">
        <f t="array" ref="F28">INDEX(Calculation!$C$102:$CL$127,MATCH('Project-level output'!$A28,Calculation!$C$102:$C$127,0),MATCH('Project-level output'!F$5,Calculation!$C$102:$CL$102,0))</f>
        <v/>
      </c>
      <c r="G28" s="70">
        <f t="array" ref="G28">INDEX(Calculation!$C$102:$CL$127,MATCH('Project-level output'!$A28,Calculation!$C$102:$C$127,0),MATCH('Project-level output'!G$5,Calculation!$C$102:$CL$102,0))</f>
        <v/>
      </c>
      <c r="H28" s="70">
        <f t="array" ref="H28">INDEX(Calculation!$C$102:$CL$127,MATCH('Project-level output'!$A28,Calculation!$C$102:$C$127,0),MATCH('Project-level output'!H$5,Calculation!$C$102:$CL$102,0))</f>
        <v/>
      </c>
      <c r="I28" s="70">
        <f t="array" ref="I28">INDEX(Calculation!$C$102:$CL$127,MATCH('Project-level output'!$A28,Calculation!$C$102:$C$127,0),MATCH('Project-level output'!I$5,Calculation!$C$102:$CL$102,0))</f>
        <v/>
      </c>
      <c r="J28" s="70">
        <f t="array" ref="J28">INDEX(Calculation!$C$102:$CL$127,MATCH('Project-level output'!$A28,Calculation!$C$102:$C$127,0),MATCH('Project-level output'!J$5,Calculation!$C$102:$CL$102,0))</f>
        <v/>
      </c>
      <c r="K28" s="70">
        <f t="array" ref="K28">INDEX(Calculation!$C$102:$CL$127,MATCH('Project-level output'!$A28,Calculation!$C$102:$C$127,0),MATCH('Project-level output'!K$5,Calculation!$C$102:$CL$102,0))</f>
        <v/>
      </c>
      <c r="L28" s="70">
        <f t="array" ref="L28">INDEX(Calculation!$C$102:$CL$127,MATCH('Project-level output'!$A28,Calculation!$C$102:$C$127,0),MATCH('Project-level output'!L$5,Calculation!$C$102:$CL$102,0))</f>
        <v/>
      </c>
      <c r="M28" s="70">
        <f t="array" ref="M28">INDEX(Calculation!$C$102:$CL$127,MATCH('Project-level output'!$A28,Calculation!$C$102:$C$127,0),MATCH('Project-level output'!M$5,Calculation!$C$102:$CL$102,0))</f>
        <v/>
      </c>
      <c r="N28" s="70">
        <f t="array" ref="N28">INDEX(Calculation!$C$102:$CL$127,MATCH('Project-level output'!$A28,Calculation!$C$102:$C$127,0),MATCH('Project-level output'!N$5,Calculation!$C$102:$CL$102,0))</f>
        <v/>
      </c>
      <c r="O28" s="70">
        <f t="array" ref="O28">INDEX(Calculation!$C$102:$CL$127,MATCH('Project-level output'!$A28,Calculation!$C$102:$C$127,0),MATCH('Project-level output'!O$5,Calculation!$C$102:$CL$102,0))</f>
        <v/>
      </c>
      <c r="P28" s="70">
        <f t="array" ref="P28">INDEX(Calculation!$C$102:$CL$127,MATCH('Project-level output'!$A28,Calculation!$C$102:$C$127,0),MATCH('Project-level output'!P$5,Calculation!$C$102:$CL$102,0))</f>
        <v/>
      </c>
      <c r="Q28" s="70">
        <f t="array" ref="Q28">INDEX(Calculation!$C$102:$CL$127,MATCH('Project-level output'!$A28,Calculation!$C$102:$C$127,0),MATCH('Project-level output'!Q$5,Calculation!$C$102:$CL$102,0))</f>
        <v/>
      </c>
      <c r="R28" s="70">
        <f t="array" ref="R28">INDEX(Calculation!$C$102:$CL$127,MATCH('Project-level output'!$A28,Calculation!$C$102:$C$127,0),MATCH('Project-level output'!R$5,Calculation!$C$102:$CL$102,0))</f>
        <v/>
      </c>
      <c r="S28" s="70">
        <f t="array" ref="S28">INDEX(Calculation!$C$102:$CL$127,MATCH('Project-level output'!$A28,Calculation!$C$102:$C$127,0),MATCH('Project-level output'!S$5,Calculation!$C$102:$CL$102,0))</f>
        <v/>
      </c>
      <c r="T28" s="70">
        <f t="array" ref="T28">INDEX(Calculation!$C$102:$CL$127,MATCH('Project-level output'!$A28,Calculation!$C$102:$C$127,0),MATCH('Project-level output'!T$5,Calculation!$C$102:$CL$102,0))</f>
        <v/>
      </c>
      <c r="U28" s="70">
        <f t="array" ref="U28">INDEX(Calculation!$C$102:$CL$127,MATCH('Project-level output'!$A28,Calculation!$C$102:$C$127,0),MATCH('Project-level output'!U$5,Calculation!$C$102:$CL$102,0))</f>
        <v/>
      </c>
      <c r="V28" s="70">
        <f t="array" ref="V28">INDEX(Calculation!$C$102:$CL$127,MATCH('Project-level output'!$A28,Calculation!$C$102:$C$127,0),MATCH('Project-level output'!V$5,Calculation!$C$102:$CL$102,0))</f>
        <v/>
      </c>
      <c r="W28" s="70">
        <f t="array" ref="W28">INDEX(Calculation!$C$102:$CL$127,MATCH('Project-level output'!$A28,Calculation!$C$102:$C$127,0),MATCH('Project-level output'!W$5,Calculation!$C$102:$CL$102,0))</f>
        <v/>
      </c>
      <c r="X28" s="70">
        <f t="array" ref="X28">INDEX(Calculation!$C$102:$CL$127,MATCH('Project-level output'!$A28,Calculation!$C$102:$C$127,0),MATCH('Project-level output'!X$5,Calculation!$C$102:$CL$102,0))</f>
        <v/>
      </c>
      <c r="Y28" s="70">
        <f t="array" ref="Y28">INDEX(Calculation!$C$102:$CL$127,MATCH('Project-level output'!$A28,Calculation!$C$102:$C$127,0),MATCH('Project-level output'!Y$5,Calculation!$C$102:$CL$102,0))</f>
        <v/>
      </c>
      <c r="Z28" s="70">
        <f t="array" ref="Z28">INDEX(Calculation!$C$102:$CL$127,MATCH('Project-level output'!$A28,Calculation!$C$102:$C$127,0),MATCH('Project-level output'!Z$5,Calculation!$C$102:$CL$102,0))</f>
        <v/>
      </c>
      <c r="AA28" s="70">
        <f t="array" ref="AA28">INDEX(Calculation!$C$102:$CL$127,MATCH('Project-level output'!$A28,Calculation!$C$102:$C$127,0),MATCH('Project-level output'!AA$5,Calculation!$C$102:$CL$102,0))</f>
        <v/>
      </c>
      <c r="AB28" s="70">
        <f t="array" ref="AB28">INDEX(Calculation!$C$102:$CL$127,MATCH('Project-level output'!$A28,Calculation!$C$102:$C$127,0),MATCH('Project-level output'!AB$5,Calculation!$C$102:$CL$102,0))</f>
        <v/>
      </c>
      <c r="AC28" s="70">
        <f t="array" ref="AC28">INDEX(Calculation!$C$102:$CL$127,MATCH('Project-level output'!$A28,Calculation!$C$102:$C$127,0),MATCH('Project-level output'!AC$5,Calculation!$C$102:$CL$102,0))</f>
        <v/>
      </c>
      <c r="AD28" s="70">
        <f t="array" ref="AD28">INDEX(Calculation!$C$102:$CL$127,MATCH('Project-level output'!$A28,Calculation!$C$102:$C$127,0),MATCH('Project-level output'!AD$5,Calculation!$C$102:$CL$102,0))</f>
        <v/>
      </c>
      <c r="AE28" s="70">
        <f t="array" ref="AE28">INDEX(Calculation!$C$102:$CL$127,MATCH('Project-level output'!$A28,Calculation!$C$102:$C$127,0),MATCH('Project-level output'!AE$5,Calculation!$C$102:$CL$102,0))</f>
        <v/>
      </c>
      <c r="AF28" s="70">
        <f t="array" ref="AF28">INDEX(Calculation!$C$102:$CL$127,MATCH('Project-level output'!$A28,Calculation!$C$102:$C$127,0),MATCH('Project-level output'!AF$5,Calculation!$C$102:$CL$102,0))</f>
        <v/>
      </c>
      <c r="AG28" s="70">
        <f t="array" ref="AG28">INDEX(Calculation!$C$102:$CL$127,MATCH('Project-level output'!$A28,Calculation!$C$102:$C$127,0),MATCH('Project-level output'!AG$5,Calculation!$C$102:$CL$102,0))</f>
        <v/>
      </c>
      <c r="AH28" s="70">
        <f t="array" ref="AH28">INDEX(Calculation!$C$102:$CL$127,MATCH('Project-level output'!$A28,Calculation!$C$102:$C$127,0),MATCH('Project-level output'!AH$5,Calculation!$C$102:$CL$102,0))</f>
        <v/>
      </c>
      <c r="AI28" s="70">
        <f t="array" ref="AI28">INDEX(Calculation!$C$102:$CL$127,MATCH('Project-level output'!$A28,Calculation!$C$102:$C$127,0),MATCH('Project-level output'!AI$5,Calculation!$C$102:$CL$102,0))</f>
        <v/>
      </c>
      <c r="AJ28" s="70">
        <f t="array" ref="AJ28">INDEX(Calculation!$C$102:$CL$127,MATCH('Project-level output'!$A28,Calculation!$C$102:$C$127,0),MATCH('Project-level output'!AJ$5,Calculation!$C$102:$CL$102,0))</f>
        <v/>
      </c>
      <c r="AK28" s="70">
        <f t="array" ref="AK28">INDEX(Calculation!$C$102:$CL$127,MATCH('Project-level output'!$A28,Calculation!$C$102:$C$127,0),MATCH('Project-level output'!AK$5,Calculation!$C$102:$CL$102,0))</f>
        <v/>
      </c>
      <c r="AL28" s="70">
        <f t="array" ref="AL28">INDEX(Calculation!$C$102:$CL$127,MATCH('Project-level output'!$A28,Calculation!$C$102:$C$127,0),MATCH('Project-level output'!AL$5,Calculation!$C$102:$CL$102,0))</f>
        <v/>
      </c>
      <c r="AM28" s="70">
        <f t="array" ref="AM28">INDEX(Calculation!$C$102:$CL$127,MATCH('Project-level output'!$A28,Calculation!$C$102:$C$127,0),MATCH('Project-level output'!AM$5,Calculation!$C$102:$CL$102,0))</f>
        <v/>
      </c>
      <c r="AN28" s="70">
        <f t="array" ref="AN28">INDEX(Calculation!$C$102:$CL$127,MATCH('Project-level output'!$A28,Calculation!$C$102:$C$127,0),MATCH('Project-level output'!AN$5,Calculation!$C$102:$CL$102,0))</f>
        <v/>
      </c>
      <c r="AO28" s="70">
        <f t="array" ref="AO28">INDEX(Calculation!$C$102:$CL$127,MATCH('Project-level output'!$A28,Calculation!$C$102:$C$127,0),MATCH('Project-level output'!AO$5,Calculation!$C$102:$CL$102,0))</f>
        <v/>
      </c>
      <c r="AP28" s="70">
        <f t="array" ref="AP28">INDEX(Calculation!$C$102:$CL$127,MATCH('Project-level output'!$A28,Calculation!$C$102:$C$127,0),MATCH('Project-level output'!AP$5,Calculation!$C$102:$CL$102,0))</f>
        <v/>
      </c>
      <c r="AQ28" s="70">
        <f t="array" ref="AQ28">INDEX(Calculation!$C$102:$CL$127,MATCH('Project-level output'!$A28,Calculation!$C$102:$C$127,0),MATCH('Project-level output'!AQ$5,Calculation!$C$102:$CL$102,0))</f>
        <v/>
      </c>
      <c r="AR28" s="70">
        <f t="array" ref="AR28">INDEX(Calculation!$C$102:$CL$127,MATCH('Project-level output'!$A28,Calculation!$C$102:$C$127,0),MATCH('Project-level output'!AR$5,Calculation!$C$102:$CL$102,0))</f>
        <v/>
      </c>
      <c r="AS28" s="70">
        <f t="array" ref="AS28">INDEX(Calculation!$C$102:$CL$127,MATCH('Project-level output'!$A28,Calculation!$C$102:$C$127,0),MATCH('Project-level output'!AS$5,Calculation!$C$102:$CL$102,0))</f>
        <v/>
      </c>
      <c r="AT28" s="70">
        <f t="array" ref="AT28">INDEX(Calculation!$C$102:$CL$127,MATCH('Project-level output'!$A28,Calculation!$C$102:$C$127,0),MATCH('Project-level output'!AT$5,Calculation!$C$102:$CL$102,0))</f>
        <v/>
      </c>
      <c r="AU28" s="70">
        <f t="array" ref="AU28">INDEX(Calculation!$C$102:$CL$127,MATCH('Project-level output'!$A28,Calculation!$C$102:$C$127,0),MATCH('Project-level output'!AU$5,Calculation!$C$102:$CL$102,0))</f>
        <v/>
      </c>
      <c r="AV28" s="70">
        <f t="array" ref="AV28">INDEX(Calculation!$C$102:$CL$127,MATCH('Project-level output'!$A28,Calculation!$C$102:$C$127,0),MATCH('Project-level output'!AV$5,Calculation!$C$102:$CL$102,0))</f>
        <v/>
      </c>
      <c r="AW28" s="70">
        <f t="array" ref="AW28">INDEX(Calculation!$C$102:$CL$127,MATCH('Project-level output'!$A28,Calculation!$C$102:$C$127,0),MATCH('Project-level output'!AW$5,Calculation!$C$102:$CL$102,0))</f>
        <v/>
      </c>
      <c r="AX28" s="70">
        <f t="array" ref="AX28">INDEX(Calculation!$C$102:$CL$127,MATCH('Project-level output'!$A28,Calculation!$C$102:$C$127,0),MATCH('Project-level output'!AX$5,Calculation!$C$102:$CL$102,0))</f>
        <v/>
      </c>
      <c r="AY28" s="70">
        <f t="array" ref="AY28">INDEX(Calculation!$C$102:$CL$127,MATCH('Project-level output'!$A28,Calculation!$C$102:$C$127,0),MATCH('Project-level output'!AY$5,Calculation!$C$102:$CL$102,0))</f>
        <v/>
      </c>
      <c r="AZ28" s="70">
        <f t="array" ref="AZ28">INDEX(Calculation!$C$102:$CL$127,MATCH('Project-level output'!$A28,Calculation!$C$102:$C$127,0),MATCH('Project-level output'!AZ$5,Calculation!$C$102:$CL$102,0))</f>
        <v/>
      </c>
      <c r="BA28" s="70">
        <f t="array" ref="BA28">INDEX(Calculation!$C$102:$CL$127,MATCH('Project-level output'!$A28,Calculation!$C$102:$C$127,0),MATCH('Project-level output'!BA$5,Calculation!$C$102:$CL$102,0))</f>
        <v/>
      </c>
      <c r="BB28" s="70">
        <f t="array" ref="BB28">INDEX(Calculation!$C$102:$CL$127,MATCH('Project-level output'!$A28,Calculation!$C$102:$C$127,0),MATCH('Project-level output'!BB$5,Calculation!$C$102:$CL$102,0))</f>
        <v/>
      </c>
      <c r="BC28" s="71">
        <f t="array" ref="BC28">INDEX(Calculation!$C$102:$CL$127,MATCH('Project-level output'!$A28,Calculation!$C$102:$C$127,0),MATCH('Project-level output'!BC$5,Calculation!$C$102:$CL$102,0))</f>
        <v/>
      </c>
    </row>
    <row r="29" ht="12.75" customHeight="1" s="324">
      <c r="A29" s="63" t="inlineStr">
        <is>
          <t>Validation</t>
        </is>
      </c>
      <c r="B29" s="70">
        <f t="array" ref="B29">INDEX(Calculation!$C$102:$CL$127,MATCH('Project-level output'!$A29,Calculation!$C$102:$C$127,0),MATCH('Project-level output'!B$5,Calculation!$C$102:$CL$102,0))</f>
        <v/>
      </c>
      <c r="C29" s="70">
        <f t="array" ref="C29">INDEX(Calculation!$C$102:$CL$127,MATCH('Project-level output'!$A29,Calculation!$C$102:$C$127,0),MATCH('Project-level output'!C$5,Calculation!$C$102:$CL$102,0))</f>
        <v/>
      </c>
      <c r="D29" s="70">
        <f t="array" ref="D29">INDEX(Calculation!$C$102:$CL$127,MATCH('Project-level output'!$A29,Calculation!$C$102:$C$127,0),MATCH('Project-level output'!D$5,Calculation!$C$102:$CL$102,0))</f>
        <v/>
      </c>
      <c r="E29" s="70">
        <f t="array" ref="E29">INDEX(Calculation!$C$102:$CL$127,MATCH('Project-level output'!$A29,Calculation!$C$102:$C$127,0),MATCH('Project-level output'!E$5,Calculation!$C$102:$CL$102,0))</f>
        <v/>
      </c>
      <c r="F29" s="70">
        <f t="array" ref="F29">INDEX(Calculation!$C$102:$CL$127,MATCH('Project-level output'!$A29,Calculation!$C$102:$C$127,0),MATCH('Project-level output'!F$5,Calculation!$C$102:$CL$102,0))</f>
        <v/>
      </c>
      <c r="G29" s="70">
        <f t="array" ref="G29">INDEX(Calculation!$C$102:$CL$127,MATCH('Project-level output'!$A29,Calculation!$C$102:$C$127,0),MATCH('Project-level output'!G$5,Calculation!$C$102:$CL$102,0))</f>
        <v/>
      </c>
      <c r="H29" s="70">
        <f t="array" ref="H29">INDEX(Calculation!$C$102:$CL$127,MATCH('Project-level output'!$A29,Calculation!$C$102:$C$127,0),MATCH('Project-level output'!H$5,Calculation!$C$102:$CL$102,0))</f>
        <v/>
      </c>
      <c r="I29" s="70">
        <f t="array" ref="I29">INDEX(Calculation!$C$102:$CL$127,MATCH('Project-level output'!$A29,Calculation!$C$102:$C$127,0),MATCH('Project-level output'!I$5,Calculation!$C$102:$CL$102,0))</f>
        <v/>
      </c>
      <c r="J29" s="70">
        <f t="array" ref="J29">INDEX(Calculation!$C$102:$CL$127,MATCH('Project-level output'!$A29,Calculation!$C$102:$C$127,0),MATCH('Project-level output'!J$5,Calculation!$C$102:$CL$102,0))</f>
        <v/>
      </c>
      <c r="K29" s="70">
        <f t="array" ref="K29">INDEX(Calculation!$C$102:$CL$127,MATCH('Project-level output'!$A29,Calculation!$C$102:$C$127,0),MATCH('Project-level output'!K$5,Calculation!$C$102:$CL$102,0))</f>
        <v/>
      </c>
      <c r="L29" s="70">
        <f t="array" ref="L29">INDEX(Calculation!$C$102:$CL$127,MATCH('Project-level output'!$A29,Calculation!$C$102:$C$127,0),MATCH('Project-level output'!L$5,Calculation!$C$102:$CL$102,0))</f>
        <v/>
      </c>
      <c r="M29" s="70">
        <f t="array" ref="M29">INDEX(Calculation!$C$102:$CL$127,MATCH('Project-level output'!$A29,Calculation!$C$102:$C$127,0),MATCH('Project-level output'!M$5,Calculation!$C$102:$CL$102,0))</f>
        <v/>
      </c>
      <c r="N29" s="70">
        <f t="array" ref="N29">INDEX(Calculation!$C$102:$CL$127,MATCH('Project-level output'!$A29,Calculation!$C$102:$C$127,0),MATCH('Project-level output'!N$5,Calculation!$C$102:$CL$102,0))</f>
        <v/>
      </c>
      <c r="O29" s="70">
        <f t="array" ref="O29">INDEX(Calculation!$C$102:$CL$127,MATCH('Project-level output'!$A29,Calculation!$C$102:$C$127,0),MATCH('Project-level output'!O$5,Calculation!$C$102:$CL$102,0))</f>
        <v/>
      </c>
      <c r="P29" s="70">
        <f t="array" ref="P29">INDEX(Calculation!$C$102:$CL$127,MATCH('Project-level output'!$A29,Calculation!$C$102:$C$127,0),MATCH('Project-level output'!P$5,Calculation!$C$102:$CL$102,0))</f>
        <v/>
      </c>
      <c r="Q29" s="70">
        <f t="array" ref="Q29">INDEX(Calculation!$C$102:$CL$127,MATCH('Project-level output'!$A29,Calculation!$C$102:$C$127,0),MATCH('Project-level output'!Q$5,Calculation!$C$102:$CL$102,0))</f>
        <v/>
      </c>
      <c r="R29" s="70">
        <f t="array" ref="R29">INDEX(Calculation!$C$102:$CL$127,MATCH('Project-level output'!$A29,Calculation!$C$102:$C$127,0),MATCH('Project-level output'!R$5,Calculation!$C$102:$CL$102,0))</f>
        <v/>
      </c>
      <c r="S29" s="70">
        <f t="array" ref="S29">INDEX(Calculation!$C$102:$CL$127,MATCH('Project-level output'!$A29,Calculation!$C$102:$C$127,0),MATCH('Project-level output'!S$5,Calculation!$C$102:$CL$102,0))</f>
        <v/>
      </c>
      <c r="T29" s="70">
        <f t="array" ref="T29">INDEX(Calculation!$C$102:$CL$127,MATCH('Project-level output'!$A29,Calculation!$C$102:$C$127,0),MATCH('Project-level output'!T$5,Calculation!$C$102:$CL$102,0))</f>
        <v/>
      </c>
      <c r="U29" s="70">
        <f t="array" ref="U29">INDEX(Calculation!$C$102:$CL$127,MATCH('Project-level output'!$A29,Calculation!$C$102:$C$127,0),MATCH('Project-level output'!U$5,Calculation!$C$102:$CL$102,0))</f>
        <v/>
      </c>
      <c r="V29" s="70">
        <f t="array" ref="V29">INDEX(Calculation!$C$102:$CL$127,MATCH('Project-level output'!$A29,Calculation!$C$102:$C$127,0),MATCH('Project-level output'!V$5,Calculation!$C$102:$CL$102,0))</f>
        <v/>
      </c>
      <c r="W29" s="70">
        <f t="array" ref="W29">INDEX(Calculation!$C$102:$CL$127,MATCH('Project-level output'!$A29,Calculation!$C$102:$C$127,0),MATCH('Project-level output'!W$5,Calculation!$C$102:$CL$102,0))</f>
        <v/>
      </c>
      <c r="X29" s="70">
        <f t="array" ref="X29">INDEX(Calculation!$C$102:$CL$127,MATCH('Project-level output'!$A29,Calculation!$C$102:$C$127,0),MATCH('Project-level output'!X$5,Calculation!$C$102:$CL$102,0))</f>
        <v/>
      </c>
      <c r="Y29" s="70">
        <f t="array" ref="Y29">INDEX(Calculation!$C$102:$CL$127,MATCH('Project-level output'!$A29,Calculation!$C$102:$C$127,0),MATCH('Project-level output'!Y$5,Calculation!$C$102:$CL$102,0))</f>
        <v/>
      </c>
      <c r="Z29" s="70">
        <f t="array" ref="Z29">INDEX(Calculation!$C$102:$CL$127,MATCH('Project-level output'!$A29,Calculation!$C$102:$C$127,0),MATCH('Project-level output'!Z$5,Calculation!$C$102:$CL$102,0))</f>
        <v/>
      </c>
      <c r="AA29" s="70">
        <f t="array" ref="AA29">INDEX(Calculation!$C$102:$CL$127,MATCH('Project-level output'!$A29,Calculation!$C$102:$C$127,0),MATCH('Project-level output'!AA$5,Calculation!$C$102:$CL$102,0))</f>
        <v/>
      </c>
      <c r="AB29" s="70">
        <f t="array" ref="AB29">INDEX(Calculation!$C$102:$CL$127,MATCH('Project-level output'!$A29,Calculation!$C$102:$C$127,0),MATCH('Project-level output'!AB$5,Calculation!$C$102:$CL$102,0))</f>
        <v/>
      </c>
      <c r="AC29" s="70">
        <f t="array" ref="AC29">INDEX(Calculation!$C$102:$CL$127,MATCH('Project-level output'!$A29,Calculation!$C$102:$C$127,0),MATCH('Project-level output'!AC$5,Calculation!$C$102:$CL$102,0))</f>
        <v/>
      </c>
      <c r="AD29" s="70">
        <f t="array" ref="AD29">INDEX(Calculation!$C$102:$CL$127,MATCH('Project-level output'!$A29,Calculation!$C$102:$C$127,0),MATCH('Project-level output'!AD$5,Calculation!$C$102:$CL$102,0))</f>
        <v/>
      </c>
      <c r="AE29" s="70">
        <f t="array" ref="AE29">INDEX(Calculation!$C$102:$CL$127,MATCH('Project-level output'!$A29,Calculation!$C$102:$C$127,0),MATCH('Project-level output'!AE$5,Calculation!$C$102:$CL$102,0))</f>
        <v/>
      </c>
      <c r="AF29" s="70">
        <f t="array" ref="AF29">INDEX(Calculation!$C$102:$CL$127,MATCH('Project-level output'!$A29,Calculation!$C$102:$C$127,0),MATCH('Project-level output'!AF$5,Calculation!$C$102:$CL$102,0))</f>
        <v/>
      </c>
      <c r="AG29" s="70">
        <f t="array" ref="AG29">INDEX(Calculation!$C$102:$CL$127,MATCH('Project-level output'!$A29,Calculation!$C$102:$C$127,0),MATCH('Project-level output'!AG$5,Calculation!$C$102:$CL$102,0))</f>
        <v/>
      </c>
      <c r="AH29" s="70">
        <f t="array" ref="AH29">INDEX(Calculation!$C$102:$CL$127,MATCH('Project-level output'!$A29,Calculation!$C$102:$C$127,0),MATCH('Project-level output'!AH$5,Calculation!$C$102:$CL$102,0))</f>
        <v/>
      </c>
      <c r="AI29" s="70">
        <f t="array" ref="AI29">INDEX(Calculation!$C$102:$CL$127,MATCH('Project-level output'!$A29,Calculation!$C$102:$C$127,0),MATCH('Project-level output'!AI$5,Calculation!$C$102:$CL$102,0))</f>
        <v/>
      </c>
      <c r="AJ29" s="70">
        <f t="array" ref="AJ29">INDEX(Calculation!$C$102:$CL$127,MATCH('Project-level output'!$A29,Calculation!$C$102:$C$127,0),MATCH('Project-level output'!AJ$5,Calculation!$C$102:$CL$102,0))</f>
        <v/>
      </c>
      <c r="AK29" s="70">
        <f t="array" ref="AK29">INDEX(Calculation!$C$102:$CL$127,MATCH('Project-level output'!$A29,Calculation!$C$102:$C$127,0),MATCH('Project-level output'!AK$5,Calculation!$C$102:$CL$102,0))</f>
        <v/>
      </c>
      <c r="AL29" s="70">
        <f t="array" ref="AL29">INDEX(Calculation!$C$102:$CL$127,MATCH('Project-level output'!$A29,Calculation!$C$102:$C$127,0),MATCH('Project-level output'!AL$5,Calculation!$C$102:$CL$102,0))</f>
        <v/>
      </c>
      <c r="AM29" s="70">
        <f t="array" ref="AM29">INDEX(Calculation!$C$102:$CL$127,MATCH('Project-level output'!$A29,Calculation!$C$102:$C$127,0),MATCH('Project-level output'!AM$5,Calculation!$C$102:$CL$102,0))</f>
        <v/>
      </c>
      <c r="AN29" s="70">
        <f t="array" ref="AN29">INDEX(Calculation!$C$102:$CL$127,MATCH('Project-level output'!$A29,Calculation!$C$102:$C$127,0),MATCH('Project-level output'!AN$5,Calculation!$C$102:$CL$102,0))</f>
        <v/>
      </c>
      <c r="AO29" s="70">
        <f t="array" ref="AO29">INDEX(Calculation!$C$102:$CL$127,MATCH('Project-level output'!$A29,Calculation!$C$102:$C$127,0),MATCH('Project-level output'!AO$5,Calculation!$C$102:$CL$102,0))</f>
        <v/>
      </c>
      <c r="AP29" s="70">
        <f t="array" ref="AP29">INDEX(Calculation!$C$102:$CL$127,MATCH('Project-level output'!$A29,Calculation!$C$102:$C$127,0),MATCH('Project-level output'!AP$5,Calculation!$C$102:$CL$102,0))</f>
        <v/>
      </c>
      <c r="AQ29" s="70">
        <f t="array" ref="AQ29">INDEX(Calculation!$C$102:$CL$127,MATCH('Project-level output'!$A29,Calculation!$C$102:$C$127,0),MATCH('Project-level output'!AQ$5,Calculation!$C$102:$CL$102,0))</f>
        <v/>
      </c>
      <c r="AR29" s="70">
        <f t="array" ref="AR29">INDEX(Calculation!$C$102:$CL$127,MATCH('Project-level output'!$A29,Calculation!$C$102:$C$127,0),MATCH('Project-level output'!AR$5,Calculation!$C$102:$CL$102,0))</f>
        <v/>
      </c>
      <c r="AS29" s="70">
        <f t="array" ref="AS29">INDEX(Calculation!$C$102:$CL$127,MATCH('Project-level output'!$A29,Calculation!$C$102:$C$127,0),MATCH('Project-level output'!AS$5,Calculation!$C$102:$CL$102,0))</f>
        <v/>
      </c>
      <c r="AT29" s="70">
        <f t="array" ref="AT29">INDEX(Calculation!$C$102:$CL$127,MATCH('Project-level output'!$A29,Calculation!$C$102:$C$127,0),MATCH('Project-level output'!AT$5,Calculation!$C$102:$CL$102,0))</f>
        <v/>
      </c>
      <c r="AU29" s="70">
        <f t="array" ref="AU29">INDEX(Calculation!$C$102:$CL$127,MATCH('Project-level output'!$A29,Calculation!$C$102:$C$127,0),MATCH('Project-level output'!AU$5,Calculation!$C$102:$CL$102,0))</f>
        <v/>
      </c>
      <c r="AV29" s="70">
        <f t="array" ref="AV29">INDEX(Calculation!$C$102:$CL$127,MATCH('Project-level output'!$A29,Calculation!$C$102:$C$127,0),MATCH('Project-level output'!AV$5,Calculation!$C$102:$CL$102,0))</f>
        <v/>
      </c>
      <c r="AW29" s="70">
        <f t="array" ref="AW29">INDEX(Calculation!$C$102:$CL$127,MATCH('Project-level output'!$A29,Calculation!$C$102:$C$127,0),MATCH('Project-level output'!AW$5,Calculation!$C$102:$CL$102,0))</f>
        <v/>
      </c>
      <c r="AX29" s="70">
        <f t="array" ref="AX29">INDEX(Calculation!$C$102:$CL$127,MATCH('Project-level output'!$A29,Calculation!$C$102:$C$127,0),MATCH('Project-level output'!AX$5,Calculation!$C$102:$CL$102,0))</f>
        <v/>
      </c>
      <c r="AY29" s="70">
        <f t="array" ref="AY29">INDEX(Calculation!$C$102:$CL$127,MATCH('Project-level output'!$A29,Calculation!$C$102:$C$127,0),MATCH('Project-level output'!AY$5,Calculation!$C$102:$CL$102,0))</f>
        <v/>
      </c>
      <c r="AZ29" s="70">
        <f t="array" ref="AZ29">INDEX(Calculation!$C$102:$CL$127,MATCH('Project-level output'!$A29,Calculation!$C$102:$C$127,0),MATCH('Project-level output'!AZ$5,Calculation!$C$102:$CL$102,0))</f>
        <v/>
      </c>
      <c r="BA29" s="70">
        <f t="array" ref="BA29">INDEX(Calculation!$C$102:$CL$127,MATCH('Project-level output'!$A29,Calculation!$C$102:$C$127,0),MATCH('Project-level output'!BA$5,Calculation!$C$102:$CL$102,0))</f>
        <v/>
      </c>
      <c r="BB29" s="70">
        <f t="array" ref="BB29">INDEX(Calculation!$C$102:$CL$127,MATCH('Project-level output'!$A29,Calculation!$C$102:$C$127,0),MATCH('Project-level output'!BB$5,Calculation!$C$102:$CL$102,0))</f>
        <v/>
      </c>
      <c r="BC29" s="71">
        <f t="array" ref="BC29">INDEX(Calculation!$C$102:$CL$127,MATCH('Project-level output'!$A29,Calculation!$C$102:$C$127,0),MATCH('Project-level output'!BC$5,Calculation!$C$102:$CL$102,0))</f>
        <v/>
      </c>
    </row>
    <row r="30" ht="12.75" customHeight="1" s="324">
      <c r="A30" s="63" t="inlineStr">
        <is>
          <t>Implementation labor</t>
        </is>
      </c>
      <c r="B30" s="70">
        <f t="array" ref="B30">INDEX(Calculation!$C$102:$CL$127,MATCH('Project-level output'!$A30,Calculation!$C$102:$C$127,0),MATCH('Project-level output'!B$5,Calculation!$C$102:$CL$102,0))</f>
        <v/>
      </c>
      <c r="C30" s="70">
        <f t="array" ref="C30">INDEX(Calculation!$C$102:$CL$127,MATCH('Project-level output'!$A30,Calculation!$C$102:$C$127,0),MATCH('Project-level output'!C$5,Calculation!$C$102:$CL$102,0))</f>
        <v/>
      </c>
      <c r="D30" s="70">
        <f t="array" ref="D30">INDEX(Calculation!$C$102:$CL$127,MATCH('Project-level output'!$A30,Calculation!$C$102:$C$127,0),MATCH('Project-level output'!D$5,Calculation!$C$102:$CL$102,0))</f>
        <v/>
      </c>
      <c r="E30" s="70">
        <f t="array" ref="E30">INDEX(Calculation!$C$102:$CL$127,MATCH('Project-level output'!$A30,Calculation!$C$102:$C$127,0),MATCH('Project-level output'!E$5,Calculation!$C$102:$CL$102,0))</f>
        <v/>
      </c>
      <c r="F30" s="70">
        <f t="array" ref="F30">INDEX(Calculation!$C$102:$CL$127,MATCH('Project-level output'!$A30,Calculation!$C$102:$C$127,0),MATCH('Project-level output'!F$5,Calculation!$C$102:$CL$102,0))</f>
        <v/>
      </c>
      <c r="G30" s="70">
        <f t="array" ref="G30">INDEX(Calculation!$C$102:$CL$127,MATCH('Project-level output'!$A30,Calculation!$C$102:$C$127,0),MATCH('Project-level output'!G$5,Calculation!$C$102:$CL$102,0))</f>
        <v/>
      </c>
      <c r="H30" s="70">
        <f t="array" ref="H30">INDEX(Calculation!$C$102:$CL$127,MATCH('Project-level output'!$A30,Calculation!$C$102:$C$127,0),MATCH('Project-level output'!H$5,Calculation!$C$102:$CL$102,0))</f>
        <v/>
      </c>
      <c r="I30" s="70">
        <f t="array" ref="I30">INDEX(Calculation!$C$102:$CL$127,MATCH('Project-level output'!$A30,Calculation!$C$102:$C$127,0),MATCH('Project-level output'!I$5,Calculation!$C$102:$CL$102,0))</f>
        <v/>
      </c>
      <c r="J30" s="70">
        <f t="array" ref="J30">INDEX(Calculation!$C$102:$CL$127,MATCH('Project-level output'!$A30,Calculation!$C$102:$C$127,0),MATCH('Project-level output'!J$5,Calculation!$C$102:$CL$102,0))</f>
        <v/>
      </c>
      <c r="K30" s="70">
        <f t="array" ref="K30">INDEX(Calculation!$C$102:$CL$127,MATCH('Project-level output'!$A30,Calculation!$C$102:$C$127,0),MATCH('Project-level output'!K$5,Calculation!$C$102:$CL$102,0))</f>
        <v/>
      </c>
      <c r="L30" s="70">
        <f t="array" ref="L30">INDEX(Calculation!$C$102:$CL$127,MATCH('Project-level output'!$A30,Calculation!$C$102:$C$127,0),MATCH('Project-level output'!L$5,Calculation!$C$102:$CL$102,0))</f>
        <v/>
      </c>
      <c r="M30" s="70">
        <f t="array" ref="M30">INDEX(Calculation!$C$102:$CL$127,MATCH('Project-level output'!$A30,Calculation!$C$102:$C$127,0),MATCH('Project-level output'!M$5,Calculation!$C$102:$CL$102,0))</f>
        <v/>
      </c>
      <c r="N30" s="70">
        <f t="array" ref="N30">INDEX(Calculation!$C$102:$CL$127,MATCH('Project-level output'!$A30,Calculation!$C$102:$C$127,0),MATCH('Project-level output'!N$5,Calculation!$C$102:$CL$102,0))</f>
        <v/>
      </c>
      <c r="O30" s="70">
        <f t="array" ref="O30">INDEX(Calculation!$C$102:$CL$127,MATCH('Project-level output'!$A30,Calculation!$C$102:$C$127,0),MATCH('Project-level output'!O$5,Calculation!$C$102:$CL$102,0))</f>
        <v/>
      </c>
      <c r="P30" s="70">
        <f t="array" ref="P30">INDEX(Calculation!$C$102:$CL$127,MATCH('Project-level output'!$A30,Calculation!$C$102:$C$127,0),MATCH('Project-level output'!P$5,Calculation!$C$102:$CL$102,0))</f>
        <v/>
      </c>
      <c r="Q30" s="70">
        <f t="array" ref="Q30">INDEX(Calculation!$C$102:$CL$127,MATCH('Project-level output'!$A30,Calculation!$C$102:$C$127,0),MATCH('Project-level output'!Q$5,Calculation!$C$102:$CL$102,0))</f>
        <v/>
      </c>
      <c r="R30" s="70">
        <f t="array" ref="R30">INDEX(Calculation!$C$102:$CL$127,MATCH('Project-level output'!$A30,Calculation!$C$102:$C$127,0),MATCH('Project-level output'!R$5,Calculation!$C$102:$CL$102,0))</f>
        <v/>
      </c>
      <c r="S30" s="70">
        <f t="array" ref="S30">INDEX(Calculation!$C$102:$CL$127,MATCH('Project-level output'!$A30,Calculation!$C$102:$C$127,0),MATCH('Project-level output'!S$5,Calculation!$C$102:$CL$102,0))</f>
        <v/>
      </c>
      <c r="T30" s="70">
        <f t="array" ref="T30">INDEX(Calculation!$C$102:$CL$127,MATCH('Project-level output'!$A30,Calculation!$C$102:$C$127,0),MATCH('Project-level output'!T$5,Calculation!$C$102:$CL$102,0))</f>
        <v/>
      </c>
      <c r="U30" s="70">
        <f t="array" ref="U30">INDEX(Calculation!$C$102:$CL$127,MATCH('Project-level output'!$A30,Calculation!$C$102:$C$127,0),MATCH('Project-level output'!U$5,Calculation!$C$102:$CL$102,0))</f>
        <v/>
      </c>
      <c r="V30" s="70">
        <f t="array" ref="V30">INDEX(Calculation!$C$102:$CL$127,MATCH('Project-level output'!$A30,Calculation!$C$102:$C$127,0),MATCH('Project-level output'!V$5,Calculation!$C$102:$CL$102,0))</f>
        <v/>
      </c>
      <c r="W30" s="70">
        <f t="array" ref="W30">INDEX(Calculation!$C$102:$CL$127,MATCH('Project-level output'!$A30,Calculation!$C$102:$C$127,0),MATCH('Project-level output'!W$5,Calculation!$C$102:$CL$102,0))</f>
        <v/>
      </c>
      <c r="X30" s="70">
        <f t="array" ref="X30">INDEX(Calculation!$C$102:$CL$127,MATCH('Project-level output'!$A30,Calculation!$C$102:$C$127,0),MATCH('Project-level output'!X$5,Calculation!$C$102:$CL$102,0))</f>
        <v/>
      </c>
      <c r="Y30" s="70">
        <f t="array" ref="Y30">INDEX(Calculation!$C$102:$CL$127,MATCH('Project-level output'!$A30,Calculation!$C$102:$C$127,0),MATCH('Project-level output'!Y$5,Calculation!$C$102:$CL$102,0))</f>
        <v/>
      </c>
      <c r="Z30" s="70">
        <f t="array" ref="Z30">INDEX(Calculation!$C$102:$CL$127,MATCH('Project-level output'!$A30,Calculation!$C$102:$C$127,0),MATCH('Project-level output'!Z$5,Calculation!$C$102:$CL$102,0))</f>
        <v/>
      </c>
      <c r="AA30" s="70">
        <f t="array" ref="AA30">INDEX(Calculation!$C$102:$CL$127,MATCH('Project-level output'!$A30,Calculation!$C$102:$C$127,0),MATCH('Project-level output'!AA$5,Calculation!$C$102:$CL$102,0))</f>
        <v/>
      </c>
      <c r="AB30" s="70">
        <f t="array" ref="AB30">INDEX(Calculation!$C$102:$CL$127,MATCH('Project-level output'!$A30,Calculation!$C$102:$C$127,0),MATCH('Project-level output'!AB$5,Calculation!$C$102:$CL$102,0))</f>
        <v/>
      </c>
      <c r="AC30" s="70">
        <f t="array" ref="AC30">INDEX(Calculation!$C$102:$CL$127,MATCH('Project-level output'!$A30,Calculation!$C$102:$C$127,0),MATCH('Project-level output'!AC$5,Calculation!$C$102:$CL$102,0))</f>
        <v/>
      </c>
      <c r="AD30" s="70">
        <f t="array" ref="AD30">INDEX(Calculation!$C$102:$CL$127,MATCH('Project-level output'!$A30,Calculation!$C$102:$C$127,0),MATCH('Project-level output'!AD$5,Calculation!$C$102:$CL$102,0))</f>
        <v/>
      </c>
      <c r="AE30" s="70">
        <f t="array" ref="AE30">INDEX(Calculation!$C$102:$CL$127,MATCH('Project-level output'!$A30,Calculation!$C$102:$C$127,0),MATCH('Project-level output'!AE$5,Calculation!$C$102:$CL$102,0))</f>
        <v/>
      </c>
      <c r="AF30" s="70">
        <f t="array" ref="AF30">INDEX(Calculation!$C$102:$CL$127,MATCH('Project-level output'!$A30,Calculation!$C$102:$C$127,0),MATCH('Project-level output'!AF$5,Calculation!$C$102:$CL$102,0))</f>
        <v/>
      </c>
      <c r="AG30" s="70">
        <f t="array" ref="AG30">INDEX(Calculation!$C$102:$CL$127,MATCH('Project-level output'!$A30,Calculation!$C$102:$C$127,0),MATCH('Project-level output'!AG$5,Calculation!$C$102:$CL$102,0))</f>
        <v/>
      </c>
      <c r="AH30" s="70">
        <f t="array" ref="AH30">INDEX(Calculation!$C$102:$CL$127,MATCH('Project-level output'!$A30,Calculation!$C$102:$C$127,0),MATCH('Project-level output'!AH$5,Calculation!$C$102:$CL$102,0))</f>
        <v/>
      </c>
      <c r="AI30" s="70">
        <f t="array" ref="AI30">INDEX(Calculation!$C$102:$CL$127,MATCH('Project-level output'!$A30,Calculation!$C$102:$C$127,0),MATCH('Project-level output'!AI$5,Calculation!$C$102:$CL$102,0))</f>
        <v/>
      </c>
      <c r="AJ30" s="70">
        <f t="array" ref="AJ30">INDEX(Calculation!$C$102:$CL$127,MATCH('Project-level output'!$A30,Calculation!$C$102:$C$127,0),MATCH('Project-level output'!AJ$5,Calculation!$C$102:$CL$102,0))</f>
        <v/>
      </c>
      <c r="AK30" s="70">
        <f t="array" ref="AK30">INDEX(Calculation!$C$102:$CL$127,MATCH('Project-level output'!$A30,Calculation!$C$102:$C$127,0),MATCH('Project-level output'!AK$5,Calculation!$C$102:$CL$102,0))</f>
        <v/>
      </c>
      <c r="AL30" s="70">
        <f t="array" ref="AL30">INDEX(Calculation!$C$102:$CL$127,MATCH('Project-level output'!$A30,Calculation!$C$102:$C$127,0),MATCH('Project-level output'!AL$5,Calculation!$C$102:$CL$102,0))</f>
        <v/>
      </c>
      <c r="AM30" s="70">
        <f t="array" ref="AM30">INDEX(Calculation!$C$102:$CL$127,MATCH('Project-level output'!$A30,Calculation!$C$102:$C$127,0),MATCH('Project-level output'!AM$5,Calculation!$C$102:$CL$102,0))</f>
        <v/>
      </c>
      <c r="AN30" s="70">
        <f t="array" ref="AN30">INDEX(Calculation!$C$102:$CL$127,MATCH('Project-level output'!$A30,Calculation!$C$102:$C$127,0),MATCH('Project-level output'!AN$5,Calculation!$C$102:$CL$102,0))</f>
        <v/>
      </c>
      <c r="AO30" s="70">
        <f t="array" ref="AO30">INDEX(Calculation!$C$102:$CL$127,MATCH('Project-level output'!$A30,Calculation!$C$102:$C$127,0),MATCH('Project-level output'!AO$5,Calculation!$C$102:$CL$102,0))</f>
        <v/>
      </c>
      <c r="AP30" s="70">
        <f t="array" ref="AP30">INDEX(Calculation!$C$102:$CL$127,MATCH('Project-level output'!$A30,Calculation!$C$102:$C$127,0),MATCH('Project-level output'!AP$5,Calculation!$C$102:$CL$102,0))</f>
        <v/>
      </c>
      <c r="AQ30" s="70">
        <f t="array" ref="AQ30">INDEX(Calculation!$C$102:$CL$127,MATCH('Project-level output'!$A30,Calculation!$C$102:$C$127,0),MATCH('Project-level output'!AQ$5,Calculation!$C$102:$CL$102,0))</f>
        <v/>
      </c>
      <c r="AR30" s="70">
        <f t="array" ref="AR30">INDEX(Calculation!$C$102:$CL$127,MATCH('Project-level output'!$A30,Calculation!$C$102:$C$127,0),MATCH('Project-level output'!AR$5,Calculation!$C$102:$CL$102,0))</f>
        <v/>
      </c>
      <c r="AS30" s="70">
        <f t="array" ref="AS30">INDEX(Calculation!$C$102:$CL$127,MATCH('Project-level output'!$A30,Calculation!$C$102:$C$127,0),MATCH('Project-level output'!AS$5,Calculation!$C$102:$CL$102,0))</f>
        <v/>
      </c>
      <c r="AT30" s="70">
        <f t="array" ref="AT30">INDEX(Calculation!$C$102:$CL$127,MATCH('Project-level output'!$A30,Calculation!$C$102:$C$127,0),MATCH('Project-level output'!AT$5,Calculation!$C$102:$CL$102,0))</f>
        <v/>
      </c>
      <c r="AU30" s="70">
        <f t="array" ref="AU30">INDEX(Calculation!$C$102:$CL$127,MATCH('Project-level output'!$A30,Calculation!$C$102:$C$127,0),MATCH('Project-level output'!AU$5,Calculation!$C$102:$CL$102,0))</f>
        <v/>
      </c>
      <c r="AV30" s="70">
        <f t="array" ref="AV30">INDEX(Calculation!$C$102:$CL$127,MATCH('Project-level output'!$A30,Calculation!$C$102:$C$127,0),MATCH('Project-level output'!AV$5,Calculation!$C$102:$CL$102,0))</f>
        <v/>
      </c>
      <c r="AW30" s="70">
        <f t="array" ref="AW30">INDEX(Calculation!$C$102:$CL$127,MATCH('Project-level output'!$A30,Calculation!$C$102:$C$127,0),MATCH('Project-level output'!AW$5,Calculation!$C$102:$CL$102,0))</f>
        <v/>
      </c>
      <c r="AX30" s="70">
        <f t="array" ref="AX30">INDEX(Calculation!$C$102:$CL$127,MATCH('Project-level output'!$A30,Calculation!$C$102:$C$127,0),MATCH('Project-level output'!AX$5,Calculation!$C$102:$CL$102,0))</f>
        <v/>
      </c>
      <c r="AY30" s="70">
        <f t="array" ref="AY30">INDEX(Calculation!$C$102:$CL$127,MATCH('Project-level output'!$A30,Calculation!$C$102:$C$127,0),MATCH('Project-level output'!AY$5,Calculation!$C$102:$CL$102,0))</f>
        <v/>
      </c>
      <c r="AZ30" s="70">
        <f t="array" ref="AZ30">INDEX(Calculation!$C$102:$CL$127,MATCH('Project-level output'!$A30,Calculation!$C$102:$C$127,0),MATCH('Project-level output'!AZ$5,Calculation!$C$102:$CL$102,0))</f>
        <v/>
      </c>
      <c r="BA30" s="70">
        <f t="array" ref="BA30">INDEX(Calculation!$C$102:$CL$127,MATCH('Project-level output'!$A30,Calculation!$C$102:$C$127,0),MATCH('Project-level output'!BA$5,Calculation!$C$102:$CL$102,0))</f>
        <v/>
      </c>
      <c r="BB30" s="70">
        <f t="array" ref="BB30">INDEX(Calculation!$C$102:$CL$127,MATCH('Project-level output'!$A30,Calculation!$C$102:$C$127,0),MATCH('Project-level output'!BB$5,Calculation!$C$102:$CL$102,0))</f>
        <v/>
      </c>
      <c r="BC30" s="71">
        <f t="array" ref="BC30">INDEX(Calculation!$C$102:$CL$127,MATCH('Project-level output'!$A30,Calculation!$C$102:$C$127,0),MATCH('Project-level output'!BC$5,Calculation!$C$102:$CL$102,0))</f>
        <v/>
      </c>
    </row>
    <row r="31" ht="12.75" customHeight="1" s="324">
      <c r="A31" s="63" t="inlineStr">
        <is>
          <t>Monitoring</t>
        </is>
      </c>
      <c r="B31" s="70">
        <f t="array" ref="B31">INDEX(Calculation!$C$102:$CL$127,MATCH('Project-level output'!$A31,Calculation!$C$102:$C$127,0),MATCH('Project-level output'!B$5,Calculation!$C$102:$CL$102,0))</f>
        <v/>
      </c>
      <c r="C31" s="70">
        <f t="array" ref="C31">INDEX(Calculation!$C$102:$CL$127,MATCH('Project-level output'!$A31,Calculation!$C$102:$C$127,0),MATCH('Project-level output'!C$5,Calculation!$C$102:$CL$102,0))</f>
        <v/>
      </c>
      <c r="D31" s="70">
        <f t="array" ref="D31">INDEX(Calculation!$C$102:$CL$127,MATCH('Project-level output'!$A31,Calculation!$C$102:$C$127,0),MATCH('Project-level output'!D$5,Calculation!$C$102:$CL$102,0))</f>
        <v/>
      </c>
      <c r="E31" s="70">
        <f t="array" ref="E31">INDEX(Calculation!$C$102:$CL$127,MATCH('Project-level output'!$A31,Calculation!$C$102:$C$127,0),MATCH('Project-level output'!E$5,Calculation!$C$102:$CL$102,0))</f>
        <v/>
      </c>
      <c r="F31" s="70">
        <f t="array" ref="F31">INDEX(Calculation!$C$102:$CL$127,MATCH('Project-level output'!$A31,Calculation!$C$102:$C$127,0),MATCH('Project-level output'!F$5,Calculation!$C$102:$CL$102,0))</f>
        <v/>
      </c>
      <c r="G31" s="70">
        <f t="array" ref="G31">INDEX(Calculation!$C$102:$CL$127,MATCH('Project-level output'!$A31,Calculation!$C$102:$C$127,0),MATCH('Project-level output'!G$5,Calculation!$C$102:$CL$102,0))</f>
        <v/>
      </c>
      <c r="H31" s="70">
        <f t="array" ref="H31">INDEX(Calculation!$C$102:$CL$127,MATCH('Project-level output'!$A31,Calculation!$C$102:$C$127,0),MATCH('Project-level output'!H$5,Calculation!$C$102:$CL$102,0))</f>
        <v/>
      </c>
      <c r="I31" s="70">
        <f t="array" ref="I31">INDEX(Calculation!$C$102:$CL$127,MATCH('Project-level output'!$A31,Calculation!$C$102:$C$127,0),MATCH('Project-level output'!I$5,Calculation!$C$102:$CL$102,0))</f>
        <v/>
      </c>
      <c r="J31" s="70">
        <f t="array" ref="J31">INDEX(Calculation!$C$102:$CL$127,MATCH('Project-level output'!$A31,Calculation!$C$102:$C$127,0),MATCH('Project-level output'!J$5,Calculation!$C$102:$CL$102,0))</f>
        <v/>
      </c>
      <c r="K31" s="70">
        <f t="array" ref="K31">INDEX(Calculation!$C$102:$CL$127,MATCH('Project-level output'!$A31,Calculation!$C$102:$C$127,0),MATCH('Project-level output'!K$5,Calculation!$C$102:$CL$102,0))</f>
        <v/>
      </c>
      <c r="L31" s="70">
        <f t="array" ref="L31">INDEX(Calculation!$C$102:$CL$127,MATCH('Project-level output'!$A31,Calculation!$C$102:$C$127,0),MATCH('Project-level output'!L$5,Calculation!$C$102:$CL$102,0))</f>
        <v/>
      </c>
      <c r="M31" s="70">
        <f t="array" ref="M31">INDEX(Calculation!$C$102:$CL$127,MATCH('Project-level output'!$A31,Calculation!$C$102:$C$127,0),MATCH('Project-level output'!M$5,Calculation!$C$102:$CL$102,0))</f>
        <v/>
      </c>
      <c r="N31" s="70">
        <f t="array" ref="N31">INDEX(Calculation!$C$102:$CL$127,MATCH('Project-level output'!$A31,Calculation!$C$102:$C$127,0),MATCH('Project-level output'!N$5,Calculation!$C$102:$CL$102,0))</f>
        <v/>
      </c>
      <c r="O31" s="70">
        <f t="array" ref="O31">INDEX(Calculation!$C$102:$CL$127,MATCH('Project-level output'!$A31,Calculation!$C$102:$C$127,0),MATCH('Project-level output'!O$5,Calculation!$C$102:$CL$102,0))</f>
        <v/>
      </c>
      <c r="P31" s="70">
        <f t="array" ref="P31">INDEX(Calculation!$C$102:$CL$127,MATCH('Project-level output'!$A31,Calculation!$C$102:$C$127,0),MATCH('Project-level output'!P$5,Calculation!$C$102:$CL$102,0))</f>
        <v/>
      </c>
      <c r="Q31" s="70">
        <f t="array" ref="Q31">INDEX(Calculation!$C$102:$CL$127,MATCH('Project-level output'!$A31,Calculation!$C$102:$C$127,0),MATCH('Project-level output'!Q$5,Calculation!$C$102:$CL$102,0))</f>
        <v/>
      </c>
      <c r="R31" s="70">
        <f t="array" ref="R31">INDEX(Calculation!$C$102:$CL$127,MATCH('Project-level output'!$A31,Calculation!$C$102:$C$127,0),MATCH('Project-level output'!R$5,Calculation!$C$102:$CL$102,0))</f>
        <v/>
      </c>
      <c r="S31" s="70">
        <f t="array" ref="S31">INDEX(Calculation!$C$102:$CL$127,MATCH('Project-level output'!$A31,Calculation!$C$102:$C$127,0),MATCH('Project-level output'!S$5,Calculation!$C$102:$CL$102,0))</f>
        <v/>
      </c>
      <c r="T31" s="70">
        <f t="array" ref="T31">INDEX(Calculation!$C$102:$CL$127,MATCH('Project-level output'!$A31,Calculation!$C$102:$C$127,0),MATCH('Project-level output'!T$5,Calculation!$C$102:$CL$102,0))</f>
        <v/>
      </c>
      <c r="U31" s="70">
        <f t="array" ref="U31">INDEX(Calculation!$C$102:$CL$127,MATCH('Project-level output'!$A31,Calculation!$C$102:$C$127,0),MATCH('Project-level output'!U$5,Calculation!$C$102:$CL$102,0))</f>
        <v/>
      </c>
      <c r="V31" s="70">
        <f t="array" ref="V31">INDEX(Calculation!$C$102:$CL$127,MATCH('Project-level output'!$A31,Calculation!$C$102:$C$127,0),MATCH('Project-level output'!V$5,Calculation!$C$102:$CL$102,0))</f>
        <v/>
      </c>
      <c r="W31" s="70">
        <f t="array" ref="W31">INDEX(Calculation!$C$102:$CL$127,MATCH('Project-level output'!$A31,Calculation!$C$102:$C$127,0),MATCH('Project-level output'!W$5,Calculation!$C$102:$CL$102,0))</f>
        <v/>
      </c>
      <c r="X31" s="70">
        <f t="array" ref="X31">INDEX(Calculation!$C$102:$CL$127,MATCH('Project-level output'!$A31,Calculation!$C$102:$C$127,0),MATCH('Project-level output'!X$5,Calculation!$C$102:$CL$102,0))</f>
        <v/>
      </c>
      <c r="Y31" s="70">
        <f t="array" ref="Y31">INDEX(Calculation!$C$102:$CL$127,MATCH('Project-level output'!$A31,Calculation!$C$102:$C$127,0),MATCH('Project-level output'!Y$5,Calculation!$C$102:$CL$102,0))</f>
        <v/>
      </c>
      <c r="Z31" s="70">
        <f t="array" ref="Z31">INDEX(Calculation!$C$102:$CL$127,MATCH('Project-level output'!$A31,Calculation!$C$102:$C$127,0),MATCH('Project-level output'!Z$5,Calculation!$C$102:$CL$102,0))</f>
        <v/>
      </c>
      <c r="AA31" s="70">
        <f t="array" ref="AA31">INDEX(Calculation!$C$102:$CL$127,MATCH('Project-level output'!$A31,Calculation!$C$102:$C$127,0),MATCH('Project-level output'!AA$5,Calculation!$C$102:$CL$102,0))</f>
        <v/>
      </c>
      <c r="AB31" s="70">
        <f t="array" ref="AB31">INDEX(Calculation!$C$102:$CL$127,MATCH('Project-level output'!$A31,Calculation!$C$102:$C$127,0),MATCH('Project-level output'!AB$5,Calculation!$C$102:$CL$102,0))</f>
        <v/>
      </c>
      <c r="AC31" s="70">
        <f t="array" ref="AC31">INDEX(Calculation!$C$102:$CL$127,MATCH('Project-level output'!$A31,Calculation!$C$102:$C$127,0),MATCH('Project-level output'!AC$5,Calculation!$C$102:$CL$102,0))</f>
        <v/>
      </c>
      <c r="AD31" s="70">
        <f t="array" ref="AD31">INDEX(Calculation!$C$102:$CL$127,MATCH('Project-level output'!$A31,Calculation!$C$102:$C$127,0),MATCH('Project-level output'!AD$5,Calculation!$C$102:$CL$102,0))</f>
        <v/>
      </c>
      <c r="AE31" s="70">
        <f t="array" ref="AE31">INDEX(Calculation!$C$102:$CL$127,MATCH('Project-level output'!$A31,Calculation!$C$102:$C$127,0),MATCH('Project-level output'!AE$5,Calculation!$C$102:$CL$102,0))</f>
        <v/>
      </c>
      <c r="AF31" s="70">
        <f t="array" ref="AF31">INDEX(Calculation!$C$102:$CL$127,MATCH('Project-level output'!$A31,Calculation!$C$102:$C$127,0),MATCH('Project-level output'!AF$5,Calculation!$C$102:$CL$102,0))</f>
        <v/>
      </c>
      <c r="AG31" s="70">
        <f t="array" ref="AG31">INDEX(Calculation!$C$102:$CL$127,MATCH('Project-level output'!$A31,Calculation!$C$102:$C$127,0),MATCH('Project-level output'!AG$5,Calculation!$C$102:$CL$102,0))</f>
        <v/>
      </c>
      <c r="AH31" s="70">
        <f t="array" ref="AH31">INDEX(Calculation!$C$102:$CL$127,MATCH('Project-level output'!$A31,Calculation!$C$102:$C$127,0),MATCH('Project-level output'!AH$5,Calculation!$C$102:$CL$102,0))</f>
        <v/>
      </c>
      <c r="AI31" s="70">
        <f t="array" ref="AI31">INDEX(Calculation!$C$102:$CL$127,MATCH('Project-level output'!$A31,Calculation!$C$102:$C$127,0),MATCH('Project-level output'!AI$5,Calculation!$C$102:$CL$102,0))</f>
        <v/>
      </c>
      <c r="AJ31" s="70">
        <f t="array" ref="AJ31">INDEX(Calculation!$C$102:$CL$127,MATCH('Project-level output'!$A31,Calculation!$C$102:$C$127,0),MATCH('Project-level output'!AJ$5,Calculation!$C$102:$CL$102,0))</f>
        <v/>
      </c>
      <c r="AK31" s="70">
        <f t="array" ref="AK31">INDEX(Calculation!$C$102:$CL$127,MATCH('Project-level output'!$A31,Calculation!$C$102:$C$127,0),MATCH('Project-level output'!AK$5,Calculation!$C$102:$CL$102,0))</f>
        <v/>
      </c>
      <c r="AL31" s="70">
        <f t="array" ref="AL31">INDEX(Calculation!$C$102:$CL$127,MATCH('Project-level output'!$A31,Calculation!$C$102:$C$127,0),MATCH('Project-level output'!AL$5,Calculation!$C$102:$CL$102,0))</f>
        <v/>
      </c>
      <c r="AM31" s="70">
        <f t="array" ref="AM31">INDEX(Calculation!$C$102:$CL$127,MATCH('Project-level output'!$A31,Calculation!$C$102:$C$127,0),MATCH('Project-level output'!AM$5,Calculation!$C$102:$CL$102,0))</f>
        <v/>
      </c>
      <c r="AN31" s="70">
        <f t="array" ref="AN31">INDEX(Calculation!$C$102:$CL$127,MATCH('Project-level output'!$A31,Calculation!$C$102:$C$127,0),MATCH('Project-level output'!AN$5,Calculation!$C$102:$CL$102,0))</f>
        <v/>
      </c>
      <c r="AO31" s="70">
        <f t="array" ref="AO31">INDEX(Calculation!$C$102:$CL$127,MATCH('Project-level output'!$A31,Calculation!$C$102:$C$127,0),MATCH('Project-level output'!AO$5,Calculation!$C$102:$CL$102,0))</f>
        <v/>
      </c>
      <c r="AP31" s="70">
        <f t="array" ref="AP31">INDEX(Calculation!$C$102:$CL$127,MATCH('Project-level output'!$A31,Calculation!$C$102:$C$127,0),MATCH('Project-level output'!AP$5,Calculation!$C$102:$CL$102,0))</f>
        <v/>
      </c>
      <c r="AQ31" s="70">
        <f t="array" ref="AQ31">INDEX(Calculation!$C$102:$CL$127,MATCH('Project-level output'!$A31,Calculation!$C$102:$C$127,0),MATCH('Project-level output'!AQ$5,Calculation!$C$102:$CL$102,0))</f>
        <v/>
      </c>
      <c r="AR31" s="70">
        <f t="array" ref="AR31">INDEX(Calculation!$C$102:$CL$127,MATCH('Project-level output'!$A31,Calculation!$C$102:$C$127,0),MATCH('Project-level output'!AR$5,Calculation!$C$102:$CL$102,0))</f>
        <v/>
      </c>
      <c r="AS31" s="70">
        <f t="array" ref="AS31">INDEX(Calculation!$C$102:$CL$127,MATCH('Project-level output'!$A31,Calculation!$C$102:$C$127,0),MATCH('Project-level output'!AS$5,Calculation!$C$102:$CL$102,0))</f>
        <v/>
      </c>
      <c r="AT31" s="70">
        <f t="array" ref="AT31">INDEX(Calculation!$C$102:$CL$127,MATCH('Project-level output'!$A31,Calculation!$C$102:$C$127,0),MATCH('Project-level output'!AT$5,Calculation!$C$102:$CL$102,0))</f>
        <v/>
      </c>
      <c r="AU31" s="70">
        <f t="array" ref="AU31">INDEX(Calculation!$C$102:$CL$127,MATCH('Project-level output'!$A31,Calculation!$C$102:$C$127,0),MATCH('Project-level output'!AU$5,Calculation!$C$102:$CL$102,0))</f>
        <v/>
      </c>
      <c r="AV31" s="70">
        <f t="array" ref="AV31">INDEX(Calculation!$C$102:$CL$127,MATCH('Project-level output'!$A31,Calculation!$C$102:$C$127,0),MATCH('Project-level output'!AV$5,Calculation!$C$102:$CL$102,0))</f>
        <v/>
      </c>
      <c r="AW31" s="70">
        <f t="array" ref="AW31">INDEX(Calculation!$C$102:$CL$127,MATCH('Project-level output'!$A31,Calculation!$C$102:$C$127,0),MATCH('Project-level output'!AW$5,Calculation!$C$102:$CL$102,0))</f>
        <v/>
      </c>
      <c r="AX31" s="70">
        <f t="array" ref="AX31">INDEX(Calculation!$C$102:$CL$127,MATCH('Project-level output'!$A31,Calculation!$C$102:$C$127,0),MATCH('Project-level output'!AX$5,Calculation!$C$102:$CL$102,0))</f>
        <v/>
      </c>
      <c r="AY31" s="70">
        <f t="array" ref="AY31">INDEX(Calculation!$C$102:$CL$127,MATCH('Project-level output'!$A31,Calculation!$C$102:$C$127,0),MATCH('Project-level output'!AY$5,Calculation!$C$102:$CL$102,0))</f>
        <v/>
      </c>
      <c r="AZ31" s="70">
        <f t="array" ref="AZ31">INDEX(Calculation!$C$102:$CL$127,MATCH('Project-level output'!$A31,Calculation!$C$102:$C$127,0),MATCH('Project-level output'!AZ$5,Calculation!$C$102:$CL$102,0))</f>
        <v/>
      </c>
      <c r="BA31" s="70">
        <f t="array" ref="BA31">INDEX(Calculation!$C$102:$CL$127,MATCH('Project-level output'!$A31,Calculation!$C$102:$C$127,0),MATCH('Project-level output'!BA$5,Calculation!$C$102:$CL$102,0))</f>
        <v/>
      </c>
      <c r="BB31" s="70">
        <f t="array" ref="BB31">INDEX(Calculation!$C$102:$CL$127,MATCH('Project-level output'!$A31,Calculation!$C$102:$C$127,0),MATCH('Project-level output'!BB$5,Calculation!$C$102:$CL$102,0))</f>
        <v/>
      </c>
      <c r="BC31" s="71">
        <f t="array" ref="BC31">INDEX(Calculation!$C$102:$CL$127,MATCH('Project-level output'!$A31,Calculation!$C$102:$C$127,0),MATCH('Project-level output'!BC$5,Calculation!$C$102:$CL$102,0))</f>
        <v/>
      </c>
    </row>
    <row r="32" ht="12.75" customHeight="1" s="324">
      <c r="A32" s="63" t="inlineStr">
        <is>
          <t>Maintenance</t>
        </is>
      </c>
      <c r="B32" s="70">
        <f t="array" ref="B32">INDEX(Calculation!$C$102:$CL$127,MATCH('Project-level output'!$A32,Calculation!$C$102:$C$127,0),MATCH('Project-level output'!B$5,Calculation!$C$102:$CL$102,0))</f>
        <v/>
      </c>
      <c r="C32" s="70">
        <f t="array" ref="C32">INDEX(Calculation!$C$102:$CL$127,MATCH('Project-level output'!$A32,Calculation!$C$102:$C$127,0),MATCH('Project-level output'!C$5,Calculation!$C$102:$CL$102,0))</f>
        <v/>
      </c>
      <c r="D32" s="70">
        <f t="array" ref="D32">INDEX(Calculation!$C$102:$CL$127,MATCH('Project-level output'!$A32,Calculation!$C$102:$C$127,0),MATCH('Project-level output'!D$5,Calculation!$C$102:$CL$102,0))</f>
        <v/>
      </c>
      <c r="E32" s="70">
        <f t="array" ref="E32">INDEX(Calculation!$C$102:$CL$127,MATCH('Project-level output'!$A32,Calculation!$C$102:$C$127,0),MATCH('Project-level output'!E$5,Calculation!$C$102:$CL$102,0))</f>
        <v/>
      </c>
      <c r="F32" s="70">
        <f t="array" ref="F32">INDEX(Calculation!$C$102:$CL$127,MATCH('Project-level output'!$A32,Calculation!$C$102:$C$127,0),MATCH('Project-level output'!F$5,Calculation!$C$102:$CL$102,0))</f>
        <v/>
      </c>
      <c r="G32" s="70">
        <f t="array" ref="G32">INDEX(Calculation!$C$102:$CL$127,MATCH('Project-level output'!$A32,Calculation!$C$102:$C$127,0),MATCH('Project-level output'!G$5,Calculation!$C$102:$CL$102,0))</f>
        <v/>
      </c>
      <c r="H32" s="70">
        <f t="array" ref="H32">INDEX(Calculation!$C$102:$CL$127,MATCH('Project-level output'!$A32,Calculation!$C$102:$C$127,0),MATCH('Project-level output'!H$5,Calculation!$C$102:$CL$102,0))</f>
        <v/>
      </c>
      <c r="I32" s="70">
        <f t="array" ref="I32">INDEX(Calculation!$C$102:$CL$127,MATCH('Project-level output'!$A32,Calculation!$C$102:$C$127,0),MATCH('Project-level output'!I$5,Calculation!$C$102:$CL$102,0))</f>
        <v/>
      </c>
      <c r="J32" s="70">
        <f t="array" ref="J32">INDEX(Calculation!$C$102:$CL$127,MATCH('Project-level output'!$A32,Calculation!$C$102:$C$127,0),MATCH('Project-level output'!J$5,Calculation!$C$102:$CL$102,0))</f>
        <v/>
      </c>
      <c r="K32" s="70">
        <f t="array" ref="K32">INDEX(Calculation!$C$102:$CL$127,MATCH('Project-level output'!$A32,Calculation!$C$102:$C$127,0),MATCH('Project-level output'!K$5,Calculation!$C$102:$CL$102,0))</f>
        <v/>
      </c>
      <c r="L32" s="70">
        <f t="array" ref="L32">INDEX(Calculation!$C$102:$CL$127,MATCH('Project-level output'!$A32,Calculation!$C$102:$C$127,0),MATCH('Project-level output'!L$5,Calculation!$C$102:$CL$102,0))</f>
        <v/>
      </c>
      <c r="M32" s="70">
        <f t="array" ref="M32">INDEX(Calculation!$C$102:$CL$127,MATCH('Project-level output'!$A32,Calculation!$C$102:$C$127,0),MATCH('Project-level output'!M$5,Calculation!$C$102:$CL$102,0))</f>
        <v/>
      </c>
      <c r="N32" s="70">
        <f t="array" ref="N32">INDEX(Calculation!$C$102:$CL$127,MATCH('Project-level output'!$A32,Calculation!$C$102:$C$127,0),MATCH('Project-level output'!N$5,Calculation!$C$102:$CL$102,0))</f>
        <v/>
      </c>
      <c r="O32" s="70">
        <f t="array" ref="O32">INDEX(Calculation!$C$102:$CL$127,MATCH('Project-level output'!$A32,Calculation!$C$102:$C$127,0),MATCH('Project-level output'!O$5,Calculation!$C$102:$CL$102,0))</f>
        <v/>
      </c>
      <c r="P32" s="70">
        <f t="array" ref="P32">INDEX(Calculation!$C$102:$CL$127,MATCH('Project-level output'!$A32,Calculation!$C$102:$C$127,0),MATCH('Project-level output'!P$5,Calculation!$C$102:$CL$102,0))</f>
        <v/>
      </c>
      <c r="Q32" s="70">
        <f t="array" ref="Q32">INDEX(Calculation!$C$102:$CL$127,MATCH('Project-level output'!$A32,Calculation!$C$102:$C$127,0),MATCH('Project-level output'!Q$5,Calculation!$C$102:$CL$102,0))</f>
        <v/>
      </c>
      <c r="R32" s="70">
        <f t="array" ref="R32">INDEX(Calculation!$C$102:$CL$127,MATCH('Project-level output'!$A32,Calculation!$C$102:$C$127,0),MATCH('Project-level output'!R$5,Calculation!$C$102:$CL$102,0))</f>
        <v/>
      </c>
      <c r="S32" s="70">
        <f t="array" ref="S32">INDEX(Calculation!$C$102:$CL$127,MATCH('Project-level output'!$A32,Calculation!$C$102:$C$127,0),MATCH('Project-level output'!S$5,Calculation!$C$102:$CL$102,0))</f>
        <v/>
      </c>
      <c r="T32" s="70">
        <f t="array" ref="T32">INDEX(Calculation!$C$102:$CL$127,MATCH('Project-level output'!$A32,Calculation!$C$102:$C$127,0),MATCH('Project-level output'!T$5,Calculation!$C$102:$CL$102,0))</f>
        <v/>
      </c>
      <c r="U32" s="70">
        <f t="array" ref="U32">INDEX(Calculation!$C$102:$CL$127,MATCH('Project-level output'!$A32,Calculation!$C$102:$C$127,0),MATCH('Project-level output'!U$5,Calculation!$C$102:$CL$102,0))</f>
        <v/>
      </c>
      <c r="V32" s="70">
        <f t="array" ref="V32">INDEX(Calculation!$C$102:$CL$127,MATCH('Project-level output'!$A32,Calculation!$C$102:$C$127,0),MATCH('Project-level output'!V$5,Calculation!$C$102:$CL$102,0))</f>
        <v/>
      </c>
      <c r="W32" s="70">
        <f t="array" ref="W32">INDEX(Calculation!$C$102:$CL$127,MATCH('Project-level output'!$A32,Calculation!$C$102:$C$127,0),MATCH('Project-level output'!W$5,Calculation!$C$102:$CL$102,0))</f>
        <v/>
      </c>
      <c r="X32" s="70">
        <f t="array" ref="X32">INDEX(Calculation!$C$102:$CL$127,MATCH('Project-level output'!$A32,Calculation!$C$102:$C$127,0),MATCH('Project-level output'!X$5,Calculation!$C$102:$CL$102,0))</f>
        <v/>
      </c>
      <c r="Y32" s="70">
        <f t="array" ref="Y32">INDEX(Calculation!$C$102:$CL$127,MATCH('Project-level output'!$A32,Calculation!$C$102:$C$127,0),MATCH('Project-level output'!Y$5,Calculation!$C$102:$CL$102,0))</f>
        <v/>
      </c>
      <c r="Z32" s="70">
        <f t="array" ref="Z32">INDEX(Calculation!$C$102:$CL$127,MATCH('Project-level output'!$A32,Calculation!$C$102:$C$127,0),MATCH('Project-level output'!Z$5,Calculation!$C$102:$CL$102,0))</f>
        <v/>
      </c>
      <c r="AA32" s="70">
        <f t="array" ref="AA32">INDEX(Calculation!$C$102:$CL$127,MATCH('Project-level output'!$A32,Calculation!$C$102:$C$127,0),MATCH('Project-level output'!AA$5,Calculation!$C$102:$CL$102,0))</f>
        <v/>
      </c>
      <c r="AB32" s="70">
        <f t="array" ref="AB32">INDEX(Calculation!$C$102:$CL$127,MATCH('Project-level output'!$A32,Calculation!$C$102:$C$127,0),MATCH('Project-level output'!AB$5,Calculation!$C$102:$CL$102,0))</f>
        <v/>
      </c>
      <c r="AC32" s="70">
        <f t="array" ref="AC32">INDEX(Calculation!$C$102:$CL$127,MATCH('Project-level output'!$A32,Calculation!$C$102:$C$127,0),MATCH('Project-level output'!AC$5,Calculation!$C$102:$CL$102,0))</f>
        <v/>
      </c>
      <c r="AD32" s="70">
        <f t="array" ref="AD32">INDEX(Calculation!$C$102:$CL$127,MATCH('Project-level output'!$A32,Calculation!$C$102:$C$127,0),MATCH('Project-level output'!AD$5,Calculation!$C$102:$CL$102,0))</f>
        <v/>
      </c>
      <c r="AE32" s="70">
        <f t="array" ref="AE32">INDEX(Calculation!$C$102:$CL$127,MATCH('Project-level output'!$A32,Calculation!$C$102:$C$127,0),MATCH('Project-level output'!AE$5,Calculation!$C$102:$CL$102,0))</f>
        <v/>
      </c>
      <c r="AF32" s="70">
        <f t="array" ref="AF32">INDEX(Calculation!$C$102:$CL$127,MATCH('Project-level output'!$A32,Calculation!$C$102:$C$127,0),MATCH('Project-level output'!AF$5,Calculation!$C$102:$CL$102,0))</f>
        <v/>
      </c>
      <c r="AG32" s="70">
        <f t="array" ref="AG32">INDEX(Calculation!$C$102:$CL$127,MATCH('Project-level output'!$A32,Calculation!$C$102:$C$127,0),MATCH('Project-level output'!AG$5,Calculation!$C$102:$CL$102,0))</f>
        <v/>
      </c>
      <c r="AH32" s="70">
        <f t="array" ref="AH32">INDEX(Calculation!$C$102:$CL$127,MATCH('Project-level output'!$A32,Calculation!$C$102:$C$127,0),MATCH('Project-level output'!AH$5,Calculation!$C$102:$CL$102,0))</f>
        <v/>
      </c>
      <c r="AI32" s="70">
        <f t="array" ref="AI32">INDEX(Calculation!$C$102:$CL$127,MATCH('Project-level output'!$A32,Calculation!$C$102:$C$127,0),MATCH('Project-level output'!AI$5,Calculation!$C$102:$CL$102,0))</f>
        <v/>
      </c>
      <c r="AJ32" s="70">
        <f t="array" ref="AJ32">INDEX(Calculation!$C$102:$CL$127,MATCH('Project-level output'!$A32,Calculation!$C$102:$C$127,0),MATCH('Project-level output'!AJ$5,Calculation!$C$102:$CL$102,0))</f>
        <v/>
      </c>
      <c r="AK32" s="70">
        <f t="array" ref="AK32">INDEX(Calculation!$C$102:$CL$127,MATCH('Project-level output'!$A32,Calculation!$C$102:$C$127,0),MATCH('Project-level output'!AK$5,Calculation!$C$102:$CL$102,0))</f>
        <v/>
      </c>
      <c r="AL32" s="70">
        <f t="array" ref="AL32">INDEX(Calculation!$C$102:$CL$127,MATCH('Project-level output'!$A32,Calculation!$C$102:$C$127,0),MATCH('Project-level output'!AL$5,Calculation!$C$102:$CL$102,0))</f>
        <v/>
      </c>
      <c r="AM32" s="70">
        <f t="array" ref="AM32">INDEX(Calculation!$C$102:$CL$127,MATCH('Project-level output'!$A32,Calculation!$C$102:$C$127,0),MATCH('Project-level output'!AM$5,Calculation!$C$102:$CL$102,0))</f>
        <v/>
      </c>
      <c r="AN32" s="70">
        <f t="array" ref="AN32">INDEX(Calculation!$C$102:$CL$127,MATCH('Project-level output'!$A32,Calculation!$C$102:$C$127,0),MATCH('Project-level output'!AN$5,Calculation!$C$102:$CL$102,0))</f>
        <v/>
      </c>
      <c r="AO32" s="70">
        <f t="array" ref="AO32">INDEX(Calculation!$C$102:$CL$127,MATCH('Project-level output'!$A32,Calculation!$C$102:$C$127,0),MATCH('Project-level output'!AO$5,Calculation!$C$102:$CL$102,0))</f>
        <v/>
      </c>
      <c r="AP32" s="70">
        <f t="array" ref="AP32">INDEX(Calculation!$C$102:$CL$127,MATCH('Project-level output'!$A32,Calculation!$C$102:$C$127,0),MATCH('Project-level output'!AP$5,Calculation!$C$102:$CL$102,0))</f>
        <v/>
      </c>
      <c r="AQ32" s="70">
        <f t="array" ref="AQ32">INDEX(Calculation!$C$102:$CL$127,MATCH('Project-level output'!$A32,Calculation!$C$102:$C$127,0),MATCH('Project-level output'!AQ$5,Calculation!$C$102:$CL$102,0))</f>
        <v/>
      </c>
      <c r="AR32" s="70">
        <f t="array" ref="AR32">INDEX(Calculation!$C$102:$CL$127,MATCH('Project-level output'!$A32,Calculation!$C$102:$C$127,0),MATCH('Project-level output'!AR$5,Calculation!$C$102:$CL$102,0))</f>
        <v/>
      </c>
      <c r="AS32" s="70">
        <f t="array" ref="AS32">INDEX(Calculation!$C$102:$CL$127,MATCH('Project-level output'!$A32,Calculation!$C$102:$C$127,0),MATCH('Project-level output'!AS$5,Calculation!$C$102:$CL$102,0))</f>
        <v/>
      </c>
      <c r="AT32" s="70">
        <f t="array" ref="AT32">INDEX(Calculation!$C$102:$CL$127,MATCH('Project-level output'!$A32,Calculation!$C$102:$C$127,0),MATCH('Project-level output'!AT$5,Calculation!$C$102:$CL$102,0))</f>
        <v/>
      </c>
      <c r="AU32" s="70">
        <f t="array" ref="AU32">INDEX(Calculation!$C$102:$CL$127,MATCH('Project-level output'!$A32,Calculation!$C$102:$C$127,0),MATCH('Project-level output'!AU$5,Calculation!$C$102:$CL$102,0))</f>
        <v/>
      </c>
      <c r="AV32" s="70">
        <f t="array" ref="AV32">INDEX(Calculation!$C$102:$CL$127,MATCH('Project-level output'!$A32,Calculation!$C$102:$C$127,0),MATCH('Project-level output'!AV$5,Calculation!$C$102:$CL$102,0))</f>
        <v/>
      </c>
      <c r="AW32" s="70">
        <f t="array" ref="AW32">INDEX(Calculation!$C$102:$CL$127,MATCH('Project-level output'!$A32,Calculation!$C$102:$C$127,0),MATCH('Project-level output'!AW$5,Calculation!$C$102:$CL$102,0))</f>
        <v/>
      </c>
      <c r="AX32" s="70">
        <f t="array" ref="AX32">INDEX(Calculation!$C$102:$CL$127,MATCH('Project-level output'!$A32,Calculation!$C$102:$C$127,0),MATCH('Project-level output'!AX$5,Calculation!$C$102:$CL$102,0))</f>
        <v/>
      </c>
      <c r="AY32" s="70">
        <f t="array" ref="AY32">INDEX(Calculation!$C$102:$CL$127,MATCH('Project-level output'!$A32,Calculation!$C$102:$C$127,0),MATCH('Project-level output'!AY$5,Calculation!$C$102:$CL$102,0))</f>
        <v/>
      </c>
      <c r="AZ32" s="70">
        <f t="array" ref="AZ32">INDEX(Calculation!$C$102:$CL$127,MATCH('Project-level output'!$A32,Calculation!$C$102:$C$127,0),MATCH('Project-level output'!AZ$5,Calculation!$C$102:$CL$102,0))</f>
        <v/>
      </c>
      <c r="BA32" s="70">
        <f t="array" ref="BA32">INDEX(Calculation!$C$102:$CL$127,MATCH('Project-level output'!$A32,Calculation!$C$102:$C$127,0),MATCH('Project-level output'!BA$5,Calculation!$C$102:$CL$102,0))</f>
        <v/>
      </c>
      <c r="BB32" s="70">
        <f t="array" ref="BB32">INDEX(Calculation!$C$102:$CL$127,MATCH('Project-level output'!$A32,Calculation!$C$102:$C$127,0),MATCH('Project-level output'!BB$5,Calculation!$C$102:$CL$102,0))</f>
        <v/>
      </c>
      <c r="BC32" s="71">
        <f t="array" ref="BC32">INDEX(Calculation!$C$102:$CL$127,MATCH('Project-level output'!$A32,Calculation!$C$102:$C$127,0),MATCH('Project-level output'!BC$5,Calculation!$C$102:$CL$102,0))</f>
        <v/>
      </c>
    </row>
    <row r="33" ht="12.75" customHeight="1" s="324">
      <c r="A33" s="63" t="inlineStr">
        <is>
          <t>Community benefit sharing fund</t>
        </is>
      </c>
      <c r="B33" s="70">
        <f t="array" ref="B33">INDEX(Calculation!$C$102:$CL$127,MATCH('Project-level output'!$A33,Calculation!$C$102:$C$127,0),MATCH('Project-level output'!B$5,Calculation!$C$102:$CL$102,0))</f>
        <v/>
      </c>
      <c r="C33" s="70">
        <f t="array" ref="C33">INDEX(Calculation!$C$102:$CL$127,MATCH('Project-level output'!$A33,Calculation!$C$102:$C$127,0),MATCH('Project-level output'!C$5,Calculation!$C$102:$CL$102,0))</f>
        <v/>
      </c>
      <c r="D33" s="70">
        <f t="array" ref="D33">INDEX(Calculation!$C$102:$CL$127,MATCH('Project-level output'!$A33,Calculation!$C$102:$C$127,0),MATCH('Project-level output'!D$5,Calculation!$C$102:$CL$102,0))</f>
        <v/>
      </c>
      <c r="E33" s="70">
        <f t="array" ref="E33">INDEX(Calculation!$C$102:$CL$127,MATCH('Project-level output'!$A33,Calculation!$C$102:$C$127,0),MATCH('Project-level output'!E$5,Calculation!$C$102:$CL$102,0))</f>
        <v/>
      </c>
      <c r="F33" s="70">
        <f t="array" ref="F33">INDEX(Calculation!$C$102:$CL$127,MATCH('Project-level output'!$A33,Calculation!$C$102:$C$127,0),MATCH('Project-level output'!F$5,Calculation!$C$102:$CL$102,0))</f>
        <v/>
      </c>
      <c r="G33" s="70">
        <f t="array" ref="G33">INDEX(Calculation!$C$102:$CL$127,MATCH('Project-level output'!$A33,Calculation!$C$102:$C$127,0),MATCH('Project-level output'!G$5,Calculation!$C$102:$CL$102,0))</f>
        <v/>
      </c>
      <c r="H33" s="70">
        <f t="array" ref="H33">INDEX(Calculation!$C$102:$CL$127,MATCH('Project-level output'!$A33,Calculation!$C$102:$C$127,0),MATCH('Project-level output'!H$5,Calculation!$C$102:$CL$102,0))</f>
        <v/>
      </c>
      <c r="I33" s="70">
        <f t="array" ref="I33">INDEX(Calculation!$C$102:$CL$127,MATCH('Project-level output'!$A33,Calculation!$C$102:$C$127,0),MATCH('Project-level output'!I$5,Calculation!$C$102:$CL$102,0))</f>
        <v/>
      </c>
      <c r="J33" s="70">
        <f t="array" ref="J33">INDEX(Calculation!$C$102:$CL$127,MATCH('Project-level output'!$A33,Calculation!$C$102:$C$127,0),MATCH('Project-level output'!J$5,Calculation!$C$102:$CL$102,0))</f>
        <v/>
      </c>
      <c r="K33" s="70">
        <f t="array" ref="K33">INDEX(Calculation!$C$102:$CL$127,MATCH('Project-level output'!$A33,Calculation!$C$102:$C$127,0),MATCH('Project-level output'!K$5,Calculation!$C$102:$CL$102,0))</f>
        <v/>
      </c>
      <c r="L33" s="70">
        <f t="array" ref="L33">INDEX(Calculation!$C$102:$CL$127,MATCH('Project-level output'!$A33,Calculation!$C$102:$C$127,0),MATCH('Project-level output'!L$5,Calculation!$C$102:$CL$102,0))</f>
        <v/>
      </c>
      <c r="M33" s="70">
        <f t="array" ref="M33">INDEX(Calculation!$C$102:$CL$127,MATCH('Project-level output'!$A33,Calculation!$C$102:$C$127,0),MATCH('Project-level output'!M$5,Calculation!$C$102:$CL$102,0))</f>
        <v/>
      </c>
      <c r="N33" s="70">
        <f t="array" ref="N33">INDEX(Calculation!$C$102:$CL$127,MATCH('Project-level output'!$A33,Calculation!$C$102:$C$127,0),MATCH('Project-level output'!N$5,Calculation!$C$102:$CL$102,0))</f>
        <v/>
      </c>
      <c r="O33" s="70">
        <f t="array" ref="O33">INDEX(Calculation!$C$102:$CL$127,MATCH('Project-level output'!$A33,Calculation!$C$102:$C$127,0),MATCH('Project-level output'!O$5,Calculation!$C$102:$CL$102,0))</f>
        <v/>
      </c>
      <c r="P33" s="70">
        <f t="array" ref="P33">INDEX(Calculation!$C$102:$CL$127,MATCH('Project-level output'!$A33,Calculation!$C$102:$C$127,0),MATCH('Project-level output'!P$5,Calculation!$C$102:$CL$102,0))</f>
        <v/>
      </c>
      <c r="Q33" s="70">
        <f t="array" ref="Q33">INDEX(Calculation!$C$102:$CL$127,MATCH('Project-level output'!$A33,Calculation!$C$102:$C$127,0),MATCH('Project-level output'!Q$5,Calculation!$C$102:$CL$102,0))</f>
        <v/>
      </c>
      <c r="R33" s="70">
        <f t="array" ref="R33">INDEX(Calculation!$C$102:$CL$127,MATCH('Project-level output'!$A33,Calculation!$C$102:$C$127,0),MATCH('Project-level output'!R$5,Calculation!$C$102:$CL$102,0))</f>
        <v/>
      </c>
      <c r="S33" s="70">
        <f t="array" ref="S33">INDEX(Calculation!$C$102:$CL$127,MATCH('Project-level output'!$A33,Calculation!$C$102:$C$127,0),MATCH('Project-level output'!S$5,Calculation!$C$102:$CL$102,0))</f>
        <v/>
      </c>
      <c r="T33" s="70">
        <f t="array" ref="T33">INDEX(Calculation!$C$102:$CL$127,MATCH('Project-level output'!$A33,Calculation!$C$102:$C$127,0),MATCH('Project-level output'!T$5,Calculation!$C$102:$CL$102,0))</f>
        <v/>
      </c>
      <c r="U33" s="70">
        <f t="array" ref="U33">INDEX(Calculation!$C$102:$CL$127,MATCH('Project-level output'!$A33,Calculation!$C$102:$C$127,0),MATCH('Project-level output'!U$5,Calculation!$C$102:$CL$102,0))</f>
        <v/>
      </c>
      <c r="V33" s="70">
        <f t="array" ref="V33">INDEX(Calculation!$C$102:$CL$127,MATCH('Project-level output'!$A33,Calculation!$C$102:$C$127,0),MATCH('Project-level output'!V$5,Calculation!$C$102:$CL$102,0))</f>
        <v/>
      </c>
      <c r="W33" s="70">
        <f t="array" ref="W33">INDEX(Calculation!$C$102:$CL$127,MATCH('Project-level output'!$A33,Calculation!$C$102:$C$127,0),MATCH('Project-level output'!W$5,Calculation!$C$102:$CL$102,0))</f>
        <v/>
      </c>
      <c r="X33" s="70">
        <f t="array" ref="X33">INDEX(Calculation!$C$102:$CL$127,MATCH('Project-level output'!$A33,Calculation!$C$102:$C$127,0),MATCH('Project-level output'!X$5,Calculation!$C$102:$CL$102,0))</f>
        <v/>
      </c>
      <c r="Y33" s="70">
        <f t="array" ref="Y33">INDEX(Calculation!$C$102:$CL$127,MATCH('Project-level output'!$A33,Calculation!$C$102:$C$127,0),MATCH('Project-level output'!Y$5,Calculation!$C$102:$CL$102,0))</f>
        <v/>
      </c>
      <c r="Z33" s="70">
        <f t="array" ref="Z33">INDEX(Calculation!$C$102:$CL$127,MATCH('Project-level output'!$A33,Calculation!$C$102:$C$127,0),MATCH('Project-level output'!Z$5,Calculation!$C$102:$CL$102,0))</f>
        <v/>
      </c>
      <c r="AA33" s="70">
        <f t="array" ref="AA33">INDEX(Calculation!$C$102:$CL$127,MATCH('Project-level output'!$A33,Calculation!$C$102:$C$127,0),MATCH('Project-level output'!AA$5,Calculation!$C$102:$CL$102,0))</f>
        <v/>
      </c>
      <c r="AB33" s="70">
        <f t="array" ref="AB33">INDEX(Calculation!$C$102:$CL$127,MATCH('Project-level output'!$A33,Calculation!$C$102:$C$127,0),MATCH('Project-level output'!AB$5,Calculation!$C$102:$CL$102,0))</f>
        <v/>
      </c>
      <c r="AC33" s="70">
        <f t="array" ref="AC33">INDEX(Calculation!$C$102:$CL$127,MATCH('Project-level output'!$A33,Calculation!$C$102:$C$127,0),MATCH('Project-level output'!AC$5,Calculation!$C$102:$CL$102,0))</f>
        <v/>
      </c>
      <c r="AD33" s="70">
        <f t="array" ref="AD33">INDEX(Calculation!$C$102:$CL$127,MATCH('Project-level output'!$A33,Calculation!$C$102:$C$127,0),MATCH('Project-level output'!AD$5,Calculation!$C$102:$CL$102,0))</f>
        <v/>
      </c>
      <c r="AE33" s="70">
        <f t="array" ref="AE33">INDEX(Calculation!$C$102:$CL$127,MATCH('Project-level output'!$A33,Calculation!$C$102:$C$127,0),MATCH('Project-level output'!AE$5,Calculation!$C$102:$CL$102,0))</f>
        <v/>
      </c>
      <c r="AF33" s="70">
        <f t="array" ref="AF33">INDEX(Calculation!$C$102:$CL$127,MATCH('Project-level output'!$A33,Calculation!$C$102:$C$127,0),MATCH('Project-level output'!AF$5,Calculation!$C$102:$CL$102,0))</f>
        <v/>
      </c>
      <c r="AG33" s="70">
        <f t="array" ref="AG33">INDEX(Calculation!$C$102:$CL$127,MATCH('Project-level output'!$A33,Calculation!$C$102:$C$127,0),MATCH('Project-level output'!AG$5,Calculation!$C$102:$CL$102,0))</f>
        <v/>
      </c>
      <c r="AH33" s="70">
        <f t="array" ref="AH33">INDEX(Calculation!$C$102:$CL$127,MATCH('Project-level output'!$A33,Calculation!$C$102:$C$127,0),MATCH('Project-level output'!AH$5,Calculation!$C$102:$CL$102,0))</f>
        <v/>
      </c>
      <c r="AI33" s="70">
        <f t="array" ref="AI33">INDEX(Calculation!$C$102:$CL$127,MATCH('Project-level output'!$A33,Calculation!$C$102:$C$127,0),MATCH('Project-level output'!AI$5,Calculation!$C$102:$CL$102,0))</f>
        <v/>
      </c>
      <c r="AJ33" s="70">
        <f t="array" ref="AJ33">INDEX(Calculation!$C$102:$CL$127,MATCH('Project-level output'!$A33,Calculation!$C$102:$C$127,0),MATCH('Project-level output'!AJ$5,Calculation!$C$102:$CL$102,0))</f>
        <v/>
      </c>
      <c r="AK33" s="70">
        <f t="array" ref="AK33">INDEX(Calculation!$C$102:$CL$127,MATCH('Project-level output'!$A33,Calculation!$C$102:$C$127,0),MATCH('Project-level output'!AK$5,Calculation!$C$102:$CL$102,0))</f>
        <v/>
      </c>
      <c r="AL33" s="70">
        <f t="array" ref="AL33">INDEX(Calculation!$C$102:$CL$127,MATCH('Project-level output'!$A33,Calculation!$C$102:$C$127,0),MATCH('Project-level output'!AL$5,Calculation!$C$102:$CL$102,0))</f>
        <v/>
      </c>
      <c r="AM33" s="70">
        <f t="array" ref="AM33">INDEX(Calculation!$C$102:$CL$127,MATCH('Project-level output'!$A33,Calculation!$C$102:$C$127,0),MATCH('Project-level output'!AM$5,Calculation!$C$102:$CL$102,0))</f>
        <v/>
      </c>
      <c r="AN33" s="70">
        <f t="array" ref="AN33">INDEX(Calculation!$C$102:$CL$127,MATCH('Project-level output'!$A33,Calculation!$C$102:$C$127,0),MATCH('Project-level output'!AN$5,Calculation!$C$102:$CL$102,0))</f>
        <v/>
      </c>
      <c r="AO33" s="70">
        <f t="array" ref="AO33">INDEX(Calculation!$C$102:$CL$127,MATCH('Project-level output'!$A33,Calculation!$C$102:$C$127,0),MATCH('Project-level output'!AO$5,Calculation!$C$102:$CL$102,0))</f>
        <v/>
      </c>
      <c r="AP33" s="70">
        <f t="array" ref="AP33">INDEX(Calculation!$C$102:$CL$127,MATCH('Project-level output'!$A33,Calculation!$C$102:$C$127,0),MATCH('Project-level output'!AP$5,Calculation!$C$102:$CL$102,0))</f>
        <v/>
      </c>
      <c r="AQ33" s="70">
        <f t="array" ref="AQ33">INDEX(Calculation!$C$102:$CL$127,MATCH('Project-level output'!$A33,Calculation!$C$102:$C$127,0),MATCH('Project-level output'!AQ$5,Calculation!$C$102:$CL$102,0))</f>
        <v/>
      </c>
      <c r="AR33" s="70">
        <f t="array" ref="AR33">INDEX(Calculation!$C$102:$CL$127,MATCH('Project-level output'!$A33,Calculation!$C$102:$C$127,0),MATCH('Project-level output'!AR$5,Calculation!$C$102:$CL$102,0))</f>
        <v/>
      </c>
      <c r="AS33" s="70">
        <f t="array" ref="AS33">INDEX(Calculation!$C$102:$CL$127,MATCH('Project-level output'!$A33,Calculation!$C$102:$C$127,0),MATCH('Project-level output'!AS$5,Calculation!$C$102:$CL$102,0))</f>
        <v/>
      </c>
      <c r="AT33" s="70">
        <f t="array" ref="AT33">INDEX(Calculation!$C$102:$CL$127,MATCH('Project-level output'!$A33,Calculation!$C$102:$C$127,0),MATCH('Project-level output'!AT$5,Calculation!$C$102:$CL$102,0))</f>
        <v/>
      </c>
      <c r="AU33" s="70">
        <f t="array" ref="AU33">INDEX(Calculation!$C$102:$CL$127,MATCH('Project-level output'!$A33,Calculation!$C$102:$C$127,0),MATCH('Project-level output'!AU$5,Calculation!$C$102:$CL$102,0))</f>
        <v/>
      </c>
      <c r="AV33" s="70">
        <f t="array" ref="AV33">INDEX(Calculation!$C$102:$CL$127,MATCH('Project-level output'!$A33,Calculation!$C$102:$C$127,0),MATCH('Project-level output'!AV$5,Calculation!$C$102:$CL$102,0))</f>
        <v/>
      </c>
      <c r="AW33" s="70">
        <f t="array" ref="AW33">INDEX(Calculation!$C$102:$CL$127,MATCH('Project-level output'!$A33,Calculation!$C$102:$C$127,0),MATCH('Project-level output'!AW$5,Calculation!$C$102:$CL$102,0))</f>
        <v/>
      </c>
      <c r="AX33" s="70">
        <f t="array" ref="AX33">INDEX(Calculation!$C$102:$CL$127,MATCH('Project-level output'!$A33,Calculation!$C$102:$C$127,0),MATCH('Project-level output'!AX$5,Calculation!$C$102:$CL$102,0))</f>
        <v/>
      </c>
      <c r="AY33" s="70">
        <f t="array" ref="AY33">INDEX(Calculation!$C$102:$CL$127,MATCH('Project-level output'!$A33,Calculation!$C$102:$C$127,0),MATCH('Project-level output'!AY$5,Calculation!$C$102:$CL$102,0))</f>
        <v/>
      </c>
      <c r="AZ33" s="70">
        <f t="array" ref="AZ33">INDEX(Calculation!$C$102:$CL$127,MATCH('Project-level output'!$A33,Calculation!$C$102:$C$127,0),MATCH('Project-level output'!AZ$5,Calculation!$C$102:$CL$102,0))</f>
        <v/>
      </c>
      <c r="BA33" s="70">
        <f t="array" ref="BA33">INDEX(Calculation!$C$102:$CL$127,MATCH('Project-level output'!$A33,Calculation!$C$102:$C$127,0),MATCH('Project-level output'!BA$5,Calculation!$C$102:$CL$102,0))</f>
        <v/>
      </c>
      <c r="BB33" s="70">
        <f t="array" ref="BB33">INDEX(Calculation!$C$102:$CL$127,MATCH('Project-level output'!$A33,Calculation!$C$102:$C$127,0),MATCH('Project-level output'!BB$5,Calculation!$C$102:$CL$102,0))</f>
        <v/>
      </c>
      <c r="BC33" s="71">
        <f t="array" ref="BC33">INDEX(Calculation!$C$102:$CL$127,MATCH('Project-level output'!$A33,Calculation!$C$102:$C$127,0),MATCH('Project-level output'!BC$5,Calculation!$C$102:$CL$102,0))</f>
        <v/>
      </c>
    </row>
    <row r="34" ht="12.75" customHeight="1" s="324">
      <c r="A34" s="63" t="inlineStr">
        <is>
          <t>Carbon standard fees</t>
        </is>
      </c>
      <c r="B34" s="70">
        <f t="array" ref="B34">INDEX(Calculation!$C$102:$CL$127,MATCH('Project-level output'!$A34,Calculation!$C$102:$C$127,0),MATCH('Project-level output'!B$5,Calculation!$C$102:$CL$102,0))</f>
        <v/>
      </c>
      <c r="C34" s="70">
        <f t="array" ref="C34">INDEX(Calculation!$C$102:$CL$127,MATCH('Project-level output'!$A34,Calculation!$C$102:$C$127,0),MATCH('Project-level output'!C$5,Calculation!$C$102:$CL$102,0))</f>
        <v/>
      </c>
      <c r="D34" s="70">
        <f t="array" ref="D34">INDEX(Calculation!$C$102:$CL$127,MATCH('Project-level output'!$A34,Calculation!$C$102:$C$127,0),MATCH('Project-level output'!D$5,Calculation!$C$102:$CL$102,0))</f>
        <v/>
      </c>
      <c r="E34" s="70">
        <f t="array" ref="E34">INDEX(Calculation!$C$102:$CL$127,MATCH('Project-level output'!$A34,Calculation!$C$102:$C$127,0),MATCH('Project-level output'!E$5,Calculation!$C$102:$CL$102,0))</f>
        <v/>
      </c>
      <c r="F34" s="70">
        <f t="array" ref="F34">INDEX(Calculation!$C$102:$CL$127,MATCH('Project-level output'!$A34,Calculation!$C$102:$C$127,0),MATCH('Project-level output'!F$5,Calculation!$C$102:$CL$102,0))</f>
        <v/>
      </c>
      <c r="G34" s="70">
        <f t="array" ref="G34">INDEX(Calculation!$C$102:$CL$127,MATCH('Project-level output'!$A34,Calculation!$C$102:$C$127,0),MATCH('Project-level output'!G$5,Calculation!$C$102:$CL$102,0))</f>
        <v/>
      </c>
      <c r="H34" s="70">
        <f t="array" ref="H34">INDEX(Calculation!$C$102:$CL$127,MATCH('Project-level output'!$A34,Calculation!$C$102:$C$127,0),MATCH('Project-level output'!H$5,Calculation!$C$102:$CL$102,0))</f>
        <v/>
      </c>
      <c r="I34" s="70">
        <f t="array" ref="I34">INDEX(Calculation!$C$102:$CL$127,MATCH('Project-level output'!$A34,Calculation!$C$102:$C$127,0),MATCH('Project-level output'!I$5,Calculation!$C$102:$CL$102,0))</f>
        <v/>
      </c>
      <c r="J34" s="70">
        <f t="array" ref="J34">INDEX(Calculation!$C$102:$CL$127,MATCH('Project-level output'!$A34,Calculation!$C$102:$C$127,0),MATCH('Project-level output'!J$5,Calculation!$C$102:$CL$102,0))</f>
        <v/>
      </c>
      <c r="K34" s="70">
        <f t="array" ref="K34">INDEX(Calculation!$C$102:$CL$127,MATCH('Project-level output'!$A34,Calculation!$C$102:$C$127,0),MATCH('Project-level output'!K$5,Calculation!$C$102:$CL$102,0))</f>
        <v/>
      </c>
      <c r="L34" s="70">
        <f t="array" ref="L34">INDEX(Calculation!$C$102:$CL$127,MATCH('Project-level output'!$A34,Calculation!$C$102:$C$127,0),MATCH('Project-level output'!L$5,Calculation!$C$102:$CL$102,0))</f>
        <v/>
      </c>
      <c r="M34" s="70">
        <f t="array" ref="M34">INDEX(Calculation!$C$102:$CL$127,MATCH('Project-level output'!$A34,Calculation!$C$102:$C$127,0),MATCH('Project-level output'!M$5,Calculation!$C$102:$CL$102,0))</f>
        <v/>
      </c>
      <c r="N34" s="70">
        <f t="array" ref="N34">INDEX(Calculation!$C$102:$CL$127,MATCH('Project-level output'!$A34,Calculation!$C$102:$C$127,0),MATCH('Project-level output'!N$5,Calculation!$C$102:$CL$102,0))</f>
        <v/>
      </c>
      <c r="O34" s="70">
        <f t="array" ref="O34">INDEX(Calculation!$C$102:$CL$127,MATCH('Project-level output'!$A34,Calculation!$C$102:$C$127,0),MATCH('Project-level output'!O$5,Calculation!$C$102:$CL$102,0))</f>
        <v/>
      </c>
      <c r="P34" s="70">
        <f t="array" ref="P34">INDEX(Calculation!$C$102:$CL$127,MATCH('Project-level output'!$A34,Calculation!$C$102:$C$127,0),MATCH('Project-level output'!P$5,Calculation!$C$102:$CL$102,0))</f>
        <v/>
      </c>
      <c r="Q34" s="70">
        <f t="array" ref="Q34">INDEX(Calculation!$C$102:$CL$127,MATCH('Project-level output'!$A34,Calculation!$C$102:$C$127,0),MATCH('Project-level output'!Q$5,Calculation!$C$102:$CL$102,0))</f>
        <v/>
      </c>
      <c r="R34" s="70">
        <f t="array" ref="R34">INDEX(Calculation!$C$102:$CL$127,MATCH('Project-level output'!$A34,Calculation!$C$102:$C$127,0),MATCH('Project-level output'!R$5,Calculation!$C$102:$CL$102,0))</f>
        <v/>
      </c>
      <c r="S34" s="70">
        <f t="array" ref="S34">INDEX(Calculation!$C$102:$CL$127,MATCH('Project-level output'!$A34,Calculation!$C$102:$C$127,0),MATCH('Project-level output'!S$5,Calculation!$C$102:$CL$102,0))</f>
        <v/>
      </c>
      <c r="T34" s="70">
        <f t="array" ref="T34">INDEX(Calculation!$C$102:$CL$127,MATCH('Project-level output'!$A34,Calculation!$C$102:$C$127,0),MATCH('Project-level output'!T$5,Calculation!$C$102:$CL$102,0))</f>
        <v/>
      </c>
      <c r="U34" s="70">
        <f t="array" ref="U34">INDEX(Calculation!$C$102:$CL$127,MATCH('Project-level output'!$A34,Calculation!$C$102:$C$127,0),MATCH('Project-level output'!U$5,Calculation!$C$102:$CL$102,0))</f>
        <v/>
      </c>
      <c r="V34" s="70">
        <f t="array" ref="V34">INDEX(Calculation!$C$102:$CL$127,MATCH('Project-level output'!$A34,Calculation!$C$102:$C$127,0),MATCH('Project-level output'!V$5,Calculation!$C$102:$CL$102,0))</f>
        <v/>
      </c>
      <c r="W34" s="70">
        <f t="array" ref="W34">INDEX(Calculation!$C$102:$CL$127,MATCH('Project-level output'!$A34,Calculation!$C$102:$C$127,0),MATCH('Project-level output'!W$5,Calculation!$C$102:$CL$102,0))</f>
        <v/>
      </c>
      <c r="X34" s="70">
        <f t="array" ref="X34">INDEX(Calculation!$C$102:$CL$127,MATCH('Project-level output'!$A34,Calculation!$C$102:$C$127,0),MATCH('Project-level output'!X$5,Calculation!$C$102:$CL$102,0))</f>
        <v/>
      </c>
      <c r="Y34" s="70">
        <f t="array" ref="Y34">INDEX(Calculation!$C$102:$CL$127,MATCH('Project-level output'!$A34,Calculation!$C$102:$C$127,0),MATCH('Project-level output'!Y$5,Calculation!$C$102:$CL$102,0))</f>
        <v/>
      </c>
      <c r="Z34" s="70">
        <f t="array" ref="Z34">INDEX(Calculation!$C$102:$CL$127,MATCH('Project-level output'!$A34,Calculation!$C$102:$C$127,0),MATCH('Project-level output'!Z$5,Calculation!$C$102:$CL$102,0))</f>
        <v/>
      </c>
      <c r="AA34" s="70">
        <f t="array" ref="AA34">INDEX(Calculation!$C$102:$CL$127,MATCH('Project-level output'!$A34,Calculation!$C$102:$C$127,0),MATCH('Project-level output'!AA$5,Calculation!$C$102:$CL$102,0))</f>
        <v/>
      </c>
      <c r="AB34" s="70">
        <f t="array" ref="AB34">INDEX(Calculation!$C$102:$CL$127,MATCH('Project-level output'!$A34,Calculation!$C$102:$C$127,0),MATCH('Project-level output'!AB$5,Calculation!$C$102:$CL$102,0))</f>
        <v/>
      </c>
      <c r="AC34" s="70">
        <f t="array" ref="AC34">INDEX(Calculation!$C$102:$CL$127,MATCH('Project-level output'!$A34,Calculation!$C$102:$C$127,0),MATCH('Project-level output'!AC$5,Calculation!$C$102:$CL$102,0))</f>
        <v/>
      </c>
      <c r="AD34" s="70">
        <f t="array" ref="AD34">INDEX(Calculation!$C$102:$CL$127,MATCH('Project-level output'!$A34,Calculation!$C$102:$C$127,0),MATCH('Project-level output'!AD$5,Calculation!$C$102:$CL$102,0))</f>
        <v/>
      </c>
      <c r="AE34" s="70">
        <f t="array" ref="AE34">INDEX(Calculation!$C$102:$CL$127,MATCH('Project-level output'!$A34,Calculation!$C$102:$C$127,0),MATCH('Project-level output'!AE$5,Calculation!$C$102:$CL$102,0))</f>
        <v/>
      </c>
      <c r="AF34" s="70">
        <f t="array" ref="AF34">INDEX(Calculation!$C$102:$CL$127,MATCH('Project-level output'!$A34,Calculation!$C$102:$C$127,0),MATCH('Project-level output'!AF$5,Calculation!$C$102:$CL$102,0))</f>
        <v/>
      </c>
      <c r="AG34" s="70">
        <f t="array" ref="AG34">INDEX(Calculation!$C$102:$CL$127,MATCH('Project-level output'!$A34,Calculation!$C$102:$C$127,0),MATCH('Project-level output'!AG$5,Calculation!$C$102:$CL$102,0))</f>
        <v/>
      </c>
      <c r="AH34" s="70">
        <f t="array" ref="AH34">INDEX(Calculation!$C$102:$CL$127,MATCH('Project-level output'!$A34,Calculation!$C$102:$C$127,0),MATCH('Project-level output'!AH$5,Calculation!$C$102:$CL$102,0))</f>
        <v/>
      </c>
      <c r="AI34" s="70">
        <f t="array" ref="AI34">INDEX(Calculation!$C$102:$CL$127,MATCH('Project-level output'!$A34,Calculation!$C$102:$C$127,0),MATCH('Project-level output'!AI$5,Calculation!$C$102:$CL$102,0))</f>
        <v/>
      </c>
      <c r="AJ34" s="70">
        <f t="array" ref="AJ34">INDEX(Calculation!$C$102:$CL$127,MATCH('Project-level output'!$A34,Calculation!$C$102:$C$127,0),MATCH('Project-level output'!AJ$5,Calculation!$C$102:$CL$102,0))</f>
        <v/>
      </c>
      <c r="AK34" s="70">
        <f t="array" ref="AK34">INDEX(Calculation!$C$102:$CL$127,MATCH('Project-level output'!$A34,Calculation!$C$102:$C$127,0),MATCH('Project-level output'!AK$5,Calculation!$C$102:$CL$102,0))</f>
        <v/>
      </c>
      <c r="AL34" s="70">
        <f t="array" ref="AL34">INDEX(Calculation!$C$102:$CL$127,MATCH('Project-level output'!$A34,Calculation!$C$102:$C$127,0),MATCH('Project-level output'!AL$5,Calculation!$C$102:$CL$102,0))</f>
        <v/>
      </c>
      <c r="AM34" s="70">
        <f t="array" ref="AM34">INDEX(Calculation!$C$102:$CL$127,MATCH('Project-level output'!$A34,Calculation!$C$102:$C$127,0),MATCH('Project-level output'!AM$5,Calculation!$C$102:$CL$102,0))</f>
        <v/>
      </c>
      <c r="AN34" s="70">
        <f t="array" ref="AN34">INDEX(Calculation!$C$102:$CL$127,MATCH('Project-level output'!$A34,Calculation!$C$102:$C$127,0),MATCH('Project-level output'!AN$5,Calculation!$C$102:$CL$102,0))</f>
        <v/>
      </c>
      <c r="AO34" s="70">
        <f t="array" ref="AO34">INDEX(Calculation!$C$102:$CL$127,MATCH('Project-level output'!$A34,Calculation!$C$102:$C$127,0),MATCH('Project-level output'!AO$5,Calculation!$C$102:$CL$102,0))</f>
        <v/>
      </c>
      <c r="AP34" s="70">
        <f t="array" ref="AP34">INDEX(Calculation!$C$102:$CL$127,MATCH('Project-level output'!$A34,Calculation!$C$102:$C$127,0),MATCH('Project-level output'!AP$5,Calculation!$C$102:$CL$102,0))</f>
        <v/>
      </c>
      <c r="AQ34" s="70">
        <f t="array" ref="AQ34">INDEX(Calculation!$C$102:$CL$127,MATCH('Project-level output'!$A34,Calculation!$C$102:$C$127,0),MATCH('Project-level output'!AQ$5,Calculation!$C$102:$CL$102,0))</f>
        <v/>
      </c>
      <c r="AR34" s="70">
        <f t="array" ref="AR34">INDEX(Calculation!$C$102:$CL$127,MATCH('Project-level output'!$A34,Calculation!$C$102:$C$127,0),MATCH('Project-level output'!AR$5,Calculation!$C$102:$CL$102,0))</f>
        <v/>
      </c>
      <c r="AS34" s="70">
        <f t="array" ref="AS34">INDEX(Calculation!$C$102:$CL$127,MATCH('Project-level output'!$A34,Calculation!$C$102:$C$127,0),MATCH('Project-level output'!AS$5,Calculation!$C$102:$CL$102,0))</f>
        <v/>
      </c>
      <c r="AT34" s="70">
        <f t="array" ref="AT34">INDEX(Calculation!$C$102:$CL$127,MATCH('Project-level output'!$A34,Calculation!$C$102:$C$127,0),MATCH('Project-level output'!AT$5,Calculation!$C$102:$CL$102,0))</f>
        <v/>
      </c>
      <c r="AU34" s="70">
        <f t="array" ref="AU34">INDEX(Calculation!$C$102:$CL$127,MATCH('Project-level output'!$A34,Calculation!$C$102:$C$127,0),MATCH('Project-level output'!AU$5,Calculation!$C$102:$CL$102,0))</f>
        <v/>
      </c>
      <c r="AV34" s="70">
        <f t="array" ref="AV34">INDEX(Calculation!$C$102:$CL$127,MATCH('Project-level output'!$A34,Calculation!$C$102:$C$127,0),MATCH('Project-level output'!AV$5,Calculation!$C$102:$CL$102,0))</f>
        <v/>
      </c>
      <c r="AW34" s="70">
        <f t="array" ref="AW34">INDEX(Calculation!$C$102:$CL$127,MATCH('Project-level output'!$A34,Calculation!$C$102:$C$127,0),MATCH('Project-level output'!AW$5,Calculation!$C$102:$CL$102,0))</f>
        <v/>
      </c>
      <c r="AX34" s="70">
        <f t="array" ref="AX34">INDEX(Calculation!$C$102:$CL$127,MATCH('Project-level output'!$A34,Calculation!$C$102:$C$127,0),MATCH('Project-level output'!AX$5,Calculation!$C$102:$CL$102,0))</f>
        <v/>
      </c>
      <c r="AY34" s="70">
        <f t="array" ref="AY34">INDEX(Calculation!$C$102:$CL$127,MATCH('Project-level output'!$A34,Calculation!$C$102:$C$127,0),MATCH('Project-level output'!AY$5,Calculation!$C$102:$CL$102,0))</f>
        <v/>
      </c>
      <c r="AZ34" s="70">
        <f t="array" ref="AZ34">INDEX(Calculation!$C$102:$CL$127,MATCH('Project-level output'!$A34,Calculation!$C$102:$C$127,0),MATCH('Project-level output'!AZ$5,Calculation!$C$102:$CL$102,0))</f>
        <v/>
      </c>
      <c r="BA34" s="70">
        <f t="array" ref="BA34">INDEX(Calculation!$C$102:$CL$127,MATCH('Project-level output'!$A34,Calculation!$C$102:$C$127,0),MATCH('Project-level output'!BA$5,Calculation!$C$102:$CL$102,0))</f>
        <v/>
      </c>
      <c r="BB34" s="70">
        <f t="array" ref="BB34">INDEX(Calculation!$C$102:$CL$127,MATCH('Project-level output'!$A34,Calculation!$C$102:$C$127,0),MATCH('Project-level output'!BB$5,Calculation!$C$102:$CL$102,0))</f>
        <v/>
      </c>
      <c r="BC34" s="71">
        <f t="array" ref="BC34">INDEX(Calculation!$C$102:$CL$127,MATCH('Project-level output'!$A34,Calculation!$C$102:$C$127,0),MATCH('Project-level output'!BC$5,Calculation!$C$102:$CL$102,0))</f>
        <v/>
      </c>
    </row>
    <row r="35" ht="12.75" customHeight="1" s="324">
      <c r="A35" s="63" t="inlineStr">
        <is>
          <t>Baseline reassessment</t>
        </is>
      </c>
      <c r="B35" s="70">
        <f t="array" ref="B35">INDEX(Calculation!$C$102:$CL$127,MATCH('Project-level output'!$A35,Calculation!$C$102:$C$127,0),MATCH('Project-level output'!B$5,Calculation!$C$102:$CL$102,0))</f>
        <v/>
      </c>
      <c r="C35" s="70">
        <f t="array" ref="C35">INDEX(Calculation!$C$102:$CL$127,MATCH('Project-level output'!$A35,Calculation!$C$102:$C$127,0),MATCH('Project-level output'!C$5,Calculation!$C$102:$CL$102,0))</f>
        <v/>
      </c>
      <c r="D35" s="70">
        <f t="array" ref="D35">INDEX(Calculation!$C$102:$CL$127,MATCH('Project-level output'!$A35,Calculation!$C$102:$C$127,0),MATCH('Project-level output'!D$5,Calculation!$C$102:$CL$102,0))</f>
        <v/>
      </c>
      <c r="E35" s="70">
        <f t="array" ref="E35">INDEX(Calculation!$C$102:$CL$127,MATCH('Project-level output'!$A35,Calculation!$C$102:$C$127,0),MATCH('Project-level output'!E$5,Calculation!$C$102:$CL$102,0))</f>
        <v/>
      </c>
      <c r="F35" s="70">
        <f t="array" ref="F35">INDEX(Calculation!$C$102:$CL$127,MATCH('Project-level output'!$A35,Calculation!$C$102:$C$127,0),MATCH('Project-level output'!F$5,Calculation!$C$102:$CL$102,0))</f>
        <v/>
      </c>
      <c r="G35" s="70">
        <f t="array" ref="G35">INDEX(Calculation!$C$102:$CL$127,MATCH('Project-level output'!$A35,Calculation!$C$102:$C$127,0),MATCH('Project-level output'!G$5,Calculation!$C$102:$CL$102,0))</f>
        <v/>
      </c>
      <c r="H35" s="70">
        <f t="array" ref="H35">INDEX(Calculation!$C$102:$CL$127,MATCH('Project-level output'!$A35,Calculation!$C$102:$C$127,0),MATCH('Project-level output'!H$5,Calculation!$C$102:$CL$102,0))</f>
        <v/>
      </c>
      <c r="I35" s="70">
        <f t="array" ref="I35">INDEX(Calculation!$C$102:$CL$127,MATCH('Project-level output'!$A35,Calculation!$C$102:$C$127,0),MATCH('Project-level output'!I$5,Calculation!$C$102:$CL$102,0))</f>
        <v/>
      </c>
      <c r="J35" s="70">
        <f t="array" ref="J35">INDEX(Calculation!$C$102:$CL$127,MATCH('Project-level output'!$A35,Calculation!$C$102:$C$127,0),MATCH('Project-level output'!J$5,Calculation!$C$102:$CL$102,0))</f>
        <v/>
      </c>
      <c r="K35" s="70">
        <f t="array" ref="K35">INDEX(Calculation!$C$102:$CL$127,MATCH('Project-level output'!$A35,Calculation!$C$102:$C$127,0),MATCH('Project-level output'!K$5,Calculation!$C$102:$CL$102,0))</f>
        <v/>
      </c>
      <c r="L35" s="70">
        <f t="array" ref="L35">INDEX(Calculation!$C$102:$CL$127,MATCH('Project-level output'!$A35,Calculation!$C$102:$C$127,0),MATCH('Project-level output'!L$5,Calculation!$C$102:$CL$102,0))</f>
        <v/>
      </c>
      <c r="M35" s="70">
        <f t="array" ref="M35">INDEX(Calculation!$C$102:$CL$127,MATCH('Project-level output'!$A35,Calculation!$C$102:$C$127,0),MATCH('Project-level output'!M$5,Calculation!$C$102:$CL$102,0))</f>
        <v/>
      </c>
      <c r="N35" s="70">
        <f t="array" ref="N35">INDEX(Calculation!$C$102:$CL$127,MATCH('Project-level output'!$A35,Calculation!$C$102:$C$127,0),MATCH('Project-level output'!N$5,Calculation!$C$102:$CL$102,0))</f>
        <v/>
      </c>
      <c r="O35" s="70">
        <f t="array" ref="O35">INDEX(Calculation!$C$102:$CL$127,MATCH('Project-level output'!$A35,Calculation!$C$102:$C$127,0),MATCH('Project-level output'!O$5,Calculation!$C$102:$CL$102,0))</f>
        <v/>
      </c>
      <c r="P35" s="70">
        <f t="array" ref="P35">INDEX(Calculation!$C$102:$CL$127,MATCH('Project-level output'!$A35,Calculation!$C$102:$C$127,0),MATCH('Project-level output'!P$5,Calculation!$C$102:$CL$102,0))</f>
        <v/>
      </c>
      <c r="Q35" s="70">
        <f t="array" ref="Q35">INDEX(Calculation!$C$102:$CL$127,MATCH('Project-level output'!$A35,Calculation!$C$102:$C$127,0),MATCH('Project-level output'!Q$5,Calculation!$C$102:$CL$102,0))</f>
        <v/>
      </c>
      <c r="R35" s="70">
        <f t="array" ref="R35">INDEX(Calculation!$C$102:$CL$127,MATCH('Project-level output'!$A35,Calculation!$C$102:$C$127,0),MATCH('Project-level output'!R$5,Calculation!$C$102:$CL$102,0))</f>
        <v/>
      </c>
      <c r="S35" s="70">
        <f t="array" ref="S35">INDEX(Calculation!$C$102:$CL$127,MATCH('Project-level output'!$A35,Calculation!$C$102:$C$127,0),MATCH('Project-level output'!S$5,Calculation!$C$102:$CL$102,0))</f>
        <v/>
      </c>
      <c r="T35" s="70">
        <f t="array" ref="T35">INDEX(Calculation!$C$102:$CL$127,MATCH('Project-level output'!$A35,Calculation!$C$102:$C$127,0),MATCH('Project-level output'!T$5,Calculation!$C$102:$CL$102,0))</f>
        <v/>
      </c>
      <c r="U35" s="70">
        <f t="array" ref="U35">INDEX(Calculation!$C$102:$CL$127,MATCH('Project-level output'!$A35,Calculation!$C$102:$C$127,0),MATCH('Project-level output'!U$5,Calculation!$C$102:$CL$102,0))</f>
        <v/>
      </c>
      <c r="V35" s="70">
        <f t="array" ref="V35">INDEX(Calculation!$C$102:$CL$127,MATCH('Project-level output'!$A35,Calculation!$C$102:$C$127,0),MATCH('Project-level output'!V$5,Calculation!$C$102:$CL$102,0))</f>
        <v/>
      </c>
      <c r="W35" s="70">
        <f t="array" ref="W35">INDEX(Calculation!$C$102:$CL$127,MATCH('Project-level output'!$A35,Calculation!$C$102:$C$127,0),MATCH('Project-level output'!W$5,Calculation!$C$102:$CL$102,0))</f>
        <v/>
      </c>
      <c r="X35" s="70">
        <f t="array" ref="X35">INDEX(Calculation!$C$102:$CL$127,MATCH('Project-level output'!$A35,Calculation!$C$102:$C$127,0),MATCH('Project-level output'!X$5,Calculation!$C$102:$CL$102,0))</f>
        <v/>
      </c>
      <c r="Y35" s="70">
        <f t="array" ref="Y35">INDEX(Calculation!$C$102:$CL$127,MATCH('Project-level output'!$A35,Calculation!$C$102:$C$127,0),MATCH('Project-level output'!Y$5,Calculation!$C$102:$CL$102,0))</f>
        <v/>
      </c>
      <c r="Z35" s="70">
        <f t="array" ref="Z35">INDEX(Calculation!$C$102:$CL$127,MATCH('Project-level output'!$A35,Calculation!$C$102:$C$127,0),MATCH('Project-level output'!Z$5,Calculation!$C$102:$CL$102,0))</f>
        <v/>
      </c>
      <c r="AA35" s="70">
        <f t="array" ref="AA35">INDEX(Calculation!$C$102:$CL$127,MATCH('Project-level output'!$A35,Calculation!$C$102:$C$127,0),MATCH('Project-level output'!AA$5,Calculation!$C$102:$CL$102,0))</f>
        <v/>
      </c>
      <c r="AB35" s="70">
        <f t="array" ref="AB35">INDEX(Calculation!$C$102:$CL$127,MATCH('Project-level output'!$A35,Calculation!$C$102:$C$127,0),MATCH('Project-level output'!AB$5,Calculation!$C$102:$CL$102,0))</f>
        <v/>
      </c>
      <c r="AC35" s="70">
        <f t="array" ref="AC35">INDEX(Calculation!$C$102:$CL$127,MATCH('Project-level output'!$A35,Calculation!$C$102:$C$127,0),MATCH('Project-level output'!AC$5,Calculation!$C$102:$CL$102,0))</f>
        <v/>
      </c>
      <c r="AD35" s="70">
        <f t="array" ref="AD35">INDEX(Calculation!$C$102:$CL$127,MATCH('Project-level output'!$A35,Calculation!$C$102:$C$127,0),MATCH('Project-level output'!AD$5,Calculation!$C$102:$CL$102,0))</f>
        <v/>
      </c>
      <c r="AE35" s="70">
        <f t="array" ref="AE35">INDEX(Calculation!$C$102:$CL$127,MATCH('Project-level output'!$A35,Calculation!$C$102:$C$127,0),MATCH('Project-level output'!AE$5,Calculation!$C$102:$CL$102,0))</f>
        <v/>
      </c>
      <c r="AF35" s="70">
        <f t="array" ref="AF35">INDEX(Calculation!$C$102:$CL$127,MATCH('Project-level output'!$A35,Calculation!$C$102:$C$127,0),MATCH('Project-level output'!AF$5,Calculation!$C$102:$CL$102,0))</f>
        <v/>
      </c>
      <c r="AG35" s="70">
        <f t="array" ref="AG35">INDEX(Calculation!$C$102:$CL$127,MATCH('Project-level output'!$A35,Calculation!$C$102:$C$127,0),MATCH('Project-level output'!AG$5,Calculation!$C$102:$CL$102,0))</f>
        <v/>
      </c>
      <c r="AH35" s="70">
        <f t="array" ref="AH35">INDEX(Calculation!$C$102:$CL$127,MATCH('Project-level output'!$A35,Calculation!$C$102:$C$127,0),MATCH('Project-level output'!AH$5,Calculation!$C$102:$CL$102,0))</f>
        <v/>
      </c>
      <c r="AI35" s="70">
        <f t="array" ref="AI35">INDEX(Calculation!$C$102:$CL$127,MATCH('Project-level output'!$A35,Calculation!$C$102:$C$127,0),MATCH('Project-level output'!AI$5,Calculation!$C$102:$CL$102,0))</f>
        <v/>
      </c>
      <c r="AJ35" s="70">
        <f t="array" ref="AJ35">INDEX(Calculation!$C$102:$CL$127,MATCH('Project-level output'!$A35,Calculation!$C$102:$C$127,0),MATCH('Project-level output'!AJ$5,Calculation!$C$102:$CL$102,0))</f>
        <v/>
      </c>
      <c r="AK35" s="70">
        <f t="array" ref="AK35">INDEX(Calculation!$C$102:$CL$127,MATCH('Project-level output'!$A35,Calculation!$C$102:$C$127,0),MATCH('Project-level output'!AK$5,Calculation!$C$102:$CL$102,0))</f>
        <v/>
      </c>
      <c r="AL35" s="70">
        <f t="array" ref="AL35">INDEX(Calculation!$C$102:$CL$127,MATCH('Project-level output'!$A35,Calculation!$C$102:$C$127,0),MATCH('Project-level output'!AL$5,Calculation!$C$102:$CL$102,0))</f>
        <v/>
      </c>
      <c r="AM35" s="70">
        <f t="array" ref="AM35">INDEX(Calculation!$C$102:$CL$127,MATCH('Project-level output'!$A35,Calculation!$C$102:$C$127,0),MATCH('Project-level output'!AM$5,Calculation!$C$102:$CL$102,0))</f>
        <v/>
      </c>
      <c r="AN35" s="70">
        <f t="array" ref="AN35">INDEX(Calculation!$C$102:$CL$127,MATCH('Project-level output'!$A35,Calculation!$C$102:$C$127,0),MATCH('Project-level output'!AN$5,Calculation!$C$102:$CL$102,0))</f>
        <v/>
      </c>
      <c r="AO35" s="70">
        <f t="array" ref="AO35">INDEX(Calculation!$C$102:$CL$127,MATCH('Project-level output'!$A35,Calculation!$C$102:$C$127,0),MATCH('Project-level output'!AO$5,Calculation!$C$102:$CL$102,0))</f>
        <v/>
      </c>
      <c r="AP35" s="70">
        <f t="array" ref="AP35">INDEX(Calculation!$C$102:$CL$127,MATCH('Project-level output'!$A35,Calculation!$C$102:$C$127,0),MATCH('Project-level output'!AP$5,Calculation!$C$102:$CL$102,0))</f>
        <v/>
      </c>
      <c r="AQ35" s="70">
        <f t="array" ref="AQ35">INDEX(Calculation!$C$102:$CL$127,MATCH('Project-level output'!$A35,Calculation!$C$102:$C$127,0),MATCH('Project-level output'!AQ$5,Calculation!$C$102:$CL$102,0))</f>
        <v/>
      </c>
      <c r="AR35" s="70">
        <f t="array" ref="AR35">INDEX(Calculation!$C$102:$CL$127,MATCH('Project-level output'!$A35,Calculation!$C$102:$C$127,0),MATCH('Project-level output'!AR$5,Calculation!$C$102:$CL$102,0))</f>
        <v/>
      </c>
      <c r="AS35" s="70">
        <f t="array" ref="AS35">INDEX(Calculation!$C$102:$CL$127,MATCH('Project-level output'!$A35,Calculation!$C$102:$C$127,0),MATCH('Project-level output'!AS$5,Calculation!$C$102:$CL$102,0))</f>
        <v/>
      </c>
      <c r="AT35" s="70">
        <f t="array" ref="AT35">INDEX(Calculation!$C$102:$CL$127,MATCH('Project-level output'!$A35,Calculation!$C$102:$C$127,0),MATCH('Project-level output'!AT$5,Calculation!$C$102:$CL$102,0))</f>
        <v/>
      </c>
      <c r="AU35" s="70">
        <f t="array" ref="AU35">INDEX(Calculation!$C$102:$CL$127,MATCH('Project-level output'!$A35,Calculation!$C$102:$C$127,0),MATCH('Project-level output'!AU$5,Calculation!$C$102:$CL$102,0))</f>
        <v/>
      </c>
      <c r="AV35" s="70">
        <f t="array" ref="AV35">INDEX(Calculation!$C$102:$CL$127,MATCH('Project-level output'!$A35,Calculation!$C$102:$C$127,0),MATCH('Project-level output'!AV$5,Calculation!$C$102:$CL$102,0))</f>
        <v/>
      </c>
      <c r="AW35" s="70">
        <f t="array" ref="AW35">INDEX(Calculation!$C$102:$CL$127,MATCH('Project-level output'!$A35,Calculation!$C$102:$C$127,0),MATCH('Project-level output'!AW$5,Calculation!$C$102:$CL$102,0))</f>
        <v/>
      </c>
      <c r="AX35" s="70">
        <f t="array" ref="AX35">INDEX(Calculation!$C$102:$CL$127,MATCH('Project-level output'!$A35,Calculation!$C$102:$C$127,0),MATCH('Project-level output'!AX$5,Calculation!$C$102:$CL$102,0))</f>
        <v/>
      </c>
      <c r="AY35" s="70">
        <f t="array" ref="AY35">INDEX(Calculation!$C$102:$CL$127,MATCH('Project-level output'!$A35,Calculation!$C$102:$C$127,0),MATCH('Project-level output'!AY$5,Calculation!$C$102:$CL$102,0))</f>
        <v/>
      </c>
      <c r="AZ35" s="70">
        <f t="array" ref="AZ35">INDEX(Calculation!$C$102:$CL$127,MATCH('Project-level output'!$A35,Calculation!$C$102:$C$127,0),MATCH('Project-level output'!AZ$5,Calculation!$C$102:$CL$102,0))</f>
        <v/>
      </c>
      <c r="BA35" s="70">
        <f t="array" ref="BA35">INDEX(Calculation!$C$102:$CL$127,MATCH('Project-level output'!$A35,Calculation!$C$102:$C$127,0),MATCH('Project-level output'!BA$5,Calculation!$C$102:$CL$102,0))</f>
        <v/>
      </c>
      <c r="BB35" s="70">
        <f t="array" ref="BB35">INDEX(Calculation!$C$102:$CL$127,MATCH('Project-level output'!$A35,Calculation!$C$102:$C$127,0),MATCH('Project-level output'!BB$5,Calculation!$C$102:$CL$102,0))</f>
        <v/>
      </c>
      <c r="BC35" s="71">
        <f t="array" ref="BC35">INDEX(Calculation!$C$102:$CL$127,MATCH('Project-level output'!$A35,Calculation!$C$102:$C$127,0),MATCH('Project-level output'!BC$5,Calculation!$C$102:$CL$102,0))</f>
        <v/>
      </c>
    </row>
    <row r="36" ht="12.75" customHeight="1" s="324">
      <c r="A36" s="63" t="inlineStr">
        <is>
          <t>MRV</t>
        </is>
      </c>
      <c r="B36" s="70">
        <f t="array" ref="B36">INDEX(Calculation!$C$102:$CL$127,MATCH('Project-level output'!$A36,Calculation!$C$102:$C$127,0),MATCH('Project-level output'!B$5,Calculation!$C$102:$CL$102,0))</f>
        <v/>
      </c>
      <c r="C36" s="70">
        <f t="array" ref="C36">INDEX(Calculation!$C$102:$CL$127,MATCH('Project-level output'!$A36,Calculation!$C$102:$C$127,0),MATCH('Project-level output'!C$5,Calculation!$C$102:$CL$102,0))</f>
        <v/>
      </c>
      <c r="D36" s="70">
        <f t="array" ref="D36">INDEX(Calculation!$C$102:$CL$127,MATCH('Project-level output'!$A36,Calculation!$C$102:$C$127,0),MATCH('Project-level output'!D$5,Calculation!$C$102:$CL$102,0))</f>
        <v/>
      </c>
      <c r="E36" s="70">
        <f t="array" ref="E36">INDEX(Calculation!$C$102:$CL$127,MATCH('Project-level output'!$A36,Calculation!$C$102:$C$127,0),MATCH('Project-level output'!E$5,Calculation!$C$102:$CL$102,0))</f>
        <v/>
      </c>
      <c r="F36" s="70">
        <f t="array" ref="F36">INDEX(Calculation!$C$102:$CL$127,MATCH('Project-level output'!$A36,Calculation!$C$102:$C$127,0),MATCH('Project-level output'!F$5,Calculation!$C$102:$CL$102,0))</f>
        <v/>
      </c>
      <c r="G36" s="70">
        <f t="array" ref="G36">INDEX(Calculation!$C$102:$CL$127,MATCH('Project-level output'!$A36,Calculation!$C$102:$C$127,0),MATCH('Project-level output'!G$5,Calculation!$C$102:$CL$102,0))</f>
        <v/>
      </c>
      <c r="H36" s="70">
        <f t="array" ref="H36">INDEX(Calculation!$C$102:$CL$127,MATCH('Project-level output'!$A36,Calculation!$C$102:$C$127,0),MATCH('Project-level output'!H$5,Calculation!$C$102:$CL$102,0))</f>
        <v/>
      </c>
      <c r="I36" s="70">
        <f t="array" ref="I36">INDEX(Calculation!$C$102:$CL$127,MATCH('Project-level output'!$A36,Calculation!$C$102:$C$127,0),MATCH('Project-level output'!I$5,Calculation!$C$102:$CL$102,0))</f>
        <v/>
      </c>
      <c r="J36" s="70">
        <f t="array" ref="J36">INDEX(Calculation!$C$102:$CL$127,MATCH('Project-level output'!$A36,Calculation!$C$102:$C$127,0),MATCH('Project-level output'!J$5,Calculation!$C$102:$CL$102,0))</f>
        <v/>
      </c>
      <c r="K36" s="70">
        <f t="array" ref="K36">INDEX(Calculation!$C$102:$CL$127,MATCH('Project-level output'!$A36,Calculation!$C$102:$C$127,0),MATCH('Project-level output'!K$5,Calculation!$C$102:$CL$102,0))</f>
        <v/>
      </c>
      <c r="L36" s="70">
        <f t="array" ref="L36">INDEX(Calculation!$C$102:$CL$127,MATCH('Project-level output'!$A36,Calculation!$C$102:$C$127,0),MATCH('Project-level output'!L$5,Calculation!$C$102:$CL$102,0))</f>
        <v/>
      </c>
      <c r="M36" s="70">
        <f t="array" ref="M36">INDEX(Calculation!$C$102:$CL$127,MATCH('Project-level output'!$A36,Calculation!$C$102:$C$127,0),MATCH('Project-level output'!M$5,Calculation!$C$102:$CL$102,0))</f>
        <v/>
      </c>
      <c r="N36" s="70">
        <f t="array" ref="N36">INDEX(Calculation!$C$102:$CL$127,MATCH('Project-level output'!$A36,Calculation!$C$102:$C$127,0),MATCH('Project-level output'!N$5,Calculation!$C$102:$CL$102,0))</f>
        <v/>
      </c>
      <c r="O36" s="70">
        <f t="array" ref="O36">INDEX(Calculation!$C$102:$CL$127,MATCH('Project-level output'!$A36,Calculation!$C$102:$C$127,0),MATCH('Project-level output'!O$5,Calculation!$C$102:$CL$102,0))</f>
        <v/>
      </c>
      <c r="P36" s="70">
        <f t="array" ref="P36">INDEX(Calculation!$C$102:$CL$127,MATCH('Project-level output'!$A36,Calculation!$C$102:$C$127,0),MATCH('Project-level output'!P$5,Calculation!$C$102:$CL$102,0))</f>
        <v/>
      </c>
      <c r="Q36" s="70">
        <f t="array" ref="Q36">INDEX(Calculation!$C$102:$CL$127,MATCH('Project-level output'!$A36,Calculation!$C$102:$C$127,0),MATCH('Project-level output'!Q$5,Calculation!$C$102:$CL$102,0))</f>
        <v/>
      </c>
      <c r="R36" s="70">
        <f t="array" ref="R36">INDEX(Calculation!$C$102:$CL$127,MATCH('Project-level output'!$A36,Calculation!$C$102:$C$127,0),MATCH('Project-level output'!R$5,Calculation!$C$102:$CL$102,0))</f>
        <v/>
      </c>
      <c r="S36" s="70">
        <f t="array" ref="S36">INDEX(Calculation!$C$102:$CL$127,MATCH('Project-level output'!$A36,Calculation!$C$102:$C$127,0),MATCH('Project-level output'!S$5,Calculation!$C$102:$CL$102,0))</f>
        <v/>
      </c>
      <c r="T36" s="70">
        <f t="array" ref="T36">INDEX(Calculation!$C$102:$CL$127,MATCH('Project-level output'!$A36,Calculation!$C$102:$C$127,0),MATCH('Project-level output'!T$5,Calculation!$C$102:$CL$102,0))</f>
        <v/>
      </c>
      <c r="U36" s="70">
        <f t="array" ref="U36">INDEX(Calculation!$C$102:$CL$127,MATCH('Project-level output'!$A36,Calculation!$C$102:$C$127,0),MATCH('Project-level output'!U$5,Calculation!$C$102:$CL$102,0))</f>
        <v/>
      </c>
      <c r="V36" s="70">
        <f t="array" ref="V36">INDEX(Calculation!$C$102:$CL$127,MATCH('Project-level output'!$A36,Calculation!$C$102:$C$127,0),MATCH('Project-level output'!V$5,Calculation!$C$102:$CL$102,0))</f>
        <v/>
      </c>
      <c r="W36" s="70">
        <f t="array" ref="W36">INDEX(Calculation!$C$102:$CL$127,MATCH('Project-level output'!$A36,Calculation!$C$102:$C$127,0),MATCH('Project-level output'!W$5,Calculation!$C$102:$CL$102,0))</f>
        <v/>
      </c>
      <c r="X36" s="70">
        <f t="array" ref="X36">INDEX(Calculation!$C$102:$CL$127,MATCH('Project-level output'!$A36,Calculation!$C$102:$C$127,0),MATCH('Project-level output'!X$5,Calculation!$C$102:$CL$102,0))</f>
        <v/>
      </c>
      <c r="Y36" s="70">
        <f t="array" ref="Y36">INDEX(Calculation!$C$102:$CL$127,MATCH('Project-level output'!$A36,Calculation!$C$102:$C$127,0),MATCH('Project-level output'!Y$5,Calculation!$C$102:$CL$102,0))</f>
        <v/>
      </c>
      <c r="Z36" s="70">
        <f t="array" ref="Z36">INDEX(Calculation!$C$102:$CL$127,MATCH('Project-level output'!$A36,Calculation!$C$102:$C$127,0),MATCH('Project-level output'!Z$5,Calculation!$C$102:$CL$102,0))</f>
        <v/>
      </c>
      <c r="AA36" s="70">
        <f t="array" ref="AA36">INDEX(Calculation!$C$102:$CL$127,MATCH('Project-level output'!$A36,Calculation!$C$102:$C$127,0),MATCH('Project-level output'!AA$5,Calculation!$C$102:$CL$102,0))</f>
        <v/>
      </c>
      <c r="AB36" s="70">
        <f t="array" ref="AB36">INDEX(Calculation!$C$102:$CL$127,MATCH('Project-level output'!$A36,Calculation!$C$102:$C$127,0),MATCH('Project-level output'!AB$5,Calculation!$C$102:$CL$102,0))</f>
        <v/>
      </c>
      <c r="AC36" s="70">
        <f t="array" ref="AC36">INDEX(Calculation!$C$102:$CL$127,MATCH('Project-level output'!$A36,Calculation!$C$102:$C$127,0),MATCH('Project-level output'!AC$5,Calculation!$C$102:$CL$102,0))</f>
        <v/>
      </c>
      <c r="AD36" s="70">
        <f t="array" ref="AD36">INDEX(Calculation!$C$102:$CL$127,MATCH('Project-level output'!$A36,Calculation!$C$102:$C$127,0),MATCH('Project-level output'!AD$5,Calculation!$C$102:$CL$102,0))</f>
        <v/>
      </c>
      <c r="AE36" s="70">
        <f t="array" ref="AE36">INDEX(Calculation!$C$102:$CL$127,MATCH('Project-level output'!$A36,Calculation!$C$102:$C$127,0),MATCH('Project-level output'!AE$5,Calculation!$C$102:$CL$102,0))</f>
        <v/>
      </c>
      <c r="AF36" s="70">
        <f t="array" ref="AF36">INDEX(Calculation!$C$102:$CL$127,MATCH('Project-level output'!$A36,Calculation!$C$102:$C$127,0),MATCH('Project-level output'!AF$5,Calculation!$C$102:$CL$102,0))</f>
        <v/>
      </c>
      <c r="AG36" s="70">
        <f t="array" ref="AG36">INDEX(Calculation!$C$102:$CL$127,MATCH('Project-level output'!$A36,Calculation!$C$102:$C$127,0),MATCH('Project-level output'!AG$5,Calculation!$C$102:$CL$102,0))</f>
        <v/>
      </c>
      <c r="AH36" s="70">
        <f t="array" ref="AH36">INDEX(Calculation!$C$102:$CL$127,MATCH('Project-level output'!$A36,Calculation!$C$102:$C$127,0),MATCH('Project-level output'!AH$5,Calculation!$C$102:$CL$102,0))</f>
        <v/>
      </c>
      <c r="AI36" s="70">
        <f t="array" ref="AI36">INDEX(Calculation!$C$102:$CL$127,MATCH('Project-level output'!$A36,Calculation!$C$102:$C$127,0),MATCH('Project-level output'!AI$5,Calculation!$C$102:$CL$102,0))</f>
        <v/>
      </c>
      <c r="AJ36" s="70">
        <f t="array" ref="AJ36">INDEX(Calculation!$C$102:$CL$127,MATCH('Project-level output'!$A36,Calculation!$C$102:$C$127,0),MATCH('Project-level output'!AJ$5,Calculation!$C$102:$CL$102,0))</f>
        <v/>
      </c>
      <c r="AK36" s="70">
        <f t="array" ref="AK36">INDEX(Calculation!$C$102:$CL$127,MATCH('Project-level output'!$A36,Calculation!$C$102:$C$127,0),MATCH('Project-level output'!AK$5,Calculation!$C$102:$CL$102,0))</f>
        <v/>
      </c>
      <c r="AL36" s="70">
        <f t="array" ref="AL36">INDEX(Calculation!$C$102:$CL$127,MATCH('Project-level output'!$A36,Calculation!$C$102:$C$127,0),MATCH('Project-level output'!AL$5,Calculation!$C$102:$CL$102,0))</f>
        <v/>
      </c>
      <c r="AM36" s="70">
        <f t="array" ref="AM36">INDEX(Calculation!$C$102:$CL$127,MATCH('Project-level output'!$A36,Calculation!$C$102:$C$127,0),MATCH('Project-level output'!AM$5,Calculation!$C$102:$CL$102,0))</f>
        <v/>
      </c>
      <c r="AN36" s="70">
        <f t="array" ref="AN36">INDEX(Calculation!$C$102:$CL$127,MATCH('Project-level output'!$A36,Calculation!$C$102:$C$127,0),MATCH('Project-level output'!AN$5,Calculation!$C$102:$CL$102,0))</f>
        <v/>
      </c>
      <c r="AO36" s="70">
        <f t="array" ref="AO36">INDEX(Calculation!$C$102:$CL$127,MATCH('Project-level output'!$A36,Calculation!$C$102:$C$127,0),MATCH('Project-level output'!AO$5,Calculation!$C$102:$CL$102,0))</f>
        <v/>
      </c>
      <c r="AP36" s="70">
        <f t="array" ref="AP36">INDEX(Calculation!$C$102:$CL$127,MATCH('Project-level output'!$A36,Calculation!$C$102:$C$127,0),MATCH('Project-level output'!AP$5,Calculation!$C$102:$CL$102,0))</f>
        <v/>
      </c>
      <c r="AQ36" s="70">
        <f t="array" ref="AQ36">INDEX(Calculation!$C$102:$CL$127,MATCH('Project-level output'!$A36,Calculation!$C$102:$C$127,0),MATCH('Project-level output'!AQ$5,Calculation!$C$102:$CL$102,0))</f>
        <v/>
      </c>
      <c r="AR36" s="70">
        <f t="array" ref="AR36">INDEX(Calculation!$C$102:$CL$127,MATCH('Project-level output'!$A36,Calculation!$C$102:$C$127,0),MATCH('Project-level output'!AR$5,Calculation!$C$102:$CL$102,0))</f>
        <v/>
      </c>
      <c r="AS36" s="70">
        <f t="array" ref="AS36">INDEX(Calculation!$C$102:$CL$127,MATCH('Project-level output'!$A36,Calculation!$C$102:$C$127,0),MATCH('Project-level output'!AS$5,Calculation!$C$102:$CL$102,0))</f>
        <v/>
      </c>
      <c r="AT36" s="70">
        <f t="array" ref="AT36">INDEX(Calculation!$C$102:$CL$127,MATCH('Project-level output'!$A36,Calculation!$C$102:$C$127,0),MATCH('Project-level output'!AT$5,Calculation!$C$102:$CL$102,0))</f>
        <v/>
      </c>
      <c r="AU36" s="70">
        <f t="array" ref="AU36">INDEX(Calculation!$C$102:$CL$127,MATCH('Project-level output'!$A36,Calculation!$C$102:$C$127,0),MATCH('Project-level output'!AU$5,Calculation!$C$102:$CL$102,0))</f>
        <v/>
      </c>
      <c r="AV36" s="70">
        <f t="array" ref="AV36">INDEX(Calculation!$C$102:$CL$127,MATCH('Project-level output'!$A36,Calculation!$C$102:$C$127,0),MATCH('Project-level output'!AV$5,Calculation!$C$102:$CL$102,0))</f>
        <v/>
      </c>
      <c r="AW36" s="70">
        <f t="array" ref="AW36">INDEX(Calculation!$C$102:$CL$127,MATCH('Project-level output'!$A36,Calculation!$C$102:$C$127,0),MATCH('Project-level output'!AW$5,Calculation!$C$102:$CL$102,0))</f>
        <v/>
      </c>
      <c r="AX36" s="70">
        <f t="array" ref="AX36">INDEX(Calculation!$C$102:$CL$127,MATCH('Project-level output'!$A36,Calculation!$C$102:$C$127,0),MATCH('Project-level output'!AX$5,Calculation!$C$102:$CL$102,0))</f>
        <v/>
      </c>
      <c r="AY36" s="70">
        <f t="array" ref="AY36">INDEX(Calculation!$C$102:$CL$127,MATCH('Project-level output'!$A36,Calculation!$C$102:$C$127,0),MATCH('Project-level output'!AY$5,Calculation!$C$102:$CL$102,0))</f>
        <v/>
      </c>
      <c r="AZ36" s="70">
        <f t="array" ref="AZ36">INDEX(Calculation!$C$102:$CL$127,MATCH('Project-level output'!$A36,Calculation!$C$102:$C$127,0),MATCH('Project-level output'!AZ$5,Calculation!$C$102:$CL$102,0))</f>
        <v/>
      </c>
      <c r="BA36" s="70">
        <f t="array" ref="BA36">INDEX(Calculation!$C$102:$CL$127,MATCH('Project-level output'!$A36,Calculation!$C$102:$C$127,0),MATCH('Project-level output'!BA$5,Calculation!$C$102:$CL$102,0))</f>
        <v/>
      </c>
      <c r="BB36" s="70">
        <f t="array" ref="BB36">INDEX(Calculation!$C$102:$CL$127,MATCH('Project-level output'!$A36,Calculation!$C$102:$C$127,0),MATCH('Project-level output'!BB$5,Calculation!$C$102:$CL$102,0))</f>
        <v/>
      </c>
      <c r="BC36" s="71">
        <f t="array" ref="BC36">INDEX(Calculation!$C$102:$CL$127,MATCH('Project-level output'!$A36,Calculation!$C$102:$C$127,0),MATCH('Project-level output'!BC$5,Calculation!$C$102:$CL$102,0))</f>
        <v/>
      </c>
    </row>
    <row r="37" ht="12.75" customHeight="1" s="324">
      <c r="A37" s="64" t="inlineStr">
        <is>
          <t>Long-term project operating</t>
        </is>
      </c>
      <c r="B37" s="74">
        <f t="array" ref="B37">INDEX(Calculation!$C$102:$CL$127,MATCH('Project-level output'!$A37,Calculation!$C$102:$C$127,0),MATCH('Project-level output'!B$5,Calculation!$C$102:$CL$102,0))</f>
        <v/>
      </c>
      <c r="C37" s="74">
        <f t="array" ref="C37">INDEX(Calculation!$C$102:$CL$127,MATCH('Project-level output'!$A37,Calculation!$C$102:$C$127,0),MATCH('Project-level output'!C$5,Calculation!$C$102:$CL$102,0))</f>
        <v/>
      </c>
      <c r="D37" s="74">
        <f t="array" ref="D37">INDEX(Calculation!$C$102:$CL$127,MATCH('Project-level output'!$A37,Calculation!$C$102:$C$127,0),MATCH('Project-level output'!D$5,Calculation!$C$102:$CL$102,0))</f>
        <v/>
      </c>
      <c r="E37" s="74">
        <f t="array" ref="E37">INDEX(Calculation!$C$102:$CL$127,MATCH('Project-level output'!$A37,Calculation!$C$102:$C$127,0),MATCH('Project-level output'!E$5,Calculation!$C$102:$CL$102,0))</f>
        <v/>
      </c>
      <c r="F37" s="74">
        <f t="array" ref="F37">INDEX(Calculation!$C$102:$CL$127,MATCH('Project-level output'!$A37,Calculation!$C$102:$C$127,0),MATCH('Project-level output'!F$5,Calculation!$C$102:$CL$102,0))</f>
        <v/>
      </c>
      <c r="G37" s="74">
        <f t="array" ref="G37">INDEX(Calculation!$C$102:$CL$127,MATCH('Project-level output'!$A37,Calculation!$C$102:$C$127,0),MATCH('Project-level output'!G$5,Calculation!$C$102:$CL$102,0))</f>
        <v/>
      </c>
      <c r="H37" s="74">
        <f t="array" ref="H37">INDEX(Calculation!$C$102:$CL$127,MATCH('Project-level output'!$A37,Calculation!$C$102:$C$127,0),MATCH('Project-level output'!H$5,Calculation!$C$102:$CL$102,0))</f>
        <v/>
      </c>
      <c r="I37" s="74">
        <f t="array" ref="I37">INDEX(Calculation!$C$102:$CL$127,MATCH('Project-level output'!$A37,Calculation!$C$102:$C$127,0),MATCH('Project-level output'!I$5,Calculation!$C$102:$CL$102,0))</f>
        <v/>
      </c>
      <c r="J37" s="74">
        <f t="array" ref="J37">INDEX(Calculation!$C$102:$CL$127,MATCH('Project-level output'!$A37,Calculation!$C$102:$C$127,0),MATCH('Project-level output'!J$5,Calculation!$C$102:$CL$102,0))</f>
        <v/>
      </c>
      <c r="K37" s="74">
        <f t="array" ref="K37">INDEX(Calculation!$C$102:$CL$127,MATCH('Project-level output'!$A37,Calculation!$C$102:$C$127,0),MATCH('Project-level output'!K$5,Calculation!$C$102:$CL$102,0))</f>
        <v/>
      </c>
      <c r="L37" s="74">
        <f t="array" ref="L37">INDEX(Calculation!$C$102:$CL$127,MATCH('Project-level output'!$A37,Calculation!$C$102:$C$127,0),MATCH('Project-level output'!L$5,Calculation!$C$102:$CL$102,0))</f>
        <v/>
      </c>
      <c r="M37" s="74">
        <f t="array" ref="M37">INDEX(Calculation!$C$102:$CL$127,MATCH('Project-level output'!$A37,Calculation!$C$102:$C$127,0),MATCH('Project-level output'!M$5,Calculation!$C$102:$CL$102,0))</f>
        <v/>
      </c>
      <c r="N37" s="74">
        <f t="array" ref="N37">INDEX(Calculation!$C$102:$CL$127,MATCH('Project-level output'!$A37,Calculation!$C$102:$C$127,0),MATCH('Project-level output'!N$5,Calculation!$C$102:$CL$102,0))</f>
        <v/>
      </c>
      <c r="O37" s="74">
        <f t="array" ref="O37">INDEX(Calculation!$C$102:$CL$127,MATCH('Project-level output'!$A37,Calculation!$C$102:$C$127,0),MATCH('Project-level output'!O$5,Calculation!$C$102:$CL$102,0))</f>
        <v/>
      </c>
      <c r="P37" s="74">
        <f t="array" ref="P37">INDEX(Calculation!$C$102:$CL$127,MATCH('Project-level output'!$A37,Calculation!$C$102:$C$127,0),MATCH('Project-level output'!P$5,Calculation!$C$102:$CL$102,0))</f>
        <v/>
      </c>
      <c r="Q37" s="74">
        <f t="array" ref="Q37">INDEX(Calculation!$C$102:$CL$127,MATCH('Project-level output'!$A37,Calculation!$C$102:$C$127,0),MATCH('Project-level output'!Q$5,Calculation!$C$102:$CL$102,0))</f>
        <v/>
      </c>
      <c r="R37" s="74">
        <f t="array" ref="R37">INDEX(Calculation!$C$102:$CL$127,MATCH('Project-level output'!$A37,Calculation!$C$102:$C$127,0),MATCH('Project-level output'!R$5,Calculation!$C$102:$CL$102,0))</f>
        <v/>
      </c>
      <c r="S37" s="74">
        <f t="array" ref="S37">INDEX(Calculation!$C$102:$CL$127,MATCH('Project-level output'!$A37,Calculation!$C$102:$C$127,0),MATCH('Project-level output'!S$5,Calculation!$C$102:$CL$102,0))</f>
        <v/>
      </c>
      <c r="T37" s="74">
        <f t="array" ref="T37">INDEX(Calculation!$C$102:$CL$127,MATCH('Project-level output'!$A37,Calculation!$C$102:$C$127,0),MATCH('Project-level output'!T$5,Calculation!$C$102:$CL$102,0))</f>
        <v/>
      </c>
      <c r="U37" s="74">
        <f t="array" ref="U37">INDEX(Calculation!$C$102:$CL$127,MATCH('Project-level output'!$A37,Calculation!$C$102:$C$127,0),MATCH('Project-level output'!U$5,Calculation!$C$102:$CL$102,0))</f>
        <v/>
      </c>
      <c r="V37" s="74">
        <f t="array" ref="V37">INDEX(Calculation!$C$102:$CL$127,MATCH('Project-level output'!$A37,Calculation!$C$102:$C$127,0),MATCH('Project-level output'!V$5,Calculation!$C$102:$CL$102,0))</f>
        <v/>
      </c>
      <c r="W37" s="74">
        <f t="array" ref="W37">INDEX(Calculation!$C$102:$CL$127,MATCH('Project-level output'!$A37,Calculation!$C$102:$C$127,0),MATCH('Project-level output'!W$5,Calculation!$C$102:$CL$102,0))</f>
        <v/>
      </c>
      <c r="X37" s="74">
        <f t="array" ref="X37">INDEX(Calculation!$C$102:$CL$127,MATCH('Project-level output'!$A37,Calculation!$C$102:$C$127,0),MATCH('Project-level output'!X$5,Calculation!$C$102:$CL$102,0))</f>
        <v/>
      </c>
      <c r="Y37" s="74">
        <f t="array" ref="Y37">INDEX(Calculation!$C$102:$CL$127,MATCH('Project-level output'!$A37,Calculation!$C$102:$C$127,0),MATCH('Project-level output'!Y$5,Calculation!$C$102:$CL$102,0))</f>
        <v/>
      </c>
      <c r="Z37" s="74">
        <f t="array" ref="Z37">INDEX(Calculation!$C$102:$CL$127,MATCH('Project-level output'!$A37,Calculation!$C$102:$C$127,0),MATCH('Project-level output'!Z$5,Calculation!$C$102:$CL$102,0))</f>
        <v/>
      </c>
      <c r="AA37" s="74">
        <f t="array" ref="AA37">INDEX(Calculation!$C$102:$CL$127,MATCH('Project-level output'!$A37,Calculation!$C$102:$C$127,0),MATCH('Project-level output'!AA$5,Calculation!$C$102:$CL$102,0))</f>
        <v/>
      </c>
      <c r="AB37" s="74">
        <f t="array" ref="AB37">INDEX(Calculation!$C$102:$CL$127,MATCH('Project-level output'!$A37,Calculation!$C$102:$C$127,0),MATCH('Project-level output'!AB$5,Calculation!$C$102:$CL$102,0))</f>
        <v/>
      </c>
      <c r="AC37" s="74">
        <f t="array" ref="AC37">INDEX(Calculation!$C$102:$CL$127,MATCH('Project-level output'!$A37,Calculation!$C$102:$C$127,0),MATCH('Project-level output'!AC$5,Calculation!$C$102:$CL$102,0))</f>
        <v/>
      </c>
      <c r="AD37" s="74">
        <f t="array" ref="AD37">INDEX(Calculation!$C$102:$CL$127,MATCH('Project-level output'!$A37,Calculation!$C$102:$C$127,0),MATCH('Project-level output'!AD$5,Calculation!$C$102:$CL$102,0))</f>
        <v/>
      </c>
      <c r="AE37" s="74">
        <f t="array" ref="AE37">INDEX(Calculation!$C$102:$CL$127,MATCH('Project-level output'!$A37,Calculation!$C$102:$C$127,0),MATCH('Project-level output'!AE$5,Calculation!$C$102:$CL$102,0))</f>
        <v/>
      </c>
      <c r="AF37" s="74">
        <f t="array" ref="AF37">INDEX(Calculation!$C$102:$CL$127,MATCH('Project-level output'!$A37,Calculation!$C$102:$C$127,0),MATCH('Project-level output'!AF$5,Calculation!$C$102:$CL$102,0))</f>
        <v/>
      </c>
      <c r="AG37" s="74">
        <f t="array" ref="AG37">INDEX(Calculation!$C$102:$CL$127,MATCH('Project-level output'!$A37,Calculation!$C$102:$C$127,0),MATCH('Project-level output'!AG$5,Calculation!$C$102:$CL$102,0))</f>
        <v/>
      </c>
      <c r="AH37" s="74">
        <f t="array" ref="AH37">INDEX(Calculation!$C$102:$CL$127,MATCH('Project-level output'!$A37,Calculation!$C$102:$C$127,0),MATCH('Project-level output'!AH$5,Calculation!$C$102:$CL$102,0))</f>
        <v/>
      </c>
      <c r="AI37" s="74">
        <f t="array" ref="AI37">INDEX(Calculation!$C$102:$CL$127,MATCH('Project-level output'!$A37,Calculation!$C$102:$C$127,0),MATCH('Project-level output'!AI$5,Calculation!$C$102:$CL$102,0))</f>
        <v/>
      </c>
      <c r="AJ37" s="74">
        <f t="array" ref="AJ37">INDEX(Calculation!$C$102:$CL$127,MATCH('Project-level output'!$A37,Calculation!$C$102:$C$127,0),MATCH('Project-level output'!AJ$5,Calculation!$C$102:$CL$102,0))</f>
        <v/>
      </c>
      <c r="AK37" s="74">
        <f t="array" ref="AK37">INDEX(Calculation!$C$102:$CL$127,MATCH('Project-level output'!$A37,Calculation!$C$102:$C$127,0),MATCH('Project-level output'!AK$5,Calculation!$C$102:$CL$102,0))</f>
        <v/>
      </c>
      <c r="AL37" s="74">
        <f t="array" ref="AL37">INDEX(Calculation!$C$102:$CL$127,MATCH('Project-level output'!$A37,Calculation!$C$102:$C$127,0),MATCH('Project-level output'!AL$5,Calculation!$C$102:$CL$102,0))</f>
        <v/>
      </c>
      <c r="AM37" s="74">
        <f t="array" ref="AM37">INDEX(Calculation!$C$102:$CL$127,MATCH('Project-level output'!$A37,Calculation!$C$102:$C$127,0),MATCH('Project-level output'!AM$5,Calculation!$C$102:$CL$102,0))</f>
        <v/>
      </c>
      <c r="AN37" s="74">
        <f t="array" ref="AN37">INDEX(Calculation!$C$102:$CL$127,MATCH('Project-level output'!$A37,Calculation!$C$102:$C$127,0),MATCH('Project-level output'!AN$5,Calculation!$C$102:$CL$102,0))</f>
        <v/>
      </c>
      <c r="AO37" s="74">
        <f t="array" ref="AO37">INDEX(Calculation!$C$102:$CL$127,MATCH('Project-level output'!$A37,Calculation!$C$102:$C$127,0),MATCH('Project-level output'!AO$5,Calculation!$C$102:$CL$102,0))</f>
        <v/>
      </c>
      <c r="AP37" s="74">
        <f t="array" ref="AP37">INDEX(Calculation!$C$102:$CL$127,MATCH('Project-level output'!$A37,Calculation!$C$102:$C$127,0),MATCH('Project-level output'!AP$5,Calculation!$C$102:$CL$102,0))</f>
        <v/>
      </c>
      <c r="AQ37" s="74">
        <f t="array" ref="AQ37">INDEX(Calculation!$C$102:$CL$127,MATCH('Project-level output'!$A37,Calculation!$C$102:$C$127,0),MATCH('Project-level output'!AQ$5,Calculation!$C$102:$CL$102,0))</f>
        <v/>
      </c>
      <c r="AR37" s="74">
        <f t="array" ref="AR37">INDEX(Calculation!$C$102:$CL$127,MATCH('Project-level output'!$A37,Calculation!$C$102:$C$127,0),MATCH('Project-level output'!AR$5,Calculation!$C$102:$CL$102,0))</f>
        <v/>
      </c>
      <c r="AS37" s="74">
        <f t="array" ref="AS37">INDEX(Calculation!$C$102:$CL$127,MATCH('Project-level output'!$A37,Calculation!$C$102:$C$127,0),MATCH('Project-level output'!AS$5,Calculation!$C$102:$CL$102,0))</f>
        <v/>
      </c>
      <c r="AT37" s="74">
        <f t="array" ref="AT37">INDEX(Calculation!$C$102:$CL$127,MATCH('Project-level output'!$A37,Calculation!$C$102:$C$127,0),MATCH('Project-level output'!AT$5,Calculation!$C$102:$CL$102,0))</f>
        <v/>
      </c>
      <c r="AU37" s="74">
        <f t="array" ref="AU37">INDEX(Calculation!$C$102:$CL$127,MATCH('Project-level output'!$A37,Calculation!$C$102:$C$127,0),MATCH('Project-level output'!AU$5,Calculation!$C$102:$CL$102,0))</f>
        <v/>
      </c>
      <c r="AV37" s="74">
        <f t="array" ref="AV37">INDEX(Calculation!$C$102:$CL$127,MATCH('Project-level output'!$A37,Calculation!$C$102:$C$127,0),MATCH('Project-level output'!AV$5,Calculation!$C$102:$CL$102,0))</f>
        <v/>
      </c>
      <c r="AW37" s="74">
        <f t="array" ref="AW37">INDEX(Calculation!$C$102:$CL$127,MATCH('Project-level output'!$A37,Calculation!$C$102:$C$127,0),MATCH('Project-level output'!AW$5,Calculation!$C$102:$CL$102,0))</f>
        <v/>
      </c>
      <c r="AX37" s="74">
        <f t="array" ref="AX37">INDEX(Calculation!$C$102:$CL$127,MATCH('Project-level output'!$A37,Calculation!$C$102:$C$127,0),MATCH('Project-level output'!AX$5,Calculation!$C$102:$CL$102,0))</f>
        <v/>
      </c>
      <c r="AY37" s="74">
        <f t="array" ref="AY37">INDEX(Calculation!$C$102:$CL$127,MATCH('Project-level output'!$A37,Calculation!$C$102:$C$127,0),MATCH('Project-level output'!AY$5,Calculation!$C$102:$CL$102,0))</f>
        <v/>
      </c>
      <c r="AZ37" s="74">
        <f t="array" ref="AZ37">INDEX(Calculation!$C$102:$CL$127,MATCH('Project-level output'!$A37,Calculation!$C$102:$C$127,0),MATCH('Project-level output'!AZ$5,Calculation!$C$102:$CL$102,0))</f>
        <v/>
      </c>
      <c r="BA37" s="74">
        <f t="array" ref="BA37">INDEX(Calculation!$C$102:$CL$127,MATCH('Project-level output'!$A37,Calculation!$C$102:$C$127,0),MATCH('Project-level output'!BA$5,Calculation!$C$102:$CL$102,0))</f>
        <v/>
      </c>
      <c r="BB37" s="74">
        <f t="array" ref="BB37">INDEX(Calculation!$C$102:$CL$127,MATCH('Project-level output'!$A37,Calculation!$C$102:$C$127,0),MATCH('Project-level output'!BB$5,Calculation!$C$102:$CL$102,0))</f>
        <v/>
      </c>
      <c r="BC37" s="75">
        <f t="array" ref="BC37">INDEX(Calculation!$C$102:$CL$127,MATCH('Project-level output'!$A37,Calculation!$C$102:$C$127,0),MATCH('Project-level output'!BC$5,Calculation!$C$102:$CL$102,0))</f>
        <v/>
      </c>
    </row>
    <row r="38" ht="12.75" customHeight="1" s="324"/>
    <row r="39" ht="12.75" customHeight="1" s="324">
      <c r="A39" s="188" t="inlineStr">
        <is>
          <t>Other</t>
        </is>
      </c>
      <c r="F39" s="195" t="n"/>
      <c r="G39" s="195" t="n"/>
      <c r="H39" s="195" t="n"/>
      <c r="I39" s="195" t="n"/>
    </row>
    <row r="40" ht="12.75" customHeight="1" s="324">
      <c r="A40" s="60" t="inlineStr">
        <is>
          <t>$/creditable ha (NPV)</t>
        </is>
      </c>
      <c r="B40" s="76">
        <f t="array" ref="B40">INDEX('Inputs &amp; summary'!$D$28:$AN$73,MATCH('Project-level output'!B$5,'Inputs &amp; summary'!$D$28:$D$73,0),MATCH('Project-level output'!$A40,'Inputs &amp; summary'!$D$28:$AN$28,0))</f>
        <v/>
      </c>
      <c r="C40" s="76">
        <f t="array" ref="C40">INDEX('Inputs &amp; summary'!$D$28:$AN$73,MATCH('Project-level output'!C$5,'Inputs &amp; summary'!$D$28:$D$73,0),MATCH('Project-level output'!$A40,'Inputs &amp; summary'!$D$28:$AN$28,0))</f>
        <v/>
      </c>
      <c r="D40" s="76">
        <f t="array" ref="D40">INDEX('Inputs &amp; summary'!$D$28:$AN$73,MATCH('Project-level output'!D$5,'Inputs &amp; summary'!$D$28:$D$73,0),MATCH('Project-level output'!$A40,'Inputs &amp; summary'!$D$28:$AN$28,0))</f>
        <v/>
      </c>
      <c r="E40" s="76">
        <f t="array" ref="E40">INDEX('Inputs &amp; summary'!$D$28:$AN$73,MATCH('Project-level output'!E$5,'Inputs &amp; summary'!$D$28:$D$73,0),MATCH('Project-level output'!$A40,'Inputs &amp; summary'!$D$28:$AN$28,0))</f>
        <v/>
      </c>
      <c r="F40" s="76">
        <f t="array" ref="F40">INDEX('Inputs &amp; summary'!$D$28:$AN$73,MATCH('Project-level output'!F$5,'Inputs &amp; summary'!$D$28:$D$73,0),MATCH('Project-level output'!$A40,'Inputs &amp; summary'!$D$28:$AN$28,0))</f>
        <v/>
      </c>
      <c r="G40" s="76">
        <f t="array" ref="G40">INDEX('Inputs &amp; summary'!$D$28:$AN$73,MATCH('Project-level output'!G$5,'Inputs &amp; summary'!$D$28:$D$73,0),MATCH('Project-level output'!$A40,'Inputs &amp; summary'!$D$28:$AN$28,0))</f>
        <v/>
      </c>
      <c r="H40" s="76">
        <f t="array" ref="H40">INDEX('Inputs &amp; summary'!$D$28:$AN$73,MATCH('Project-level output'!H$5,'Inputs &amp; summary'!$D$28:$D$73,0),MATCH('Project-level output'!$A40,'Inputs &amp; summary'!$D$28:$AN$28,0))</f>
        <v/>
      </c>
      <c r="I40" s="76">
        <f t="array" ref="I40">INDEX('Inputs &amp; summary'!$D$28:$AN$73,MATCH('Project-level output'!I$5,'Inputs &amp; summary'!$D$28:$D$73,0),MATCH('Project-level output'!$A40,'Inputs &amp; summary'!$D$28:$AN$28,0))</f>
        <v/>
      </c>
      <c r="J40" s="76">
        <f t="array" ref="J40">INDEX('Inputs &amp; summary'!$D$28:$AN$73,MATCH('Project-level output'!J$5,'Inputs &amp; summary'!$D$28:$D$73,0),MATCH('Project-level output'!$A40,'Inputs &amp; summary'!$D$28:$AN$28,0))</f>
        <v/>
      </c>
      <c r="K40" s="76">
        <f t="array" ref="K40">INDEX('Inputs &amp; summary'!$D$28:$AN$73,MATCH('Project-level output'!K$5,'Inputs &amp; summary'!$D$28:$D$73,0),MATCH('Project-level output'!$A40,'Inputs &amp; summary'!$D$28:$AN$28,0))</f>
        <v/>
      </c>
      <c r="L40" s="76">
        <f t="array" ref="L40">INDEX('Inputs &amp; summary'!$D$28:$AN$73,MATCH('Project-level output'!L$5,'Inputs &amp; summary'!$D$28:$D$73,0),MATCH('Project-level output'!$A40,'Inputs &amp; summary'!$D$28:$AN$28,0))</f>
        <v/>
      </c>
      <c r="M40" s="76">
        <f t="array" ref="M40">INDEX('Inputs &amp; summary'!$D$28:$AN$73,MATCH('Project-level output'!M$5,'Inputs &amp; summary'!$D$28:$D$73,0),MATCH('Project-level output'!$A40,'Inputs &amp; summary'!$D$28:$AN$28,0))</f>
        <v/>
      </c>
      <c r="N40" s="76">
        <f t="array" ref="N40">INDEX('Inputs &amp; summary'!$D$28:$AN$73,MATCH('Project-level output'!N$5,'Inputs &amp; summary'!$D$28:$D$73,0),MATCH('Project-level output'!$A40,'Inputs &amp; summary'!$D$28:$AN$28,0))</f>
        <v/>
      </c>
      <c r="O40" s="76">
        <f t="array" ref="O40">INDEX('Inputs &amp; summary'!$D$28:$AN$73,MATCH('Project-level output'!O$5,'Inputs &amp; summary'!$D$28:$D$73,0),MATCH('Project-level output'!$A40,'Inputs &amp; summary'!$D$28:$AN$28,0))</f>
        <v/>
      </c>
      <c r="P40" s="76">
        <f t="array" ref="P40">INDEX('Inputs &amp; summary'!$D$28:$AN$73,MATCH('Project-level output'!P$5,'Inputs &amp; summary'!$D$28:$D$73,0),MATCH('Project-level output'!$A40,'Inputs &amp; summary'!$D$28:$AN$28,0))</f>
        <v/>
      </c>
      <c r="Q40" s="76">
        <f t="array" ref="Q40">INDEX('Inputs &amp; summary'!$D$28:$AN$73,MATCH('Project-level output'!Q$5,'Inputs &amp; summary'!$D$28:$D$73,0),MATCH('Project-level output'!$A40,'Inputs &amp; summary'!$D$28:$AN$28,0))</f>
        <v/>
      </c>
      <c r="R40" s="76">
        <f t="array" ref="R40">INDEX('Inputs &amp; summary'!$D$28:$AN$73,MATCH('Project-level output'!R$5,'Inputs &amp; summary'!$D$28:$D$73,0),MATCH('Project-level output'!$A40,'Inputs &amp; summary'!$D$28:$AN$28,0))</f>
        <v/>
      </c>
      <c r="S40" s="76">
        <f t="array" ref="S40">INDEX('Inputs &amp; summary'!$D$28:$AN$73,MATCH('Project-level output'!S$5,'Inputs &amp; summary'!$D$28:$D$73,0),MATCH('Project-level output'!$A40,'Inputs &amp; summary'!$D$28:$AN$28,0))</f>
        <v/>
      </c>
      <c r="T40" s="76">
        <f t="array" ref="T40">INDEX('Inputs &amp; summary'!$D$28:$AN$73,MATCH('Project-level output'!T$5,'Inputs &amp; summary'!$D$28:$D$73,0),MATCH('Project-level output'!$A40,'Inputs &amp; summary'!$D$28:$AN$28,0))</f>
        <v/>
      </c>
      <c r="U40" s="76">
        <f t="array" ref="U40">INDEX('Inputs &amp; summary'!$D$28:$AN$73,MATCH('Project-level output'!U$5,'Inputs &amp; summary'!$D$28:$D$73,0),MATCH('Project-level output'!$A40,'Inputs &amp; summary'!$D$28:$AN$28,0))</f>
        <v/>
      </c>
      <c r="V40" s="76">
        <f t="array" ref="V40">INDEX('Inputs &amp; summary'!$D$28:$AN$73,MATCH('Project-level output'!V$5,'Inputs &amp; summary'!$D$28:$D$73,0),MATCH('Project-level output'!$A40,'Inputs &amp; summary'!$D$28:$AN$28,0))</f>
        <v/>
      </c>
      <c r="W40" s="76">
        <f t="array" ref="W40">INDEX('Inputs &amp; summary'!$D$28:$AN$73,MATCH('Project-level output'!W$5,'Inputs &amp; summary'!$D$28:$D$73,0),MATCH('Project-level output'!$A40,'Inputs &amp; summary'!$D$28:$AN$28,0))</f>
        <v/>
      </c>
      <c r="X40" s="76">
        <f t="array" ref="X40">INDEX('Inputs &amp; summary'!$D$28:$AN$73,MATCH('Project-level output'!X$5,'Inputs &amp; summary'!$D$28:$D$73,0),MATCH('Project-level output'!$A40,'Inputs &amp; summary'!$D$28:$AN$28,0))</f>
        <v/>
      </c>
      <c r="Y40" s="76">
        <f t="array" ref="Y40">INDEX('Inputs &amp; summary'!$D$28:$AN$73,MATCH('Project-level output'!Y$5,'Inputs &amp; summary'!$D$28:$D$73,0),MATCH('Project-level output'!$A40,'Inputs &amp; summary'!$D$28:$AN$28,0))</f>
        <v/>
      </c>
      <c r="Z40" s="76">
        <f t="array" ref="Z40">INDEX('Inputs &amp; summary'!$D$28:$AN$73,MATCH('Project-level output'!Z$5,'Inputs &amp; summary'!$D$28:$D$73,0),MATCH('Project-level output'!$A40,'Inputs &amp; summary'!$D$28:$AN$28,0))</f>
        <v/>
      </c>
      <c r="AA40" s="76">
        <f t="array" ref="AA40">INDEX('Inputs &amp; summary'!$D$28:$AN$73,MATCH('Project-level output'!AA$5,'Inputs &amp; summary'!$D$28:$D$73,0),MATCH('Project-level output'!$A40,'Inputs &amp; summary'!$D$28:$AN$28,0))</f>
        <v/>
      </c>
      <c r="AB40" s="76">
        <f t="array" ref="AB40">INDEX('Inputs &amp; summary'!$D$28:$AN$73,MATCH('Project-level output'!AB$5,'Inputs &amp; summary'!$D$28:$D$73,0),MATCH('Project-level output'!$A40,'Inputs &amp; summary'!$D$28:$AN$28,0))</f>
        <v/>
      </c>
      <c r="AC40" s="76">
        <f t="array" ref="AC40">INDEX('Inputs &amp; summary'!$D$28:$AN$73,MATCH('Project-level output'!AC$5,'Inputs &amp; summary'!$D$28:$D$73,0),MATCH('Project-level output'!$A40,'Inputs &amp; summary'!$D$28:$AN$28,0))</f>
        <v/>
      </c>
      <c r="AD40" s="76">
        <f t="array" ref="AD40">INDEX('Inputs &amp; summary'!$D$28:$AN$73,MATCH('Project-level output'!AD$5,'Inputs &amp; summary'!$D$28:$D$73,0),MATCH('Project-level output'!$A40,'Inputs &amp; summary'!$D$28:$AN$28,0))</f>
        <v/>
      </c>
      <c r="AE40" s="76">
        <f t="array" ref="AE40">INDEX('Inputs &amp; summary'!$D$28:$AN$73,MATCH('Project-level output'!AE$5,'Inputs &amp; summary'!$D$28:$D$73,0),MATCH('Project-level output'!$A40,'Inputs &amp; summary'!$D$28:$AN$28,0))</f>
        <v/>
      </c>
      <c r="AF40" s="76">
        <f t="array" ref="AF40">INDEX('Inputs &amp; summary'!$D$28:$AN$73,MATCH('Project-level output'!AF$5,'Inputs &amp; summary'!$D$28:$D$73,0),MATCH('Project-level output'!$A40,'Inputs &amp; summary'!$D$28:$AN$28,0))</f>
        <v/>
      </c>
      <c r="AG40" s="76">
        <f t="array" ref="AG40">INDEX('Inputs &amp; summary'!$D$28:$AN$73,MATCH('Project-level output'!AG$5,'Inputs &amp; summary'!$D$28:$D$73,0),MATCH('Project-level output'!$A40,'Inputs &amp; summary'!$D$28:$AN$28,0))</f>
        <v/>
      </c>
      <c r="AH40" s="76">
        <f t="array" ref="AH40">INDEX('Inputs &amp; summary'!$D$28:$AN$73,MATCH('Project-level output'!AH$5,'Inputs &amp; summary'!$D$28:$D$73,0),MATCH('Project-level output'!$A40,'Inputs &amp; summary'!$D$28:$AN$28,0))</f>
        <v/>
      </c>
      <c r="AI40" s="76">
        <f t="array" ref="AI40">INDEX('Inputs &amp; summary'!$D$28:$AN$73,MATCH('Project-level output'!AI$5,'Inputs &amp; summary'!$D$28:$D$73,0),MATCH('Project-level output'!$A40,'Inputs &amp; summary'!$D$28:$AN$28,0))</f>
        <v/>
      </c>
      <c r="AJ40" s="76">
        <f t="array" ref="AJ40">INDEX('Inputs &amp; summary'!$D$28:$AN$73,MATCH('Project-level output'!AJ$5,'Inputs &amp; summary'!$D$28:$D$73,0),MATCH('Project-level output'!$A40,'Inputs &amp; summary'!$D$28:$AN$28,0))</f>
        <v/>
      </c>
      <c r="AK40" s="76">
        <f t="array" ref="AK40">INDEX('Inputs &amp; summary'!$D$28:$AN$73,MATCH('Project-level output'!AK$5,'Inputs &amp; summary'!$D$28:$D$73,0),MATCH('Project-level output'!$A40,'Inputs &amp; summary'!$D$28:$AN$28,0))</f>
        <v/>
      </c>
      <c r="AL40" s="76">
        <f t="array" ref="AL40">INDEX('Inputs &amp; summary'!$D$28:$AN$73,MATCH('Project-level output'!AL$5,'Inputs &amp; summary'!$D$28:$D$73,0),MATCH('Project-level output'!$A40,'Inputs &amp; summary'!$D$28:$AN$28,0))</f>
        <v/>
      </c>
      <c r="AM40" s="76">
        <f t="array" ref="AM40">INDEX('Inputs &amp; summary'!$D$28:$AN$73,MATCH('Project-level output'!AM$5,'Inputs &amp; summary'!$D$28:$D$73,0),MATCH('Project-level output'!$A40,'Inputs &amp; summary'!$D$28:$AN$28,0))</f>
        <v/>
      </c>
      <c r="AN40" s="76">
        <f t="array" ref="AN40">INDEX('Inputs &amp; summary'!$D$28:$AN$73,MATCH('Project-level output'!AN$5,'Inputs &amp; summary'!$D$28:$D$73,0),MATCH('Project-level output'!$A40,'Inputs &amp; summary'!$D$28:$AN$28,0))</f>
        <v/>
      </c>
      <c r="AO40" s="76">
        <f t="array" ref="AO40">INDEX('Inputs &amp; summary'!$D$28:$AN$73,MATCH('Project-level output'!AO$5,'Inputs &amp; summary'!$D$28:$D$73,0),MATCH('Project-level output'!$A40,'Inputs &amp; summary'!$D$28:$AN$28,0))</f>
        <v/>
      </c>
      <c r="AP40" s="76">
        <f t="array" ref="AP40">INDEX('Inputs &amp; summary'!$D$28:$AN$73,MATCH('Project-level output'!AP$5,'Inputs &amp; summary'!$D$28:$D$73,0),MATCH('Project-level output'!$A40,'Inputs &amp; summary'!$D$28:$AN$28,0))</f>
        <v/>
      </c>
      <c r="AQ40" s="76">
        <f t="array" ref="AQ40">INDEX('Inputs &amp; summary'!$D$28:$AN$73,MATCH('Project-level output'!AQ$5,'Inputs &amp; summary'!$D$28:$D$73,0),MATCH('Project-level output'!$A40,'Inputs &amp; summary'!$D$28:$AN$28,0))</f>
        <v/>
      </c>
      <c r="AR40" s="76">
        <f t="array" ref="AR40">INDEX('Inputs &amp; summary'!$D$28:$AN$73,MATCH('Project-level output'!AR$5,'Inputs &amp; summary'!$D$28:$D$73,0),MATCH('Project-level output'!$A40,'Inputs &amp; summary'!$D$28:$AN$28,0))</f>
        <v/>
      </c>
      <c r="AS40" s="76">
        <f t="array" ref="AS40">INDEX('Inputs &amp; summary'!$D$28:$AN$73,MATCH('Project-level output'!AS$5,'Inputs &amp; summary'!$D$28:$D$73,0),MATCH('Project-level output'!$A40,'Inputs &amp; summary'!$D$28:$AN$28,0))</f>
        <v/>
      </c>
      <c r="AT40" s="76">
        <f t="array" ref="AT40">INDEX('Inputs &amp; summary'!$D$28:$AN$73,MATCH('Project-level output'!AT$5,'Inputs &amp; summary'!$D$28:$D$73,0),MATCH('Project-level output'!$A40,'Inputs &amp; summary'!$D$28:$AN$28,0))</f>
        <v/>
      </c>
      <c r="AU40" s="76">
        <f t="array" ref="AU40">INDEX('Inputs &amp; summary'!$D$28:$AN$73,MATCH('Project-level output'!AU$5,'Inputs &amp; summary'!$D$28:$D$73,0),MATCH('Project-level output'!$A40,'Inputs &amp; summary'!$D$28:$AN$28,0))</f>
        <v/>
      </c>
      <c r="AV40" s="76">
        <f t="array" ref="AV40">INDEX('Inputs &amp; summary'!$D$28:$AN$73,MATCH('Project-level output'!AV$5,'Inputs &amp; summary'!$D$28:$D$73,0),MATCH('Project-level output'!$A40,'Inputs &amp; summary'!$D$28:$AN$28,0))</f>
        <v/>
      </c>
      <c r="AW40" s="76">
        <f t="array" ref="AW40">INDEX('Inputs &amp; summary'!$D$28:$AN$73,MATCH('Project-level output'!AW$5,'Inputs &amp; summary'!$D$28:$D$73,0),MATCH('Project-level output'!$A40,'Inputs &amp; summary'!$D$28:$AN$28,0))</f>
        <v/>
      </c>
      <c r="AX40" s="76">
        <f t="array" ref="AX40">INDEX('Inputs &amp; summary'!$D$28:$AN$73,MATCH('Project-level output'!AX$5,'Inputs &amp; summary'!$D$28:$D$73,0),MATCH('Project-level output'!$A40,'Inputs &amp; summary'!$D$28:$AN$28,0))</f>
        <v/>
      </c>
      <c r="AY40" s="76">
        <f t="array" ref="AY40">INDEX('Inputs &amp; summary'!$D$28:$AN$73,MATCH('Project-level output'!AY$5,'Inputs &amp; summary'!$D$28:$D$73,0),MATCH('Project-level output'!$A40,'Inputs &amp; summary'!$D$28:$AN$28,0))</f>
        <v/>
      </c>
      <c r="AZ40" s="76">
        <f t="array" ref="AZ40">INDEX('Inputs &amp; summary'!$D$28:$AN$73,MATCH('Project-level output'!AZ$5,'Inputs &amp; summary'!$D$28:$D$73,0),MATCH('Project-level output'!$A40,'Inputs &amp; summary'!$D$28:$AN$28,0))</f>
        <v/>
      </c>
      <c r="BA40" s="76">
        <f t="array" ref="BA40">INDEX('Inputs &amp; summary'!$D$28:$AN$73,MATCH('Project-level output'!BA$5,'Inputs &amp; summary'!$D$28:$D$73,0),MATCH('Project-level output'!$A40,'Inputs &amp; summary'!$D$28:$AN$28,0))</f>
        <v/>
      </c>
      <c r="BB40" s="76">
        <f t="array" ref="BB40">INDEX('Inputs &amp; summary'!$D$28:$AN$73,MATCH('Project-level output'!BB$5,'Inputs &amp; summary'!$D$28:$D$73,0),MATCH('Project-level output'!$A40,'Inputs &amp; summary'!$D$28:$AN$28,0))</f>
        <v/>
      </c>
      <c r="BC40" s="77">
        <f t="array" ref="BC40">INDEX('Inputs &amp; summary'!$D$28:$AN$73,MATCH('Project-level output'!BC$5,'Inputs &amp; summary'!$D$28:$D$73,0),MATCH('Project-level output'!$A40,'Inputs &amp; summary'!$D$28:$AN$28,0))</f>
        <v/>
      </c>
    </row>
    <row r="41" ht="12.75" customHeight="1" s="324">
      <c r="A41" s="63" t="inlineStr">
        <is>
          <t>Community benefit sharing fund % of opex</t>
        </is>
      </c>
      <c r="B41" s="78">
        <f>B33/B58</f>
        <v/>
      </c>
      <c r="C41" s="78">
        <f>C33/C58</f>
        <v/>
      </c>
      <c r="D41" s="78">
        <f>D33/D58</f>
        <v/>
      </c>
      <c r="E41" s="78">
        <f>E33/E58</f>
        <v/>
      </c>
      <c r="F41" s="78">
        <f>F33/F58</f>
        <v/>
      </c>
      <c r="G41" s="78">
        <f>G33/G58</f>
        <v/>
      </c>
      <c r="H41" s="78">
        <f>H33/H58</f>
        <v/>
      </c>
      <c r="I41" s="78">
        <f>I33/I58</f>
        <v/>
      </c>
      <c r="J41" s="78">
        <f>J33/J58</f>
        <v/>
      </c>
      <c r="K41" s="78">
        <f>K33/K58</f>
        <v/>
      </c>
      <c r="L41" s="78">
        <f>L33/L58</f>
        <v/>
      </c>
      <c r="M41" s="78">
        <f>M33/M58</f>
        <v/>
      </c>
      <c r="N41" s="78">
        <f>N33/N58</f>
        <v/>
      </c>
      <c r="O41" s="78">
        <f>O33/O58</f>
        <v/>
      </c>
      <c r="P41" s="78">
        <f>P33/P58</f>
        <v/>
      </c>
      <c r="Q41" s="78">
        <f>Q33/Q58</f>
        <v/>
      </c>
      <c r="R41" s="78">
        <f>R33/R58</f>
        <v/>
      </c>
      <c r="S41" s="78">
        <f>S33/S58</f>
        <v/>
      </c>
      <c r="T41" s="78">
        <f>T33/T58</f>
        <v/>
      </c>
      <c r="U41" s="78">
        <f>U33/U58</f>
        <v/>
      </c>
      <c r="V41" s="78">
        <f>V33/V58</f>
        <v/>
      </c>
      <c r="W41" s="78">
        <f>W33/W58</f>
        <v/>
      </c>
      <c r="X41" s="78">
        <f>X33/X58</f>
        <v/>
      </c>
      <c r="Y41" s="78">
        <f>Y33/Y58</f>
        <v/>
      </c>
      <c r="Z41" s="78">
        <f>Z33/Z58</f>
        <v/>
      </c>
      <c r="AA41" s="78">
        <f>AA33/AA58</f>
        <v/>
      </c>
      <c r="AB41" s="78">
        <f>AB33/AB58</f>
        <v/>
      </c>
      <c r="AC41" s="78">
        <f>AC33/AC58</f>
        <v/>
      </c>
      <c r="AD41" s="78">
        <f>AD33/AD58</f>
        <v/>
      </c>
      <c r="AE41" s="78">
        <f>AE33/AE58</f>
        <v/>
      </c>
      <c r="AF41" s="78">
        <f>AF33/AF58</f>
        <v/>
      </c>
      <c r="AG41" s="78">
        <f>AG33/AG58</f>
        <v/>
      </c>
      <c r="AH41" s="78">
        <f>AH33/AH58</f>
        <v/>
      </c>
      <c r="AI41" s="78">
        <f>AI33/AI58</f>
        <v/>
      </c>
      <c r="AJ41" s="78">
        <f>AJ33/AJ58</f>
        <v/>
      </c>
      <c r="AK41" s="78">
        <f>AK33/AK58</f>
        <v/>
      </c>
      <c r="AL41" s="78">
        <f>AL33/AL58</f>
        <v/>
      </c>
      <c r="AM41" s="78">
        <f>AM33/AM58</f>
        <v/>
      </c>
      <c r="AN41" s="78">
        <f>AN33/AN58</f>
        <v/>
      </c>
      <c r="AO41" s="78">
        <f>AO33/AO58</f>
        <v/>
      </c>
      <c r="AP41" s="78">
        <f>AP33/AP58</f>
        <v/>
      </c>
      <c r="AQ41" s="78">
        <f>AQ33/AQ58</f>
        <v/>
      </c>
      <c r="AR41" s="78">
        <f>AR33/AR58</f>
        <v/>
      </c>
      <c r="AS41" s="78">
        <f>AS33/AS58</f>
        <v/>
      </c>
      <c r="AT41" s="78">
        <f>AT33/AT58</f>
        <v/>
      </c>
      <c r="AU41" s="78">
        <f>AU33/AU58</f>
        <v/>
      </c>
      <c r="AV41" s="78">
        <f>AV33/AV58</f>
        <v/>
      </c>
      <c r="AW41" s="78">
        <f>AW33/AW58</f>
        <v/>
      </c>
      <c r="AX41" s="78">
        <f>AX33/AX58</f>
        <v/>
      </c>
      <c r="AY41" s="78">
        <f>AY33/AY58</f>
        <v/>
      </c>
      <c r="AZ41" s="78">
        <f>AZ33/AZ58</f>
        <v/>
      </c>
      <c r="BA41" s="78">
        <f>BA33/BA58</f>
        <v/>
      </c>
      <c r="BB41" s="78">
        <f>BB33/BB58</f>
        <v/>
      </c>
      <c r="BC41" s="79">
        <f>BC33/BC58</f>
        <v/>
      </c>
    </row>
    <row r="42" ht="12.75" customHeight="1" s="324">
      <c r="A42" s="63" t="inlineStr">
        <is>
          <t>Community benefit sharing fund % of revenue</t>
        </is>
      </c>
      <c r="B42" s="78">
        <f>B33/B20</f>
        <v/>
      </c>
      <c r="C42" s="78">
        <f>C33/C20</f>
        <v/>
      </c>
      <c r="D42" s="78">
        <f>D33/D20</f>
        <v/>
      </c>
      <c r="E42" s="78">
        <f>E33/E20</f>
        <v/>
      </c>
      <c r="F42" s="78">
        <f>F33/F20</f>
        <v/>
      </c>
      <c r="G42" s="78">
        <f>G33/G20</f>
        <v/>
      </c>
      <c r="H42" s="78">
        <f>H33/H20</f>
        <v/>
      </c>
      <c r="I42" s="78">
        <f>I33/I20</f>
        <v/>
      </c>
      <c r="J42" s="78">
        <f>J33/J20</f>
        <v/>
      </c>
      <c r="K42" s="78">
        <f>K33/K20</f>
        <v/>
      </c>
      <c r="L42" s="78">
        <f>L33/L20</f>
        <v/>
      </c>
      <c r="M42" s="78">
        <f>M33/M20</f>
        <v/>
      </c>
      <c r="N42" s="78">
        <f>N33/N20</f>
        <v/>
      </c>
      <c r="O42" s="78">
        <f>O33/O20</f>
        <v/>
      </c>
      <c r="P42" s="78">
        <f>P33/P20</f>
        <v/>
      </c>
      <c r="Q42" s="78">
        <f>Q33/Q20</f>
        <v/>
      </c>
      <c r="R42" s="78">
        <f>R33/R20</f>
        <v/>
      </c>
      <c r="S42" s="78">
        <f>S33/S20</f>
        <v/>
      </c>
      <c r="T42" s="78">
        <f>T33/T20</f>
        <v/>
      </c>
      <c r="U42" s="78">
        <f>U33/U20</f>
        <v/>
      </c>
      <c r="V42" s="78">
        <f>V33/V20</f>
        <v/>
      </c>
      <c r="W42" s="78">
        <f>W33/W20</f>
        <v/>
      </c>
      <c r="X42" s="78">
        <f>X33/X20</f>
        <v/>
      </c>
      <c r="Y42" s="78">
        <f>Y33/Y20</f>
        <v/>
      </c>
      <c r="Z42" s="78">
        <f>Z33/Z20</f>
        <v/>
      </c>
      <c r="AA42" s="78">
        <f>AA33/AA20</f>
        <v/>
      </c>
      <c r="AB42" s="78">
        <f>AB33/AB20</f>
        <v/>
      </c>
      <c r="AC42" s="78">
        <f>AC33/AC20</f>
        <v/>
      </c>
      <c r="AD42" s="78">
        <f>AD33/AD20</f>
        <v/>
      </c>
      <c r="AE42" s="78">
        <f>AE33/AE20</f>
        <v/>
      </c>
      <c r="AF42" s="78">
        <f>AF33/AF20</f>
        <v/>
      </c>
      <c r="AG42" s="78">
        <f>AG33/AG20</f>
        <v/>
      </c>
      <c r="AH42" s="78">
        <f>AH33/AH20</f>
        <v/>
      </c>
      <c r="AI42" s="78">
        <f>AI33/AI20</f>
        <v/>
      </c>
      <c r="AJ42" s="78">
        <f>AJ33/AJ20</f>
        <v/>
      </c>
      <c r="AK42" s="78">
        <f>AK33/AK20</f>
        <v/>
      </c>
      <c r="AL42" s="78">
        <f>AL33/AL20</f>
        <v/>
      </c>
      <c r="AM42" s="78">
        <f>AM33/AM20</f>
        <v/>
      </c>
      <c r="AN42" s="78">
        <f>AN33/AN20</f>
        <v/>
      </c>
      <c r="AO42" s="78">
        <f>AO33/AO20</f>
        <v/>
      </c>
      <c r="AP42" s="78">
        <f>AP33/AP20</f>
        <v/>
      </c>
      <c r="AQ42" s="78">
        <f>AQ33/AQ20</f>
        <v/>
      </c>
      <c r="AR42" s="78">
        <f>AR33/AR20</f>
        <v/>
      </c>
      <c r="AS42" s="78">
        <f>AS33/AS20</f>
        <v/>
      </c>
      <c r="AT42" s="78">
        <f>AT33/AT20</f>
        <v/>
      </c>
      <c r="AU42" s="78">
        <f>AU33/AU20</f>
        <v/>
      </c>
      <c r="AV42" s="78">
        <f>AV33/AV20</f>
        <v/>
      </c>
      <c r="AW42" s="78">
        <f>AW33/AW20</f>
        <v/>
      </c>
      <c r="AX42" s="78">
        <f>AX33/AX20</f>
        <v/>
      </c>
      <c r="AY42" s="78">
        <f>AY33/AY20</f>
        <v/>
      </c>
      <c r="AZ42" s="78">
        <f>AZ33/AZ20</f>
        <v/>
      </c>
      <c r="BA42" s="78">
        <f>BA33/BA20</f>
        <v/>
      </c>
      <c r="BB42" s="78">
        <f>BB33/BB20</f>
        <v/>
      </c>
      <c r="BC42" s="79">
        <f>BC33/BC20</f>
        <v/>
      </c>
    </row>
    <row r="43" ht="12.75" customHeight="1" s="324">
      <c r="A43" s="63" t="inlineStr">
        <is>
          <t xml:space="preserve">Community benefit sharing fund % of rest of opex </t>
        </is>
      </c>
      <c r="B43" s="78">
        <f>B33/B44</f>
        <v/>
      </c>
      <c r="C43" s="78">
        <f>C33/SUM(C34:C37,C31:C32)</f>
        <v/>
      </c>
      <c r="D43" s="78">
        <f>D33/SUM(D34:D37,D31:D32)</f>
        <v/>
      </c>
      <c r="E43" s="78">
        <f>E33/SUM(E34:E37,E31:E32)</f>
        <v/>
      </c>
      <c r="F43" s="78">
        <f>F33/SUM(F34:F37,F31:F32)</f>
        <v/>
      </c>
      <c r="G43" s="78">
        <f>G33/SUM(G34:G37,G31:G32)</f>
        <v/>
      </c>
      <c r="H43" s="78">
        <f>H33/SUM(H34:H37,H31:H32)</f>
        <v/>
      </c>
      <c r="I43" s="78">
        <f>I33/SUM(I34:I37,I31:I32)</f>
        <v/>
      </c>
      <c r="J43" s="78">
        <f>J33/SUM(J34:J37,J31:J32)</f>
        <v/>
      </c>
      <c r="K43" s="78">
        <f>K33/SUM(K34:K37,K31:K32)</f>
        <v/>
      </c>
      <c r="L43" s="78">
        <f>L33/SUM(L34:L37,L31:L32)</f>
        <v/>
      </c>
      <c r="M43" s="78">
        <f>M33/SUM(M34:M37,M31:M32)</f>
        <v/>
      </c>
      <c r="N43" s="78">
        <f>N33/SUM(N34:N37,N31:N32)</f>
        <v/>
      </c>
      <c r="O43" s="78">
        <f>O33/SUM(O34:O37,O31:O32)</f>
        <v/>
      </c>
      <c r="P43" s="78">
        <f>P33/SUM(P34:P37,P31:P32)</f>
        <v/>
      </c>
      <c r="Q43" s="78">
        <f>Q33/SUM(Q34:Q37,Q31:Q32)</f>
        <v/>
      </c>
      <c r="R43" s="78">
        <f>R33/SUM(R34:R37,R31:R32)</f>
        <v/>
      </c>
      <c r="S43" s="78">
        <f>S33/SUM(S34:S37,S31:S32)</f>
        <v/>
      </c>
      <c r="T43" s="78">
        <f>T33/SUM(T34:T37,T31:T32)</f>
        <v/>
      </c>
      <c r="U43" s="78">
        <f>U33/SUM(U34:U37,U31:U32)</f>
        <v/>
      </c>
      <c r="V43" s="78">
        <f>V33/SUM(V34:V37,V31:V32)</f>
        <v/>
      </c>
      <c r="W43" s="78">
        <f>W33/SUM(W34:W37,W31:W32)</f>
        <v/>
      </c>
      <c r="X43" s="78">
        <f>X33/SUM(X34:X37,X31:X32)</f>
        <v/>
      </c>
      <c r="Y43" s="78">
        <f>Y33/SUM(Y34:Y37,Y31:Y32)</f>
        <v/>
      </c>
      <c r="Z43" s="78">
        <f>Z33/SUM(Z34:Z37,Z31:Z32)</f>
        <v/>
      </c>
      <c r="AA43" s="78">
        <f>AA33/SUM(AA34:AA37,AA31:AA32)</f>
        <v/>
      </c>
      <c r="AB43" s="78">
        <f>AB33/SUM(AB34:AB37,AB31:AB32)</f>
        <v/>
      </c>
      <c r="AC43" s="78">
        <f>AC33/SUM(AC34:AC37,AC31:AC32)</f>
        <v/>
      </c>
      <c r="AD43" s="78">
        <f>AD33/SUM(AD34:AD37,AD31:AD32)</f>
        <v/>
      </c>
      <c r="AE43" s="78">
        <f>AE33/SUM(AE34:AE37,AE31:AE32)</f>
        <v/>
      </c>
      <c r="AF43" s="78">
        <f>AF33/SUM(AF34:AF37,AF31:AF32)</f>
        <v/>
      </c>
      <c r="AG43" s="78">
        <f>AG33/SUM(AG34:AG37,AG31:AG32)</f>
        <v/>
      </c>
      <c r="AH43" s="78">
        <f>AH33/SUM(AH34:AH37,AH31:AH32)</f>
        <v/>
      </c>
      <c r="AI43" s="78">
        <f>AI33/SUM(AI34:AI37,AI31:AI32)</f>
        <v/>
      </c>
      <c r="AJ43" s="78">
        <f>AJ33/SUM(AJ34:AJ37,AJ31:AJ32)</f>
        <v/>
      </c>
      <c r="AK43" s="78">
        <f>AK33/SUM(AK34:AK37,AK31:AK32)</f>
        <v/>
      </c>
      <c r="AL43" s="78">
        <f>AL33/SUM(AL34:AL37,AL31:AL32)</f>
        <v/>
      </c>
      <c r="AM43" s="78">
        <f>AM33/SUM(AM34:AM37,AM31:AM32)</f>
        <v/>
      </c>
      <c r="AN43" s="78">
        <f>AN33/SUM(AN34:AN37,AN31:AN32)</f>
        <v/>
      </c>
      <c r="AO43" s="78">
        <f>AO33/SUM(AO34:AO37,AO31:AO32)</f>
        <v/>
      </c>
      <c r="AP43" s="78">
        <f>AP33/SUM(AP34:AP37,AP31:AP32)</f>
        <v/>
      </c>
      <c r="AQ43" s="78">
        <f>AQ33/SUM(AQ34:AQ37,AQ31:AQ32)</f>
        <v/>
      </c>
      <c r="AR43" s="78">
        <f>AR33/SUM(AR34:AR37,AR31:AR32)</f>
        <v/>
      </c>
      <c r="AS43" s="78">
        <f>AS33/SUM(AS34:AS37,AS31:AS32)</f>
        <v/>
      </c>
      <c r="AT43" s="78">
        <f>AT33/SUM(AT34:AT37,AT31:AT32)</f>
        <v/>
      </c>
      <c r="AU43" s="78">
        <f>AU33/SUM(AU34:AU37,AU31:AU32)</f>
        <v/>
      </c>
      <c r="AV43" s="78">
        <f>AV33/SUM(AV34:AV37,AV31:AV32)</f>
        <v/>
      </c>
      <c r="AW43" s="78">
        <f>AW33/SUM(AW34:AW37,AW31:AW32)</f>
        <v/>
      </c>
      <c r="AX43" s="78">
        <f>AX33/SUM(AX34:AX37,AX31:AX32)</f>
        <v/>
      </c>
      <c r="AY43" s="78">
        <f>AY33/SUM(AY34:AY37,AY31:AY32)</f>
        <v/>
      </c>
      <c r="AZ43" s="78">
        <f>AZ33/SUM(AZ34:AZ37,AZ31:AZ32)</f>
        <v/>
      </c>
      <c r="BA43" s="78">
        <f>BA33/SUM(BA34:BA37,BA31:BA32)</f>
        <v/>
      </c>
      <c r="BB43" s="78">
        <f>BB33/SUM(BB34:BB37,BB31:BB32)</f>
        <v/>
      </c>
      <c r="BC43" s="79">
        <f>BC33/SUM(BC34:BC37,BC31:BC32)</f>
        <v/>
      </c>
    </row>
    <row r="44" ht="12.75" customHeight="1" s="324">
      <c r="A44" s="63" t="inlineStr">
        <is>
          <t>Rest of opex</t>
        </is>
      </c>
      <c r="B44" s="80">
        <f>SUM(B34:B37,B31:B32)</f>
        <v/>
      </c>
      <c r="C44" s="80">
        <f>SUM(C34:C37,C31:C32)</f>
        <v/>
      </c>
      <c r="D44" s="80">
        <f>SUM(D34:D37,D31:D32)</f>
        <v/>
      </c>
      <c r="E44" s="80">
        <f>SUM(E34:E37,E31:E32)</f>
        <v/>
      </c>
      <c r="F44" s="80">
        <f>SUM(F34:F37,F31:F32)</f>
        <v/>
      </c>
      <c r="G44" s="80">
        <f>SUM(G34:G37,G31:G32)</f>
        <v/>
      </c>
      <c r="H44" s="80">
        <f>SUM(H34:H37,H31:H32)</f>
        <v/>
      </c>
      <c r="I44" s="80">
        <f>SUM(I34:I37,I31:I32)</f>
        <v/>
      </c>
      <c r="J44" s="80">
        <f>SUM(J34:J37,J31:J32)</f>
        <v/>
      </c>
      <c r="K44" s="80">
        <f>SUM(K34:K37,K31:K32)</f>
        <v/>
      </c>
      <c r="L44" s="80">
        <f>SUM(L34:L37,L31:L32)</f>
        <v/>
      </c>
      <c r="M44" s="80">
        <f>SUM(M34:M37,M31:M32)</f>
        <v/>
      </c>
      <c r="N44" s="80">
        <f>SUM(N34:N37,N31:N32)</f>
        <v/>
      </c>
      <c r="O44" s="80">
        <f>SUM(O34:O37,O31:O32)</f>
        <v/>
      </c>
      <c r="P44" s="80">
        <f>SUM(P34:P37,P31:P32)</f>
        <v/>
      </c>
      <c r="Q44" s="80">
        <f>SUM(Q34:Q37,Q31:Q32)</f>
        <v/>
      </c>
      <c r="R44" s="80">
        <f>SUM(R34:R37,R31:R32)</f>
        <v/>
      </c>
      <c r="S44" s="80">
        <f>SUM(S34:S37,S31:S32)</f>
        <v/>
      </c>
      <c r="T44" s="80">
        <f>SUM(T34:T37,T31:T32)</f>
        <v/>
      </c>
      <c r="U44" s="80">
        <f>SUM(U34:U37,U31:U32)</f>
        <v/>
      </c>
      <c r="V44" s="80">
        <f>SUM(V34:V37,V31:V32)</f>
        <v/>
      </c>
      <c r="W44" s="80">
        <f>SUM(W34:W37,W31:W32)</f>
        <v/>
      </c>
      <c r="X44" s="80">
        <f>SUM(X34:X37,X31:X32)</f>
        <v/>
      </c>
      <c r="Y44" s="80">
        <f>SUM(Y34:Y37,Y31:Y32)</f>
        <v/>
      </c>
      <c r="Z44" s="80">
        <f>SUM(Z34:Z37,Z31:Z32)</f>
        <v/>
      </c>
      <c r="AA44" s="80">
        <f>SUM(AA34:AA37,AA31:AA32)</f>
        <v/>
      </c>
      <c r="AB44" s="80">
        <f>SUM(AB34:AB37,AB31:AB32)</f>
        <v/>
      </c>
      <c r="AC44" s="80">
        <f>SUM(AC34:AC37,AC31:AC32)</f>
        <v/>
      </c>
      <c r="AD44" s="80">
        <f>SUM(AD34:AD37,AD31:AD32)</f>
        <v/>
      </c>
      <c r="AE44" s="80">
        <f>SUM(AE34:AE37,AE31:AE32)</f>
        <v/>
      </c>
      <c r="AF44" s="80">
        <f>SUM(AF34:AF37,AF31:AF32)</f>
        <v/>
      </c>
      <c r="AG44" s="80">
        <f>SUM(AG34:AG37,AG31:AG32)</f>
        <v/>
      </c>
      <c r="AH44" s="80">
        <f>SUM(AH34:AH37,AH31:AH32)</f>
        <v/>
      </c>
      <c r="AI44" s="80">
        <f>SUM(AI34:AI37,AI31:AI32)</f>
        <v/>
      </c>
      <c r="AJ44" s="80">
        <f>SUM(AJ34:AJ37,AJ31:AJ32)</f>
        <v/>
      </c>
      <c r="AK44" s="80">
        <f>SUM(AK34:AK37,AK31:AK32)</f>
        <v/>
      </c>
      <c r="AL44" s="80">
        <f>SUM(AL34:AL37,AL31:AL32)</f>
        <v/>
      </c>
      <c r="AM44" s="80">
        <f>SUM(AM34:AM37,AM31:AM32)</f>
        <v/>
      </c>
      <c r="AN44" s="80">
        <f>SUM(AN34:AN37,AN31:AN32)</f>
        <v/>
      </c>
      <c r="AO44" s="80">
        <f>SUM(AO34:AO37,AO31:AO32)</f>
        <v/>
      </c>
      <c r="AP44" s="80">
        <f>SUM(AP34:AP37,AP31:AP32)</f>
        <v/>
      </c>
      <c r="AQ44" s="80">
        <f>SUM(AQ34:AQ37,AQ31:AQ32)</f>
        <v/>
      </c>
      <c r="AR44" s="80">
        <f>SUM(AR34:AR37,AR31:AR32)</f>
        <v/>
      </c>
      <c r="AS44" s="80">
        <f>SUM(AS34:AS37,AS31:AS32)</f>
        <v/>
      </c>
      <c r="AT44" s="80">
        <f>SUM(AT34:AT37,AT31:AT32)</f>
        <v/>
      </c>
      <c r="AU44" s="80">
        <f>SUM(AU34:AU37,AU31:AU32)</f>
        <v/>
      </c>
      <c r="AV44" s="80">
        <f>SUM(AV34:AV37,AV31:AV32)</f>
        <v/>
      </c>
      <c r="AW44" s="80">
        <f>SUM(AW34:AW37,AW31:AW32)</f>
        <v/>
      </c>
      <c r="AX44" s="80">
        <f>SUM(AX34:AX37,AX31:AX32)</f>
        <v/>
      </c>
      <c r="AY44" s="80">
        <f>SUM(AY34:AY37,AY31:AY32)</f>
        <v/>
      </c>
      <c r="AZ44" s="80">
        <f>SUM(AZ34:AZ37,AZ31:AZ32)</f>
        <v/>
      </c>
      <c r="BA44" s="80">
        <f>SUM(BA34:BA37,BA31:BA32)</f>
        <v/>
      </c>
      <c r="BB44" s="80">
        <f>SUM(BB34:BB37,BB31:BB32)</f>
        <v/>
      </c>
      <c r="BC44" s="81">
        <f>SUM(BC34:BC37,BC31:BC32)</f>
        <v/>
      </c>
    </row>
    <row r="45" ht="12.75" customHeight="1" s="324">
      <c r="A45" s="63" t="inlineStr">
        <is>
          <t>Other community cash flow</t>
        </is>
      </c>
      <c r="B45" s="70">
        <f t="array" ref="B45">INDEX(Calculation!$C$102:$CL$127,MATCH('Project-level output'!$A45,Calculation!$C$102:$C$127,0),MATCH('Project-level output'!B$5,Calculation!$C$102:$CL$102,0))</f>
        <v/>
      </c>
      <c r="C45" s="70">
        <f t="array" ref="C45">INDEX(Calculation!$C$102:$CL$127,MATCH('Project-level output'!$A45,Calculation!$C$102:$C$127,0),MATCH('Project-level output'!C$5,Calculation!$C$102:$CL$102,0))</f>
        <v/>
      </c>
      <c r="D45" s="70">
        <f t="array" ref="D45">INDEX(Calculation!$C$102:$CL$127,MATCH('Project-level output'!$A45,Calculation!$C$102:$C$127,0),MATCH('Project-level output'!D$5,Calculation!$C$102:$CL$102,0))</f>
        <v/>
      </c>
      <c r="E45" s="70">
        <f t="array" ref="E45">INDEX(Calculation!$C$102:$CL$127,MATCH('Project-level output'!$A45,Calculation!$C$102:$C$127,0),MATCH('Project-level output'!E$5,Calculation!$C$102:$CL$102,0))</f>
        <v/>
      </c>
      <c r="F45" s="70">
        <f t="array" ref="F45">INDEX(Calculation!$C$102:$CL$127,MATCH('Project-level output'!$A45,Calculation!$C$102:$C$127,0),MATCH('Project-level output'!F$5,Calculation!$C$102:$CL$102,0))</f>
        <v/>
      </c>
      <c r="G45" s="70">
        <f t="array" ref="G45">INDEX(Calculation!$C$102:$CL$127,MATCH('Project-level output'!$A45,Calculation!$C$102:$C$127,0),MATCH('Project-level output'!G$5,Calculation!$C$102:$CL$102,0))</f>
        <v/>
      </c>
      <c r="H45" s="70">
        <f t="array" ref="H45">INDEX(Calculation!$C$102:$CL$127,MATCH('Project-level output'!$A45,Calculation!$C$102:$C$127,0),MATCH('Project-level output'!H$5,Calculation!$C$102:$CL$102,0))</f>
        <v/>
      </c>
      <c r="I45" s="70">
        <f t="array" ref="I45">INDEX(Calculation!$C$102:$CL$127,MATCH('Project-level output'!$A45,Calculation!$C$102:$C$127,0),MATCH('Project-level output'!I$5,Calculation!$C$102:$CL$102,0))</f>
        <v/>
      </c>
      <c r="J45" s="70">
        <f t="array" ref="J45">INDEX(Calculation!$C$102:$CL$127,MATCH('Project-level output'!$A45,Calculation!$C$102:$C$127,0),MATCH('Project-level output'!J$5,Calculation!$C$102:$CL$102,0))</f>
        <v/>
      </c>
      <c r="K45" s="70">
        <f t="array" ref="K45">INDEX(Calculation!$C$102:$CL$127,MATCH('Project-level output'!$A45,Calculation!$C$102:$C$127,0),MATCH('Project-level output'!K$5,Calculation!$C$102:$CL$102,0))</f>
        <v/>
      </c>
      <c r="L45" s="70">
        <f t="array" ref="L45">INDEX(Calculation!$C$102:$CL$127,MATCH('Project-level output'!$A45,Calculation!$C$102:$C$127,0),MATCH('Project-level output'!L$5,Calculation!$C$102:$CL$102,0))</f>
        <v/>
      </c>
      <c r="M45" s="70">
        <f t="array" ref="M45">INDEX(Calculation!$C$102:$CL$127,MATCH('Project-level output'!$A45,Calculation!$C$102:$C$127,0),MATCH('Project-level output'!M$5,Calculation!$C$102:$CL$102,0))</f>
        <v/>
      </c>
      <c r="N45" s="70">
        <f t="array" ref="N45">INDEX(Calculation!$C$102:$CL$127,MATCH('Project-level output'!$A45,Calculation!$C$102:$C$127,0),MATCH('Project-level output'!N$5,Calculation!$C$102:$CL$102,0))</f>
        <v/>
      </c>
      <c r="O45" s="70">
        <f t="array" ref="O45">INDEX(Calculation!$C$102:$CL$127,MATCH('Project-level output'!$A45,Calculation!$C$102:$C$127,0),MATCH('Project-level output'!O$5,Calculation!$C$102:$CL$102,0))</f>
        <v/>
      </c>
      <c r="P45" s="70">
        <f t="array" ref="P45">INDEX(Calculation!$C$102:$CL$127,MATCH('Project-level output'!$A45,Calculation!$C$102:$C$127,0),MATCH('Project-level output'!P$5,Calculation!$C$102:$CL$102,0))</f>
        <v/>
      </c>
      <c r="Q45" s="70">
        <f t="array" ref="Q45">INDEX(Calculation!$C$102:$CL$127,MATCH('Project-level output'!$A45,Calculation!$C$102:$C$127,0),MATCH('Project-level output'!Q$5,Calculation!$C$102:$CL$102,0))</f>
        <v/>
      </c>
      <c r="R45" s="70">
        <f t="array" ref="R45">INDEX(Calculation!$C$102:$CL$127,MATCH('Project-level output'!$A45,Calculation!$C$102:$C$127,0),MATCH('Project-level output'!R$5,Calculation!$C$102:$CL$102,0))</f>
        <v/>
      </c>
      <c r="S45" s="70">
        <f t="array" ref="S45">INDEX(Calculation!$C$102:$CL$127,MATCH('Project-level output'!$A45,Calculation!$C$102:$C$127,0),MATCH('Project-level output'!S$5,Calculation!$C$102:$CL$102,0))</f>
        <v/>
      </c>
      <c r="T45" s="70">
        <f t="array" ref="T45">INDEX(Calculation!$C$102:$CL$127,MATCH('Project-level output'!$A45,Calculation!$C$102:$C$127,0),MATCH('Project-level output'!T$5,Calculation!$C$102:$CL$102,0))</f>
        <v/>
      </c>
      <c r="U45" s="70">
        <f t="array" ref="U45">INDEX(Calculation!$C$102:$CL$127,MATCH('Project-level output'!$A45,Calculation!$C$102:$C$127,0),MATCH('Project-level output'!U$5,Calculation!$C$102:$CL$102,0))</f>
        <v/>
      </c>
      <c r="V45" s="70">
        <f t="array" ref="V45">INDEX(Calculation!$C$102:$CL$127,MATCH('Project-level output'!$A45,Calculation!$C$102:$C$127,0),MATCH('Project-level output'!V$5,Calculation!$C$102:$CL$102,0))</f>
        <v/>
      </c>
      <c r="W45" s="70">
        <f t="array" ref="W45">INDEX(Calculation!$C$102:$CL$127,MATCH('Project-level output'!$A45,Calculation!$C$102:$C$127,0),MATCH('Project-level output'!W$5,Calculation!$C$102:$CL$102,0))</f>
        <v/>
      </c>
      <c r="X45" s="70">
        <f t="array" ref="X45">INDEX(Calculation!$C$102:$CL$127,MATCH('Project-level output'!$A45,Calculation!$C$102:$C$127,0),MATCH('Project-level output'!X$5,Calculation!$C$102:$CL$102,0))</f>
        <v/>
      </c>
      <c r="Y45" s="70">
        <f t="array" ref="Y45">INDEX(Calculation!$C$102:$CL$127,MATCH('Project-level output'!$A45,Calculation!$C$102:$C$127,0),MATCH('Project-level output'!Y$5,Calculation!$C$102:$CL$102,0))</f>
        <v/>
      </c>
      <c r="Z45" s="70">
        <f t="array" ref="Z45">INDEX(Calculation!$C$102:$CL$127,MATCH('Project-level output'!$A45,Calculation!$C$102:$C$127,0),MATCH('Project-level output'!Z$5,Calculation!$C$102:$CL$102,0))</f>
        <v/>
      </c>
      <c r="AA45" s="70">
        <f t="array" ref="AA45">INDEX(Calculation!$C$102:$CL$127,MATCH('Project-level output'!$A45,Calculation!$C$102:$C$127,0),MATCH('Project-level output'!AA$5,Calculation!$C$102:$CL$102,0))</f>
        <v/>
      </c>
      <c r="AB45" s="70">
        <f t="array" ref="AB45">INDEX(Calculation!$C$102:$CL$127,MATCH('Project-level output'!$A45,Calculation!$C$102:$C$127,0),MATCH('Project-level output'!AB$5,Calculation!$C$102:$CL$102,0))</f>
        <v/>
      </c>
      <c r="AC45" s="70">
        <f t="array" ref="AC45">INDEX(Calculation!$C$102:$CL$127,MATCH('Project-level output'!$A45,Calculation!$C$102:$C$127,0),MATCH('Project-level output'!AC$5,Calculation!$C$102:$CL$102,0))</f>
        <v/>
      </c>
      <c r="AD45" s="70">
        <f t="array" ref="AD45">INDEX(Calculation!$C$102:$CL$127,MATCH('Project-level output'!$A45,Calculation!$C$102:$C$127,0),MATCH('Project-level output'!AD$5,Calculation!$C$102:$CL$102,0))</f>
        <v/>
      </c>
      <c r="AE45" s="70">
        <f t="array" ref="AE45">INDEX(Calculation!$C$102:$CL$127,MATCH('Project-level output'!$A45,Calculation!$C$102:$C$127,0),MATCH('Project-level output'!AE$5,Calculation!$C$102:$CL$102,0))</f>
        <v/>
      </c>
      <c r="AF45" s="70">
        <f t="array" ref="AF45">INDEX(Calculation!$C$102:$CL$127,MATCH('Project-level output'!$A45,Calculation!$C$102:$C$127,0),MATCH('Project-level output'!AF$5,Calculation!$C$102:$CL$102,0))</f>
        <v/>
      </c>
      <c r="AG45" s="70">
        <f t="array" ref="AG45">INDEX(Calculation!$C$102:$CL$127,MATCH('Project-level output'!$A45,Calculation!$C$102:$C$127,0),MATCH('Project-level output'!AG$5,Calculation!$C$102:$CL$102,0))</f>
        <v/>
      </c>
      <c r="AH45" s="70">
        <f t="array" ref="AH45">INDEX(Calculation!$C$102:$CL$127,MATCH('Project-level output'!$A45,Calculation!$C$102:$C$127,0),MATCH('Project-level output'!AH$5,Calculation!$C$102:$CL$102,0))</f>
        <v/>
      </c>
      <c r="AI45" s="70">
        <f t="array" ref="AI45">INDEX(Calculation!$C$102:$CL$127,MATCH('Project-level output'!$A45,Calculation!$C$102:$C$127,0),MATCH('Project-level output'!AI$5,Calculation!$C$102:$CL$102,0))</f>
        <v/>
      </c>
      <c r="AJ45" s="70">
        <f t="array" ref="AJ45">INDEX(Calculation!$C$102:$CL$127,MATCH('Project-level output'!$A45,Calculation!$C$102:$C$127,0),MATCH('Project-level output'!AJ$5,Calculation!$C$102:$CL$102,0))</f>
        <v/>
      </c>
      <c r="AK45" s="70">
        <f t="array" ref="AK45">INDEX(Calculation!$C$102:$CL$127,MATCH('Project-level output'!$A45,Calculation!$C$102:$C$127,0),MATCH('Project-level output'!AK$5,Calculation!$C$102:$CL$102,0))</f>
        <v/>
      </c>
      <c r="AL45" s="70">
        <f t="array" ref="AL45">INDEX(Calculation!$C$102:$CL$127,MATCH('Project-level output'!$A45,Calculation!$C$102:$C$127,0),MATCH('Project-level output'!AL$5,Calculation!$C$102:$CL$102,0))</f>
        <v/>
      </c>
      <c r="AM45" s="70">
        <f t="array" ref="AM45">INDEX(Calculation!$C$102:$CL$127,MATCH('Project-level output'!$A45,Calculation!$C$102:$C$127,0),MATCH('Project-level output'!AM$5,Calculation!$C$102:$CL$102,0))</f>
        <v/>
      </c>
      <c r="AN45" s="70">
        <f t="array" ref="AN45">INDEX(Calculation!$C$102:$CL$127,MATCH('Project-level output'!$A45,Calculation!$C$102:$C$127,0),MATCH('Project-level output'!AN$5,Calculation!$C$102:$CL$102,0))</f>
        <v/>
      </c>
      <c r="AO45" s="70">
        <f t="array" ref="AO45">INDEX(Calculation!$C$102:$CL$127,MATCH('Project-level output'!$A45,Calculation!$C$102:$C$127,0),MATCH('Project-level output'!AO$5,Calculation!$C$102:$CL$102,0))</f>
        <v/>
      </c>
      <c r="AP45" s="70">
        <f t="array" ref="AP45">INDEX(Calculation!$C$102:$CL$127,MATCH('Project-level output'!$A45,Calculation!$C$102:$C$127,0),MATCH('Project-level output'!AP$5,Calculation!$C$102:$CL$102,0))</f>
        <v/>
      </c>
      <c r="AQ45" s="70">
        <f t="array" ref="AQ45">INDEX(Calculation!$C$102:$CL$127,MATCH('Project-level output'!$A45,Calculation!$C$102:$C$127,0),MATCH('Project-level output'!AQ$5,Calculation!$C$102:$CL$102,0))</f>
        <v/>
      </c>
      <c r="AR45" s="70">
        <f t="array" ref="AR45">INDEX(Calculation!$C$102:$CL$127,MATCH('Project-level output'!$A45,Calculation!$C$102:$C$127,0),MATCH('Project-level output'!AR$5,Calculation!$C$102:$CL$102,0))</f>
        <v/>
      </c>
      <c r="AS45" s="70">
        <f t="array" ref="AS45">INDEX(Calculation!$C$102:$CL$127,MATCH('Project-level output'!$A45,Calculation!$C$102:$C$127,0),MATCH('Project-level output'!AS$5,Calculation!$C$102:$CL$102,0))</f>
        <v/>
      </c>
      <c r="AT45" s="70">
        <f t="array" ref="AT45">INDEX(Calculation!$C$102:$CL$127,MATCH('Project-level output'!$A45,Calculation!$C$102:$C$127,0),MATCH('Project-level output'!AT$5,Calculation!$C$102:$CL$102,0))</f>
        <v/>
      </c>
      <c r="AU45" s="70">
        <f t="array" ref="AU45">INDEX(Calculation!$C$102:$CL$127,MATCH('Project-level output'!$A45,Calculation!$C$102:$C$127,0),MATCH('Project-level output'!AU$5,Calculation!$C$102:$CL$102,0))</f>
        <v/>
      </c>
      <c r="AV45" s="70">
        <f t="array" ref="AV45">INDEX(Calculation!$C$102:$CL$127,MATCH('Project-level output'!$A45,Calculation!$C$102:$C$127,0),MATCH('Project-level output'!AV$5,Calculation!$C$102:$CL$102,0))</f>
        <v/>
      </c>
      <c r="AW45" s="70">
        <f t="array" ref="AW45">INDEX(Calculation!$C$102:$CL$127,MATCH('Project-level output'!$A45,Calculation!$C$102:$C$127,0),MATCH('Project-level output'!AW$5,Calculation!$C$102:$CL$102,0))</f>
        <v/>
      </c>
      <c r="AX45" s="70">
        <f t="array" ref="AX45">INDEX(Calculation!$C$102:$CL$127,MATCH('Project-level output'!$A45,Calculation!$C$102:$C$127,0),MATCH('Project-level output'!AX$5,Calculation!$C$102:$CL$102,0))</f>
        <v/>
      </c>
      <c r="AY45" s="70">
        <f t="array" ref="AY45">INDEX(Calculation!$C$102:$CL$127,MATCH('Project-level output'!$A45,Calculation!$C$102:$C$127,0),MATCH('Project-level output'!AY$5,Calculation!$C$102:$CL$102,0))</f>
        <v/>
      </c>
      <c r="AZ45" s="70">
        <f t="array" ref="AZ45">INDEX(Calculation!$C$102:$CL$127,MATCH('Project-level output'!$A45,Calculation!$C$102:$C$127,0),MATCH('Project-level output'!AZ$5,Calculation!$C$102:$CL$102,0))</f>
        <v/>
      </c>
      <c r="BA45" s="70">
        <f t="array" ref="BA45">INDEX(Calculation!$C$102:$CL$127,MATCH('Project-level output'!$A45,Calculation!$C$102:$C$127,0),MATCH('Project-level output'!BA$5,Calculation!$C$102:$CL$102,0))</f>
        <v/>
      </c>
      <c r="BB45" s="70">
        <f t="array" ref="BB45">INDEX(Calculation!$C$102:$CL$127,MATCH('Project-level output'!$A45,Calculation!$C$102:$C$127,0),MATCH('Project-level output'!BB$5,Calculation!$C$102:$CL$102,0))</f>
        <v/>
      </c>
      <c r="BC45" s="71">
        <f t="array" ref="BC45">INDEX(Calculation!$C$102:$CL$127,MATCH('Project-level output'!$A45,Calculation!$C$102:$C$127,0),MATCH('Project-level output'!BC$5,Calculation!$C$102:$CL$102,0))</f>
        <v/>
      </c>
    </row>
    <row r="46" ht="12.75" customHeight="1" s="324">
      <c r="A46" s="63" t="inlineStr">
        <is>
          <t>Total community cash flow</t>
        </is>
      </c>
      <c r="B46" s="80">
        <f>SUM(B37,B33,B31)</f>
        <v/>
      </c>
      <c r="C46" s="80">
        <f>SUM(C37,C33,C31)</f>
        <v/>
      </c>
      <c r="D46" s="80">
        <f>SUM(D33)</f>
        <v/>
      </c>
      <c r="E46" s="80">
        <f>SUM(E33)</f>
        <v/>
      </c>
      <c r="F46" s="80">
        <f>SUM(F37,F33,F31)</f>
        <v/>
      </c>
      <c r="G46" s="80">
        <f>SUM(G33)</f>
        <v/>
      </c>
      <c r="H46" s="80">
        <f>SUM(H37,H33,H31)</f>
        <v/>
      </c>
      <c r="I46" s="80">
        <f>SUM(I37,I33,I31)</f>
        <v/>
      </c>
      <c r="J46" s="80">
        <f>SUM(J37,J33,J31)</f>
        <v/>
      </c>
      <c r="K46" s="80">
        <f>SUM(K37,K33,K31)</f>
        <v/>
      </c>
      <c r="L46" s="80">
        <f>SUM(L37,L33,L31)</f>
        <v/>
      </c>
      <c r="M46" s="80">
        <f>SUM(M37,M33,M31)</f>
        <v/>
      </c>
      <c r="N46" s="80">
        <f>SUM(N37,N33,N31)</f>
        <v/>
      </c>
      <c r="O46" s="80">
        <f>SUM(O37,O33,O31)</f>
        <v/>
      </c>
      <c r="P46" s="80">
        <f>SUM(P37,P33,P31)</f>
        <v/>
      </c>
      <c r="Q46" s="80">
        <f>SUM(Q37,Q33,Q31)</f>
        <v/>
      </c>
      <c r="R46" s="80">
        <f>SUM(R37,R33,R31)</f>
        <v/>
      </c>
      <c r="S46" s="80">
        <f>SUM(S37,S33,S31)</f>
        <v/>
      </c>
      <c r="T46" s="80">
        <f>SUM(T37,T33,T31)</f>
        <v/>
      </c>
      <c r="U46" s="80">
        <f>SUM(U37,U33,U31)</f>
        <v/>
      </c>
      <c r="V46" s="80">
        <f>SUM(V37,V33,V31)</f>
        <v/>
      </c>
      <c r="W46" s="80">
        <f>SUM(W37,W33,W31)</f>
        <v/>
      </c>
      <c r="X46" s="80">
        <f>SUM(X37,X33,X31)</f>
        <v/>
      </c>
      <c r="Y46" s="80">
        <f>SUM(Y37,Y33,Y31)</f>
        <v/>
      </c>
      <c r="Z46" s="80">
        <f>SUM(Z37,Z33,Z31)</f>
        <v/>
      </c>
      <c r="AA46" s="80">
        <f>SUM(AA37,AA33,AA31)</f>
        <v/>
      </c>
      <c r="AB46" s="80">
        <f>SUM(AB37,AB33,AB31)</f>
        <v/>
      </c>
      <c r="AC46" s="80">
        <f>SUM(AC37,AC33,AC31)</f>
        <v/>
      </c>
      <c r="AD46" s="80">
        <f>SUM(AD37,AD33,AD31)</f>
        <v/>
      </c>
      <c r="AE46" s="80">
        <f>SUM(AE37,AE33,AE31)</f>
        <v/>
      </c>
      <c r="AF46" s="80">
        <f>SUM(AF37,AF33,AF31)</f>
        <v/>
      </c>
      <c r="AG46" s="80">
        <f>SUM(AG37,AG33,AG31)</f>
        <v/>
      </c>
      <c r="AH46" s="80">
        <f>SUM(AH37,AH33,AH31)</f>
        <v/>
      </c>
      <c r="AI46" s="80">
        <f>SUM(AI37,AI33,AI31)</f>
        <v/>
      </c>
      <c r="AJ46" s="80">
        <f>SUM(AJ37,AJ33,AJ31)</f>
        <v/>
      </c>
      <c r="AK46" s="80">
        <f>SUM(AK37,AK33,AK31)</f>
        <v/>
      </c>
      <c r="AL46" s="80">
        <f>SUM(AL37,AL33,AL31)</f>
        <v/>
      </c>
      <c r="AM46" s="80">
        <f>SUM(AM37,AM33,AM31)</f>
        <v/>
      </c>
      <c r="AN46" s="80">
        <f>SUM(AN37,AN33,AN31)</f>
        <v/>
      </c>
      <c r="AO46" s="80">
        <f>SUM(AO37,AO33,AO31)</f>
        <v/>
      </c>
      <c r="AP46" s="80">
        <f>SUM(AP37,AP33,AP31)</f>
        <v/>
      </c>
      <c r="AQ46" s="80">
        <f>SUM(AQ37,AQ33,AQ31)</f>
        <v/>
      </c>
      <c r="AR46" s="80">
        <f>SUM(AR37,AR33,AR31)</f>
        <v/>
      </c>
      <c r="AS46" s="80">
        <f>SUM(AS37,AS33,AS31)</f>
        <v/>
      </c>
      <c r="AT46" s="80">
        <f>SUM(AT37,AT33,AT31)</f>
        <v/>
      </c>
      <c r="AU46" s="80">
        <f>SUM(AU37,AU33,AU31)</f>
        <v/>
      </c>
      <c r="AV46" s="80">
        <f>SUM(AV37,AV33,AV31)</f>
        <v/>
      </c>
      <c r="AW46" s="80">
        <f>SUM(AW37,AW33,AW31)</f>
        <v/>
      </c>
      <c r="AX46" s="80">
        <f>SUM(AX37,AX33,AX31)</f>
        <v/>
      </c>
      <c r="AY46" s="80">
        <f>SUM(AY37,AY33,AY31)</f>
        <v/>
      </c>
      <c r="AZ46" s="80">
        <f>SUM(AZ37,AZ33,AZ31)</f>
        <v/>
      </c>
      <c r="BA46" s="80">
        <f>SUM(BA37,BA33,BA31)</f>
        <v/>
      </c>
      <c r="BB46" s="80">
        <f>SUM(BB37,BB33,BB31)</f>
        <v/>
      </c>
      <c r="BC46" s="81">
        <f>SUM(BC37,BC33,BC31)</f>
        <v/>
      </c>
    </row>
    <row r="47" ht="12.75" customHeight="1" s="324">
      <c r="A47" s="63" t="inlineStr">
        <is>
          <t>Total community cash flow (NPV)</t>
        </is>
      </c>
      <c r="B47" s="70">
        <f t="array" ref="B47">INDEX('Inputs &amp; summary'!$D$28:$AN$73,MATCH('Project-level output'!B$5,'Inputs &amp; summary'!$D$28:$D$73,0),MATCH('Project-level output'!$A47,'Inputs &amp; summary'!$D$28:$AN$28,0))</f>
        <v/>
      </c>
      <c r="C47" s="70">
        <f t="array" ref="C47">INDEX('Inputs &amp; summary'!$D$28:$AN$73,MATCH('Project-level output'!C$5,'Inputs &amp; summary'!$D$28:$D$73,0),MATCH('Project-level output'!$A47,'Inputs &amp; summary'!$D$28:$AN$28,0))</f>
        <v/>
      </c>
      <c r="D47" s="70">
        <f t="array" ref="D47">INDEX('Inputs &amp; summary'!$D$28:$AN$73,MATCH('Project-level output'!D$5,'Inputs &amp; summary'!$D$28:$D$73,0),MATCH('Project-level output'!$A47,'Inputs &amp; summary'!$D$28:$AN$28,0))</f>
        <v/>
      </c>
      <c r="E47" s="70">
        <f t="array" ref="E47">INDEX('Inputs &amp; summary'!$D$28:$AN$73,MATCH('Project-level output'!E$5,'Inputs &amp; summary'!$D$28:$D$73,0),MATCH('Project-level output'!$A47,'Inputs &amp; summary'!$D$28:$AN$28,0))</f>
        <v/>
      </c>
      <c r="F47" s="70">
        <f t="array" ref="F47">INDEX('Inputs &amp; summary'!$D$28:$AN$73,MATCH('Project-level output'!F$5,'Inputs &amp; summary'!$D$28:$D$73,0),MATCH('Project-level output'!$A47,'Inputs &amp; summary'!$D$28:$AN$28,0))</f>
        <v/>
      </c>
      <c r="G47" s="70">
        <f t="array" ref="G47">INDEX('Inputs &amp; summary'!$D$28:$AN$73,MATCH('Project-level output'!G$5,'Inputs &amp; summary'!$D$28:$D$73,0),MATCH('Project-level output'!$A47,'Inputs &amp; summary'!$D$28:$AN$28,0))</f>
        <v/>
      </c>
      <c r="H47" s="70">
        <f t="array" ref="H47">INDEX('Inputs &amp; summary'!$D$28:$AN$73,MATCH('Project-level output'!H$5,'Inputs &amp; summary'!$D$28:$D$73,0),MATCH('Project-level output'!$A47,'Inputs &amp; summary'!$D$28:$AN$28,0))</f>
        <v/>
      </c>
      <c r="I47" s="70">
        <f t="array" ref="I47">INDEX('Inputs &amp; summary'!$D$28:$AN$73,MATCH('Project-level output'!I$5,'Inputs &amp; summary'!$D$28:$D$73,0),MATCH('Project-level output'!$A47,'Inputs &amp; summary'!$D$28:$AN$28,0))</f>
        <v/>
      </c>
      <c r="J47" s="80" t="n"/>
      <c r="K47" s="80" t="n"/>
      <c r="L47" s="80" t="n"/>
      <c r="M47" s="80" t="n"/>
      <c r="N47" s="80" t="n"/>
      <c r="O47" s="80" t="n"/>
      <c r="P47" s="80" t="n"/>
      <c r="Q47" s="80" t="n"/>
      <c r="R47" s="80" t="n"/>
      <c r="S47" s="80" t="n"/>
      <c r="T47" s="80" t="n"/>
      <c r="U47" s="80" t="n"/>
      <c r="V47" s="80" t="n"/>
      <c r="W47" s="80" t="n"/>
      <c r="X47" s="80" t="n"/>
      <c r="Y47" s="80" t="n"/>
      <c r="Z47" s="80" t="n"/>
      <c r="AA47" s="80" t="n"/>
      <c r="AB47" s="80" t="n"/>
      <c r="AC47" s="80" t="n"/>
      <c r="AD47" s="80" t="n"/>
      <c r="AE47" s="80" t="n"/>
      <c r="AF47" s="80" t="n"/>
      <c r="AG47" s="80" t="n"/>
      <c r="AH47" s="80" t="n"/>
      <c r="AI47" s="80" t="n"/>
      <c r="AJ47" s="80" t="n"/>
      <c r="AK47" s="80" t="n"/>
      <c r="AL47" s="80" t="n"/>
      <c r="AM47" s="80" t="n"/>
      <c r="AN47" s="80" t="n"/>
      <c r="AO47" s="80" t="n"/>
      <c r="AP47" s="80" t="n"/>
      <c r="AQ47" s="80" t="n"/>
      <c r="AR47" s="80" t="n"/>
      <c r="AS47" s="80" t="n"/>
      <c r="AT47" s="80" t="n"/>
      <c r="AU47" s="80" t="n"/>
      <c r="AV47" s="80" t="n"/>
      <c r="AW47" s="80" t="n"/>
      <c r="AX47" s="80" t="n"/>
      <c r="AY47" s="80" t="n"/>
      <c r="AZ47" s="80" t="n"/>
      <c r="BA47" s="80" t="n"/>
      <c r="BB47" s="80" t="n"/>
      <c r="BC47" s="81" t="n"/>
    </row>
    <row r="48" ht="12.75" customHeight="1" s="324">
      <c r="A48" s="63" t="inlineStr">
        <is>
          <t>Community cash flow % of opex</t>
        </is>
      </c>
      <c r="B48" s="78">
        <f>B46/B58</f>
        <v/>
      </c>
      <c r="C48" s="78">
        <f>C46/C58</f>
        <v/>
      </c>
      <c r="D48" s="78">
        <f>D46/D58</f>
        <v/>
      </c>
      <c r="E48" s="78">
        <f>E46/E58</f>
        <v/>
      </c>
      <c r="F48" s="78">
        <f>F46/F58</f>
        <v/>
      </c>
      <c r="G48" s="78">
        <f>G46/G58</f>
        <v/>
      </c>
      <c r="H48" s="78">
        <f>H46/H58</f>
        <v/>
      </c>
      <c r="I48" s="78">
        <f>I46/I58</f>
        <v/>
      </c>
      <c r="J48" s="78">
        <f>J46/J58</f>
        <v/>
      </c>
      <c r="K48" s="78">
        <f>K46/K58</f>
        <v/>
      </c>
      <c r="L48" s="78">
        <f>L46/L58</f>
        <v/>
      </c>
      <c r="M48" s="78">
        <f>M46/M58</f>
        <v/>
      </c>
      <c r="N48" s="78">
        <f>N46/N58</f>
        <v/>
      </c>
      <c r="O48" s="78">
        <f>O46/O58</f>
        <v/>
      </c>
      <c r="P48" s="78">
        <f>P46/P58</f>
        <v/>
      </c>
      <c r="Q48" s="78">
        <f>Q46/Q58</f>
        <v/>
      </c>
      <c r="R48" s="78">
        <f>R46/R58</f>
        <v/>
      </c>
      <c r="S48" s="78">
        <f>S46/S58</f>
        <v/>
      </c>
      <c r="T48" s="78">
        <f>T46/T58</f>
        <v/>
      </c>
      <c r="U48" s="78">
        <f>U46/U58</f>
        <v/>
      </c>
      <c r="V48" s="78">
        <f>V46/V58</f>
        <v/>
      </c>
      <c r="W48" s="78">
        <f>W46/W58</f>
        <v/>
      </c>
      <c r="X48" s="78">
        <f>X46/X58</f>
        <v/>
      </c>
      <c r="Y48" s="78">
        <f>Y46/Y58</f>
        <v/>
      </c>
      <c r="Z48" s="78">
        <f>Z46/Z58</f>
        <v/>
      </c>
      <c r="AA48" s="78">
        <f>AA46/AA58</f>
        <v/>
      </c>
      <c r="AB48" s="78">
        <f>AB46/AB58</f>
        <v/>
      </c>
      <c r="AC48" s="78">
        <f>AC46/AC58</f>
        <v/>
      </c>
      <c r="AD48" s="78">
        <f>AD46/AD58</f>
        <v/>
      </c>
      <c r="AE48" s="78">
        <f>AE46/AE58</f>
        <v/>
      </c>
      <c r="AF48" s="78">
        <f>AF46/AF58</f>
        <v/>
      </c>
      <c r="AG48" s="78">
        <f>AG46/AG58</f>
        <v/>
      </c>
      <c r="AH48" s="78">
        <f>AH46/AH58</f>
        <v/>
      </c>
      <c r="AI48" s="78">
        <f>AI46/AI58</f>
        <v/>
      </c>
      <c r="AJ48" s="78">
        <f>AJ46/AJ58</f>
        <v/>
      </c>
      <c r="AK48" s="78">
        <f>AK46/AK58</f>
        <v/>
      </c>
      <c r="AL48" s="78">
        <f>AL46/AL58</f>
        <v/>
      </c>
      <c r="AM48" s="78">
        <f>AM46/AM58</f>
        <v/>
      </c>
      <c r="AN48" s="78">
        <f>AN46/AN58</f>
        <v/>
      </c>
      <c r="AO48" s="78">
        <f>AO46/AO58</f>
        <v/>
      </c>
      <c r="AP48" s="78">
        <f>AP46/AP58</f>
        <v/>
      </c>
      <c r="AQ48" s="78">
        <f>AQ46/AQ58</f>
        <v/>
      </c>
      <c r="AR48" s="78">
        <f>AR46/AR58</f>
        <v/>
      </c>
      <c r="AS48" s="78">
        <f>AS46/AS58</f>
        <v/>
      </c>
      <c r="AT48" s="78">
        <f>AT46/AT58</f>
        <v/>
      </c>
      <c r="AU48" s="78">
        <f>AU46/AU58</f>
        <v/>
      </c>
      <c r="AV48" s="78">
        <f>AV46/AV58</f>
        <v/>
      </c>
      <c r="AW48" s="78">
        <f>AW46/AW58</f>
        <v/>
      </c>
      <c r="AX48" s="78">
        <f>AX46/AX58</f>
        <v/>
      </c>
      <c r="AY48" s="78">
        <f>AY46/AY58</f>
        <v/>
      </c>
      <c r="AZ48" s="78">
        <f>AZ46/AZ58</f>
        <v/>
      </c>
      <c r="BA48" s="78">
        <f>BA46/BA58</f>
        <v/>
      </c>
      <c r="BB48" s="78">
        <f>BB46/BB58</f>
        <v/>
      </c>
      <c r="BC48" s="79">
        <f>BC46/BC58</f>
        <v/>
      </c>
    </row>
    <row r="49" ht="12.75" customHeight="1" s="324">
      <c r="A49" s="63" t="inlineStr">
        <is>
          <t>Community cash flow % of revenue</t>
        </is>
      </c>
      <c r="B49" s="78">
        <f>B46/B20</f>
        <v/>
      </c>
      <c r="C49" s="78">
        <f>C46/C20</f>
        <v/>
      </c>
      <c r="D49" s="78">
        <f>D46/D20</f>
        <v/>
      </c>
      <c r="E49" s="78">
        <f>E46/E20</f>
        <v/>
      </c>
      <c r="F49" s="78">
        <f>F46/F20</f>
        <v/>
      </c>
      <c r="G49" s="78">
        <f>G46/G20</f>
        <v/>
      </c>
      <c r="H49" s="78">
        <f>H46/H20</f>
        <v/>
      </c>
      <c r="I49" s="78">
        <f>I46/I20</f>
        <v/>
      </c>
      <c r="J49" s="78">
        <f>J46/J20</f>
        <v/>
      </c>
      <c r="K49" s="78">
        <f>K46/K20</f>
        <v/>
      </c>
      <c r="L49" s="78">
        <f>L46/L20</f>
        <v/>
      </c>
      <c r="M49" s="78">
        <f>M46/M20</f>
        <v/>
      </c>
      <c r="N49" s="78">
        <f>N46/N20</f>
        <v/>
      </c>
      <c r="O49" s="78">
        <f>O46/O20</f>
        <v/>
      </c>
      <c r="P49" s="78">
        <f>P46/P20</f>
        <v/>
      </c>
      <c r="Q49" s="78">
        <f>Q46/Q20</f>
        <v/>
      </c>
      <c r="R49" s="78">
        <f>R46/R20</f>
        <v/>
      </c>
      <c r="S49" s="78">
        <f>S46/S20</f>
        <v/>
      </c>
      <c r="T49" s="78">
        <f>T46/T20</f>
        <v/>
      </c>
      <c r="U49" s="78">
        <f>U46/U20</f>
        <v/>
      </c>
      <c r="V49" s="78">
        <f>V46/V20</f>
        <v/>
      </c>
      <c r="W49" s="78">
        <f>W46/W20</f>
        <v/>
      </c>
      <c r="X49" s="78">
        <f>X46/X20</f>
        <v/>
      </c>
      <c r="Y49" s="78">
        <f>Y46/Y20</f>
        <v/>
      </c>
      <c r="Z49" s="78">
        <f>Z46/Z20</f>
        <v/>
      </c>
      <c r="AA49" s="78">
        <f>AA46/AA20</f>
        <v/>
      </c>
      <c r="AB49" s="78">
        <f>AB46/AB20</f>
        <v/>
      </c>
      <c r="AC49" s="78">
        <f>AC46/AC20</f>
        <v/>
      </c>
      <c r="AD49" s="78">
        <f>AD46/AD20</f>
        <v/>
      </c>
      <c r="AE49" s="78">
        <f>AE46/AE20</f>
        <v/>
      </c>
      <c r="AF49" s="78">
        <f>AF46/AF20</f>
        <v/>
      </c>
      <c r="AG49" s="78">
        <f>AG46/AG20</f>
        <v/>
      </c>
      <c r="AH49" s="78">
        <f>AH46/AH20</f>
        <v/>
      </c>
      <c r="AI49" s="78">
        <f>AI46/AI20</f>
        <v/>
      </c>
      <c r="AJ49" s="78">
        <f>AJ46/AJ20</f>
        <v/>
      </c>
      <c r="AK49" s="78">
        <f>AK46/AK20</f>
        <v/>
      </c>
      <c r="AL49" s="78">
        <f>AL46/AL20</f>
        <v/>
      </c>
      <c r="AM49" s="78">
        <f>AM46/AM20</f>
        <v/>
      </c>
      <c r="AN49" s="78">
        <f>AN46/AN20</f>
        <v/>
      </c>
      <c r="AO49" s="78">
        <f>AO46/AO20</f>
        <v/>
      </c>
      <c r="AP49" s="78">
        <f>AP46/AP20</f>
        <v/>
      </c>
      <c r="AQ49" s="78">
        <f>AQ46/AQ20</f>
        <v/>
      </c>
      <c r="AR49" s="78">
        <f>AR46/AR20</f>
        <v/>
      </c>
      <c r="AS49" s="78">
        <f>AS46/AS20</f>
        <v/>
      </c>
      <c r="AT49" s="78">
        <f>AT46/AT20</f>
        <v/>
      </c>
      <c r="AU49" s="78">
        <f>AU46/AU20</f>
        <v/>
      </c>
      <c r="AV49" s="78">
        <f>AV46/AV20</f>
        <v/>
      </c>
      <c r="AW49" s="78">
        <f>AW46/AW20</f>
        <v/>
      </c>
      <c r="AX49" s="78">
        <f>AX46/AX20</f>
        <v/>
      </c>
      <c r="AY49" s="78">
        <f>AY46/AY20</f>
        <v/>
      </c>
      <c r="AZ49" s="78">
        <f>AZ46/AZ20</f>
        <v/>
      </c>
      <c r="BA49" s="78">
        <f>BA46/BA20</f>
        <v/>
      </c>
      <c r="BB49" s="78">
        <f>BB46/BB20</f>
        <v/>
      </c>
      <c r="BC49" s="79">
        <f>BC46/BC20</f>
        <v/>
      </c>
    </row>
    <row r="50" ht="12.75" customHeight="1" s="324">
      <c r="A50" s="63" t="inlineStr">
        <is>
          <t>Project-specific carbon price</t>
        </is>
      </c>
      <c r="B50" s="70">
        <f t="array" ref="B50">INDEX('Inputs &amp; summary'!$D$28:$AN$73,MATCH('Project-level output'!B$5,'Inputs &amp; summary'!$D$28:$D$73,0),MATCH('Project-level output'!$A50,'Inputs &amp; summary'!$D$28:$AN$28,0))</f>
        <v/>
      </c>
      <c r="C50" s="70">
        <f t="array" ref="C50">INDEX('Inputs &amp; summary'!$D$28:$AN$73,MATCH('Project-level output'!C$5,'Inputs &amp; summary'!$D$28:$D$73,0),MATCH('Project-level output'!$A50,'Inputs &amp; summary'!$D$28:$AN$28,0))</f>
        <v/>
      </c>
      <c r="D50" s="70">
        <f t="array" ref="D50">INDEX('Inputs &amp; summary'!$D$28:$AN$73,MATCH('Project-level output'!D$5,'Inputs &amp; summary'!$D$28:$D$73,0),MATCH('Project-level output'!$A50,'Inputs &amp; summary'!$D$28:$AN$28,0))</f>
        <v/>
      </c>
      <c r="E50" s="70">
        <f t="array" ref="E50">INDEX('Inputs &amp; summary'!$D$28:$AN$73,MATCH('Project-level output'!E$5,'Inputs &amp; summary'!$D$28:$D$73,0),MATCH('Project-level output'!$A50,'Inputs &amp; summary'!$D$28:$AN$28,0))</f>
        <v/>
      </c>
      <c r="F50" s="70">
        <f t="array" ref="F50">INDEX('Inputs &amp; summary'!$D$28:$AN$73,MATCH('Project-level output'!F$5,'Inputs &amp; summary'!$D$28:$D$73,0),MATCH('Project-level output'!$A50,'Inputs &amp; summary'!$D$28:$AN$28,0))</f>
        <v/>
      </c>
      <c r="G50" s="70">
        <f t="array" ref="G50">INDEX('Inputs &amp; summary'!$D$28:$AN$73,MATCH('Project-level output'!G$5,'Inputs &amp; summary'!$D$28:$D$73,0),MATCH('Project-level output'!$A50,'Inputs &amp; summary'!$D$28:$AN$28,0))</f>
        <v/>
      </c>
      <c r="H50" s="70">
        <f t="array" ref="H50">INDEX('Inputs &amp; summary'!$D$28:$AN$73,MATCH('Project-level output'!H$5,'Inputs &amp; summary'!$D$28:$D$73,0),MATCH('Project-level output'!$A50,'Inputs &amp; summary'!$D$28:$AN$28,0))</f>
        <v/>
      </c>
      <c r="I50" s="70">
        <f t="array" ref="I50">INDEX('Inputs &amp; summary'!$D$28:$AN$73,MATCH('Project-level output'!I$5,'Inputs &amp; summary'!$D$28:$D$73,0),MATCH('Project-level output'!$A50,'Inputs &amp; summary'!$D$28:$AN$28,0))</f>
        <v/>
      </c>
      <c r="J50" s="70">
        <f t="array" ref="J50">INDEX('Inputs &amp; summary'!$D$28:$AN$73,MATCH('Project-level output'!J$5,'Inputs &amp; summary'!$D$28:$D$73,0),MATCH('Project-level output'!$A50,'Inputs &amp; summary'!$D$28:$AN$28,0))</f>
        <v/>
      </c>
      <c r="K50" s="70">
        <f t="array" ref="K50">INDEX('Inputs &amp; summary'!$D$28:$AN$73,MATCH('Project-level output'!K$5,'Inputs &amp; summary'!$D$28:$D$73,0),MATCH('Project-level output'!$A50,'Inputs &amp; summary'!$D$28:$AN$28,0))</f>
        <v/>
      </c>
      <c r="L50" s="70">
        <f t="array" ref="L50">INDEX('Inputs &amp; summary'!$D$28:$AN$73,MATCH('Project-level output'!L$5,'Inputs &amp; summary'!$D$28:$D$73,0),MATCH('Project-level output'!$A50,'Inputs &amp; summary'!$D$28:$AN$28,0))</f>
        <v/>
      </c>
      <c r="M50" s="70">
        <f t="array" ref="M50">INDEX('Inputs &amp; summary'!$D$28:$AN$73,MATCH('Project-level output'!M$5,'Inputs &amp; summary'!$D$28:$D$73,0),MATCH('Project-level output'!$A50,'Inputs &amp; summary'!$D$28:$AN$28,0))</f>
        <v/>
      </c>
      <c r="N50" s="70">
        <f t="array" ref="N50">INDEX('Inputs &amp; summary'!$D$28:$AN$73,MATCH('Project-level output'!N$5,'Inputs &amp; summary'!$D$28:$D$73,0),MATCH('Project-level output'!$A50,'Inputs &amp; summary'!$D$28:$AN$28,0))</f>
        <v/>
      </c>
      <c r="O50" s="70">
        <f t="array" ref="O50">INDEX('Inputs &amp; summary'!$D$28:$AN$73,MATCH('Project-level output'!O$5,'Inputs &amp; summary'!$D$28:$D$73,0),MATCH('Project-level output'!$A50,'Inputs &amp; summary'!$D$28:$AN$28,0))</f>
        <v/>
      </c>
      <c r="P50" s="70">
        <f t="array" ref="P50">INDEX('Inputs &amp; summary'!$D$28:$AN$73,MATCH('Project-level output'!P$5,'Inputs &amp; summary'!$D$28:$D$73,0),MATCH('Project-level output'!$A50,'Inputs &amp; summary'!$D$28:$AN$28,0))</f>
        <v/>
      </c>
      <c r="Q50" s="70">
        <f t="array" ref="Q50">INDEX('Inputs &amp; summary'!$D$28:$AN$73,MATCH('Project-level output'!Q$5,'Inputs &amp; summary'!$D$28:$D$73,0),MATCH('Project-level output'!$A50,'Inputs &amp; summary'!$D$28:$AN$28,0))</f>
        <v/>
      </c>
      <c r="R50" s="70">
        <f t="array" ref="R50">INDEX('Inputs &amp; summary'!$D$28:$AN$73,MATCH('Project-level output'!R$5,'Inputs &amp; summary'!$D$28:$D$73,0),MATCH('Project-level output'!$A50,'Inputs &amp; summary'!$D$28:$AN$28,0))</f>
        <v/>
      </c>
      <c r="S50" s="70">
        <f t="array" ref="S50">INDEX('Inputs &amp; summary'!$D$28:$AN$73,MATCH('Project-level output'!S$5,'Inputs &amp; summary'!$D$28:$D$73,0),MATCH('Project-level output'!$A50,'Inputs &amp; summary'!$D$28:$AN$28,0))</f>
        <v/>
      </c>
      <c r="T50" s="70">
        <f t="array" ref="T50">INDEX('Inputs &amp; summary'!$D$28:$AN$73,MATCH('Project-level output'!T$5,'Inputs &amp; summary'!$D$28:$D$73,0),MATCH('Project-level output'!$A50,'Inputs &amp; summary'!$D$28:$AN$28,0))</f>
        <v/>
      </c>
      <c r="U50" s="70">
        <f t="array" ref="U50">INDEX('Inputs &amp; summary'!$D$28:$AN$73,MATCH('Project-level output'!U$5,'Inputs &amp; summary'!$D$28:$D$73,0),MATCH('Project-level output'!$A50,'Inputs &amp; summary'!$D$28:$AN$28,0))</f>
        <v/>
      </c>
      <c r="V50" s="70">
        <f t="array" ref="V50">INDEX('Inputs &amp; summary'!$D$28:$AN$73,MATCH('Project-level output'!V$5,'Inputs &amp; summary'!$D$28:$D$73,0),MATCH('Project-level output'!$A50,'Inputs &amp; summary'!$D$28:$AN$28,0))</f>
        <v/>
      </c>
      <c r="W50" s="70">
        <f t="array" ref="W50">INDEX('Inputs &amp; summary'!$D$28:$AN$73,MATCH('Project-level output'!W$5,'Inputs &amp; summary'!$D$28:$D$73,0),MATCH('Project-level output'!$A50,'Inputs &amp; summary'!$D$28:$AN$28,0))</f>
        <v/>
      </c>
      <c r="X50" s="70">
        <f t="array" ref="X50">INDEX('Inputs &amp; summary'!$D$28:$AN$73,MATCH('Project-level output'!X$5,'Inputs &amp; summary'!$D$28:$D$73,0),MATCH('Project-level output'!$A50,'Inputs &amp; summary'!$D$28:$AN$28,0))</f>
        <v/>
      </c>
      <c r="Y50" s="70">
        <f t="array" ref="Y50">INDEX('Inputs &amp; summary'!$D$28:$AN$73,MATCH('Project-level output'!Y$5,'Inputs &amp; summary'!$D$28:$D$73,0),MATCH('Project-level output'!$A50,'Inputs &amp; summary'!$D$28:$AN$28,0))</f>
        <v/>
      </c>
      <c r="Z50" s="70">
        <f t="array" ref="Z50">INDEX('Inputs &amp; summary'!$D$28:$AN$73,MATCH('Project-level output'!Z$5,'Inputs &amp; summary'!$D$28:$D$73,0),MATCH('Project-level output'!$A50,'Inputs &amp; summary'!$D$28:$AN$28,0))</f>
        <v/>
      </c>
      <c r="AA50" s="70">
        <f t="array" ref="AA50">INDEX('Inputs &amp; summary'!$D$28:$AN$73,MATCH('Project-level output'!AA$5,'Inputs &amp; summary'!$D$28:$D$73,0),MATCH('Project-level output'!$A50,'Inputs &amp; summary'!$D$28:$AN$28,0))</f>
        <v/>
      </c>
      <c r="AB50" s="70">
        <f t="array" ref="AB50">INDEX('Inputs &amp; summary'!$D$28:$AN$73,MATCH('Project-level output'!AB$5,'Inputs &amp; summary'!$D$28:$D$73,0),MATCH('Project-level output'!$A50,'Inputs &amp; summary'!$D$28:$AN$28,0))</f>
        <v/>
      </c>
      <c r="AC50" s="70">
        <f t="array" ref="AC50">INDEX('Inputs &amp; summary'!$D$28:$AN$73,MATCH('Project-level output'!AC$5,'Inputs &amp; summary'!$D$28:$D$73,0),MATCH('Project-level output'!$A50,'Inputs &amp; summary'!$D$28:$AN$28,0))</f>
        <v/>
      </c>
      <c r="AD50" s="70">
        <f t="array" ref="AD50">INDEX('Inputs &amp; summary'!$D$28:$AN$73,MATCH('Project-level output'!AD$5,'Inputs &amp; summary'!$D$28:$D$73,0),MATCH('Project-level output'!$A50,'Inputs &amp; summary'!$D$28:$AN$28,0))</f>
        <v/>
      </c>
      <c r="AE50" s="70">
        <f t="array" ref="AE50">INDEX('Inputs &amp; summary'!$D$28:$AN$73,MATCH('Project-level output'!AE$5,'Inputs &amp; summary'!$D$28:$D$73,0),MATCH('Project-level output'!$A50,'Inputs &amp; summary'!$D$28:$AN$28,0))</f>
        <v/>
      </c>
      <c r="AF50" s="70">
        <f t="array" ref="AF50">INDEX('Inputs &amp; summary'!$D$28:$AN$73,MATCH('Project-level output'!AF$5,'Inputs &amp; summary'!$D$28:$D$73,0),MATCH('Project-level output'!$A50,'Inputs &amp; summary'!$D$28:$AN$28,0))</f>
        <v/>
      </c>
      <c r="AG50" s="70">
        <f t="array" ref="AG50">INDEX('Inputs &amp; summary'!$D$28:$AN$73,MATCH('Project-level output'!AG$5,'Inputs &amp; summary'!$D$28:$D$73,0),MATCH('Project-level output'!$A50,'Inputs &amp; summary'!$D$28:$AN$28,0))</f>
        <v/>
      </c>
      <c r="AH50" s="70">
        <f t="array" ref="AH50">INDEX('Inputs &amp; summary'!$D$28:$AN$73,MATCH('Project-level output'!AH$5,'Inputs &amp; summary'!$D$28:$D$73,0),MATCH('Project-level output'!$A50,'Inputs &amp; summary'!$D$28:$AN$28,0))</f>
        <v/>
      </c>
      <c r="AI50" s="70">
        <f t="array" ref="AI50">INDEX('Inputs &amp; summary'!$D$28:$AN$73,MATCH('Project-level output'!AI$5,'Inputs &amp; summary'!$D$28:$D$73,0),MATCH('Project-level output'!$A50,'Inputs &amp; summary'!$D$28:$AN$28,0))</f>
        <v/>
      </c>
      <c r="AJ50" s="70">
        <f t="array" ref="AJ50">INDEX('Inputs &amp; summary'!$D$28:$AN$73,MATCH('Project-level output'!AJ$5,'Inputs &amp; summary'!$D$28:$D$73,0),MATCH('Project-level output'!$A50,'Inputs &amp; summary'!$D$28:$AN$28,0))</f>
        <v/>
      </c>
      <c r="AK50" s="70">
        <f t="array" ref="AK50">INDEX('Inputs &amp; summary'!$D$28:$AN$73,MATCH('Project-level output'!AK$5,'Inputs &amp; summary'!$D$28:$D$73,0),MATCH('Project-level output'!$A50,'Inputs &amp; summary'!$D$28:$AN$28,0))</f>
        <v/>
      </c>
      <c r="AL50" s="70">
        <f t="array" ref="AL50">INDEX('Inputs &amp; summary'!$D$28:$AN$73,MATCH('Project-level output'!AL$5,'Inputs &amp; summary'!$D$28:$D$73,0),MATCH('Project-level output'!$A50,'Inputs &amp; summary'!$D$28:$AN$28,0))</f>
        <v/>
      </c>
      <c r="AM50" s="70">
        <f t="array" ref="AM50">INDEX('Inputs &amp; summary'!$D$28:$AN$73,MATCH('Project-level output'!AM$5,'Inputs &amp; summary'!$D$28:$D$73,0),MATCH('Project-level output'!$A50,'Inputs &amp; summary'!$D$28:$AN$28,0))</f>
        <v/>
      </c>
      <c r="AN50" s="70">
        <f t="array" ref="AN50">INDEX('Inputs &amp; summary'!$D$28:$AN$73,MATCH('Project-level output'!AN$5,'Inputs &amp; summary'!$D$28:$D$73,0),MATCH('Project-level output'!$A50,'Inputs &amp; summary'!$D$28:$AN$28,0))</f>
        <v/>
      </c>
      <c r="AO50" s="70">
        <f t="array" ref="AO50">INDEX('Inputs &amp; summary'!$D$28:$AN$73,MATCH('Project-level output'!AO$5,'Inputs &amp; summary'!$D$28:$D$73,0),MATCH('Project-level output'!$A50,'Inputs &amp; summary'!$D$28:$AN$28,0))</f>
        <v/>
      </c>
      <c r="AP50" s="70">
        <f t="array" ref="AP50">INDEX('Inputs &amp; summary'!$D$28:$AN$73,MATCH('Project-level output'!AP$5,'Inputs &amp; summary'!$D$28:$D$73,0),MATCH('Project-level output'!$A50,'Inputs &amp; summary'!$D$28:$AN$28,0))</f>
        <v/>
      </c>
      <c r="AQ50" s="70">
        <f t="array" ref="AQ50">INDEX('Inputs &amp; summary'!$D$28:$AN$73,MATCH('Project-level output'!AQ$5,'Inputs &amp; summary'!$D$28:$D$73,0),MATCH('Project-level output'!$A50,'Inputs &amp; summary'!$D$28:$AN$28,0))</f>
        <v/>
      </c>
      <c r="AR50" s="70">
        <f t="array" ref="AR50">INDEX('Inputs &amp; summary'!$D$28:$AN$73,MATCH('Project-level output'!AR$5,'Inputs &amp; summary'!$D$28:$D$73,0),MATCH('Project-level output'!$A50,'Inputs &amp; summary'!$D$28:$AN$28,0))</f>
        <v/>
      </c>
      <c r="AS50" s="70">
        <f t="array" ref="AS50">INDEX('Inputs &amp; summary'!$D$28:$AN$73,MATCH('Project-level output'!AS$5,'Inputs &amp; summary'!$D$28:$D$73,0),MATCH('Project-level output'!$A50,'Inputs &amp; summary'!$D$28:$AN$28,0))</f>
        <v/>
      </c>
      <c r="AT50" s="70">
        <f t="array" ref="AT50">INDEX('Inputs &amp; summary'!$D$28:$AN$73,MATCH('Project-level output'!AT$5,'Inputs &amp; summary'!$D$28:$D$73,0),MATCH('Project-level output'!$A50,'Inputs &amp; summary'!$D$28:$AN$28,0))</f>
        <v/>
      </c>
      <c r="AU50" s="70">
        <f t="array" ref="AU50">INDEX('Inputs &amp; summary'!$D$28:$AN$73,MATCH('Project-level output'!AU$5,'Inputs &amp; summary'!$D$28:$D$73,0),MATCH('Project-level output'!$A50,'Inputs &amp; summary'!$D$28:$AN$28,0))</f>
        <v/>
      </c>
      <c r="AV50" s="70">
        <f t="array" ref="AV50">INDEX('Inputs &amp; summary'!$D$28:$AN$73,MATCH('Project-level output'!AV$5,'Inputs &amp; summary'!$D$28:$D$73,0),MATCH('Project-level output'!$A50,'Inputs &amp; summary'!$D$28:$AN$28,0))</f>
        <v/>
      </c>
      <c r="AW50" s="70">
        <f t="array" ref="AW50">INDEX('Inputs &amp; summary'!$D$28:$AN$73,MATCH('Project-level output'!AW$5,'Inputs &amp; summary'!$D$28:$D$73,0),MATCH('Project-level output'!$A50,'Inputs &amp; summary'!$D$28:$AN$28,0))</f>
        <v/>
      </c>
      <c r="AX50" s="70">
        <f t="array" ref="AX50">INDEX('Inputs &amp; summary'!$D$28:$AN$73,MATCH('Project-level output'!AX$5,'Inputs &amp; summary'!$D$28:$D$73,0),MATCH('Project-level output'!$A50,'Inputs &amp; summary'!$D$28:$AN$28,0))</f>
        <v/>
      </c>
      <c r="AY50" s="70">
        <f t="array" ref="AY50">INDEX('Inputs &amp; summary'!$D$28:$AN$73,MATCH('Project-level output'!AY$5,'Inputs &amp; summary'!$D$28:$D$73,0),MATCH('Project-level output'!$A50,'Inputs &amp; summary'!$D$28:$AN$28,0))</f>
        <v/>
      </c>
      <c r="AZ50" s="70">
        <f t="array" ref="AZ50">INDEX('Inputs &amp; summary'!$D$28:$AN$73,MATCH('Project-level output'!AZ$5,'Inputs &amp; summary'!$D$28:$D$73,0),MATCH('Project-level output'!$A50,'Inputs &amp; summary'!$D$28:$AN$28,0))</f>
        <v/>
      </c>
      <c r="BA50" s="70">
        <f t="array" ref="BA50">INDEX('Inputs &amp; summary'!$D$28:$AN$73,MATCH('Project-level output'!BA$5,'Inputs &amp; summary'!$D$28:$D$73,0),MATCH('Project-level output'!$A50,'Inputs &amp; summary'!$D$28:$AN$28,0))</f>
        <v/>
      </c>
      <c r="BB50" s="70">
        <f t="array" ref="BB50">INDEX('Inputs &amp; summary'!$D$28:$AN$73,MATCH('Project-level output'!BB$5,'Inputs &amp; summary'!$D$28:$D$73,0),MATCH('Project-level output'!$A50,'Inputs &amp; summary'!$D$28:$AN$28,0))</f>
        <v/>
      </c>
      <c r="BC50" s="71">
        <f t="array" ref="BC50">INDEX('Inputs &amp; summary'!$D$28:$AN$73,MATCH('Project-level output'!BC$5,'Inputs &amp; summary'!$D$28:$D$73,0),MATCH('Project-level output'!$A50,'Inputs &amp; summary'!$D$28:$AN$28,0))</f>
        <v/>
      </c>
    </row>
    <row r="51" ht="12.75" customHeight="1" s="324">
      <c r="A51" s="63" t="inlineStr">
        <is>
          <t>Non-community opex</t>
        </is>
      </c>
      <c r="B51" s="80">
        <f>SUM(B34:B36,B32)</f>
        <v/>
      </c>
      <c r="C51" s="80">
        <f>SUM(C34:C36,C32)</f>
        <v/>
      </c>
      <c r="D51" s="80">
        <f>SUM(D34:D37,D31:D32)</f>
        <v/>
      </c>
      <c r="E51" s="80">
        <f>SUM(E34:E37,E31:E32)</f>
        <v/>
      </c>
      <c r="F51" s="80">
        <f>SUM(F34:F36,F32)</f>
        <v/>
      </c>
      <c r="G51" s="80">
        <f>SUM(G34:G37,G31:G32)</f>
        <v/>
      </c>
      <c r="H51" s="80">
        <f>SUM(H34:H36,H32)</f>
        <v/>
      </c>
      <c r="I51" s="80">
        <f>SUM(I34:I36,I32)</f>
        <v/>
      </c>
      <c r="J51" s="80">
        <f>SUM(J34:J36,J32)</f>
        <v/>
      </c>
      <c r="K51" s="80">
        <f>SUM(K34:K36,K32)</f>
        <v/>
      </c>
      <c r="L51" s="80">
        <f>SUM(L34:L36,L32)</f>
        <v/>
      </c>
      <c r="M51" s="80">
        <f>SUM(M34:M36,M32)</f>
        <v/>
      </c>
      <c r="N51" s="80">
        <f>SUM(N34:N36,N32)</f>
        <v/>
      </c>
      <c r="O51" s="80">
        <f>SUM(O34:O36,O32)</f>
        <v/>
      </c>
      <c r="P51" s="80">
        <f>SUM(P34:P36,P32)</f>
        <v/>
      </c>
      <c r="Q51" s="80">
        <f>SUM(Q34:Q36,Q32)</f>
        <v/>
      </c>
      <c r="R51" s="80">
        <f>SUM(R34:R36,R32)</f>
        <v/>
      </c>
      <c r="S51" s="80">
        <f>SUM(S34:S36,S32)</f>
        <v/>
      </c>
      <c r="T51" s="80">
        <f>SUM(T34:T36,T32)</f>
        <v/>
      </c>
      <c r="U51" s="80">
        <f>SUM(U34:U36,U32)</f>
        <v/>
      </c>
      <c r="V51" s="80">
        <f>SUM(V34:V36,V32)</f>
        <v/>
      </c>
      <c r="W51" s="80">
        <f>SUM(W34:W36,W32)</f>
        <v/>
      </c>
      <c r="X51" s="80">
        <f>SUM(X34:X36,X32)</f>
        <v/>
      </c>
      <c r="Y51" s="80">
        <f>SUM(Y34:Y36,Y32)</f>
        <v/>
      </c>
      <c r="Z51" s="80">
        <f>SUM(Z34:Z36,Z32)</f>
        <v/>
      </c>
      <c r="AA51" s="80">
        <f>SUM(AA34:AA36,AA32)</f>
        <v/>
      </c>
      <c r="AB51" s="80">
        <f>SUM(AB34:AB36,AB32)</f>
        <v/>
      </c>
      <c r="AC51" s="80">
        <f>SUM(AC34:AC36,AC32)</f>
        <v/>
      </c>
      <c r="AD51" s="80">
        <f>SUM(AD34:AD36,AD32)</f>
        <v/>
      </c>
      <c r="AE51" s="80">
        <f>SUM(AE34:AE36,AE32)</f>
        <v/>
      </c>
      <c r="AF51" s="80">
        <f>SUM(AF34:AF36,AF32)</f>
        <v/>
      </c>
      <c r="AG51" s="80">
        <f>SUM(AG34:AG36,AG32)</f>
        <v/>
      </c>
      <c r="AH51" s="80">
        <f>SUM(AH34:AH36,AH32)</f>
        <v/>
      </c>
      <c r="AI51" s="80">
        <f>SUM(AI34:AI36,AI32)</f>
        <v/>
      </c>
      <c r="AJ51" s="80">
        <f>SUM(AJ34:AJ36,AJ32)</f>
        <v/>
      </c>
      <c r="AK51" s="80">
        <f>SUM(AK34:AK36,AK32)</f>
        <v/>
      </c>
      <c r="AL51" s="80">
        <f>SUM(AL34:AL36,AL32)</f>
        <v/>
      </c>
      <c r="AM51" s="80">
        <f>SUM(AM34:AM36,AM32)</f>
        <v/>
      </c>
      <c r="AN51" s="80">
        <f>SUM(AN34:AN36,AN32)</f>
        <v/>
      </c>
      <c r="AO51" s="80">
        <f>SUM(AO34:AO36,AO32)</f>
        <v/>
      </c>
      <c r="AP51" s="80">
        <f>SUM(AP34:AP36,AP32)</f>
        <v/>
      </c>
      <c r="AQ51" s="80">
        <f>SUM(AQ34:AQ36,AQ32)</f>
        <v/>
      </c>
      <c r="AR51" s="80">
        <f>SUM(AR34:AR36,AR32)</f>
        <v/>
      </c>
      <c r="AS51" s="80">
        <f>SUM(AS34:AS36,AS32)</f>
        <v/>
      </c>
      <c r="AT51" s="80">
        <f>SUM(AT34:AT36,AT32)</f>
        <v/>
      </c>
      <c r="AU51" s="80">
        <f>SUM(AU34:AU36,AU32)</f>
        <v/>
      </c>
      <c r="AV51" s="80">
        <f>SUM(AV34:AV36,AV32)</f>
        <v/>
      </c>
      <c r="AW51" s="80">
        <f>SUM(AW34:AW36,AW32)</f>
        <v/>
      </c>
      <c r="AX51" s="80">
        <f>SUM(AX34:AX36,AX32)</f>
        <v/>
      </c>
      <c r="AY51" s="80">
        <f>SUM(AY34:AY36,AY32)</f>
        <v/>
      </c>
      <c r="AZ51" s="80">
        <f>SUM(AZ34:AZ36,AZ32)</f>
        <v/>
      </c>
      <c r="BA51" s="80">
        <f>SUM(BA34:BA36,BA32)</f>
        <v/>
      </c>
      <c r="BB51" s="80">
        <f>SUM(BB34:BB36,BB32)</f>
        <v/>
      </c>
      <c r="BC51" s="81">
        <f>SUM(BC34:BC36,BC32)</f>
        <v/>
      </c>
    </row>
    <row r="52" ht="12.75" customHeight="1" s="324">
      <c r="A52" s="82" t="inlineStr">
        <is>
          <t>Sequestration rate</t>
        </is>
      </c>
      <c r="B52" s="83">
        <f t="array" ref="B52">IF(B$7="restoration",INDEX(Calculation!$A$27:$GA$1151,MATCH('Project-level output'!$A52,Calculation!$A$27:$A$1151,0),MATCH('Project-level output'!B$5,Calculation!$A$27:$GA$27,0)),"-")</f>
        <v/>
      </c>
      <c r="C52" s="83">
        <f t="array" ref="C52">IF(C$7="restoration",INDEX(Calculation!$A$27:$GA$1151,MATCH('Project-level output'!$A52,Calculation!$A$27:$A$1151,0),MATCH('Project-level output'!C$5,Calculation!$A$27:$GA$27,0)),"-")</f>
        <v/>
      </c>
      <c r="D52" s="83">
        <f t="array" ref="D52">IF(D$7="restoration",INDEX(Calculation!$A$27:$GA$1151,MATCH('Project-level output'!$A52,Calculation!$A$27:$A$1151,0),MATCH('Project-level output'!D$5,Calculation!$A$27:$GA$27,0)),"-")</f>
        <v/>
      </c>
      <c r="E52" s="83">
        <f t="array" ref="E52">IF(E$7="restoration",INDEX(Calculation!$A$27:$GA$1151,MATCH('Project-level output'!$A52,Calculation!$A$27:$A$1151,0),MATCH('Project-level output'!E$5,Calculation!$A$27:$GA$27,0)),"-")</f>
        <v/>
      </c>
      <c r="F52" s="83">
        <f t="array" ref="F52">IF(F$7="restoration",INDEX(Calculation!$A$27:$GA$1151,MATCH('Project-level output'!$A52,Calculation!$A$27:$A$1151,0),MATCH('Project-level output'!F$5,Calculation!$A$27:$GA$27,0)),"-")</f>
        <v/>
      </c>
      <c r="G52" s="83">
        <f t="array" ref="G52">IF(G$7="restoration",INDEX(Calculation!$A$27:$GA$1151,MATCH('Project-level output'!$A52,Calculation!$A$27:$A$1151,0),MATCH('Project-level output'!G$5,Calculation!$A$27:$GA$27,0)),"-")</f>
        <v/>
      </c>
      <c r="H52" s="83">
        <f t="array" ref="H52">IF(H$7="restoration",INDEX(Calculation!$A$27:$GA$1151,MATCH('Project-level output'!$A52,Calculation!$A$27:$A$1151,0),MATCH('Project-level output'!H$5,Calculation!$A$27:$GA$27,0)),"-")</f>
        <v/>
      </c>
      <c r="I52" s="83">
        <f t="array" ref="I52">IF(I$7="restoration",INDEX(Calculation!$A$27:$GA$1151,MATCH('Project-level output'!$A52,Calculation!$A$27:$A$1151,0),MATCH('Project-level output'!I$5,Calculation!$A$27:$GA$27,0)),"-")</f>
        <v/>
      </c>
      <c r="J52" s="83">
        <f t="array" ref="J52">IF(J$7="restoration",INDEX(Calculation!$A$27:$GA$1151,MATCH('Project-level output'!$A52,Calculation!$A$27:$A$1151,0),MATCH('Project-level output'!J$5,Calculation!$A$27:$GA$27,0)),"-")</f>
        <v/>
      </c>
      <c r="K52" s="83">
        <f t="array" ref="K52">IF(K$7="restoration",INDEX(Calculation!$A$27:$GA$1151,MATCH('Project-level output'!$A52,Calculation!$A$27:$A$1151,0),MATCH('Project-level output'!K$5,Calculation!$A$27:$GA$27,0)),"-")</f>
        <v/>
      </c>
      <c r="L52" s="83">
        <f t="array" ref="L52">IF(L$7="restoration",INDEX(Calculation!$A$27:$GA$1151,MATCH('Project-level output'!$A52,Calculation!$A$27:$A$1151,0),MATCH('Project-level output'!L$5,Calculation!$A$27:$GA$27,0)),"-")</f>
        <v/>
      </c>
      <c r="M52" s="83">
        <f t="array" ref="M52">IF(M$7="restoration",INDEX(Calculation!$A$27:$GA$1151,MATCH('Project-level output'!$A52,Calculation!$A$27:$A$1151,0),MATCH('Project-level output'!M$5,Calculation!$A$27:$GA$27,0)),"-")</f>
        <v/>
      </c>
      <c r="N52" s="83">
        <f t="array" ref="N52">IF(N$7="restoration",INDEX(Calculation!$A$27:$GA$1151,MATCH('Project-level output'!$A52,Calculation!$A$27:$A$1151,0),MATCH('Project-level output'!N$5,Calculation!$A$27:$GA$27,0)),"-")</f>
        <v/>
      </c>
      <c r="O52" s="83">
        <f t="array" ref="O52">IF(O$7="restoration",INDEX(Calculation!$A$27:$GA$1151,MATCH('Project-level output'!$A52,Calculation!$A$27:$A$1151,0),MATCH('Project-level output'!O$5,Calculation!$A$27:$GA$27,0)),"-")</f>
        <v/>
      </c>
      <c r="P52" s="83">
        <f t="array" ref="P52">IF(P$7="restoration",INDEX(Calculation!$A$27:$GA$1151,MATCH('Project-level output'!$A52,Calculation!$A$27:$A$1151,0),MATCH('Project-level output'!P$5,Calculation!$A$27:$GA$27,0)),"-")</f>
        <v/>
      </c>
      <c r="Q52" s="83">
        <f t="array" ref="Q52">IF(Q$7="restoration",INDEX(Calculation!$A$27:$GA$1151,MATCH('Project-level output'!$A52,Calculation!$A$27:$A$1151,0),MATCH('Project-level output'!Q$5,Calculation!$A$27:$GA$27,0)),"-")</f>
        <v/>
      </c>
      <c r="R52" s="83">
        <f t="array" ref="R52">IF(R$7="restoration",INDEX(Calculation!$A$27:$GA$1151,MATCH('Project-level output'!$A52,Calculation!$A$27:$A$1151,0),MATCH('Project-level output'!R$5,Calculation!$A$27:$GA$27,0)),"-")</f>
        <v/>
      </c>
      <c r="S52" s="83">
        <f t="array" ref="S52">IF(S$7="restoration",INDEX(Calculation!$A$27:$GA$1151,MATCH('Project-level output'!$A52,Calculation!$A$27:$A$1151,0),MATCH('Project-level output'!S$5,Calculation!$A$27:$GA$27,0)),"-")</f>
        <v/>
      </c>
      <c r="T52" s="83">
        <f t="array" ref="T52">IF(T$7="restoration",INDEX(Calculation!$A$27:$GA$1151,MATCH('Project-level output'!$A52,Calculation!$A$27:$A$1151,0),MATCH('Project-level output'!T$5,Calculation!$A$27:$GA$27,0)),"-")</f>
        <v/>
      </c>
      <c r="U52" s="83">
        <f t="array" ref="U52">IF(U$7="restoration",INDEX(Calculation!$A$27:$GA$1151,MATCH('Project-level output'!$A52,Calculation!$A$27:$A$1151,0),MATCH('Project-level output'!U$5,Calculation!$A$27:$GA$27,0)),"-")</f>
        <v/>
      </c>
      <c r="V52" s="83">
        <f t="array" ref="V52">IF(V$7="restoration",INDEX(Calculation!$A$27:$GA$1151,MATCH('Project-level output'!$A52,Calculation!$A$27:$A$1151,0),MATCH('Project-level output'!V$5,Calculation!$A$27:$GA$27,0)),"-")</f>
        <v/>
      </c>
      <c r="W52" s="83">
        <f t="array" ref="W52">IF(W$7="restoration",INDEX(Calculation!$A$27:$GA$1151,MATCH('Project-level output'!$A52,Calculation!$A$27:$A$1151,0),MATCH('Project-level output'!W$5,Calculation!$A$27:$GA$27,0)),"-")</f>
        <v/>
      </c>
      <c r="X52" s="83">
        <f t="array" ref="X52">IF(X$7="restoration",INDEX(Calculation!$A$27:$GA$1151,MATCH('Project-level output'!$A52,Calculation!$A$27:$A$1151,0),MATCH('Project-level output'!X$5,Calculation!$A$27:$GA$27,0)),"-")</f>
        <v/>
      </c>
      <c r="Y52" s="83">
        <f t="array" ref="Y52">IF(Y$7="restoration",INDEX(Calculation!$A$27:$GA$1151,MATCH('Project-level output'!$A52,Calculation!$A$27:$A$1151,0),MATCH('Project-level output'!Y$5,Calculation!$A$27:$GA$27,0)),"-")</f>
        <v/>
      </c>
      <c r="Z52" s="83">
        <f t="array" ref="Z52">IF(Z$7="restoration",INDEX(Calculation!$A$27:$GA$1151,MATCH('Project-level output'!$A52,Calculation!$A$27:$A$1151,0),MATCH('Project-level output'!Z$5,Calculation!$A$27:$GA$27,0)),"-")</f>
        <v/>
      </c>
      <c r="AA52" s="83">
        <f t="array" ref="AA52">IF(AA$7="restoration",INDEX(Calculation!$A$27:$GA$1151,MATCH('Project-level output'!$A52,Calculation!$A$27:$A$1151,0),MATCH('Project-level output'!AA$5,Calculation!$A$27:$GA$27,0)),"-")</f>
        <v/>
      </c>
      <c r="AB52" s="83">
        <f t="array" ref="AB52">IF(AB$7="restoration",INDEX(Calculation!$A$27:$GA$1151,MATCH('Project-level output'!$A52,Calculation!$A$27:$A$1151,0),MATCH('Project-level output'!AB$5,Calculation!$A$27:$GA$27,0)),"-")</f>
        <v/>
      </c>
      <c r="AC52" s="83">
        <f t="array" ref="AC52">IF(AC$7="restoration",INDEX(Calculation!$A$27:$GA$1151,MATCH('Project-level output'!$A52,Calculation!$A$27:$A$1151,0),MATCH('Project-level output'!AC$5,Calculation!$A$27:$GA$27,0)),"-")</f>
        <v/>
      </c>
      <c r="AD52" s="83">
        <f t="array" ref="AD52">IF(AD$7="restoration",INDEX(Calculation!$A$27:$GA$1151,MATCH('Project-level output'!$A52,Calculation!$A$27:$A$1151,0),MATCH('Project-level output'!AD$5,Calculation!$A$27:$GA$27,0)),"-")</f>
        <v/>
      </c>
      <c r="AE52" s="83">
        <f t="array" ref="AE52">IF(AE$7="restoration",INDEX(Calculation!$A$27:$GA$1151,MATCH('Project-level output'!$A52,Calculation!$A$27:$A$1151,0),MATCH('Project-level output'!AE$5,Calculation!$A$27:$GA$27,0)),"-")</f>
        <v/>
      </c>
      <c r="AF52" s="83">
        <f t="array" ref="AF52">IF(AF$7="restoration",INDEX(Calculation!$A$27:$GA$1151,MATCH('Project-level output'!$A52,Calculation!$A$27:$A$1151,0),MATCH('Project-level output'!AF$5,Calculation!$A$27:$GA$27,0)),"-")</f>
        <v/>
      </c>
      <c r="AG52" s="83">
        <f t="array" ref="AG52">IF(AG$7="restoration",INDEX(Calculation!$A$27:$GA$1151,MATCH('Project-level output'!$A52,Calculation!$A$27:$A$1151,0),MATCH('Project-level output'!AG$5,Calculation!$A$27:$GA$27,0)),"-")</f>
        <v/>
      </c>
      <c r="AH52" s="83">
        <f t="array" ref="AH52">IF(AH$7="restoration",INDEX(Calculation!$A$27:$GA$1151,MATCH('Project-level output'!$A52,Calculation!$A$27:$A$1151,0),MATCH('Project-level output'!AH$5,Calculation!$A$27:$GA$27,0)),"-")</f>
        <v/>
      </c>
      <c r="AI52" s="83">
        <f t="array" ref="AI52">IF(AI$7="restoration",INDEX(Calculation!$A$27:$GA$1151,MATCH('Project-level output'!$A52,Calculation!$A$27:$A$1151,0),MATCH('Project-level output'!AI$5,Calculation!$A$27:$GA$27,0)),"-")</f>
        <v/>
      </c>
      <c r="AJ52" s="83">
        <f t="array" ref="AJ52">IF(AJ$7="restoration",INDEX(Calculation!$A$27:$GA$1151,MATCH('Project-level output'!$A52,Calculation!$A$27:$A$1151,0),MATCH('Project-level output'!AJ$5,Calculation!$A$27:$GA$27,0)),"-")</f>
        <v/>
      </c>
      <c r="AK52" s="83">
        <f t="array" ref="AK52">IF(AK$7="restoration",INDEX(Calculation!$A$27:$GA$1151,MATCH('Project-level output'!$A52,Calculation!$A$27:$A$1151,0),MATCH('Project-level output'!AK$5,Calculation!$A$27:$GA$27,0)),"-")</f>
        <v/>
      </c>
      <c r="AL52" s="83">
        <f t="array" ref="AL52">IF(AL$7="restoration",INDEX(Calculation!$A$27:$GA$1151,MATCH('Project-level output'!$A52,Calculation!$A$27:$A$1151,0),MATCH('Project-level output'!AL$5,Calculation!$A$27:$GA$27,0)),"-")</f>
        <v/>
      </c>
      <c r="AM52" s="83">
        <f t="array" ref="AM52">IF(AM$7="restoration",INDEX(Calculation!$A$27:$GA$1151,MATCH('Project-level output'!$A52,Calculation!$A$27:$A$1151,0),MATCH('Project-level output'!AM$5,Calculation!$A$27:$GA$27,0)),"-")</f>
        <v/>
      </c>
      <c r="AN52" s="83">
        <f t="array" ref="AN52">IF(AN$7="restoration",INDEX(Calculation!$A$27:$GA$1151,MATCH('Project-level output'!$A52,Calculation!$A$27:$A$1151,0),MATCH('Project-level output'!AN$5,Calculation!$A$27:$GA$27,0)),"-")</f>
        <v/>
      </c>
      <c r="AO52" s="83">
        <f t="array" ref="AO52">IF(AO$7="restoration",INDEX(Calculation!$A$27:$GA$1151,MATCH('Project-level output'!$A52,Calculation!$A$27:$A$1151,0),MATCH('Project-level output'!AO$5,Calculation!$A$27:$GA$27,0)),"-")</f>
        <v/>
      </c>
      <c r="AP52" s="83">
        <f t="array" ref="AP52">IF(AP$7="restoration",INDEX(Calculation!$A$27:$GA$1151,MATCH('Project-level output'!$A52,Calculation!$A$27:$A$1151,0),MATCH('Project-level output'!AP$5,Calculation!$A$27:$GA$27,0)),"-")</f>
        <v/>
      </c>
      <c r="AQ52" s="83">
        <f t="array" ref="AQ52">IF(AQ$7="restoration",INDEX(Calculation!$A$27:$GA$1151,MATCH('Project-level output'!$A52,Calculation!$A$27:$A$1151,0),MATCH('Project-level output'!AQ$5,Calculation!$A$27:$GA$27,0)),"-")</f>
        <v/>
      </c>
      <c r="AR52" s="83">
        <f t="array" ref="AR52">IF(AR$7="restoration",INDEX(Calculation!$A$27:$GA$1151,MATCH('Project-level output'!$A52,Calculation!$A$27:$A$1151,0),MATCH('Project-level output'!AR$5,Calculation!$A$27:$GA$27,0)),"-")</f>
        <v/>
      </c>
      <c r="AS52" s="83">
        <f t="array" ref="AS52">IF(AS$7="restoration",INDEX(Calculation!$A$27:$GA$1151,MATCH('Project-level output'!$A52,Calculation!$A$27:$A$1151,0),MATCH('Project-level output'!AS$5,Calculation!$A$27:$GA$27,0)),"-")</f>
        <v/>
      </c>
      <c r="AT52" s="83">
        <f t="array" ref="AT52">IF(AT$7="restoration",INDEX(Calculation!$A$27:$GA$1151,MATCH('Project-level output'!$A52,Calculation!$A$27:$A$1151,0),MATCH('Project-level output'!AT$5,Calculation!$A$27:$GA$27,0)),"-")</f>
        <v/>
      </c>
      <c r="AU52" s="83">
        <f t="array" ref="AU52">IF(AU$7="restoration",INDEX(Calculation!$A$27:$GA$1151,MATCH('Project-level output'!$A52,Calculation!$A$27:$A$1151,0),MATCH('Project-level output'!AU$5,Calculation!$A$27:$GA$27,0)),"-")</f>
        <v/>
      </c>
      <c r="AV52" s="83">
        <f t="array" ref="AV52">IF(AV$7="restoration",INDEX(Calculation!$A$27:$GA$1151,MATCH('Project-level output'!$A52,Calculation!$A$27:$A$1151,0),MATCH('Project-level output'!AV$5,Calculation!$A$27:$GA$27,0)),"-")</f>
        <v/>
      </c>
      <c r="AW52" s="83">
        <f t="array" ref="AW52">IF(AW$7="restoration",INDEX(Calculation!$A$27:$GA$1151,MATCH('Project-level output'!$A52,Calculation!$A$27:$A$1151,0),MATCH('Project-level output'!AW$5,Calculation!$A$27:$GA$27,0)),"-")</f>
        <v/>
      </c>
      <c r="AX52" s="83">
        <f t="array" ref="AX52">IF(AX$7="restoration",INDEX(Calculation!$A$27:$GA$1151,MATCH('Project-level output'!$A52,Calculation!$A$27:$A$1151,0),MATCH('Project-level output'!AX$5,Calculation!$A$27:$GA$27,0)),"-")</f>
        <v/>
      </c>
      <c r="AY52" s="83">
        <f t="array" ref="AY52">IF(AY$7="restoration",INDEX(Calculation!$A$27:$GA$1151,MATCH('Project-level output'!$A52,Calculation!$A$27:$A$1151,0),MATCH('Project-level output'!AY$5,Calculation!$A$27:$GA$27,0)),"-")</f>
        <v/>
      </c>
      <c r="AZ52" s="83">
        <f t="array" ref="AZ52">IF(AZ$7="restoration",INDEX(Calculation!$A$27:$GA$1151,MATCH('Project-level output'!$A52,Calculation!$A$27:$A$1151,0),MATCH('Project-level output'!AZ$5,Calculation!$A$27:$GA$27,0)),"-")</f>
        <v/>
      </c>
      <c r="BA52" s="83">
        <f t="array" ref="BA52">IF(BA$7="restoration",INDEX(Calculation!$A$27:$GA$1151,MATCH('Project-level output'!$A52,Calculation!$A$27:$A$1151,0),MATCH('Project-level output'!BA$5,Calculation!$A$27:$GA$27,0)),"-")</f>
        <v/>
      </c>
      <c r="BB52" s="83">
        <f t="array" ref="BB52">IF(BB$7="restoration",INDEX(Calculation!$A$27:$GA$1151,MATCH('Project-level output'!$A52,Calculation!$A$27:$A$1151,0),MATCH('Project-level output'!BB$5,Calculation!$A$27:$GA$27,0)),"-")</f>
        <v/>
      </c>
      <c r="BC52" s="83">
        <f t="array" ref="BC52">IF(BC$7="restoration",INDEX(Calculation!$A$27:$GA$1151,MATCH('Project-level output'!$A52,Calculation!$A$27:$A$1151,0),MATCH('Project-level output'!BC$5,Calculation!$A$27:$GA$27,0)),"-")</f>
        <v/>
      </c>
    </row>
    <row r="53" ht="12.75" customHeight="1" s="324">
      <c r="A53" s="82" t="inlineStr">
        <is>
          <t>Loss rate</t>
        </is>
      </c>
      <c r="B53" s="84">
        <f t="array" ref="B53">IF(B$7="conservation",INDEX(Calculation!$A$27:$GA$1151,MATCH('Project-level output'!$A53,Calculation!$A$27:$A$1151,0),MATCH('Project-level output'!B$5,Calculation!$A$27:$GA$27,0)),"-")</f>
        <v/>
      </c>
      <c r="C53" s="84">
        <f t="array" ref="C53">IF(C$7="conservation",INDEX(Calculation!$A$27:$GA$1151,MATCH('Project-level output'!$A53,Calculation!$A$27:$A$1151,0),MATCH('Project-level output'!C$5,Calculation!$A$27:$GA$27,0)),"-")</f>
        <v/>
      </c>
      <c r="D53" s="84">
        <f t="array" ref="D53">IF(D$7="conservation",INDEX(Calculation!$A$27:$GA$1151,MATCH('Project-level output'!$A53,Calculation!$A$27:$A$1151,0),MATCH('Project-level output'!D$5,Calculation!$A$27:$GA$27,0)),"-")</f>
        <v/>
      </c>
      <c r="E53" s="84">
        <f t="array" ref="E53">IF(E$7="conservation",INDEX(Calculation!$A$27:$GA$1151,MATCH('Project-level output'!$A53,Calculation!$A$27:$A$1151,0),MATCH('Project-level output'!E$5,Calculation!$A$27:$GA$27,0)),"-")</f>
        <v/>
      </c>
      <c r="F53" s="84">
        <f t="array" ref="F53">IF(F$7="conservation",INDEX(Calculation!$A$27:$GA$1151,MATCH('Project-level output'!$A53,Calculation!$A$27:$A$1151,0),MATCH('Project-level output'!F$5,Calculation!$A$27:$GA$27,0)),"-")</f>
        <v/>
      </c>
      <c r="G53" s="84">
        <f t="array" ref="G53">IF(G$7="conservation",INDEX(Calculation!$A$27:$GA$1151,MATCH('Project-level output'!$A53,Calculation!$A$27:$A$1151,0),MATCH('Project-level output'!G$5,Calculation!$A$27:$GA$27,0)),"-")</f>
        <v/>
      </c>
      <c r="H53" s="84">
        <f t="array" ref="H53">IF(H$7="conservation",INDEX(Calculation!$A$27:$GA$1151,MATCH('Project-level output'!$A53,Calculation!$A$27:$A$1151,0),MATCH('Project-level output'!H$5,Calculation!$A$27:$GA$27,0)),"-")</f>
        <v/>
      </c>
      <c r="I53" s="84">
        <f t="array" ref="I53">IF(I$7="conservation",INDEX(Calculation!$A$27:$GA$1151,MATCH('Project-level output'!$A53,Calculation!$A$27:$A$1151,0),MATCH('Project-level output'!I$5,Calculation!$A$27:$GA$27,0)),"-")</f>
        <v/>
      </c>
      <c r="J53" s="84">
        <f t="array" ref="J53">IF(J$7="conservation",INDEX(Calculation!$A$27:$GA$1151,MATCH('Project-level output'!$A53,Calculation!$A$27:$A$1151,0),MATCH('Project-level output'!J$5,Calculation!$A$27:$GA$27,0)),"-")</f>
        <v/>
      </c>
      <c r="K53" s="84">
        <f t="array" ref="K53">IF(K$7="conservation",INDEX(Calculation!$A$27:$GA$1151,MATCH('Project-level output'!$A53,Calculation!$A$27:$A$1151,0),MATCH('Project-level output'!K$5,Calculation!$A$27:$GA$27,0)),"-")</f>
        <v/>
      </c>
      <c r="L53" s="84">
        <f t="array" ref="L53">IF(L$7="conservation",INDEX(Calculation!$A$27:$GA$1151,MATCH('Project-level output'!$A53,Calculation!$A$27:$A$1151,0),MATCH('Project-level output'!L$5,Calculation!$A$27:$GA$27,0)),"-")</f>
        <v/>
      </c>
      <c r="M53" s="84">
        <f t="array" ref="M53">IF(M$7="conservation",INDEX(Calculation!$A$27:$GA$1151,MATCH('Project-level output'!$A53,Calculation!$A$27:$A$1151,0),MATCH('Project-level output'!M$5,Calculation!$A$27:$GA$27,0)),"-")</f>
        <v/>
      </c>
      <c r="N53" s="84">
        <f t="array" ref="N53">IF(N$7="conservation",INDEX(Calculation!$A$27:$GA$1151,MATCH('Project-level output'!$A53,Calculation!$A$27:$A$1151,0),MATCH('Project-level output'!N$5,Calculation!$A$27:$GA$27,0)),"-")</f>
        <v/>
      </c>
      <c r="O53" s="84">
        <f t="array" ref="O53">IF(O$7="conservation",INDEX(Calculation!$A$27:$GA$1151,MATCH('Project-level output'!$A53,Calculation!$A$27:$A$1151,0),MATCH('Project-level output'!O$5,Calculation!$A$27:$GA$27,0)),"-")</f>
        <v/>
      </c>
      <c r="P53" s="84">
        <f t="array" ref="P53">IF(P$7="conservation",INDEX(Calculation!$A$27:$GA$1151,MATCH('Project-level output'!$A53,Calculation!$A$27:$A$1151,0),MATCH('Project-level output'!P$5,Calculation!$A$27:$GA$27,0)),"-")</f>
        <v/>
      </c>
      <c r="Q53" s="84">
        <f t="array" ref="Q53">IF(Q$7="conservation",INDEX(Calculation!$A$27:$GA$1151,MATCH('Project-level output'!$A53,Calculation!$A$27:$A$1151,0),MATCH('Project-level output'!Q$5,Calculation!$A$27:$GA$27,0)),"-")</f>
        <v/>
      </c>
      <c r="R53" s="84">
        <f t="array" ref="R53">IF(R$7="conservation",INDEX(Calculation!$A$27:$GA$1151,MATCH('Project-level output'!$A53,Calculation!$A$27:$A$1151,0),MATCH('Project-level output'!R$5,Calculation!$A$27:$GA$27,0)),"-")</f>
        <v/>
      </c>
      <c r="S53" s="84">
        <f t="array" ref="S53">IF(S$7="conservation",INDEX(Calculation!$A$27:$GA$1151,MATCH('Project-level output'!$A53,Calculation!$A$27:$A$1151,0),MATCH('Project-level output'!S$5,Calculation!$A$27:$GA$27,0)),"-")</f>
        <v/>
      </c>
      <c r="T53" s="84">
        <f t="array" ref="T53">IF(T$7="conservation",INDEX(Calculation!$A$27:$GA$1151,MATCH('Project-level output'!$A53,Calculation!$A$27:$A$1151,0),MATCH('Project-level output'!T$5,Calculation!$A$27:$GA$27,0)),"-")</f>
        <v/>
      </c>
      <c r="U53" s="84">
        <f t="array" ref="U53">IF(U$7="conservation",INDEX(Calculation!$A$27:$GA$1151,MATCH('Project-level output'!$A53,Calculation!$A$27:$A$1151,0),MATCH('Project-level output'!U$5,Calculation!$A$27:$GA$27,0)),"-")</f>
        <v/>
      </c>
      <c r="V53" s="84">
        <f t="array" ref="V53">IF(V$7="conservation",INDEX(Calculation!$A$27:$GA$1151,MATCH('Project-level output'!$A53,Calculation!$A$27:$A$1151,0),MATCH('Project-level output'!V$5,Calculation!$A$27:$GA$27,0)),"-")</f>
        <v/>
      </c>
      <c r="W53" s="84">
        <f t="array" ref="W53">IF(W$7="conservation",INDEX(Calculation!$A$27:$GA$1151,MATCH('Project-level output'!$A53,Calculation!$A$27:$A$1151,0),MATCH('Project-level output'!W$5,Calculation!$A$27:$GA$27,0)),"-")</f>
        <v/>
      </c>
      <c r="X53" s="84">
        <f t="array" ref="X53">IF(X$7="conservation",INDEX(Calculation!$A$27:$GA$1151,MATCH('Project-level output'!$A53,Calculation!$A$27:$A$1151,0),MATCH('Project-level output'!X$5,Calculation!$A$27:$GA$27,0)),"-")</f>
        <v/>
      </c>
      <c r="Y53" s="84">
        <f t="array" ref="Y53">IF(Y$7="conservation",INDEX(Calculation!$A$27:$GA$1151,MATCH('Project-level output'!$A53,Calculation!$A$27:$A$1151,0),MATCH('Project-level output'!Y$5,Calculation!$A$27:$GA$27,0)),"-")</f>
        <v/>
      </c>
      <c r="Z53" s="84">
        <f t="array" ref="Z53">IF(Z$7="conservation",INDEX(Calculation!$A$27:$GA$1151,MATCH('Project-level output'!$A53,Calculation!$A$27:$A$1151,0),MATCH('Project-level output'!Z$5,Calculation!$A$27:$GA$27,0)),"-")</f>
        <v/>
      </c>
      <c r="AA53" s="84">
        <f t="array" ref="AA53">IF(AA$7="conservation",INDEX(Calculation!$A$27:$GA$1151,MATCH('Project-level output'!$A53,Calculation!$A$27:$A$1151,0),MATCH('Project-level output'!AA$5,Calculation!$A$27:$GA$27,0)),"-")</f>
        <v/>
      </c>
      <c r="AB53" s="84">
        <f t="array" ref="AB53">IF(AB$7="conservation",INDEX(Calculation!$A$27:$GA$1151,MATCH('Project-level output'!$A53,Calculation!$A$27:$A$1151,0),MATCH('Project-level output'!AB$5,Calculation!$A$27:$GA$27,0)),"-")</f>
        <v/>
      </c>
      <c r="AC53" s="84">
        <f t="array" ref="AC53">IF(AC$7="conservation",INDEX(Calculation!$A$27:$GA$1151,MATCH('Project-level output'!$A53,Calculation!$A$27:$A$1151,0),MATCH('Project-level output'!AC$5,Calculation!$A$27:$GA$27,0)),"-")</f>
        <v/>
      </c>
      <c r="AD53" s="84">
        <f t="array" ref="AD53">IF(AD$7="conservation",INDEX(Calculation!$A$27:$GA$1151,MATCH('Project-level output'!$A53,Calculation!$A$27:$A$1151,0),MATCH('Project-level output'!AD$5,Calculation!$A$27:$GA$27,0)),"-")</f>
        <v/>
      </c>
      <c r="AE53" s="84">
        <f t="array" ref="AE53">IF(AE$7="conservation",INDEX(Calculation!$A$27:$GA$1151,MATCH('Project-level output'!$A53,Calculation!$A$27:$A$1151,0),MATCH('Project-level output'!AE$5,Calculation!$A$27:$GA$27,0)),"-")</f>
        <v/>
      </c>
      <c r="AF53" s="84">
        <f t="array" ref="AF53">IF(AF$7="conservation",INDEX(Calculation!$A$27:$GA$1151,MATCH('Project-level output'!$A53,Calculation!$A$27:$A$1151,0),MATCH('Project-level output'!AF$5,Calculation!$A$27:$GA$27,0)),"-")</f>
        <v/>
      </c>
      <c r="AG53" s="84">
        <f t="array" ref="AG53">IF(AG$7="conservation",INDEX(Calculation!$A$27:$GA$1151,MATCH('Project-level output'!$A53,Calculation!$A$27:$A$1151,0),MATCH('Project-level output'!AG$5,Calculation!$A$27:$GA$27,0)),"-")</f>
        <v/>
      </c>
      <c r="AH53" s="84">
        <f t="array" ref="AH53">IF(AH$7="conservation",INDEX(Calculation!$A$27:$GA$1151,MATCH('Project-level output'!$A53,Calculation!$A$27:$A$1151,0),MATCH('Project-level output'!AH$5,Calculation!$A$27:$GA$27,0)),"-")</f>
        <v/>
      </c>
      <c r="AI53" s="84">
        <f t="array" ref="AI53">IF(AI$7="conservation",INDEX(Calculation!$A$27:$GA$1151,MATCH('Project-level output'!$A53,Calculation!$A$27:$A$1151,0),MATCH('Project-level output'!AI$5,Calculation!$A$27:$GA$27,0)),"-")</f>
        <v/>
      </c>
      <c r="AJ53" s="84">
        <f t="array" ref="AJ53">IF(AJ$7="conservation",INDEX(Calculation!$A$27:$GA$1151,MATCH('Project-level output'!$A53,Calculation!$A$27:$A$1151,0),MATCH('Project-level output'!AJ$5,Calculation!$A$27:$GA$27,0)),"-")</f>
        <v/>
      </c>
      <c r="AK53" s="84">
        <f t="array" ref="AK53">IF(AK$7="conservation",INDEX(Calculation!$A$27:$GA$1151,MATCH('Project-level output'!$A53,Calculation!$A$27:$A$1151,0),MATCH('Project-level output'!AK$5,Calculation!$A$27:$GA$27,0)),"-")</f>
        <v/>
      </c>
      <c r="AL53" s="84">
        <f t="array" ref="AL53">IF(AL$7="conservation",INDEX(Calculation!$A$27:$GA$1151,MATCH('Project-level output'!$A53,Calculation!$A$27:$A$1151,0),MATCH('Project-level output'!AL$5,Calculation!$A$27:$GA$27,0)),"-")</f>
        <v/>
      </c>
      <c r="AM53" s="84">
        <f t="array" ref="AM53">IF(AM$7="conservation",INDEX(Calculation!$A$27:$GA$1151,MATCH('Project-level output'!$A53,Calculation!$A$27:$A$1151,0),MATCH('Project-level output'!AM$5,Calculation!$A$27:$GA$27,0)),"-")</f>
        <v/>
      </c>
      <c r="AN53" s="84">
        <f t="array" ref="AN53">IF(AN$7="conservation",INDEX(Calculation!$A$27:$GA$1151,MATCH('Project-level output'!$A53,Calculation!$A$27:$A$1151,0),MATCH('Project-level output'!AN$5,Calculation!$A$27:$GA$27,0)),"-")</f>
        <v/>
      </c>
      <c r="AO53" s="84">
        <f t="array" ref="AO53">IF(AO$7="conservation",INDEX(Calculation!$A$27:$GA$1151,MATCH('Project-level output'!$A53,Calculation!$A$27:$A$1151,0),MATCH('Project-level output'!AO$5,Calculation!$A$27:$GA$27,0)),"-")</f>
        <v/>
      </c>
      <c r="AP53" s="84">
        <f t="array" ref="AP53">IF(AP$7="conservation",INDEX(Calculation!$A$27:$GA$1151,MATCH('Project-level output'!$A53,Calculation!$A$27:$A$1151,0),MATCH('Project-level output'!AP$5,Calculation!$A$27:$GA$27,0)),"-")</f>
        <v/>
      </c>
      <c r="AQ53" s="84">
        <f t="array" ref="AQ53">IF(AQ$7="conservation",INDEX(Calculation!$A$27:$GA$1151,MATCH('Project-level output'!$A53,Calculation!$A$27:$A$1151,0),MATCH('Project-level output'!AQ$5,Calculation!$A$27:$GA$27,0)),"-")</f>
        <v/>
      </c>
      <c r="AR53" s="84">
        <f t="array" ref="AR53">IF(AR$7="conservation",INDEX(Calculation!$A$27:$GA$1151,MATCH('Project-level output'!$A53,Calculation!$A$27:$A$1151,0),MATCH('Project-level output'!AR$5,Calculation!$A$27:$GA$27,0)),"-")</f>
        <v/>
      </c>
      <c r="AS53" s="84">
        <f t="array" ref="AS53">IF(AS$7="conservation",INDEX(Calculation!$A$27:$GA$1151,MATCH('Project-level output'!$A53,Calculation!$A$27:$A$1151,0),MATCH('Project-level output'!AS$5,Calculation!$A$27:$GA$27,0)),"-")</f>
        <v/>
      </c>
      <c r="AT53" s="84">
        <f t="array" ref="AT53">IF(AT$7="conservation",INDEX(Calculation!$A$27:$GA$1151,MATCH('Project-level output'!$A53,Calculation!$A$27:$A$1151,0),MATCH('Project-level output'!AT$5,Calculation!$A$27:$GA$27,0)),"-")</f>
        <v/>
      </c>
      <c r="AU53" s="84">
        <f t="array" ref="AU53">IF(AU$7="conservation",INDEX(Calculation!$A$27:$GA$1151,MATCH('Project-level output'!$A53,Calculation!$A$27:$A$1151,0),MATCH('Project-level output'!AU$5,Calculation!$A$27:$GA$27,0)),"-")</f>
        <v/>
      </c>
      <c r="AV53" s="84">
        <f t="array" ref="AV53">IF(AV$7="conservation",INDEX(Calculation!$A$27:$GA$1151,MATCH('Project-level output'!$A53,Calculation!$A$27:$A$1151,0),MATCH('Project-level output'!AV$5,Calculation!$A$27:$GA$27,0)),"-")</f>
        <v/>
      </c>
      <c r="AW53" s="84">
        <f t="array" ref="AW53">IF(AW$7="conservation",INDEX(Calculation!$A$27:$GA$1151,MATCH('Project-level output'!$A53,Calculation!$A$27:$A$1151,0),MATCH('Project-level output'!AW$5,Calculation!$A$27:$GA$27,0)),"-")</f>
        <v/>
      </c>
      <c r="AX53" s="84">
        <f t="array" ref="AX53">IF(AX$7="conservation",INDEX(Calculation!$A$27:$GA$1151,MATCH('Project-level output'!$A53,Calculation!$A$27:$A$1151,0),MATCH('Project-level output'!AX$5,Calculation!$A$27:$GA$27,0)),"-")</f>
        <v/>
      </c>
      <c r="AY53" s="84">
        <f t="array" ref="AY53">IF(AY$7="conservation",INDEX(Calculation!$A$27:$GA$1151,MATCH('Project-level output'!$A53,Calculation!$A$27:$A$1151,0),MATCH('Project-level output'!AY$5,Calculation!$A$27:$GA$27,0)),"-")</f>
        <v/>
      </c>
      <c r="AZ53" s="84">
        <f t="array" ref="AZ53">IF(AZ$7="conservation",INDEX(Calculation!$A$27:$GA$1151,MATCH('Project-level output'!$A53,Calculation!$A$27:$A$1151,0),MATCH('Project-level output'!AZ$5,Calculation!$A$27:$GA$27,0)),"-")</f>
        <v/>
      </c>
      <c r="BA53" s="84">
        <f t="array" ref="BA53">IF(BA$7="conservation",INDEX(Calculation!$A$27:$GA$1151,MATCH('Project-level output'!$A53,Calculation!$A$27:$A$1151,0),MATCH('Project-level output'!BA$5,Calculation!$A$27:$GA$27,0)),"-")</f>
        <v/>
      </c>
      <c r="BB53" s="84">
        <f t="array" ref="BB53">IF(BB$7="conservation",INDEX(Calculation!$A$27:$GA$1151,MATCH('Project-level output'!$A53,Calculation!$A$27:$A$1151,0),MATCH('Project-level output'!BB$5,Calculation!$A$27:$GA$27,0)),"-")</f>
        <v/>
      </c>
      <c r="BC53" s="84">
        <f t="array" ref="BC53">IF(BC$7="conservation",INDEX(Calculation!$A$27:$GA$1151,MATCH('Project-level output'!$A53,Calculation!$A$27:$A$1151,0),MATCH('Project-level output'!BC$5,Calculation!$A$27:$GA$27,0)),"-")</f>
        <v/>
      </c>
    </row>
    <row r="54" ht="12.75" customHeight="1" s="324"/>
    <row r="55" ht="12.75" customHeight="1" s="324">
      <c r="A55" s="85" t="inlineStr">
        <is>
          <t>Check</t>
        </is>
      </c>
      <c r="B55" s="202" t="n"/>
      <c r="C55" s="202" t="n"/>
      <c r="D55" s="202" t="n"/>
      <c r="E55" s="202" t="n"/>
      <c r="F55" s="202" t="n"/>
      <c r="G55" s="202" t="n"/>
      <c r="H55" s="202" t="n"/>
      <c r="I55" s="202" t="n"/>
      <c r="J55" s="202" t="n"/>
      <c r="K55" s="202" t="n"/>
      <c r="L55" s="202" t="n"/>
      <c r="M55" s="202" t="n"/>
      <c r="N55" s="202" t="n"/>
      <c r="O55" s="202" t="n"/>
      <c r="P55" s="202" t="n"/>
      <c r="Q55" s="202" t="n"/>
      <c r="R55" s="202" t="n"/>
      <c r="S55" s="202" t="n"/>
      <c r="T55" s="202" t="n"/>
      <c r="U55" s="202" t="n"/>
      <c r="V55" s="202" t="n"/>
      <c r="W55" s="202" t="n"/>
      <c r="X55" s="202" t="n"/>
      <c r="Y55" s="202" t="n"/>
      <c r="Z55" s="202" t="n"/>
      <c r="AA55" s="202" t="n"/>
      <c r="AB55" s="202" t="n"/>
      <c r="AC55" s="202" t="n"/>
      <c r="AD55" s="202" t="n"/>
      <c r="AE55" s="202" t="n"/>
      <c r="AF55" s="202" t="n"/>
      <c r="AG55" s="202" t="n"/>
      <c r="AH55" s="202" t="n"/>
      <c r="AI55" s="202" t="n"/>
      <c r="AJ55" s="202" t="n"/>
      <c r="AK55" s="202" t="n"/>
      <c r="AL55" s="202" t="n"/>
      <c r="AM55" s="202" t="n"/>
      <c r="AN55" s="202" t="n"/>
      <c r="AO55" s="202" t="n"/>
      <c r="AP55" s="202" t="n"/>
      <c r="AQ55" s="202" t="n"/>
      <c r="AR55" s="202" t="n"/>
      <c r="AS55" s="202" t="n"/>
      <c r="AT55" s="202" t="n"/>
      <c r="AU55" s="202" t="n"/>
      <c r="AV55" s="202" t="n"/>
      <c r="AW55" s="202" t="n"/>
      <c r="AX55" s="202" t="n"/>
      <c r="AY55" s="202" t="n"/>
      <c r="AZ55" s="202" t="n"/>
      <c r="BA55" s="202" t="n"/>
      <c r="BB55" s="202" t="n"/>
      <c r="BC55" s="87" t="n"/>
    </row>
    <row r="56" ht="12.75" customHeight="1" s="324">
      <c r="A56" s="60" t="inlineStr">
        <is>
          <t>Total cost check</t>
        </is>
      </c>
      <c r="B56" s="76">
        <f>SUM(B23:B37)</f>
        <v/>
      </c>
      <c r="C56" s="76">
        <f>SUM(C23:C37)</f>
        <v/>
      </c>
      <c r="D56" s="76">
        <f>SUM(D23:D37)</f>
        <v/>
      </c>
      <c r="E56" s="76">
        <f>SUM(E23:E37)</f>
        <v/>
      </c>
      <c r="F56" s="76">
        <f>SUM(F23:F37)</f>
        <v/>
      </c>
      <c r="G56" s="76">
        <f>SUM(G23:G37)</f>
        <v/>
      </c>
      <c r="H56" s="76">
        <f>SUM(H23:H37)</f>
        <v/>
      </c>
      <c r="I56" s="76">
        <f>SUM(I23:I37)</f>
        <v/>
      </c>
      <c r="J56" s="76">
        <f>SUM(J23:J37)</f>
        <v/>
      </c>
      <c r="K56" s="76">
        <f>SUM(K23:K37)</f>
        <v/>
      </c>
      <c r="L56" s="76">
        <f>SUM(L23:L37)</f>
        <v/>
      </c>
      <c r="M56" s="76">
        <f>SUM(M23:M37)</f>
        <v/>
      </c>
      <c r="N56" s="76">
        <f>SUM(N23:N37)</f>
        <v/>
      </c>
      <c r="O56" s="76">
        <f>SUM(O23:O37)</f>
        <v/>
      </c>
      <c r="P56" s="76">
        <f>SUM(P23:P37)</f>
        <v/>
      </c>
      <c r="Q56" s="76">
        <f>SUM(Q23:Q37)</f>
        <v/>
      </c>
      <c r="R56" s="76">
        <f>SUM(R23:R37)</f>
        <v/>
      </c>
      <c r="S56" s="76">
        <f>SUM(S23:S37)</f>
        <v/>
      </c>
      <c r="T56" s="76">
        <f>SUM(T23:T37)</f>
        <v/>
      </c>
      <c r="U56" s="76">
        <f>SUM(U23:U37)</f>
        <v/>
      </c>
      <c r="V56" s="76">
        <f>SUM(V23:V37)</f>
        <v/>
      </c>
      <c r="W56" s="76">
        <f>SUM(W23:W37)</f>
        <v/>
      </c>
      <c r="X56" s="76">
        <f>SUM(X23:X37)</f>
        <v/>
      </c>
      <c r="Y56" s="76">
        <f>SUM(Y23:Y37)</f>
        <v/>
      </c>
      <c r="Z56" s="76">
        <f>SUM(Z23:Z37)</f>
        <v/>
      </c>
      <c r="AA56" s="76">
        <f>SUM(AA23:AA37)</f>
        <v/>
      </c>
      <c r="AB56" s="76">
        <f>SUM(AB23:AB37)</f>
        <v/>
      </c>
      <c r="AC56" s="76">
        <f>SUM(AC23:AC37)</f>
        <v/>
      </c>
      <c r="AD56" s="76">
        <f>SUM(AD23:AD37)</f>
        <v/>
      </c>
      <c r="AE56" s="76">
        <f>SUM(AE23:AE37)</f>
        <v/>
      </c>
      <c r="AF56" s="76">
        <f>SUM(AF23:AF37)</f>
        <v/>
      </c>
      <c r="AG56" s="76">
        <f>SUM(AG23:AG37)</f>
        <v/>
      </c>
      <c r="AH56" s="76">
        <f>SUM(AH23:AH37)</f>
        <v/>
      </c>
      <c r="AI56" s="76">
        <f>SUM(AI23:AI37)</f>
        <v/>
      </c>
      <c r="AJ56" s="76">
        <f>SUM(AJ23:AJ37)</f>
        <v/>
      </c>
      <c r="AK56" s="76">
        <f>SUM(AK23:AK37)</f>
        <v/>
      </c>
      <c r="AL56" s="76">
        <f>SUM(AL23:AL37)</f>
        <v/>
      </c>
      <c r="AM56" s="76">
        <f>SUM(AM23:AM37)</f>
        <v/>
      </c>
      <c r="AN56" s="76">
        <f>SUM(AN23:AN37)</f>
        <v/>
      </c>
      <c r="AO56" s="76">
        <f>SUM(AO23:AO37)</f>
        <v/>
      </c>
      <c r="AP56" s="76">
        <f>SUM(AP23:AP37)</f>
        <v/>
      </c>
      <c r="AQ56" s="76">
        <f>SUM(AQ23:AQ37)</f>
        <v/>
      </c>
      <c r="AR56" s="76">
        <f>SUM(AR23:AR37)</f>
        <v/>
      </c>
      <c r="AS56" s="76">
        <f>SUM(AS23:AS37)</f>
        <v/>
      </c>
      <c r="AT56" s="76">
        <f>SUM(AT23:AT37)</f>
        <v/>
      </c>
      <c r="AU56" s="76">
        <f>SUM(AU23:AU37)</f>
        <v/>
      </c>
      <c r="AV56" s="76">
        <f>SUM(AV23:AV37)</f>
        <v/>
      </c>
      <c r="AW56" s="76">
        <f>SUM(AW23:AW37)</f>
        <v/>
      </c>
      <c r="AX56" s="76">
        <f>SUM(AX23:AX37)</f>
        <v/>
      </c>
      <c r="AY56" s="76">
        <f>SUM(AY23:AY37)</f>
        <v/>
      </c>
      <c r="AZ56" s="76">
        <f>SUM(AZ23:AZ37)</f>
        <v/>
      </c>
      <c r="BA56" s="76">
        <f>SUM(BA23:BA37)</f>
        <v/>
      </c>
      <c r="BB56" s="76">
        <f>SUM(BB23:BB37)</f>
        <v/>
      </c>
      <c r="BC56" s="77">
        <f>SUM(BC23:BC37)</f>
        <v/>
      </c>
    </row>
    <row r="57" ht="12.75" customHeight="1" s="324">
      <c r="A57" s="63" t="inlineStr">
        <is>
          <t>Check</t>
        </is>
      </c>
      <c r="B57" s="319">
        <f>IF(ROUND(B13,2)=ROUND(B56,2),"TRUE","FALSE")</f>
        <v/>
      </c>
      <c r="C57" s="319">
        <f>IF(ROUND(C13,2)=ROUND(C56,2),"TRUE","FALSE")</f>
        <v/>
      </c>
      <c r="D57" s="319">
        <f>IF(ROUND(D13,2)=ROUND(D56,2),"TRUE","FALSE")</f>
        <v/>
      </c>
      <c r="E57" s="319">
        <f>IF(ROUND(E13,2)=ROUND(E56,2),"TRUE","FALSE")</f>
        <v/>
      </c>
      <c r="F57" s="319">
        <f>IF(ROUND(F13,2)=ROUND(F56,2),"TRUE","FALSE")</f>
        <v/>
      </c>
      <c r="G57" s="319">
        <f>IF(ROUND(G13,2)=ROUND(G56,2),"TRUE","FALSE")</f>
        <v/>
      </c>
      <c r="H57" s="319">
        <f>IF(ROUND(H13,2)=ROUND(H56,2),"TRUE","FALSE")</f>
        <v/>
      </c>
      <c r="I57" s="319">
        <f>IF(ROUND(I13,2)=ROUND(I56,2),"TRUE","FALSE")</f>
        <v/>
      </c>
      <c r="J57" s="319">
        <f>IF(ROUND(J13,2)=ROUND(J56,2),"TRUE","FALSE")</f>
        <v/>
      </c>
      <c r="K57" s="319">
        <f>IF(ROUND(K13,2)=ROUND(K56,2),"TRUE","FALSE")</f>
        <v/>
      </c>
      <c r="L57" s="319">
        <f>IF(ROUND(L13,2)=ROUND(L56,2),"TRUE","FALSE")</f>
        <v/>
      </c>
      <c r="M57" s="319">
        <f>IF(ROUND(M13,2)=ROUND(M56,2),"TRUE","FALSE")</f>
        <v/>
      </c>
      <c r="N57" s="319">
        <f>IF(ROUND(N13,2)=ROUND(N56,2),"TRUE","FALSE")</f>
        <v/>
      </c>
      <c r="O57" s="319">
        <f>IF(ROUND(O13,2)=ROUND(O56,2),"TRUE","FALSE")</f>
        <v/>
      </c>
      <c r="P57" s="319">
        <f>IF(ROUND(P13,2)=ROUND(P56,2),"TRUE","FALSE")</f>
        <v/>
      </c>
      <c r="Q57" s="319">
        <f>IF(ROUND(Q13,2)=ROUND(Q56,2),"TRUE","FALSE")</f>
        <v/>
      </c>
      <c r="R57" s="319">
        <f>IF(ROUND(R13,2)=ROUND(R56,2),"TRUE","FALSE")</f>
        <v/>
      </c>
      <c r="S57" s="319">
        <f>IF(ROUND(S13,2)=ROUND(S56,2),"TRUE","FALSE")</f>
        <v/>
      </c>
      <c r="T57" s="319">
        <f>IF(ROUND(T13,2)=ROUND(T56,2),"TRUE","FALSE")</f>
        <v/>
      </c>
      <c r="U57" s="319">
        <f>IF(ROUND(U13,2)=ROUND(U56,2),"TRUE","FALSE")</f>
        <v/>
      </c>
      <c r="V57" s="319">
        <f>IF(ROUND(V13,2)=ROUND(V56,2),"TRUE","FALSE")</f>
        <v/>
      </c>
      <c r="W57" s="319">
        <f>IF(ROUND(W13,2)=ROUND(W56,2),"TRUE","FALSE")</f>
        <v/>
      </c>
      <c r="X57" s="319">
        <f>IF(ROUND(X13,2)=ROUND(X56,2),"TRUE","FALSE")</f>
        <v/>
      </c>
      <c r="Y57" s="319">
        <f>IF(ROUND(Y13,2)=ROUND(Y56,2),"TRUE","FALSE")</f>
        <v/>
      </c>
      <c r="Z57" s="319">
        <f>IF(ROUND(Z13,2)=ROUND(Z56,2),"TRUE","FALSE")</f>
        <v/>
      </c>
      <c r="AA57" s="319">
        <f>IF(ROUND(AA13,2)=ROUND(AA56,2),"TRUE","FALSE")</f>
        <v/>
      </c>
      <c r="AB57" s="319">
        <f>IF(ROUND(AB13,2)=ROUND(AB56,2),"TRUE","FALSE")</f>
        <v/>
      </c>
      <c r="AC57" s="319">
        <f>IF(ROUND(AC13,2)=ROUND(AC56,2),"TRUE","FALSE")</f>
        <v/>
      </c>
      <c r="AD57" s="319">
        <f>IF(ROUND(AD13,2)=ROUND(AD56,2),"TRUE","FALSE")</f>
        <v/>
      </c>
      <c r="AE57" s="319">
        <f>IF(ROUND(AE13,2)=ROUND(AE56,2),"TRUE","FALSE")</f>
        <v/>
      </c>
      <c r="AF57" s="319">
        <f>IF(ROUND(AF13,2)=ROUND(AF56,2),"TRUE","FALSE")</f>
        <v/>
      </c>
      <c r="AG57" s="319">
        <f>IF(ROUND(AG13,2)=ROUND(AG56,2),"TRUE","FALSE")</f>
        <v/>
      </c>
      <c r="AH57" s="319">
        <f>IF(ROUND(AH13,2)=ROUND(AH56,2),"TRUE","FALSE")</f>
        <v/>
      </c>
      <c r="AI57" s="319">
        <f>IF(ROUND(AI13,2)=ROUND(AI56,2),"TRUE","FALSE")</f>
        <v/>
      </c>
      <c r="AJ57" s="319">
        <f>IF(ROUND(AJ13,2)=ROUND(AJ56,2),"TRUE","FALSE")</f>
        <v/>
      </c>
      <c r="AK57" s="319">
        <f>IF(ROUND(AK13,2)=ROUND(AK56,2),"TRUE","FALSE")</f>
        <v/>
      </c>
      <c r="AL57" s="319">
        <f>IF(ROUND(AL13,2)=ROUND(AL56,2),"TRUE","FALSE")</f>
        <v/>
      </c>
      <c r="AM57" s="319">
        <f>IF(ROUND(AM13,2)=ROUND(AM56,2),"TRUE","FALSE")</f>
        <v/>
      </c>
      <c r="AN57" s="319">
        <f>IF(ROUND(AN13,2)=ROUND(AN56,2),"TRUE","FALSE")</f>
        <v/>
      </c>
      <c r="AO57" s="319">
        <f>IF(ROUND(AO13,2)=ROUND(AO56,2),"TRUE","FALSE")</f>
        <v/>
      </c>
      <c r="AP57" s="319">
        <f>IF(ROUND(AP13,2)=ROUND(AP56,2),"TRUE","FALSE")</f>
        <v/>
      </c>
      <c r="AQ57" s="319">
        <f>IF(ROUND(AQ13,2)=ROUND(AQ56,2),"TRUE","FALSE")</f>
        <v/>
      </c>
      <c r="AR57" s="319">
        <f>IF(ROUND(AR13,2)=ROUND(AR56,2),"TRUE","FALSE")</f>
        <v/>
      </c>
      <c r="AS57" s="319">
        <f>IF(ROUND(AS13,2)=ROUND(AS56,2),"TRUE","FALSE")</f>
        <v/>
      </c>
      <c r="AT57" s="319">
        <f>IF(ROUND(AT13,2)=ROUND(AT56,2),"TRUE","FALSE")</f>
        <v/>
      </c>
      <c r="AU57" s="319">
        <f>IF(ROUND(AU13,2)=ROUND(AU56,2),"TRUE","FALSE")</f>
        <v/>
      </c>
      <c r="AV57" s="319">
        <f>IF(ROUND(AV13,2)=ROUND(AV56,2),"TRUE","FALSE")</f>
        <v/>
      </c>
      <c r="AW57" s="319">
        <f>IF(ROUND(AW13,2)=ROUND(AW56,2),"TRUE","FALSE")</f>
        <v/>
      </c>
      <c r="AX57" s="319">
        <f>IF(ROUND(AX13,2)=ROUND(AX56,2),"TRUE","FALSE")</f>
        <v/>
      </c>
      <c r="AY57" s="319">
        <f>IF(ROUND(AY13,2)=ROUND(AY56,2),"TRUE","FALSE")</f>
        <v/>
      </c>
      <c r="AZ57" s="319">
        <f>IF(ROUND(AZ13,2)=ROUND(AZ56,2),"TRUE","FALSE")</f>
        <v/>
      </c>
      <c r="BA57" s="319">
        <f>IF(ROUND(BA13,2)=ROUND(BA56,2),"TRUE","FALSE")</f>
        <v/>
      </c>
      <c r="BB57" s="319">
        <f>IF(ROUND(BB13,2)=ROUND(BB56,2),"TRUE","FALSE")</f>
        <v/>
      </c>
      <c r="BC57" s="51">
        <f>IF(ROUND(BC13,2)=ROUND(BC56,2),"TRUE","FALSE")</f>
        <v/>
      </c>
    </row>
    <row r="58" ht="12.75" customHeight="1" s="324">
      <c r="A58" s="63" t="inlineStr">
        <is>
          <t>Opex</t>
        </is>
      </c>
      <c r="B58" s="319">
        <f>SUM(B31:B37)</f>
        <v/>
      </c>
      <c r="C58" s="319">
        <f>SUM(C31:C37)</f>
        <v/>
      </c>
      <c r="D58" s="319">
        <f>SUM(D31:D37)</f>
        <v/>
      </c>
      <c r="E58" s="319">
        <f>SUM(E31:E37)</f>
        <v/>
      </c>
      <c r="F58" s="319">
        <f>SUM(F31:F37)</f>
        <v/>
      </c>
      <c r="G58" s="319">
        <f>SUM(G31:G37)</f>
        <v/>
      </c>
      <c r="H58" s="319">
        <f>SUM(H31:H37)</f>
        <v/>
      </c>
      <c r="I58" s="319">
        <f>SUM(I31:I37)</f>
        <v/>
      </c>
      <c r="J58" s="319">
        <f>SUM(J31:J37)</f>
        <v/>
      </c>
      <c r="K58" s="319">
        <f>SUM(K31:K37)</f>
        <v/>
      </c>
      <c r="L58" s="319">
        <f>SUM(L31:L37)</f>
        <v/>
      </c>
      <c r="M58" s="319">
        <f>SUM(M31:M37)</f>
        <v/>
      </c>
      <c r="N58" s="319">
        <f>SUM(N31:N37)</f>
        <v/>
      </c>
      <c r="O58" s="319">
        <f>SUM(O31:O37)</f>
        <v/>
      </c>
      <c r="P58" s="319">
        <f>SUM(P31:P37)</f>
        <v/>
      </c>
      <c r="Q58" s="319">
        <f>SUM(Q31:Q37)</f>
        <v/>
      </c>
      <c r="R58" s="319">
        <f>SUM(R31:R37)</f>
        <v/>
      </c>
      <c r="S58" s="319">
        <f>SUM(S31:S37)</f>
        <v/>
      </c>
      <c r="T58" s="319">
        <f>SUM(T31:T37)</f>
        <v/>
      </c>
      <c r="U58" s="319">
        <f>SUM(U31:U37)</f>
        <v/>
      </c>
      <c r="V58" s="319">
        <f>SUM(V31:V37)</f>
        <v/>
      </c>
      <c r="W58" s="319">
        <f>SUM(W31:W37)</f>
        <v/>
      </c>
      <c r="X58" s="319">
        <f>SUM(X31:X37)</f>
        <v/>
      </c>
      <c r="Y58" s="319">
        <f>SUM(Y31:Y37)</f>
        <v/>
      </c>
      <c r="Z58" s="319">
        <f>SUM(Z31:Z37)</f>
        <v/>
      </c>
      <c r="AA58" s="319">
        <f>SUM(AA31:AA37)</f>
        <v/>
      </c>
      <c r="AB58" s="319">
        <f>SUM(AB31:AB37)</f>
        <v/>
      </c>
      <c r="AC58" s="319">
        <f>SUM(AC31:AC37)</f>
        <v/>
      </c>
      <c r="AD58" s="319">
        <f>SUM(AD31:AD37)</f>
        <v/>
      </c>
      <c r="AE58" s="319">
        <f>SUM(AE31:AE37)</f>
        <v/>
      </c>
      <c r="AF58" s="319">
        <f>SUM(AF31:AF37)</f>
        <v/>
      </c>
      <c r="AG58" s="319">
        <f>SUM(AG31:AG37)</f>
        <v/>
      </c>
      <c r="AH58" s="319">
        <f>SUM(AH31:AH37)</f>
        <v/>
      </c>
      <c r="AI58" s="319">
        <f>SUM(AI31:AI37)</f>
        <v/>
      </c>
      <c r="AJ58" s="319">
        <f>SUM(AJ31:AJ37)</f>
        <v/>
      </c>
      <c r="AK58" s="319">
        <f>SUM(AK31:AK37)</f>
        <v/>
      </c>
      <c r="AL58" s="319">
        <f>SUM(AL31:AL37)</f>
        <v/>
      </c>
      <c r="AM58" s="319">
        <f>SUM(AM31:AM37)</f>
        <v/>
      </c>
      <c r="AN58" s="319">
        <f>SUM(AN31:AN37)</f>
        <v/>
      </c>
      <c r="AO58" s="319">
        <f>SUM(AO31:AO37)</f>
        <v/>
      </c>
      <c r="AP58" s="319">
        <f>SUM(AP31:AP37)</f>
        <v/>
      </c>
      <c r="AQ58" s="319">
        <f>SUM(AQ31:AQ37)</f>
        <v/>
      </c>
      <c r="AR58" s="319">
        <f>SUM(AR31:AR37)</f>
        <v/>
      </c>
      <c r="AS58" s="319">
        <f>SUM(AS31:AS37)</f>
        <v/>
      </c>
      <c r="AT58" s="319">
        <f>SUM(AT31:AT37)</f>
        <v/>
      </c>
      <c r="AU58" s="319">
        <f>SUM(AU31:AU37)</f>
        <v/>
      </c>
      <c r="AV58" s="319">
        <f>SUM(AV31:AV37)</f>
        <v/>
      </c>
      <c r="AW58" s="319">
        <f>SUM(AW31:AW37)</f>
        <v/>
      </c>
      <c r="AX58" s="319">
        <f>SUM(AX31:AX37)</f>
        <v/>
      </c>
      <c r="AY58" s="319">
        <f>SUM(AY31:AY37)</f>
        <v/>
      </c>
      <c r="AZ58" s="319">
        <f>SUM(AZ31:AZ37)</f>
        <v/>
      </c>
      <c r="BA58" s="319">
        <f>SUM(BA31:BA37)</f>
        <v/>
      </c>
      <c r="BB58" s="319">
        <f>SUM(BB31:BB37)</f>
        <v/>
      </c>
      <c r="BC58" s="51">
        <f>SUM(BC31:BC37)</f>
        <v/>
      </c>
    </row>
    <row r="59" ht="12.75" customHeight="1" s="324">
      <c r="A59" s="64" t="inlineStr">
        <is>
          <t>Check</t>
        </is>
      </c>
      <c r="B59" s="65">
        <f>IF(ROUND(B15,2)=ROUND(B58,2),"TRUE","FALSE")</f>
        <v/>
      </c>
      <c r="C59" s="65">
        <f>IF(ROUND(C15,2)=ROUND(C58,2),"TRUE","FALSE")</f>
        <v/>
      </c>
      <c r="D59" s="65">
        <f>IF(ROUND(D15,2)=ROUND(D58,2),"TRUE","FALSE")</f>
        <v/>
      </c>
      <c r="E59" s="65">
        <f>IF(ROUND(E15,2)=ROUND(E58,2),"TRUE","FALSE")</f>
        <v/>
      </c>
      <c r="F59" s="65">
        <f>IF(ROUND(F15,2)=ROUND(F58,2),"TRUE","FALSE")</f>
        <v/>
      </c>
      <c r="G59" s="65">
        <f>IF(ROUND(G15,2)=ROUND(G58,2),"TRUE","FALSE")</f>
        <v/>
      </c>
      <c r="H59" s="65">
        <f>IF(ROUND(H15,2)=ROUND(H58,2),"TRUE","FALSE")</f>
        <v/>
      </c>
      <c r="I59" s="65">
        <f>IF(ROUND(I15,2)=ROUND(I58,2),"TRUE","FALSE")</f>
        <v/>
      </c>
      <c r="J59" s="65">
        <f>IF(ROUND(J15,2)=ROUND(J58,2),"TRUE","FALSE")</f>
        <v/>
      </c>
      <c r="K59" s="65">
        <f>IF(ROUND(K15,2)=ROUND(K58,2),"TRUE","FALSE")</f>
        <v/>
      </c>
      <c r="L59" s="65">
        <f>IF(ROUND(L15,2)=ROUND(L58,2),"TRUE","FALSE")</f>
        <v/>
      </c>
      <c r="M59" s="65">
        <f>IF(ROUND(M15,2)=ROUND(M58,2),"TRUE","FALSE")</f>
        <v/>
      </c>
      <c r="N59" s="65">
        <f>IF(ROUND(N15,2)=ROUND(N58,2),"TRUE","FALSE")</f>
        <v/>
      </c>
      <c r="O59" s="65">
        <f>IF(ROUND(O15,2)=ROUND(O58,2),"TRUE","FALSE")</f>
        <v/>
      </c>
      <c r="P59" s="65">
        <f>IF(ROUND(P15,2)=ROUND(P58,2),"TRUE","FALSE")</f>
        <v/>
      </c>
      <c r="Q59" s="65">
        <f>IF(ROUND(Q15,2)=ROUND(Q58,2),"TRUE","FALSE")</f>
        <v/>
      </c>
      <c r="R59" s="65">
        <f>IF(ROUND(R15,2)=ROUND(R58,2),"TRUE","FALSE")</f>
        <v/>
      </c>
      <c r="S59" s="65">
        <f>IF(ROUND(S15,2)=ROUND(S58,2),"TRUE","FALSE")</f>
        <v/>
      </c>
      <c r="T59" s="65">
        <f>IF(ROUND(T15,2)=ROUND(T58,2),"TRUE","FALSE")</f>
        <v/>
      </c>
      <c r="U59" s="65">
        <f>IF(ROUND(U15,2)=ROUND(U58,2),"TRUE","FALSE")</f>
        <v/>
      </c>
      <c r="V59" s="65">
        <f>IF(ROUND(V15,2)=ROUND(V58,2),"TRUE","FALSE")</f>
        <v/>
      </c>
      <c r="W59" s="65">
        <f>IF(ROUND(W15,2)=ROUND(W58,2),"TRUE","FALSE")</f>
        <v/>
      </c>
      <c r="X59" s="65">
        <f>IF(ROUND(X15,2)=ROUND(X58,2),"TRUE","FALSE")</f>
        <v/>
      </c>
      <c r="Y59" s="65">
        <f>IF(ROUND(Y15,2)=ROUND(Y58,2),"TRUE","FALSE")</f>
        <v/>
      </c>
      <c r="Z59" s="65">
        <f>IF(ROUND(Z15,2)=ROUND(Z58,2),"TRUE","FALSE")</f>
        <v/>
      </c>
      <c r="AA59" s="65">
        <f>IF(ROUND(AA15,2)=ROUND(AA58,2),"TRUE","FALSE")</f>
        <v/>
      </c>
      <c r="AB59" s="65">
        <f>IF(ROUND(AB15,2)=ROUND(AB58,2),"TRUE","FALSE")</f>
        <v/>
      </c>
      <c r="AC59" s="65">
        <f>IF(ROUND(AC15,2)=ROUND(AC58,2),"TRUE","FALSE")</f>
        <v/>
      </c>
      <c r="AD59" s="65">
        <f>IF(ROUND(AD15,2)=ROUND(AD58,2),"TRUE","FALSE")</f>
        <v/>
      </c>
      <c r="AE59" s="65">
        <f>IF(ROUND(AE15,2)=ROUND(AE58,2),"TRUE","FALSE")</f>
        <v/>
      </c>
      <c r="AF59" s="65">
        <f>IF(ROUND(AF15,2)=ROUND(AF58,2),"TRUE","FALSE")</f>
        <v/>
      </c>
      <c r="AG59" s="65">
        <f>IF(ROUND(AG15,2)=ROUND(AG58,2),"TRUE","FALSE")</f>
        <v/>
      </c>
      <c r="AH59" s="65">
        <f>IF(ROUND(AH15,2)=ROUND(AH58,2),"TRUE","FALSE")</f>
        <v/>
      </c>
      <c r="AI59" s="65">
        <f>IF(ROUND(AI15,2)=ROUND(AI58,2),"TRUE","FALSE")</f>
        <v/>
      </c>
      <c r="AJ59" s="65">
        <f>IF(ROUND(AJ15,2)=ROUND(AJ58,2),"TRUE","FALSE")</f>
        <v/>
      </c>
      <c r="AK59" s="65">
        <f>IF(ROUND(AK15,2)=ROUND(AK58,2),"TRUE","FALSE")</f>
        <v/>
      </c>
      <c r="AL59" s="65">
        <f>IF(ROUND(AL15,2)=ROUND(AL58,2),"TRUE","FALSE")</f>
        <v/>
      </c>
      <c r="AM59" s="65">
        <f>IF(ROUND(AM15,2)=ROUND(AM58,2),"TRUE","FALSE")</f>
        <v/>
      </c>
      <c r="AN59" s="65">
        <f>IF(ROUND(AN15,2)=ROUND(AN58,2),"TRUE","FALSE")</f>
        <v/>
      </c>
      <c r="AO59" s="65">
        <f>IF(ROUND(AO15,2)=ROUND(AO58,2),"TRUE","FALSE")</f>
        <v/>
      </c>
      <c r="AP59" s="65">
        <f>IF(ROUND(AP15,2)=ROUND(AP58,2),"TRUE","FALSE")</f>
        <v/>
      </c>
      <c r="AQ59" s="65">
        <f>IF(ROUND(AQ15,2)=ROUND(AQ58,2),"TRUE","FALSE")</f>
        <v/>
      </c>
      <c r="AR59" s="65">
        <f>IF(ROUND(AR15,2)=ROUND(AR58,2),"TRUE","FALSE")</f>
        <v/>
      </c>
      <c r="AS59" s="65">
        <f>IF(ROUND(AS15,2)=ROUND(AS58,2),"TRUE","FALSE")</f>
        <v/>
      </c>
      <c r="AT59" s="65">
        <f>IF(ROUND(AT15,2)=ROUND(AT58,2),"TRUE","FALSE")</f>
        <v/>
      </c>
      <c r="AU59" s="65">
        <f>IF(ROUND(AU15,2)=ROUND(AU58,2),"TRUE","FALSE")</f>
        <v/>
      </c>
      <c r="AV59" s="65">
        <f>IF(ROUND(AV15,2)=ROUND(AV58,2),"TRUE","FALSE")</f>
        <v/>
      </c>
      <c r="AW59" s="65">
        <f>IF(ROUND(AW15,2)=ROUND(AW58,2),"TRUE","FALSE")</f>
        <v/>
      </c>
      <c r="AX59" s="65">
        <f>IF(ROUND(AX15,2)=ROUND(AX58,2),"TRUE","FALSE")</f>
        <v/>
      </c>
      <c r="AY59" s="65">
        <f>IF(ROUND(AY15,2)=ROUND(AY58,2),"TRUE","FALSE")</f>
        <v/>
      </c>
      <c r="AZ59" s="65">
        <f>IF(ROUND(AZ15,2)=ROUND(AZ58,2),"TRUE","FALSE")</f>
        <v/>
      </c>
      <c r="BA59" s="65">
        <f>IF(ROUND(BA15,2)=ROUND(BA58,2),"TRUE","FALSE")</f>
        <v/>
      </c>
      <c r="BB59" s="65">
        <f>IF(ROUND(BB15,2)=ROUND(BB58,2),"TRUE","FALSE")</f>
        <v/>
      </c>
      <c r="BC59" s="66">
        <f>IF(ROUND(BC15,2)=ROUND(BC58,2),"TRUE","FALSE")</f>
        <v/>
      </c>
    </row>
    <row r="60" ht="12.75" customHeight="1" s="324">
      <c r="A60" s="195" t="n"/>
      <c r="B60" s="195" t="n"/>
      <c r="C60" s="195" t="n"/>
      <c r="D60" s="195" t="n"/>
      <c r="E60" s="195" t="n"/>
      <c r="F60" s="195" t="n"/>
      <c r="G60" s="195" t="n"/>
      <c r="H60" s="195" t="n"/>
      <c r="I60" s="195" t="n"/>
      <c r="J60" s="195" t="n"/>
      <c r="K60" s="195" t="n"/>
      <c r="L60" s="195" t="n"/>
      <c r="M60" s="195" t="n"/>
      <c r="N60" s="195" t="n"/>
      <c r="O60" s="195" t="n"/>
      <c r="P60" s="195" t="n"/>
      <c r="Q60" s="195" t="n"/>
      <c r="R60" s="195" t="n"/>
      <c r="S60" s="195" t="n"/>
      <c r="T60" s="195" t="n"/>
      <c r="U60" s="195" t="n"/>
      <c r="V60" s="195" t="n"/>
      <c r="W60" s="195" t="n"/>
      <c r="X60" s="195" t="n"/>
      <c r="Y60" s="195" t="n"/>
      <c r="Z60" s="195" t="n"/>
      <c r="AA60" s="195" t="n"/>
      <c r="AB60" s="195" t="n"/>
      <c r="AC60" s="195" t="n"/>
      <c r="AD60" s="195" t="n"/>
      <c r="AE60" s="195" t="n"/>
      <c r="AF60" s="195" t="n"/>
      <c r="AG60" s="195" t="n"/>
      <c r="AH60" s="195" t="n"/>
      <c r="AI60" s="195" t="n"/>
      <c r="AJ60" s="195" t="n"/>
      <c r="AK60" s="195" t="n"/>
      <c r="AL60" s="195" t="n"/>
      <c r="AM60" s="195" t="n"/>
      <c r="AN60" s="195" t="n"/>
      <c r="AO60" s="195" t="n"/>
      <c r="AP60" s="195" t="n"/>
      <c r="AQ60" s="195" t="n"/>
      <c r="AR60" s="195" t="n"/>
      <c r="AS60" s="195" t="n"/>
      <c r="AT60" s="195" t="n"/>
      <c r="AU60" s="195" t="n"/>
      <c r="AV60" s="195" t="n"/>
      <c r="AW60" s="195" t="n"/>
      <c r="AX60" s="195" t="n"/>
      <c r="AY60" s="195" t="n"/>
      <c r="AZ60" s="195" t="n"/>
      <c r="BA60" s="195" t="n"/>
      <c r="BB60" s="195" t="n"/>
      <c r="BC60" s="195" t="n"/>
    </row>
    <row r="61" ht="12.75" customHeight="1" s="324"/>
    <row r="62" ht="12.75" customHeight="1" s="324"/>
    <row r="63" ht="12.75" customHeight="1" s="324"/>
    <row r="64" ht="12.75" customHeight="1" s="324"/>
    <row r="65" ht="12.75" customHeight="1" s="324">
      <c r="F65" s="195" t="n"/>
      <c r="G65" s="195" t="n"/>
      <c r="H65" s="195" t="n"/>
      <c r="I65" s="195" t="n"/>
    </row>
    <row r="66" ht="12.75" customHeight="1" s="324">
      <c r="F66" s="195" t="n"/>
      <c r="G66" s="195" t="n"/>
      <c r="H66" s="195" t="n"/>
      <c r="I66" s="195" t="n"/>
    </row>
    <row r="67" ht="12.75" customHeight="1" s="324">
      <c r="F67" s="195" t="n"/>
      <c r="G67" s="195" t="n"/>
      <c r="H67" s="195" t="n"/>
      <c r="I67" s="195" t="n"/>
    </row>
    <row r="68" ht="12.75" customHeight="1" s="324">
      <c r="F68" s="195" t="n"/>
      <c r="G68" s="195" t="n"/>
      <c r="H68" s="195" t="n"/>
      <c r="I68" s="195" t="n"/>
    </row>
    <row r="69" ht="12.75" customHeight="1" s="324">
      <c r="F69" s="195" t="n"/>
      <c r="G69" s="195" t="n"/>
      <c r="H69" s="195" t="n"/>
      <c r="I69" s="195" t="n"/>
    </row>
    <row r="70" ht="12.75" customHeight="1" s="324">
      <c r="F70" s="195" t="n"/>
      <c r="G70" s="195" t="n"/>
      <c r="H70" s="195" t="n"/>
      <c r="I70" s="195" t="n"/>
    </row>
    <row r="71" ht="12.75" customHeight="1" s="324">
      <c r="F71" s="195" t="n"/>
      <c r="G71" s="195" t="n"/>
      <c r="H71" s="195" t="n"/>
      <c r="I71" s="195" t="n"/>
    </row>
    <row r="72" ht="12.75" customHeight="1" s="324">
      <c r="F72" s="195" t="n"/>
      <c r="G72" s="195" t="n"/>
      <c r="H72" s="195" t="n"/>
      <c r="I72" s="195" t="n"/>
    </row>
    <row r="73" ht="12.75" customHeight="1" s="324">
      <c r="F73" s="195" t="n"/>
      <c r="G73" s="195" t="n"/>
      <c r="H73" s="195" t="n"/>
      <c r="I73" s="195" t="n"/>
    </row>
    <row r="74" ht="12.75" customHeight="1" s="324">
      <c r="F74" s="195" t="n"/>
      <c r="G74" s="195" t="n"/>
      <c r="H74" s="195" t="n"/>
      <c r="I74" s="195" t="n"/>
    </row>
    <row r="75" ht="12.75" customHeight="1" s="324">
      <c r="F75" s="195" t="n"/>
      <c r="G75" s="195" t="n"/>
      <c r="H75" s="195" t="n"/>
      <c r="I75" s="195" t="n"/>
    </row>
    <row r="76" ht="12.75" customHeight="1" s="324">
      <c r="F76" s="195" t="n"/>
      <c r="G76" s="195" t="n"/>
      <c r="H76" s="195" t="n"/>
      <c r="I76" s="195" t="n"/>
    </row>
    <row r="77" ht="12.75" customHeight="1" s="324">
      <c r="F77" s="195" t="n"/>
      <c r="G77" s="195" t="n"/>
      <c r="H77" s="195" t="n"/>
      <c r="I77" s="195" t="n"/>
    </row>
    <row r="78" ht="12.75" customHeight="1" s="324">
      <c r="F78" s="195" t="n"/>
      <c r="G78" s="195" t="n"/>
      <c r="H78" s="195" t="n"/>
      <c r="I78" s="195" t="n"/>
    </row>
    <row r="79" ht="12.75" customHeight="1" s="324">
      <c r="F79" s="195" t="n"/>
      <c r="G79" s="195" t="n"/>
      <c r="H79" s="195" t="n"/>
      <c r="I79" s="195" t="n"/>
    </row>
    <row r="80" ht="12.75" customHeight="1" s="324">
      <c r="F80" s="195" t="n"/>
      <c r="G80" s="195" t="n"/>
      <c r="H80" s="195" t="n"/>
      <c r="I80" s="195" t="n"/>
    </row>
    <row r="81" ht="12.75" customHeight="1" s="324">
      <c r="F81" s="195" t="n"/>
      <c r="G81" s="195" t="n"/>
      <c r="H81" s="195" t="n"/>
      <c r="I81" s="195" t="n"/>
    </row>
    <row r="82" ht="12.75" customHeight="1" s="324">
      <c r="F82" s="195" t="n"/>
      <c r="G82" s="195" t="n"/>
      <c r="H82" s="195" t="n"/>
      <c r="I82" s="195" t="n"/>
    </row>
    <row r="83" ht="12.75" customHeight="1" s="324">
      <c r="F83" s="195" t="n"/>
      <c r="G83" s="195" t="n"/>
      <c r="H83" s="195" t="n"/>
      <c r="I83" s="195" t="n"/>
    </row>
    <row r="84" ht="12.75" customHeight="1" s="324">
      <c r="F84" s="195" t="n"/>
      <c r="G84" s="195" t="n"/>
      <c r="H84" s="195" t="n"/>
      <c r="I84" s="195" t="n"/>
    </row>
    <row r="85" ht="12.75" customHeight="1" s="324">
      <c r="F85" s="195" t="n"/>
      <c r="G85" s="195" t="n"/>
      <c r="H85" s="195" t="n"/>
      <c r="I85" s="195" t="n"/>
    </row>
    <row r="86" ht="12.75" customHeight="1" s="324">
      <c r="F86" s="195" t="n"/>
      <c r="G86" s="195" t="n"/>
      <c r="H86" s="195" t="n"/>
      <c r="I86" s="195" t="n"/>
    </row>
    <row r="87" ht="12.75" customHeight="1" s="324">
      <c r="F87" s="195" t="n"/>
      <c r="G87" s="195" t="n"/>
      <c r="H87" s="195" t="n"/>
      <c r="I87" s="195" t="n"/>
    </row>
    <row r="88" ht="12.75" customHeight="1" s="324">
      <c r="F88" s="195" t="n"/>
      <c r="G88" s="195" t="n"/>
      <c r="H88" s="195" t="n"/>
      <c r="I88" s="195" t="n"/>
    </row>
    <row r="89" ht="12.75" customHeight="1" s="324">
      <c r="F89" s="195" t="n"/>
      <c r="G89" s="195" t="n"/>
      <c r="H89" s="195" t="n"/>
      <c r="I89" s="195" t="n"/>
    </row>
    <row r="90" ht="12.75" customHeight="1" s="324">
      <c r="F90" s="195" t="n"/>
      <c r="G90" s="195" t="n"/>
      <c r="H90" s="195" t="n"/>
      <c r="I90" s="195" t="n"/>
    </row>
    <row r="91" ht="12.75" customHeight="1" s="324">
      <c r="F91" s="195" t="n"/>
      <c r="G91" s="195" t="n"/>
      <c r="H91" s="195" t="n"/>
      <c r="I91" s="195" t="n"/>
    </row>
    <row r="92" ht="12.75" customHeight="1" s="324">
      <c r="F92" s="195" t="n"/>
      <c r="G92" s="195" t="n"/>
      <c r="H92" s="195" t="n"/>
      <c r="I92" s="195" t="n"/>
    </row>
    <row r="93" ht="12.75" customHeight="1" s="324">
      <c r="F93" s="195" t="n"/>
      <c r="G93" s="195" t="n"/>
      <c r="H93" s="195" t="n"/>
      <c r="I93" s="195" t="n"/>
    </row>
    <row r="94" ht="12.75" customHeight="1" s="324">
      <c r="F94" s="195" t="n"/>
      <c r="G94" s="195" t="n"/>
      <c r="H94" s="195" t="n"/>
      <c r="I94" s="195" t="n"/>
    </row>
    <row r="95" ht="12.75" customHeight="1" s="324">
      <c r="F95" s="195" t="n"/>
      <c r="G95" s="195" t="n"/>
      <c r="H95" s="195" t="n"/>
      <c r="I95" s="195" t="n"/>
    </row>
    <row r="96" ht="12.75" customHeight="1" s="324">
      <c r="F96" s="195" t="n"/>
      <c r="G96" s="195" t="n"/>
      <c r="H96" s="195" t="n"/>
      <c r="I96" s="195" t="n"/>
    </row>
    <row r="97" ht="12.75" customHeight="1" s="324">
      <c r="F97" s="195" t="n"/>
      <c r="G97" s="195" t="n"/>
      <c r="H97" s="195" t="n"/>
      <c r="I97" s="195" t="n"/>
    </row>
    <row r="98" ht="12.75" customHeight="1" s="324">
      <c r="F98" s="195" t="n"/>
      <c r="G98" s="195" t="n"/>
      <c r="H98" s="195" t="n"/>
      <c r="I98" s="195" t="n"/>
    </row>
    <row r="99" ht="12.75" customHeight="1" s="324">
      <c r="F99" s="195" t="n"/>
      <c r="G99" s="195" t="n"/>
      <c r="H99" s="195" t="n"/>
      <c r="I99" s="195" t="n"/>
    </row>
    <row r="100" ht="12.75" customHeight="1" s="324">
      <c r="F100" s="195" t="n"/>
      <c r="G100" s="195" t="n"/>
      <c r="H100" s="195" t="n"/>
      <c r="I100" s="195" t="n"/>
    </row>
    <row r="101" ht="12.75" customHeight="1" s="324">
      <c r="F101" s="195" t="n"/>
      <c r="G101" s="195" t="n"/>
      <c r="H101" s="195" t="n"/>
      <c r="I101" s="195" t="n"/>
    </row>
    <row r="102" ht="12.75" customHeight="1" s="324">
      <c r="F102" s="195" t="n"/>
      <c r="G102" s="195" t="n"/>
      <c r="H102" s="195" t="n"/>
      <c r="I102" s="195" t="n"/>
    </row>
    <row r="103" ht="12.75" customHeight="1" s="324">
      <c r="F103" s="195" t="n"/>
      <c r="G103" s="195" t="n"/>
      <c r="H103" s="195" t="n"/>
      <c r="I103" s="195" t="n"/>
    </row>
    <row r="104" ht="12.75" customHeight="1" s="324">
      <c r="F104" s="195" t="n"/>
      <c r="G104" s="195" t="n"/>
      <c r="H104" s="195" t="n"/>
      <c r="I104" s="195" t="n"/>
    </row>
    <row r="105" ht="12.75" customHeight="1" s="324">
      <c r="F105" s="195" t="n"/>
      <c r="G105" s="195" t="n"/>
      <c r="H105" s="195" t="n"/>
      <c r="I105" s="195" t="n"/>
    </row>
    <row r="106" ht="12.75" customHeight="1" s="324">
      <c r="F106" s="195" t="n"/>
      <c r="G106" s="195" t="n"/>
      <c r="H106" s="195" t="n"/>
      <c r="I106" s="195" t="n"/>
    </row>
    <row r="107" ht="12.75" customHeight="1" s="324">
      <c r="F107" s="195" t="n"/>
      <c r="G107" s="195" t="n"/>
      <c r="H107" s="195" t="n"/>
      <c r="I107" s="195" t="n"/>
    </row>
    <row r="108" ht="12.75" customHeight="1" s="324">
      <c r="F108" s="195" t="n"/>
      <c r="G108" s="195" t="n"/>
      <c r="H108" s="195" t="n"/>
      <c r="I108" s="195" t="n"/>
    </row>
    <row r="109" ht="12.75" customHeight="1" s="324">
      <c r="F109" s="195" t="n"/>
      <c r="G109" s="195" t="n"/>
      <c r="H109" s="195" t="n"/>
      <c r="I109" s="195" t="n"/>
    </row>
    <row r="110" ht="12.75" customHeight="1" s="324">
      <c r="F110" s="195" t="n"/>
      <c r="G110" s="195" t="n"/>
      <c r="H110" s="195" t="n"/>
      <c r="I110" s="195" t="n"/>
    </row>
    <row r="111" ht="12.75" customHeight="1" s="324">
      <c r="F111" s="195" t="n"/>
      <c r="G111" s="195" t="n"/>
      <c r="H111" s="195" t="n"/>
      <c r="I111" s="195" t="n"/>
    </row>
    <row r="112" ht="12.75" customHeight="1" s="324">
      <c r="F112" s="195" t="n"/>
      <c r="G112" s="195" t="n"/>
      <c r="H112" s="195" t="n"/>
      <c r="I112" s="195" t="n"/>
    </row>
    <row r="113" ht="12.75" customHeight="1" s="324">
      <c r="F113" s="195" t="n"/>
      <c r="G113" s="195" t="n"/>
      <c r="H113" s="195" t="n"/>
      <c r="I113" s="195" t="n"/>
    </row>
    <row r="114" ht="12.75" customHeight="1" s="324">
      <c r="F114" s="195" t="n"/>
      <c r="G114" s="195" t="n"/>
      <c r="H114" s="195" t="n"/>
      <c r="I114" s="195" t="n"/>
    </row>
    <row r="115" ht="12.75" customHeight="1" s="324">
      <c r="F115" s="195" t="n"/>
      <c r="G115" s="195" t="n"/>
      <c r="H115" s="195" t="n"/>
      <c r="I115" s="195" t="n"/>
    </row>
    <row r="116" ht="12.75" customHeight="1" s="324">
      <c r="F116" s="195" t="n"/>
      <c r="G116" s="195" t="n"/>
      <c r="H116" s="195" t="n"/>
      <c r="I116" s="195" t="n"/>
    </row>
    <row r="117" ht="12.75" customHeight="1" s="324">
      <c r="F117" s="195" t="n"/>
      <c r="G117" s="195" t="n"/>
      <c r="H117" s="195" t="n"/>
      <c r="I117" s="195" t="n"/>
    </row>
    <row r="118" ht="12.75" customHeight="1" s="324">
      <c r="F118" s="195" t="n"/>
      <c r="G118" s="195" t="n"/>
      <c r="H118" s="195" t="n"/>
      <c r="I118" s="195" t="n"/>
    </row>
    <row r="119" ht="12.75" customHeight="1" s="324">
      <c r="F119" s="195" t="n"/>
      <c r="G119" s="195" t="n"/>
      <c r="H119" s="195" t="n"/>
      <c r="I119" s="195" t="n"/>
    </row>
    <row r="120" ht="12.75" customHeight="1" s="324">
      <c r="F120" s="195" t="n"/>
      <c r="G120" s="195" t="n"/>
      <c r="H120" s="195" t="n"/>
      <c r="I120" s="195" t="n"/>
    </row>
    <row r="121" ht="12.75" customHeight="1" s="324">
      <c r="F121" s="195" t="n"/>
      <c r="G121" s="195" t="n"/>
      <c r="H121" s="195" t="n"/>
      <c r="I121" s="195" t="n"/>
    </row>
    <row r="122" ht="12.75" customHeight="1" s="324">
      <c r="F122" s="195" t="n"/>
      <c r="G122" s="195" t="n"/>
      <c r="H122" s="195" t="n"/>
      <c r="I122" s="195" t="n"/>
    </row>
    <row r="123" ht="12.75" customHeight="1" s="324">
      <c r="F123" s="195" t="n"/>
      <c r="G123" s="195" t="n"/>
      <c r="H123" s="195" t="n"/>
      <c r="I123" s="195" t="n"/>
    </row>
    <row r="124" ht="12.75" customHeight="1" s="324">
      <c r="F124" s="195" t="n"/>
      <c r="G124" s="195" t="n"/>
      <c r="H124" s="195" t="n"/>
      <c r="I124" s="195" t="n"/>
    </row>
    <row r="125" ht="12.75" customHeight="1" s="324">
      <c r="F125" s="195" t="n"/>
      <c r="G125" s="195" t="n"/>
      <c r="H125" s="195" t="n"/>
      <c r="I125" s="195" t="n"/>
    </row>
    <row r="126" ht="12.75" customHeight="1" s="324">
      <c r="F126" s="195" t="n"/>
      <c r="G126" s="195" t="n"/>
      <c r="H126" s="195" t="n"/>
      <c r="I126" s="195" t="n"/>
    </row>
    <row r="127" ht="12.75" customHeight="1" s="324">
      <c r="F127" s="195" t="n"/>
      <c r="G127" s="195" t="n"/>
      <c r="H127" s="195" t="n"/>
      <c r="I127" s="195" t="n"/>
    </row>
    <row r="128" ht="12.75" customHeight="1" s="324">
      <c r="F128" s="195" t="n"/>
      <c r="G128" s="195" t="n"/>
      <c r="H128" s="195" t="n"/>
      <c r="I128" s="195" t="n"/>
    </row>
    <row r="129" ht="12.75" customHeight="1" s="324">
      <c r="F129" s="195" t="n"/>
      <c r="G129" s="195" t="n"/>
      <c r="H129" s="195" t="n"/>
      <c r="I129" s="195" t="n"/>
    </row>
    <row r="130" ht="12.75" customHeight="1" s="324">
      <c r="F130" s="195" t="n"/>
      <c r="G130" s="195" t="n"/>
      <c r="H130" s="195" t="n"/>
      <c r="I130" s="195" t="n"/>
    </row>
    <row r="131" ht="12.75" customHeight="1" s="324">
      <c r="F131" s="195" t="n"/>
      <c r="G131" s="195" t="n"/>
      <c r="H131" s="195" t="n"/>
      <c r="I131" s="195" t="n"/>
    </row>
    <row r="132" ht="12.75" customHeight="1" s="324">
      <c r="F132" s="195" t="n"/>
      <c r="G132" s="195" t="n"/>
      <c r="H132" s="195" t="n"/>
      <c r="I132" s="195" t="n"/>
    </row>
    <row r="133" ht="12.75" customHeight="1" s="324">
      <c r="F133" s="195" t="n"/>
      <c r="G133" s="195" t="n"/>
      <c r="H133" s="195" t="n"/>
      <c r="I133" s="195" t="n"/>
    </row>
    <row r="134" ht="12.75" customHeight="1" s="324">
      <c r="F134" s="195" t="n"/>
      <c r="G134" s="195" t="n"/>
      <c r="H134" s="195" t="n"/>
      <c r="I134" s="195" t="n"/>
    </row>
    <row r="135" ht="12.75" customHeight="1" s="324">
      <c r="F135" s="195" t="n"/>
      <c r="G135" s="195" t="n"/>
      <c r="H135" s="195" t="n"/>
      <c r="I135" s="195" t="n"/>
    </row>
    <row r="136" ht="12.75" customHeight="1" s="324">
      <c r="F136" s="195" t="n"/>
      <c r="G136" s="195" t="n"/>
      <c r="H136" s="195" t="n"/>
      <c r="I136" s="195" t="n"/>
    </row>
    <row r="137" ht="12.75" customHeight="1" s="324">
      <c r="F137" s="195" t="n"/>
      <c r="G137" s="195" t="n"/>
      <c r="H137" s="195" t="n"/>
      <c r="I137" s="195" t="n"/>
    </row>
    <row r="138" ht="12.75" customHeight="1" s="324">
      <c r="F138" s="195" t="n"/>
      <c r="G138" s="195" t="n"/>
      <c r="H138" s="195" t="n"/>
      <c r="I138" s="195" t="n"/>
    </row>
    <row r="139" ht="12.75" customHeight="1" s="324">
      <c r="F139" s="195" t="n"/>
      <c r="G139" s="195" t="n"/>
      <c r="H139" s="195" t="n"/>
      <c r="I139" s="195" t="n"/>
    </row>
    <row r="140" ht="12.75" customHeight="1" s="324">
      <c r="F140" s="195" t="n"/>
      <c r="G140" s="195" t="n"/>
      <c r="H140" s="195" t="n"/>
      <c r="I140" s="195" t="n"/>
    </row>
    <row r="141" ht="12.75" customHeight="1" s="324">
      <c r="F141" s="195" t="n"/>
      <c r="G141" s="195" t="n"/>
      <c r="H141" s="195" t="n"/>
      <c r="I141" s="195" t="n"/>
    </row>
    <row r="142" ht="12.75" customHeight="1" s="324">
      <c r="F142" s="195" t="n"/>
      <c r="G142" s="195" t="n"/>
      <c r="H142" s="195" t="n"/>
      <c r="I142" s="195" t="n"/>
    </row>
    <row r="143" ht="12.75" customHeight="1" s="324">
      <c r="F143" s="195" t="n"/>
      <c r="G143" s="195" t="n"/>
      <c r="H143" s="195" t="n"/>
      <c r="I143" s="195" t="n"/>
    </row>
    <row r="144" ht="12.75" customHeight="1" s="324">
      <c r="F144" s="195" t="n"/>
      <c r="G144" s="195" t="n"/>
      <c r="H144" s="195" t="n"/>
      <c r="I144" s="195" t="n"/>
    </row>
    <row r="145" ht="12.75" customHeight="1" s="324">
      <c r="F145" s="195" t="n"/>
      <c r="G145" s="195" t="n"/>
      <c r="H145" s="195" t="n"/>
      <c r="I145" s="195" t="n"/>
    </row>
    <row r="146" ht="12.75" customHeight="1" s="324">
      <c r="F146" s="195" t="n"/>
      <c r="G146" s="195" t="n"/>
      <c r="H146" s="195" t="n"/>
      <c r="I146" s="195" t="n"/>
    </row>
    <row r="147" ht="12.75" customHeight="1" s="324">
      <c r="F147" s="195" t="n"/>
      <c r="G147" s="195" t="n"/>
      <c r="H147" s="195" t="n"/>
      <c r="I147" s="195" t="n"/>
    </row>
    <row r="148" ht="12.75" customHeight="1" s="324">
      <c r="F148" s="195" t="n"/>
      <c r="G148" s="195" t="n"/>
      <c r="H148" s="195" t="n"/>
      <c r="I148" s="195" t="n"/>
    </row>
    <row r="149" ht="12.75" customHeight="1" s="324">
      <c r="F149" s="195" t="n"/>
      <c r="G149" s="195" t="n"/>
      <c r="H149" s="195" t="n"/>
      <c r="I149" s="195" t="n"/>
    </row>
    <row r="150" ht="12.75" customHeight="1" s="324">
      <c r="F150" s="195" t="n"/>
      <c r="G150" s="195" t="n"/>
      <c r="H150" s="195" t="n"/>
      <c r="I150" s="195" t="n"/>
    </row>
    <row r="151" ht="12.75" customHeight="1" s="324">
      <c r="F151" s="195" t="n"/>
      <c r="G151" s="195" t="n"/>
      <c r="H151" s="195" t="n"/>
      <c r="I151" s="195" t="n"/>
    </row>
    <row r="152" ht="12.75" customHeight="1" s="324">
      <c r="F152" s="195" t="n"/>
      <c r="G152" s="195" t="n"/>
      <c r="H152" s="195" t="n"/>
      <c r="I152" s="195" t="n"/>
    </row>
    <row r="153" ht="12.75" customHeight="1" s="324">
      <c r="F153" s="195" t="n"/>
      <c r="G153" s="195" t="n"/>
      <c r="H153" s="195" t="n"/>
      <c r="I153" s="195" t="n"/>
    </row>
    <row r="154" ht="12.75" customHeight="1" s="324">
      <c r="F154" s="195" t="n"/>
      <c r="G154" s="195" t="n"/>
      <c r="H154" s="195" t="n"/>
      <c r="I154" s="195" t="n"/>
    </row>
    <row r="155" ht="12.75" customHeight="1" s="324">
      <c r="F155" s="195" t="n"/>
      <c r="G155" s="195" t="n"/>
      <c r="H155" s="195" t="n"/>
      <c r="I155" s="195" t="n"/>
    </row>
    <row r="156" ht="12.75" customHeight="1" s="324">
      <c r="F156" s="195" t="n"/>
      <c r="G156" s="195" t="n"/>
      <c r="H156" s="195" t="n"/>
      <c r="I156" s="195" t="n"/>
    </row>
    <row r="157" ht="12.75" customHeight="1" s="324">
      <c r="F157" s="195" t="n"/>
      <c r="G157" s="195" t="n"/>
      <c r="H157" s="195" t="n"/>
      <c r="I157" s="195" t="n"/>
    </row>
    <row r="158" ht="12.75" customHeight="1" s="324">
      <c r="F158" s="195" t="n"/>
      <c r="G158" s="195" t="n"/>
      <c r="H158" s="195" t="n"/>
      <c r="I158" s="195" t="n"/>
    </row>
    <row r="159" ht="12.75" customHeight="1" s="324">
      <c r="F159" s="195" t="n"/>
      <c r="G159" s="195" t="n"/>
      <c r="H159" s="195" t="n"/>
      <c r="I159" s="195" t="n"/>
    </row>
    <row r="160" ht="12.75" customHeight="1" s="324">
      <c r="F160" s="195" t="n"/>
      <c r="G160" s="195" t="n"/>
      <c r="H160" s="195" t="n"/>
      <c r="I160" s="195" t="n"/>
    </row>
    <row r="161" ht="12.75" customHeight="1" s="324">
      <c r="F161" s="195" t="n"/>
      <c r="G161" s="195" t="n"/>
      <c r="H161" s="195" t="n"/>
      <c r="I161" s="195" t="n"/>
    </row>
    <row r="162" ht="12.75" customHeight="1" s="324">
      <c r="F162" s="195" t="n"/>
      <c r="G162" s="195" t="n"/>
      <c r="H162" s="195" t="n"/>
      <c r="I162" s="195" t="n"/>
    </row>
    <row r="163" ht="12.75" customHeight="1" s="324">
      <c r="F163" s="195" t="n"/>
      <c r="G163" s="195" t="n"/>
      <c r="H163" s="195" t="n"/>
      <c r="I163" s="195" t="n"/>
    </row>
    <row r="164" ht="12.75" customHeight="1" s="324">
      <c r="F164" s="195" t="n"/>
      <c r="G164" s="195" t="n"/>
      <c r="H164" s="195" t="n"/>
      <c r="I164" s="195" t="n"/>
    </row>
    <row r="165" ht="12.75" customHeight="1" s="324">
      <c r="F165" s="195" t="n"/>
      <c r="G165" s="195" t="n"/>
      <c r="H165" s="195" t="n"/>
      <c r="I165" s="195" t="n"/>
    </row>
    <row r="166" ht="12.75" customHeight="1" s="324">
      <c r="F166" s="195" t="n"/>
      <c r="G166" s="195" t="n"/>
      <c r="H166" s="195" t="n"/>
      <c r="I166" s="195" t="n"/>
    </row>
    <row r="167" ht="12.75" customHeight="1" s="324">
      <c r="F167" s="195" t="n"/>
      <c r="G167" s="195" t="n"/>
      <c r="H167" s="195" t="n"/>
      <c r="I167" s="195" t="n"/>
    </row>
    <row r="168" ht="12.75" customHeight="1" s="324">
      <c r="F168" s="195" t="n"/>
      <c r="G168" s="195" t="n"/>
      <c r="H168" s="195" t="n"/>
      <c r="I168" s="195" t="n"/>
    </row>
    <row r="169" ht="12.75" customHeight="1" s="324">
      <c r="F169" s="195" t="n"/>
      <c r="G169" s="195" t="n"/>
      <c r="H169" s="195" t="n"/>
      <c r="I169" s="195" t="n"/>
    </row>
    <row r="170" ht="12.75" customHeight="1" s="324">
      <c r="F170" s="195" t="n"/>
      <c r="G170" s="195" t="n"/>
      <c r="H170" s="195" t="n"/>
      <c r="I170" s="195" t="n"/>
    </row>
    <row r="171" ht="12.75" customHeight="1" s="324">
      <c r="F171" s="195" t="n"/>
      <c r="G171" s="195" t="n"/>
      <c r="H171" s="195" t="n"/>
      <c r="I171" s="195" t="n"/>
    </row>
    <row r="172" ht="12.75" customHeight="1" s="324">
      <c r="F172" s="195" t="n"/>
      <c r="G172" s="195" t="n"/>
      <c r="H172" s="195" t="n"/>
      <c r="I172" s="195" t="n"/>
    </row>
    <row r="173" ht="12.75" customHeight="1" s="324">
      <c r="F173" s="195" t="n"/>
      <c r="G173" s="195" t="n"/>
      <c r="H173" s="195" t="n"/>
      <c r="I173" s="195" t="n"/>
    </row>
    <row r="174" ht="12.75" customHeight="1" s="324">
      <c r="F174" s="195" t="n"/>
      <c r="G174" s="195" t="n"/>
      <c r="H174" s="195" t="n"/>
      <c r="I174" s="195" t="n"/>
    </row>
    <row r="175" ht="12.75" customHeight="1" s="324">
      <c r="F175" s="195" t="n"/>
      <c r="G175" s="195" t="n"/>
      <c r="H175" s="195" t="n"/>
      <c r="I175" s="195" t="n"/>
    </row>
    <row r="176" ht="12.75" customHeight="1" s="324">
      <c r="F176" s="195" t="n"/>
      <c r="G176" s="195" t="n"/>
      <c r="H176" s="195" t="n"/>
      <c r="I176" s="195" t="n"/>
    </row>
    <row r="177" ht="12.75" customHeight="1" s="324">
      <c r="F177" s="195" t="n"/>
      <c r="G177" s="195" t="n"/>
      <c r="H177" s="195" t="n"/>
      <c r="I177" s="195" t="n"/>
    </row>
    <row r="178" ht="12.75" customHeight="1" s="324">
      <c r="F178" s="195" t="n"/>
      <c r="G178" s="195" t="n"/>
      <c r="H178" s="195" t="n"/>
      <c r="I178" s="195" t="n"/>
    </row>
    <row r="179" ht="12.75" customHeight="1" s="324">
      <c r="F179" s="195" t="n"/>
      <c r="G179" s="195" t="n"/>
      <c r="H179" s="195" t="n"/>
      <c r="I179" s="195" t="n"/>
    </row>
    <row r="180" ht="12.75" customHeight="1" s="324">
      <c r="F180" s="195" t="n"/>
      <c r="G180" s="195" t="n"/>
      <c r="H180" s="195" t="n"/>
      <c r="I180" s="195" t="n"/>
    </row>
    <row r="181" ht="12.75" customHeight="1" s="324">
      <c r="F181" s="195" t="n"/>
      <c r="G181" s="195" t="n"/>
      <c r="H181" s="195" t="n"/>
      <c r="I181" s="195" t="n"/>
    </row>
    <row r="182" ht="12.75" customHeight="1" s="324">
      <c r="F182" s="195" t="n"/>
      <c r="G182" s="195" t="n"/>
      <c r="H182" s="195" t="n"/>
      <c r="I182" s="195" t="n"/>
    </row>
    <row r="183" ht="12.75" customHeight="1" s="324">
      <c r="F183" s="195" t="n"/>
      <c r="G183" s="195" t="n"/>
      <c r="H183" s="195" t="n"/>
      <c r="I183" s="195" t="n"/>
    </row>
    <row r="184" ht="12.75" customHeight="1" s="324">
      <c r="F184" s="195" t="n"/>
      <c r="G184" s="195" t="n"/>
      <c r="H184" s="195" t="n"/>
      <c r="I184" s="195" t="n"/>
    </row>
    <row r="185" ht="12.75" customHeight="1" s="324">
      <c r="F185" s="195" t="n"/>
      <c r="G185" s="195" t="n"/>
      <c r="H185" s="195" t="n"/>
      <c r="I185" s="195" t="n"/>
    </row>
    <row r="186" ht="12.75" customHeight="1" s="324">
      <c r="F186" s="195" t="n"/>
      <c r="G186" s="195" t="n"/>
      <c r="H186" s="195" t="n"/>
      <c r="I186" s="195" t="n"/>
    </row>
    <row r="187" ht="12.75" customHeight="1" s="324">
      <c r="F187" s="195" t="n"/>
      <c r="G187" s="195" t="n"/>
      <c r="H187" s="195" t="n"/>
      <c r="I187" s="195" t="n"/>
    </row>
    <row r="188" ht="12.75" customHeight="1" s="324">
      <c r="F188" s="195" t="n"/>
      <c r="G188" s="195" t="n"/>
      <c r="H188" s="195" t="n"/>
      <c r="I188" s="195" t="n"/>
    </row>
    <row r="189" ht="12.75" customHeight="1" s="324">
      <c r="F189" s="195" t="n"/>
      <c r="G189" s="195" t="n"/>
      <c r="H189" s="195" t="n"/>
      <c r="I189" s="195" t="n"/>
    </row>
    <row r="190" ht="12.75" customHeight="1" s="324">
      <c r="F190" s="195" t="n"/>
      <c r="G190" s="195" t="n"/>
      <c r="H190" s="195" t="n"/>
      <c r="I190" s="195" t="n"/>
    </row>
    <row r="191" ht="12.75" customHeight="1" s="324">
      <c r="F191" s="195" t="n"/>
      <c r="G191" s="195" t="n"/>
      <c r="H191" s="195" t="n"/>
      <c r="I191" s="195" t="n"/>
    </row>
    <row r="192" ht="12.75" customHeight="1" s="324">
      <c r="F192" s="195" t="n"/>
      <c r="G192" s="195" t="n"/>
      <c r="H192" s="195" t="n"/>
      <c r="I192" s="195" t="n"/>
    </row>
    <row r="193" ht="12.75" customHeight="1" s="324">
      <c r="F193" s="195" t="n"/>
      <c r="G193" s="195" t="n"/>
      <c r="H193" s="195" t="n"/>
      <c r="I193" s="195" t="n"/>
    </row>
    <row r="194" ht="12.75" customHeight="1" s="324">
      <c r="F194" s="195" t="n"/>
      <c r="G194" s="195" t="n"/>
      <c r="H194" s="195" t="n"/>
      <c r="I194" s="195" t="n"/>
    </row>
    <row r="195" ht="12.75" customHeight="1" s="324">
      <c r="F195" s="195" t="n"/>
      <c r="G195" s="195" t="n"/>
      <c r="H195" s="195" t="n"/>
      <c r="I195" s="195" t="n"/>
    </row>
    <row r="196" ht="12.75" customHeight="1" s="324">
      <c r="F196" s="195" t="n"/>
      <c r="G196" s="195" t="n"/>
      <c r="H196" s="195" t="n"/>
      <c r="I196" s="195" t="n"/>
    </row>
    <row r="197" ht="12.75" customHeight="1" s="324">
      <c r="F197" s="195" t="n"/>
      <c r="G197" s="195" t="n"/>
      <c r="H197" s="195" t="n"/>
      <c r="I197" s="195" t="n"/>
    </row>
    <row r="198" ht="12.75" customHeight="1" s="324">
      <c r="F198" s="195" t="n"/>
      <c r="G198" s="195" t="n"/>
      <c r="H198" s="195" t="n"/>
      <c r="I198" s="195" t="n"/>
    </row>
    <row r="199" ht="12.75" customHeight="1" s="324">
      <c r="F199" s="195" t="n"/>
      <c r="G199" s="195" t="n"/>
      <c r="H199" s="195" t="n"/>
      <c r="I199" s="195" t="n"/>
    </row>
    <row r="200" ht="12.75" customHeight="1" s="324">
      <c r="F200" s="195" t="n"/>
      <c r="G200" s="195" t="n"/>
      <c r="H200" s="195" t="n"/>
      <c r="I200" s="195" t="n"/>
    </row>
    <row r="201" ht="12.75" customHeight="1" s="324">
      <c r="F201" s="195" t="n"/>
      <c r="G201" s="195" t="n"/>
      <c r="H201" s="195" t="n"/>
      <c r="I201" s="195" t="n"/>
    </row>
    <row r="202" ht="12.75" customHeight="1" s="324">
      <c r="F202" s="195" t="n"/>
      <c r="G202" s="195" t="n"/>
      <c r="H202" s="195" t="n"/>
      <c r="I202" s="195" t="n"/>
    </row>
    <row r="203" ht="12.75" customHeight="1" s="324">
      <c r="F203" s="195" t="n"/>
      <c r="G203" s="195" t="n"/>
      <c r="H203" s="195" t="n"/>
      <c r="I203" s="195" t="n"/>
    </row>
    <row r="204" ht="12.75" customHeight="1" s="324">
      <c r="F204" s="195" t="n"/>
      <c r="G204" s="195" t="n"/>
      <c r="H204" s="195" t="n"/>
      <c r="I204" s="195" t="n"/>
    </row>
    <row r="205" ht="12.75" customHeight="1" s="324">
      <c r="F205" s="195" t="n"/>
      <c r="G205" s="195" t="n"/>
      <c r="H205" s="195" t="n"/>
      <c r="I205" s="195" t="n"/>
    </row>
    <row r="206" ht="12.75" customHeight="1" s="324">
      <c r="F206" s="195" t="n"/>
      <c r="G206" s="195" t="n"/>
      <c r="H206" s="195" t="n"/>
      <c r="I206" s="195" t="n"/>
    </row>
    <row r="207" ht="12.75" customHeight="1" s="324">
      <c r="F207" s="195" t="n"/>
      <c r="G207" s="195" t="n"/>
      <c r="H207" s="195" t="n"/>
      <c r="I207" s="195" t="n"/>
    </row>
    <row r="208" ht="12.75" customHeight="1" s="324">
      <c r="F208" s="195" t="n"/>
      <c r="G208" s="195" t="n"/>
      <c r="H208" s="195" t="n"/>
      <c r="I208" s="195" t="n"/>
    </row>
    <row r="209" ht="12.75" customHeight="1" s="324">
      <c r="F209" s="195" t="n"/>
      <c r="G209" s="195" t="n"/>
      <c r="H209" s="195" t="n"/>
      <c r="I209" s="195" t="n"/>
    </row>
    <row r="210" ht="12.75" customHeight="1" s="324">
      <c r="F210" s="195" t="n"/>
      <c r="G210" s="195" t="n"/>
      <c r="H210" s="195" t="n"/>
      <c r="I210" s="195" t="n"/>
    </row>
    <row r="211" ht="12.75" customHeight="1" s="324">
      <c r="F211" s="195" t="n"/>
      <c r="G211" s="195" t="n"/>
      <c r="H211" s="195" t="n"/>
      <c r="I211" s="195" t="n"/>
    </row>
    <row r="212" ht="12.75" customHeight="1" s="324">
      <c r="F212" s="195" t="n"/>
      <c r="G212" s="195" t="n"/>
      <c r="H212" s="195" t="n"/>
      <c r="I212" s="195" t="n"/>
    </row>
    <row r="213" ht="12.75" customHeight="1" s="324">
      <c r="F213" s="195" t="n"/>
      <c r="G213" s="195" t="n"/>
      <c r="H213" s="195" t="n"/>
      <c r="I213" s="195" t="n"/>
    </row>
    <row r="214" ht="12.75" customHeight="1" s="324">
      <c r="F214" s="195" t="n"/>
      <c r="G214" s="195" t="n"/>
      <c r="H214" s="195" t="n"/>
      <c r="I214" s="195" t="n"/>
    </row>
    <row r="215" ht="12.75" customHeight="1" s="324">
      <c r="F215" s="195" t="n"/>
      <c r="G215" s="195" t="n"/>
      <c r="H215" s="195" t="n"/>
      <c r="I215" s="195" t="n"/>
    </row>
    <row r="216" ht="12.75" customHeight="1" s="324">
      <c r="F216" s="195" t="n"/>
      <c r="G216" s="195" t="n"/>
      <c r="H216" s="195" t="n"/>
      <c r="I216" s="195" t="n"/>
    </row>
    <row r="217" ht="12.75" customHeight="1" s="324">
      <c r="F217" s="195" t="n"/>
      <c r="G217" s="195" t="n"/>
      <c r="H217" s="195" t="n"/>
      <c r="I217" s="195" t="n"/>
    </row>
    <row r="218" ht="12.75" customHeight="1" s="324">
      <c r="F218" s="195" t="n"/>
      <c r="G218" s="195" t="n"/>
      <c r="H218" s="195" t="n"/>
      <c r="I218" s="195" t="n"/>
    </row>
    <row r="219" ht="12.75" customHeight="1" s="324">
      <c r="F219" s="195" t="n"/>
      <c r="G219" s="195" t="n"/>
      <c r="H219" s="195" t="n"/>
      <c r="I219" s="195" t="n"/>
    </row>
    <row r="220" ht="12.75" customHeight="1" s="324">
      <c r="F220" s="195" t="n"/>
      <c r="G220" s="195" t="n"/>
      <c r="H220" s="195" t="n"/>
      <c r="I220" s="195" t="n"/>
    </row>
    <row r="221" ht="12.75" customHeight="1" s="324">
      <c r="F221" s="195" t="n"/>
      <c r="G221" s="195" t="n"/>
      <c r="H221" s="195" t="n"/>
      <c r="I221" s="195" t="n"/>
    </row>
    <row r="222" ht="12.75" customHeight="1" s="324">
      <c r="F222" s="195" t="n"/>
      <c r="G222" s="195" t="n"/>
      <c r="H222" s="195" t="n"/>
      <c r="I222" s="195" t="n"/>
    </row>
    <row r="223" ht="12.75" customHeight="1" s="324">
      <c r="F223" s="195" t="n"/>
      <c r="G223" s="195" t="n"/>
      <c r="H223" s="195" t="n"/>
      <c r="I223" s="195" t="n"/>
    </row>
    <row r="224" ht="12.75" customHeight="1" s="324">
      <c r="F224" s="195" t="n"/>
      <c r="G224" s="195" t="n"/>
      <c r="H224" s="195" t="n"/>
      <c r="I224" s="195" t="n"/>
    </row>
    <row r="225" ht="12.75" customHeight="1" s="324">
      <c r="F225" s="195" t="n"/>
      <c r="G225" s="195" t="n"/>
      <c r="H225" s="195" t="n"/>
      <c r="I225" s="195" t="n"/>
    </row>
    <row r="226" ht="12.75" customHeight="1" s="324">
      <c r="F226" s="195" t="n"/>
      <c r="G226" s="195" t="n"/>
      <c r="H226" s="195" t="n"/>
      <c r="I226" s="195" t="n"/>
    </row>
    <row r="227" ht="12.75" customHeight="1" s="324">
      <c r="F227" s="195" t="n"/>
      <c r="G227" s="195" t="n"/>
      <c r="H227" s="195" t="n"/>
      <c r="I227" s="195" t="n"/>
    </row>
    <row r="228" ht="12.75" customHeight="1" s="324">
      <c r="F228" s="195" t="n"/>
      <c r="G228" s="195" t="n"/>
      <c r="H228" s="195" t="n"/>
      <c r="I228" s="195" t="n"/>
    </row>
    <row r="229" ht="12.75" customHeight="1" s="324">
      <c r="F229" s="195" t="n"/>
      <c r="G229" s="195" t="n"/>
      <c r="H229" s="195" t="n"/>
      <c r="I229" s="195" t="n"/>
    </row>
    <row r="230" ht="12.75" customHeight="1" s="324">
      <c r="F230" s="195" t="n"/>
      <c r="G230" s="195" t="n"/>
      <c r="H230" s="195" t="n"/>
      <c r="I230" s="195" t="n"/>
    </row>
    <row r="231" ht="12.75" customHeight="1" s="324">
      <c r="F231" s="195" t="n"/>
      <c r="G231" s="195" t="n"/>
      <c r="H231" s="195" t="n"/>
      <c r="I231" s="195" t="n"/>
    </row>
    <row r="232" ht="12.75" customHeight="1" s="324">
      <c r="F232" s="195" t="n"/>
      <c r="G232" s="195" t="n"/>
      <c r="H232" s="195" t="n"/>
      <c r="I232" s="195" t="n"/>
    </row>
    <row r="233" ht="12.75" customHeight="1" s="324">
      <c r="F233" s="195" t="n"/>
      <c r="G233" s="195" t="n"/>
      <c r="H233" s="195" t="n"/>
      <c r="I233" s="195" t="n"/>
    </row>
    <row r="234" ht="12.75" customHeight="1" s="324">
      <c r="F234" s="195" t="n"/>
      <c r="G234" s="195" t="n"/>
      <c r="H234" s="195" t="n"/>
      <c r="I234" s="195" t="n"/>
    </row>
    <row r="235" ht="12.75" customHeight="1" s="324">
      <c r="F235" s="195" t="n"/>
      <c r="G235" s="195" t="n"/>
      <c r="H235" s="195" t="n"/>
      <c r="I235" s="195" t="n"/>
    </row>
    <row r="236" ht="12.75" customHeight="1" s="324">
      <c r="F236" s="195" t="n"/>
      <c r="G236" s="195" t="n"/>
      <c r="H236" s="195" t="n"/>
      <c r="I236" s="195" t="n"/>
    </row>
    <row r="237" ht="12.75" customHeight="1" s="324">
      <c r="F237" s="195" t="n"/>
      <c r="G237" s="195" t="n"/>
      <c r="H237" s="195" t="n"/>
      <c r="I237" s="195" t="n"/>
    </row>
    <row r="238" ht="12.75" customHeight="1" s="324">
      <c r="F238" s="195" t="n"/>
      <c r="G238" s="195" t="n"/>
      <c r="H238" s="195" t="n"/>
      <c r="I238" s="195" t="n"/>
    </row>
    <row r="239" ht="12.75" customHeight="1" s="324">
      <c r="F239" s="195" t="n"/>
      <c r="G239" s="195" t="n"/>
      <c r="H239" s="195" t="n"/>
      <c r="I239" s="195" t="n"/>
    </row>
    <row r="240" ht="12.75" customHeight="1" s="324">
      <c r="F240" s="195" t="n"/>
      <c r="G240" s="195" t="n"/>
      <c r="H240" s="195" t="n"/>
      <c r="I240" s="195" t="n"/>
    </row>
    <row r="241" ht="12.75" customHeight="1" s="324">
      <c r="F241" s="195" t="n"/>
      <c r="G241" s="195" t="n"/>
      <c r="H241" s="195" t="n"/>
      <c r="I241" s="195" t="n"/>
    </row>
    <row r="242" ht="12.75" customHeight="1" s="324">
      <c r="F242" s="195" t="n"/>
      <c r="G242" s="195" t="n"/>
      <c r="H242" s="195" t="n"/>
      <c r="I242" s="195" t="n"/>
    </row>
    <row r="243" ht="12.75" customHeight="1" s="324">
      <c r="F243" s="195" t="n"/>
      <c r="G243" s="195" t="n"/>
      <c r="H243" s="195" t="n"/>
      <c r="I243" s="195" t="n"/>
    </row>
    <row r="244" ht="12.75" customHeight="1" s="324">
      <c r="F244" s="195" t="n"/>
      <c r="G244" s="195" t="n"/>
      <c r="H244" s="195" t="n"/>
      <c r="I244" s="195" t="n"/>
    </row>
    <row r="245" ht="12.75" customHeight="1" s="324">
      <c r="F245" s="195" t="n"/>
      <c r="G245" s="195" t="n"/>
      <c r="H245" s="195" t="n"/>
      <c r="I245" s="195" t="n"/>
    </row>
    <row r="246" ht="12.75" customHeight="1" s="324">
      <c r="F246" s="195" t="n"/>
      <c r="G246" s="195" t="n"/>
      <c r="H246" s="195" t="n"/>
      <c r="I246" s="195" t="n"/>
    </row>
    <row r="247" ht="12.75" customHeight="1" s="324">
      <c r="F247" s="195" t="n"/>
      <c r="G247" s="195" t="n"/>
      <c r="H247" s="195" t="n"/>
      <c r="I247" s="195" t="n"/>
    </row>
    <row r="248" ht="12.75" customHeight="1" s="324">
      <c r="F248" s="195" t="n"/>
      <c r="G248" s="195" t="n"/>
      <c r="H248" s="195" t="n"/>
      <c r="I248" s="195" t="n"/>
    </row>
    <row r="249" ht="12.75" customHeight="1" s="324">
      <c r="F249" s="195" t="n"/>
      <c r="G249" s="195" t="n"/>
      <c r="H249" s="195" t="n"/>
      <c r="I249" s="195" t="n"/>
    </row>
    <row r="250" ht="12.75" customHeight="1" s="324">
      <c r="F250" s="195" t="n"/>
      <c r="G250" s="195" t="n"/>
      <c r="H250" s="195" t="n"/>
      <c r="I250" s="195" t="n"/>
    </row>
    <row r="251" ht="12.75" customHeight="1" s="324">
      <c r="F251" s="195" t="n"/>
      <c r="G251" s="195" t="n"/>
      <c r="H251" s="195" t="n"/>
      <c r="I251" s="195" t="n"/>
    </row>
    <row r="252" ht="12.75" customHeight="1" s="324">
      <c r="F252" s="195" t="n"/>
      <c r="G252" s="195" t="n"/>
      <c r="H252" s="195" t="n"/>
      <c r="I252" s="195" t="n"/>
    </row>
    <row r="253" ht="12.75" customHeight="1" s="324">
      <c r="F253" s="195" t="n"/>
      <c r="G253" s="195" t="n"/>
      <c r="H253" s="195" t="n"/>
      <c r="I253" s="195" t="n"/>
    </row>
    <row r="254" ht="12.75" customHeight="1" s="324">
      <c r="F254" s="195" t="n"/>
      <c r="G254" s="195" t="n"/>
      <c r="H254" s="195" t="n"/>
      <c r="I254" s="195" t="n"/>
    </row>
    <row r="255" ht="12.75" customHeight="1" s="324">
      <c r="F255" s="195" t="n"/>
      <c r="G255" s="195" t="n"/>
      <c r="H255" s="195" t="n"/>
      <c r="I255" s="195" t="n"/>
    </row>
    <row r="256" ht="12.75" customHeight="1" s="324">
      <c r="F256" s="195" t="n"/>
      <c r="G256" s="195" t="n"/>
      <c r="H256" s="195" t="n"/>
      <c r="I256" s="195" t="n"/>
    </row>
    <row r="257" ht="12.75" customHeight="1" s="324">
      <c r="F257" s="195" t="n"/>
      <c r="G257" s="195" t="n"/>
      <c r="H257" s="195" t="n"/>
      <c r="I257" s="195" t="n"/>
    </row>
    <row r="258" ht="12.75" customHeight="1" s="324">
      <c r="F258" s="195" t="n"/>
      <c r="G258" s="195" t="n"/>
      <c r="H258" s="195" t="n"/>
      <c r="I258" s="195" t="n"/>
    </row>
    <row r="259" ht="12.75" customHeight="1" s="324">
      <c r="F259" s="195" t="n"/>
      <c r="G259" s="195" t="n"/>
      <c r="H259" s="195" t="n"/>
      <c r="I259" s="195" t="n"/>
    </row>
    <row r="260" ht="12.75" customHeight="1" s="324">
      <c r="F260" s="195" t="n"/>
      <c r="G260" s="195" t="n"/>
      <c r="H260" s="195" t="n"/>
      <c r="I260" s="195" t="n"/>
    </row>
    <row r="261" ht="12.75" customHeight="1" s="324">
      <c r="F261" s="195" t="n"/>
      <c r="G261" s="195" t="n"/>
      <c r="H261" s="195" t="n"/>
      <c r="I261" s="195" t="n"/>
    </row>
    <row r="262" ht="12.75" customHeight="1" s="324">
      <c r="F262" s="195" t="n"/>
      <c r="G262" s="195" t="n"/>
      <c r="H262" s="195" t="n"/>
      <c r="I262" s="195" t="n"/>
    </row>
    <row r="263" ht="12.75" customHeight="1" s="324">
      <c r="F263" s="195" t="n"/>
      <c r="G263" s="195" t="n"/>
      <c r="H263" s="195" t="n"/>
      <c r="I263" s="195" t="n"/>
    </row>
    <row r="264" ht="12.75" customHeight="1" s="324">
      <c r="F264" s="195" t="n"/>
      <c r="G264" s="195" t="n"/>
      <c r="H264" s="195" t="n"/>
      <c r="I264" s="195" t="n"/>
    </row>
    <row r="265" ht="12.75" customHeight="1" s="324">
      <c r="F265" s="195" t="n"/>
      <c r="G265" s="195" t="n"/>
      <c r="H265" s="195" t="n"/>
      <c r="I265" s="195" t="n"/>
    </row>
    <row r="266" ht="12.75" customHeight="1" s="324">
      <c r="F266" s="195" t="n"/>
      <c r="G266" s="195" t="n"/>
      <c r="H266" s="195" t="n"/>
      <c r="I266" s="195" t="n"/>
    </row>
    <row r="267" ht="12.75" customHeight="1" s="324">
      <c r="F267" s="195" t="n"/>
      <c r="G267" s="195" t="n"/>
      <c r="H267" s="195" t="n"/>
      <c r="I267" s="195" t="n"/>
    </row>
    <row r="268" ht="12.75" customHeight="1" s="324">
      <c r="F268" s="195" t="n"/>
      <c r="G268" s="195" t="n"/>
      <c r="H268" s="195" t="n"/>
      <c r="I268" s="195" t="n"/>
    </row>
    <row r="269" ht="12.75" customHeight="1" s="324">
      <c r="F269" s="195" t="n"/>
      <c r="G269" s="195" t="n"/>
      <c r="H269" s="195" t="n"/>
      <c r="I269" s="195" t="n"/>
    </row>
    <row r="270" ht="12.75" customHeight="1" s="324">
      <c r="F270" s="195" t="n"/>
      <c r="G270" s="195" t="n"/>
      <c r="H270" s="195" t="n"/>
      <c r="I270" s="195" t="n"/>
    </row>
    <row r="271" ht="12.75" customHeight="1" s="324">
      <c r="F271" s="195" t="n"/>
      <c r="G271" s="195" t="n"/>
      <c r="H271" s="195" t="n"/>
      <c r="I271" s="195" t="n"/>
    </row>
    <row r="272" ht="12.75" customHeight="1" s="324">
      <c r="F272" s="195" t="n"/>
      <c r="G272" s="195" t="n"/>
      <c r="H272" s="195" t="n"/>
      <c r="I272" s="195" t="n"/>
    </row>
    <row r="273" ht="12.75" customHeight="1" s="324">
      <c r="F273" s="195" t="n"/>
      <c r="G273" s="195" t="n"/>
      <c r="H273" s="195" t="n"/>
      <c r="I273" s="195" t="n"/>
    </row>
    <row r="274" ht="12.75" customHeight="1" s="324">
      <c r="F274" s="195" t="n"/>
      <c r="G274" s="195" t="n"/>
      <c r="H274" s="195" t="n"/>
      <c r="I274" s="195" t="n"/>
    </row>
    <row r="275" ht="12.75" customHeight="1" s="324">
      <c r="F275" s="195" t="n"/>
      <c r="G275" s="195" t="n"/>
      <c r="H275" s="195" t="n"/>
      <c r="I275" s="195" t="n"/>
    </row>
    <row r="276" ht="12.75" customHeight="1" s="324">
      <c r="F276" s="195" t="n"/>
      <c r="G276" s="195" t="n"/>
      <c r="H276" s="195" t="n"/>
      <c r="I276" s="195" t="n"/>
    </row>
    <row r="277" ht="12.75" customHeight="1" s="324">
      <c r="F277" s="195" t="n"/>
      <c r="G277" s="195" t="n"/>
      <c r="H277" s="195" t="n"/>
      <c r="I277" s="195" t="n"/>
    </row>
    <row r="278" ht="12.75" customHeight="1" s="324">
      <c r="F278" s="195" t="n"/>
      <c r="G278" s="195" t="n"/>
      <c r="H278" s="195" t="n"/>
      <c r="I278" s="195" t="n"/>
    </row>
    <row r="279" ht="12.75" customHeight="1" s="324">
      <c r="F279" s="195" t="n"/>
      <c r="G279" s="195" t="n"/>
      <c r="H279" s="195" t="n"/>
      <c r="I279" s="195" t="n"/>
    </row>
    <row r="280" ht="12.75" customHeight="1" s="324">
      <c r="F280" s="195" t="n"/>
      <c r="G280" s="195" t="n"/>
      <c r="H280" s="195" t="n"/>
      <c r="I280" s="195" t="n"/>
    </row>
    <row r="281" ht="12.75" customHeight="1" s="324">
      <c r="F281" s="195" t="n"/>
      <c r="G281" s="195" t="n"/>
      <c r="H281" s="195" t="n"/>
      <c r="I281" s="195" t="n"/>
    </row>
    <row r="282" ht="12.75" customHeight="1" s="324">
      <c r="F282" s="195" t="n"/>
      <c r="G282" s="195" t="n"/>
      <c r="H282" s="195" t="n"/>
      <c r="I282" s="195" t="n"/>
    </row>
    <row r="283" ht="12.75" customHeight="1" s="324">
      <c r="F283" s="195" t="n"/>
      <c r="G283" s="195" t="n"/>
      <c r="H283" s="195" t="n"/>
      <c r="I283" s="195" t="n"/>
    </row>
    <row r="284" ht="12.75" customHeight="1" s="324">
      <c r="F284" s="195" t="n"/>
      <c r="G284" s="195" t="n"/>
      <c r="H284" s="195" t="n"/>
      <c r="I284" s="195" t="n"/>
    </row>
    <row r="285" ht="12.75" customHeight="1" s="324">
      <c r="F285" s="195" t="n"/>
      <c r="G285" s="195" t="n"/>
      <c r="H285" s="195" t="n"/>
      <c r="I285" s="195" t="n"/>
    </row>
    <row r="286" ht="12.75" customHeight="1" s="324">
      <c r="F286" s="195" t="n"/>
      <c r="G286" s="195" t="n"/>
      <c r="H286" s="195" t="n"/>
      <c r="I286" s="195" t="n"/>
    </row>
    <row r="287" ht="12.75" customHeight="1" s="324">
      <c r="F287" s="195" t="n"/>
      <c r="G287" s="195" t="n"/>
      <c r="H287" s="195" t="n"/>
      <c r="I287" s="195" t="n"/>
    </row>
    <row r="288" ht="12.75" customHeight="1" s="324">
      <c r="F288" s="195" t="n"/>
      <c r="G288" s="195" t="n"/>
      <c r="H288" s="195" t="n"/>
      <c r="I288" s="195" t="n"/>
    </row>
    <row r="289" ht="12.75" customHeight="1" s="324">
      <c r="F289" s="195" t="n"/>
      <c r="G289" s="195" t="n"/>
      <c r="H289" s="195" t="n"/>
      <c r="I289" s="195" t="n"/>
    </row>
    <row r="290" ht="12.75" customHeight="1" s="324">
      <c r="F290" s="195" t="n"/>
      <c r="G290" s="195" t="n"/>
      <c r="H290" s="195" t="n"/>
      <c r="I290" s="195" t="n"/>
    </row>
    <row r="291" ht="12.75" customHeight="1" s="324">
      <c r="F291" s="195" t="n"/>
      <c r="G291" s="195" t="n"/>
      <c r="H291" s="195" t="n"/>
      <c r="I291" s="195" t="n"/>
    </row>
    <row r="292" ht="12.75" customHeight="1" s="324">
      <c r="F292" s="195" t="n"/>
      <c r="G292" s="195" t="n"/>
      <c r="H292" s="195" t="n"/>
      <c r="I292" s="195" t="n"/>
    </row>
    <row r="293" ht="12.75" customHeight="1" s="324">
      <c r="F293" s="195" t="n"/>
      <c r="G293" s="195" t="n"/>
      <c r="H293" s="195" t="n"/>
      <c r="I293" s="195" t="n"/>
    </row>
    <row r="294" ht="12.75" customHeight="1" s="324">
      <c r="F294" s="195" t="n"/>
      <c r="G294" s="195" t="n"/>
      <c r="H294" s="195" t="n"/>
      <c r="I294" s="195" t="n"/>
    </row>
    <row r="295" ht="12.75" customHeight="1" s="324">
      <c r="F295" s="195" t="n"/>
      <c r="G295" s="195" t="n"/>
      <c r="H295" s="195" t="n"/>
      <c r="I295" s="195" t="n"/>
    </row>
    <row r="296" ht="12.75" customHeight="1" s="324">
      <c r="F296" s="195" t="n"/>
      <c r="G296" s="195" t="n"/>
      <c r="H296" s="195" t="n"/>
      <c r="I296" s="195" t="n"/>
    </row>
    <row r="297" ht="12.75" customHeight="1" s="324">
      <c r="F297" s="195" t="n"/>
      <c r="G297" s="195" t="n"/>
      <c r="H297" s="195" t="n"/>
      <c r="I297" s="195" t="n"/>
    </row>
    <row r="298" ht="12.75" customHeight="1" s="324">
      <c r="F298" s="195" t="n"/>
      <c r="G298" s="195" t="n"/>
      <c r="H298" s="195" t="n"/>
      <c r="I298" s="195" t="n"/>
    </row>
    <row r="299" ht="12.75" customHeight="1" s="324">
      <c r="F299" s="195" t="n"/>
      <c r="G299" s="195" t="n"/>
      <c r="H299" s="195" t="n"/>
      <c r="I299" s="195" t="n"/>
    </row>
    <row r="300" ht="12.75" customHeight="1" s="324">
      <c r="F300" s="195" t="n"/>
      <c r="G300" s="195" t="n"/>
      <c r="H300" s="195" t="n"/>
      <c r="I300" s="195" t="n"/>
    </row>
    <row r="301" ht="12.75" customHeight="1" s="324">
      <c r="F301" s="195" t="n"/>
      <c r="G301" s="195" t="n"/>
      <c r="H301" s="195" t="n"/>
      <c r="I301" s="195" t="n"/>
    </row>
    <row r="302" ht="12.75" customHeight="1" s="324">
      <c r="F302" s="195" t="n"/>
      <c r="G302" s="195" t="n"/>
      <c r="H302" s="195" t="n"/>
      <c r="I302" s="195" t="n"/>
    </row>
    <row r="303" ht="12.75" customHeight="1" s="324">
      <c r="F303" s="195" t="n"/>
      <c r="G303" s="195" t="n"/>
      <c r="H303" s="195" t="n"/>
      <c r="I303" s="195" t="n"/>
    </row>
    <row r="304" ht="12.75" customHeight="1" s="324">
      <c r="F304" s="195" t="n"/>
      <c r="G304" s="195" t="n"/>
      <c r="H304" s="195" t="n"/>
      <c r="I304" s="195" t="n"/>
    </row>
    <row r="305" ht="12.75" customHeight="1" s="324">
      <c r="F305" s="195" t="n"/>
      <c r="G305" s="195" t="n"/>
      <c r="H305" s="195" t="n"/>
      <c r="I305" s="195" t="n"/>
    </row>
    <row r="306" ht="12.75" customHeight="1" s="324">
      <c r="F306" s="195" t="n"/>
      <c r="G306" s="195" t="n"/>
      <c r="H306" s="195" t="n"/>
      <c r="I306" s="195" t="n"/>
    </row>
    <row r="307" ht="12.75" customHeight="1" s="324">
      <c r="F307" s="195" t="n"/>
      <c r="G307" s="195" t="n"/>
      <c r="H307" s="195" t="n"/>
      <c r="I307" s="195" t="n"/>
    </row>
    <row r="308" ht="12.75" customHeight="1" s="324">
      <c r="F308" s="195" t="n"/>
      <c r="G308" s="195" t="n"/>
      <c r="H308" s="195" t="n"/>
      <c r="I308" s="195" t="n"/>
    </row>
    <row r="309" ht="12.75" customHeight="1" s="324">
      <c r="F309" s="195" t="n"/>
      <c r="G309" s="195" t="n"/>
      <c r="H309" s="195" t="n"/>
      <c r="I309" s="195" t="n"/>
    </row>
    <row r="310" ht="12.75" customHeight="1" s="324">
      <c r="F310" s="195" t="n"/>
      <c r="G310" s="195" t="n"/>
      <c r="H310" s="195" t="n"/>
      <c r="I310" s="195" t="n"/>
    </row>
    <row r="311" ht="12.75" customHeight="1" s="324">
      <c r="F311" s="195" t="n"/>
      <c r="G311" s="195" t="n"/>
      <c r="H311" s="195" t="n"/>
      <c r="I311" s="195" t="n"/>
    </row>
    <row r="312" ht="12.75" customHeight="1" s="324">
      <c r="F312" s="195" t="n"/>
      <c r="G312" s="195" t="n"/>
      <c r="H312" s="195" t="n"/>
      <c r="I312" s="195" t="n"/>
    </row>
    <row r="313" ht="12.75" customHeight="1" s="324">
      <c r="F313" s="195" t="n"/>
      <c r="G313" s="195" t="n"/>
      <c r="H313" s="195" t="n"/>
      <c r="I313" s="195" t="n"/>
    </row>
    <row r="314" ht="12.75" customHeight="1" s="324">
      <c r="F314" s="195" t="n"/>
      <c r="G314" s="195" t="n"/>
      <c r="H314" s="195" t="n"/>
      <c r="I314" s="195" t="n"/>
    </row>
    <row r="315" ht="12.75" customHeight="1" s="324">
      <c r="F315" s="195" t="n"/>
      <c r="G315" s="195" t="n"/>
      <c r="H315" s="195" t="n"/>
      <c r="I315" s="195" t="n"/>
    </row>
    <row r="316" ht="12.75" customHeight="1" s="324">
      <c r="F316" s="195" t="n"/>
      <c r="G316" s="195" t="n"/>
      <c r="H316" s="195" t="n"/>
      <c r="I316" s="195" t="n"/>
    </row>
    <row r="317" ht="12.75" customHeight="1" s="324">
      <c r="F317" s="195" t="n"/>
      <c r="G317" s="195" t="n"/>
      <c r="H317" s="195" t="n"/>
      <c r="I317" s="195" t="n"/>
    </row>
    <row r="318" ht="12.75" customHeight="1" s="324">
      <c r="F318" s="195" t="n"/>
      <c r="G318" s="195" t="n"/>
      <c r="H318" s="195" t="n"/>
      <c r="I318" s="195" t="n"/>
    </row>
    <row r="319" ht="12.75" customHeight="1" s="324">
      <c r="F319" s="195" t="n"/>
      <c r="G319" s="195" t="n"/>
      <c r="H319" s="195" t="n"/>
      <c r="I319" s="195" t="n"/>
    </row>
    <row r="320" ht="12.75" customHeight="1" s="324">
      <c r="F320" s="195" t="n"/>
      <c r="G320" s="195" t="n"/>
      <c r="H320" s="195" t="n"/>
      <c r="I320" s="195" t="n"/>
    </row>
    <row r="321" ht="12.75" customHeight="1" s="324">
      <c r="F321" s="195" t="n"/>
      <c r="G321" s="195" t="n"/>
      <c r="H321" s="195" t="n"/>
      <c r="I321" s="195" t="n"/>
    </row>
    <row r="322" ht="12.75" customHeight="1" s="324">
      <c r="F322" s="195" t="n"/>
      <c r="G322" s="195" t="n"/>
      <c r="H322" s="195" t="n"/>
      <c r="I322" s="195" t="n"/>
    </row>
    <row r="323" ht="12.75" customHeight="1" s="324">
      <c r="F323" s="195" t="n"/>
      <c r="G323" s="195" t="n"/>
      <c r="H323" s="195" t="n"/>
      <c r="I323" s="195" t="n"/>
    </row>
    <row r="324" ht="12.75" customHeight="1" s="324">
      <c r="F324" s="195" t="n"/>
      <c r="G324" s="195" t="n"/>
      <c r="H324" s="195" t="n"/>
      <c r="I324" s="195" t="n"/>
    </row>
    <row r="325" ht="12.75" customHeight="1" s="324">
      <c r="F325" s="195" t="n"/>
      <c r="G325" s="195" t="n"/>
      <c r="H325" s="195" t="n"/>
      <c r="I325" s="195" t="n"/>
    </row>
    <row r="326" ht="12.75" customHeight="1" s="324">
      <c r="F326" s="195" t="n"/>
      <c r="G326" s="195" t="n"/>
      <c r="H326" s="195" t="n"/>
      <c r="I326" s="195" t="n"/>
    </row>
    <row r="327" ht="12.75" customHeight="1" s="324">
      <c r="F327" s="195" t="n"/>
      <c r="G327" s="195" t="n"/>
      <c r="H327" s="195" t="n"/>
      <c r="I327" s="195" t="n"/>
    </row>
    <row r="328" ht="12.75" customHeight="1" s="324">
      <c r="F328" s="195" t="n"/>
      <c r="G328" s="195" t="n"/>
      <c r="H328" s="195" t="n"/>
      <c r="I328" s="195" t="n"/>
    </row>
    <row r="329" ht="12.75" customHeight="1" s="324">
      <c r="F329" s="195" t="n"/>
      <c r="G329" s="195" t="n"/>
      <c r="H329" s="195" t="n"/>
      <c r="I329" s="195" t="n"/>
    </row>
    <row r="330" ht="12.75" customHeight="1" s="324">
      <c r="F330" s="195" t="n"/>
      <c r="G330" s="195" t="n"/>
      <c r="H330" s="195" t="n"/>
      <c r="I330" s="195" t="n"/>
    </row>
    <row r="331" ht="12.75" customHeight="1" s="324">
      <c r="F331" s="195" t="n"/>
      <c r="G331" s="195" t="n"/>
      <c r="H331" s="195" t="n"/>
      <c r="I331" s="195" t="n"/>
    </row>
    <row r="332" ht="12.75" customHeight="1" s="324">
      <c r="F332" s="195" t="n"/>
      <c r="G332" s="195" t="n"/>
      <c r="H332" s="195" t="n"/>
      <c r="I332" s="195" t="n"/>
    </row>
    <row r="333" ht="12.75" customHeight="1" s="324">
      <c r="F333" s="195" t="n"/>
      <c r="G333" s="195" t="n"/>
      <c r="H333" s="195" t="n"/>
      <c r="I333" s="195" t="n"/>
    </row>
    <row r="334" ht="12.75" customHeight="1" s="324">
      <c r="F334" s="195" t="n"/>
      <c r="G334" s="195" t="n"/>
      <c r="H334" s="195" t="n"/>
      <c r="I334" s="195" t="n"/>
    </row>
    <row r="335" ht="12.75" customHeight="1" s="324">
      <c r="F335" s="195" t="n"/>
      <c r="G335" s="195" t="n"/>
      <c r="H335" s="195" t="n"/>
      <c r="I335" s="195" t="n"/>
    </row>
    <row r="336" ht="12.75" customHeight="1" s="324">
      <c r="F336" s="195" t="n"/>
      <c r="G336" s="195" t="n"/>
      <c r="H336" s="195" t="n"/>
      <c r="I336" s="195" t="n"/>
    </row>
    <row r="337" ht="12.75" customHeight="1" s="324">
      <c r="F337" s="195" t="n"/>
      <c r="G337" s="195" t="n"/>
      <c r="H337" s="195" t="n"/>
      <c r="I337" s="195" t="n"/>
    </row>
    <row r="338" ht="12.75" customHeight="1" s="324">
      <c r="F338" s="195" t="n"/>
      <c r="G338" s="195" t="n"/>
      <c r="H338" s="195" t="n"/>
      <c r="I338" s="195" t="n"/>
    </row>
    <row r="339" ht="12.75" customHeight="1" s="324">
      <c r="F339" s="195" t="n"/>
      <c r="G339" s="195" t="n"/>
      <c r="H339" s="195" t="n"/>
      <c r="I339" s="195" t="n"/>
    </row>
    <row r="340" ht="12.75" customHeight="1" s="324">
      <c r="F340" s="195" t="n"/>
      <c r="G340" s="195" t="n"/>
      <c r="H340" s="195" t="n"/>
      <c r="I340" s="195" t="n"/>
    </row>
    <row r="341" ht="12.75" customHeight="1" s="324">
      <c r="F341" s="195" t="n"/>
      <c r="G341" s="195" t="n"/>
      <c r="H341" s="195" t="n"/>
      <c r="I341" s="195" t="n"/>
    </row>
    <row r="342" ht="12.75" customHeight="1" s="324">
      <c r="F342" s="195" t="n"/>
      <c r="G342" s="195" t="n"/>
      <c r="H342" s="195" t="n"/>
      <c r="I342" s="195" t="n"/>
    </row>
    <row r="343" ht="12.75" customHeight="1" s="324">
      <c r="F343" s="195" t="n"/>
      <c r="G343" s="195" t="n"/>
      <c r="H343" s="195" t="n"/>
      <c r="I343" s="195" t="n"/>
    </row>
    <row r="344" ht="12.75" customHeight="1" s="324">
      <c r="F344" s="195" t="n"/>
      <c r="G344" s="195" t="n"/>
      <c r="H344" s="195" t="n"/>
      <c r="I344" s="195" t="n"/>
    </row>
    <row r="345" ht="12.75" customHeight="1" s="324">
      <c r="F345" s="195" t="n"/>
      <c r="G345" s="195" t="n"/>
      <c r="H345" s="195" t="n"/>
      <c r="I345" s="195" t="n"/>
    </row>
    <row r="346" ht="12.75" customHeight="1" s="324">
      <c r="F346" s="195" t="n"/>
      <c r="G346" s="195" t="n"/>
      <c r="H346" s="195" t="n"/>
      <c r="I346" s="195" t="n"/>
    </row>
    <row r="347" ht="12.75" customHeight="1" s="324">
      <c r="F347" s="195" t="n"/>
      <c r="G347" s="195" t="n"/>
      <c r="H347" s="195" t="n"/>
      <c r="I347" s="195" t="n"/>
    </row>
    <row r="348" ht="12.75" customHeight="1" s="324">
      <c r="F348" s="195" t="n"/>
      <c r="G348" s="195" t="n"/>
      <c r="H348" s="195" t="n"/>
      <c r="I348" s="195" t="n"/>
    </row>
    <row r="349" ht="12.75" customHeight="1" s="324">
      <c r="F349" s="195" t="n"/>
      <c r="G349" s="195" t="n"/>
      <c r="H349" s="195" t="n"/>
      <c r="I349" s="195" t="n"/>
    </row>
    <row r="350" ht="12.75" customHeight="1" s="324">
      <c r="F350" s="195" t="n"/>
      <c r="G350" s="195" t="n"/>
      <c r="H350" s="195" t="n"/>
      <c r="I350" s="195" t="n"/>
    </row>
    <row r="351" ht="12.75" customHeight="1" s="324">
      <c r="F351" s="195" t="n"/>
      <c r="G351" s="195" t="n"/>
      <c r="H351" s="195" t="n"/>
      <c r="I351" s="195" t="n"/>
    </row>
    <row r="352" ht="12.75" customHeight="1" s="324">
      <c r="F352" s="195" t="n"/>
      <c r="G352" s="195" t="n"/>
      <c r="H352" s="195" t="n"/>
      <c r="I352" s="195" t="n"/>
    </row>
    <row r="353" ht="12.75" customHeight="1" s="324">
      <c r="F353" s="195" t="n"/>
      <c r="G353" s="195" t="n"/>
      <c r="H353" s="195" t="n"/>
      <c r="I353" s="195" t="n"/>
    </row>
    <row r="354" ht="12.75" customHeight="1" s="324">
      <c r="F354" s="195" t="n"/>
      <c r="G354" s="195" t="n"/>
      <c r="H354" s="195" t="n"/>
      <c r="I354" s="195" t="n"/>
    </row>
    <row r="355" ht="12.75" customHeight="1" s="324">
      <c r="F355" s="195" t="n"/>
      <c r="G355" s="195" t="n"/>
      <c r="H355" s="195" t="n"/>
      <c r="I355" s="195" t="n"/>
    </row>
    <row r="356" ht="12.75" customHeight="1" s="324">
      <c r="F356" s="195" t="n"/>
      <c r="G356" s="195" t="n"/>
      <c r="H356" s="195" t="n"/>
      <c r="I356" s="195" t="n"/>
    </row>
    <row r="357" ht="12.75" customHeight="1" s="324">
      <c r="F357" s="195" t="n"/>
      <c r="G357" s="195" t="n"/>
      <c r="H357" s="195" t="n"/>
      <c r="I357" s="195" t="n"/>
    </row>
    <row r="358" ht="12.75" customHeight="1" s="324">
      <c r="F358" s="195" t="n"/>
      <c r="G358" s="195" t="n"/>
      <c r="H358" s="195" t="n"/>
      <c r="I358" s="195" t="n"/>
    </row>
    <row r="359" ht="12.75" customHeight="1" s="324">
      <c r="F359" s="195" t="n"/>
      <c r="G359" s="195" t="n"/>
      <c r="H359" s="195" t="n"/>
      <c r="I359" s="195" t="n"/>
    </row>
    <row r="360" ht="12.75" customHeight="1" s="324">
      <c r="F360" s="195" t="n"/>
      <c r="G360" s="195" t="n"/>
      <c r="H360" s="195" t="n"/>
      <c r="I360" s="195" t="n"/>
    </row>
    <row r="361" ht="12.75" customHeight="1" s="324">
      <c r="F361" s="195" t="n"/>
      <c r="G361" s="195" t="n"/>
      <c r="H361" s="195" t="n"/>
      <c r="I361" s="195" t="n"/>
    </row>
    <row r="362" ht="12.75" customHeight="1" s="324">
      <c r="F362" s="195" t="n"/>
      <c r="G362" s="195" t="n"/>
      <c r="H362" s="195" t="n"/>
      <c r="I362" s="195" t="n"/>
    </row>
    <row r="363" ht="12.75" customHeight="1" s="324">
      <c r="F363" s="195" t="n"/>
      <c r="G363" s="195" t="n"/>
      <c r="H363" s="195" t="n"/>
      <c r="I363" s="195" t="n"/>
    </row>
    <row r="364" ht="12.75" customHeight="1" s="324">
      <c r="F364" s="195" t="n"/>
      <c r="G364" s="195" t="n"/>
      <c r="H364" s="195" t="n"/>
      <c r="I364" s="195" t="n"/>
    </row>
    <row r="365" ht="12.75" customHeight="1" s="324">
      <c r="F365" s="195" t="n"/>
      <c r="G365" s="195" t="n"/>
      <c r="H365" s="195" t="n"/>
      <c r="I365" s="195" t="n"/>
    </row>
    <row r="366" ht="12.75" customHeight="1" s="324">
      <c r="F366" s="195" t="n"/>
      <c r="G366" s="195" t="n"/>
      <c r="H366" s="195" t="n"/>
      <c r="I366" s="195" t="n"/>
    </row>
    <row r="367" ht="12.75" customHeight="1" s="324">
      <c r="F367" s="195" t="n"/>
      <c r="G367" s="195" t="n"/>
      <c r="H367" s="195" t="n"/>
      <c r="I367" s="195" t="n"/>
    </row>
    <row r="368" ht="12.75" customHeight="1" s="324">
      <c r="F368" s="195" t="n"/>
      <c r="G368" s="195" t="n"/>
      <c r="H368" s="195" t="n"/>
      <c r="I368" s="195" t="n"/>
    </row>
    <row r="369" ht="12.75" customHeight="1" s="324">
      <c r="F369" s="195" t="n"/>
      <c r="G369" s="195" t="n"/>
      <c r="H369" s="195" t="n"/>
      <c r="I369" s="195" t="n"/>
    </row>
    <row r="370" ht="12.75" customHeight="1" s="324">
      <c r="F370" s="195" t="n"/>
      <c r="G370" s="195" t="n"/>
      <c r="H370" s="195" t="n"/>
      <c r="I370" s="195" t="n"/>
    </row>
    <row r="371" ht="12.75" customHeight="1" s="324">
      <c r="F371" s="195" t="n"/>
      <c r="G371" s="195" t="n"/>
      <c r="H371" s="195" t="n"/>
      <c r="I371" s="195" t="n"/>
    </row>
    <row r="372" ht="12.75" customHeight="1" s="324">
      <c r="F372" s="195" t="n"/>
      <c r="G372" s="195" t="n"/>
      <c r="H372" s="195" t="n"/>
      <c r="I372" s="195" t="n"/>
    </row>
    <row r="373" ht="12.75" customHeight="1" s="324">
      <c r="F373" s="195" t="n"/>
      <c r="G373" s="195" t="n"/>
      <c r="H373" s="195" t="n"/>
      <c r="I373" s="195" t="n"/>
    </row>
    <row r="374" ht="12.75" customHeight="1" s="324">
      <c r="F374" s="195" t="n"/>
      <c r="G374" s="195" t="n"/>
      <c r="H374" s="195" t="n"/>
      <c r="I374" s="195" t="n"/>
    </row>
    <row r="375" ht="12.75" customHeight="1" s="324">
      <c r="F375" s="195" t="n"/>
      <c r="G375" s="195" t="n"/>
      <c r="H375" s="195" t="n"/>
      <c r="I375" s="195" t="n"/>
    </row>
    <row r="376" ht="12.75" customHeight="1" s="324">
      <c r="F376" s="195" t="n"/>
      <c r="G376" s="195" t="n"/>
      <c r="H376" s="195" t="n"/>
      <c r="I376" s="195" t="n"/>
    </row>
    <row r="377" ht="12.75" customHeight="1" s="324">
      <c r="F377" s="195" t="n"/>
      <c r="G377" s="195" t="n"/>
      <c r="H377" s="195" t="n"/>
      <c r="I377" s="195" t="n"/>
    </row>
    <row r="378" ht="12.75" customHeight="1" s="324">
      <c r="F378" s="195" t="n"/>
      <c r="G378" s="195" t="n"/>
      <c r="H378" s="195" t="n"/>
      <c r="I378" s="195" t="n"/>
    </row>
    <row r="379" ht="12.75" customHeight="1" s="324">
      <c r="F379" s="195" t="n"/>
      <c r="G379" s="195" t="n"/>
      <c r="H379" s="195" t="n"/>
      <c r="I379" s="195" t="n"/>
    </row>
    <row r="380" ht="12.75" customHeight="1" s="324">
      <c r="F380" s="195" t="n"/>
      <c r="G380" s="195" t="n"/>
      <c r="H380" s="195" t="n"/>
      <c r="I380" s="195" t="n"/>
    </row>
    <row r="381" ht="12.75" customHeight="1" s="324">
      <c r="F381" s="195" t="n"/>
      <c r="G381" s="195" t="n"/>
      <c r="H381" s="195" t="n"/>
      <c r="I381" s="195" t="n"/>
    </row>
    <row r="382" ht="12.75" customHeight="1" s="324">
      <c r="F382" s="195" t="n"/>
      <c r="G382" s="195" t="n"/>
      <c r="H382" s="195" t="n"/>
      <c r="I382" s="195" t="n"/>
    </row>
    <row r="383" ht="12.75" customHeight="1" s="324">
      <c r="F383" s="195" t="n"/>
      <c r="G383" s="195" t="n"/>
      <c r="H383" s="195" t="n"/>
      <c r="I383" s="195" t="n"/>
    </row>
    <row r="384" ht="12.75" customHeight="1" s="324">
      <c r="F384" s="195" t="n"/>
      <c r="G384" s="195" t="n"/>
      <c r="H384" s="195" t="n"/>
      <c r="I384" s="195" t="n"/>
    </row>
    <row r="385" ht="12.75" customHeight="1" s="324">
      <c r="F385" s="195" t="n"/>
      <c r="G385" s="195" t="n"/>
      <c r="H385" s="195" t="n"/>
      <c r="I385" s="195" t="n"/>
    </row>
    <row r="386" ht="12.75" customHeight="1" s="324">
      <c r="F386" s="195" t="n"/>
      <c r="G386" s="195" t="n"/>
      <c r="H386" s="195" t="n"/>
      <c r="I386" s="195" t="n"/>
    </row>
    <row r="387" ht="12.75" customHeight="1" s="324">
      <c r="F387" s="195" t="n"/>
      <c r="G387" s="195" t="n"/>
      <c r="H387" s="195" t="n"/>
      <c r="I387" s="195" t="n"/>
    </row>
    <row r="388" ht="12.75" customHeight="1" s="324">
      <c r="F388" s="195" t="n"/>
      <c r="G388" s="195" t="n"/>
      <c r="H388" s="195" t="n"/>
      <c r="I388" s="195" t="n"/>
    </row>
    <row r="389" ht="12.75" customHeight="1" s="324">
      <c r="F389" s="195" t="n"/>
      <c r="G389" s="195" t="n"/>
      <c r="H389" s="195" t="n"/>
      <c r="I389" s="195" t="n"/>
    </row>
    <row r="390" ht="12.75" customHeight="1" s="324">
      <c r="F390" s="195" t="n"/>
      <c r="G390" s="195" t="n"/>
      <c r="H390" s="195" t="n"/>
      <c r="I390" s="195" t="n"/>
    </row>
    <row r="391" ht="12.75" customHeight="1" s="324">
      <c r="F391" s="195" t="n"/>
      <c r="G391" s="195" t="n"/>
      <c r="H391" s="195" t="n"/>
      <c r="I391" s="195" t="n"/>
    </row>
    <row r="392" ht="12.75" customHeight="1" s="324">
      <c r="F392" s="195" t="n"/>
      <c r="G392" s="195" t="n"/>
      <c r="H392" s="195" t="n"/>
      <c r="I392" s="195" t="n"/>
    </row>
    <row r="393" ht="12.75" customHeight="1" s="324">
      <c r="F393" s="195" t="n"/>
      <c r="G393" s="195" t="n"/>
      <c r="H393" s="195" t="n"/>
      <c r="I393" s="195" t="n"/>
    </row>
    <row r="394" ht="12.75" customHeight="1" s="324">
      <c r="F394" s="195" t="n"/>
      <c r="G394" s="195" t="n"/>
      <c r="H394" s="195" t="n"/>
      <c r="I394" s="195" t="n"/>
    </row>
    <row r="395" ht="12.75" customHeight="1" s="324">
      <c r="F395" s="195" t="n"/>
      <c r="G395" s="195" t="n"/>
      <c r="H395" s="195" t="n"/>
      <c r="I395" s="195" t="n"/>
    </row>
    <row r="396" ht="12.75" customHeight="1" s="324">
      <c r="F396" s="195" t="n"/>
      <c r="G396" s="195" t="n"/>
      <c r="H396" s="195" t="n"/>
      <c r="I396" s="195" t="n"/>
    </row>
    <row r="397" ht="12.75" customHeight="1" s="324">
      <c r="F397" s="195" t="n"/>
      <c r="G397" s="195" t="n"/>
      <c r="H397" s="195" t="n"/>
      <c r="I397" s="195" t="n"/>
    </row>
    <row r="398" ht="12.75" customHeight="1" s="324">
      <c r="F398" s="195" t="n"/>
      <c r="G398" s="195" t="n"/>
      <c r="H398" s="195" t="n"/>
      <c r="I398" s="195" t="n"/>
    </row>
    <row r="399" ht="12.75" customHeight="1" s="324">
      <c r="F399" s="195" t="n"/>
      <c r="G399" s="195" t="n"/>
      <c r="H399" s="195" t="n"/>
      <c r="I399" s="195" t="n"/>
    </row>
    <row r="400" ht="12.75" customHeight="1" s="324">
      <c r="F400" s="195" t="n"/>
      <c r="G400" s="195" t="n"/>
      <c r="H400" s="195" t="n"/>
      <c r="I400" s="195" t="n"/>
    </row>
    <row r="401" ht="12.75" customHeight="1" s="324">
      <c r="F401" s="195" t="n"/>
      <c r="G401" s="195" t="n"/>
      <c r="H401" s="195" t="n"/>
      <c r="I401" s="195" t="n"/>
    </row>
    <row r="402" ht="12.75" customHeight="1" s="324">
      <c r="F402" s="195" t="n"/>
      <c r="G402" s="195" t="n"/>
      <c r="H402" s="195" t="n"/>
      <c r="I402" s="195" t="n"/>
    </row>
    <row r="403" ht="12.75" customHeight="1" s="324">
      <c r="F403" s="195" t="n"/>
      <c r="G403" s="195" t="n"/>
      <c r="H403" s="195" t="n"/>
      <c r="I403" s="195" t="n"/>
    </row>
    <row r="404" ht="12.75" customHeight="1" s="324">
      <c r="F404" s="195" t="n"/>
      <c r="G404" s="195" t="n"/>
      <c r="H404" s="195" t="n"/>
      <c r="I404" s="195" t="n"/>
    </row>
    <row r="405" ht="12.75" customHeight="1" s="324">
      <c r="F405" s="195" t="n"/>
      <c r="G405" s="195" t="n"/>
      <c r="H405" s="195" t="n"/>
      <c r="I405" s="195" t="n"/>
    </row>
    <row r="406" ht="12.75" customHeight="1" s="324">
      <c r="F406" s="195" t="n"/>
      <c r="G406" s="195" t="n"/>
      <c r="H406" s="195" t="n"/>
      <c r="I406" s="195" t="n"/>
    </row>
    <row r="407" ht="12.75" customHeight="1" s="324">
      <c r="F407" s="195" t="n"/>
      <c r="G407" s="195" t="n"/>
      <c r="H407" s="195" t="n"/>
      <c r="I407" s="195" t="n"/>
    </row>
    <row r="408" ht="12.75" customHeight="1" s="324">
      <c r="F408" s="195" t="n"/>
      <c r="G408" s="195" t="n"/>
      <c r="H408" s="195" t="n"/>
      <c r="I408" s="195" t="n"/>
    </row>
    <row r="409" ht="12.75" customHeight="1" s="324">
      <c r="F409" s="195" t="n"/>
      <c r="G409" s="195" t="n"/>
      <c r="H409" s="195" t="n"/>
      <c r="I409" s="195" t="n"/>
    </row>
    <row r="410" ht="12.75" customHeight="1" s="324">
      <c r="F410" s="195" t="n"/>
      <c r="G410" s="195" t="n"/>
      <c r="H410" s="195" t="n"/>
      <c r="I410" s="195" t="n"/>
    </row>
    <row r="411" ht="12.75" customHeight="1" s="324">
      <c r="F411" s="195" t="n"/>
      <c r="G411" s="195" t="n"/>
      <c r="H411" s="195" t="n"/>
      <c r="I411" s="195" t="n"/>
    </row>
    <row r="412" ht="12.75" customHeight="1" s="324">
      <c r="F412" s="195" t="n"/>
      <c r="G412" s="195" t="n"/>
      <c r="H412" s="195" t="n"/>
      <c r="I412" s="195" t="n"/>
    </row>
    <row r="413" ht="12.75" customHeight="1" s="324">
      <c r="F413" s="195" t="n"/>
      <c r="G413" s="195" t="n"/>
      <c r="H413" s="195" t="n"/>
      <c r="I413" s="195" t="n"/>
    </row>
    <row r="414" ht="12.75" customHeight="1" s="324">
      <c r="F414" s="195" t="n"/>
      <c r="G414" s="195" t="n"/>
      <c r="H414" s="195" t="n"/>
      <c r="I414" s="195" t="n"/>
    </row>
    <row r="415" ht="12.75" customHeight="1" s="324">
      <c r="F415" s="195" t="n"/>
      <c r="G415" s="195" t="n"/>
      <c r="H415" s="195" t="n"/>
      <c r="I415" s="195" t="n"/>
    </row>
    <row r="416" ht="12.75" customHeight="1" s="324">
      <c r="F416" s="195" t="n"/>
      <c r="G416" s="195" t="n"/>
      <c r="H416" s="195" t="n"/>
      <c r="I416" s="195" t="n"/>
    </row>
    <row r="417" ht="12.75" customHeight="1" s="324">
      <c r="F417" s="195" t="n"/>
      <c r="G417" s="195" t="n"/>
      <c r="H417" s="195" t="n"/>
      <c r="I417" s="195" t="n"/>
    </row>
    <row r="418" ht="12.75" customHeight="1" s="324">
      <c r="F418" s="195" t="n"/>
      <c r="G418" s="195" t="n"/>
      <c r="H418" s="195" t="n"/>
      <c r="I418" s="195" t="n"/>
    </row>
    <row r="419" ht="12.75" customHeight="1" s="324">
      <c r="F419" s="195" t="n"/>
      <c r="G419" s="195" t="n"/>
      <c r="H419" s="195" t="n"/>
      <c r="I419" s="195" t="n"/>
    </row>
    <row r="420" ht="12.75" customHeight="1" s="324">
      <c r="F420" s="195" t="n"/>
      <c r="G420" s="195" t="n"/>
      <c r="H420" s="195" t="n"/>
      <c r="I420" s="195" t="n"/>
    </row>
    <row r="421" ht="12.75" customHeight="1" s="324">
      <c r="F421" s="195" t="n"/>
      <c r="G421" s="195" t="n"/>
      <c r="H421" s="195" t="n"/>
      <c r="I421" s="195" t="n"/>
    </row>
    <row r="422" ht="12.75" customHeight="1" s="324">
      <c r="F422" s="195" t="n"/>
      <c r="G422" s="195" t="n"/>
      <c r="H422" s="195" t="n"/>
      <c r="I422" s="195" t="n"/>
    </row>
    <row r="423" ht="12.75" customHeight="1" s="324">
      <c r="F423" s="195" t="n"/>
      <c r="G423" s="195" t="n"/>
      <c r="H423" s="195" t="n"/>
      <c r="I423" s="195" t="n"/>
    </row>
    <row r="424" ht="12.75" customHeight="1" s="324">
      <c r="F424" s="195" t="n"/>
      <c r="G424" s="195" t="n"/>
      <c r="H424" s="195" t="n"/>
      <c r="I424" s="195" t="n"/>
    </row>
    <row r="425" ht="12.75" customHeight="1" s="324">
      <c r="F425" s="195" t="n"/>
      <c r="G425" s="195" t="n"/>
      <c r="H425" s="195" t="n"/>
      <c r="I425" s="195" t="n"/>
    </row>
    <row r="426" ht="12.75" customHeight="1" s="324">
      <c r="F426" s="195" t="n"/>
      <c r="G426" s="195" t="n"/>
      <c r="H426" s="195" t="n"/>
      <c r="I426" s="195" t="n"/>
    </row>
    <row r="427" ht="12.75" customHeight="1" s="324">
      <c r="F427" s="195" t="n"/>
      <c r="G427" s="195" t="n"/>
      <c r="H427" s="195" t="n"/>
      <c r="I427" s="195" t="n"/>
    </row>
    <row r="428" ht="12.75" customHeight="1" s="324">
      <c r="F428" s="195" t="n"/>
      <c r="G428" s="195" t="n"/>
      <c r="H428" s="195" t="n"/>
      <c r="I428" s="195" t="n"/>
    </row>
    <row r="429" ht="12.75" customHeight="1" s="324">
      <c r="F429" s="195" t="n"/>
      <c r="G429" s="195" t="n"/>
      <c r="H429" s="195" t="n"/>
      <c r="I429" s="195" t="n"/>
    </row>
    <row r="430" ht="12.75" customHeight="1" s="324">
      <c r="F430" s="195" t="n"/>
      <c r="G430" s="195" t="n"/>
      <c r="H430" s="195" t="n"/>
      <c r="I430" s="195" t="n"/>
    </row>
    <row r="431" ht="12.75" customHeight="1" s="324">
      <c r="F431" s="195" t="n"/>
      <c r="G431" s="195" t="n"/>
      <c r="H431" s="195" t="n"/>
      <c r="I431" s="195" t="n"/>
    </row>
    <row r="432" ht="12.75" customHeight="1" s="324">
      <c r="F432" s="195" t="n"/>
      <c r="G432" s="195" t="n"/>
      <c r="H432" s="195" t="n"/>
      <c r="I432" s="195" t="n"/>
    </row>
    <row r="433" ht="12.75" customHeight="1" s="324">
      <c r="F433" s="195" t="n"/>
      <c r="G433" s="195" t="n"/>
      <c r="H433" s="195" t="n"/>
      <c r="I433" s="195" t="n"/>
    </row>
    <row r="434" ht="12.75" customHeight="1" s="324">
      <c r="F434" s="195" t="n"/>
      <c r="G434" s="195" t="n"/>
      <c r="H434" s="195" t="n"/>
      <c r="I434" s="195" t="n"/>
    </row>
    <row r="435" ht="12.75" customHeight="1" s="324">
      <c r="F435" s="195" t="n"/>
      <c r="G435" s="195" t="n"/>
      <c r="H435" s="195" t="n"/>
      <c r="I435" s="195" t="n"/>
    </row>
    <row r="436" ht="12.75" customHeight="1" s="324">
      <c r="F436" s="195" t="n"/>
      <c r="G436" s="195" t="n"/>
      <c r="H436" s="195" t="n"/>
      <c r="I436" s="195" t="n"/>
    </row>
    <row r="437" ht="12.75" customHeight="1" s="324">
      <c r="F437" s="195" t="n"/>
      <c r="G437" s="195" t="n"/>
      <c r="H437" s="195" t="n"/>
      <c r="I437" s="195" t="n"/>
    </row>
    <row r="438" ht="12.75" customHeight="1" s="324">
      <c r="F438" s="195" t="n"/>
      <c r="G438" s="195" t="n"/>
      <c r="H438" s="195" t="n"/>
      <c r="I438" s="195" t="n"/>
    </row>
    <row r="439" ht="12.75" customHeight="1" s="324">
      <c r="F439" s="195" t="n"/>
      <c r="G439" s="195" t="n"/>
      <c r="H439" s="195" t="n"/>
      <c r="I439" s="195" t="n"/>
    </row>
    <row r="440" ht="12.75" customHeight="1" s="324">
      <c r="F440" s="195" t="n"/>
      <c r="G440" s="195" t="n"/>
      <c r="H440" s="195" t="n"/>
      <c r="I440" s="195" t="n"/>
    </row>
    <row r="441" ht="12.75" customHeight="1" s="324">
      <c r="F441" s="195" t="n"/>
      <c r="G441" s="195" t="n"/>
      <c r="H441" s="195" t="n"/>
      <c r="I441" s="195" t="n"/>
    </row>
    <row r="442" ht="12.75" customHeight="1" s="324">
      <c r="F442" s="195" t="n"/>
      <c r="G442" s="195" t="n"/>
      <c r="H442" s="195" t="n"/>
      <c r="I442" s="195" t="n"/>
    </row>
    <row r="443" ht="12.75" customHeight="1" s="324">
      <c r="F443" s="195" t="n"/>
      <c r="G443" s="195" t="n"/>
      <c r="H443" s="195" t="n"/>
      <c r="I443" s="195" t="n"/>
    </row>
    <row r="444" ht="12.75" customHeight="1" s="324">
      <c r="F444" s="195" t="n"/>
      <c r="G444" s="195" t="n"/>
      <c r="H444" s="195" t="n"/>
      <c r="I444" s="195" t="n"/>
    </row>
    <row r="445" ht="12.75" customHeight="1" s="324">
      <c r="F445" s="195" t="n"/>
      <c r="G445" s="195" t="n"/>
      <c r="H445" s="195" t="n"/>
      <c r="I445" s="195" t="n"/>
    </row>
    <row r="446" ht="12.75" customHeight="1" s="324">
      <c r="F446" s="195" t="n"/>
      <c r="G446" s="195" t="n"/>
      <c r="H446" s="195" t="n"/>
      <c r="I446" s="195" t="n"/>
    </row>
    <row r="447" ht="12.75" customHeight="1" s="324">
      <c r="F447" s="195" t="n"/>
      <c r="G447" s="195" t="n"/>
      <c r="H447" s="195" t="n"/>
      <c r="I447" s="195" t="n"/>
    </row>
    <row r="448" ht="12.75" customHeight="1" s="324">
      <c r="F448" s="195" t="n"/>
      <c r="G448" s="195" t="n"/>
      <c r="H448" s="195" t="n"/>
      <c r="I448" s="195" t="n"/>
    </row>
    <row r="449" ht="12.75" customHeight="1" s="324">
      <c r="F449" s="195" t="n"/>
      <c r="G449" s="195" t="n"/>
      <c r="H449" s="195" t="n"/>
      <c r="I449" s="195" t="n"/>
    </row>
    <row r="450" ht="12.75" customHeight="1" s="324">
      <c r="F450" s="195" t="n"/>
      <c r="G450" s="195" t="n"/>
      <c r="H450" s="195" t="n"/>
      <c r="I450" s="195" t="n"/>
    </row>
    <row r="451" ht="12.75" customHeight="1" s="324">
      <c r="F451" s="195" t="n"/>
      <c r="G451" s="195" t="n"/>
      <c r="H451" s="195" t="n"/>
      <c r="I451" s="195" t="n"/>
    </row>
    <row r="452" ht="12.75" customHeight="1" s="324">
      <c r="F452" s="195" t="n"/>
      <c r="G452" s="195" t="n"/>
      <c r="H452" s="195" t="n"/>
      <c r="I452" s="195" t="n"/>
    </row>
    <row r="453" ht="12.75" customHeight="1" s="324">
      <c r="F453" s="195" t="n"/>
      <c r="G453" s="195" t="n"/>
      <c r="H453" s="195" t="n"/>
      <c r="I453" s="195" t="n"/>
    </row>
    <row r="454" ht="12.75" customHeight="1" s="324">
      <c r="F454" s="195" t="n"/>
      <c r="G454" s="195" t="n"/>
      <c r="H454" s="195" t="n"/>
      <c r="I454" s="195" t="n"/>
    </row>
    <row r="455" ht="12.75" customHeight="1" s="324">
      <c r="F455" s="195" t="n"/>
      <c r="G455" s="195" t="n"/>
      <c r="H455" s="195" t="n"/>
      <c r="I455" s="195" t="n"/>
    </row>
    <row r="456" ht="12.75" customHeight="1" s="324">
      <c r="F456" s="195" t="n"/>
      <c r="G456" s="195" t="n"/>
      <c r="H456" s="195" t="n"/>
      <c r="I456" s="195" t="n"/>
    </row>
    <row r="457" ht="12.75" customHeight="1" s="324">
      <c r="F457" s="195" t="n"/>
      <c r="G457" s="195" t="n"/>
      <c r="H457" s="195" t="n"/>
      <c r="I457" s="195" t="n"/>
    </row>
    <row r="458" ht="12.75" customHeight="1" s="324">
      <c r="F458" s="195" t="n"/>
      <c r="G458" s="195" t="n"/>
      <c r="H458" s="195" t="n"/>
      <c r="I458" s="195" t="n"/>
    </row>
    <row r="459" ht="12.75" customHeight="1" s="324">
      <c r="F459" s="195" t="n"/>
      <c r="G459" s="195" t="n"/>
      <c r="H459" s="195" t="n"/>
      <c r="I459" s="195" t="n"/>
    </row>
    <row r="460" ht="12.75" customHeight="1" s="324">
      <c r="F460" s="195" t="n"/>
      <c r="G460" s="195" t="n"/>
      <c r="H460" s="195" t="n"/>
      <c r="I460" s="195" t="n"/>
    </row>
    <row r="461" ht="12.75" customHeight="1" s="324">
      <c r="F461" s="195" t="n"/>
      <c r="G461" s="195" t="n"/>
      <c r="H461" s="195" t="n"/>
      <c r="I461" s="195" t="n"/>
    </row>
    <row r="462" ht="12.75" customHeight="1" s="324">
      <c r="F462" s="195" t="n"/>
      <c r="G462" s="195" t="n"/>
      <c r="H462" s="195" t="n"/>
      <c r="I462" s="195" t="n"/>
    </row>
    <row r="463" ht="12.75" customHeight="1" s="324">
      <c r="F463" s="195" t="n"/>
      <c r="G463" s="195" t="n"/>
      <c r="H463" s="195" t="n"/>
      <c r="I463" s="195" t="n"/>
    </row>
    <row r="464" ht="12.75" customHeight="1" s="324">
      <c r="F464" s="195" t="n"/>
      <c r="G464" s="195" t="n"/>
      <c r="H464" s="195" t="n"/>
      <c r="I464" s="195" t="n"/>
    </row>
    <row r="465" ht="12.75" customHeight="1" s="324">
      <c r="F465" s="195" t="n"/>
      <c r="G465" s="195" t="n"/>
      <c r="H465" s="195" t="n"/>
      <c r="I465" s="195" t="n"/>
    </row>
    <row r="466" ht="12.75" customHeight="1" s="324">
      <c r="F466" s="195" t="n"/>
      <c r="G466" s="195" t="n"/>
      <c r="H466" s="195" t="n"/>
      <c r="I466" s="195" t="n"/>
    </row>
    <row r="467" ht="12.75" customHeight="1" s="324">
      <c r="F467" s="195" t="n"/>
      <c r="G467" s="195" t="n"/>
      <c r="H467" s="195" t="n"/>
      <c r="I467" s="195" t="n"/>
    </row>
    <row r="468" ht="12.75" customHeight="1" s="324">
      <c r="F468" s="195" t="n"/>
      <c r="G468" s="195" t="n"/>
      <c r="H468" s="195" t="n"/>
      <c r="I468" s="195" t="n"/>
    </row>
    <row r="469" ht="12.75" customHeight="1" s="324">
      <c r="F469" s="195" t="n"/>
      <c r="G469" s="195" t="n"/>
      <c r="H469" s="195" t="n"/>
      <c r="I469" s="195" t="n"/>
    </row>
    <row r="470" ht="12.75" customHeight="1" s="324">
      <c r="F470" s="195" t="n"/>
      <c r="G470" s="195" t="n"/>
      <c r="H470" s="195" t="n"/>
      <c r="I470" s="195" t="n"/>
    </row>
    <row r="471" ht="12.75" customHeight="1" s="324">
      <c r="F471" s="195" t="n"/>
      <c r="G471" s="195" t="n"/>
      <c r="H471" s="195" t="n"/>
      <c r="I471" s="195" t="n"/>
    </row>
    <row r="472" ht="12.75" customHeight="1" s="324">
      <c r="F472" s="195" t="n"/>
      <c r="G472" s="195" t="n"/>
      <c r="H472" s="195" t="n"/>
      <c r="I472" s="195" t="n"/>
    </row>
    <row r="473" ht="12.75" customHeight="1" s="324">
      <c r="F473" s="195" t="n"/>
      <c r="G473" s="195" t="n"/>
      <c r="H473" s="195" t="n"/>
      <c r="I473" s="195" t="n"/>
    </row>
    <row r="474" ht="12.75" customHeight="1" s="324">
      <c r="F474" s="195" t="n"/>
      <c r="G474" s="195" t="n"/>
      <c r="H474" s="195" t="n"/>
      <c r="I474" s="195" t="n"/>
    </row>
    <row r="475" ht="12.75" customHeight="1" s="324">
      <c r="F475" s="195" t="n"/>
      <c r="G475" s="195" t="n"/>
      <c r="H475" s="195" t="n"/>
      <c r="I475" s="195" t="n"/>
    </row>
    <row r="476" ht="12.75" customHeight="1" s="324">
      <c r="F476" s="195" t="n"/>
      <c r="G476" s="195" t="n"/>
      <c r="H476" s="195" t="n"/>
      <c r="I476" s="195" t="n"/>
    </row>
    <row r="477" ht="12.75" customHeight="1" s="324">
      <c r="F477" s="195" t="n"/>
      <c r="G477" s="195" t="n"/>
      <c r="H477" s="195" t="n"/>
      <c r="I477" s="195" t="n"/>
    </row>
    <row r="478" ht="12.75" customHeight="1" s="324">
      <c r="F478" s="195" t="n"/>
      <c r="G478" s="195" t="n"/>
      <c r="H478" s="195" t="n"/>
      <c r="I478" s="195" t="n"/>
    </row>
    <row r="479" ht="12.75" customHeight="1" s="324">
      <c r="F479" s="195" t="n"/>
      <c r="G479" s="195" t="n"/>
      <c r="H479" s="195" t="n"/>
      <c r="I479" s="195" t="n"/>
    </row>
    <row r="480" ht="12.75" customHeight="1" s="324">
      <c r="F480" s="195" t="n"/>
      <c r="G480" s="195" t="n"/>
      <c r="H480" s="195" t="n"/>
      <c r="I480" s="195" t="n"/>
    </row>
    <row r="481" ht="12.75" customHeight="1" s="324">
      <c r="F481" s="195" t="n"/>
      <c r="G481" s="195" t="n"/>
      <c r="H481" s="195" t="n"/>
      <c r="I481" s="195" t="n"/>
    </row>
    <row r="482" ht="12.75" customHeight="1" s="324">
      <c r="F482" s="195" t="n"/>
      <c r="G482" s="195" t="n"/>
      <c r="H482" s="195" t="n"/>
      <c r="I482" s="195" t="n"/>
    </row>
    <row r="483" ht="12.75" customHeight="1" s="324">
      <c r="F483" s="195" t="n"/>
      <c r="G483" s="195" t="n"/>
      <c r="H483" s="195" t="n"/>
      <c r="I483" s="195" t="n"/>
    </row>
    <row r="484" ht="12.75" customHeight="1" s="324">
      <c r="F484" s="195" t="n"/>
      <c r="G484" s="195" t="n"/>
      <c r="H484" s="195" t="n"/>
      <c r="I484" s="195" t="n"/>
    </row>
    <row r="485" ht="12.75" customHeight="1" s="324">
      <c r="F485" s="195" t="n"/>
      <c r="G485" s="195" t="n"/>
      <c r="H485" s="195" t="n"/>
      <c r="I485" s="195" t="n"/>
    </row>
    <row r="486" ht="12.75" customHeight="1" s="324">
      <c r="F486" s="195" t="n"/>
      <c r="G486" s="195" t="n"/>
      <c r="H486" s="195" t="n"/>
      <c r="I486" s="195" t="n"/>
    </row>
    <row r="487" ht="12.75" customHeight="1" s="324">
      <c r="F487" s="195" t="n"/>
      <c r="G487" s="195" t="n"/>
      <c r="H487" s="195" t="n"/>
      <c r="I487" s="195" t="n"/>
    </row>
    <row r="488" ht="12.75" customHeight="1" s="324">
      <c r="F488" s="195" t="n"/>
      <c r="G488" s="195" t="n"/>
      <c r="H488" s="195" t="n"/>
      <c r="I488" s="195" t="n"/>
    </row>
    <row r="489" ht="12.75" customHeight="1" s="324">
      <c r="F489" s="195" t="n"/>
      <c r="G489" s="195" t="n"/>
      <c r="H489" s="195" t="n"/>
      <c r="I489" s="195" t="n"/>
    </row>
    <row r="490" ht="12.75" customHeight="1" s="324">
      <c r="F490" s="195" t="n"/>
      <c r="G490" s="195" t="n"/>
      <c r="H490" s="195" t="n"/>
      <c r="I490" s="195" t="n"/>
    </row>
    <row r="491" ht="12.75" customHeight="1" s="324">
      <c r="F491" s="195" t="n"/>
      <c r="G491" s="195" t="n"/>
      <c r="H491" s="195" t="n"/>
      <c r="I491" s="195" t="n"/>
    </row>
    <row r="492" ht="12.75" customHeight="1" s="324">
      <c r="F492" s="195" t="n"/>
      <c r="G492" s="195" t="n"/>
      <c r="H492" s="195" t="n"/>
      <c r="I492" s="195" t="n"/>
    </row>
    <row r="493" ht="12.75" customHeight="1" s="324">
      <c r="F493" s="195" t="n"/>
      <c r="G493" s="195" t="n"/>
      <c r="H493" s="195" t="n"/>
      <c r="I493" s="195" t="n"/>
    </row>
    <row r="494" ht="12.75" customHeight="1" s="324">
      <c r="F494" s="195" t="n"/>
      <c r="G494" s="195" t="n"/>
      <c r="H494" s="195" t="n"/>
      <c r="I494" s="195" t="n"/>
    </row>
    <row r="495" ht="12.75" customHeight="1" s="324">
      <c r="F495" s="195" t="n"/>
      <c r="G495" s="195" t="n"/>
      <c r="H495" s="195" t="n"/>
      <c r="I495" s="195" t="n"/>
    </row>
    <row r="496" ht="12.75" customHeight="1" s="324">
      <c r="F496" s="195" t="n"/>
      <c r="G496" s="195" t="n"/>
      <c r="H496" s="195" t="n"/>
      <c r="I496" s="195" t="n"/>
    </row>
    <row r="497" ht="12.75" customHeight="1" s="324">
      <c r="F497" s="195" t="n"/>
      <c r="G497" s="195" t="n"/>
      <c r="H497" s="195" t="n"/>
      <c r="I497" s="195" t="n"/>
    </row>
    <row r="498" ht="12.75" customHeight="1" s="324">
      <c r="F498" s="195" t="n"/>
      <c r="G498" s="195" t="n"/>
      <c r="H498" s="195" t="n"/>
      <c r="I498" s="195" t="n"/>
    </row>
    <row r="499" ht="12.75" customHeight="1" s="324">
      <c r="F499" s="195" t="n"/>
      <c r="G499" s="195" t="n"/>
      <c r="H499" s="195" t="n"/>
      <c r="I499" s="195" t="n"/>
    </row>
    <row r="500" ht="12.75" customHeight="1" s="324">
      <c r="F500" s="195" t="n"/>
      <c r="G500" s="195" t="n"/>
      <c r="H500" s="195" t="n"/>
      <c r="I500" s="195" t="n"/>
    </row>
    <row r="501" ht="12.75" customHeight="1" s="324">
      <c r="F501" s="195" t="n"/>
      <c r="G501" s="195" t="n"/>
      <c r="H501" s="195" t="n"/>
      <c r="I501" s="195" t="n"/>
    </row>
    <row r="502" ht="12.75" customHeight="1" s="324">
      <c r="F502" s="195" t="n"/>
      <c r="G502" s="195" t="n"/>
      <c r="H502" s="195" t="n"/>
      <c r="I502" s="195" t="n"/>
    </row>
    <row r="503" ht="12.75" customHeight="1" s="324">
      <c r="F503" s="195" t="n"/>
      <c r="G503" s="195" t="n"/>
      <c r="H503" s="195" t="n"/>
      <c r="I503" s="195" t="n"/>
    </row>
    <row r="504" ht="12.75" customHeight="1" s="324">
      <c r="F504" s="195" t="n"/>
      <c r="G504" s="195" t="n"/>
      <c r="H504" s="195" t="n"/>
      <c r="I504" s="195" t="n"/>
    </row>
    <row r="505" ht="12.75" customHeight="1" s="324">
      <c r="F505" s="195" t="n"/>
      <c r="G505" s="195" t="n"/>
      <c r="H505" s="195" t="n"/>
      <c r="I505" s="195" t="n"/>
    </row>
    <row r="506" ht="12.75" customHeight="1" s="324">
      <c r="F506" s="195" t="n"/>
      <c r="G506" s="195" t="n"/>
      <c r="H506" s="195" t="n"/>
      <c r="I506" s="195" t="n"/>
    </row>
    <row r="507" ht="12.75" customHeight="1" s="324">
      <c r="F507" s="195" t="n"/>
      <c r="G507" s="195" t="n"/>
      <c r="H507" s="195" t="n"/>
      <c r="I507" s="195" t="n"/>
    </row>
    <row r="508" ht="12.75" customHeight="1" s="324">
      <c r="F508" s="195" t="n"/>
      <c r="G508" s="195" t="n"/>
      <c r="H508" s="195" t="n"/>
      <c r="I508" s="195" t="n"/>
    </row>
    <row r="509" ht="12.75" customHeight="1" s="324">
      <c r="F509" s="195" t="n"/>
      <c r="G509" s="195" t="n"/>
      <c r="H509" s="195" t="n"/>
      <c r="I509" s="195" t="n"/>
    </row>
    <row r="510" ht="12.75" customHeight="1" s="324">
      <c r="F510" s="195" t="n"/>
      <c r="G510" s="195" t="n"/>
      <c r="H510" s="195" t="n"/>
      <c r="I510" s="195" t="n"/>
    </row>
    <row r="511" ht="12.75" customHeight="1" s="324">
      <c r="F511" s="195" t="n"/>
      <c r="G511" s="195" t="n"/>
      <c r="H511" s="195" t="n"/>
      <c r="I511" s="195" t="n"/>
    </row>
    <row r="512" ht="12.75" customHeight="1" s="324">
      <c r="F512" s="195" t="n"/>
      <c r="G512" s="195" t="n"/>
      <c r="H512" s="195" t="n"/>
      <c r="I512" s="195" t="n"/>
    </row>
    <row r="513" ht="12.75" customHeight="1" s="324">
      <c r="F513" s="195" t="n"/>
      <c r="G513" s="195" t="n"/>
      <c r="H513" s="195" t="n"/>
      <c r="I513" s="195" t="n"/>
    </row>
    <row r="514" ht="12.75" customHeight="1" s="324">
      <c r="F514" s="195" t="n"/>
      <c r="G514" s="195" t="n"/>
      <c r="H514" s="195" t="n"/>
      <c r="I514" s="195" t="n"/>
    </row>
    <row r="515" ht="12.75" customHeight="1" s="324">
      <c r="F515" s="195" t="n"/>
      <c r="G515" s="195" t="n"/>
      <c r="H515" s="195" t="n"/>
      <c r="I515" s="195" t="n"/>
    </row>
    <row r="516" ht="12.75" customHeight="1" s="324">
      <c r="F516" s="195" t="n"/>
      <c r="G516" s="195" t="n"/>
      <c r="H516" s="195" t="n"/>
      <c r="I516" s="195" t="n"/>
    </row>
    <row r="517" ht="12.75" customHeight="1" s="324">
      <c r="F517" s="195" t="n"/>
      <c r="G517" s="195" t="n"/>
      <c r="H517" s="195" t="n"/>
      <c r="I517" s="195" t="n"/>
    </row>
    <row r="518" ht="12.75" customHeight="1" s="324">
      <c r="F518" s="195" t="n"/>
      <c r="G518" s="195" t="n"/>
      <c r="H518" s="195" t="n"/>
      <c r="I518" s="195" t="n"/>
    </row>
    <row r="519" ht="12.75" customHeight="1" s="324">
      <c r="F519" s="195" t="n"/>
      <c r="G519" s="195" t="n"/>
      <c r="H519" s="195" t="n"/>
      <c r="I519" s="195" t="n"/>
    </row>
    <row r="520" ht="12.75" customHeight="1" s="324">
      <c r="F520" s="195" t="n"/>
      <c r="G520" s="195" t="n"/>
      <c r="H520" s="195" t="n"/>
      <c r="I520" s="195" t="n"/>
    </row>
    <row r="521" ht="12.75" customHeight="1" s="324">
      <c r="F521" s="195" t="n"/>
      <c r="G521" s="195" t="n"/>
      <c r="H521" s="195" t="n"/>
      <c r="I521" s="195" t="n"/>
    </row>
    <row r="522" ht="12.75" customHeight="1" s="324">
      <c r="F522" s="195" t="n"/>
      <c r="G522" s="195" t="n"/>
      <c r="H522" s="195" t="n"/>
      <c r="I522" s="195" t="n"/>
    </row>
    <row r="523" ht="12.75" customHeight="1" s="324">
      <c r="F523" s="195" t="n"/>
      <c r="G523" s="195" t="n"/>
      <c r="H523" s="195" t="n"/>
      <c r="I523" s="195" t="n"/>
    </row>
    <row r="524" ht="12.75" customHeight="1" s="324">
      <c r="F524" s="195" t="n"/>
      <c r="G524" s="195" t="n"/>
      <c r="H524" s="195" t="n"/>
      <c r="I524" s="195" t="n"/>
    </row>
    <row r="525" ht="12.75" customHeight="1" s="324">
      <c r="F525" s="195" t="n"/>
      <c r="G525" s="195" t="n"/>
      <c r="H525" s="195" t="n"/>
      <c r="I525" s="195" t="n"/>
    </row>
    <row r="526" ht="12.75" customHeight="1" s="324">
      <c r="F526" s="195" t="n"/>
      <c r="G526" s="195" t="n"/>
      <c r="H526" s="195" t="n"/>
      <c r="I526" s="195" t="n"/>
    </row>
    <row r="527" ht="12.75" customHeight="1" s="324">
      <c r="F527" s="195" t="n"/>
      <c r="G527" s="195" t="n"/>
      <c r="H527" s="195" t="n"/>
      <c r="I527" s="195" t="n"/>
    </row>
    <row r="528" ht="12.75" customHeight="1" s="324">
      <c r="F528" s="195" t="n"/>
      <c r="G528" s="195" t="n"/>
      <c r="H528" s="195" t="n"/>
      <c r="I528" s="195" t="n"/>
    </row>
    <row r="529" ht="12.75" customHeight="1" s="324">
      <c r="F529" s="195" t="n"/>
      <c r="G529" s="195" t="n"/>
      <c r="H529" s="195" t="n"/>
      <c r="I529" s="195" t="n"/>
    </row>
    <row r="530" ht="12.75" customHeight="1" s="324">
      <c r="F530" s="195" t="n"/>
      <c r="G530" s="195" t="n"/>
      <c r="H530" s="195" t="n"/>
      <c r="I530" s="195" t="n"/>
    </row>
    <row r="531" ht="12.75" customHeight="1" s="324">
      <c r="F531" s="195" t="n"/>
      <c r="G531" s="195" t="n"/>
      <c r="H531" s="195" t="n"/>
      <c r="I531" s="195" t="n"/>
    </row>
    <row r="532" ht="12.75" customHeight="1" s="324">
      <c r="F532" s="195" t="n"/>
      <c r="G532" s="195" t="n"/>
      <c r="H532" s="195" t="n"/>
      <c r="I532" s="195" t="n"/>
    </row>
    <row r="533" ht="12.75" customHeight="1" s="324">
      <c r="F533" s="195" t="n"/>
      <c r="G533" s="195" t="n"/>
      <c r="H533" s="195" t="n"/>
      <c r="I533" s="195" t="n"/>
    </row>
    <row r="534" ht="12.75" customHeight="1" s="324">
      <c r="F534" s="195" t="n"/>
      <c r="G534" s="195" t="n"/>
      <c r="H534" s="195" t="n"/>
      <c r="I534" s="195" t="n"/>
    </row>
    <row r="535" ht="12.75" customHeight="1" s="324">
      <c r="F535" s="195" t="n"/>
      <c r="G535" s="195" t="n"/>
      <c r="H535" s="195" t="n"/>
      <c r="I535" s="195" t="n"/>
    </row>
    <row r="536" ht="12.75" customHeight="1" s="324">
      <c r="F536" s="195" t="n"/>
      <c r="G536" s="195" t="n"/>
      <c r="H536" s="195" t="n"/>
      <c r="I536" s="195" t="n"/>
    </row>
    <row r="537" ht="12.75" customHeight="1" s="324">
      <c r="F537" s="195" t="n"/>
      <c r="G537" s="195" t="n"/>
      <c r="H537" s="195" t="n"/>
      <c r="I537" s="195" t="n"/>
    </row>
    <row r="538" ht="12.75" customHeight="1" s="324">
      <c r="F538" s="195" t="n"/>
      <c r="G538" s="195" t="n"/>
      <c r="H538" s="195" t="n"/>
      <c r="I538" s="195" t="n"/>
    </row>
    <row r="539" ht="12.75" customHeight="1" s="324">
      <c r="F539" s="195" t="n"/>
      <c r="G539" s="195" t="n"/>
      <c r="H539" s="195" t="n"/>
      <c r="I539" s="195" t="n"/>
    </row>
    <row r="540" ht="12.75" customHeight="1" s="324">
      <c r="F540" s="195" t="n"/>
      <c r="G540" s="195" t="n"/>
      <c r="H540" s="195" t="n"/>
      <c r="I540" s="195" t="n"/>
    </row>
    <row r="541" ht="12.75" customHeight="1" s="324">
      <c r="F541" s="195" t="n"/>
      <c r="G541" s="195" t="n"/>
      <c r="H541" s="195" t="n"/>
      <c r="I541" s="195" t="n"/>
    </row>
    <row r="542" ht="12.75" customHeight="1" s="324">
      <c r="F542" s="195" t="n"/>
      <c r="G542" s="195" t="n"/>
      <c r="H542" s="195" t="n"/>
      <c r="I542" s="195" t="n"/>
    </row>
    <row r="543" ht="12.75" customHeight="1" s="324">
      <c r="F543" s="195" t="n"/>
      <c r="G543" s="195" t="n"/>
      <c r="H543" s="195" t="n"/>
      <c r="I543" s="195" t="n"/>
    </row>
    <row r="544" ht="12.75" customHeight="1" s="324">
      <c r="F544" s="195" t="n"/>
      <c r="G544" s="195" t="n"/>
      <c r="H544" s="195" t="n"/>
      <c r="I544" s="195" t="n"/>
    </row>
    <row r="545" ht="12.75" customHeight="1" s="324">
      <c r="F545" s="195" t="n"/>
      <c r="G545" s="195" t="n"/>
      <c r="H545" s="195" t="n"/>
      <c r="I545" s="195" t="n"/>
    </row>
    <row r="546" ht="12.75" customHeight="1" s="324">
      <c r="F546" s="195" t="n"/>
      <c r="G546" s="195" t="n"/>
      <c r="H546" s="195" t="n"/>
      <c r="I546" s="195" t="n"/>
    </row>
    <row r="547" ht="12.75" customHeight="1" s="324">
      <c r="F547" s="195" t="n"/>
      <c r="G547" s="195" t="n"/>
      <c r="H547" s="195" t="n"/>
      <c r="I547" s="195" t="n"/>
    </row>
    <row r="548" ht="12.75" customHeight="1" s="324">
      <c r="F548" s="195" t="n"/>
      <c r="G548" s="195" t="n"/>
      <c r="H548" s="195" t="n"/>
      <c r="I548" s="195" t="n"/>
    </row>
    <row r="549" ht="12.75" customHeight="1" s="324">
      <c r="F549" s="195" t="n"/>
      <c r="G549" s="195" t="n"/>
      <c r="H549" s="195" t="n"/>
      <c r="I549" s="195" t="n"/>
    </row>
    <row r="550" ht="12.75" customHeight="1" s="324">
      <c r="F550" s="195" t="n"/>
      <c r="G550" s="195" t="n"/>
      <c r="H550" s="195" t="n"/>
      <c r="I550" s="195" t="n"/>
    </row>
    <row r="551" ht="12.75" customHeight="1" s="324">
      <c r="F551" s="195" t="n"/>
      <c r="G551" s="195" t="n"/>
      <c r="H551" s="195" t="n"/>
      <c r="I551" s="195" t="n"/>
    </row>
    <row r="552" ht="12.75" customHeight="1" s="324">
      <c r="F552" s="195" t="n"/>
      <c r="G552" s="195" t="n"/>
      <c r="H552" s="195" t="n"/>
      <c r="I552" s="195" t="n"/>
    </row>
    <row r="553" ht="12.75" customHeight="1" s="324">
      <c r="F553" s="195" t="n"/>
      <c r="G553" s="195" t="n"/>
      <c r="H553" s="195" t="n"/>
      <c r="I553" s="195" t="n"/>
    </row>
    <row r="554" ht="12.75" customHeight="1" s="324">
      <c r="F554" s="195" t="n"/>
      <c r="G554" s="195" t="n"/>
      <c r="H554" s="195" t="n"/>
      <c r="I554" s="195" t="n"/>
    </row>
    <row r="555" ht="12.75" customHeight="1" s="324">
      <c r="F555" s="195" t="n"/>
      <c r="G555" s="195" t="n"/>
      <c r="H555" s="195" t="n"/>
      <c r="I555" s="195" t="n"/>
    </row>
    <row r="556" ht="12.75" customHeight="1" s="324">
      <c r="F556" s="195" t="n"/>
      <c r="G556" s="195" t="n"/>
      <c r="H556" s="195" t="n"/>
      <c r="I556" s="195" t="n"/>
    </row>
    <row r="557" ht="12.75" customHeight="1" s="324">
      <c r="F557" s="195" t="n"/>
      <c r="G557" s="195" t="n"/>
      <c r="H557" s="195" t="n"/>
      <c r="I557" s="195" t="n"/>
    </row>
    <row r="558" ht="12.75" customHeight="1" s="324">
      <c r="F558" s="195" t="n"/>
      <c r="G558" s="195" t="n"/>
      <c r="H558" s="195" t="n"/>
      <c r="I558" s="195" t="n"/>
    </row>
    <row r="559" ht="12.75" customHeight="1" s="324">
      <c r="F559" s="195" t="n"/>
      <c r="G559" s="195" t="n"/>
      <c r="H559" s="195" t="n"/>
      <c r="I559" s="195" t="n"/>
    </row>
    <row r="560" ht="12.75" customHeight="1" s="324">
      <c r="F560" s="195" t="n"/>
      <c r="G560" s="195" t="n"/>
      <c r="H560" s="195" t="n"/>
      <c r="I560" s="195" t="n"/>
    </row>
    <row r="561" ht="12.75" customHeight="1" s="324">
      <c r="F561" s="195" t="n"/>
      <c r="G561" s="195" t="n"/>
      <c r="H561" s="195" t="n"/>
      <c r="I561" s="195" t="n"/>
    </row>
    <row r="562" ht="12.75" customHeight="1" s="324">
      <c r="F562" s="195" t="n"/>
      <c r="G562" s="195" t="n"/>
      <c r="H562" s="195" t="n"/>
      <c r="I562" s="195" t="n"/>
    </row>
    <row r="563" ht="12.75" customHeight="1" s="324">
      <c r="F563" s="195" t="n"/>
      <c r="G563" s="195" t="n"/>
      <c r="H563" s="195" t="n"/>
      <c r="I563" s="195" t="n"/>
    </row>
    <row r="564" ht="12.75" customHeight="1" s="324">
      <c r="F564" s="195" t="n"/>
      <c r="G564" s="195" t="n"/>
      <c r="H564" s="195" t="n"/>
      <c r="I564" s="195" t="n"/>
    </row>
    <row r="565" ht="12.75" customHeight="1" s="324">
      <c r="F565" s="195" t="n"/>
      <c r="G565" s="195" t="n"/>
      <c r="H565" s="195" t="n"/>
      <c r="I565" s="195" t="n"/>
    </row>
    <row r="566" ht="12.75" customHeight="1" s="324">
      <c r="F566" s="195" t="n"/>
      <c r="G566" s="195" t="n"/>
      <c r="H566" s="195" t="n"/>
      <c r="I566" s="195" t="n"/>
    </row>
    <row r="567" ht="12.75" customHeight="1" s="324">
      <c r="F567" s="195" t="n"/>
      <c r="G567" s="195" t="n"/>
      <c r="H567" s="195" t="n"/>
      <c r="I567" s="195" t="n"/>
    </row>
    <row r="568" ht="12.75" customHeight="1" s="324">
      <c r="F568" s="195" t="n"/>
      <c r="G568" s="195" t="n"/>
      <c r="H568" s="195" t="n"/>
      <c r="I568" s="195" t="n"/>
    </row>
    <row r="569" ht="12.75" customHeight="1" s="324">
      <c r="F569" s="195" t="n"/>
      <c r="G569" s="195" t="n"/>
      <c r="H569" s="195" t="n"/>
      <c r="I569" s="195" t="n"/>
    </row>
    <row r="570" ht="12.75" customHeight="1" s="324">
      <c r="F570" s="195" t="n"/>
      <c r="G570" s="195" t="n"/>
      <c r="H570" s="195" t="n"/>
      <c r="I570" s="195" t="n"/>
    </row>
    <row r="571" ht="12.75" customHeight="1" s="324">
      <c r="F571" s="195" t="n"/>
      <c r="G571" s="195" t="n"/>
      <c r="H571" s="195" t="n"/>
      <c r="I571" s="195" t="n"/>
    </row>
    <row r="572" ht="12.75" customHeight="1" s="324">
      <c r="F572" s="195" t="n"/>
      <c r="G572" s="195" t="n"/>
      <c r="H572" s="195" t="n"/>
      <c r="I572" s="195" t="n"/>
    </row>
    <row r="573" ht="12.75" customHeight="1" s="324">
      <c r="F573" s="195" t="n"/>
      <c r="G573" s="195" t="n"/>
      <c r="H573" s="195" t="n"/>
      <c r="I573" s="195" t="n"/>
    </row>
    <row r="574" ht="12.75" customHeight="1" s="324">
      <c r="F574" s="195" t="n"/>
      <c r="G574" s="195" t="n"/>
      <c r="H574" s="195" t="n"/>
      <c r="I574" s="195" t="n"/>
    </row>
    <row r="575" ht="12.75" customHeight="1" s="324">
      <c r="F575" s="195" t="n"/>
      <c r="G575" s="195" t="n"/>
      <c r="H575" s="195" t="n"/>
      <c r="I575" s="195" t="n"/>
    </row>
    <row r="576" ht="12.75" customHeight="1" s="324">
      <c r="F576" s="195" t="n"/>
      <c r="G576" s="195" t="n"/>
      <c r="H576" s="195" t="n"/>
      <c r="I576" s="195" t="n"/>
    </row>
    <row r="577" ht="12.75" customHeight="1" s="324">
      <c r="F577" s="195" t="n"/>
      <c r="G577" s="195" t="n"/>
      <c r="H577" s="195" t="n"/>
      <c r="I577" s="195" t="n"/>
    </row>
    <row r="578" ht="12.75" customHeight="1" s="324">
      <c r="F578" s="195" t="n"/>
      <c r="G578" s="195" t="n"/>
      <c r="H578" s="195" t="n"/>
      <c r="I578" s="195" t="n"/>
    </row>
    <row r="579" ht="12.75" customHeight="1" s="324">
      <c r="F579" s="195" t="n"/>
      <c r="G579" s="195" t="n"/>
      <c r="H579" s="195" t="n"/>
      <c r="I579" s="195" t="n"/>
    </row>
    <row r="580" ht="12.75" customHeight="1" s="324">
      <c r="F580" s="195" t="n"/>
      <c r="G580" s="195" t="n"/>
      <c r="H580" s="195" t="n"/>
      <c r="I580" s="195" t="n"/>
    </row>
    <row r="581" ht="12.75" customHeight="1" s="324">
      <c r="F581" s="195" t="n"/>
      <c r="G581" s="195" t="n"/>
      <c r="H581" s="195" t="n"/>
      <c r="I581" s="195" t="n"/>
    </row>
    <row r="582" ht="12.75" customHeight="1" s="324">
      <c r="F582" s="195" t="n"/>
      <c r="G582" s="195" t="n"/>
      <c r="H582" s="195" t="n"/>
      <c r="I582" s="195" t="n"/>
    </row>
    <row r="583" ht="12.75" customHeight="1" s="324">
      <c r="F583" s="195" t="n"/>
      <c r="G583" s="195" t="n"/>
      <c r="H583" s="195" t="n"/>
      <c r="I583" s="195" t="n"/>
    </row>
    <row r="584" ht="12.75" customHeight="1" s="324">
      <c r="F584" s="195" t="n"/>
      <c r="G584" s="195" t="n"/>
      <c r="H584" s="195" t="n"/>
      <c r="I584" s="195" t="n"/>
    </row>
    <row r="585" ht="12.75" customHeight="1" s="324">
      <c r="F585" s="195" t="n"/>
      <c r="G585" s="195" t="n"/>
      <c r="H585" s="195" t="n"/>
      <c r="I585" s="195" t="n"/>
    </row>
    <row r="586" ht="12.75" customHeight="1" s="324">
      <c r="F586" s="195" t="n"/>
      <c r="G586" s="195" t="n"/>
      <c r="H586" s="195" t="n"/>
      <c r="I586" s="195" t="n"/>
    </row>
    <row r="587" ht="12.75" customHeight="1" s="324">
      <c r="F587" s="195" t="n"/>
      <c r="G587" s="195" t="n"/>
      <c r="H587" s="195" t="n"/>
      <c r="I587" s="195" t="n"/>
    </row>
    <row r="588" ht="12.75" customHeight="1" s="324">
      <c r="F588" s="195" t="n"/>
      <c r="G588" s="195" t="n"/>
      <c r="H588" s="195" t="n"/>
      <c r="I588" s="195" t="n"/>
    </row>
    <row r="589" ht="12.75" customHeight="1" s="324">
      <c r="F589" s="195" t="n"/>
      <c r="G589" s="195" t="n"/>
      <c r="H589" s="195" t="n"/>
      <c r="I589" s="195" t="n"/>
    </row>
    <row r="590" ht="12.75" customHeight="1" s="324">
      <c r="F590" s="195" t="n"/>
      <c r="G590" s="195" t="n"/>
      <c r="H590" s="195" t="n"/>
      <c r="I590" s="195" t="n"/>
    </row>
    <row r="591" ht="12.75" customHeight="1" s="324">
      <c r="F591" s="195" t="n"/>
      <c r="G591" s="195" t="n"/>
      <c r="H591" s="195" t="n"/>
      <c r="I591" s="195" t="n"/>
    </row>
    <row r="592" ht="12.75" customHeight="1" s="324">
      <c r="F592" s="195" t="n"/>
      <c r="G592" s="195" t="n"/>
      <c r="H592" s="195" t="n"/>
      <c r="I592" s="195" t="n"/>
    </row>
    <row r="593" ht="12.75" customHeight="1" s="324">
      <c r="F593" s="195" t="n"/>
      <c r="G593" s="195" t="n"/>
      <c r="H593" s="195" t="n"/>
      <c r="I593" s="195" t="n"/>
    </row>
    <row r="594" ht="12.75" customHeight="1" s="324">
      <c r="F594" s="195" t="n"/>
      <c r="G594" s="195" t="n"/>
      <c r="H594" s="195" t="n"/>
      <c r="I594" s="195" t="n"/>
    </row>
    <row r="595" ht="12.75" customHeight="1" s="324">
      <c r="F595" s="195" t="n"/>
      <c r="G595" s="195" t="n"/>
      <c r="H595" s="195" t="n"/>
      <c r="I595" s="195" t="n"/>
    </row>
    <row r="596" ht="12.75" customHeight="1" s="324">
      <c r="F596" s="195" t="n"/>
      <c r="G596" s="195" t="n"/>
      <c r="H596" s="195" t="n"/>
      <c r="I596" s="195" t="n"/>
    </row>
    <row r="597" ht="12.75" customHeight="1" s="324">
      <c r="F597" s="195" t="n"/>
      <c r="G597" s="195" t="n"/>
      <c r="H597" s="195" t="n"/>
      <c r="I597" s="195" t="n"/>
    </row>
    <row r="598" ht="12.75" customHeight="1" s="324">
      <c r="F598" s="195" t="n"/>
      <c r="G598" s="195" t="n"/>
      <c r="H598" s="195" t="n"/>
      <c r="I598" s="195" t="n"/>
    </row>
    <row r="599" ht="12.75" customHeight="1" s="324">
      <c r="F599" s="195" t="n"/>
      <c r="G599" s="195" t="n"/>
      <c r="H599" s="195" t="n"/>
      <c r="I599" s="195" t="n"/>
    </row>
    <row r="600" ht="12.75" customHeight="1" s="324">
      <c r="F600" s="195" t="n"/>
      <c r="G600" s="195" t="n"/>
      <c r="H600" s="195" t="n"/>
      <c r="I600" s="195" t="n"/>
    </row>
    <row r="601" ht="12.75" customHeight="1" s="324">
      <c r="F601" s="195" t="n"/>
      <c r="G601" s="195" t="n"/>
      <c r="H601" s="195" t="n"/>
      <c r="I601" s="195" t="n"/>
    </row>
    <row r="602" ht="12.75" customHeight="1" s="324">
      <c r="F602" s="195" t="n"/>
      <c r="G602" s="195" t="n"/>
      <c r="H602" s="195" t="n"/>
      <c r="I602" s="195" t="n"/>
    </row>
    <row r="603" ht="12.75" customHeight="1" s="324">
      <c r="F603" s="195" t="n"/>
      <c r="G603" s="195" t="n"/>
      <c r="H603" s="195" t="n"/>
      <c r="I603" s="195" t="n"/>
    </row>
    <row r="604" ht="12.75" customHeight="1" s="324">
      <c r="F604" s="195" t="n"/>
      <c r="G604" s="195" t="n"/>
      <c r="H604" s="195" t="n"/>
      <c r="I604" s="195" t="n"/>
    </row>
    <row r="605" ht="12.75" customHeight="1" s="324">
      <c r="F605" s="195" t="n"/>
      <c r="G605" s="195" t="n"/>
      <c r="H605" s="195" t="n"/>
      <c r="I605" s="195" t="n"/>
    </row>
    <row r="606" ht="12.75" customHeight="1" s="324">
      <c r="F606" s="195" t="n"/>
      <c r="G606" s="195" t="n"/>
      <c r="H606" s="195" t="n"/>
      <c r="I606" s="195" t="n"/>
    </row>
    <row r="607" ht="12.75" customHeight="1" s="324">
      <c r="F607" s="195" t="n"/>
      <c r="G607" s="195" t="n"/>
      <c r="H607" s="195" t="n"/>
      <c r="I607" s="195" t="n"/>
    </row>
    <row r="608" ht="12.75" customHeight="1" s="324">
      <c r="F608" s="195" t="n"/>
      <c r="G608" s="195" t="n"/>
      <c r="H608" s="195" t="n"/>
      <c r="I608" s="195" t="n"/>
    </row>
    <row r="609" ht="12.75" customHeight="1" s="324">
      <c r="F609" s="195" t="n"/>
      <c r="G609" s="195" t="n"/>
      <c r="H609" s="195" t="n"/>
      <c r="I609" s="195" t="n"/>
    </row>
    <row r="610" ht="12.75" customHeight="1" s="324">
      <c r="F610" s="195" t="n"/>
      <c r="G610" s="195" t="n"/>
      <c r="H610" s="195" t="n"/>
      <c r="I610" s="195" t="n"/>
    </row>
    <row r="611" ht="12.75" customHeight="1" s="324">
      <c r="F611" s="195" t="n"/>
      <c r="G611" s="195" t="n"/>
      <c r="H611" s="195" t="n"/>
      <c r="I611" s="195" t="n"/>
    </row>
    <row r="612" ht="12.75" customHeight="1" s="324">
      <c r="F612" s="195" t="n"/>
      <c r="G612" s="195" t="n"/>
      <c r="H612" s="195" t="n"/>
      <c r="I612" s="195" t="n"/>
    </row>
    <row r="613" ht="12.75" customHeight="1" s="324">
      <c r="F613" s="195" t="n"/>
      <c r="G613" s="195" t="n"/>
      <c r="H613" s="195" t="n"/>
      <c r="I613" s="195" t="n"/>
    </row>
    <row r="614" ht="12.75" customHeight="1" s="324">
      <c r="F614" s="195" t="n"/>
      <c r="G614" s="195" t="n"/>
      <c r="H614" s="195" t="n"/>
      <c r="I614" s="195" t="n"/>
    </row>
    <row r="615" ht="12.75" customHeight="1" s="324">
      <c r="F615" s="195" t="n"/>
      <c r="G615" s="195" t="n"/>
      <c r="H615" s="195" t="n"/>
      <c r="I615" s="195" t="n"/>
    </row>
    <row r="616" ht="12.75" customHeight="1" s="324">
      <c r="F616" s="195" t="n"/>
      <c r="G616" s="195" t="n"/>
      <c r="H616" s="195" t="n"/>
      <c r="I616" s="195" t="n"/>
    </row>
    <row r="617" ht="12.75" customHeight="1" s="324">
      <c r="F617" s="195" t="n"/>
      <c r="G617" s="195" t="n"/>
      <c r="H617" s="195" t="n"/>
      <c r="I617" s="195" t="n"/>
    </row>
    <row r="618" ht="12.75" customHeight="1" s="324">
      <c r="F618" s="195" t="n"/>
      <c r="G618" s="195" t="n"/>
      <c r="H618" s="195" t="n"/>
      <c r="I618" s="195" t="n"/>
    </row>
    <row r="619" ht="12.75" customHeight="1" s="324">
      <c r="F619" s="195" t="n"/>
      <c r="G619" s="195" t="n"/>
      <c r="H619" s="195" t="n"/>
      <c r="I619" s="195" t="n"/>
    </row>
    <row r="620" ht="12.75" customHeight="1" s="324">
      <c r="F620" s="195" t="n"/>
      <c r="G620" s="195" t="n"/>
      <c r="H620" s="195" t="n"/>
      <c r="I620" s="195" t="n"/>
    </row>
    <row r="621" ht="12.75" customHeight="1" s="324">
      <c r="F621" s="195" t="n"/>
      <c r="G621" s="195" t="n"/>
      <c r="H621" s="195" t="n"/>
      <c r="I621" s="195" t="n"/>
    </row>
    <row r="622" ht="12.75" customHeight="1" s="324">
      <c r="F622" s="195" t="n"/>
      <c r="G622" s="195" t="n"/>
      <c r="H622" s="195" t="n"/>
      <c r="I622" s="195" t="n"/>
    </row>
    <row r="623" ht="12.75" customHeight="1" s="324">
      <c r="F623" s="195" t="n"/>
      <c r="G623" s="195" t="n"/>
      <c r="H623" s="195" t="n"/>
      <c r="I623" s="195" t="n"/>
    </row>
    <row r="624" ht="12.75" customHeight="1" s="324">
      <c r="F624" s="195" t="n"/>
      <c r="G624" s="195" t="n"/>
      <c r="H624" s="195" t="n"/>
      <c r="I624" s="195" t="n"/>
    </row>
    <row r="625" ht="12.75" customHeight="1" s="324">
      <c r="F625" s="195" t="n"/>
      <c r="G625" s="195" t="n"/>
      <c r="H625" s="195" t="n"/>
      <c r="I625" s="195" t="n"/>
    </row>
    <row r="626" ht="12.75" customHeight="1" s="324">
      <c r="F626" s="195" t="n"/>
      <c r="G626" s="195" t="n"/>
      <c r="H626" s="195" t="n"/>
      <c r="I626" s="195" t="n"/>
    </row>
    <row r="627" ht="12.75" customHeight="1" s="324">
      <c r="F627" s="195" t="n"/>
      <c r="G627" s="195" t="n"/>
      <c r="H627" s="195" t="n"/>
      <c r="I627" s="195" t="n"/>
    </row>
    <row r="628" ht="12.75" customHeight="1" s="324">
      <c r="F628" s="195" t="n"/>
      <c r="G628" s="195" t="n"/>
      <c r="H628" s="195" t="n"/>
      <c r="I628" s="195" t="n"/>
    </row>
    <row r="629" ht="12.75" customHeight="1" s="324">
      <c r="F629" s="195" t="n"/>
      <c r="G629" s="195" t="n"/>
      <c r="H629" s="195" t="n"/>
      <c r="I629" s="195" t="n"/>
    </row>
    <row r="630" ht="12.75" customHeight="1" s="324">
      <c r="F630" s="195" t="n"/>
      <c r="G630" s="195" t="n"/>
      <c r="H630" s="195" t="n"/>
      <c r="I630" s="195" t="n"/>
    </row>
    <row r="631" ht="12.75" customHeight="1" s="324">
      <c r="F631" s="195" t="n"/>
      <c r="G631" s="195" t="n"/>
      <c r="H631" s="195" t="n"/>
      <c r="I631" s="195" t="n"/>
    </row>
    <row r="632" ht="12.75" customHeight="1" s="324">
      <c r="F632" s="195" t="n"/>
      <c r="G632" s="195" t="n"/>
      <c r="H632" s="195" t="n"/>
      <c r="I632" s="195" t="n"/>
    </row>
    <row r="633" ht="12.75" customHeight="1" s="324">
      <c r="F633" s="195" t="n"/>
      <c r="G633" s="195" t="n"/>
      <c r="H633" s="195" t="n"/>
      <c r="I633" s="195" t="n"/>
    </row>
    <row r="634" ht="12.75" customHeight="1" s="324">
      <c r="F634" s="195" t="n"/>
      <c r="G634" s="195" t="n"/>
      <c r="H634" s="195" t="n"/>
      <c r="I634" s="195" t="n"/>
    </row>
    <row r="635" ht="12.75" customHeight="1" s="324">
      <c r="F635" s="195" t="n"/>
      <c r="G635" s="195" t="n"/>
      <c r="H635" s="195" t="n"/>
      <c r="I635" s="195" t="n"/>
    </row>
    <row r="636" ht="12.75" customHeight="1" s="324">
      <c r="F636" s="195" t="n"/>
      <c r="G636" s="195" t="n"/>
      <c r="H636" s="195" t="n"/>
      <c r="I636" s="195" t="n"/>
    </row>
    <row r="637" ht="12.75" customHeight="1" s="324">
      <c r="F637" s="195" t="n"/>
      <c r="G637" s="195" t="n"/>
      <c r="H637" s="195" t="n"/>
      <c r="I637" s="195" t="n"/>
    </row>
    <row r="638" ht="12.75" customHeight="1" s="324">
      <c r="F638" s="195" t="n"/>
      <c r="G638" s="195" t="n"/>
      <c r="H638" s="195" t="n"/>
      <c r="I638" s="195" t="n"/>
    </row>
    <row r="639" ht="12.75" customHeight="1" s="324">
      <c r="F639" s="195" t="n"/>
      <c r="G639" s="195" t="n"/>
      <c r="H639" s="195" t="n"/>
      <c r="I639" s="195" t="n"/>
    </row>
    <row r="640" ht="12.75" customHeight="1" s="324">
      <c r="F640" s="195" t="n"/>
      <c r="G640" s="195" t="n"/>
      <c r="H640" s="195" t="n"/>
      <c r="I640" s="195" t="n"/>
    </row>
    <row r="641" ht="12.75" customHeight="1" s="324">
      <c r="F641" s="195" t="n"/>
      <c r="G641" s="195" t="n"/>
      <c r="H641" s="195" t="n"/>
      <c r="I641" s="195" t="n"/>
    </row>
    <row r="642" ht="12.75" customHeight="1" s="324">
      <c r="F642" s="195" t="n"/>
      <c r="G642" s="195" t="n"/>
      <c r="H642" s="195" t="n"/>
      <c r="I642" s="195" t="n"/>
    </row>
    <row r="643" ht="12.75" customHeight="1" s="324">
      <c r="F643" s="195" t="n"/>
      <c r="G643" s="195" t="n"/>
      <c r="H643" s="195" t="n"/>
      <c r="I643" s="195" t="n"/>
    </row>
    <row r="644" ht="12.75" customHeight="1" s="324">
      <c r="F644" s="195" t="n"/>
      <c r="G644" s="195" t="n"/>
      <c r="H644" s="195" t="n"/>
      <c r="I644" s="195" t="n"/>
    </row>
    <row r="645" ht="12.75" customHeight="1" s="324">
      <c r="F645" s="195" t="n"/>
      <c r="G645" s="195" t="n"/>
      <c r="H645" s="195" t="n"/>
      <c r="I645" s="195" t="n"/>
    </row>
    <row r="646" ht="12.75" customHeight="1" s="324">
      <c r="F646" s="195" t="n"/>
      <c r="G646" s="195" t="n"/>
      <c r="H646" s="195" t="n"/>
      <c r="I646" s="195" t="n"/>
    </row>
    <row r="647" ht="12.75" customHeight="1" s="324">
      <c r="F647" s="195" t="n"/>
      <c r="G647" s="195" t="n"/>
      <c r="H647" s="195" t="n"/>
      <c r="I647" s="195" t="n"/>
    </row>
    <row r="648" ht="12.75" customHeight="1" s="324">
      <c r="F648" s="195" t="n"/>
      <c r="G648" s="195" t="n"/>
      <c r="H648" s="195" t="n"/>
      <c r="I648" s="195" t="n"/>
    </row>
    <row r="649" ht="12.75" customHeight="1" s="324">
      <c r="F649" s="195" t="n"/>
      <c r="G649" s="195" t="n"/>
      <c r="H649" s="195" t="n"/>
      <c r="I649" s="195" t="n"/>
    </row>
    <row r="650" ht="12.75" customHeight="1" s="324">
      <c r="F650" s="195" t="n"/>
      <c r="G650" s="195" t="n"/>
      <c r="H650" s="195" t="n"/>
      <c r="I650" s="195" t="n"/>
    </row>
    <row r="651" ht="12.75" customHeight="1" s="324">
      <c r="F651" s="195" t="n"/>
      <c r="G651" s="195" t="n"/>
      <c r="H651" s="195" t="n"/>
      <c r="I651" s="195" t="n"/>
    </row>
    <row r="652" ht="12.75" customHeight="1" s="324">
      <c r="F652" s="195" t="n"/>
      <c r="G652" s="195" t="n"/>
      <c r="H652" s="195" t="n"/>
      <c r="I652" s="195" t="n"/>
    </row>
    <row r="653" ht="12.75" customHeight="1" s="324">
      <c r="F653" s="195" t="n"/>
      <c r="G653" s="195" t="n"/>
      <c r="H653" s="195" t="n"/>
      <c r="I653" s="195" t="n"/>
    </row>
    <row r="654" ht="12.75" customHeight="1" s="324">
      <c r="F654" s="195" t="n"/>
      <c r="G654" s="195" t="n"/>
      <c r="H654" s="195" t="n"/>
      <c r="I654" s="195" t="n"/>
    </row>
    <row r="655" ht="12.75" customHeight="1" s="324">
      <c r="F655" s="195" t="n"/>
      <c r="G655" s="195" t="n"/>
      <c r="H655" s="195" t="n"/>
      <c r="I655" s="195" t="n"/>
    </row>
    <row r="656" ht="12.75" customHeight="1" s="324">
      <c r="F656" s="195" t="n"/>
      <c r="G656" s="195" t="n"/>
      <c r="H656" s="195" t="n"/>
      <c r="I656" s="195" t="n"/>
    </row>
    <row r="657" ht="12.75" customHeight="1" s="324">
      <c r="F657" s="195" t="n"/>
      <c r="G657" s="195" t="n"/>
      <c r="H657" s="195" t="n"/>
      <c r="I657" s="195" t="n"/>
    </row>
    <row r="658" ht="12.75" customHeight="1" s="324">
      <c r="F658" s="195" t="n"/>
      <c r="G658" s="195" t="n"/>
      <c r="H658" s="195" t="n"/>
      <c r="I658" s="195" t="n"/>
    </row>
    <row r="659" ht="12.75" customHeight="1" s="324">
      <c r="F659" s="195" t="n"/>
      <c r="G659" s="195" t="n"/>
      <c r="H659" s="195" t="n"/>
      <c r="I659" s="195" t="n"/>
    </row>
    <row r="660" ht="12.75" customHeight="1" s="324">
      <c r="F660" s="195" t="n"/>
      <c r="G660" s="195" t="n"/>
      <c r="H660" s="195" t="n"/>
      <c r="I660" s="195" t="n"/>
    </row>
    <row r="661" ht="12.75" customHeight="1" s="324">
      <c r="F661" s="195" t="n"/>
      <c r="G661" s="195" t="n"/>
      <c r="H661" s="195" t="n"/>
      <c r="I661" s="195" t="n"/>
    </row>
    <row r="662" ht="12.75" customHeight="1" s="324">
      <c r="F662" s="195" t="n"/>
      <c r="G662" s="195" t="n"/>
      <c r="H662" s="195" t="n"/>
      <c r="I662" s="195" t="n"/>
    </row>
    <row r="663" ht="12.75" customHeight="1" s="324">
      <c r="F663" s="195" t="n"/>
      <c r="G663" s="195" t="n"/>
      <c r="H663" s="195" t="n"/>
      <c r="I663" s="195" t="n"/>
    </row>
    <row r="664" ht="12.75" customHeight="1" s="324">
      <c r="F664" s="195" t="n"/>
      <c r="G664" s="195" t="n"/>
      <c r="H664" s="195" t="n"/>
      <c r="I664" s="195" t="n"/>
    </row>
    <row r="665" ht="12.75" customHeight="1" s="324">
      <c r="F665" s="195" t="n"/>
      <c r="G665" s="195" t="n"/>
      <c r="H665" s="195" t="n"/>
      <c r="I665" s="195" t="n"/>
    </row>
    <row r="666" ht="12.75" customHeight="1" s="324">
      <c r="F666" s="195" t="n"/>
      <c r="G666" s="195" t="n"/>
      <c r="H666" s="195" t="n"/>
      <c r="I666" s="195" t="n"/>
    </row>
    <row r="667" ht="12.75" customHeight="1" s="324">
      <c r="F667" s="195" t="n"/>
      <c r="G667" s="195" t="n"/>
      <c r="H667" s="195" t="n"/>
      <c r="I667" s="195" t="n"/>
    </row>
    <row r="668" ht="12.75" customHeight="1" s="324">
      <c r="F668" s="195" t="n"/>
      <c r="G668" s="195" t="n"/>
      <c r="H668" s="195" t="n"/>
      <c r="I668" s="195" t="n"/>
    </row>
    <row r="669" ht="12.75" customHeight="1" s="324">
      <c r="F669" s="195" t="n"/>
      <c r="G669" s="195" t="n"/>
      <c r="H669" s="195" t="n"/>
      <c r="I669" s="195" t="n"/>
    </row>
    <row r="670" ht="12.75" customHeight="1" s="324">
      <c r="F670" s="195" t="n"/>
      <c r="G670" s="195" t="n"/>
      <c r="H670" s="195" t="n"/>
      <c r="I670" s="195" t="n"/>
    </row>
    <row r="671" ht="12.75" customHeight="1" s="324">
      <c r="F671" s="195" t="n"/>
      <c r="G671" s="195" t="n"/>
      <c r="H671" s="195" t="n"/>
      <c r="I671" s="195" t="n"/>
    </row>
    <row r="672" ht="12.75" customHeight="1" s="324">
      <c r="F672" s="195" t="n"/>
      <c r="G672" s="195" t="n"/>
      <c r="H672" s="195" t="n"/>
      <c r="I672" s="195" t="n"/>
    </row>
    <row r="673" ht="12.75" customHeight="1" s="324">
      <c r="F673" s="195" t="n"/>
      <c r="G673" s="195" t="n"/>
      <c r="H673" s="195" t="n"/>
      <c r="I673" s="195" t="n"/>
    </row>
    <row r="674" ht="12.75" customHeight="1" s="324">
      <c r="F674" s="195" t="n"/>
      <c r="G674" s="195" t="n"/>
      <c r="H674" s="195" t="n"/>
      <c r="I674" s="195" t="n"/>
    </row>
    <row r="675" ht="12.75" customHeight="1" s="324">
      <c r="F675" s="195" t="n"/>
      <c r="G675" s="195" t="n"/>
      <c r="H675" s="195" t="n"/>
      <c r="I675" s="195" t="n"/>
    </row>
    <row r="676" ht="12.75" customHeight="1" s="324">
      <c r="F676" s="195" t="n"/>
      <c r="G676" s="195" t="n"/>
      <c r="H676" s="195" t="n"/>
      <c r="I676" s="195" t="n"/>
    </row>
    <row r="677" ht="12.75" customHeight="1" s="324">
      <c r="F677" s="195" t="n"/>
      <c r="G677" s="195" t="n"/>
      <c r="H677" s="195" t="n"/>
      <c r="I677" s="195" t="n"/>
    </row>
    <row r="678" ht="12.75" customHeight="1" s="324">
      <c r="F678" s="195" t="n"/>
      <c r="G678" s="195" t="n"/>
      <c r="H678" s="195" t="n"/>
      <c r="I678" s="195" t="n"/>
    </row>
    <row r="679" ht="12.75" customHeight="1" s="324">
      <c r="F679" s="195" t="n"/>
      <c r="G679" s="195" t="n"/>
      <c r="H679" s="195" t="n"/>
      <c r="I679" s="195" t="n"/>
    </row>
    <row r="680" ht="12.75" customHeight="1" s="324">
      <c r="F680" s="195" t="n"/>
      <c r="G680" s="195" t="n"/>
      <c r="H680" s="195" t="n"/>
      <c r="I680" s="195" t="n"/>
    </row>
    <row r="681" ht="12.75" customHeight="1" s="324">
      <c r="F681" s="195" t="n"/>
      <c r="G681" s="195" t="n"/>
      <c r="H681" s="195" t="n"/>
      <c r="I681" s="195" t="n"/>
    </row>
    <row r="682" ht="12.75" customHeight="1" s="324">
      <c r="F682" s="195" t="n"/>
      <c r="G682" s="195" t="n"/>
      <c r="H682" s="195" t="n"/>
      <c r="I682" s="195" t="n"/>
    </row>
    <row r="683" ht="12.75" customHeight="1" s="324">
      <c r="F683" s="195" t="n"/>
      <c r="G683" s="195" t="n"/>
      <c r="H683" s="195" t="n"/>
      <c r="I683" s="195" t="n"/>
    </row>
    <row r="684" ht="12.75" customHeight="1" s="324">
      <c r="F684" s="195" t="n"/>
      <c r="G684" s="195" t="n"/>
      <c r="H684" s="195" t="n"/>
      <c r="I684" s="195" t="n"/>
    </row>
    <row r="685" ht="12.75" customHeight="1" s="324">
      <c r="F685" s="195" t="n"/>
      <c r="G685" s="195" t="n"/>
      <c r="H685" s="195" t="n"/>
      <c r="I685" s="195" t="n"/>
    </row>
    <row r="686" ht="12.75" customHeight="1" s="324">
      <c r="F686" s="195" t="n"/>
      <c r="G686" s="195" t="n"/>
      <c r="H686" s="195" t="n"/>
      <c r="I686" s="195" t="n"/>
    </row>
    <row r="687" ht="12.75" customHeight="1" s="324">
      <c r="F687" s="195" t="n"/>
      <c r="G687" s="195" t="n"/>
      <c r="H687" s="195" t="n"/>
      <c r="I687" s="195" t="n"/>
    </row>
    <row r="688" ht="12.75" customHeight="1" s="324">
      <c r="F688" s="195" t="n"/>
      <c r="G688" s="195" t="n"/>
      <c r="H688" s="195" t="n"/>
      <c r="I688" s="195" t="n"/>
    </row>
    <row r="689" ht="12.75" customHeight="1" s="324">
      <c r="F689" s="195" t="n"/>
      <c r="G689" s="195" t="n"/>
      <c r="H689" s="195" t="n"/>
      <c r="I689" s="195" t="n"/>
    </row>
    <row r="690" ht="12.75" customHeight="1" s="324">
      <c r="F690" s="195" t="n"/>
      <c r="G690" s="195" t="n"/>
      <c r="H690" s="195" t="n"/>
      <c r="I690" s="195" t="n"/>
    </row>
    <row r="691" ht="12.75" customHeight="1" s="324">
      <c r="F691" s="195" t="n"/>
      <c r="G691" s="195" t="n"/>
      <c r="H691" s="195" t="n"/>
      <c r="I691" s="195" t="n"/>
    </row>
    <row r="692" ht="12.75" customHeight="1" s="324">
      <c r="F692" s="195" t="n"/>
      <c r="G692" s="195" t="n"/>
      <c r="H692" s="195" t="n"/>
      <c r="I692" s="195" t="n"/>
    </row>
    <row r="693" ht="12.75" customHeight="1" s="324">
      <c r="F693" s="195" t="n"/>
      <c r="G693" s="195" t="n"/>
      <c r="H693" s="195" t="n"/>
      <c r="I693" s="195" t="n"/>
    </row>
    <row r="694" ht="12.75" customHeight="1" s="324">
      <c r="F694" s="195" t="n"/>
      <c r="G694" s="195" t="n"/>
      <c r="H694" s="195" t="n"/>
      <c r="I694" s="195" t="n"/>
    </row>
    <row r="695" ht="12.75" customHeight="1" s="324">
      <c r="F695" s="195" t="n"/>
      <c r="G695" s="195" t="n"/>
      <c r="H695" s="195" t="n"/>
      <c r="I695" s="195" t="n"/>
    </row>
    <row r="696" ht="12.75" customHeight="1" s="324">
      <c r="F696" s="195" t="n"/>
      <c r="G696" s="195" t="n"/>
      <c r="H696" s="195" t="n"/>
      <c r="I696" s="195" t="n"/>
    </row>
    <row r="697" ht="12.75" customHeight="1" s="324">
      <c r="F697" s="195" t="n"/>
      <c r="G697" s="195" t="n"/>
      <c r="H697" s="195" t="n"/>
      <c r="I697" s="195" t="n"/>
    </row>
    <row r="698" ht="12.75" customHeight="1" s="324">
      <c r="F698" s="195" t="n"/>
      <c r="G698" s="195" t="n"/>
      <c r="H698" s="195" t="n"/>
      <c r="I698" s="195" t="n"/>
    </row>
    <row r="699" ht="12.75" customHeight="1" s="324">
      <c r="F699" s="195" t="n"/>
      <c r="G699" s="195" t="n"/>
      <c r="H699" s="195" t="n"/>
      <c r="I699" s="195" t="n"/>
    </row>
    <row r="700" ht="12.75" customHeight="1" s="324">
      <c r="F700" s="195" t="n"/>
      <c r="G700" s="195" t="n"/>
      <c r="H700" s="195" t="n"/>
      <c r="I700" s="195" t="n"/>
    </row>
    <row r="701" ht="12.75" customHeight="1" s="324">
      <c r="F701" s="195" t="n"/>
      <c r="G701" s="195" t="n"/>
      <c r="H701" s="195" t="n"/>
      <c r="I701" s="195" t="n"/>
    </row>
    <row r="702" ht="12.75" customHeight="1" s="324">
      <c r="F702" s="195" t="n"/>
      <c r="G702" s="195" t="n"/>
      <c r="H702" s="195" t="n"/>
      <c r="I702" s="195" t="n"/>
    </row>
    <row r="703" ht="12.75" customHeight="1" s="324">
      <c r="F703" s="195" t="n"/>
      <c r="G703" s="195" t="n"/>
      <c r="H703" s="195" t="n"/>
      <c r="I703" s="195" t="n"/>
    </row>
    <row r="704" ht="12.75" customHeight="1" s="324">
      <c r="F704" s="195" t="n"/>
      <c r="G704" s="195" t="n"/>
      <c r="H704" s="195" t="n"/>
      <c r="I704" s="195" t="n"/>
    </row>
    <row r="705" ht="12.75" customHeight="1" s="324">
      <c r="F705" s="195" t="n"/>
      <c r="G705" s="195" t="n"/>
      <c r="H705" s="195" t="n"/>
      <c r="I705" s="195" t="n"/>
    </row>
    <row r="706" ht="12.75" customHeight="1" s="324">
      <c r="F706" s="195" t="n"/>
      <c r="G706" s="195" t="n"/>
      <c r="H706" s="195" t="n"/>
      <c r="I706" s="195" t="n"/>
    </row>
    <row r="707" ht="12.75" customHeight="1" s="324">
      <c r="F707" s="195" t="n"/>
      <c r="G707" s="195" t="n"/>
      <c r="H707" s="195" t="n"/>
      <c r="I707" s="195" t="n"/>
    </row>
    <row r="708" ht="12.75" customHeight="1" s="324">
      <c r="F708" s="195" t="n"/>
      <c r="G708" s="195" t="n"/>
      <c r="H708" s="195" t="n"/>
      <c r="I708" s="195" t="n"/>
    </row>
    <row r="709" ht="12.75" customHeight="1" s="324">
      <c r="F709" s="195" t="n"/>
      <c r="G709" s="195" t="n"/>
      <c r="H709" s="195" t="n"/>
      <c r="I709" s="195" t="n"/>
    </row>
    <row r="710" ht="12.75" customHeight="1" s="324">
      <c r="F710" s="195" t="n"/>
      <c r="G710" s="195" t="n"/>
      <c r="H710" s="195" t="n"/>
      <c r="I710" s="195" t="n"/>
    </row>
    <row r="711" ht="12.75" customHeight="1" s="324">
      <c r="F711" s="195" t="n"/>
      <c r="G711" s="195" t="n"/>
      <c r="H711" s="195" t="n"/>
      <c r="I711" s="195" t="n"/>
    </row>
    <row r="712" ht="12.75" customHeight="1" s="324">
      <c r="F712" s="195" t="n"/>
      <c r="G712" s="195" t="n"/>
      <c r="H712" s="195" t="n"/>
      <c r="I712" s="195" t="n"/>
    </row>
    <row r="713" ht="12.75" customHeight="1" s="324">
      <c r="F713" s="195" t="n"/>
      <c r="G713" s="195" t="n"/>
      <c r="H713" s="195" t="n"/>
      <c r="I713" s="195" t="n"/>
    </row>
    <row r="714" ht="12.75" customHeight="1" s="324">
      <c r="F714" s="195" t="n"/>
      <c r="G714" s="195" t="n"/>
      <c r="H714" s="195" t="n"/>
      <c r="I714" s="195" t="n"/>
    </row>
    <row r="715" ht="12.75" customHeight="1" s="324">
      <c r="F715" s="195" t="n"/>
      <c r="G715" s="195" t="n"/>
      <c r="H715" s="195" t="n"/>
      <c r="I715" s="195" t="n"/>
    </row>
    <row r="716" ht="12.75" customHeight="1" s="324">
      <c r="F716" s="195" t="n"/>
      <c r="G716" s="195" t="n"/>
      <c r="H716" s="195" t="n"/>
      <c r="I716" s="195" t="n"/>
    </row>
    <row r="717" ht="12.75" customHeight="1" s="324">
      <c r="F717" s="195" t="n"/>
      <c r="G717" s="195" t="n"/>
      <c r="H717" s="195" t="n"/>
      <c r="I717" s="195" t="n"/>
    </row>
    <row r="718" ht="12.75" customHeight="1" s="324">
      <c r="F718" s="195" t="n"/>
      <c r="G718" s="195" t="n"/>
      <c r="H718" s="195" t="n"/>
      <c r="I718" s="195" t="n"/>
    </row>
    <row r="719" ht="12.75" customHeight="1" s="324">
      <c r="F719" s="195" t="n"/>
      <c r="G719" s="195" t="n"/>
      <c r="H719" s="195" t="n"/>
      <c r="I719" s="195" t="n"/>
    </row>
    <row r="720" ht="12.75" customHeight="1" s="324">
      <c r="F720" s="195" t="n"/>
      <c r="G720" s="195" t="n"/>
      <c r="H720" s="195" t="n"/>
      <c r="I720" s="195" t="n"/>
    </row>
    <row r="721" ht="12.75" customHeight="1" s="324">
      <c r="F721" s="195" t="n"/>
      <c r="G721" s="195" t="n"/>
      <c r="H721" s="195" t="n"/>
      <c r="I721" s="195" t="n"/>
    </row>
    <row r="722" ht="12.75" customHeight="1" s="324">
      <c r="F722" s="195" t="n"/>
      <c r="G722" s="195" t="n"/>
      <c r="H722" s="195" t="n"/>
      <c r="I722" s="195" t="n"/>
    </row>
    <row r="723" ht="12.75" customHeight="1" s="324">
      <c r="F723" s="195" t="n"/>
      <c r="G723" s="195" t="n"/>
      <c r="H723" s="195" t="n"/>
      <c r="I723" s="195" t="n"/>
    </row>
    <row r="724" ht="12.75" customHeight="1" s="324">
      <c r="F724" s="195" t="n"/>
      <c r="G724" s="195" t="n"/>
      <c r="H724" s="195" t="n"/>
      <c r="I724" s="195" t="n"/>
    </row>
    <row r="725" ht="12.75" customHeight="1" s="324">
      <c r="F725" s="195" t="n"/>
      <c r="G725" s="195" t="n"/>
      <c r="H725" s="195" t="n"/>
      <c r="I725" s="195" t="n"/>
    </row>
    <row r="726" ht="12.75" customHeight="1" s="324">
      <c r="F726" s="195" t="n"/>
      <c r="G726" s="195" t="n"/>
      <c r="H726" s="195" t="n"/>
      <c r="I726" s="195" t="n"/>
    </row>
    <row r="727" ht="12.75" customHeight="1" s="324">
      <c r="F727" s="195" t="n"/>
      <c r="G727" s="195" t="n"/>
      <c r="H727" s="195" t="n"/>
      <c r="I727" s="195" t="n"/>
    </row>
    <row r="728" ht="12.75" customHeight="1" s="324">
      <c r="F728" s="195" t="n"/>
      <c r="G728" s="195" t="n"/>
      <c r="H728" s="195" t="n"/>
      <c r="I728" s="195" t="n"/>
    </row>
    <row r="729" ht="12.75" customHeight="1" s="324">
      <c r="F729" s="195" t="n"/>
      <c r="G729" s="195" t="n"/>
      <c r="H729" s="195" t="n"/>
      <c r="I729" s="195" t="n"/>
    </row>
    <row r="730" ht="12.75" customHeight="1" s="324">
      <c r="F730" s="195" t="n"/>
      <c r="G730" s="195" t="n"/>
      <c r="H730" s="195" t="n"/>
      <c r="I730" s="195" t="n"/>
    </row>
    <row r="731" ht="12.75" customHeight="1" s="324">
      <c r="F731" s="195" t="n"/>
      <c r="G731" s="195" t="n"/>
      <c r="H731" s="195" t="n"/>
      <c r="I731" s="195" t="n"/>
    </row>
    <row r="732" ht="12.75" customHeight="1" s="324">
      <c r="F732" s="195" t="n"/>
      <c r="G732" s="195" t="n"/>
      <c r="H732" s="195" t="n"/>
      <c r="I732" s="195" t="n"/>
    </row>
    <row r="733" ht="12.75" customHeight="1" s="324">
      <c r="F733" s="195" t="n"/>
      <c r="G733" s="195" t="n"/>
      <c r="H733" s="195" t="n"/>
      <c r="I733" s="195" t="n"/>
    </row>
    <row r="734" ht="12.75" customHeight="1" s="324">
      <c r="F734" s="195" t="n"/>
      <c r="G734" s="195" t="n"/>
      <c r="H734" s="195" t="n"/>
      <c r="I734" s="195" t="n"/>
    </row>
    <row r="735" ht="12.75" customHeight="1" s="324">
      <c r="F735" s="195" t="n"/>
      <c r="G735" s="195" t="n"/>
      <c r="H735" s="195" t="n"/>
      <c r="I735" s="195" t="n"/>
    </row>
    <row r="736" ht="12.75" customHeight="1" s="324">
      <c r="F736" s="195" t="n"/>
      <c r="G736" s="195" t="n"/>
      <c r="H736" s="195" t="n"/>
      <c r="I736" s="195" t="n"/>
    </row>
    <row r="737" ht="12.75" customHeight="1" s="324">
      <c r="F737" s="195" t="n"/>
      <c r="G737" s="195" t="n"/>
      <c r="H737" s="195" t="n"/>
      <c r="I737" s="195" t="n"/>
    </row>
    <row r="738" ht="12.75" customHeight="1" s="324">
      <c r="F738" s="195" t="n"/>
      <c r="G738" s="195" t="n"/>
      <c r="H738" s="195" t="n"/>
      <c r="I738" s="195" t="n"/>
    </row>
    <row r="739" ht="12.75" customHeight="1" s="324">
      <c r="F739" s="195" t="n"/>
      <c r="G739" s="195" t="n"/>
      <c r="H739" s="195" t="n"/>
      <c r="I739" s="195" t="n"/>
    </row>
    <row r="740" ht="12.75" customHeight="1" s="324">
      <c r="F740" s="195" t="n"/>
      <c r="G740" s="195" t="n"/>
      <c r="H740" s="195" t="n"/>
      <c r="I740" s="195" t="n"/>
    </row>
    <row r="741" ht="12.75" customHeight="1" s="324">
      <c r="F741" s="195" t="n"/>
      <c r="G741" s="195" t="n"/>
      <c r="H741" s="195" t="n"/>
      <c r="I741" s="195" t="n"/>
    </row>
    <row r="742" ht="12.75" customHeight="1" s="324">
      <c r="F742" s="195" t="n"/>
      <c r="G742" s="195" t="n"/>
      <c r="H742" s="195" t="n"/>
      <c r="I742" s="195" t="n"/>
    </row>
    <row r="743" ht="12.75" customHeight="1" s="324">
      <c r="F743" s="195" t="n"/>
      <c r="G743" s="195" t="n"/>
      <c r="H743" s="195" t="n"/>
      <c r="I743" s="195" t="n"/>
    </row>
    <row r="744" ht="12.75" customHeight="1" s="324">
      <c r="F744" s="195" t="n"/>
      <c r="G744" s="195" t="n"/>
      <c r="H744" s="195" t="n"/>
      <c r="I744" s="195" t="n"/>
    </row>
    <row r="745" ht="12.75" customHeight="1" s="324">
      <c r="F745" s="195" t="n"/>
      <c r="G745" s="195" t="n"/>
      <c r="H745" s="195" t="n"/>
      <c r="I745" s="195" t="n"/>
    </row>
    <row r="746" ht="12.75" customHeight="1" s="324">
      <c r="F746" s="195" t="n"/>
      <c r="G746" s="195" t="n"/>
      <c r="H746" s="195" t="n"/>
      <c r="I746" s="195" t="n"/>
    </row>
    <row r="747" ht="12.75" customHeight="1" s="324">
      <c r="F747" s="195" t="n"/>
      <c r="G747" s="195" t="n"/>
      <c r="H747" s="195" t="n"/>
      <c r="I747" s="195" t="n"/>
    </row>
    <row r="748" ht="12.75" customHeight="1" s="324">
      <c r="F748" s="195" t="n"/>
      <c r="G748" s="195" t="n"/>
      <c r="H748" s="195" t="n"/>
      <c r="I748" s="195" t="n"/>
    </row>
    <row r="749" ht="12.75" customHeight="1" s="324">
      <c r="F749" s="195" t="n"/>
      <c r="G749" s="195" t="n"/>
      <c r="H749" s="195" t="n"/>
      <c r="I749" s="195" t="n"/>
    </row>
    <row r="750" ht="12.75" customHeight="1" s="324">
      <c r="F750" s="195" t="n"/>
      <c r="G750" s="195" t="n"/>
      <c r="H750" s="195" t="n"/>
      <c r="I750" s="195" t="n"/>
    </row>
    <row r="751" ht="12.75" customHeight="1" s="324">
      <c r="F751" s="195" t="n"/>
      <c r="G751" s="195" t="n"/>
      <c r="H751" s="195" t="n"/>
      <c r="I751" s="195" t="n"/>
    </row>
    <row r="752" ht="12.75" customHeight="1" s="324">
      <c r="F752" s="195" t="n"/>
      <c r="G752" s="195" t="n"/>
      <c r="H752" s="195" t="n"/>
      <c r="I752" s="195" t="n"/>
    </row>
    <row r="753" ht="12.75" customHeight="1" s="324">
      <c r="F753" s="195" t="n"/>
      <c r="G753" s="195" t="n"/>
      <c r="H753" s="195" t="n"/>
      <c r="I753" s="195" t="n"/>
    </row>
    <row r="754" ht="12.75" customHeight="1" s="324">
      <c r="F754" s="195" t="n"/>
      <c r="G754" s="195" t="n"/>
      <c r="H754" s="195" t="n"/>
      <c r="I754" s="195" t="n"/>
    </row>
    <row r="755" ht="12.75" customHeight="1" s="324">
      <c r="F755" s="195" t="n"/>
      <c r="G755" s="195" t="n"/>
      <c r="H755" s="195" t="n"/>
      <c r="I755" s="195" t="n"/>
    </row>
    <row r="756" ht="12.75" customHeight="1" s="324">
      <c r="F756" s="195" t="n"/>
      <c r="G756" s="195" t="n"/>
      <c r="H756" s="195" t="n"/>
      <c r="I756" s="195" t="n"/>
    </row>
    <row r="757" ht="12.75" customHeight="1" s="324">
      <c r="F757" s="195" t="n"/>
      <c r="G757" s="195" t="n"/>
      <c r="H757" s="195" t="n"/>
      <c r="I757" s="195" t="n"/>
    </row>
    <row r="758" ht="12.75" customHeight="1" s="324">
      <c r="F758" s="195" t="n"/>
      <c r="G758" s="195" t="n"/>
      <c r="H758" s="195" t="n"/>
      <c r="I758" s="195" t="n"/>
    </row>
    <row r="759" ht="12.75" customHeight="1" s="324">
      <c r="F759" s="195" t="n"/>
      <c r="G759" s="195" t="n"/>
      <c r="H759" s="195" t="n"/>
      <c r="I759" s="195" t="n"/>
    </row>
    <row r="760" ht="12.75" customHeight="1" s="324">
      <c r="F760" s="195" t="n"/>
      <c r="G760" s="195" t="n"/>
      <c r="H760" s="195" t="n"/>
      <c r="I760" s="195" t="n"/>
    </row>
    <row r="761" ht="12.75" customHeight="1" s="324">
      <c r="F761" s="195" t="n"/>
      <c r="G761" s="195" t="n"/>
      <c r="H761" s="195" t="n"/>
      <c r="I761" s="195" t="n"/>
    </row>
    <row r="762" ht="12.75" customHeight="1" s="324">
      <c r="F762" s="195" t="n"/>
      <c r="G762" s="195" t="n"/>
      <c r="H762" s="195" t="n"/>
      <c r="I762" s="195" t="n"/>
    </row>
    <row r="763" ht="12.75" customHeight="1" s="324">
      <c r="F763" s="195" t="n"/>
      <c r="G763" s="195" t="n"/>
      <c r="H763" s="195" t="n"/>
      <c r="I763" s="195" t="n"/>
    </row>
    <row r="764" ht="12.75" customHeight="1" s="324">
      <c r="F764" s="195" t="n"/>
      <c r="G764" s="195" t="n"/>
      <c r="H764" s="195" t="n"/>
      <c r="I764" s="195" t="n"/>
    </row>
    <row r="765" ht="12.75" customHeight="1" s="324">
      <c r="F765" s="195" t="n"/>
      <c r="G765" s="195" t="n"/>
      <c r="H765" s="195" t="n"/>
      <c r="I765" s="195" t="n"/>
    </row>
    <row r="766" ht="12.75" customHeight="1" s="324">
      <c r="F766" s="195" t="n"/>
      <c r="G766" s="195" t="n"/>
      <c r="H766" s="195" t="n"/>
      <c r="I766" s="195" t="n"/>
    </row>
    <row r="767" ht="12.75" customHeight="1" s="324">
      <c r="F767" s="195" t="n"/>
      <c r="G767" s="195" t="n"/>
      <c r="H767" s="195" t="n"/>
      <c r="I767" s="195" t="n"/>
    </row>
    <row r="768" ht="12.75" customHeight="1" s="324">
      <c r="F768" s="195" t="n"/>
      <c r="G768" s="195" t="n"/>
      <c r="H768" s="195" t="n"/>
      <c r="I768" s="195" t="n"/>
    </row>
    <row r="769" ht="12.75" customHeight="1" s="324">
      <c r="F769" s="195" t="n"/>
      <c r="G769" s="195" t="n"/>
      <c r="H769" s="195" t="n"/>
      <c r="I769" s="195" t="n"/>
    </row>
    <row r="770" ht="12.75" customHeight="1" s="324">
      <c r="F770" s="195" t="n"/>
      <c r="G770" s="195" t="n"/>
      <c r="H770" s="195" t="n"/>
      <c r="I770" s="195" t="n"/>
    </row>
    <row r="771" ht="12.75" customHeight="1" s="324">
      <c r="F771" s="195" t="n"/>
      <c r="G771" s="195" t="n"/>
      <c r="H771" s="195" t="n"/>
      <c r="I771" s="195" t="n"/>
    </row>
    <row r="772" ht="12.75" customHeight="1" s="324">
      <c r="F772" s="195" t="n"/>
      <c r="G772" s="195" t="n"/>
      <c r="H772" s="195" t="n"/>
      <c r="I772" s="195" t="n"/>
    </row>
    <row r="773" ht="12.75" customHeight="1" s="324">
      <c r="F773" s="195" t="n"/>
      <c r="G773" s="195" t="n"/>
      <c r="H773" s="195" t="n"/>
      <c r="I773" s="195" t="n"/>
    </row>
    <row r="774" ht="12.75" customHeight="1" s="324">
      <c r="F774" s="195" t="n"/>
      <c r="G774" s="195" t="n"/>
      <c r="H774" s="195" t="n"/>
      <c r="I774" s="195" t="n"/>
    </row>
    <row r="775" ht="12.75" customHeight="1" s="324">
      <c r="F775" s="195" t="n"/>
      <c r="G775" s="195" t="n"/>
      <c r="H775" s="195" t="n"/>
      <c r="I775" s="195" t="n"/>
    </row>
    <row r="776" ht="12.75" customHeight="1" s="324">
      <c r="F776" s="195" t="n"/>
      <c r="G776" s="195" t="n"/>
      <c r="H776" s="195" t="n"/>
      <c r="I776" s="195" t="n"/>
    </row>
    <row r="777" ht="12.75" customHeight="1" s="324">
      <c r="F777" s="195" t="n"/>
      <c r="G777" s="195" t="n"/>
      <c r="H777" s="195" t="n"/>
      <c r="I777" s="195" t="n"/>
    </row>
    <row r="778" ht="12.75" customHeight="1" s="324">
      <c r="F778" s="195" t="n"/>
      <c r="G778" s="195" t="n"/>
      <c r="H778" s="195" t="n"/>
      <c r="I778" s="195" t="n"/>
    </row>
    <row r="779" ht="12.75" customHeight="1" s="324">
      <c r="F779" s="195" t="n"/>
      <c r="G779" s="195" t="n"/>
      <c r="H779" s="195" t="n"/>
      <c r="I779" s="195" t="n"/>
    </row>
    <row r="780" ht="12.75" customHeight="1" s="324">
      <c r="F780" s="195" t="n"/>
      <c r="G780" s="195" t="n"/>
      <c r="H780" s="195" t="n"/>
      <c r="I780" s="195" t="n"/>
    </row>
    <row r="781" ht="12.75" customHeight="1" s="324">
      <c r="F781" s="195" t="n"/>
      <c r="G781" s="195" t="n"/>
      <c r="H781" s="195" t="n"/>
      <c r="I781" s="195" t="n"/>
    </row>
    <row r="782" ht="12.75" customHeight="1" s="324">
      <c r="F782" s="195" t="n"/>
      <c r="G782" s="195" t="n"/>
      <c r="H782" s="195" t="n"/>
      <c r="I782" s="195" t="n"/>
    </row>
    <row r="783" ht="12.75" customHeight="1" s="324">
      <c r="F783" s="195" t="n"/>
      <c r="G783" s="195" t="n"/>
      <c r="H783" s="195" t="n"/>
      <c r="I783" s="195" t="n"/>
    </row>
    <row r="784" ht="12.75" customHeight="1" s="324">
      <c r="F784" s="195" t="n"/>
      <c r="G784" s="195" t="n"/>
      <c r="H784" s="195" t="n"/>
      <c r="I784" s="195" t="n"/>
    </row>
    <row r="785" ht="12.75" customHeight="1" s="324">
      <c r="F785" s="195" t="n"/>
      <c r="G785" s="195" t="n"/>
      <c r="H785" s="195" t="n"/>
      <c r="I785" s="195" t="n"/>
    </row>
    <row r="786" ht="12.75" customHeight="1" s="324">
      <c r="F786" s="195" t="n"/>
      <c r="G786" s="195" t="n"/>
      <c r="H786" s="195" t="n"/>
      <c r="I786" s="195" t="n"/>
    </row>
    <row r="787" ht="12.75" customHeight="1" s="324">
      <c r="F787" s="195" t="n"/>
      <c r="G787" s="195" t="n"/>
      <c r="H787" s="195" t="n"/>
      <c r="I787" s="195" t="n"/>
    </row>
    <row r="788" ht="12.75" customHeight="1" s="324">
      <c r="F788" s="195" t="n"/>
      <c r="G788" s="195" t="n"/>
      <c r="H788" s="195" t="n"/>
      <c r="I788" s="195" t="n"/>
    </row>
    <row r="789" ht="12.75" customHeight="1" s="324">
      <c r="F789" s="195" t="n"/>
      <c r="G789" s="195" t="n"/>
      <c r="H789" s="195" t="n"/>
      <c r="I789" s="195" t="n"/>
    </row>
    <row r="790" ht="12.75" customHeight="1" s="324">
      <c r="F790" s="195" t="n"/>
      <c r="G790" s="195" t="n"/>
      <c r="H790" s="195" t="n"/>
      <c r="I790" s="195" t="n"/>
    </row>
    <row r="791" ht="12.75" customHeight="1" s="324">
      <c r="F791" s="195" t="n"/>
      <c r="G791" s="195" t="n"/>
      <c r="H791" s="195" t="n"/>
      <c r="I791" s="195" t="n"/>
    </row>
    <row r="792" ht="12.75" customHeight="1" s="324">
      <c r="F792" s="195" t="n"/>
      <c r="G792" s="195" t="n"/>
      <c r="H792" s="195" t="n"/>
      <c r="I792" s="195" t="n"/>
    </row>
    <row r="793" ht="12.75" customHeight="1" s="324">
      <c r="F793" s="195" t="n"/>
      <c r="G793" s="195" t="n"/>
      <c r="H793" s="195" t="n"/>
      <c r="I793" s="195" t="n"/>
    </row>
    <row r="794" ht="12.75" customHeight="1" s="324">
      <c r="F794" s="195" t="n"/>
      <c r="G794" s="195" t="n"/>
      <c r="H794" s="195" t="n"/>
      <c r="I794" s="195" t="n"/>
    </row>
    <row r="795" ht="12.75" customHeight="1" s="324">
      <c r="F795" s="195" t="n"/>
      <c r="G795" s="195" t="n"/>
      <c r="H795" s="195" t="n"/>
      <c r="I795" s="195" t="n"/>
    </row>
    <row r="796" ht="12.75" customHeight="1" s="324">
      <c r="F796" s="195" t="n"/>
      <c r="G796" s="195" t="n"/>
      <c r="H796" s="195" t="n"/>
      <c r="I796" s="195" t="n"/>
    </row>
    <row r="797" ht="12.75" customHeight="1" s="324">
      <c r="F797" s="195" t="n"/>
      <c r="G797" s="195" t="n"/>
      <c r="H797" s="195" t="n"/>
      <c r="I797" s="195" t="n"/>
    </row>
    <row r="798" ht="12.75" customHeight="1" s="324">
      <c r="F798" s="195" t="n"/>
      <c r="G798" s="195" t="n"/>
      <c r="H798" s="195" t="n"/>
      <c r="I798" s="195" t="n"/>
    </row>
    <row r="799" ht="12.75" customHeight="1" s="324">
      <c r="F799" s="195" t="n"/>
      <c r="G799" s="195" t="n"/>
      <c r="H799" s="195" t="n"/>
      <c r="I799" s="195" t="n"/>
    </row>
    <row r="800" ht="12.75" customHeight="1" s="324">
      <c r="F800" s="195" t="n"/>
      <c r="G800" s="195" t="n"/>
      <c r="H800" s="195" t="n"/>
      <c r="I800" s="195" t="n"/>
    </row>
    <row r="801" ht="12.75" customHeight="1" s="324">
      <c r="F801" s="195" t="n"/>
      <c r="G801" s="195" t="n"/>
      <c r="H801" s="195" t="n"/>
      <c r="I801" s="195" t="n"/>
    </row>
    <row r="802" ht="12.75" customHeight="1" s="324">
      <c r="F802" s="195" t="n"/>
      <c r="G802" s="195" t="n"/>
      <c r="H802" s="195" t="n"/>
      <c r="I802" s="195" t="n"/>
    </row>
    <row r="803" ht="12.75" customHeight="1" s="324">
      <c r="F803" s="195" t="n"/>
      <c r="G803" s="195" t="n"/>
      <c r="H803" s="195" t="n"/>
      <c r="I803" s="195" t="n"/>
    </row>
    <row r="804" ht="12.75" customHeight="1" s="324">
      <c r="F804" s="195" t="n"/>
      <c r="G804" s="195" t="n"/>
      <c r="H804" s="195" t="n"/>
      <c r="I804" s="195" t="n"/>
    </row>
    <row r="805" ht="12.75" customHeight="1" s="324">
      <c r="F805" s="195" t="n"/>
      <c r="G805" s="195" t="n"/>
      <c r="H805" s="195" t="n"/>
      <c r="I805" s="195" t="n"/>
    </row>
    <row r="806" ht="12.75" customHeight="1" s="324">
      <c r="F806" s="195" t="n"/>
      <c r="G806" s="195" t="n"/>
      <c r="H806" s="195" t="n"/>
      <c r="I806" s="195" t="n"/>
    </row>
    <row r="807" ht="12.75" customHeight="1" s="324">
      <c r="F807" s="195" t="n"/>
      <c r="G807" s="195" t="n"/>
      <c r="H807" s="195" t="n"/>
      <c r="I807" s="195" t="n"/>
    </row>
    <row r="808" ht="12.75" customHeight="1" s="324">
      <c r="F808" s="195" t="n"/>
      <c r="G808" s="195" t="n"/>
      <c r="H808" s="195" t="n"/>
      <c r="I808" s="195" t="n"/>
    </row>
    <row r="809" ht="12.75" customHeight="1" s="324">
      <c r="F809" s="195" t="n"/>
      <c r="G809" s="195" t="n"/>
      <c r="H809" s="195" t="n"/>
      <c r="I809" s="195" t="n"/>
    </row>
    <row r="810" ht="12.75" customHeight="1" s="324">
      <c r="F810" s="195" t="n"/>
      <c r="G810" s="195" t="n"/>
      <c r="H810" s="195" t="n"/>
      <c r="I810" s="195" t="n"/>
    </row>
    <row r="811" ht="12.75" customHeight="1" s="324">
      <c r="F811" s="195" t="n"/>
      <c r="G811" s="195" t="n"/>
      <c r="H811" s="195" t="n"/>
      <c r="I811" s="195" t="n"/>
    </row>
    <row r="812" ht="12.75" customHeight="1" s="324">
      <c r="F812" s="195" t="n"/>
      <c r="G812" s="195" t="n"/>
      <c r="H812" s="195" t="n"/>
      <c r="I812" s="195" t="n"/>
    </row>
    <row r="813" ht="12.75" customHeight="1" s="324">
      <c r="F813" s="195" t="n"/>
      <c r="G813" s="195" t="n"/>
      <c r="H813" s="195" t="n"/>
      <c r="I813" s="195" t="n"/>
    </row>
    <row r="814" ht="12.75" customHeight="1" s="324">
      <c r="F814" s="195" t="n"/>
      <c r="G814" s="195" t="n"/>
      <c r="H814" s="195" t="n"/>
      <c r="I814" s="195" t="n"/>
    </row>
    <row r="815" ht="12.75" customHeight="1" s="324">
      <c r="F815" s="195" t="n"/>
      <c r="G815" s="195" t="n"/>
      <c r="H815" s="195" t="n"/>
      <c r="I815" s="195" t="n"/>
    </row>
    <row r="816" ht="12.75" customHeight="1" s="324">
      <c r="F816" s="195" t="n"/>
      <c r="G816" s="195" t="n"/>
      <c r="H816" s="195" t="n"/>
      <c r="I816" s="195" t="n"/>
    </row>
    <row r="817" ht="12.75" customHeight="1" s="324">
      <c r="F817" s="195" t="n"/>
      <c r="G817" s="195" t="n"/>
      <c r="H817" s="195" t="n"/>
      <c r="I817" s="195" t="n"/>
    </row>
    <row r="818" ht="12.75" customHeight="1" s="324">
      <c r="F818" s="195" t="n"/>
      <c r="G818" s="195" t="n"/>
      <c r="H818" s="195" t="n"/>
      <c r="I818" s="195" t="n"/>
    </row>
    <row r="819" ht="12.75" customHeight="1" s="324">
      <c r="F819" s="195" t="n"/>
      <c r="G819" s="195" t="n"/>
      <c r="H819" s="195" t="n"/>
      <c r="I819" s="195" t="n"/>
    </row>
    <row r="820" ht="12.75" customHeight="1" s="324">
      <c r="F820" s="195" t="n"/>
      <c r="G820" s="195" t="n"/>
      <c r="H820" s="195" t="n"/>
      <c r="I820" s="195" t="n"/>
    </row>
    <row r="821" ht="12.75" customHeight="1" s="324">
      <c r="F821" s="195" t="n"/>
      <c r="G821" s="195" t="n"/>
      <c r="H821" s="195" t="n"/>
      <c r="I821" s="195" t="n"/>
    </row>
    <row r="822" ht="12.75" customHeight="1" s="324">
      <c r="F822" s="195" t="n"/>
      <c r="G822" s="195" t="n"/>
      <c r="H822" s="195" t="n"/>
      <c r="I822" s="195" t="n"/>
    </row>
    <row r="823" ht="12.75" customHeight="1" s="324">
      <c r="F823" s="195" t="n"/>
      <c r="G823" s="195" t="n"/>
      <c r="H823" s="195" t="n"/>
      <c r="I823" s="195" t="n"/>
    </row>
    <row r="824" ht="12.75" customHeight="1" s="324">
      <c r="F824" s="195" t="n"/>
      <c r="G824" s="195" t="n"/>
      <c r="H824" s="195" t="n"/>
      <c r="I824" s="195" t="n"/>
    </row>
    <row r="825" ht="12.75" customHeight="1" s="324">
      <c r="F825" s="195" t="n"/>
      <c r="G825" s="195" t="n"/>
      <c r="H825" s="195" t="n"/>
      <c r="I825" s="195" t="n"/>
    </row>
    <row r="826" ht="12.75" customHeight="1" s="324">
      <c r="F826" s="195" t="n"/>
      <c r="G826" s="195" t="n"/>
      <c r="H826" s="195" t="n"/>
      <c r="I826" s="195" t="n"/>
    </row>
    <row r="827" ht="12.75" customHeight="1" s="324">
      <c r="F827" s="195" t="n"/>
      <c r="G827" s="195" t="n"/>
      <c r="H827" s="195" t="n"/>
      <c r="I827" s="195" t="n"/>
    </row>
    <row r="828" ht="12.75" customHeight="1" s="324">
      <c r="F828" s="195" t="n"/>
      <c r="G828" s="195" t="n"/>
      <c r="H828" s="195" t="n"/>
      <c r="I828" s="195" t="n"/>
    </row>
    <row r="829" ht="12.75" customHeight="1" s="324">
      <c r="F829" s="195" t="n"/>
      <c r="G829" s="195" t="n"/>
      <c r="H829" s="195" t="n"/>
      <c r="I829" s="195" t="n"/>
    </row>
    <row r="830" ht="12.75" customHeight="1" s="324">
      <c r="F830" s="195" t="n"/>
      <c r="G830" s="195" t="n"/>
      <c r="H830" s="195" t="n"/>
      <c r="I830" s="195" t="n"/>
    </row>
    <row r="831" ht="12.75" customHeight="1" s="324">
      <c r="F831" s="195" t="n"/>
      <c r="G831" s="195" t="n"/>
      <c r="H831" s="195" t="n"/>
      <c r="I831" s="195" t="n"/>
    </row>
    <row r="832" ht="12.75" customHeight="1" s="324">
      <c r="F832" s="195" t="n"/>
      <c r="G832" s="195" t="n"/>
      <c r="H832" s="195" t="n"/>
      <c r="I832" s="195" t="n"/>
    </row>
    <row r="833" ht="12.75" customHeight="1" s="324">
      <c r="F833" s="195" t="n"/>
      <c r="G833" s="195" t="n"/>
      <c r="H833" s="195" t="n"/>
      <c r="I833" s="195" t="n"/>
    </row>
    <row r="834" ht="12.75" customHeight="1" s="324">
      <c r="F834" s="195" t="n"/>
      <c r="G834" s="195" t="n"/>
      <c r="H834" s="195" t="n"/>
      <c r="I834" s="195" t="n"/>
    </row>
    <row r="835" ht="12.75" customHeight="1" s="324">
      <c r="F835" s="195" t="n"/>
      <c r="G835" s="195" t="n"/>
      <c r="H835" s="195" t="n"/>
      <c r="I835" s="195" t="n"/>
    </row>
    <row r="836" ht="12.75" customHeight="1" s="324">
      <c r="F836" s="195" t="n"/>
      <c r="G836" s="195" t="n"/>
      <c r="H836" s="195" t="n"/>
      <c r="I836" s="195" t="n"/>
    </row>
    <row r="837" ht="12.75" customHeight="1" s="324">
      <c r="F837" s="195" t="n"/>
      <c r="G837" s="195" t="n"/>
      <c r="H837" s="195" t="n"/>
      <c r="I837" s="195" t="n"/>
    </row>
    <row r="838" ht="12.75" customHeight="1" s="324">
      <c r="F838" s="195" t="n"/>
      <c r="G838" s="195" t="n"/>
      <c r="H838" s="195" t="n"/>
      <c r="I838" s="195" t="n"/>
    </row>
    <row r="839" ht="12.75" customHeight="1" s="324">
      <c r="F839" s="195" t="n"/>
      <c r="G839" s="195" t="n"/>
      <c r="H839" s="195" t="n"/>
      <c r="I839" s="195" t="n"/>
    </row>
    <row r="840" ht="12.75" customHeight="1" s="324">
      <c r="F840" s="195" t="n"/>
      <c r="G840" s="195" t="n"/>
      <c r="H840" s="195" t="n"/>
      <c r="I840" s="195" t="n"/>
    </row>
    <row r="841" ht="12.75" customHeight="1" s="324">
      <c r="F841" s="195" t="n"/>
      <c r="G841" s="195" t="n"/>
      <c r="H841" s="195" t="n"/>
      <c r="I841" s="195" t="n"/>
    </row>
    <row r="842" ht="12.75" customHeight="1" s="324">
      <c r="F842" s="195" t="n"/>
      <c r="G842" s="195" t="n"/>
      <c r="H842" s="195" t="n"/>
      <c r="I842" s="195" t="n"/>
    </row>
    <row r="843" ht="12.75" customHeight="1" s="324">
      <c r="F843" s="195" t="n"/>
      <c r="G843" s="195" t="n"/>
      <c r="H843" s="195" t="n"/>
      <c r="I843" s="195" t="n"/>
    </row>
    <row r="844" ht="12.75" customHeight="1" s="324">
      <c r="F844" s="195" t="n"/>
      <c r="G844" s="195" t="n"/>
      <c r="H844" s="195" t="n"/>
      <c r="I844" s="195" t="n"/>
    </row>
    <row r="845" ht="12.75" customHeight="1" s="324">
      <c r="F845" s="195" t="n"/>
      <c r="G845" s="195" t="n"/>
      <c r="H845" s="195" t="n"/>
      <c r="I845" s="195" t="n"/>
    </row>
    <row r="846" ht="12.75" customHeight="1" s="324">
      <c r="F846" s="195" t="n"/>
      <c r="G846" s="195" t="n"/>
      <c r="H846" s="195" t="n"/>
      <c r="I846" s="195" t="n"/>
    </row>
    <row r="847" ht="12.75" customHeight="1" s="324">
      <c r="F847" s="195" t="n"/>
      <c r="G847" s="195" t="n"/>
      <c r="H847" s="195" t="n"/>
      <c r="I847" s="195" t="n"/>
    </row>
    <row r="848" ht="12.75" customHeight="1" s="324">
      <c r="F848" s="195" t="n"/>
      <c r="G848" s="195" t="n"/>
      <c r="H848" s="195" t="n"/>
      <c r="I848" s="195" t="n"/>
    </row>
    <row r="849" ht="12.75" customHeight="1" s="324">
      <c r="F849" s="195" t="n"/>
      <c r="G849" s="195" t="n"/>
      <c r="H849" s="195" t="n"/>
      <c r="I849" s="195" t="n"/>
    </row>
    <row r="850" ht="12.75" customHeight="1" s="324">
      <c r="F850" s="195" t="n"/>
      <c r="G850" s="195" t="n"/>
      <c r="H850" s="195" t="n"/>
      <c r="I850" s="195" t="n"/>
    </row>
    <row r="851" ht="12.75" customHeight="1" s="324">
      <c r="F851" s="195" t="n"/>
      <c r="G851" s="195" t="n"/>
      <c r="H851" s="195" t="n"/>
      <c r="I851" s="195" t="n"/>
    </row>
    <row r="852" ht="12.75" customHeight="1" s="324">
      <c r="F852" s="195" t="n"/>
      <c r="G852" s="195" t="n"/>
      <c r="H852" s="195" t="n"/>
      <c r="I852" s="195" t="n"/>
    </row>
    <row r="853" ht="12.75" customHeight="1" s="324">
      <c r="F853" s="195" t="n"/>
      <c r="G853" s="195" t="n"/>
      <c r="H853" s="195" t="n"/>
      <c r="I853" s="195" t="n"/>
    </row>
    <row r="854" ht="12.75" customHeight="1" s="324">
      <c r="F854" s="195" t="n"/>
      <c r="G854" s="195" t="n"/>
      <c r="H854" s="195" t="n"/>
      <c r="I854" s="195" t="n"/>
    </row>
    <row r="855" ht="12.75" customHeight="1" s="324">
      <c r="F855" s="195" t="n"/>
      <c r="G855" s="195" t="n"/>
      <c r="H855" s="195" t="n"/>
      <c r="I855" s="195" t="n"/>
    </row>
    <row r="856" ht="12.75" customHeight="1" s="324">
      <c r="F856" s="195" t="n"/>
      <c r="G856" s="195" t="n"/>
      <c r="H856" s="195" t="n"/>
      <c r="I856" s="195" t="n"/>
    </row>
    <row r="857" ht="12.75" customHeight="1" s="324">
      <c r="F857" s="195" t="n"/>
      <c r="G857" s="195" t="n"/>
      <c r="H857" s="195" t="n"/>
      <c r="I857" s="195" t="n"/>
    </row>
    <row r="858" ht="12.75" customHeight="1" s="324">
      <c r="F858" s="195" t="n"/>
      <c r="G858" s="195" t="n"/>
      <c r="H858" s="195" t="n"/>
      <c r="I858" s="195" t="n"/>
    </row>
    <row r="859" ht="12.75" customHeight="1" s="324">
      <c r="F859" s="195" t="n"/>
      <c r="G859" s="195" t="n"/>
      <c r="H859" s="195" t="n"/>
      <c r="I859" s="195" t="n"/>
    </row>
    <row r="860" ht="12.75" customHeight="1" s="324">
      <c r="F860" s="195" t="n"/>
      <c r="G860" s="195" t="n"/>
      <c r="H860" s="195" t="n"/>
      <c r="I860" s="195" t="n"/>
    </row>
    <row r="861" ht="12.75" customHeight="1" s="324">
      <c r="F861" s="195" t="n"/>
      <c r="G861" s="195" t="n"/>
      <c r="H861" s="195" t="n"/>
      <c r="I861" s="195" t="n"/>
    </row>
    <row r="862" ht="12.75" customHeight="1" s="324">
      <c r="F862" s="195" t="n"/>
      <c r="G862" s="195" t="n"/>
      <c r="H862" s="195" t="n"/>
      <c r="I862" s="195" t="n"/>
    </row>
    <row r="863" ht="12.75" customHeight="1" s="324">
      <c r="F863" s="195" t="n"/>
      <c r="G863" s="195" t="n"/>
      <c r="H863" s="195" t="n"/>
      <c r="I863" s="195" t="n"/>
    </row>
    <row r="864" ht="12.75" customHeight="1" s="324">
      <c r="F864" s="195" t="n"/>
      <c r="G864" s="195" t="n"/>
      <c r="H864" s="195" t="n"/>
      <c r="I864" s="195" t="n"/>
    </row>
    <row r="865" ht="12.75" customHeight="1" s="324">
      <c r="F865" s="195" t="n"/>
      <c r="G865" s="195" t="n"/>
      <c r="H865" s="195" t="n"/>
      <c r="I865" s="195" t="n"/>
    </row>
    <row r="866" ht="12.75" customHeight="1" s="324">
      <c r="F866" s="195" t="n"/>
      <c r="G866" s="195" t="n"/>
      <c r="H866" s="195" t="n"/>
      <c r="I866" s="195" t="n"/>
    </row>
    <row r="867" ht="12.75" customHeight="1" s="324">
      <c r="F867" s="195" t="n"/>
      <c r="G867" s="195" t="n"/>
      <c r="H867" s="195" t="n"/>
      <c r="I867" s="195" t="n"/>
    </row>
    <row r="868" ht="12.75" customHeight="1" s="324">
      <c r="F868" s="195" t="n"/>
      <c r="G868" s="195" t="n"/>
      <c r="H868" s="195" t="n"/>
      <c r="I868" s="195" t="n"/>
    </row>
    <row r="869" ht="12.75" customHeight="1" s="324">
      <c r="F869" s="195" t="n"/>
      <c r="G869" s="195" t="n"/>
      <c r="H869" s="195" t="n"/>
      <c r="I869" s="195" t="n"/>
    </row>
    <row r="870" ht="12.75" customHeight="1" s="324">
      <c r="F870" s="195" t="n"/>
      <c r="G870" s="195" t="n"/>
      <c r="H870" s="195" t="n"/>
      <c r="I870" s="195" t="n"/>
    </row>
    <row r="871" ht="12.75" customHeight="1" s="324">
      <c r="F871" s="195" t="n"/>
      <c r="G871" s="195" t="n"/>
      <c r="H871" s="195" t="n"/>
      <c r="I871" s="195" t="n"/>
    </row>
    <row r="872" ht="12.75" customHeight="1" s="324">
      <c r="F872" s="195" t="n"/>
      <c r="G872" s="195" t="n"/>
      <c r="H872" s="195" t="n"/>
      <c r="I872" s="195" t="n"/>
    </row>
    <row r="873" ht="12.75" customHeight="1" s="324">
      <c r="F873" s="195" t="n"/>
      <c r="G873" s="195" t="n"/>
      <c r="H873" s="195" t="n"/>
      <c r="I873" s="195" t="n"/>
    </row>
    <row r="874" ht="12.75" customHeight="1" s="324">
      <c r="F874" s="195" t="n"/>
      <c r="G874" s="195" t="n"/>
      <c r="H874" s="195" t="n"/>
      <c r="I874" s="195" t="n"/>
    </row>
    <row r="875" ht="12.75" customHeight="1" s="324">
      <c r="F875" s="195" t="n"/>
      <c r="G875" s="195" t="n"/>
      <c r="H875" s="195" t="n"/>
      <c r="I875" s="195" t="n"/>
    </row>
    <row r="876" ht="12.75" customHeight="1" s="324">
      <c r="F876" s="195" t="n"/>
      <c r="G876" s="195" t="n"/>
      <c r="H876" s="195" t="n"/>
      <c r="I876" s="195" t="n"/>
    </row>
    <row r="877" ht="12.75" customHeight="1" s="324">
      <c r="F877" s="195" t="n"/>
      <c r="G877" s="195" t="n"/>
      <c r="H877" s="195" t="n"/>
      <c r="I877" s="195" t="n"/>
    </row>
    <row r="878" ht="12.75" customHeight="1" s="324">
      <c r="F878" s="195" t="n"/>
      <c r="G878" s="195" t="n"/>
      <c r="H878" s="195" t="n"/>
      <c r="I878" s="195" t="n"/>
    </row>
    <row r="879" ht="12.75" customHeight="1" s="324">
      <c r="F879" s="195" t="n"/>
      <c r="G879" s="195" t="n"/>
      <c r="H879" s="195" t="n"/>
      <c r="I879" s="195" t="n"/>
    </row>
    <row r="880" ht="12.75" customHeight="1" s="324">
      <c r="F880" s="195" t="n"/>
      <c r="G880" s="195" t="n"/>
      <c r="H880" s="195" t="n"/>
      <c r="I880" s="195" t="n"/>
    </row>
    <row r="881" ht="12.75" customHeight="1" s="324">
      <c r="F881" s="195" t="n"/>
      <c r="G881" s="195" t="n"/>
      <c r="H881" s="195" t="n"/>
      <c r="I881" s="195" t="n"/>
    </row>
    <row r="882" ht="12.75" customHeight="1" s="324">
      <c r="F882" s="195" t="n"/>
      <c r="G882" s="195" t="n"/>
      <c r="H882" s="195" t="n"/>
      <c r="I882" s="195" t="n"/>
    </row>
    <row r="883" ht="12.75" customHeight="1" s="324">
      <c r="F883" s="195" t="n"/>
      <c r="G883" s="195" t="n"/>
      <c r="H883" s="195" t="n"/>
      <c r="I883" s="195" t="n"/>
    </row>
    <row r="884" ht="12.75" customHeight="1" s="324">
      <c r="F884" s="195" t="n"/>
      <c r="G884" s="195" t="n"/>
      <c r="H884" s="195" t="n"/>
      <c r="I884" s="195" t="n"/>
    </row>
    <row r="885" ht="12.75" customHeight="1" s="324">
      <c r="F885" s="195" t="n"/>
      <c r="G885" s="195" t="n"/>
      <c r="H885" s="195" t="n"/>
      <c r="I885" s="195" t="n"/>
    </row>
    <row r="886" ht="12.75" customHeight="1" s="324">
      <c r="F886" s="195" t="n"/>
      <c r="G886" s="195" t="n"/>
      <c r="H886" s="195" t="n"/>
      <c r="I886" s="195" t="n"/>
    </row>
    <row r="887" ht="12.75" customHeight="1" s="324">
      <c r="F887" s="195" t="n"/>
      <c r="G887" s="195" t="n"/>
      <c r="H887" s="195" t="n"/>
      <c r="I887" s="195" t="n"/>
    </row>
    <row r="888" ht="12.75" customHeight="1" s="324">
      <c r="F888" s="195" t="n"/>
      <c r="G888" s="195" t="n"/>
      <c r="H888" s="195" t="n"/>
      <c r="I888" s="195" t="n"/>
    </row>
    <row r="889" ht="12.75" customHeight="1" s="324">
      <c r="F889" s="195" t="n"/>
      <c r="G889" s="195" t="n"/>
      <c r="H889" s="195" t="n"/>
      <c r="I889" s="195" t="n"/>
    </row>
    <row r="890" ht="12.75" customHeight="1" s="324">
      <c r="F890" s="195" t="n"/>
      <c r="G890" s="195" t="n"/>
      <c r="H890" s="195" t="n"/>
      <c r="I890" s="195" t="n"/>
    </row>
    <row r="891" ht="12.75" customHeight="1" s="324">
      <c r="F891" s="195" t="n"/>
      <c r="G891" s="195" t="n"/>
      <c r="H891" s="195" t="n"/>
      <c r="I891" s="195" t="n"/>
    </row>
    <row r="892" ht="12.75" customHeight="1" s="324">
      <c r="F892" s="195" t="n"/>
      <c r="G892" s="195" t="n"/>
      <c r="H892" s="195" t="n"/>
      <c r="I892" s="195" t="n"/>
    </row>
    <row r="893" ht="12.75" customHeight="1" s="324">
      <c r="F893" s="195" t="n"/>
      <c r="G893" s="195" t="n"/>
      <c r="H893" s="195" t="n"/>
      <c r="I893" s="195" t="n"/>
    </row>
    <row r="894" ht="12.75" customHeight="1" s="324">
      <c r="F894" s="195" t="n"/>
      <c r="G894" s="195" t="n"/>
      <c r="H894" s="195" t="n"/>
      <c r="I894" s="195" t="n"/>
    </row>
    <row r="895" ht="12.75" customHeight="1" s="324">
      <c r="F895" s="195" t="n"/>
      <c r="G895" s="195" t="n"/>
      <c r="H895" s="195" t="n"/>
      <c r="I895" s="195" t="n"/>
    </row>
    <row r="896" ht="12.75" customHeight="1" s="324">
      <c r="F896" s="195" t="n"/>
      <c r="G896" s="195" t="n"/>
      <c r="H896" s="195" t="n"/>
      <c r="I896" s="195" t="n"/>
    </row>
    <row r="897" ht="12.75" customHeight="1" s="324">
      <c r="F897" s="195" t="n"/>
      <c r="G897" s="195" t="n"/>
      <c r="H897" s="195" t="n"/>
      <c r="I897" s="195" t="n"/>
    </row>
    <row r="898" ht="12.75" customHeight="1" s="324">
      <c r="F898" s="195" t="n"/>
      <c r="G898" s="195" t="n"/>
      <c r="H898" s="195" t="n"/>
      <c r="I898" s="195" t="n"/>
    </row>
    <row r="899" ht="12.75" customHeight="1" s="324">
      <c r="F899" s="195" t="n"/>
      <c r="G899" s="195" t="n"/>
      <c r="H899" s="195" t="n"/>
      <c r="I899" s="195" t="n"/>
    </row>
    <row r="900" ht="12.75" customHeight="1" s="324">
      <c r="F900" s="195" t="n"/>
      <c r="G900" s="195" t="n"/>
      <c r="H900" s="195" t="n"/>
      <c r="I900" s="195" t="n"/>
    </row>
    <row r="901" ht="12.75" customHeight="1" s="324">
      <c r="F901" s="195" t="n"/>
      <c r="G901" s="195" t="n"/>
      <c r="H901" s="195" t="n"/>
      <c r="I901" s="195" t="n"/>
    </row>
    <row r="902" ht="12.75" customHeight="1" s="324">
      <c r="F902" s="195" t="n"/>
      <c r="G902" s="195" t="n"/>
      <c r="H902" s="195" t="n"/>
      <c r="I902" s="195" t="n"/>
    </row>
    <row r="903" ht="12.75" customHeight="1" s="324">
      <c r="F903" s="195" t="n"/>
      <c r="G903" s="195" t="n"/>
      <c r="H903" s="195" t="n"/>
      <c r="I903" s="195" t="n"/>
    </row>
    <row r="904" ht="12.75" customHeight="1" s="324">
      <c r="F904" s="195" t="n"/>
      <c r="G904" s="195" t="n"/>
      <c r="H904" s="195" t="n"/>
      <c r="I904" s="195" t="n"/>
    </row>
    <row r="905" ht="12.75" customHeight="1" s="324">
      <c r="F905" s="195" t="n"/>
      <c r="G905" s="195" t="n"/>
      <c r="H905" s="195" t="n"/>
      <c r="I905" s="195" t="n"/>
    </row>
    <row r="906" ht="12.75" customHeight="1" s="324">
      <c r="F906" s="195" t="n"/>
      <c r="G906" s="195" t="n"/>
      <c r="H906" s="195" t="n"/>
      <c r="I906" s="195" t="n"/>
    </row>
    <row r="907" ht="12.75" customHeight="1" s="324">
      <c r="F907" s="195" t="n"/>
      <c r="G907" s="195" t="n"/>
      <c r="H907" s="195" t="n"/>
      <c r="I907" s="195" t="n"/>
    </row>
    <row r="908" ht="12.75" customHeight="1" s="324">
      <c r="F908" s="195" t="n"/>
      <c r="G908" s="195" t="n"/>
      <c r="H908" s="195" t="n"/>
      <c r="I908" s="195" t="n"/>
    </row>
    <row r="909" ht="12.75" customHeight="1" s="324">
      <c r="F909" s="195" t="n"/>
      <c r="G909" s="195" t="n"/>
      <c r="H909" s="195" t="n"/>
      <c r="I909" s="195" t="n"/>
    </row>
    <row r="910" ht="12.75" customHeight="1" s="324">
      <c r="F910" s="195" t="n"/>
      <c r="G910" s="195" t="n"/>
      <c r="H910" s="195" t="n"/>
      <c r="I910" s="195" t="n"/>
    </row>
    <row r="911" ht="12.75" customHeight="1" s="324">
      <c r="F911" s="195" t="n"/>
      <c r="G911" s="195" t="n"/>
      <c r="H911" s="195" t="n"/>
      <c r="I911" s="195" t="n"/>
    </row>
    <row r="912" ht="12.75" customHeight="1" s="324">
      <c r="F912" s="195" t="n"/>
      <c r="G912" s="195" t="n"/>
      <c r="H912" s="195" t="n"/>
      <c r="I912" s="195" t="n"/>
    </row>
    <row r="913" ht="12.75" customHeight="1" s="324">
      <c r="F913" s="195" t="n"/>
      <c r="G913" s="195" t="n"/>
      <c r="H913" s="195" t="n"/>
      <c r="I913" s="195" t="n"/>
    </row>
    <row r="914" ht="12.75" customHeight="1" s="324">
      <c r="F914" s="195" t="n"/>
      <c r="G914" s="195" t="n"/>
      <c r="H914" s="195" t="n"/>
      <c r="I914" s="195" t="n"/>
    </row>
    <row r="915" ht="12.75" customHeight="1" s="324">
      <c r="F915" s="195" t="n"/>
      <c r="G915" s="195" t="n"/>
      <c r="H915" s="195" t="n"/>
      <c r="I915" s="195" t="n"/>
    </row>
    <row r="916" ht="12.75" customHeight="1" s="324">
      <c r="F916" s="195" t="n"/>
      <c r="G916" s="195" t="n"/>
      <c r="H916" s="195" t="n"/>
      <c r="I916" s="195" t="n"/>
    </row>
    <row r="917" ht="12.75" customHeight="1" s="324">
      <c r="F917" s="195" t="n"/>
      <c r="G917" s="195" t="n"/>
      <c r="H917" s="195" t="n"/>
      <c r="I917" s="195" t="n"/>
    </row>
    <row r="918" ht="12.75" customHeight="1" s="324">
      <c r="F918" s="195" t="n"/>
      <c r="G918" s="195" t="n"/>
      <c r="H918" s="195" t="n"/>
      <c r="I918" s="195" t="n"/>
    </row>
    <row r="919" ht="12.75" customHeight="1" s="324">
      <c r="F919" s="195" t="n"/>
      <c r="G919" s="195" t="n"/>
      <c r="H919" s="195" t="n"/>
      <c r="I919" s="195" t="n"/>
    </row>
    <row r="920" ht="12.75" customHeight="1" s="324">
      <c r="F920" s="195" t="n"/>
      <c r="G920" s="195" t="n"/>
      <c r="H920" s="195" t="n"/>
      <c r="I920" s="195" t="n"/>
    </row>
    <row r="921" ht="12.75" customHeight="1" s="324">
      <c r="F921" s="195" t="n"/>
      <c r="G921" s="195" t="n"/>
      <c r="H921" s="195" t="n"/>
      <c r="I921" s="195" t="n"/>
    </row>
    <row r="922" ht="12.75" customHeight="1" s="324">
      <c r="F922" s="195" t="n"/>
      <c r="G922" s="195" t="n"/>
      <c r="H922" s="195" t="n"/>
      <c r="I922" s="195" t="n"/>
    </row>
    <row r="923" ht="12.75" customHeight="1" s="324">
      <c r="F923" s="195" t="n"/>
      <c r="G923" s="195" t="n"/>
      <c r="H923" s="195" t="n"/>
      <c r="I923" s="195" t="n"/>
    </row>
    <row r="924" ht="12.75" customHeight="1" s="324">
      <c r="F924" s="195" t="n"/>
      <c r="G924" s="195" t="n"/>
      <c r="H924" s="195" t="n"/>
      <c r="I924" s="195" t="n"/>
    </row>
    <row r="925" ht="12.75" customHeight="1" s="324">
      <c r="F925" s="195" t="n"/>
      <c r="G925" s="195" t="n"/>
      <c r="H925" s="195" t="n"/>
      <c r="I925" s="195" t="n"/>
    </row>
    <row r="926" ht="12.75" customHeight="1" s="324">
      <c r="F926" s="195" t="n"/>
      <c r="G926" s="195" t="n"/>
      <c r="H926" s="195" t="n"/>
      <c r="I926" s="195" t="n"/>
    </row>
    <row r="927" ht="12.75" customHeight="1" s="324">
      <c r="F927" s="195" t="n"/>
      <c r="G927" s="195" t="n"/>
      <c r="H927" s="195" t="n"/>
      <c r="I927" s="195" t="n"/>
    </row>
    <row r="928" ht="12.75" customHeight="1" s="324">
      <c r="F928" s="195" t="n"/>
      <c r="G928" s="195" t="n"/>
      <c r="H928" s="195" t="n"/>
      <c r="I928" s="195" t="n"/>
    </row>
    <row r="929" ht="12.75" customHeight="1" s="324">
      <c r="F929" s="195" t="n"/>
      <c r="G929" s="195" t="n"/>
      <c r="H929" s="195" t="n"/>
      <c r="I929" s="195" t="n"/>
    </row>
    <row r="930" ht="12.75" customHeight="1" s="324">
      <c r="F930" s="195" t="n"/>
      <c r="G930" s="195" t="n"/>
      <c r="H930" s="195" t="n"/>
      <c r="I930" s="195" t="n"/>
    </row>
    <row r="931" ht="12.75" customHeight="1" s="324">
      <c r="F931" s="195" t="n"/>
      <c r="G931" s="195" t="n"/>
      <c r="H931" s="195" t="n"/>
      <c r="I931" s="195" t="n"/>
    </row>
    <row r="932" ht="12.75" customHeight="1" s="324">
      <c r="F932" s="195" t="n"/>
      <c r="G932" s="195" t="n"/>
      <c r="H932" s="195" t="n"/>
      <c r="I932" s="195" t="n"/>
    </row>
    <row r="933" ht="12.75" customHeight="1" s="324">
      <c r="F933" s="195" t="n"/>
      <c r="G933" s="195" t="n"/>
      <c r="H933" s="195" t="n"/>
      <c r="I933" s="195" t="n"/>
    </row>
    <row r="934" ht="12.75" customHeight="1" s="324">
      <c r="F934" s="195" t="n"/>
      <c r="G934" s="195" t="n"/>
      <c r="H934" s="195" t="n"/>
      <c r="I934" s="195" t="n"/>
    </row>
    <row r="935" ht="12.75" customHeight="1" s="324">
      <c r="F935" s="195" t="n"/>
      <c r="G935" s="195" t="n"/>
      <c r="H935" s="195" t="n"/>
      <c r="I935" s="195" t="n"/>
    </row>
    <row r="936" ht="12.75" customHeight="1" s="324">
      <c r="F936" s="195" t="n"/>
      <c r="G936" s="195" t="n"/>
      <c r="H936" s="195" t="n"/>
      <c r="I936" s="195" t="n"/>
    </row>
    <row r="937" ht="12.75" customHeight="1" s="324">
      <c r="F937" s="195" t="n"/>
      <c r="G937" s="195" t="n"/>
      <c r="H937" s="195" t="n"/>
      <c r="I937" s="195" t="n"/>
    </row>
    <row r="938" ht="12.75" customHeight="1" s="324">
      <c r="F938" s="195" t="n"/>
      <c r="G938" s="195" t="n"/>
      <c r="H938" s="195" t="n"/>
      <c r="I938" s="195" t="n"/>
    </row>
    <row r="939" ht="12.75" customHeight="1" s="324">
      <c r="F939" s="195" t="n"/>
      <c r="G939" s="195" t="n"/>
      <c r="H939" s="195" t="n"/>
      <c r="I939" s="195" t="n"/>
    </row>
    <row r="940" ht="12.75" customHeight="1" s="324">
      <c r="F940" s="195" t="n"/>
      <c r="G940" s="195" t="n"/>
      <c r="H940" s="195" t="n"/>
      <c r="I940" s="195" t="n"/>
    </row>
    <row r="941" ht="12.75" customHeight="1" s="324">
      <c r="F941" s="195" t="n"/>
      <c r="G941" s="195" t="n"/>
      <c r="H941" s="195" t="n"/>
      <c r="I941" s="195" t="n"/>
    </row>
    <row r="942" ht="12.75" customHeight="1" s="324">
      <c r="F942" s="195" t="n"/>
      <c r="G942" s="195" t="n"/>
      <c r="H942" s="195" t="n"/>
      <c r="I942" s="195" t="n"/>
    </row>
    <row r="943" ht="12.75" customHeight="1" s="324">
      <c r="F943" s="195" t="n"/>
      <c r="G943" s="195" t="n"/>
      <c r="H943" s="195" t="n"/>
      <c r="I943" s="195" t="n"/>
    </row>
    <row r="944" ht="12.75" customHeight="1" s="324">
      <c r="F944" s="195" t="n"/>
      <c r="G944" s="195" t="n"/>
      <c r="H944" s="195" t="n"/>
      <c r="I944" s="195" t="n"/>
    </row>
    <row r="945" ht="12.75" customHeight="1" s="324">
      <c r="F945" s="195" t="n"/>
      <c r="G945" s="195" t="n"/>
      <c r="H945" s="195" t="n"/>
      <c r="I945" s="195" t="n"/>
    </row>
    <row r="946" ht="12.75" customHeight="1" s="324">
      <c r="F946" s="195" t="n"/>
      <c r="G946" s="195" t="n"/>
      <c r="H946" s="195" t="n"/>
      <c r="I946" s="195" t="n"/>
    </row>
    <row r="947" ht="12.75" customHeight="1" s="324">
      <c r="F947" s="195" t="n"/>
      <c r="G947" s="195" t="n"/>
      <c r="H947" s="195" t="n"/>
      <c r="I947" s="195" t="n"/>
    </row>
    <row r="948" ht="12.75" customHeight="1" s="324">
      <c r="F948" s="195" t="n"/>
      <c r="G948" s="195" t="n"/>
      <c r="H948" s="195" t="n"/>
      <c r="I948" s="195" t="n"/>
    </row>
    <row r="949" ht="12.75" customHeight="1" s="324">
      <c r="F949" s="195" t="n"/>
      <c r="G949" s="195" t="n"/>
      <c r="H949" s="195" t="n"/>
      <c r="I949" s="195" t="n"/>
    </row>
    <row r="950" ht="12.75" customHeight="1" s="324">
      <c r="F950" s="195" t="n"/>
      <c r="G950" s="195" t="n"/>
      <c r="H950" s="195" t="n"/>
      <c r="I950" s="195" t="n"/>
    </row>
    <row r="951" ht="12.75" customHeight="1" s="324">
      <c r="F951" s="195" t="n"/>
      <c r="G951" s="195" t="n"/>
      <c r="H951" s="195" t="n"/>
      <c r="I951" s="195" t="n"/>
    </row>
    <row r="952" ht="12.75" customHeight="1" s="324">
      <c r="F952" s="195" t="n"/>
      <c r="G952" s="195" t="n"/>
      <c r="H952" s="195" t="n"/>
      <c r="I952" s="195" t="n"/>
    </row>
    <row r="953" ht="12.75" customHeight="1" s="324">
      <c r="F953" s="195" t="n"/>
      <c r="G953" s="195" t="n"/>
      <c r="H953" s="195" t="n"/>
      <c r="I953" s="195" t="n"/>
    </row>
    <row r="954" ht="12.75" customHeight="1" s="324">
      <c r="F954" s="195" t="n"/>
      <c r="G954" s="195" t="n"/>
      <c r="H954" s="195" t="n"/>
      <c r="I954" s="195" t="n"/>
    </row>
    <row r="955" ht="12.75" customHeight="1" s="324">
      <c r="F955" s="195" t="n"/>
      <c r="G955" s="195" t="n"/>
      <c r="H955" s="195" t="n"/>
      <c r="I955" s="195" t="n"/>
    </row>
    <row r="956" ht="12.75" customHeight="1" s="324">
      <c r="F956" s="195" t="n"/>
      <c r="G956" s="195" t="n"/>
      <c r="H956" s="195" t="n"/>
      <c r="I956" s="195" t="n"/>
    </row>
    <row r="957" ht="12.75" customHeight="1" s="324">
      <c r="F957" s="195" t="n"/>
      <c r="G957" s="195" t="n"/>
      <c r="H957" s="195" t="n"/>
      <c r="I957" s="195" t="n"/>
    </row>
    <row r="958" ht="12.75" customHeight="1" s="324">
      <c r="F958" s="195" t="n"/>
      <c r="G958" s="195" t="n"/>
      <c r="H958" s="195" t="n"/>
      <c r="I958" s="195" t="n"/>
    </row>
    <row r="959" ht="12.75" customHeight="1" s="324">
      <c r="F959" s="195" t="n"/>
      <c r="G959" s="195" t="n"/>
      <c r="H959" s="195" t="n"/>
      <c r="I959" s="195" t="n"/>
    </row>
    <row r="960" ht="12.75" customHeight="1" s="324">
      <c r="F960" s="195" t="n"/>
      <c r="G960" s="195" t="n"/>
      <c r="H960" s="195" t="n"/>
      <c r="I960" s="195" t="n"/>
    </row>
    <row r="961" ht="12.75" customHeight="1" s="324">
      <c r="F961" s="195" t="n"/>
      <c r="G961" s="195" t="n"/>
      <c r="H961" s="195" t="n"/>
      <c r="I961" s="195" t="n"/>
    </row>
    <row r="962" ht="12.75" customHeight="1" s="324">
      <c r="F962" s="195" t="n"/>
      <c r="G962" s="195" t="n"/>
      <c r="H962" s="195" t="n"/>
      <c r="I962" s="195" t="n"/>
    </row>
    <row r="963" ht="12.75" customHeight="1" s="324">
      <c r="F963" s="195" t="n"/>
      <c r="G963" s="195" t="n"/>
      <c r="H963" s="195" t="n"/>
      <c r="I963" s="195" t="n"/>
    </row>
    <row r="964" ht="12.75" customHeight="1" s="324">
      <c r="F964" s="195" t="n"/>
      <c r="G964" s="195" t="n"/>
      <c r="H964" s="195" t="n"/>
      <c r="I964" s="195" t="n"/>
    </row>
    <row r="965" ht="12.75" customHeight="1" s="324">
      <c r="F965" s="195" t="n"/>
      <c r="G965" s="195" t="n"/>
      <c r="H965" s="195" t="n"/>
      <c r="I965" s="195" t="n"/>
    </row>
    <row r="966" ht="12.75" customHeight="1" s="324">
      <c r="F966" s="195" t="n"/>
      <c r="G966" s="195" t="n"/>
      <c r="H966" s="195" t="n"/>
      <c r="I966" s="195" t="n"/>
    </row>
    <row r="967" ht="12.75" customHeight="1" s="324">
      <c r="F967" s="195" t="n"/>
      <c r="G967" s="195" t="n"/>
      <c r="H967" s="195" t="n"/>
      <c r="I967" s="195" t="n"/>
    </row>
    <row r="968" ht="12.75" customHeight="1" s="324">
      <c r="F968" s="195" t="n"/>
      <c r="G968" s="195" t="n"/>
      <c r="H968" s="195" t="n"/>
      <c r="I968" s="195" t="n"/>
    </row>
    <row r="969" ht="12.75" customHeight="1" s="324">
      <c r="F969" s="195" t="n"/>
      <c r="G969" s="195" t="n"/>
      <c r="H969" s="195" t="n"/>
      <c r="I969" s="195" t="n"/>
    </row>
    <row r="970" ht="12.75" customHeight="1" s="324">
      <c r="F970" s="195" t="n"/>
      <c r="G970" s="195" t="n"/>
      <c r="H970" s="195" t="n"/>
      <c r="I970" s="195" t="n"/>
    </row>
    <row r="971" ht="12.75" customHeight="1" s="324">
      <c r="F971" s="195" t="n"/>
      <c r="G971" s="195" t="n"/>
      <c r="H971" s="195" t="n"/>
      <c r="I971" s="195" t="n"/>
    </row>
    <row r="972" ht="12.75" customHeight="1" s="324">
      <c r="F972" s="195" t="n"/>
      <c r="G972" s="195" t="n"/>
      <c r="H972" s="195" t="n"/>
      <c r="I972" s="195" t="n"/>
    </row>
    <row r="973" ht="12.75" customHeight="1" s="324">
      <c r="F973" s="195" t="n"/>
      <c r="G973" s="195" t="n"/>
      <c r="H973" s="195" t="n"/>
      <c r="I973" s="195" t="n"/>
    </row>
    <row r="974" ht="12.75" customHeight="1" s="324">
      <c r="F974" s="195" t="n"/>
      <c r="G974" s="195" t="n"/>
      <c r="H974" s="195" t="n"/>
      <c r="I974" s="195" t="n"/>
    </row>
    <row r="975" ht="12.75" customHeight="1" s="324">
      <c r="F975" s="195" t="n"/>
      <c r="G975" s="195" t="n"/>
      <c r="H975" s="195" t="n"/>
      <c r="I975" s="195" t="n"/>
    </row>
    <row r="976" ht="12.75" customHeight="1" s="324">
      <c r="F976" s="195" t="n"/>
      <c r="G976" s="195" t="n"/>
      <c r="H976" s="195" t="n"/>
      <c r="I976" s="195" t="n"/>
    </row>
    <row r="977" ht="12.75" customHeight="1" s="324">
      <c r="F977" s="195" t="n"/>
      <c r="G977" s="195" t="n"/>
      <c r="H977" s="195" t="n"/>
      <c r="I977" s="195" t="n"/>
    </row>
    <row r="978" ht="12.75" customHeight="1" s="324">
      <c r="F978" s="195" t="n"/>
      <c r="G978" s="195" t="n"/>
      <c r="H978" s="195" t="n"/>
      <c r="I978" s="195" t="n"/>
    </row>
    <row r="979" ht="12.75" customHeight="1" s="324">
      <c r="F979" s="195" t="n"/>
      <c r="G979" s="195" t="n"/>
      <c r="H979" s="195" t="n"/>
      <c r="I979" s="195" t="n"/>
    </row>
    <row r="980" ht="12.75" customHeight="1" s="324">
      <c r="F980" s="195" t="n"/>
      <c r="G980" s="195" t="n"/>
      <c r="H980" s="195" t="n"/>
      <c r="I980" s="195" t="n"/>
    </row>
    <row r="981" ht="12.75" customHeight="1" s="324">
      <c r="F981" s="195" t="n"/>
      <c r="G981" s="195" t="n"/>
      <c r="H981" s="195" t="n"/>
      <c r="I981" s="195" t="n"/>
    </row>
    <row r="982" ht="12.75" customHeight="1" s="324">
      <c r="F982" s="195" t="n"/>
      <c r="G982" s="195" t="n"/>
      <c r="H982" s="195" t="n"/>
      <c r="I982" s="195" t="n"/>
    </row>
    <row r="983" ht="12.75" customHeight="1" s="324">
      <c r="F983" s="195" t="n"/>
      <c r="G983" s="195" t="n"/>
      <c r="H983" s="195" t="n"/>
      <c r="I983" s="195" t="n"/>
    </row>
    <row r="984" ht="12.75" customHeight="1" s="324">
      <c r="F984" s="195" t="n"/>
      <c r="G984" s="195" t="n"/>
      <c r="H984" s="195" t="n"/>
      <c r="I984" s="195" t="n"/>
    </row>
    <row r="985" ht="12.75" customHeight="1" s="324">
      <c r="F985" s="195" t="n"/>
      <c r="G985" s="195" t="n"/>
      <c r="H985" s="195" t="n"/>
      <c r="I985" s="195" t="n"/>
    </row>
    <row r="986" ht="12.75" customHeight="1" s="324">
      <c r="F986" s="195" t="n"/>
      <c r="G986" s="195" t="n"/>
      <c r="H986" s="195" t="n"/>
      <c r="I986" s="195" t="n"/>
    </row>
    <row r="987" ht="12.75" customHeight="1" s="324">
      <c r="F987" s="195" t="n"/>
      <c r="G987" s="195" t="n"/>
      <c r="H987" s="195" t="n"/>
      <c r="I987" s="195" t="n"/>
    </row>
    <row r="988" ht="12.75" customHeight="1" s="324">
      <c r="F988" s="195" t="n"/>
      <c r="G988" s="195" t="n"/>
      <c r="H988" s="195" t="n"/>
      <c r="I988" s="195" t="n"/>
    </row>
    <row r="989" ht="12.75" customHeight="1" s="324">
      <c r="F989" s="195" t="n"/>
      <c r="G989" s="195" t="n"/>
      <c r="H989" s="195" t="n"/>
      <c r="I989" s="195" t="n"/>
    </row>
    <row r="990" ht="12.75" customHeight="1" s="324">
      <c r="F990" s="195" t="n"/>
      <c r="G990" s="195" t="n"/>
      <c r="H990" s="195" t="n"/>
      <c r="I990" s="195" t="n"/>
    </row>
    <row r="991" ht="12.75" customHeight="1" s="324">
      <c r="F991" s="195" t="n"/>
      <c r="G991" s="195" t="n"/>
      <c r="H991" s="195" t="n"/>
      <c r="I991" s="195" t="n"/>
    </row>
    <row r="992" ht="12.75" customHeight="1" s="324">
      <c r="F992" s="195" t="n"/>
      <c r="G992" s="195" t="n"/>
      <c r="H992" s="195" t="n"/>
      <c r="I992" s="195" t="n"/>
    </row>
    <row r="993" ht="12.75" customHeight="1" s="324">
      <c r="F993" s="195" t="n"/>
      <c r="G993" s="195" t="n"/>
      <c r="H993" s="195" t="n"/>
      <c r="I993" s="195" t="n"/>
    </row>
    <row r="994" ht="12.75" customHeight="1" s="324">
      <c r="F994" s="195" t="n"/>
      <c r="G994" s="195" t="n"/>
      <c r="H994" s="195" t="n"/>
      <c r="I994" s="195" t="n"/>
    </row>
    <row r="995" ht="12.75" customHeight="1" s="324">
      <c r="F995" s="195" t="n"/>
      <c r="G995" s="195" t="n"/>
      <c r="H995" s="195" t="n"/>
      <c r="I995" s="195" t="n"/>
    </row>
    <row r="996" ht="12.75" customHeight="1" s="324">
      <c r="F996" s="195" t="n"/>
      <c r="G996" s="195" t="n"/>
      <c r="H996" s="195" t="n"/>
      <c r="I996" s="195" t="n"/>
    </row>
    <row r="997" ht="12.75" customHeight="1" s="324">
      <c r="F997" s="195" t="n"/>
      <c r="G997" s="195" t="n"/>
      <c r="H997" s="195" t="n"/>
      <c r="I997" s="195" t="n"/>
    </row>
    <row r="998" ht="12.75" customHeight="1" s="324">
      <c r="F998" s="195" t="n"/>
      <c r="G998" s="195" t="n"/>
      <c r="H998" s="195" t="n"/>
      <c r="I998" s="195" t="n"/>
    </row>
    <row r="999" ht="12.75" customHeight="1" s="324">
      <c r="F999" s="195" t="n"/>
      <c r="G999" s="195" t="n"/>
      <c r="H999" s="195" t="n"/>
      <c r="I999" s="195" t="n"/>
    </row>
    <row r="1000" ht="12.75" customHeight="1" s="324">
      <c r="F1000" s="195" t="n"/>
      <c r="G1000" s="195" t="n"/>
      <c r="H1000" s="195" t="n"/>
      <c r="I1000" s="195" t="n"/>
    </row>
  </sheetData>
  <mergeCells count="3">
    <mergeCell ref="A3:G3"/>
    <mergeCell ref="A2:G2"/>
    <mergeCell ref="A1:G1"/>
  </mergeCells>
  <conditionalFormatting sqref="B57:BC58">
    <cfRule type="containsText" priority="1" operator="containsText" dxfId="4" text="FALSE">
      <formula>NOT(ISERROR(SEARCH(("FALSE"),(B57))))</formula>
    </cfRule>
  </conditionalFormatting>
  <conditionalFormatting sqref="B59:BC60">
    <cfRule type="containsText" priority="2" operator="containsText" dxfId="4" text="FALSE">
      <formula>NOT(ISERROR(SEARCH(("FALSE"),(B59))))</formula>
    </cfRule>
  </conditionalFormatting>
  <pageMargins left="0.7" right="0.7" top="0.75" bottom="0.75" header="0" footer="0"/>
  <pageSetup orientation="portrait"/>
  <headerFooter>
    <oddHeader/>
    <oddFooter>&amp;CPage &amp;P of </oddFooter>
    <evenHeader/>
    <evenFooter/>
    <firstHeader/>
    <firstFooter/>
  </headerFooter>
</worksheet>
</file>

<file path=xl/worksheets/sheet5.xml><?xml version="1.0" encoding="utf-8"?>
<worksheet xmlns:r="http://schemas.openxmlformats.org/officeDocument/2006/relationships" xmlns="http://schemas.openxmlformats.org/spreadsheetml/2006/main">
  <sheetPr codeName="Sheet3">
    <tabColor rgb="FFFFB3B3"/>
    <outlinePr summaryBelow="1" summaryRight="1"/>
    <pageSetUpPr/>
  </sheetPr>
  <dimension ref="A1:Z1000"/>
  <sheetViews>
    <sheetView showGridLines="0" workbookViewId="0">
      <selection activeCell="A1" sqref="A1"/>
    </sheetView>
  </sheetViews>
  <sheetFormatPr baseColWidth="8" defaultColWidth="12.63" defaultRowHeight="15" customHeight="1"/>
  <cols>
    <col width="13.5" customWidth="1" style="324" min="2" max="2"/>
    <col width="31.88" customWidth="1" style="324" min="3" max="3"/>
    <col width="17.88" customWidth="1" style="324" min="4" max="4"/>
    <col width="31.5" customWidth="1" style="324" min="5" max="5"/>
    <col width="15.5" customWidth="1" style="324" min="6" max="6"/>
    <col width="33.13" customWidth="1" style="324" min="7" max="7"/>
    <col width="13" customWidth="1" style="324" min="8" max="8"/>
    <col width="32.13" customWidth="1" style="324" min="9" max="9"/>
    <col width="12.88" customWidth="1" style="324" min="10" max="10"/>
    <col width="14.5" customWidth="1" style="324" min="11" max="11"/>
    <col width="16" customWidth="1" style="324" min="12" max="12"/>
    <col width="16.5" customWidth="1" style="324" min="13" max="13"/>
    <col width="18.13" customWidth="1" style="324" min="14" max="14"/>
    <col width="15" customWidth="1" style="324" min="15" max="15"/>
    <col width="16" customWidth="1" style="324" min="16" max="16"/>
    <col width="14.5" customWidth="1" style="324" min="17" max="17"/>
    <col width="15" customWidth="1" style="324" min="18" max="18"/>
    <col width="16.5" customWidth="1" style="324" min="19" max="19"/>
    <col width="14.5" customWidth="1" style="324" min="20" max="20"/>
    <col hidden="1" width="8.630000000000001" customWidth="1" style="324" min="21" max="24"/>
    <col width="8.630000000000001" customWidth="1" style="324" min="25" max="26"/>
  </cols>
  <sheetData>
    <row r="1" ht="42" customHeight="1" s="324">
      <c r="A1" s="326" t="inlineStr">
        <is>
          <t>Global potential output</t>
        </is>
      </c>
      <c r="B1" s="327" t="n"/>
      <c r="C1" s="327" t="n"/>
      <c r="D1" s="327" t="n"/>
      <c r="E1" s="327" t="n"/>
      <c r="F1" s="327" t="n"/>
      <c r="G1" s="327" t="n"/>
      <c r="H1" s="327" t="n"/>
      <c r="I1" s="327" t="n"/>
      <c r="J1" s="327" t="n"/>
      <c r="K1" s="328" t="n"/>
    </row>
    <row r="2" ht="30" customHeight="1" s="324">
      <c r="A2" s="43" t="inlineStr">
        <is>
          <t>Function: Global blue carbon potential output.</t>
        </is>
      </c>
      <c r="B2" s="325" t="n"/>
      <c r="C2" s="325" t="n"/>
      <c r="D2" s="325" t="n"/>
      <c r="E2" s="325" t="n"/>
      <c r="F2" s="325" t="n"/>
      <c r="G2" s="325" t="n"/>
    </row>
    <row r="3" ht="37.5" customHeight="1" s="324">
      <c r="A3" s="45" t="inlineStr">
        <is>
          <t>Guide to user: This tab should not need to be updated to see global blue carbon potential estimates. Values on this sheet are outputs from the "Cost curve calculations" sheet. These outputs will reflect any updates made to the data points and calculations.</t>
        </is>
      </c>
      <c r="H3" s="195" t="n"/>
      <c r="I3" s="195" t="n"/>
      <c r="J3" s="195" t="n"/>
      <c r="K3" s="195" t="n"/>
      <c r="L3" s="195" t="n"/>
      <c r="M3" s="195" t="n"/>
      <c r="N3" s="195" t="n"/>
      <c r="O3" s="195" t="n"/>
      <c r="P3" s="195" t="n"/>
      <c r="Q3" s="195" t="n"/>
      <c r="R3" s="195" t="n"/>
      <c r="S3" s="195" t="n"/>
      <c r="T3" s="195" t="n"/>
      <c r="U3" s="195" t="n"/>
      <c r="V3" s="195" t="n"/>
      <c r="W3" s="195" t="n"/>
      <c r="X3" s="195" t="n"/>
      <c r="Y3" s="195" t="n"/>
      <c r="Z3" s="195" t="n"/>
    </row>
    <row r="4" ht="24.75" customHeight="1" s="324">
      <c r="A4" s="188" t="inlineStr">
        <is>
          <t>Total global blue carbon potential</t>
        </is>
      </c>
      <c r="B4" s="195" t="n"/>
      <c r="C4" s="195" t="n"/>
      <c r="D4" s="195" t="n"/>
      <c r="E4" s="195" t="n"/>
      <c r="F4" s="195" t="n"/>
      <c r="G4" s="195" t="n"/>
      <c r="H4" s="195" t="n"/>
      <c r="I4" s="195" t="n"/>
      <c r="J4" s="195" t="n"/>
      <c r="K4" s="195" t="n"/>
      <c r="L4" s="195" t="n"/>
      <c r="M4" s="195" t="n"/>
      <c r="N4" s="195" t="n"/>
      <c r="O4" s="195" t="n"/>
      <c r="P4" s="195" t="n"/>
      <c r="Q4" s="195" t="n"/>
      <c r="R4" s="195" t="n"/>
      <c r="S4" s="195" t="n"/>
      <c r="T4" s="195" t="n"/>
      <c r="U4" s="195" t="n"/>
      <c r="V4" s="195" t="n"/>
      <c r="W4" s="195" t="n"/>
      <c r="X4" s="195" t="n"/>
      <c r="Y4" s="195" t="n"/>
      <c r="Z4" s="195" t="n"/>
    </row>
    <row r="5" ht="12.75" customHeight="1" s="324">
      <c r="A5" s="197">
        <f>SUM(D63:D68)</f>
        <v/>
      </c>
      <c r="B5" s="195" t="n"/>
      <c r="C5" s="195" t="n"/>
      <c r="D5" s="195" t="n"/>
      <c r="E5" s="195" t="n"/>
      <c r="F5" s="195" t="n"/>
      <c r="G5" s="195" t="n"/>
      <c r="H5" s="195" t="n"/>
      <c r="I5" s="195" t="n"/>
      <c r="J5" s="195" t="n"/>
      <c r="K5" s="195" t="n"/>
      <c r="L5" s="195" t="n"/>
      <c r="M5" s="195" t="n"/>
      <c r="N5" s="195" t="n"/>
      <c r="O5" s="195" t="n"/>
      <c r="P5" s="195" t="n"/>
      <c r="Q5" s="195" t="n"/>
      <c r="R5" s="195" t="n"/>
      <c r="S5" s="195" t="n"/>
      <c r="T5" s="195" t="n"/>
      <c r="U5" s="195" t="n"/>
      <c r="V5" s="195" t="n"/>
      <c r="W5" s="195" t="n"/>
      <c r="X5" s="195" t="n"/>
      <c r="Y5" s="195" t="n"/>
      <c r="Z5" s="195" t="n"/>
    </row>
    <row r="6" ht="12.75" customHeight="1" s="324">
      <c r="A6" s="195" t="n"/>
      <c r="B6" s="195" t="n"/>
      <c r="C6" s="195" t="n"/>
      <c r="D6" s="195" t="n"/>
      <c r="E6" s="195" t="n"/>
      <c r="F6" s="195" t="n"/>
      <c r="G6" s="195" t="n"/>
      <c r="H6" s="195" t="n"/>
      <c r="I6" s="195" t="n"/>
      <c r="J6" s="195" t="n"/>
      <c r="K6" s="195" t="n"/>
      <c r="L6" s="195" t="n"/>
      <c r="M6" s="195" t="n"/>
      <c r="N6" s="195" t="n"/>
      <c r="O6" s="195" t="n"/>
      <c r="P6" s="195" t="n"/>
      <c r="Q6" s="195" t="n"/>
      <c r="R6" s="195" t="n"/>
      <c r="S6" s="195" t="n"/>
      <c r="T6" s="195" t="n"/>
      <c r="U6" s="195" t="n"/>
      <c r="V6" s="195" t="n"/>
      <c r="W6" s="195" t="n"/>
      <c r="X6" s="195" t="n"/>
      <c r="Y6" s="195" t="n"/>
      <c r="Z6" s="195" t="n"/>
    </row>
    <row r="7" ht="25.5" customHeight="1" s="324">
      <c r="A7" s="92" t="inlineStr">
        <is>
          <t>Ecosystem</t>
        </is>
      </c>
      <c r="B7" s="93" t="inlineStr">
        <is>
          <t>Continent</t>
        </is>
      </c>
      <c r="C7" s="93" t="inlineStr">
        <is>
          <t>Restorable land (ha)</t>
        </is>
      </c>
      <c r="D7" s="93" t="inlineStr">
        <is>
          <t>% of world</t>
        </is>
      </c>
      <c r="E7" s="93" t="inlineStr">
        <is>
          <t>Restoration potential (tCO2e/yr)</t>
        </is>
      </c>
      <c r="F7" s="93" t="inlineStr">
        <is>
          <t>% of world</t>
        </is>
      </c>
      <c r="G7" s="93" t="inlineStr">
        <is>
          <t>Conservation potential (tCO2e/yr)</t>
        </is>
      </c>
      <c r="H7" s="93" t="inlineStr">
        <is>
          <t>% of world</t>
        </is>
      </c>
      <c r="I7" s="93" t="inlineStr">
        <is>
          <t>Total carbon potential (tCO2e/yr)</t>
        </is>
      </c>
      <c r="J7" s="93" t="inlineStr">
        <is>
          <t>% of world</t>
        </is>
      </c>
      <c r="K7" s="94" t="inlineStr">
        <is>
          <t>Extent (ha)</t>
        </is>
      </c>
    </row>
    <row r="8" ht="12.75" customHeight="1" s="324">
      <c r="A8" s="95" t="inlineStr">
        <is>
          <t>Mangrove</t>
        </is>
      </c>
      <c r="B8" s="96" t="inlineStr">
        <is>
          <t>North America</t>
        </is>
      </c>
      <c r="C8" s="96">
        <f>SUMIFS('Carbon potential calculations'!$E$18:$E$722,'Carbon potential calculations'!$A$18:$A$722,'Global potential output'!$B8,'Carbon potential calculations'!$D$18:$D$722,'Global potential output'!$A8)</f>
        <v/>
      </c>
      <c r="D8" s="97">
        <f>C8/C$26</f>
        <v/>
      </c>
      <c r="E8" s="96">
        <f>SUMIFS('Carbon potential calculations'!$G$18:$G$720,'Carbon potential calculations'!$A$18:$A$720,'Global potential output'!$B8,'Carbon potential calculations'!$D$18:$D$720,'Global potential output'!$A8)</f>
        <v/>
      </c>
      <c r="F8" s="97">
        <f>E8/E$26</f>
        <v/>
      </c>
      <c r="G8" s="96">
        <f>SUMIFS('Carbon potential calculations'!$O$18:$O$720,'Carbon potential calculations'!$A$18:$A$720,'Global potential output'!$B8,'Carbon potential calculations'!$D$18:$D$720,'Global potential output'!$A8)</f>
        <v/>
      </c>
      <c r="H8" s="97">
        <f>G8/G$26</f>
        <v/>
      </c>
      <c r="I8" s="96">
        <f>SUM(E8,G8)</f>
        <v/>
      </c>
      <c r="J8" s="97">
        <f>I8/I$26</f>
        <v/>
      </c>
      <c r="K8" s="98">
        <f>SUMIFS('Carbon potential calculations'!$H$18:$H$720,'Carbon potential calculations'!$A$18:$A$720,'Global potential output'!$B8,'Carbon potential calculations'!$D$18:$D$720,'Global potential output'!$A8)</f>
        <v/>
      </c>
    </row>
    <row r="9" ht="12.75" customHeight="1" s="324">
      <c r="A9" s="99">
        <f>A8</f>
        <v/>
      </c>
      <c r="B9" s="195" t="inlineStr">
        <is>
          <t>Asia</t>
        </is>
      </c>
      <c r="C9" s="195">
        <f>SUMIFS('Carbon potential calculations'!$E$18:$E$722,'Carbon potential calculations'!$A$18:$A$722,'Global potential output'!$B9,'Carbon potential calculations'!$D$18:$D$722,'Global potential output'!$A9)</f>
        <v/>
      </c>
      <c r="D9" s="100">
        <f>C9/C$26</f>
        <v/>
      </c>
      <c r="E9" s="195">
        <f>SUMIFS('Carbon potential calculations'!$G$18:$G$720,'Carbon potential calculations'!$A$18:$A$720,'Global potential output'!$B9,'Carbon potential calculations'!$D$18:$D$720,'Global potential output'!$A9)</f>
        <v/>
      </c>
      <c r="F9" s="100">
        <f>E9/E$26</f>
        <v/>
      </c>
      <c r="G9" s="195">
        <f>SUMIFS('Carbon potential calculations'!$O$18:$O$720,'Carbon potential calculations'!$A$18:$A$720,'Global potential output'!$B9,'Carbon potential calculations'!$D$18:$D$720,'Global potential output'!$A9)</f>
        <v/>
      </c>
      <c r="H9" s="100">
        <f>G9/G$26</f>
        <v/>
      </c>
      <c r="I9" s="195">
        <f>SUM(E9,G9)</f>
        <v/>
      </c>
      <c r="J9" s="100">
        <f>I9/I$26</f>
        <v/>
      </c>
      <c r="K9" s="101">
        <f>SUMIFS('Carbon potential calculations'!$H$18:$H$720,'Carbon potential calculations'!$A$18:$A$720,'Global potential output'!$B9,'Carbon potential calculations'!$D$18:$D$720,'Global potential output'!$A9)</f>
        <v/>
      </c>
    </row>
    <row r="10" ht="12.75" customHeight="1" s="324">
      <c r="A10" s="99">
        <f>A9</f>
        <v/>
      </c>
      <c r="B10" s="195" t="inlineStr">
        <is>
          <t>Oceania</t>
        </is>
      </c>
      <c r="C10" s="195">
        <f>SUMIFS('Carbon potential calculations'!$E$18:$E$722,'Carbon potential calculations'!$A$18:$A$722,'Global potential output'!$B10,'Carbon potential calculations'!$D$18:$D$722,'Global potential output'!$A10)</f>
        <v/>
      </c>
      <c r="D10" s="100">
        <f>C10/C$26</f>
        <v/>
      </c>
      <c r="E10" s="195">
        <f>SUMIFS('Carbon potential calculations'!$G$18:$G$720,'Carbon potential calculations'!$A$18:$A$720,'Global potential output'!$B10,'Carbon potential calculations'!$D$18:$D$720,'Global potential output'!$A10)</f>
        <v/>
      </c>
      <c r="F10" s="100">
        <f>E10/E$26</f>
        <v/>
      </c>
      <c r="G10" s="195">
        <f>SUMIFS('Carbon potential calculations'!$O$18:$O$720,'Carbon potential calculations'!$A$18:$A$720,'Global potential output'!$B10,'Carbon potential calculations'!$D$18:$D$720,'Global potential output'!$A10)</f>
        <v/>
      </c>
      <c r="H10" s="100">
        <f>G10/G$26</f>
        <v/>
      </c>
      <c r="I10" s="195">
        <f>SUM(E10,G10)</f>
        <v/>
      </c>
      <c r="J10" s="100">
        <f>I10/I$26</f>
        <v/>
      </c>
      <c r="K10" s="101">
        <f>SUMIFS('Carbon potential calculations'!$H$18:$H$720,'Carbon potential calculations'!$A$18:$A$720,'Global potential output'!$B10,'Carbon potential calculations'!$D$18:$D$720,'Global potential output'!$A10)</f>
        <v/>
      </c>
    </row>
    <row r="11" ht="12.75" customHeight="1" s="324">
      <c r="A11" s="99">
        <f>A10</f>
        <v/>
      </c>
      <c r="B11" s="195" t="inlineStr">
        <is>
          <t>Africa</t>
        </is>
      </c>
      <c r="C11" s="195">
        <f>SUMIFS('Carbon potential calculations'!$E$18:$E$722,'Carbon potential calculations'!$A$18:$A$722,'Global potential output'!$B11,'Carbon potential calculations'!$D$18:$D$722,'Global potential output'!$A11)</f>
        <v/>
      </c>
      <c r="D11" s="100">
        <f>C11/C$26</f>
        <v/>
      </c>
      <c r="E11" s="195">
        <f>SUMIFS('Carbon potential calculations'!$G$18:$G$720,'Carbon potential calculations'!$A$18:$A$720,'Global potential output'!$B11,'Carbon potential calculations'!$D$18:$D$720,'Global potential output'!$A11)</f>
        <v/>
      </c>
      <c r="F11" s="100">
        <f>E11/E$26</f>
        <v/>
      </c>
      <c r="G11" s="195">
        <f>SUMIFS('Carbon potential calculations'!$O$18:$O$720,'Carbon potential calculations'!$A$18:$A$720,'Global potential output'!$B11,'Carbon potential calculations'!$D$18:$D$720,'Global potential output'!$A11)</f>
        <v/>
      </c>
      <c r="H11" s="100">
        <f>G11/G$26</f>
        <v/>
      </c>
      <c r="I11" s="195">
        <f>SUM(E11,G11)</f>
        <v/>
      </c>
      <c r="J11" s="100">
        <f>I11/I$26</f>
        <v/>
      </c>
      <c r="K11" s="101">
        <f>SUMIFS('Carbon potential calculations'!$H$18:$H$720,'Carbon potential calculations'!$A$18:$A$720,'Global potential output'!$B11,'Carbon potential calculations'!$D$18:$D$720,'Global potential output'!$A11)</f>
        <v/>
      </c>
    </row>
    <row r="12" ht="12.75" customHeight="1" s="324">
      <c r="A12" s="99">
        <f>A11</f>
        <v/>
      </c>
      <c r="B12" s="195" t="inlineStr">
        <is>
          <t>South America</t>
        </is>
      </c>
      <c r="C12" s="195">
        <f>SUMIFS('Carbon potential calculations'!$E$18:$E$722,'Carbon potential calculations'!$A$18:$A$722,'Global potential output'!$B12,'Carbon potential calculations'!$D$18:$D$722,'Global potential output'!$A12)</f>
        <v/>
      </c>
      <c r="D12" s="100">
        <f>C12/C$26</f>
        <v/>
      </c>
      <c r="E12" s="195">
        <f>SUMIFS('Carbon potential calculations'!$G$18:$G$720,'Carbon potential calculations'!$A$18:$A$720,'Global potential output'!$B12,'Carbon potential calculations'!$D$18:$D$720,'Global potential output'!$A12)</f>
        <v/>
      </c>
      <c r="F12" s="100">
        <f>E12/E$26</f>
        <v/>
      </c>
      <c r="G12" s="195">
        <f>SUMIFS('Carbon potential calculations'!$O$18:$O$720,'Carbon potential calculations'!$A$18:$A$720,'Global potential output'!$B12,'Carbon potential calculations'!$D$18:$D$720,'Global potential output'!$A12)</f>
        <v/>
      </c>
      <c r="H12" s="100">
        <f>G12/G$26</f>
        <v/>
      </c>
      <c r="I12" s="195">
        <f>SUM(E12,G12)</f>
        <v/>
      </c>
      <c r="J12" s="100">
        <f>I12/I$26</f>
        <v/>
      </c>
      <c r="K12" s="101">
        <f>SUMIFS('Carbon potential calculations'!$H$18:$H$720,'Carbon potential calculations'!$A$18:$A$720,'Global potential output'!$B12,'Carbon potential calculations'!$D$18:$D$720,'Global potential output'!$A12)</f>
        <v/>
      </c>
    </row>
    <row r="13" ht="12.75" customHeight="1" s="324">
      <c r="A13" s="99">
        <f>A12</f>
        <v/>
      </c>
      <c r="B13" s="195" t="inlineStr">
        <is>
          <t>Europe</t>
        </is>
      </c>
      <c r="C13" s="195">
        <f>SUMIFS('Carbon potential calculations'!$E$18:$E$722,'Carbon potential calculations'!$A$18:$A$722,'Global potential output'!$B13,'Carbon potential calculations'!$D$18:$D$722,'Global potential output'!$A13)</f>
        <v/>
      </c>
      <c r="D13" s="100">
        <f>C13/C$26</f>
        <v/>
      </c>
      <c r="E13" s="195">
        <f>SUMIFS('Carbon potential calculations'!$G$18:$G$720,'Carbon potential calculations'!$A$18:$A$720,'Global potential output'!$B13,'Carbon potential calculations'!$D$18:$D$720,'Global potential output'!$A13)</f>
        <v/>
      </c>
      <c r="F13" s="100">
        <f>E13/E$26</f>
        <v/>
      </c>
      <c r="G13" s="195">
        <f>SUMIFS('Carbon potential calculations'!$O$18:$O$720,'Carbon potential calculations'!$A$18:$A$720,'Global potential output'!$B13,'Carbon potential calculations'!$D$18:$D$720,'Global potential output'!$A13)</f>
        <v/>
      </c>
      <c r="H13" s="100">
        <f>G13/G$26</f>
        <v/>
      </c>
      <c r="I13" s="195">
        <f>SUM(E13,G13)</f>
        <v/>
      </c>
      <c r="J13" s="100">
        <f>I13/I$26</f>
        <v/>
      </c>
      <c r="K13" s="101">
        <f>SUMIFS('Carbon potential calculations'!$H$18:$H$720,'Carbon potential calculations'!$A$18:$A$720,'Global potential output'!$B13,'Carbon potential calculations'!$D$18:$D$720,'Global potential output'!$A13)</f>
        <v/>
      </c>
    </row>
    <row r="14" ht="12.75" customHeight="1" s="324">
      <c r="A14" s="99" t="inlineStr">
        <is>
          <t>Seagrass</t>
        </is>
      </c>
      <c r="B14" s="195" t="inlineStr">
        <is>
          <t>North America</t>
        </is>
      </c>
      <c r="C14" s="195">
        <f>SUMIFS('Carbon potential calculations'!$E$18:$E$722,'Carbon potential calculations'!$A$18:$A$722,'Global potential output'!$B14,'Carbon potential calculations'!$D$18:$D$722,'Global potential output'!$A14)</f>
        <v/>
      </c>
      <c r="D14" s="100">
        <f>C14/C$27</f>
        <v/>
      </c>
      <c r="E14" s="195">
        <f>SUMIFS('Carbon potential calculations'!$G$18:$G$720,'Carbon potential calculations'!$A$18:$A$720,'Global potential output'!$B14,'Carbon potential calculations'!$D$18:$D$720,'Global potential output'!$A14)</f>
        <v/>
      </c>
      <c r="F14" s="100">
        <f>E14/E$27</f>
        <v/>
      </c>
      <c r="G14" s="195">
        <f>SUMIFS('Carbon potential calculations'!$O$18:$O$720,'Carbon potential calculations'!$A$18:$A$720,'Global potential output'!$B14,'Carbon potential calculations'!$D$18:$D$720,'Global potential output'!$A14)</f>
        <v/>
      </c>
      <c r="H14" s="100">
        <f>G14/G$27</f>
        <v/>
      </c>
      <c r="I14" s="195">
        <f>SUM(E14,G14)</f>
        <v/>
      </c>
      <c r="J14" s="100">
        <f>I14/I$27</f>
        <v/>
      </c>
      <c r="K14" s="101">
        <f>SUMIFS('Carbon potential calculations'!$H$18:$H$720,'Carbon potential calculations'!$A$18:$A$720,'Global potential output'!$B14,'Carbon potential calculations'!$D$18:$D$720,'Global potential output'!$A14)</f>
        <v/>
      </c>
    </row>
    <row r="15" ht="12.75" customHeight="1" s="324">
      <c r="A15" s="99">
        <f>A14</f>
        <v/>
      </c>
      <c r="B15" s="195" t="inlineStr">
        <is>
          <t>Asia</t>
        </is>
      </c>
      <c r="C15" s="195">
        <f>SUMIFS('Carbon potential calculations'!$E$18:$E$722,'Carbon potential calculations'!$A$18:$A$722,'Global potential output'!$B15,'Carbon potential calculations'!$D$18:$D$722,'Global potential output'!$A15)</f>
        <v/>
      </c>
      <c r="D15" s="100">
        <f>C15/C$27</f>
        <v/>
      </c>
      <c r="E15" s="195">
        <f>SUMIFS('Carbon potential calculations'!$G$18:$G$720,'Carbon potential calculations'!$A$18:$A$720,'Global potential output'!$B15,'Carbon potential calculations'!$D$18:$D$720,'Global potential output'!$A15)</f>
        <v/>
      </c>
      <c r="F15" s="100">
        <f>E15/E$27</f>
        <v/>
      </c>
      <c r="G15" s="195">
        <f>SUMIFS('Carbon potential calculations'!$O$18:$O$720,'Carbon potential calculations'!$A$18:$A$720,'Global potential output'!$B15,'Carbon potential calculations'!$D$18:$D$720,'Global potential output'!$A15)</f>
        <v/>
      </c>
      <c r="H15" s="100">
        <f>G15/G$27</f>
        <v/>
      </c>
      <c r="I15" s="195">
        <f>SUM(E15,G15)</f>
        <v/>
      </c>
      <c r="J15" s="100">
        <f>I15/I$27</f>
        <v/>
      </c>
      <c r="K15" s="101">
        <f>SUMIFS('Carbon potential calculations'!$H$18:$H$720,'Carbon potential calculations'!$A$18:$A$720,'Global potential output'!$B15,'Carbon potential calculations'!$D$18:$D$720,'Global potential output'!$A15)</f>
        <v/>
      </c>
    </row>
    <row r="16" ht="12.75" customHeight="1" s="324">
      <c r="A16" s="99">
        <f>A15</f>
        <v/>
      </c>
      <c r="B16" s="195" t="inlineStr">
        <is>
          <t>Oceania</t>
        </is>
      </c>
      <c r="C16" s="195">
        <f>SUMIFS('Carbon potential calculations'!$E$18:$E$722,'Carbon potential calculations'!$A$18:$A$722,'Global potential output'!$B16,'Carbon potential calculations'!$D$18:$D$722,'Global potential output'!$A16)</f>
        <v/>
      </c>
      <c r="D16" s="100">
        <f>C16/C$27</f>
        <v/>
      </c>
      <c r="E16" s="195">
        <f>SUMIFS('Carbon potential calculations'!$G$18:$G$720,'Carbon potential calculations'!$A$18:$A$720,'Global potential output'!$B16,'Carbon potential calculations'!$D$18:$D$720,'Global potential output'!$A16)</f>
        <v/>
      </c>
      <c r="F16" s="100">
        <f>E16/E$27</f>
        <v/>
      </c>
      <c r="G16" s="195">
        <f>SUMIFS('Carbon potential calculations'!$O$18:$O$720,'Carbon potential calculations'!$A$18:$A$720,'Global potential output'!$B16,'Carbon potential calculations'!$D$18:$D$720,'Global potential output'!$A16)</f>
        <v/>
      </c>
      <c r="H16" s="100">
        <f>G16/G$27</f>
        <v/>
      </c>
      <c r="I16" s="195">
        <f>SUM(E16,G16)</f>
        <v/>
      </c>
      <c r="J16" s="100">
        <f>I16/I$27</f>
        <v/>
      </c>
      <c r="K16" s="101">
        <f>SUMIFS('Carbon potential calculations'!$H$18:$H$720,'Carbon potential calculations'!$A$18:$A$720,'Global potential output'!$B16,'Carbon potential calculations'!$D$18:$D$720,'Global potential output'!$A16)</f>
        <v/>
      </c>
    </row>
    <row r="17" ht="12.75" customHeight="1" s="324">
      <c r="A17" s="99">
        <f>A16</f>
        <v/>
      </c>
      <c r="B17" s="195" t="inlineStr">
        <is>
          <t>Africa</t>
        </is>
      </c>
      <c r="C17" s="195">
        <f>SUMIFS('Carbon potential calculations'!$E$18:$E$722,'Carbon potential calculations'!$A$18:$A$722,'Global potential output'!$B17,'Carbon potential calculations'!$D$18:$D$722,'Global potential output'!$A17)</f>
        <v/>
      </c>
      <c r="D17" s="100">
        <f>C17/C$27</f>
        <v/>
      </c>
      <c r="E17" s="195">
        <f>SUMIFS('Carbon potential calculations'!$G$18:$G$720,'Carbon potential calculations'!$A$18:$A$720,'Global potential output'!$B17,'Carbon potential calculations'!$D$18:$D$720,'Global potential output'!$A17)</f>
        <v/>
      </c>
      <c r="F17" s="100">
        <f>E17/E$27</f>
        <v/>
      </c>
      <c r="G17" s="195">
        <f>SUMIFS('Carbon potential calculations'!$O$18:$O$720,'Carbon potential calculations'!$A$18:$A$720,'Global potential output'!$B17,'Carbon potential calculations'!$D$18:$D$720,'Global potential output'!$A17)</f>
        <v/>
      </c>
      <c r="H17" s="100">
        <f>G17/G$27</f>
        <v/>
      </c>
      <c r="I17" s="195">
        <f>SUM(E17,G17)</f>
        <v/>
      </c>
      <c r="J17" s="100">
        <f>I17/I$27</f>
        <v/>
      </c>
      <c r="K17" s="101">
        <f>SUMIFS('Carbon potential calculations'!$H$18:$H$720,'Carbon potential calculations'!$A$18:$A$720,'Global potential output'!$B17,'Carbon potential calculations'!$D$18:$D$720,'Global potential output'!$A17)</f>
        <v/>
      </c>
    </row>
    <row r="18" ht="12.75" customHeight="1" s="324">
      <c r="A18" s="99">
        <f>A17</f>
        <v/>
      </c>
      <c r="B18" s="195" t="inlineStr">
        <is>
          <t>South America</t>
        </is>
      </c>
      <c r="C18" s="195">
        <f>SUMIFS('Carbon potential calculations'!$E$18:$E$722,'Carbon potential calculations'!$A$18:$A$722,'Global potential output'!$B18,'Carbon potential calculations'!$D$18:$D$722,'Global potential output'!$A18)</f>
        <v/>
      </c>
      <c r="D18" s="100">
        <f>C18/C$27</f>
        <v/>
      </c>
      <c r="E18" s="195">
        <f>SUMIFS('Carbon potential calculations'!$G$18:$G$720,'Carbon potential calculations'!$A$18:$A$720,'Global potential output'!$B18,'Carbon potential calculations'!$D$18:$D$720,'Global potential output'!$A18)</f>
        <v/>
      </c>
      <c r="F18" s="100">
        <f>E18/E$27</f>
        <v/>
      </c>
      <c r="G18" s="195">
        <f>SUMIFS('Carbon potential calculations'!$O$18:$O$720,'Carbon potential calculations'!$A$18:$A$720,'Global potential output'!$B18,'Carbon potential calculations'!$D$18:$D$720,'Global potential output'!$A18)</f>
        <v/>
      </c>
      <c r="H18" s="100">
        <f>G18/G$27</f>
        <v/>
      </c>
      <c r="I18" s="195">
        <f>SUM(E18,G18)</f>
        <v/>
      </c>
      <c r="J18" s="100">
        <f>I18/I$27</f>
        <v/>
      </c>
      <c r="K18" s="101">
        <f>SUMIFS('Carbon potential calculations'!$H$18:$H$720,'Carbon potential calculations'!$A$18:$A$720,'Global potential output'!$B18,'Carbon potential calculations'!$D$18:$D$720,'Global potential output'!$A18)</f>
        <v/>
      </c>
    </row>
    <row r="19" ht="12.75" customHeight="1" s="324">
      <c r="A19" s="99">
        <f>A18</f>
        <v/>
      </c>
      <c r="B19" s="195" t="inlineStr">
        <is>
          <t>Europe</t>
        </is>
      </c>
      <c r="C19" s="195">
        <f>SUMIFS('Carbon potential calculations'!$E$18:$E$722,'Carbon potential calculations'!$A$18:$A$722,'Global potential output'!$B19,'Carbon potential calculations'!$D$18:$D$722,'Global potential output'!$A19)</f>
        <v/>
      </c>
      <c r="D19" s="100">
        <f>C19/C$27</f>
        <v/>
      </c>
      <c r="E19" s="195">
        <f>SUMIFS('Carbon potential calculations'!$G$18:$G$720,'Carbon potential calculations'!$A$18:$A$720,'Global potential output'!$B19,'Carbon potential calculations'!$D$18:$D$720,'Global potential output'!$A19)</f>
        <v/>
      </c>
      <c r="F19" s="100">
        <f>E19/E$27</f>
        <v/>
      </c>
      <c r="G19" s="195">
        <f>SUMIFS('Carbon potential calculations'!$O$18:$O$720,'Carbon potential calculations'!$A$18:$A$720,'Global potential output'!$B19,'Carbon potential calculations'!$D$18:$D$720,'Global potential output'!$A19)</f>
        <v/>
      </c>
      <c r="H19" s="100">
        <f>G19/G$27</f>
        <v/>
      </c>
      <c r="I19" s="195">
        <f>SUM(E19,G19)</f>
        <v/>
      </c>
      <c r="J19" s="100">
        <f>I19/I$27</f>
        <v/>
      </c>
      <c r="K19" s="101">
        <f>SUMIFS('Carbon potential calculations'!$H$18:$H$720,'Carbon potential calculations'!$A$18:$A$720,'Global potential output'!$B19,'Carbon potential calculations'!$D$18:$D$720,'Global potential output'!$A19)</f>
        <v/>
      </c>
    </row>
    <row r="20" ht="12.75" customHeight="1" s="324">
      <c r="A20" s="99" t="inlineStr">
        <is>
          <t>Salt marsh</t>
        </is>
      </c>
      <c r="B20" s="195" t="inlineStr">
        <is>
          <t>North America</t>
        </is>
      </c>
      <c r="C20" s="195">
        <f>SUMIFS('Carbon potential calculations'!$E$18:$E$722,'Carbon potential calculations'!$A$18:$A$722,'Global potential output'!$B20,'Carbon potential calculations'!$D$18:$D$722,'Global potential output'!$A20)</f>
        <v/>
      </c>
      <c r="D20" s="100">
        <f>C20/C$28</f>
        <v/>
      </c>
      <c r="E20" s="195">
        <f>SUMIFS('Carbon potential calculations'!$G$18:$G$720,'Carbon potential calculations'!$A$18:$A$720,'Global potential output'!$B20,'Carbon potential calculations'!$D$18:$D$720,'Global potential output'!$A20)</f>
        <v/>
      </c>
      <c r="F20" s="100">
        <f>E20/E$28</f>
        <v/>
      </c>
      <c r="G20" s="195">
        <f>SUMIFS('Carbon potential calculations'!$O$18:$O$720,'Carbon potential calculations'!$A$18:$A$720,'Global potential output'!$B20,'Carbon potential calculations'!$D$18:$D$720,'Global potential output'!$A20)</f>
        <v/>
      </c>
      <c r="H20" s="100">
        <f>G20/G$28</f>
        <v/>
      </c>
      <c r="I20" s="195">
        <f>SUM(E20,G20)</f>
        <v/>
      </c>
      <c r="J20" s="100">
        <f>I20/I$28</f>
        <v/>
      </c>
      <c r="K20" s="101">
        <f>SUMIFS('Carbon potential calculations'!$H$18:$H$720,'Carbon potential calculations'!$A$18:$A$720,'Global potential output'!$B20,'Carbon potential calculations'!$D$18:$D$720,'Global potential output'!$A20)</f>
        <v/>
      </c>
    </row>
    <row r="21" ht="12.75" customHeight="1" s="324">
      <c r="A21" s="99">
        <f>A20</f>
        <v/>
      </c>
      <c r="B21" s="195" t="inlineStr">
        <is>
          <t>Asia</t>
        </is>
      </c>
      <c r="C21" s="195">
        <f>SUMIFS('Carbon potential calculations'!$E$18:$E$722,'Carbon potential calculations'!$A$18:$A$722,'Global potential output'!$B21,'Carbon potential calculations'!$D$18:$D$722,'Global potential output'!$A21)</f>
        <v/>
      </c>
      <c r="D21" s="100">
        <f>C21/C$28</f>
        <v/>
      </c>
      <c r="E21" s="195">
        <f>SUMIFS('Carbon potential calculations'!$G$18:$G$720,'Carbon potential calculations'!$A$18:$A$720,'Global potential output'!$B21,'Carbon potential calculations'!$D$18:$D$720,'Global potential output'!$A21)</f>
        <v/>
      </c>
      <c r="F21" s="100">
        <f>E21/E$28</f>
        <v/>
      </c>
      <c r="G21" s="195">
        <f>SUMIFS('Carbon potential calculations'!$O$18:$O$720,'Carbon potential calculations'!$A$18:$A$720,'Global potential output'!$B21,'Carbon potential calculations'!$D$18:$D$720,'Global potential output'!$A21)</f>
        <v/>
      </c>
      <c r="H21" s="100">
        <f>G21/G$28</f>
        <v/>
      </c>
      <c r="I21" s="195">
        <f>SUM(E21,G21)</f>
        <v/>
      </c>
      <c r="J21" s="100">
        <f>I21/I$28</f>
        <v/>
      </c>
      <c r="K21" s="101">
        <f>SUMIFS('Carbon potential calculations'!$H$18:$H$720,'Carbon potential calculations'!$A$18:$A$720,'Global potential output'!$B21,'Carbon potential calculations'!$D$18:$D$720,'Global potential output'!$A21)</f>
        <v/>
      </c>
    </row>
    <row r="22" ht="12.75" customHeight="1" s="324">
      <c r="A22" s="99">
        <f>A21</f>
        <v/>
      </c>
      <c r="B22" s="195" t="inlineStr">
        <is>
          <t>Oceania</t>
        </is>
      </c>
      <c r="C22" s="195">
        <f>SUMIFS('Carbon potential calculations'!$E$18:$E$722,'Carbon potential calculations'!$A$18:$A$722,'Global potential output'!$B22,'Carbon potential calculations'!$D$18:$D$722,'Global potential output'!$A22)</f>
        <v/>
      </c>
      <c r="D22" s="100">
        <f>C22/C$28</f>
        <v/>
      </c>
      <c r="E22" s="195">
        <f>SUMIFS('Carbon potential calculations'!$G$18:$G$720,'Carbon potential calculations'!$A$18:$A$720,'Global potential output'!$B22,'Carbon potential calculations'!$D$18:$D$720,'Global potential output'!$A22)</f>
        <v/>
      </c>
      <c r="F22" s="100">
        <f>E22/E$28</f>
        <v/>
      </c>
      <c r="G22" s="195">
        <f>SUMIFS('Carbon potential calculations'!$O$18:$O$720,'Carbon potential calculations'!$A$18:$A$720,'Global potential output'!$B22,'Carbon potential calculations'!$D$18:$D$720,'Global potential output'!$A22)</f>
        <v/>
      </c>
      <c r="H22" s="100">
        <f>G22/G$28</f>
        <v/>
      </c>
      <c r="I22" s="195">
        <f>SUM(E22,G22)</f>
        <v/>
      </c>
      <c r="J22" s="100">
        <f>I22/I$28</f>
        <v/>
      </c>
      <c r="K22" s="101">
        <f>SUMIFS('Carbon potential calculations'!$H$18:$H$720,'Carbon potential calculations'!$A$18:$A$720,'Global potential output'!$B22,'Carbon potential calculations'!$D$18:$D$720,'Global potential output'!$A22)</f>
        <v/>
      </c>
    </row>
    <row r="23" ht="12.75" customHeight="1" s="324">
      <c r="A23" s="99">
        <f>A22</f>
        <v/>
      </c>
      <c r="B23" s="195" t="inlineStr">
        <is>
          <t>Africa</t>
        </is>
      </c>
      <c r="C23" s="195">
        <f>SUMIFS('Carbon potential calculations'!$E$18:$E$722,'Carbon potential calculations'!$A$18:$A$722,'Global potential output'!$B23,'Carbon potential calculations'!$D$18:$D$722,'Global potential output'!$A23)</f>
        <v/>
      </c>
      <c r="D23" s="100">
        <f>C23/C$28</f>
        <v/>
      </c>
      <c r="E23" s="195">
        <f>SUMIFS('Carbon potential calculations'!$G$18:$G$720,'Carbon potential calculations'!$A$18:$A$720,'Global potential output'!$B23,'Carbon potential calculations'!$D$18:$D$720,'Global potential output'!$A23)</f>
        <v/>
      </c>
      <c r="F23" s="100">
        <f>E23/E$28</f>
        <v/>
      </c>
      <c r="G23" s="195">
        <f>SUMIFS('Carbon potential calculations'!$O$18:$O$720,'Carbon potential calculations'!$A$18:$A$720,'Global potential output'!$B23,'Carbon potential calculations'!$D$18:$D$720,'Global potential output'!$A23)</f>
        <v/>
      </c>
      <c r="H23" s="100">
        <f>G23/G$28</f>
        <v/>
      </c>
      <c r="I23" s="195">
        <f>SUM(E23,G23)</f>
        <v/>
      </c>
      <c r="J23" s="100">
        <f>I23/I$28</f>
        <v/>
      </c>
      <c r="K23" s="101">
        <f>SUMIFS('Carbon potential calculations'!$H$18:$H$720,'Carbon potential calculations'!$A$18:$A$720,'Global potential output'!$B23,'Carbon potential calculations'!$D$18:$D$720,'Global potential output'!$A23)</f>
        <v/>
      </c>
    </row>
    <row r="24" ht="12.75" customHeight="1" s="324">
      <c r="A24" s="99">
        <f>A23</f>
        <v/>
      </c>
      <c r="B24" s="195" t="inlineStr">
        <is>
          <t>South America</t>
        </is>
      </c>
      <c r="C24" s="195">
        <f>SUMIFS('Carbon potential calculations'!$E$18:$E$722,'Carbon potential calculations'!$A$18:$A$722,'Global potential output'!$B24,'Carbon potential calculations'!$D$18:$D$722,'Global potential output'!$A24)</f>
        <v/>
      </c>
      <c r="D24" s="100">
        <f>C24/C$28</f>
        <v/>
      </c>
      <c r="E24" s="195">
        <f>SUMIFS('Carbon potential calculations'!$G$18:$G$720,'Carbon potential calculations'!$A$18:$A$720,'Global potential output'!$B24,'Carbon potential calculations'!$D$18:$D$720,'Global potential output'!$A24)</f>
        <v/>
      </c>
      <c r="F24" s="100">
        <f>E24/E$28</f>
        <v/>
      </c>
      <c r="G24" s="195">
        <f>SUMIFS('Carbon potential calculations'!$O$18:$O$720,'Carbon potential calculations'!$A$18:$A$720,'Global potential output'!$B24,'Carbon potential calculations'!$D$18:$D$720,'Global potential output'!$A24)</f>
        <v/>
      </c>
      <c r="H24" s="100">
        <f>G24/G$28</f>
        <v/>
      </c>
      <c r="I24" s="195">
        <f>SUM(E24,G24)</f>
        <v/>
      </c>
      <c r="J24" s="100">
        <f>I24/I$28</f>
        <v/>
      </c>
      <c r="K24" s="101">
        <f>SUMIFS('Carbon potential calculations'!$H$18:$H$720,'Carbon potential calculations'!$A$18:$A$720,'Global potential output'!$B24,'Carbon potential calculations'!$D$18:$D$720,'Global potential output'!$A24)</f>
        <v/>
      </c>
    </row>
    <row r="25" ht="12.75" customHeight="1" s="324">
      <c r="A25" s="99">
        <f>A24</f>
        <v/>
      </c>
      <c r="B25" s="195" t="inlineStr">
        <is>
          <t>Europe</t>
        </is>
      </c>
      <c r="C25" s="195">
        <f>SUMIFS('Carbon potential calculations'!$E$18:$E$722,'Carbon potential calculations'!$A$18:$A$722,'Global potential output'!$B25,'Carbon potential calculations'!$D$18:$D$722,'Global potential output'!$A25)</f>
        <v/>
      </c>
      <c r="D25" s="100">
        <f>C25/C$28</f>
        <v/>
      </c>
      <c r="E25" s="195">
        <f>SUMIFS('Carbon potential calculations'!$G$18:$G$720,'Carbon potential calculations'!$A$18:$A$720,'Global potential output'!$B25,'Carbon potential calculations'!$D$18:$D$720,'Global potential output'!$A25)</f>
        <v/>
      </c>
      <c r="F25" s="100">
        <f>E25/E$28</f>
        <v/>
      </c>
      <c r="G25" s="195">
        <f>SUMIFS('Carbon potential calculations'!$O$18:$O$720,'Carbon potential calculations'!$A$18:$A$720,'Global potential output'!$B25,'Carbon potential calculations'!$D$18:$D$720,'Global potential output'!$A25)</f>
        <v/>
      </c>
      <c r="H25" s="100">
        <f>G25/G$28</f>
        <v/>
      </c>
      <c r="I25" s="195">
        <f>SUM(E25,G25)</f>
        <v/>
      </c>
      <c r="J25" s="100">
        <f>I25/I$28</f>
        <v/>
      </c>
      <c r="K25" s="101">
        <f>SUMIFS('Carbon potential calculations'!$H$18:$H$720,'Carbon potential calculations'!$A$18:$A$720,'Global potential output'!$B25,'Carbon potential calculations'!$D$18:$D$720,'Global potential output'!$A25)</f>
        <v/>
      </c>
    </row>
    <row r="26" ht="12.75" customHeight="1" s="324">
      <c r="A26" s="85">
        <f>A13</f>
        <v/>
      </c>
      <c r="B26" s="188" t="inlineStr">
        <is>
          <t>Total</t>
        </is>
      </c>
      <c r="C26" s="188">
        <f>SUM(C8:C13)</f>
        <v/>
      </c>
      <c r="D26" s="188" t="n"/>
      <c r="E26" s="188">
        <f>SUM(E8:E13)</f>
        <v/>
      </c>
      <c r="F26" s="188" t="n"/>
      <c r="G26" s="188">
        <f>SUM(G8:G13)</f>
        <v/>
      </c>
      <c r="H26" s="188" t="n"/>
      <c r="I26" s="188">
        <f>SUM(I8:I13)</f>
        <v/>
      </c>
      <c r="J26" s="188" t="n"/>
      <c r="K26" s="102">
        <f>SUM(K8:K13)</f>
        <v/>
      </c>
      <c r="L26" s="195" t="n"/>
      <c r="M26" s="195" t="n"/>
      <c r="N26" s="195" t="n"/>
      <c r="O26" s="195" t="n"/>
      <c r="P26" s="195" t="n"/>
      <c r="Q26" s="195" t="n"/>
      <c r="R26" s="195" t="n"/>
      <c r="S26" s="195" t="n"/>
      <c r="T26" s="195" t="n"/>
      <c r="U26" s="195" t="n"/>
      <c r="V26" s="195" t="n"/>
      <c r="W26" s="195" t="n"/>
      <c r="X26" s="195" t="n"/>
      <c r="Y26" s="195" t="n"/>
      <c r="Z26" s="195" t="n"/>
    </row>
    <row r="27" ht="12.75" customHeight="1" s="324">
      <c r="A27" s="85">
        <f>A19</f>
        <v/>
      </c>
      <c r="B27" s="188" t="inlineStr">
        <is>
          <t>Total</t>
        </is>
      </c>
      <c r="C27" s="188">
        <f>SUM(C14:C19)</f>
        <v/>
      </c>
      <c r="D27" s="188" t="n"/>
      <c r="E27" s="188">
        <f>SUM(E14:E19)</f>
        <v/>
      </c>
      <c r="F27" s="188" t="n"/>
      <c r="G27" s="188">
        <f>SUM(G14:G19)</f>
        <v/>
      </c>
      <c r="H27" s="188" t="n"/>
      <c r="I27" s="188">
        <f>SUM(I14:I19)</f>
        <v/>
      </c>
      <c r="J27" s="188" t="n"/>
      <c r="K27" s="102">
        <f>SUM(K14:K19)</f>
        <v/>
      </c>
      <c r="L27" s="195" t="n"/>
      <c r="M27" s="195" t="n"/>
      <c r="N27" s="195" t="n"/>
      <c r="O27" s="195" t="n"/>
      <c r="P27" s="195" t="n"/>
      <c r="Q27" s="195" t="n"/>
      <c r="R27" s="195" t="n"/>
      <c r="S27" s="195" t="n"/>
      <c r="T27" s="195" t="n"/>
      <c r="U27" s="195" t="n"/>
      <c r="V27" s="195" t="n"/>
      <c r="W27" s="195" t="n"/>
      <c r="X27" s="195" t="n"/>
      <c r="Y27" s="195" t="n"/>
      <c r="Z27" s="195" t="n"/>
    </row>
    <row r="28" ht="12.75" customHeight="1" s="324">
      <c r="A28" s="85">
        <f>A25</f>
        <v/>
      </c>
      <c r="B28" s="188" t="inlineStr">
        <is>
          <t>Total</t>
        </is>
      </c>
      <c r="C28" s="188">
        <f>SUM(C20:C25)</f>
        <v/>
      </c>
      <c r="D28" s="188" t="n"/>
      <c r="E28" s="188">
        <f>SUM(E20:E25)</f>
        <v/>
      </c>
      <c r="F28" s="188" t="n"/>
      <c r="G28" s="188">
        <f>SUM(G20:G25)</f>
        <v/>
      </c>
      <c r="H28" s="188" t="n"/>
      <c r="I28" s="188">
        <f>SUM(I20:I25)</f>
        <v/>
      </c>
      <c r="J28" s="188" t="n"/>
      <c r="K28" s="102">
        <f>SUM(K20:K25)</f>
        <v/>
      </c>
    </row>
    <row r="29" ht="12.75" customHeight="1" s="324">
      <c r="A29" s="99" t="inlineStr">
        <is>
          <t>Mangrove</t>
        </is>
      </c>
      <c r="B29" s="195" t="n"/>
      <c r="C29" s="195">
        <f>SUMIFS('Carbon potential calculations'!$E$18:$E$722,'Carbon potential calculations'!$D$18:$D$722,'Global potential output'!$A29)</f>
        <v/>
      </c>
      <c r="D29" s="195">
        <f>IF(ROUND(C29,2)=ROUND(C26,2),"Pass","ERROR")</f>
        <v/>
      </c>
      <c r="E29" s="195">
        <f>SUMIFS('Carbon potential calculations'!$G$18:$G$720,'Carbon potential calculations'!$D$18:$D$720,'Global potential output'!$A29)</f>
        <v/>
      </c>
      <c r="F29" s="195">
        <f>IF(ROUND(E29,2)=ROUND(E26,2),"Pass","ERROR")</f>
        <v/>
      </c>
      <c r="G29" s="195">
        <f>SUMIFS('Carbon potential calculations'!$O$18:$O$720,'Carbon potential calculations'!$D$18:$D$720,'Global potential output'!$A29)</f>
        <v/>
      </c>
      <c r="H29" s="195">
        <f>IF(ROUND(G29,2)=ROUND(G26,2),"Pass","ERROR")</f>
        <v/>
      </c>
      <c r="I29" s="195">
        <f>SUM(E29,G29)</f>
        <v/>
      </c>
      <c r="J29" s="195" t="n"/>
      <c r="K29" s="101">
        <f>SUM(K26:K28)</f>
        <v/>
      </c>
    </row>
    <row r="30" ht="12.75" customHeight="1" s="324">
      <c r="A30" s="99" t="inlineStr">
        <is>
          <t>Seagrass</t>
        </is>
      </c>
      <c r="B30" s="195" t="n"/>
      <c r="C30" s="195">
        <f>SUMIFS('Carbon potential calculations'!$E$18:$E$722,'Carbon potential calculations'!$D$18:$D$722,'Global potential output'!$A30)</f>
        <v/>
      </c>
      <c r="D30" s="195">
        <f>IF(ROUND(C30,2)=ROUND(C27,2),"Pass","ERROR")</f>
        <v/>
      </c>
      <c r="E30" s="195">
        <f>SUMIFS('Carbon potential calculations'!$G$18:$G$720,'Carbon potential calculations'!$D$18:$D$720,'Global potential output'!$A30)</f>
        <v/>
      </c>
      <c r="F30" s="195">
        <f>IF(ROUND(E30,2)=ROUND(E27,2),"Pass","ERROR")</f>
        <v/>
      </c>
      <c r="G30" s="195">
        <f>SUMIFS('Carbon potential calculations'!$O$18:$O$720,'Carbon potential calculations'!$D$18:$D$720,'Global potential output'!$A30)</f>
        <v/>
      </c>
      <c r="H30" s="195">
        <f>IF(ROUND(G30,2)=ROUND(G27,2),"Pass","ERROR")</f>
        <v/>
      </c>
      <c r="I30" s="195" t="n"/>
      <c r="J30" s="195" t="n"/>
      <c r="K30" s="101" t="n"/>
    </row>
    <row r="31" ht="12.75" customHeight="1" s="324">
      <c r="A31" s="103" t="inlineStr">
        <is>
          <t>Salt marsh</t>
        </is>
      </c>
      <c r="B31" s="104" t="n"/>
      <c r="C31" s="104">
        <f>SUMIFS('Carbon potential calculations'!$E$18:$E$722,'Carbon potential calculations'!$D$18:$D$722,'Global potential output'!$A31)</f>
        <v/>
      </c>
      <c r="D31" s="104">
        <f>IF(ROUND(C31,2)=ROUND(C28,2),"Pass","ERROR")</f>
        <v/>
      </c>
      <c r="E31" s="104">
        <f>SUMIFS('Carbon potential calculations'!$G$18:$G$720,'Carbon potential calculations'!$D$18:$D$720,'Global potential output'!$A31)</f>
        <v/>
      </c>
      <c r="F31" s="104">
        <f>IF(ROUND(E31,2)=ROUND(E28,2),"Pass","ERROR")</f>
        <v/>
      </c>
      <c r="G31" s="104">
        <f>SUMIFS('Carbon potential calculations'!$O$18:$O$720,'Carbon potential calculations'!$D$18:$D$720,'Global potential output'!$A31)</f>
        <v/>
      </c>
      <c r="H31" s="104">
        <f>IF(ROUND(G31,2)=ROUND(G28,2),"Pass","ERROR")</f>
        <v/>
      </c>
      <c r="I31" s="104" t="n"/>
      <c r="J31" s="104" t="n"/>
      <c r="K31" s="105" t="n"/>
    </row>
    <row r="32" ht="12.75" customHeight="1" s="324"/>
    <row r="33" ht="12.75" customHeight="1" s="324"/>
    <row r="34" ht="12.75" customHeight="1" s="324">
      <c r="A34" s="323" t="inlineStr">
        <is>
          <t>Mangrove</t>
        </is>
      </c>
      <c r="B34" s="327" t="n"/>
      <c r="C34" s="327" t="n"/>
      <c r="D34" s="328" t="n"/>
    </row>
    <row r="35" ht="12.75" customHeight="1" s="324">
      <c r="A35" s="95" t="inlineStr">
        <is>
          <t>Continent</t>
        </is>
      </c>
      <c r="B35" s="96" t="inlineStr">
        <is>
          <t>Restorable potential</t>
        </is>
      </c>
      <c r="C35" s="96" t="inlineStr">
        <is>
          <t>Conservable potential</t>
        </is>
      </c>
      <c r="D35" s="98" t="inlineStr">
        <is>
          <t>Total</t>
        </is>
      </c>
    </row>
    <row r="36" ht="12.75" customHeight="1" s="324">
      <c r="A36" s="99" t="inlineStr">
        <is>
          <t>North America</t>
        </is>
      </c>
      <c r="B36" s="195">
        <f>E8</f>
        <v/>
      </c>
      <c r="C36" s="195">
        <f>G8</f>
        <v/>
      </c>
      <c r="D36" s="101">
        <f>I8</f>
        <v/>
      </c>
    </row>
    <row r="37" ht="12.75" customHeight="1" s="324">
      <c r="A37" s="99" t="inlineStr">
        <is>
          <t>Asia</t>
        </is>
      </c>
      <c r="B37" s="195">
        <f>E9</f>
        <v/>
      </c>
      <c r="C37" s="195">
        <f>G9</f>
        <v/>
      </c>
      <c r="D37" s="101">
        <f>I9</f>
        <v/>
      </c>
      <c r="F37" s="195" t="n"/>
    </row>
    <row r="38" ht="12.75" customHeight="1" s="324">
      <c r="A38" s="99" t="inlineStr">
        <is>
          <t>Oceania</t>
        </is>
      </c>
      <c r="B38" s="195">
        <f>E10</f>
        <v/>
      </c>
      <c r="C38" s="195">
        <f>G10</f>
        <v/>
      </c>
      <c r="D38" s="101">
        <f>I10</f>
        <v/>
      </c>
      <c r="F38" s="195" t="n"/>
    </row>
    <row r="39" ht="12.75" customHeight="1" s="324">
      <c r="A39" s="99" t="inlineStr">
        <is>
          <t>Africa</t>
        </is>
      </c>
      <c r="B39" s="195">
        <f>E11</f>
        <v/>
      </c>
      <c r="C39" s="195">
        <f>G11</f>
        <v/>
      </c>
      <c r="D39" s="101">
        <f>I11</f>
        <v/>
      </c>
      <c r="F39" s="195" t="n"/>
    </row>
    <row r="40" ht="12.75" customHeight="1" s="324">
      <c r="A40" s="99" t="inlineStr">
        <is>
          <t>South America</t>
        </is>
      </c>
      <c r="B40" s="195">
        <f>E12</f>
        <v/>
      </c>
      <c r="C40" s="195">
        <f>G12</f>
        <v/>
      </c>
      <c r="D40" s="101">
        <f>I12</f>
        <v/>
      </c>
      <c r="F40" s="195" t="n"/>
    </row>
    <row r="41" ht="12.75" customHeight="1" s="324">
      <c r="A41" s="103" t="inlineStr">
        <is>
          <t>Europe</t>
        </is>
      </c>
      <c r="B41" s="104">
        <f>E13</f>
        <v/>
      </c>
      <c r="C41" s="104">
        <f>G13</f>
        <v/>
      </c>
      <c r="D41" s="105">
        <f>I13</f>
        <v/>
      </c>
      <c r="F41" s="195" t="n"/>
    </row>
    <row r="42" ht="12.75" customHeight="1" s="324">
      <c r="C42" s="195" t="n"/>
      <c r="D42" s="195" t="n"/>
      <c r="F42" s="195" t="n"/>
    </row>
    <row r="43" ht="12.75" customHeight="1" s="324">
      <c r="A43" s="323" t="inlineStr">
        <is>
          <t>Seagrass</t>
        </is>
      </c>
      <c r="B43" s="327" t="n"/>
      <c r="C43" s="327" t="n"/>
      <c r="D43" s="328" t="n"/>
      <c r="F43" s="195" t="n"/>
    </row>
    <row r="44" ht="12.75" customHeight="1" s="324">
      <c r="A44" s="95" t="inlineStr">
        <is>
          <t>Continent</t>
        </is>
      </c>
      <c r="B44" s="96" t="inlineStr">
        <is>
          <t>Restorable potential</t>
        </is>
      </c>
      <c r="C44" s="96" t="inlineStr">
        <is>
          <t>Conservable potential</t>
        </is>
      </c>
      <c r="D44" s="98" t="inlineStr">
        <is>
          <t>Total</t>
        </is>
      </c>
      <c r="F44" s="195" t="n"/>
    </row>
    <row r="45" ht="12.75" customHeight="1" s="324">
      <c r="A45" s="99" t="inlineStr">
        <is>
          <t>North America</t>
        </is>
      </c>
      <c r="B45" s="195">
        <f>E14</f>
        <v/>
      </c>
      <c r="C45" s="195">
        <f>G14</f>
        <v/>
      </c>
      <c r="D45" s="101">
        <f>I14</f>
        <v/>
      </c>
      <c r="F45" s="195" t="n"/>
    </row>
    <row r="46" ht="12.75" customHeight="1" s="324">
      <c r="A46" s="99" t="inlineStr">
        <is>
          <t>Asia</t>
        </is>
      </c>
      <c r="B46" s="195">
        <f>E15</f>
        <v/>
      </c>
      <c r="C46" s="195">
        <f>G15</f>
        <v/>
      </c>
      <c r="D46" s="101">
        <f>I15</f>
        <v/>
      </c>
      <c r="F46" s="195" t="n"/>
    </row>
    <row r="47" ht="12.75" customHeight="1" s="324">
      <c r="A47" s="99" t="inlineStr">
        <is>
          <t>Oceania</t>
        </is>
      </c>
      <c r="B47" s="195">
        <f>E16</f>
        <v/>
      </c>
      <c r="C47" s="195">
        <f>G16</f>
        <v/>
      </c>
      <c r="D47" s="101">
        <f>I16</f>
        <v/>
      </c>
      <c r="F47" s="195" t="n"/>
    </row>
    <row r="48" ht="12.75" customHeight="1" s="324">
      <c r="A48" s="99" t="inlineStr">
        <is>
          <t>Africa</t>
        </is>
      </c>
      <c r="B48" s="195">
        <f>E17</f>
        <v/>
      </c>
      <c r="C48" s="195">
        <f>G17</f>
        <v/>
      </c>
      <c r="D48" s="101">
        <f>I17</f>
        <v/>
      </c>
      <c r="F48" s="195" t="n"/>
    </row>
    <row r="49" ht="12.75" customHeight="1" s="324">
      <c r="A49" s="99" t="inlineStr">
        <is>
          <t>South America</t>
        </is>
      </c>
      <c r="B49" s="195">
        <f>E18</f>
        <v/>
      </c>
      <c r="C49" s="195">
        <f>G18</f>
        <v/>
      </c>
      <c r="D49" s="101">
        <f>I18</f>
        <v/>
      </c>
      <c r="F49" s="195" t="n"/>
    </row>
    <row r="50" ht="12.75" customHeight="1" s="324">
      <c r="A50" s="103" t="inlineStr">
        <is>
          <t>Europe</t>
        </is>
      </c>
      <c r="B50" s="104">
        <f>E19</f>
        <v/>
      </c>
      <c r="C50" s="104">
        <f>G19</f>
        <v/>
      </c>
      <c r="D50" s="105">
        <f>I19</f>
        <v/>
      </c>
      <c r="F50" s="195" t="n"/>
    </row>
    <row r="51" ht="12.75" customHeight="1" s="324">
      <c r="C51" s="195" t="n"/>
      <c r="D51" s="195" t="n"/>
      <c r="F51" s="195" t="n"/>
    </row>
    <row r="52" ht="12.75" customHeight="1" s="324">
      <c r="A52" s="323" t="inlineStr">
        <is>
          <t>Salt Marsh</t>
        </is>
      </c>
      <c r="B52" s="327" t="n"/>
      <c r="C52" s="327" t="n"/>
      <c r="D52" s="328" t="n"/>
      <c r="F52" s="195" t="n"/>
    </row>
    <row r="53" ht="12.75" customHeight="1" s="324">
      <c r="A53" s="95" t="inlineStr">
        <is>
          <t>Continent</t>
        </is>
      </c>
      <c r="B53" s="96" t="inlineStr">
        <is>
          <t>Restorable potential</t>
        </is>
      </c>
      <c r="C53" s="96" t="inlineStr">
        <is>
          <t>Conservable potential</t>
        </is>
      </c>
      <c r="D53" s="98" t="inlineStr">
        <is>
          <t>Total</t>
        </is>
      </c>
      <c r="F53" s="195" t="n"/>
    </row>
    <row r="54" ht="12.75" customHeight="1" s="324">
      <c r="A54" s="99" t="inlineStr">
        <is>
          <t>North America</t>
        </is>
      </c>
      <c r="B54" s="195">
        <f>E20</f>
        <v/>
      </c>
      <c r="C54" s="195">
        <f>G20</f>
        <v/>
      </c>
      <c r="D54" s="101">
        <f>I20</f>
        <v/>
      </c>
      <c r="F54" s="195" t="n"/>
    </row>
    <row r="55" ht="12.75" customHeight="1" s="324">
      <c r="A55" s="99" t="inlineStr">
        <is>
          <t>Asia</t>
        </is>
      </c>
      <c r="B55" s="195">
        <f>E21</f>
        <v/>
      </c>
      <c r="C55" s="195">
        <f>G21</f>
        <v/>
      </c>
      <c r="D55" s="101">
        <f>I21</f>
        <v/>
      </c>
      <c r="F55" s="195" t="n"/>
    </row>
    <row r="56" ht="12.75" customHeight="1" s="324">
      <c r="A56" s="99" t="inlineStr">
        <is>
          <t>Oceania</t>
        </is>
      </c>
      <c r="B56" s="195">
        <f>E22</f>
        <v/>
      </c>
      <c r="C56" s="195">
        <f>G22</f>
        <v/>
      </c>
      <c r="D56" s="101">
        <f>I22</f>
        <v/>
      </c>
      <c r="F56" s="195" t="n"/>
    </row>
    <row r="57" ht="12.75" customHeight="1" s="324">
      <c r="A57" s="99" t="inlineStr">
        <is>
          <t>Africa</t>
        </is>
      </c>
      <c r="B57" s="195">
        <f>E23</f>
        <v/>
      </c>
      <c r="C57" s="195">
        <f>G23</f>
        <v/>
      </c>
      <c r="D57" s="101">
        <f>I23</f>
        <v/>
      </c>
      <c r="F57" s="195" t="n"/>
    </row>
    <row r="58" ht="12.75" customHeight="1" s="324">
      <c r="A58" s="99" t="inlineStr">
        <is>
          <t>South America</t>
        </is>
      </c>
      <c r="B58" s="195">
        <f>E24</f>
        <v/>
      </c>
      <c r="C58" s="195">
        <f>G24</f>
        <v/>
      </c>
      <c r="D58" s="101">
        <f>I24</f>
        <v/>
      </c>
      <c r="F58" s="195" t="n"/>
    </row>
    <row r="59" ht="12.75" customHeight="1" s="324">
      <c r="A59" s="103" t="inlineStr">
        <is>
          <t>Europe</t>
        </is>
      </c>
      <c r="B59" s="104">
        <f>E25</f>
        <v/>
      </c>
      <c r="C59" s="104">
        <f>G25</f>
        <v/>
      </c>
      <c r="D59" s="105">
        <f>I25</f>
        <v/>
      </c>
      <c r="F59" s="195" t="n"/>
    </row>
    <row r="60" ht="12.75" customHeight="1" s="324">
      <c r="C60" s="195" t="n"/>
      <c r="D60" s="195" t="n"/>
      <c r="F60" s="195" t="n"/>
    </row>
    <row r="61" ht="12.75" customHeight="1" s="324">
      <c r="A61" s="323" t="inlineStr">
        <is>
          <t>Total</t>
        </is>
      </c>
      <c r="B61" s="327" t="n"/>
      <c r="C61" s="327" t="n"/>
      <c r="D61" s="328" t="n"/>
      <c r="F61" s="195" t="n"/>
    </row>
    <row r="62" ht="12.75" customHeight="1" s="324">
      <c r="A62" s="95" t="inlineStr">
        <is>
          <t>Continent</t>
        </is>
      </c>
      <c r="B62" s="96" t="inlineStr">
        <is>
          <t>Restorable potential</t>
        </is>
      </c>
      <c r="C62" s="96" t="inlineStr">
        <is>
          <t>Conservable potential</t>
        </is>
      </c>
      <c r="D62" s="98" t="inlineStr">
        <is>
          <t>Total</t>
        </is>
      </c>
      <c r="F62" s="195" t="n"/>
    </row>
    <row r="63" ht="12.75" customHeight="1" s="324">
      <c r="A63" s="99" t="inlineStr">
        <is>
          <t>North America</t>
        </is>
      </c>
      <c r="B63" s="195">
        <f>SUM(E8,E14,E20)</f>
        <v/>
      </c>
      <c r="C63" s="195">
        <f>SUM(G8,G14,G20)</f>
        <v/>
      </c>
      <c r="D63" s="101">
        <f>SUM(I8,I14,I20)</f>
        <v/>
      </c>
      <c r="E63" s="107">
        <f>IF(SUM(B36,B45,B54)=B63,"Pass","FALSE")</f>
        <v/>
      </c>
      <c r="F63" s="107">
        <f>IF(SUM(C36,C45,C54)=C63,"Pass","FALSE")</f>
        <v/>
      </c>
      <c r="G63" s="107">
        <f>IF(SUM(D36,D45,D54)=D63,"Pass","FALSE")</f>
        <v/>
      </c>
    </row>
    <row r="64" ht="12.75" customHeight="1" s="324">
      <c r="A64" s="99" t="inlineStr">
        <is>
          <t>Asia</t>
        </is>
      </c>
      <c r="B64" s="195">
        <f>SUM(E9,E15,E21)</f>
        <v/>
      </c>
      <c r="C64" s="195">
        <f>SUM(G9,G15,G21)</f>
        <v/>
      </c>
      <c r="D64" s="101">
        <f>SUM(I9,I15,I21)</f>
        <v/>
      </c>
      <c r="E64" s="107">
        <f>IF(SUM(B37,B46,B55)=B64,"Pass","FALSE")</f>
        <v/>
      </c>
      <c r="F64" s="107">
        <f>IF(SUM(C37,C46,C55)=C64,"Pass","FALSE")</f>
        <v/>
      </c>
      <c r="G64" s="107">
        <f>IF(SUM(D37,D46,D55)=D64,"Pass","FALSE")</f>
        <v/>
      </c>
    </row>
    <row r="65" ht="12.75" customHeight="1" s="324">
      <c r="A65" s="99" t="inlineStr">
        <is>
          <t>Oceania</t>
        </is>
      </c>
      <c r="B65" s="195">
        <f>SUM(E10,E16,E22)</f>
        <v/>
      </c>
      <c r="C65" s="195">
        <f>SUM(G10,G16,G22)</f>
        <v/>
      </c>
      <c r="D65" s="101">
        <f>SUM(I10,I16,I22)</f>
        <v/>
      </c>
      <c r="E65" s="107">
        <f>IF(SUM(B38,B47,B56)=B65,"Pass","FALSE")</f>
        <v/>
      </c>
      <c r="F65" s="107">
        <f>IF(SUM(C38,C47,C56)=C65,"Pass","FALSE")</f>
        <v/>
      </c>
      <c r="G65" s="107">
        <f>IF(SUM(D38,D47,D56)=D65,"Pass","FALSE")</f>
        <v/>
      </c>
    </row>
    <row r="66" ht="12.75" customHeight="1" s="324">
      <c r="A66" s="99" t="inlineStr">
        <is>
          <t>Africa</t>
        </is>
      </c>
      <c r="B66" s="195">
        <f>SUM(E11,E17,E23)</f>
        <v/>
      </c>
      <c r="C66" s="195">
        <f>SUM(G11,G17,G23)</f>
        <v/>
      </c>
      <c r="D66" s="101">
        <f>SUM(I11,I17,I23)</f>
        <v/>
      </c>
      <c r="E66" s="107">
        <f>IF(SUM(B39,B48,B57)=B66,"Pass","FALSE")</f>
        <v/>
      </c>
      <c r="F66" s="107">
        <f>IF(SUM(C39,C48,C57)=C66,"Pass","FALSE")</f>
        <v/>
      </c>
      <c r="G66" s="107">
        <f>IF(SUM(D39,D48,D57)=D66,"Pass","FALSE")</f>
        <v/>
      </c>
    </row>
    <row r="67" ht="12.75" customHeight="1" s="324">
      <c r="A67" s="99" t="inlineStr">
        <is>
          <t>South America</t>
        </is>
      </c>
      <c r="B67" s="195">
        <f>SUM(E12,E18,E24)</f>
        <v/>
      </c>
      <c r="C67" s="195">
        <f>SUM(G12,G18,G24)</f>
        <v/>
      </c>
      <c r="D67" s="101">
        <f>SUM(I12,I18,I24)</f>
        <v/>
      </c>
      <c r="E67" s="107">
        <f>IF(SUM(B40,B49,B58)=B67,"Pass","FALSE")</f>
        <v/>
      </c>
      <c r="F67" s="107">
        <f>IF(SUM(C40,C49,C58)=C67,"Pass","FALSE")</f>
        <v/>
      </c>
      <c r="G67" s="107">
        <f>IF(SUM(D40,D49,D58)=D67,"Pass","FALSE")</f>
        <v/>
      </c>
    </row>
    <row r="68" ht="12.75" customHeight="1" s="324">
      <c r="A68" s="103" t="inlineStr">
        <is>
          <t>Europe</t>
        </is>
      </c>
      <c r="B68" s="104">
        <f>SUM(E13,E19,E25)</f>
        <v/>
      </c>
      <c r="C68" s="104">
        <f>SUM(G13,G19,G25)</f>
        <v/>
      </c>
      <c r="D68" s="105">
        <f>SUM(I13,I19,I25)</f>
        <v/>
      </c>
      <c r="E68" s="107">
        <f>IF(SUM(B41,B50,B59)=B68,"Pass","FALSE")</f>
        <v/>
      </c>
      <c r="F68" s="107">
        <f>IF(SUM(C41,C50,C59)=C68,"Pass","FALSE")</f>
        <v/>
      </c>
      <c r="G68" s="107">
        <f>IF(SUM(D41,D50,D59)=D68,"Pass","FALSE")</f>
        <v/>
      </c>
      <c r="H68" s="197" t="n"/>
    </row>
    <row r="69" ht="12.75" customHeight="1" s="324">
      <c r="A69" s="195" t="n"/>
      <c r="B69" s="195" t="n"/>
      <c r="C69" s="195" t="n"/>
      <c r="D69" s="195" t="n"/>
      <c r="E69" s="195" t="n"/>
      <c r="F69" s="195" t="n"/>
      <c r="G69" s="195" t="n"/>
      <c r="J69" s="195" t="n"/>
      <c r="K69" s="195" t="n"/>
      <c r="L69" s="195" t="n"/>
      <c r="M69" s="195" t="n"/>
      <c r="N69" s="195" t="n"/>
      <c r="O69" s="195" t="n"/>
      <c r="P69" s="195" t="n"/>
      <c r="Q69" s="195" t="n"/>
      <c r="R69" s="195" t="n"/>
      <c r="S69" s="195" t="n"/>
      <c r="T69" s="195" t="n"/>
      <c r="U69" s="195" t="n"/>
      <c r="V69" s="195" t="n"/>
      <c r="W69" s="195" t="n"/>
      <c r="X69" s="195" t="n"/>
      <c r="Y69" s="195" t="n"/>
      <c r="Z69" s="195" t="n"/>
    </row>
    <row r="70" ht="12.75" customHeight="1" s="324">
      <c r="A70" s="323" t="inlineStr">
        <is>
          <t>By ecosystem</t>
        </is>
      </c>
      <c r="B70" s="327" t="n"/>
      <c r="C70" s="327" t="n"/>
      <c r="D70" s="328" t="n"/>
      <c r="E70" s="195" t="n"/>
      <c r="F70" s="195" t="n"/>
      <c r="G70" s="195" t="n"/>
      <c r="H70" s="195" t="n"/>
      <c r="I70" s="195" t="n"/>
      <c r="J70" s="195" t="n"/>
      <c r="K70" s="195" t="n"/>
      <c r="L70" s="195" t="n"/>
      <c r="M70" s="195" t="n"/>
      <c r="N70" s="195" t="n"/>
      <c r="O70" s="195" t="n"/>
      <c r="P70" s="195" t="n"/>
      <c r="Q70" s="195" t="n"/>
      <c r="R70" s="195" t="n"/>
      <c r="S70" s="195" t="n"/>
      <c r="T70" s="195" t="n"/>
      <c r="U70" s="195" t="n"/>
      <c r="V70" s="195" t="n"/>
      <c r="W70" s="195" t="n"/>
      <c r="X70" s="195" t="n"/>
      <c r="Y70" s="195" t="n"/>
      <c r="Z70" s="195" t="n"/>
    </row>
    <row r="71" ht="12.75" customHeight="1" s="324">
      <c r="A71" s="95" t="n"/>
      <c r="B71" s="96" t="inlineStr">
        <is>
          <t>Restorable potential</t>
        </is>
      </c>
      <c r="C71" s="96" t="inlineStr">
        <is>
          <t>Conservable potential</t>
        </is>
      </c>
      <c r="D71" s="98" t="inlineStr">
        <is>
          <t>Total</t>
        </is>
      </c>
      <c r="F71" s="195" t="n"/>
    </row>
    <row r="72" ht="12.75" customHeight="1" s="324">
      <c r="A72" s="99" t="inlineStr">
        <is>
          <t>Mangrove</t>
        </is>
      </c>
      <c r="B72" s="195">
        <f>SUM(B36:B41)</f>
        <v/>
      </c>
      <c r="C72" s="195">
        <f>SUM(C36:C41)</f>
        <v/>
      </c>
      <c r="D72" s="101">
        <f>SUM(D36:D41)</f>
        <v/>
      </c>
      <c r="F72" s="195" t="n"/>
    </row>
    <row r="73" ht="12.75" customHeight="1" s="324">
      <c r="A73" s="99" t="inlineStr">
        <is>
          <t>Seagrass</t>
        </is>
      </c>
      <c r="B73" s="195">
        <f>SUM(B45:B50)</f>
        <v/>
      </c>
      <c r="C73" s="195">
        <f>SUM(C45:C50)</f>
        <v/>
      </c>
      <c r="D73" s="101">
        <f>SUM(D45:D50)</f>
        <v/>
      </c>
      <c r="F73" s="195" t="n"/>
    </row>
    <row r="74" ht="12.75" customHeight="1" s="324">
      <c r="A74" s="103" t="inlineStr">
        <is>
          <t>Salt marsh</t>
        </is>
      </c>
      <c r="B74" s="104">
        <f>SUM(B54:B59)</f>
        <v/>
      </c>
      <c r="C74" s="104">
        <f>SUM(C54:C59)</f>
        <v/>
      </c>
      <c r="D74" s="105">
        <f>SUM(D54:D59)</f>
        <v/>
      </c>
      <c r="F74" s="195" t="n"/>
    </row>
    <row r="75" ht="12.75" customHeight="1" s="324">
      <c r="C75" s="195" t="n"/>
      <c r="D75" s="195" t="n"/>
      <c r="F75" s="195" t="n"/>
    </row>
    <row r="76" ht="12.75" customHeight="1" s="324">
      <c r="A76" s="323" t="inlineStr">
        <is>
          <t>Restoration</t>
        </is>
      </c>
      <c r="B76" s="327" t="n"/>
      <c r="C76" s="327" t="n"/>
      <c r="D76" s="327" t="n"/>
      <c r="E76" s="327" t="n"/>
      <c r="F76" s="327" t="n"/>
      <c r="G76" s="328" t="n"/>
      <c r="H76" s="195" t="n"/>
      <c r="I76" s="195" t="n"/>
      <c r="J76" s="195" t="n"/>
      <c r="K76" s="195" t="n"/>
      <c r="L76" s="195" t="n"/>
      <c r="M76" s="195" t="n"/>
      <c r="N76" s="195" t="n"/>
      <c r="O76" s="195" t="n"/>
      <c r="P76" s="195" t="n"/>
      <c r="Q76" s="195" t="n"/>
      <c r="R76" s="195" t="n"/>
      <c r="S76" s="195" t="n"/>
      <c r="T76" s="195" t="n"/>
      <c r="U76" s="195" t="n"/>
      <c r="V76" s="195" t="n"/>
      <c r="W76" s="195" t="n"/>
      <c r="X76" s="195" t="n"/>
      <c r="Y76" s="195" t="n"/>
      <c r="Z76" s="195" t="n"/>
    </row>
    <row r="77" ht="12.75" customHeight="1" s="324">
      <c r="A77" s="95" t="n"/>
      <c r="B77" s="96" t="inlineStr">
        <is>
          <t>North America</t>
        </is>
      </c>
      <c r="C77" s="96" t="inlineStr">
        <is>
          <t>Asia</t>
        </is>
      </c>
      <c r="D77" s="96" t="inlineStr">
        <is>
          <t>Oceania</t>
        </is>
      </c>
      <c r="E77" s="96" t="inlineStr">
        <is>
          <t>Africa</t>
        </is>
      </c>
      <c r="F77" s="96" t="inlineStr">
        <is>
          <t>South America</t>
        </is>
      </c>
      <c r="G77" s="98" t="inlineStr">
        <is>
          <t>Europe</t>
        </is>
      </c>
    </row>
    <row r="78" ht="12.75" customHeight="1" s="324">
      <c r="A78" s="99" t="inlineStr">
        <is>
          <t>Mangrove</t>
        </is>
      </c>
      <c r="B78" s="195">
        <f>SUMIFS($E$8:$E$31,$A$8:$A$31,$A78,$B$8:$B$31,B$77)</f>
        <v/>
      </c>
      <c r="C78" s="195">
        <f>SUMIFS($E$8:$E$31,$A$8:$A$31,$A78,$B$8:$B$31,C$77)</f>
        <v/>
      </c>
      <c r="D78" s="195">
        <f>SUMIFS($E$8:$E$31,$A$8:$A$31,$A78,$B$8:$B$31,D$77)</f>
        <v/>
      </c>
      <c r="E78" s="195">
        <f>SUMIFS($E$8:$E$31,$A$8:$A$31,$A78,$B$8:$B$31,E$77)</f>
        <v/>
      </c>
      <c r="F78" s="195">
        <f>SUMIFS($E$8:$E$31,$A$8:$A$31,$A78,$B$8:$B$31,F$77)</f>
        <v/>
      </c>
      <c r="G78" s="101">
        <f>SUMIFS($E$8:$E$31,$A$8:$A$31,$A78,$B$8:$B$31,G$77)</f>
        <v/>
      </c>
    </row>
    <row r="79" ht="12.75" customHeight="1" s="324">
      <c r="A79" s="99" t="inlineStr">
        <is>
          <t>Seagrass</t>
        </is>
      </c>
      <c r="B79" s="195">
        <f>SUMIFS($E$8:$E$31,$A$8:$A$31,$A79,$B$8:$B$31,B$77)</f>
        <v/>
      </c>
      <c r="C79" s="195">
        <f>SUMIFS($E$8:$E$31,$A$8:$A$31,$A79,$B$8:$B$31,C$77)</f>
        <v/>
      </c>
      <c r="D79" s="195">
        <f>SUMIFS($E$8:$E$31,$A$8:$A$31,$A79,$B$8:$B$31,D$77)</f>
        <v/>
      </c>
      <c r="E79" s="195">
        <f>SUMIFS($E$8:$E$31,$A$8:$A$31,$A79,$B$8:$B$31,E$77)</f>
        <v/>
      </c>
      <c r="F79" s="195">
        <f>SUMIFS($E$8:$E$31,$A$8:$A$31,$A79,$B$8:$B$31,F$77)</f>
        <v/>
      </c>
      <c r="G79" s="101">
        <f>SUMIFS($E$8:$E$31,$A$8:$A$31,$A79,$B$8:$B$31,G$77)</f>
        <v/>
      </c>
    </row>
    <row r="80" ht="12.75" customHeight="1" s="324">
      <c r="A80" s="103" t="inlineStr">
        <is>
          <t>Salt marsh</t>
        </is>
      </c>
      <c r="B80" s="104">
        <f>SUMIFS($E$8:$E$31,$A$8:$A$31,$A80,$B$8:$B$31,B$77)</f>
        <v/>
      </c>
      <c r="C80" s="104">
        <f>SUMIFS($E$8:$E$31,$A$8:$A$31,$A80,$B$8:$B$31,C$77)</f>
        <v/>
      </c>
      <c r="D80" s="104">
        <f>SUMIFS($E$8:$E$31,$A$8:$A$31,$A80,$B$8:$B$31,D$77)</f>
        <v/>
      </c>
      <c r="E80" s="104">
        <f>SUMIFS($E$8:$E$31,$A$8:$A$31,$A80,$B$8:$B$31,E$77)</f>
        <v/>
      </c>
      <c r="F80" s="104">
        <f>SUMIFS($E$8:$E$31,$A$8:$A$31,$A80,$B$8:$B$31,F$77)</f>
        <v/>
      </c>
      <c r="G80" s="105">
        <f>SUMIFS($E$8:$E$31,$A$8:$A$31,$A80,$B$8:$B$31,G$77)</f>
        <v/>
      </c>
    </row>
    <row r="81" ht="12.75" customHeight="1" s="324">
      <c r="C81" s="195" t="n"/>
      <c r="D81" s="195" t="n"/>
      <c r="F81" s="195" t="n"/>
    </row>
    <row r="82" ht="12.75" customHeight="1" s="324">
      <c r="A82" s="323" t="inlineStr">
        <is>
          <t>Conservation</t>
        </is>
      </c>
      <c r="B82" s="327" t="n"/>
      <c r="C82" s="327" t="n"/>
      <c r="D82" s="327" t="n"/>
      <c r="E82" s="327" t="n"/>
      <c r="F82" s="327" t="n"/>
      <c r="G82" s="328" t="n"/>
      <c r="H82" s="195" t="n"/>
      <c r="I82" s="195" t="n"/>
      <c r="J82" s="195" t="n"/>
      <c r="K82" s="195" t="n"/>
      <c r="L82" s="195" t="n"/>
      <c r="M82" s="195" t="n"/>
      <c r="N82" s="195" t="n"/>
      <c r="O82" s="195" t="n"/>
      <c r="P82" s="195" t="n"/>
      <c r="Q82" s="195" t="n"/>
      <c r="R82" s="195" t="n"/>
      <c r="S82" s="195" t="n"/>
      <c r="T82" s="195" t="n"/>
      <c r="U82" s="195" t="n"/>
      <c r="V82" s="195" t="n"/>
      <c r="W82" s="195" t="n"/>
      <c r="X82" s="195" t="n"/>
      <c r="Y82" s="195" t="n"/>
      <c r="Z82" s="195" t="n"/>
    </row>
    <row r="83" ht="12.75" customHeight="1" s="324">
      <c r="A83" s="95" t="n"/>
      <c r="B83" s="96" t="inlineStr">
        <is>
          <t>North America</t>
        </is>
      </c>
      <c r="C83" s="96" t="inlineStr">
        <is>
          <t>Asia</t>
        </is>
      </c>
      <c r="D83" s="96" t="inlineStr">
        <is>
          <t>Oceania</t>
        </is>
      </c>
      <c r="E83" s="96" t="inlineStr">
        <is>
          <t>Africa</t>
        </is>
      </c>
      <c r="F83" s="96" t="inlineStr">
        <is>
          <t>South America</t>
        </is>
      </c>
      <c r="G83" s="98" t="inlineStr">
        <is>
          <t>Europe</t>
        </is>
      </c>
    </row>
    <row r="84" ht="12.75" customHeight="1" s="324">
      <c r="A84" s="99" t="inlineStr">
        <is>
          <t>Mangrove</t>
        </is>
      </c>
      <c r="B84" s="195">
        <f>SUMIFS($G$8:$G$31,$A$8:$A$31,$A84,$B$8:$B$31,B$77)</f>
        <v/>
      </c>
      <c r="C84" s="195">
        <f>SUMIFS($G$8:$G$31,$A$8:$A$31,$A84,$B$8:$B$31,C$77)</f>
        <v/>
      </c>
      <c r="D84" s="195">
        <f>SUMIFS($G$8:$G$31,$A$8:$A$31,$A84,$B$8:$B$31,D$77)</f>
        <v/>
      </c>
      <c r="E84" s="195">
        <f>SUMIFS($G$8:$G$31,$A$8:$A$31,$A84,$B$8:$B$31,E$77)</f>
        <v/>
      </c>
      <c r="F84" s="195">
        <f>SUMIFS($G$8:$G$31,$A$8:$A$31,$A84,$B$8:$B$31,F$77)</f>
        <v/>
      </c>
      <c r="G84" s="101">
        <f>SUMIFS($G$8:$G$31,$A$8:$A$31,$A84,$B$8:$B$31,G$77)</f>
        <v/>
      </c>
    </row>
    <row r="85" ht="12.75" customHeight="1" s="324">
      <c r="A85" s="99" t="inlineStr">
        <is>
          <t>Seagrass</t>
        </is>
      </c>
      <c r="B85" s="195">
        <f>SUMIFS($G$8:$G$31,$A$8:$A$31,$A85,$B$8:$B$31,B$77)</f>
        <v/>
      </c>
      <c r="C85" s="195">
        <f>SUMIFS($G$8:$G$31,$A$8:$A$31,$A85,$B$8:$B$31,C$77)</f>
        <v/>
      </c>
      <c r="D85" s="195">
        <f>SUMIFS($G$8:$G$31,$A$8:$A$31,$A85,$B$8:$B$31,D$77)</f>
        <v/>
      </c>
      <c r="E85" s="195">
        <f>SUMIFS($G$8:$G$31,$A$8:$A$31,$A85,$B$8:$B$31,E$77)</f>
        <v/>
      </c>
      <c r="F85" s="195">
        <f>SUMIFS($G$8:$G$31,$A$8:$A$31,$A85,$B$8:$B$31,F$77)</f>
        <v/>
      </c>
      <c r="G85" s="101">
        <f>SUMIFS($G$8:$G$31,$A$8:$A$31,$A85,$B$8:$B$31,G$77)</f>
        <v/>
      </c>
    </row>
    <row r="86" ht="12.75" customHeight="1" s="324">
      <c r="A86" s="103" t="inlineStr">
        <is>
          <t>Salt marsh</t>
        </is>
      </c>
      <c r="B86" s="104">
        <f>SUMIFS($G$8:$G$31,$A$8:$A$31,$A86,$B$8:$B$31,B$77)</f>
        <v/>
      </c>
      <c r="C86" s="104">
        <f>SUMIFS($G$8:$G$31,$A$8:$A$31,$A86,$B$8:$B$31,C$77)</f>
        <v/>
      </c>
      <c r="D86" s="104">
        <f>SUMIFS($G$8:$G$31,$A$8:$A$31,$A86,$B$8:$B$31,D$77)</f>
        <v/>
      </c>
      <c r="E86" s="104">
        <f>SUMIFS($G$8:$G$31,$A$8:$A$31,$A86,$B$8:$B$31,E$77)</f>
        <v/>
      </c>
      <c r="F86" s="104">
        <f>SUMIFS($G$8:$G$31,$A$8:$A$31,$A86,$B$8:$B$31,F$77)</f>
        <v/>
      </c>
      <c r="G86" s="105">
        <f>SUMIFS($G$8:$G$31,$A$8:$A$31,$A86,$B$8:$B$31,G$77)</f>
        <v/>
      </c>
    </row>
    <row r="87" ht="12.75" customHeight="1" s="324">
      <c r="C87" s="195" t="n"/>
      <c r="D87" s="195" t="n"/>
      <c r="F87" s="195" t="n"/>
    </row>
    <row r="88" ht="12.75" customHeight="1" s="324">
      <c r="A88" s="323" t="inlineStr">
        <is>
          <t>Total</t>
        </is>
      </c>
      <c r="B88" s="327" t="n"/>
      <c r="C88" s="327" t="n"/>
      <c r="D88" s="327" t="n"/>
      <c r="E88" s="327" t="n"/>
      <c r="F88" s="327" t="n"/>
      <c r="G88" s="328" t="n"/>
    </row>
    <row r="89" ht="12.75" customHeight="1" s="324">
      <c r="A89" s="95" t="n"/>
      <c r="B89" s="96" t="inlineStr">
        <is>
          <t>North America</t>
        </is>
      </c>
      <c r="C89" s="96" t="inlineStr">
        <is>
          <t>Asia</t>
        </is>
      </c>
      <c r="D89" s="96" t="inlineStr">
        <is>
          <t>Oceania</t>
        </is>
      </c>
      <c r="E89" s="96" t="inlineStr">
        <is>
          <t>Africa</t>
        </is>
      </c>
      <c r="F89" s="96" t="inlineStr">
        <is>
          <t>South America</t>
        </is>
      </c>
      <c r="G89" s="98" t="inlineStr">
        <is>
          <t>Europe</t>
        </is>
      </c>
    </row>
    <row r="90" ht="12.75" customHeight="1" s="324">
      <c r="A90" s="99" t="inlineStr">
        <is>
          <t>Mangrove</t>
        </is>
      </c>
      <c r="B90" s="195">
        <f>SUMIFS($I$8:$I$31,$A$8:$A$31,$A90,$B$8:$B$31,B$77)</f>
        <v/>
      </c>
      <c r="C90" s="195">
        <f>SUMIFS($I$8:$I$31,$A$8:$A$31,$A90,$B$8:$B$31,C$77)</f>
        <v/>
      </c>
      <c r="D90" s="195">
        <f>SUMIFS($I$8:$I$31,$A$8:$A$31,$A90,$B$8:$B$31,D$77)</f>
        <v/>
      </c>
      <c r="E90" s="195">
        <f>SUMIFS($I$8:$I$31,$A$8:$A$31,$A90,$B$8:$B$31,E$77)</f>
        <v/>
      </c>
      <c r="F90" s="195">
        <f>SUMIFS($I$8:$I$31,$A$8:$A$31,$A90,$B$8:$B$31,F$77)</f>
        <v/>
      </c>
      <c r="G90" s="101">
        <f>SUMIFS($I$8:$I$31,$A$8:$A$31,$A90,$B$8:$B$31,G$77)</f>
        <v/>
      </c>
    </row>
    <row r="91" ht="12.75" customHeight="1" s="324">
      <c r="A91" s="99" t="inlineStr">
        <is>
          <t>Seagrass</t>
        </is>
      </c>
      <c r="B91" s="195">
        <f>SUMIFS($I$8:$I$31,$A$8:$A$31,$A91,$B$8:$B$31,B$77)</f>
        <v/>
      </c>
      <c r="C91" s="195">
        <f>SUMIFS($I$8:$I$31,$A$8:$A$31,$A91,$B$8:$B$31,C$77)</f>
        <v/>
      </c>
      <c r="D91" s="195">
        <f>SUMIFS($I$8:$I$31,$A$8:$A$31,$A91,$B$8:$B$31,D$77)</f>
        <v/>
      </c>
      <c r="E91" s="195">
        <f>SUMIFS($I$8:$I$31,$A$8:$A$31,$A91,$B$8:$B$31,E$77)</f>
        <v/>
      </c>
      <c r="F91" s="195">
        <f>SUMIFS($I$8:$I$31,$A$8:$A$31,$A91,$B$8:$B$31,F$77)</f>
        <v/>
      </c>
      <c r="G91" s="101">
        <f>SUMIFS($I$8:$I$31,$A$8:$A$31,$A91,$B$8:$B$31,G$77)</f>
        <v/>
      </c>
    </row>
    <row r="92" ht="12.75" customHeight="1" s="324">
      <c r="A92" s="103" t="inlineStr">
        <is>
          <t>Salt marsh</t>
        </is>
      </c>
      <c r="B92" s="104">
        <f>SUMIFS($I$8:$I$31,$A$8:$A$31,$A92,$B$8:$B$31,B$77)</f>
        <v/>
      </c>
      <c r="C92" s="104">
        <f>SUMIFS($I$8:$I$31,$A$8:$A$31,$A92,$B$8:$B$31,C$77)</f>
        <v/>
      </c>
      <c r="D92" s="104">
        <f>SUMIFS($I$8:$I$31,$A$8:$A$31,$A92,$B$8:$B$31,D$77)</f>
        <v/>
      </c>
      <c r="E92" s="104">
        <f>SUMIFS($I$8:$I$31,$A$8:$A$31,$A92,$B$8:$B$31,E$77)</f>
        <v/>
      </c>
      <c r="F92" s="104">
        <f>SUMIFS($I$8:$I$31,$A$8:$A$31,$A92,$B$8:$B$31,F$77)</f>
        <v/>
      </c>
      <c r="G92" s="105">
        <f>SUMIFS($I$8:$I$31,$A$8:$A$31,$A92,$B$8:$B$31,G$77)</f>
        <v/>
      </c>
    </row>
    <row r="93" ht="12.75" customHeight="1" s="324">
      <c r="C93" s="195" t="n"/>
      <c r="D93" s="195" t="n"/>
      <c r="F93" s="195" t="n"/>
    </row>
    <row r="94" ht="12.75" customHeight="1" s="324">
      <c r="A94" s="323" t="inlineStr">
        <is>
          <t>All</t>
        </is>
      </c>
      <c r="B94" s="327" t="n"/>
      <c r="C94" s="327" t="n"/>
      <c r="D94" s="327" t="n"/>
      <c r="E94" s="327" t="n"/>
      <c r="F94" s="327" t="n"/>
      <c r="G94" s="328" t="n"/>
      <c r="H94" s="195" t="n"/>
      <c r="I94" s="195" t="n"/>
      <c r="J94" s="195" t="n"/>
      <c r="K94" s="195" t="n"/>
      <c r="L94" s="195" t="n"/>
      <c r="M94" s="195" t="n"/>
      <c r="N94" s="195" t="n"/>
      <c r="O94" s="195" t="n"/>
      <c r="P94" s="195" t="n"/>
      <c r="Q94" s="195" t="n"/>
      <c r="R94" s="195" t="n"/>
      <c r="S94" s="195" t="n"/>
      <c r="T94" s="195" t="n"/>
      <c r="U94" s="195" t="n"/>
      <c r="V94" s="195" t="n"/>
      <c r="W94" s="195" t="n"/>
      <c r="X94" s="195" t="n"/>
      <c r="Y94" s="195" t="n"/>
      <c r="Z94" s="195" t="n"/>
    </row>
    <row r="95" ht="12.75" customHeight="1" s="324">
      <c r="A95" s="95" t="n"/>
      <c r="B95" s="96">
        <f>B77</f>
        <v/>
      </c>
      <c r="C95" s="96">
        <f>C77</f>
        <v/>
      </c>
      <c r="D95" s="96">
        <f>D77</f>
        <v/>
      </c>
      <c r="E95" s="96">
        <f>E77</f>
        <v/>
      </c>
      <c r="F95" s="96">
        <f>F77</f>
        <v/>
      </c>
      <c r="G95" s="98">
        <f>G77</f>
        <v/>
      </c>
    </row>
    <row r="96" ht="12.75" customHeight="1" s="324">
      <c r="A96" s="99" t="inlineStr">
        <is>
          <t>Mangrove restoration</t>
        </is>
      </c>
      <c r="B96" s="195">
        <f>B78</f>
        <v/>
      </c>
      <c r="C96" s="195">
        <f>C78</f>
        <v/>
      </c>
      <c r="D96" s="195">
        <f>D78</f>
        <v/>
      </c>
      <c r="E96" s="195">
        <f>E78</f>
        <v/>
      </c>
      <c r="F96" s="195">
        <f>F78</f>
        <v/>
      </c>
      <c r="G96" s="101">
        <f>G78</f>
        <v/>
      </c>
    </row>
    <row r="97" ht="12.75" customHeight="1" s="324">
      <c r="A97" s="99" t="inlineStr">
        <is>
          <t>Seagrass restoration</t>
        </is>
      </c>
      <c r="B97" s="195">
        <f>B79</f>
        <v/>
      </c>
      <c r="C97" s="195">
        <f>C79</f>
        <v/>
      </c>
      <c r="D97" s="195">
        <f>D79</f>
        <v/>
      </c>
      <c r="E97" s="195">
        <f>E79</f>
        <v/>
      </c>
      <c r="F97" s="195">
        <f>F79</f>
        <v/>
      </c>
      <c r="G97" s="101">
        <f>G79</f>
        <v/>
      </c>
    </row>
    <row r="98" ht="12.75" customHeight="1" s="324">
      <c r="A98" s="99" t="inlineStr">
        <is>
          <t>Salt marsh restoration</t>
        </is>
      </c>
      <c r="B98" s="195">
        <f>B80</f>
        <v/>
      </c>
      <c r="C98" s="195">
        <f>C80</f>
        <v/>
      </c>
      <c r="D98" s="195">
        <f>D80</f>
        <v/>
      </c>
      <c r="E98" s="195">
        <f>E80</f>
        <v/>
      </c>
      <c r="F98" s="195">
        <f>F80</f>
        <v/>
      </c>
      <c r="G98" s="101">
        <f>G80</f>
        <v/>
      </c>
    </row>
    <row r="99" ht="12.75" customHeight="1" s="324">
      <c r="A99" s="99" t="inlineStr">
        <is>
          <t>Mangrove conservation</t>
        </is>
      </c>
      <c r="B99" s="195">
        <f>B84</f>
        <v/>
      </c>
      <c r="C99" s="195">
        <f>C84</f>
        <v/>
      </c>
      <c r="D99" s="195">
        <f>D84</f>
        <v/>
      </c>
      <c r="E99" s="195">
        <f>E84</f>
        <v/>
      </c>
      <c r="F99" s="195">
        <f>F84</f>
        <v/>
      </c>
      <c r="G99" s="101">
        <f>G84</f>
        <v/>
      </c>
    </row>
    <row r="100" ht="12.75" customHeight="1" s="324">
      <c r="A100" s="99" t="inlineStr">
        <is>
          <t>Seagrass conservation</t>
        </is>
      </c>
      <c r="B100" s="195">
        <f>B85</f>
        <v/>
      </c>
      <c r="C100" s="195">
        <f>C85</f>
        <v/>
      </c>
      <c r="D100" s="195">
        <f>D85</f>
        <v/>
      </c>
      <c r="E100" s="195">
        <f>E85</f>
        <v/>
      </c>
      <c r="F100" s="195">
        <f>F85</f>
        <v/>
      </c>
      <c r="G100" s="101">
        <f>G85</f>
        <v/>
      </c>
    </row>
    <row r="101" ht="12.75" customHeight="1" s="324">
      <c r="A101" s="103" t="inlineStr">
        <is>
          <t>Salt marsh conservation</t>
        </is>
      </c>
      <c r="B101" s="104">
        <f>B86</f>
        <v/>
      </c>
      <c r="C101" s="104">
        <f>C86</f>
        <v/>
      </c>
      <c r="D101" s="104">
        <f>D86</f>
        <v/>
      </c>
      <c r="E101" s="104">
        <f>E86</f>
        <v/>
      </c>
      <c r="F101" s="104">
        <f>F86</f>
        <v/>
      </c>
      <c r="G101" s="105">
        <f>G86</f>
        <v/>
      </c>
    </row>
    <row r="102" ht="12.75" customHeight="1" s="324">
      <c r="C102" s="195" t="n"/>
      <c r="D102" s="195" t="n"/>
      <c r="F102" s="195" t="n"/>
    </row>
    <row r="103" ht="12.75" customHeight="1" s="324">
      <c r="C103" s="195" t="n"/>
      <c r="D103" s="195" t="n"/>
      <c r="F103" s="195" t="n"/>
    </row>
    <row r="104" ht="12.75" customHeight="1" s="324">
      <c r="C104" s="195" t="n"/>
      <c r="D104" s="195" t="n"/>
      <c r="F104" s="195" t="n"/>
    </row>
    <row r="105" ht="12.75" customHeight="1" s="324">
      <c r="A105" s="38" t="inlineStr">
        <is>
          <t>United States</t>
        </is>
      </c>
      <c r="B105" s="195">
        <f>SUMIFS('Carbon potential calculations'!$E$18:$E$722,'Carbon potential calculations'!$B$18:$B$722,'Global potential output'!$A105)</f>
        <v/>
      </c>
      <c r="C105" s="195">
        <f>SUMIFS('Carbon potential calculations'!$G$18:$G$722,'Carbon potential calculations'!$B$18:$B$722,'Global potential output'!$A105)</f>
        <v/>
      </c>
      <c r="D105" s="195">
        <f>SUMIFS('Carbon potential calculations'!$O$18:$O$722,'Carbon potential calculations'!$B$18:$B$722,'Global potential output'!$A105)</f>
        <v/>
      </c>
      <c r="F105" s="195" t="n"/>
    </row>
    <row r="106" ht="12.75" customHeight="1" s="324">
      <c r="A106" s="38" t="inlineStr">
        <is>
          <t>Indonesia</t>
        </is>
      </c>
      <c r="B106" s="195">
        <f>SUMIFS('Carbon potential calculations'!$E$18:$E$722,'Carbon potential calculations'!$B$18:$B$722,'Global potential output'!$A106)</f>
        <v/>
      </c>
      <c r="C106" s="195">
        <f>SUMIFS('Carbon potential calculations'!$G$18:$G$722,'Carbon potential calculations'!$B$18:$B$722,'Global potential output'!$A106)</f>
        <v/>
      </c>
      <c r="D106" s="195">
        <f>SUMIFS('Carbon potential calculations'!$O$18:$O$722,'Carbon potential calculations'!$B$18:$B$722,'Global potential output'!$A106)</f>
        <v/>
      </c>
      <c r="F106" s="195" t="n"/>
    </row>
    <row r="107" ht="12.75" customHeight="1" s="324">
      <c r="A107" s="38" t="inlineStr">
        <is>
          <t>Australia</t>
        </is>
      </c>
      <c r="B107" s="195">
        <f>SUMIFS('Carbon potential calculations'!$E$18:$E$722,'Carbon potential calculations'!$B$18:$B$722,'Global potential output'!$A107)</f>
        <v/>
      </c>
      <c r="C107" s="195">
        <f>SUMIFS('Carbon potential calculations'!$G$18:$G$722,'Carbon potential calculations'!$B$18:$B$722,'Global potential output'!$A107)</f>
        <v/>
      </c>
      <c r="D107" s="195">
        <f>SUMIFS('Carbon potential calculations'!$O$18:$O$722,'Carbon potential calculations'!$B$18:$B$722,'Global potential output'!$A107)</f>
        <v/>
      </c>
      <c r="F107" s="195" t="n"/>
    </row>
    <row r="108" ht="12.75" customHeight="1" s="324">
      <c r="A108" s="38" t="inlineStr">
        <is>
          <t>Caribbean</t>
        </is>
      </c>
      <c r="B108" s="195">
        <f>SUMIFS('Carbon potential calculations'!$E$18:$E$722,'Carbon potential calculations'!$B$18:$B$722,'Global potential output'!$A108)</f>
        <v/>
      </c>
      <c r="C108" s="195">
        <f>SUMIFS('Carbon potential calculations'!$G$18:$G$722,'Carbon potential calculations'!$B$18:$B$722,'Global potential output'!$A108)</f>
        <v/>
      </c>
      <c r="D108" s="195">
        <f>SUMIFS('Carbon potential calculations'!$O$18:$O$722,'Carbon potential calculations'!$B$18:$B$722,'Global potential output'!$A108)</f>
        <v/>
      </c>
      <c r="F108" s="195" t="n"/>
    </row>
    <row r="109" ht="12.75" customHeight="1" s="324">
      <c r="A109" s="38" t="inlineStr">
        <is>
          <t>Kenya</t>
        </is>
      </c>
      <c r="B109" s="195">
        <f>SUMIFS('Carbon potential calculations'!$E$18:$E$722,'Carbon potential calculations'!$B$18:$B$722,'Global potential output'!$A109)</f>
        <v/>
      </c>
      <c r="C109" s="195">
        <f>SUMIFS('Carbon potential calculations'!$G$18:$G$722,'Carbon potential calculations'!$B$18:$B$722,'Global potential output'!$A109)</f>
        <v/>
      </c>
      <c r="D109" s="195">
        <f>SUMIFS('Carbon potential calculations'!$O$18:$O$722,'Carbon potential calculations'!$B$18:$B$722,'Global potential output'!$A109)</f>
        <v/>
      </c>
      <c r="F109" s="195" t="n"/>
    </row>
    <row r="110" ht="12.75" customHeight="1" s="324">
      <c r="A110" s="38" t="inlineStr">
        <is>
          <t>Mexico</t>
        </is>
      </c>
      <c r="B110" s="195">
        <f>SUMIFS('Carbon potential calculations'!$E$18:$E$722,'Carbon potential calculations'!$B$18:$B$722,'Global potential output'!$A110)</f>
        <v/>
      </c>
      <c r="C110" s="195">
        <f>SUMIFS('Carbon potential calculations'!$G$18:$G$722,'Carbon potential calculations'!$B$18:$B$722,'Global potential output'!$A110)</f>
        <v/>
      </c>
      <c r="D110" s="195">
        <f>SUMIFS('Carbon potential calculations'!$O$18:$O$722,'Carbon potential calculations'!$B$18:$B$722,'Global potential output'!$A110)</f>
        <v/>
      </c>
      <c r="F110" s="195" t="n"/>
    </row>
    <row r="111" ht="12.75" customHeight="1" s="324">
      <c r="A111" s="38" t="inlineStr">
        <is>
          <t>Colombia</t>
        </is>
      </c>
      <c r="B111" s="195">
        <f>SUMIFS('Carbon potential calculations'!$E$18:$E$722,'Carbon potential calculations'!$B$18:$B$722,'Global potential output'!$A111)</f>
        <v/>
      </c>
      <c r="C111" s="195">
        <f>SUMIFS('Carbon potential calculations'!$G$18:$G$722,'Carbon potential calculations'!$B$18:$B$722,'Global potential output'!$A111)</f>
        <v/>
      </c>
      <c r="D111" s="195">
        <f>SUMIFS('Carbon potential calculations'!$O$18:$O$722,'Carbon potential calculations'!$B$18:$B$722,'Global potential output'!$A111)</f>
        <v/>
      </c>
      <c r="F111" s="195" t="n"/>
    </row>
    <row r="112" ht="12.75" customHeight="1" s="324">
      <c r="A112" s="38" t="inlineStr">
        <is>
          <t>India</t>
        </is>
      </c>
      <c r="B112" s="195">
        <f>SUMIFS('Carbon potential calculations'!$E$18:$E$722,'Carbon potential calculations'!$B$18:$B$722,'Global potential output'!$A112)</f>
        <v/>
      </c>
      <c r="C112" s="195">
        <f>SUMIFS('Carbon potential calculations'!$G$18:$G$722,'Carbon potential calculations'!$B$18:$B$722,'Global potential output'!$A112)</f>
        <v/>
      </c>
      <c r="D112" s="195">
        <f>SUMIFS('Carbon potential calculations'!$O$18:$O$722,'Carbon potential calculations'!$B$18:$B$722,'Global potential output'!$A112)</f>
        <v/>
      </c>
      <c r="F112" s="195" t="n"/>
    </row>
    <row r="113" ht="12.75" customHeight="1" s="324">
      <c r="A113" s="38" t="inlineStr">
        <is>
          <t>China</t>
        </is>
      </c>
      <c r="B113" s="195">
        <f>SUMIFS('Carbon potential calculations'!$E$18:$E$722,'Carbon potential calculations'!$B$18:$B$722,'Global potential output'!$A113)</f>
        <v/>
      </c>
      <c r="C113" s="195">
        <f>SUMIFS('Carbon potential calculations'!$G$18:$G$722,'Carbon potential calculations'!$B$18:$B$722,'Global potential output'!$A113)</f>
        <v/>
      </c>
      <c r="D113" s="195">
        <f>SUMIFS('Carbon potential calculations'!$O$18:$O$722,'Carbon potential calculations'!$B$18:$B$722,'Global potential output'!$A113)</f>
        <v/>
      </c>
      <c r="F113" s="195" t="n"/>
    </row>
    <row r="114" ht="12.75" customHeight="1" s="324">
      <c r="A114" s="38" t="inlineStr">
        <is>
          <t>North America</t>
        </is>
      </c>
      <c r="C114" s="195" t="n"/>
      <c r="D114" s="195" t="n"/>
      <c r="F114" s="195" t="n"/>
    </row>
    <row r="115" ht="12.75" customHeight="1" s="324">
      <c r="A115" s="38" t="inlineStr">
        <is>
          <t>Asia</t>
        </is>
      </c>
      <c r="C115" s="195" t="n"/>
      <c r="D115" s="195" t="n"/>
      <c r="F115" s="195" t="n"/>
    </row>
    <row r="116" ht="12.75" customHeight="1" s="324">
      <c r="A116" s="38" t="inlineStr">
        <is>
          <t>Oceania</t>
        </is>
      </c>
      <c r="C116" s="195" t="n"/>
      <c r="D116" s="195" t="n"/>
      <c r="F116" s="195" t="n"/>
    </row>
    <row r="117" ht="12.75" customHeight="1" s="324">
      <c r="A117" s="38" t="inlineStr">
        <is>
          <t>Africa</t>
        </is>
      </c>
      <c r="C117" s="195" t="n"/>
      <c r="D117" s="195" t="n"/>
      <c r="F117" s="195" t="n"/>
    </row>
    <row r="118" ht="12.75" customHeight="1" s="324">
      <c r="A118" s="38" t="inlineStr">
        <is>
          <t>South America</t>
        </is>
      </c>
      <c r="C118" s="195" t="n"/>
      <c r="D118" s="195" t="n"/>
      <c r="F118" s="195" t="n"/>
    </row>
    <row r="119" ht="12.75" customHeight="1" s="324">
      <c r="A119" s="38" t="inlineStr">
        <is>
          <t>Europe</t>
        </is>
      </c>
      <c r="C119" s="195" t="n"/>
      <c r="D119" s="195" t="n"/>
      <c r="F119" s="195" t="n"/>
    </row>
    <row r="120" ht="12.75" customHeight="1" s="324">
      <c r="C120" s="195" t="n"/>
      <c r="D120" s="195" t="n"/>
      <c r="F120" s="195" t="n"/>
      <c r="M120" s="38" t="inlineStr">
        <is>
          <t>minus USA MEX BHS</t>
        </is>
      </c>
      <c r="N120" s="38" t="inlineStr">
        <is>
          <t>minus CHN IDN IND</t>
        </is>
      </c>
      <c r="O120" s="38" t="inlineStr">
        <is>
          <t>minus AUS</t>
        </is>
      </c>
      <c r="P120" s="38" t="inlineStr">
        <is>
          <t>minus KEN</t>
        </is>
      </c>
      <c r="Q120" s="38" t="inlineStr">
        <is>
          <t>minus COL</t>
        </is>
      </c>
    </row>
    <row r="121" ht="12.75" customHeight="1" s="324">
      <c r="B121" s="195" t="n"/>
      <c r="D121" s="195" t="inlineStr">
        <is>
          <t>United States</t>
        </is>
      </c>
      <c r="E121" s="195" t="inlineStr">
        <is>
          <t>Indonesia</t>
        </is>
      </c>
      <c r="F121" s="195" t="inlineStr">
        <is>
          <t>Australia</t>
        </is>
      </c>
      <c r="G121" s="195" t="inlineStr">
        <is>
          <t>Caribbean</t>
        </is>
      </c>
      <c r="H121" s="195" t="inlineStr">
        <is>
          <t>Kenya</t>
        </is>
      </c>
      <c r="I121" s="195" t="inlineStr">
        <is>
          <t>Mexico</t>
        </is>
      </c>
      <c r="J121" s="195" t="inlineStr">
        <is>
          <t>Colombia</t>
        </is>
      </c>
      <c r="K121" s="195" t="inlineStr">
        <is>
          <t>India</t>
        </is>
      </c>
      <c r="L121" s="195" t="inlineStr">
        <is>
          <t>China</t>
        </is>
      </c>
      <c r="M121" s="195" t="inlineStr">
        <is>
          <t>North America</t>
        </is>
      </c>
      <c r="N121" s="195" t="inlineStr">
        <is>
          <t>Asia</t>
        </is>
      </c>
      <c r="O121" s="195" t="inlineStr">
        <is>
          <t>Oceania</t>
        </is>
      </c>
      <c r="P121" s="195" t="inlineStr">
        <is>
          <t>Africa</t>
        </is>
      </c>
      <c r="Q121" s="195" t="inlineStr">
        <is>
          <t>South America</t>
        </is>
      </c>
      <c r="R121" s="195" t="inlineStr">
        <is>
          <t>Europe</t>
        </is>
      </c>
      <c r="S121" s="38">
        <f>IF(ROUND(S122,2)=ROUND(C8,2),"Pass","FALSE")</f>
        <v/>
      </c>
      <c r="T121" s="195">
        <f>IF(ROUND(T122,2)=ROUND(C9,2),"Pass","FALSE")</f>
        <v/>
      </c>
      <c r="U121" s="195">
        <f>IF(ROUND(U122,2)=ROUND(C10,2),"Pass","FALSE")</f>
        <v/>
      </c>
      <c r="V121" s="195">
        <f>IF(ROUND(V122,2)=ROUND(C11,2),"Pass","FALSE")</f>
        <v/>
      </c>
      <c r="W121" s="195">
        <f>IF(ROUND(W122,2)=ROUND(C12,2),"Pass","FALSE")</f>
        <v/>
      </c>
      <c r="X121" s="195">
        <f>IF(ROUND(X122,2)=ROUND(C13,2),"Pass","FALSE")</f>
        <v/>
      </c>
    </row>
    <row r="122" ht="12.75" customHeight="1" s="324">
      <c r="A122" s="195" t="inlineStr">
        <is>
          <t>Mangrove</t>
        </is>
      </c>
      <c r="B122" s="195" t="n"/>
      <c r="C122" s="38" t="inlineStr">
        <is>
          <t>Mangrove restorable land (ha)</t>
        </is>
      </c>
      <c r="D122" s="195">
        <f>SUMIFS('Carbon potential calculations'!$E$18:$E$722,'Carbon potential calculations'!$B$18:$B$722,'Global potential output'!D$121,'Carbon potential calculations'!$D$18:$D$722,'Global potential output'!$A122)</f>
        <v/>
      </c>
      <c r="E122" s="195">
        <f>SUMIFS('Carbon potential calculations'!$E$18:$E$722,'Carbon potential calculations'!$B$18:$B$722,'Global potential output'!E$121,'Carbon potential calculations'!$D$18:$D$722,'Global potential output'!$A122)</f>
        <v/>
      </c>
      <c r="F122" s="195">
        <f>SUMIFS('Carbon potential calculations'!$E$18:$E$722,'Carbon potential calculations'!$B$18:$B$722,'Global potential output'!F$121,'Carbon potential calculations'!$D$18:$D$722,'Global potential output'!$A122)</f>
        <v/>
      </c>
      <c r="G122" s="195">
        <f>SUMIFS('Carbon potential calculations'!$E$18:$E$722,'Carbon potential calculations'!$B$18:$B$722,'Global potential output'!G$121,'Carbon potential calculations'!$D$18:$D$722,'Global potential output'!$A122)</f>
        <v/>
      </c>
      <c r="H122" s="195">
        <f>SUMIFS('Carbon potential calculations'!$E$18:$E$722,'Carbon potential calculations'!$B$18:$B$722,'Global potential output'!H$121,'Carbon potential calculations'!$D$18:$D$722,'Global potential output'!$A122)</f>
        <v/>
      </c>
      <c r="I122" s="195">
        <f>SUMIFS('Carbon potential calculations'!$E$18:$E$722,'Carbon potential calculations'!$B$18:$B$722,'Global potential output'!I$121,'Carbon potential calculations'!$D$18:$D$722,'Global potential output'!$A122)</f>
        <v/>
      </c>
      <c r="J122" s="195">
        <f>SUMIFS('Carbon potential calculations'!$E$18:$E$722,'Carbon potential calculations'!$B$18:$B$722,'Global potential output'!J$121,'Carbon potential calculations'!$D$18:$D$722,'Global potential output'!$A122)</f>
        <v/>
      </c>
      <c r="K122" s="195">
        <f>SUMIFS('Carbon potential calculations'!$E$18:$E$722,'Carbon potential calculations'!$B$18:$B$722,'Global potential output'!K$121,'Carbon potential calculations'!$D$18:$D$722,'Global potential output'!$A122)</f>
        <v/>
      </c>
      <c r="L122" s="195">
        <f>SUMIFS('Carbon potential calculations'!$E$18:$E$722,'Carbon potential calculations'!$B$18:$B$722,'Global potential output'!L$121,'Carbon potential calculations'!$D$18:$D$722,'Global potential output'!$A122)</f>
        <v/>
      </c>
      <c r="M122" s="195">
        <f>SUMIFS('Carbon potential calculations'!$E$18:$E$722,'Carbon potential calculations'!$A$18:$A$722,'Global potential output'!M$121,'Carbon potential calculations'!$D$18:$D$722,'Global potential output'!$A122)-(D122+I122+G122)</f>
        <v/>
      </c>
      <c r="N122" s="195">
        <f>SUMIFS('Carbon potential calculations'!$E$18:$E$722,'Carbon potential calculations'!$A$18:$A$722,'Global potential output'!N$121,'Carbon potential calculations'!$D$18:$D$722,'Global potential output'!$A122)-(E122+K122+L122)</f>
        <v/>
      </c>
      <c r="O122" s="195">
        <f>SUMIFS('Carbon potential calculations'!$E$18:$E$722,'Carbon potential calculations'!$A$18:$A$722,'Global potential output'!O$121,'Carbon potential calculations'!$D$18:$D$722,'Global potential output'!$A122)-F122</f>
        <v/>
      </c>
      <c r="P122" s="195">
        <f>SUMIFS('Carbon potential calculations'!$E$18:$E$722,'Carbon potential calculations'!$A$18:$A$722,'Global potential output'!P$121,'Carbon potential calculations'!$D$18:$D$722,'Global potential output'!$A122)-H122</f>
        <v/>
      </c>
      <c r="Q122" s="195">
        <f>SUMIFS('Carbon potential calculations'!$E$18:$E$722,'Carbon potential calculations'!$A$18:$A$722,'Global potential output'!Q$121,'Carbon potential calculations'!$D$18:$D$722,'Global potential output'!$A122)-J122</f>
        <v/>
      </c>
      <c r="R122" s="195">
        <f>SUMIFS('Carbon potential calculations'!$E$18:$E$722,'Carbon potential calculations'!$A$18:$A$722,'Global potential output'!R$121,'Carbon potential calculations'!$D$18:$D$722,'Global potential output'!$A122)</f>
        <v/>
      </c>
      <c r="S122" s="195">
        <f>SUM(M122,I122,G122,D122)</f>
        <v/>
      </c>
      <c r="T122" s="195">
        <f>SUM(E122,K122,L122,N122)</f>
        <v/>
      </c>
      <c r="U122" s="195">
        <f>SUM(O122,F122)</f>
        <v/>
      </c>
      <c r="V122" s="195">
        <f>SUM(P122,H122)</f>
        <v/>
      </c>
      <c r="W122" s="195">
        <f>SUM(Q122,J122)</f>
        <v/>
      </c>
      <c r="X122" s="195">
        <f>R122</f>
        <v/>
      </c>
      <c r="Y122" s="195" t="n"/>
      <c r="Z122" s="195" t="n"/>
    </row>
    <row r="123" ht="12.75" customHeight="1" s="324">
      <c r="A123" s="195" t="inlineStr">
        <is>
          <t>Seagrass</t>
        </is>
      </c>
      <c r="B123" s="195" t="n"/>
      <c r="C123" s="195" t="inlineStr">
        <is>
          <t>Seagrass restorable land (ha)</t>
        </is>
      </c>
      <c r="D123" s="195">
        <f>SUMIFS('Carbon potential calculations'!$E$18:$E$722,'Carbon potential calculations'!$B$18:$B$722,'Global potential output'!D$121,'Carbon potential calculations'!$D$18:$D$722,'Global potential output'!$A123)</f>
        <v/>
      </c>
      <c r="E123" s="195">
        <f>SUMIFS('Carbon potential calculations'!$E$18:$E$722,'Carbon potential calculations'!$B$18:$B$722,'Global potential output'!E$121,'Carbon potential calculations'!$D$18:$D$722,'Global potential output'!$A123)</f>
        <v/>
      </c>
      <c r="F123" s="195">
        <f>SUMIFS('Carbon potential calculations'!$E$18:$E$722,'Carbon potential calculations'!$B$18:$B$722,'Global potential output'!F$121,'Carbon potential calculations'!$D$18:$D$722,'Global potential output'!$A123)</f>
        <v/>
      </c>
      <c r="G123" s="195">
        <f>SUMIFS('Carbon potential calculations'!$E$18:$E$722,'Carbon potential calculations'!$B$18:$B$722,'Global potential output'!G$121,'Carbon potential calculations'!$D$18:$D$722,'Global potential output'!$A123)</f>
        <v/>
      </c>
      <c r="H123" s="195">
        <f>SUMIFS('Carbon potential calculations'!$E$18:$E$722,'Carbon potential calculations'!$B$18:$B$722,'Global potential output'!H$121,'Carbon potential calculations'!$D$18:$D$722,'Global potential output'!$A123)</f>
        <v/>
      </c>
      <c r="I123" s="195">
        <f>SUMIFS('Carbon potential calculations'!$E$18:$E$722,'Carbon potential calculations'!$B$18:$B$722,'Global potential output'!I$121,'Carbon potential calculations'!$D$18:$D$722,'Global potential output'!$A123)</f>
        <v/>
      </c>
      <c r="J123" s="195">
        <f>SUMIFS('Carbon potential calculations'!$E$18:$E$722,'Carbon potential calculations'!$B$18:$B$722,'Global potential output'!J$121,'Carbon potential calculations'!$D$18:$D$722,'Global potential output'!$A123)</f>
        <v/>
      </c>
      <c r="K123" s="195">
        <f>SUMIFS('Carbon potential calculations'!$E$18:$E$722,'Carbon potential calculations'!$B$18:$B$722,'Global potential output'!K$121,'Carbon potential calculations'!$D$18:$D$722,'Global potential output'!$A123)</f>
        <v/>
      </c>
      <c r="L123" s="195">
        <f>SUMIFS('Carbon potential calculations'!$E$18:$E$722,'Carbon potential calculations'!$B$18:$B$722,'Global potential output'!L$121,'Carbon potential calculations'!$D$18:$D$722,'Global potential output'!$A123)</f>
        <v/>
      </c>
      <c r="M123" s="195">
        <f>SUMIFS('Carbon potential calculations'!$E$18:$E$722,'Carbon potential calculations'!$A$18:$A$722,'Global potential output'!M$121,'Carbon potential calculations'!$D$18:$D$722,'Global potential output'!$A123)-(D123+I123+G123)</f>
        <v/>
      </c>
      <c r="N123" s="195">
        <f>SUMIFS('Carbon potential calculations'!$E$18:$E$722,'Carbon potential calculations'!$A$18:$A$722,'Global potential output'!N$121,'Carbon potential calculations'!$D$18:$D$722,'Global potential output'!$A123)-(E123+K123+L123)</f>
        <v/>
      </c>
      <c r="O123" s="195">
        <f>SUMIFS('Carbon potential calculations'!$E$18:$E$722,'Carbon potential calculations'!$A$18:$A$722,'Global potential output'!O$121,'Carbon potential calculations'!$D$18:$D$722,'Global potential output'!$A123)-F123</f>
        <v/>
      </c>
      <c r="P123" s="195">
        <f>SUMIFS('Carbon potential calculations'!$E$18:$E$722,'Carbon potential calculations'!$A$18:$A$722,'Global potential output'!P$121,'Carbon potential calculations'!$D$18:$D$722,'Global potential output'!$A123)-H123</f>
        <v/>
      </c>
      <c r="Q123" s="195">
        <f>SUMIFS('Carbon potential calculations'!$E$18:$E$722,'Carbon potential calculations'!$A$18:$A$722,'Global potential output'!Q$121,'Carbon potential calculations'!$D$18:$D$722,'Global potential output'!$A123)-J123</f>
        <v/>
      </c>
      <c r="R123" s="195">
        <f>SUMIFS('Carbon potential calculations'!$E$18:$E$722,'Carbon potential calculations'!$A$18:$A$722,'Global potential output'!R$121,'Carbon potential calculations'!$D$18:$D$722,'Global potential output'!$A123)</f>
        <v/>
      </c>
      <c r="S123" s="195" t="n"/>
      <c r="T123" s="195" t="n"/>
      <c r="U123" s="195" t="n"/>
      <c r="V123" s="195" t="n"/>
      <c r="W123" s="195" t="n"/>
      <c r="X123" s="195" t="n"/>
      <c r="Y123" s="195" t="n"/>
      <c r="Z123" s="195" t="n"/>
    </row>
    <row r="124" ht="12.75" customHeight="1" s="324">
      <c r="A124" s="195" t="inlineStr">
        <is>
          <t>Salt marsh</t>
        </is>
      </c>
      <c r="B124" s="195" t="n"/>
      <c r="C124" s="195" t="inlineStr">
        <is>
          <t>Salt marsh restorable land (ha)</t>
        </is>
      </c>
      <c r="D124" s="195">
        <f>SUMIFS('Carbon potential calculations'!$E$18:$E$722,'Carbon potential calculations'!$B$18:$B$722,'Global potential output'!D$121,'Carbon potential calculations'!$D$18:$D$722,'Global potential output'!$A124)</f>
        <v/>
      </c>
      <c r="E124" s="195">
        <f>SUMIFS('Carbon potential calculations'!$E$18:$E$722,'Carbon potential calculations'!$B$18:$B$722,'Global potential output'!E$121,'Carbon potential calculations'!$D$18:$D$722,'Global potential output'!$A124)</f>
        <v/>
      </c>
      <c r="F124" s="195">
        <f>SUMIFS('Carbon potential calculations'!$E$18:$E$722,'Carbon potential calculations'!$B$18:$B$722,'Global potential output'!F$121,'Carbon potential calculations'!$D$18:$D$722,'Global potential output'!$A124)</f>
        <v/>
      </c>
      <c r="G124" s="195">
        <f>SUMIFS('Carbon potential calculations'!$E$18:$E$722,'Carbon potential calculations'!$B$18:$B$722,'Global potential output'!G$121,'Carbon potential calculations'!$D$18:$D$722,'Global potential output'!$A124)</f>
        <v/>
      </c>
      <c r="H124" s="195">
        <f>SUMIFS('Carbon potential calculations'!$E$18:$E$722,'Carbon potential calculations'!$B$18:$B$722,'Global potential output'!H$121,'Carbon potential calculations'!$D$18:$D$722,'Global potential output'!$A124)</f>
        <v/>
      </c>
      <c r="I124" s="195">
        <f>SUMIFS('Carbon potential calculations'!$E$18:$E$722,'Carbon potential calculations'!$B$18:$B$722,'Global potential output'!I$121,'Carbon potential calculations'!$D$18:$D$722,'Global potential output'!$A124)</f>
        <v/>
      </c>
      <c r="J124" s="195">
        <f>SUMIFS('Carbon potential calculations'!$E$18:$E$722,'Carbon potential calculations'!$B$18:$B$722,'Global potential output'!J$121,'Carbon potential calculations'!$D$18:$D$722,'Global potential output'!$A124)</f>
        <v/>
      </c>
      <c r="K124" s="195">
        <f>SUMIFS('Carbon potential calculations'!$E$18:$E$722,'Carbon potential calculations'!$B$18:$B$722,'Global potential output'!K$121,'Carbon potential calculations'!$D$18:$D$722,'Global potential output'!$A124)</f>
        <v/>
      </c>
      <c r="L124" s="195">
        <f>SUMIFS('Carbon potential calculations'!$E$18:$E$722,'Carbon potential calculations'!$B$18:$B$722,'Global potential output'!L$121,'Carbon potential calculations'!$D$18:$D$722,'Global potential output'!$A124)</f>
        <v/>
      </c>
      <c r="M124" s="195">
        <f>SUMIFS('Carbon potential calculations'!$E$18:$E$722,'Carbon potential calculations'!$A$18:$A$722,'Global potential output'!M$121,'Carbon potential calculations'!$D$18:$D$722,'Global potential output'!$A124)-(D124+I124+G124)</f>
        <v/>
      </c>
      <c r="N124" s="195">
        <f>SUMIFS('Carbon potential calculations'!$E$18:$E$722,'Carbon potential calculations'!$A$18:$A$722,'Global potential output'!N$121,'Carbon potential calculations'!$D$18:$D$722,'Global potential output'!$A124)-(E124+K124+L124)</f>
        <v/>
      </c>
      <c r="O124" s="195">
        <f>SUMIFS('Carbon potential calculations'!$E$18:$E$722,'Carbon potential calculations'!$A$18:$A$722,'Global potential output'!O$121,'Carbon potential calculations'!$D$18:$D$722,'Global potential output'!$A124)-F124</f>
        <v/>
      </c>
      <c r="P124" s="195">
        <f>SUMIFS('Carbon potential calculations'!$E$18:$E$722,'Carbon potential calculations'!$A$18:$A$722,'Global potential output'!P$121,'Carbon potential calculations'!$D$18:$D$722,'Global potential output'!$A124)-H124</f>
        <v/>
      </c>
      <c r="Q124" s="195">
        <f>SUMIFS('Carbon potential calculations'!$E$18:$E$722,'Carbon potential calculations'!$A$18:$A$722,'Global potential output'!Q$121,'Carbon potential calculations'!$D$18:$D$722,'Global potential output'!$A124)-J124</f>
        <v/>
      </c>
      <c r="R124" s="195">
        <f>SUMIFS('Carbon potential calculations'!$E$18:$E$722,'Carbon potential calculations'!$A$18:$A$722,'Global potential output'!R$121,'Carbon potential calculations'!$D$18:$D$722,'Global potential output'!$A124)</f>
        <v/>
      </c>
      <c r="S124" s="195" t="n"/>
      <c r="T124" s="195" t="n"/>
      <c r="U124" s="195" t="n"/>
      <c r="V124" s="195" t="n"/>
      <c r="W124" s="195" t="n"/>
      <c r="X124" s="195" t="n"/>
      <c r="Y124" s="195" t="n"/>
      <c r="Z124" s="195" t="n"/>
    </row>
    <row r="125" ht="12.75" customHeight="1" s="324">
      <c r="A125" s="195" t="inlineStr">
        <is>
          <t>Mangrove</t>
        </is>
      </c>
      <c r="B125" s="195" t="n"/>
      <c r="C125" s="195" t="inlineStr">
        <is>
          <t>Mangrove extent</t>
        </is>
      </c>
      <c r="D125" s="195">
        <f>SUMIFS('Carbon potential calculations'!$H$18:$H$722,'Carbon potential calculations'!$B$18:$B$722,'Global potential output'!D$121,'Carbon potential calculations'!$D$18:$D$722,'Global potential output'!$A125)</f>
        <v/>
      </c>
      <c r="E125" s="195">
        <f>SUMIFS('Carbon potential calculations'!$H$18:$H$722,'Carbon potential calculations'!$B$18:$B$722,'Global potential output'!E$121,'Carbon potential calculations'!$D$18:$D$722,'Global potential output'!$A125)</f>
        <v/>
      </c>
      <c r="F125" s="195">
        <f>SUMIFS('Carbon potential calculations'!$H$18:$H$722,'Carbon potential calculations'!$B$18:$B$722,'Global potential output'!F$121,'Carbon potential calculations'!$D$18:$D$722,'Global potential output'!$A125)</f>
        <v/>
      </c>
      <c r="G125" s="195">
        <f>SUMIFS('Carbon potential calculations'!$H$18:$H$722,'Carbon potential calculations'!$B$18:$B$722,'Global potential output'!G$121,'Carbon potential calculations'!$D$18:$D$722,'Global potential output'!$A125)</f>
        <v/>
      </c>
      <c r="H125" s="195">
        <f>SUMIFS('Carbon potential calculations'!$H$18:$H$722,'Carbon potential calculations'!$B$18:$B$722,'Global potential output'!H$121,'Carbon potential calculations'!$D$18:$D$722,'Global potential output'!$A125)</f>
        <v/>
      </c>
      <c r="I125" s="195">
        <f>SUMIFS('Carbon potential calculations'!$H$18:$H$722,'Carbon potential calculations'!$B$18:$B$722,'Global potential output'!I$121,'Carbon potential calculations'!$D$18:$D$722,'Global potential output'!$A125)</f>
        <v/>
      </c>
      <c r="J125" s="195">
        <f>SUMIFS('Carbon potential calculations'!$H$18:$H$722,'Carbon potential calculations'!$B$18:$B$722,'Global potential output'!J$121,'Carbon potential calculations'!$D$18:$D$722,'Global potential output'!$A125)</f>
        <v/>
      </c>
      <c r="K125" s="195">
        <f>SUMIFS('Carbon potential calculations'!$H$18:$H$722,'Carbon potential calculations'!$B$18:$B$722,'Global potential output'!K$121,'Carbon potential calculations'!$D$18:$D$722,'Global potential output'!$A125)</f>
        <v/>
      </c>
      <c r="L125" s="195">
        <f>SUMIFS('Carbon potential calculations'!$H$18:$H$722,'Carbon potential calculations'!$B$18:$B$722,'Global potential output'!L$121,'Carbon potential calculations'!$D$18:$D$722,'Global potential output'!$A125)</f>
        <v/>
      </c>
      <c r="M125" s="195">
        <f>SUMIFS('Carbon potential calculations'!$H$18:$H$722,'Carbon potential calculations'!$A$18:$A$722,'Global potential output'!M$121,'Carbon potential calculations'!$D$18:$D$722,'Global potential output'!$A125)-(D125+I125+G125)</f>
        <v/>
      </c>
      <c r="N125" s="195">
        <f>SUMIFS('Carbon potential calculations'!$H$18:$H$722,'Carbon potential calculations'!$A$18:$A$722,'Global potential output'!N$121,'Carbon potential calculations'!$D$18:$D$722,'Global potential output'!$A125)-(E125+K125+L125)</f>
        <v/>
      </c>
      <c r="O125" s="195">
        <f>SUMIFS('Carbon potential calculations'!$H$18:$H$722,'Carbon potential calculations'!$A$18:$A$722,'Global potential output'!O$121,'Carbon potential calculations'!$D$18:$D$722,'Global potential output'!$A125)-F125</f>
        <v/>
      </c>
      <c r="P125" s="195">
        <f>SUMIFS('Carbon potential calculations'!$H$18:$H$722,'Carbon potential calculations'!$A$18:$A$722,'Global potential output'!P$121,'Carbon potential calculations'!$D$18:$D$722,'Global potential output'!$A125)-H125</f>
        <v/>
      </c>
      <c r="Q125" s="195">
        <f>SUMIFS('Carbon potential calculations'!$H$18:$H$722,'Carbon potential calculations'!$A$18:$A$722,'Global potential output'!Q$121,'Carbon potential calculations'!$D$18:$D$722,'Global potential output'!$A125)-J125</f>
        <v/>
      </c>
      <c r="R125" s="195">
        <f>SUMIFS('Carbon potential calculations'!$H$18:$H$722,'Carbon potential calculations'!$A$18:$A$722,'Global potential output'!R$121,'Carbon potential calculations'!$D$18:$D$722,'Global potential output'!$A125)</f>
        <v/>
      </c>
      <c r="S125" s="195" t="n"/>
      <c r="T125" s="195" t="n"/>
      <c r="U125" s="195" t="n"/>
      <c r="V125" s="195" t="n"/>
      <c r="W125" s="195" t="n"/>
      <c r="X125" s="195" t="n"/>
      <c r="Y125" s="195" t="n"/>
      <c r="Z125" s="195" t="n"/>
    </row>
    <row r="126" ht="12.75" customHeight="1" s="324">
      <c r="A126" s="195" t="inlineStr">
        <is>
          <t>Seagrass</t>
        </is>
      </c>
      <c r="B126" s="195" t="n"/>
      <c r="C126" s="195" t="inlineStr">
        <is>
          <t>Seagrass extent</t>
        </is>
      </c>
      <c r="D126" s="195">
        <f>SUMIFS('Carbon potential calculations'!$H$18:$H$722,'Carbon potential calculations'!$B$18:$B$722,'Global potential output'!D$121,'Carbon potential calculations'!$D$18:$D$722,'Global potential output'!$A126)</f>
        <v/>
      </c>
      <c r="E126" s="195">
        <f>SUMIFS('Carbon potential calculations'!$H$18:$H$722,'Carbon potential calculations'!$B$18:$B$722,'Global potential output'!E$121,'Carbon potential calculations'!$D$18:$D$722,'Global potential output'!$A126)</f>
        <v/>
      </c>
      <c r="F126" s="195">
        <f>SUMIFS('Carbon potential calculations'!$H$18:$H$722,'Carbon potential calculations'!$B$18:$B$722,'Global potential output'!F$121,'Carbon potential calculations'!$D$18:$D$722,'Global potential output'!$A126)</f>
        <v/>
      </c>
      <c r="G126" s="195">
        <f>SUMIFS('Carbon potential calculations'!$H$18:$H$722,'Carbon potential calculations'!$B$18:$B$722,'Global potential output'!G$121,'Carbon potential calculations'!$D$18:$D$722,'Global potential output'!$A126)</f>
        <v/>
      </c>
      <c r="H126" s="195">
        <f>SUMIFS('Carbon potential calculations'!$H$18:$H$722,'Carbon potential calculations'!$B$18:$B$722,'Global potential output'!H$121,'Carbon potential calculations'!$D$18:$D$722,'Global potential output'!$A126)</f>
        <v/>
      </c>
      <c r="I126" s="195">
        <f>SUMIFS('Carbon potential calculations'!$H$18:$H$722,'Carbon potential calculations'!$B$18:$B$722,'Global potential output'!I$121,'Carbon potential calculations'!$D$18:$D$722,'Global potential output'!$A126)</f>
        <v/>
      </c>
      <c r="J126" s="195">
        <f>SUMIFS('Carbon potential calculations'!$H$18:$H$722,'Carbon potential calculations'!$B$18:$B$722,'Global potential output'!J$121,'Carbon potential calculations'!$D$18:$D$722,'Global potential output'!$A126)</f>
        <v/>
      </c>
      <c r="K126" s="195">
        <f>SUMIFS('Carbon potential calculations'!$H$18:$H$722,'Carbon potential calculations'!$B$18:$B$722,'Global potential output'!K$121,'Carbon potential calculations'!$D$18:$D$722,'Global potential output'!$A126)</f>
        <v/>
      </c>
      <c r="L126" s="195">
        <f>SUMIFS('Carbon potential calculations'!$H$18:$H$722,'Carbon potential calculations'!$B$18:$B$722,'Global potential output'!L$121,'Carbon potential calculations'!$D$18:$D$722,'Global potential output'!$A126)</f>
        <v/>
      </c>
      <c r="M126" s="195">
        <f>SUMIFS('Carbon potential calculations'!$H$18:$H$722,'Carbon potential calculations'!$A$18:$A$722,'Global potential output'!M$121,'Carbon potential calculations'!$D$18:$D$722,'Global potential output'!$A126)-(D126+I126+G126)</f>
        <v/>
      </c>
      <c r="N126" s="195">
        <f>SUMIFS('Carbon potential calculations'!$H$18:$H$722,'Carbon potential calculations'!$A$18:$A$722,'Global potential output'!N$121,'Carbon potential calculations'!$D$18:$D$722,'Global potential output'!$A126)-(E126+K126+L126)</f>
        <v/>
      </c>
      <c r="O126" s="195">
        <f>SUMIFS('Carbon potential calculations'!$H$18:$H$722,'Carbon potential calculations'!$A$18:$A$722,'Global potential output'!O$121,'Carbon potential calculations'!$D$18:$D$722,'Global potential output'!$A126)-F126</f>
        <v/>
      </c>
      <c r="P126" s="195">
        <f>SUMIFS('Carbon potential calculations'!$H$18:$H$722,'Carbon potential calculations'!$A$18:$A$722,'Global potential output'!P$121,'Carbon potential calculations'!$D$18:$D$722,'Global potential output'!$A126)-H126</f>
        <v/>
      </c>
      <c r="Q126" s="195">
        <f>SUMIFS('Carbon potential calculations'!$H$18:$H$722,'Carbon potential calculations'!$A$18:$A$722,'Global potential output'!Q$121,'Carbon potential calculations'!$D$18:$D$722,'Global potential output'!$A126)-J126</f>
        <v/>
      </c>
      <c r="R126" s="195">
        <f>SUMIFS('Carbon potential calculations'!$H$18:$H$722,'Carbon potential calculations'!$A$18:$A$722,'Global potential output'!R$121,'Carbon potential calculations'!$D$18:$D$722,'Global potential output'!$A126)</f>
        <v/>
      </c>
      <c r="S126" s="195" t="n"/>
      <c r="T126" s="195" t="n"/>
      <c r="U126" s="195" t="n"/>
      <c r="V126" s="195" t="n"/>
      <c r="W126" s="195" t="n"/>
      <c r="X126" s="195" t="n"/>
      <c r="Y126" s="195" t="n"/>
      <c r="Z126" s="195" t="n"/>
    </row>
    <row r="127" ht="12.75" customHeight="1" s="324">
      <c r="A127" s="38" t="inlineStr">
        <is>
          <t>Salt marsh</t>
        </is>
      </c>
      <c r="B127" s="195" t="n"/>
      <c r="C127" s="38" t="inlineStr">
        <is>
          <t>Salt marsh extent</t>
        </is>
      </c>
      <c r="D127" s="195">
        <f>SUMIFS('Carbon potential calculations'!$H$18:$H$722,'Carbon potential calculations'!$B$18:$B$722,'Global potential output'!D$121,'Carbon potential calculations'!$D$18:$D$722,'Global potential output'!$A127)</f>
        <v/>
      </c>
      <c r="E127" s="195">
        <f>SUMIFS('Carbon potential calculations'!$H$18:$H$722,'Carbon potential calculations'!$B$18:$B$722,'Global potential output'!E$121,'Carbon potential calculations'!$D$18:$D$722,'Global potential output'!$A127)</f>
        <v/>
      </c>
      <c r="F127" s="195">
        <f>SUMIFS('Carbon potential calculations'!$H$18:$H$722,'Carbon potential calculations'!$B$18:$B$722,'Global potential output'!F$121,'Carbon potential calculations'!$D$18:$D$722,'Global potential output'!$A127)</f>
        <v/>
      </c>
      <c r="G127" s="195">
        <f>SUMIFS('Carbon potential calculations'!$H$18:$H$722,'Carbon potential calculations'!$B$18:$B$722,'Global potential output'!G$121,'Carbon potential calculations'!$D$18:$D$722,'Global potential output'!$A127)</f>
        <v/>
      </c>
      <c r="H127" s="195">
        <f>SUMIFS('Carbon potential calculations'!$H$18:$H$722,'Carbon potential calculations'!$B$18:$B$722,'Global potential output'!H$121,'Carbon potential calculations'!$D$18:$D$722,'Global potential output'!$A127)</f>
        <v/>
      </c>
      <c r="I127" s="195">
        <f>SUMIFS('Carbon potential calculations'!$H$18:$H$722,'Carbon potential calculations'!$B$18:$B$722,'Global potential output'!I$121,'Carbon potential calculations'!$D$18:$D$722,'Global potential output'!$A127)</f>
        <v/>
      </c>
      <c r="J127" s="195">
        <f>SUMIFS('Carbon potential calculations'!$H$18:$H$722,'Carbon potential calculations'!$B$18:$B$722,'Global potential output'!J$121,'Carbon potential calculations'!$D$18:$D$722,'Global potential output'!$A127)</f>
        <v/>
      </c>
      <c r="K127" s="195">
        <f>SUMIFS('Carbon potential calculations'!$H$18:$H$722,'Carbon potential calculations'!$B$18:$B$722,'Global potential output'!K$121,'Carbon potential calculations'!$D$18:$D$722,'Global potential output'!$A127)</f>
        <v/>
      </c>
      <c r="L127" s="195">
        <f>SUMIFS('Carbon potential calculations'!$H$18:$H$722,'Carbon potential calculations'!$B$18:$B$722,'Global potential output'!L$121,'Carbon potential calculations'!$D$18:$D$722,'Global potential output'!$A127)</f>
        <v/>
      </c>
      <c r="M127" s="195">
        <f>SUMIFS('Carbon potential calculations'!$H$18:$H$722,'Carbon potential calculations'!$A$18:$A$722,'Global potential output'!M$121,'Carbon potential calculations'!$D$18:$D$722,'Global potential output'!$A127)-(D127+I127+G127)</f>
        <v/>
      </c>
      <c r="N127" s="195">
        <f>SUMIFS('Carbon potential calculations'!$H$18:$H$722,'Carbon potential calculations'!$A$18:$A$722,'Global potential output'!N$121,'Carbon potential calculations'!$D$18:$D$722,'Global potential output'!$A127)-(E127+K127+L127)</f>
        <v/>
      </c>
      <c r="O127" s="195">
        <f>SUMIFS('Carbon potential calculations'!$H$18:$H$722,'Carbon potential calculations'!$A$18:$A$722,'Global potential output'!O$121,'Carbon potential calculations'!$D$18:$D$722,'Global potential output'!$A127)-F127</f>
        <v/>
      </c>
      <c r="P127" s="195">
        <f>SUMIFS('Carbon potential calculations'!$H$18:$H$722,'Carbon potential calculations'!$A$18:$A$722,'Global potential output'!P$121,'Carbon potential calculations'!$D$18:$D$722,'Global potential output'!$A127)-H127</f>
        <v/>
      </c>
      <c r="Q127" s="195">
        <f>SUMIFS('Carbon potential calculations'!$H$18:$H$722,'Carbon potential calculations'!$A$18:$A$722,'Global potential output'!Q$121,'Carbon potential calculations'!$D$18:$D$722,'Global potential output'!$A127)-J127</f>
        <v/>
      </c>
      <c r="R127" s="195">
        <f>SUMIFS('Carbon potential calculations'!$H$18:$H$722,'Carbon potential calculations'!$A$18:$A$722,'Global potential output'!R$121,'Carbon potential calculations'!$D$18:$D$722,'Global potential output'!$A127)</f>
        <v/>
      </c>
    </row>
    <row r="128" ht="12.75" customHeight="1" s="324">
      <c r="B128" s="195" t="n"/>
      <c r="C128" s="38" t="inlineStr">
        <is>
          <t>Conservable land (ha)</t>
        </is>
      </c>
      <c r="D128" s="38">
        <f>SUM(D125:D127)</f>
        <v/>
      </c>
      <c r="E128" s="195">
        <f>SUM(E125:E127)</f>
        <v/>
      </c>
      <c r="F128" s="195">
        <f>SUM(F125:F127)</f>
        <v/>
      </c>
      <c r="G128" s="195">
        <f>SUM(G125:G127)</f>
        <v/>
      </c>
      <c r="H128" s="195">
        <f>SUM(H125:H127)</f>
        <v/>
      </c>
      <c r="I128" s="195">
        <f>SUM(I125:I127)</f>
        <v/>
      </c>
      <c r="J128" s="195">
        <f>SUM(J125:J127)</f>
        <v/>
      </c>
      <c r="K128" s="195">
        <f>SUM(K125:K127)</f>
        <v/>
      </c>
      <c r="L128" s="195">
        <f>SUM(L125:L127)</f>
        <v/>
      </c>
      <c r="M128" s="195">
        <f>SUM(M125:M127)</f>
        <v/>
      </c>
      <c r="N128" s="195">
        <f>SUM(N125:N127)</f>
        <v/>
      </c>
      <c r="O128" s="195">
        <f>SUM(O125:O127)</f>
        <v/>
      </c>
      <c r="P128" s="195">
        <f>SUM(P125:P127)</f>
        <v/>
      </c>
      <c r="Q128" s="195">
        <f>SUM(Q125:Q127)</f>
        <v/>
      </c>
      <c r="R128" s="195">
        <f>SUM(R125:R127)</f>
        <v/>
      </c>
    </row>
    <row r="129" ht="12.75" customHeight="1" s="324">
      <c r="B129" s="195" t="n"/>
      <c r="C129" s="38" t="inlineStr">
        <is>
          <t>Mangrove restoration project size</t>
        </is>
      </c>
      <c r="D129" s="197">
        <f>'Project size'!$C$8</f>
        <v/>
      </c>
      <c r="E129" s="197">
        <f>'Project size'!$C$8</f>
        <v/>
      </c>
      <c r="F129" s="197">
        <f>'Project size'!$C$8</f>
        <v/>
      </c>
      <c r="G129" s="197">
        <f>'Project size'!$C$8</f>
        <v/>
      </c>
      <c r="H129" s="197">
        <f>'Project size'!$C$8</f>
        <v/>
      </c>
      <c r="I129" s="197">
        <f>'Project size'!$C$8</f>
        <v/>
      </c>
      <c r="J129" s="197">
        <f>'Project size'!$C$8</f>
        <v/>
      </c>
      <c r="K129" s="197">
        <f>'Project size'!$C$8</f>
        <v/>
      </c>
      <c r="L129" s="197">
        <f>'Project size'!$C$8</f>
        <v/>
      </c>
      <c r="M129" s="197">
        <f>'Project size'!$C$8</f>
        <v/>
      </c>
      <c r="N129" s="197">
        <f>'Project size'!$C$8</f>
        <v/>
      </c>
      <c r="O129" s="197">
        <f>'Project size'!$C$8</f>
        <v/>
      </c>
      <c r="P129" s="197">
        <f>'Project size'!$C$8</f>
        <v/>
      </c>
      <c r="Q129" s="197">
        <f>'Project size'!$C$8</f>
        <v/>
      </c>
      <c r="R129" s="197">
        <f>'Project size'!$C$8</f>
        <v/>
      </c>
    </row>
    <row r="130" ht="12.75" customHeight="1" s="324">
      <c r="A130" s="195" t="n"/>
      <c r="B130" s="195" t="n"/>
      <c r="C130" s="195" t="inlineStr">
        <is>
          <t>Seagrass restoration project size</t>
        </is>
      </c>
      <c r="D130" s="197">
        <f>'Project size'!$D$8</f>
        <v/>
      </c>
      <c r="E130" s="197">
        <f>'Project size'!$D$8</f>
        <v/>
      </c>
      <c r="F130" s="197">
        <f>'Project size'!$D$8</f>
        <v/>
      </c>
      <c r="G130" s="197">
        <f>'Project size'!$D$8</f>
        <v/>
      </c>
      <c r="H130" s="197">
        <f>'Project size'!$D$8</f>
        <v/>
      </c>
      <c r="I130" s="197">
        <f>'Project size'!$D$8</f>
        <v/>
      </c>
      <c r="J130" s="197">
        <f>'Project size'!$D$8</f>
        <v/>
      </c>
      <c r="K130" s="197">
        <f>'Project size'!$D$8</f>
        <v/>
      </c>
      <c r="L130" s="197">
        <f>'Project size'!$D$8</f>
        <v/>
      </c>
      <c r="M130" s="197">
        <f>'Project size'!$D$8</f>
        <v/>
      </c>
      <c r="N130" s="197">
        <f>'Project size'!$D$8</f>
        <v/>
      </c>
      <c r="O130" s="197">
        <f>'Project size'!$D$8</f>
        <v/>
      </c>
      <c r="P130" s="197">
        <f>'Project size'!$D$8</f>
        <v/>
      </c>
      <c r="Q130" s="197">
        <f>'Project size'!$D$8</f>
        <v/>
      </c>
      <c r="R130" s="197">
        <f>'Project size'!$D$8</f>
        <v/>
      </c>
      <c r="S130" s="195" t="n"/>
      <c r="T130" s="195" t="n"/>
      <c r="U130" s="195" t="n"/>
      <c r="V130" s="195" t="n"/>
      <c r="W130" s="195" t="n"/>
      <c r="X130" s="195" t="n"/>
      <c r="Y130" s="195" t="n"/>
      <c r="Z130" s="195" t="n"/>
    </row>
    <row r="131" ht="12.75" customHeight="1" s="324">
      <c r="A131" s="195" t="n"/>
      <c r="B131" s="195" t="n"/>
      <c r="C131" s="195" t="inlineStr">
        <is>
          <t>Salt marsh restoration project size</t>
        </is>
      </c>
      <c r="D131" s="197">
        <f>'Project size'!$E$8</f>
        <v/>
      </c>
      <c r="E131" s="197">
        <f>'Project size'!$E$8</f>
        <v/>
      </c>
      <c r="F131" s="197">
        <f>'Project size'!$E$8</f>
        <v/>
      </c>
      <c r="G131" s="197">
        <f>'Project size'!$E$8</f>
        <v/>
      </c>
      <c r="H131" s="197">
        <f>'Project size'!$E$8</f>
        <v/>
      </c>
      <c r="I131" s="197">
        <f>'Project size'!$E$8</f>
        <v/>
      </c>
      <c r="J131" s="197">
        <f>'Project size'!$E$8</f>
        <v/>
      </c>
      <c r="K131" s="197">
        <f>'Project size'!$E$8</f>
        <v/>
      </c>
      <c r="L131" s="197">
        <f>'Project size'!$E$8</f>
        <v/>
      </c>
      <c r="M131" s="197">
        <f>'Project size'!$E$8</f>
        <v/>
      </c>
      <c r="N131" s="197">
        <f>'Project size'!$E$8</f>
        <v/>
      </c>
      <c r="O131" s="197">
        <f>'Project size'!$E$8</f>
        <v/>
      </c>
      <c r="P131" s="197">
        <f>'Project size'!$E$8</f>
        <v/>
      </c>
      <c r="Q131" s="197">
        <f>'Project size'!$E$8</f>
        <v/>
      </c>
      <c r="R131" s="197">
        <f>'Project size'!$E$8</f>
        <v/>
      </c>
      <c r="S131" s="195" t="n"/>
      <c r="T131" s="195" t="n"/>
      <c r="U131" s="195" t="n"/>
      <c r="V131" s="195" t="n"/>
      <c r="W131" s="195" t="n"/>
      <c r="X131" s="195" t="n"/>
      <c r="Y131" s="195" t="n"/>
      <c r="Z131" s="195" t="n"/>
    </row>
    <row r="132" ht="12.75" customHeight="1" s="324">
      <c r="A132" s="195" t="inlineStr">
        <is>
          <t>Mangrove</t>
        </is>
      </c>
      <c r="B132" s="195" t="n"/>
      <c r="C132" s="38" t="inlineStr">
        <is>
          <t>Mangrove conservation project size</t>
        </is>
      </c>
      <c r="D132" s="202">
        <f>'Data pull'!$G$9</f>
        <v/>
      </c>
      <c r="E132" s="202">
        <f>'Data pull'!$G$9</f>
        <v/>
      </c>
      <c r="F132" s="202">
        <f>'Data pull'!$G$9</f>
        <v/>
      </c>
      <c r="G132" s="202">
        <f>'Data pull'!$G$9</f>
        <v/>
      </c>
      <c r="H132" s="202">
        <f>'Data pull'!$G$9</f>
        <v/>
      </c>
      <c r="I132" s="202">
        <f>'Data pull'!$G$9</f>
        <v/>
      </c>
      <c r="J132" s="202">
        <f>'Data pull'!$G$9</f>
        <v/>
      </c>
      <c r="K132" s="202">
        <f>'Data pull'!$G$9</f>
        <v/>
      </c>
      <c r="L132" s="202">
        <f>'Data pull'!$G$9</f>
        <v/>
      </c>
      <c r="M132" s="202">
        <f>'Data pull'!$G$9</f>
        <v/>
      </c>
      <c r="N132" s="202">
        <f>'Data pull'!$G$9</f>
        <v/>
      </c>
      <c r="O132" s="202">
        <f>'Data pull'!$G$9</f>
        <v/>
      </c>
      <c r="P132" s="202">
        <f>'Data pull'!$G$9</f>
        <v/>
      </c>
      <c r="Q132" s="202">
        <f>'Data pull'!$G$9</f>
        <v/>
      </c>
      <c r="R132" s="202">
        <f>'Data pull'!$G$9</f>
        <v/>
      </c>
    </row>
    <row r="133" ht="12.75" customHeight="1" s="324">
      <c r="A133" s="195" t="inlineStr">
        <is>
          <t>Seagrass</t>
        </is>
      </c>
      <c r="B133" s="195" t="n"/>
      <c r="C133" s="38" t="inlineStr">
        <is>
          <t>Seagrass conservation project size</t>
        </is>
      </c>
      <c r="D133" s="202">
        <f>'Data pull'!$H$9</f>
        <v/>
      </c>
      <c r="E133" s="202">
        <f>'Data pull'!$H$9</f>
        <v/>
      </c>
      <c r="F133" s="202">
        <f>'Data pull'!$H$9</f>
        <v/>
      </c>
      <c r="G133" s="202">
        <f>'Data pull'!$H$9</f>
        <v/>
      </c>
      <c r="H133" s="202">
        <f>'Data pull'!$H$9</f>
        <v/>
      </c>
      <c r="I133" s="202">
        <f>'Data pull'!$H$9</f>
        <v/>
      </c>
      <c r="J133" s="202">
        <f>'Data pull'!$H$9</f>
        <v/>
      </c>
      <c r="K133" s="202">
        <f>'Data pull'!$H$9</f>
        <v/>
      </c>
      <c r="L133" s="202">
        <f>'Data pull'!$H$9</f>
        <v/>
      </c>
      <c r="M133" s="202">
        <f>'Data pull'!$H$9</f>
        <v/>
      </c>
      <c r="N133" s="202">
        <f>'Data pull'!$H$9</f>
        <v/>
      </c>
      <c r="O133" s="202">
        <f>'Data pull'!$H$9</f>
        <v/>
      </c>
      <c r="P133" s="202">
        <f>'Data pull'!$H$9</f>
        <v/>
      </c>
      <c r="Q133" s="202">
        <f>'Data pull'!$H$9</f>
        <v/>
      </c>
      <c r="R133" s="202">
        <f>'Data pull'!$H$9</f>
        <v/>
      </c>
    </row>
    <row r="134" ht="12.75" customHeight="1" s="324">
      <c r="A134" s="195" t="inlineStr">
        <is>
          <t>Salt marsh</t>
        </is>
      </c>
      <c r="B134" s="195" t="n"/>
      <c r="C134" s="38" t="inlineStr">
        <is>
          <t>Salt marsh conservation project size</t>
        </is>
      </c>
      <c r="D134" s="202">
        <f>'Data pull'!$I$9</f>
        <v/>
      </c>
      <c r="E134" s="202">
        <f>'Data pull'!$I$9</f>
        <v/>
      </c>
      <c r="F134" s="202">
        <f>'Data pull'!$I$9</f>
        <v/>
      </c>
      <c r="G134" s="202">
        <f>'Data pull'!$I$9</f>
        <v/>
      </c>
      <c r="H134" s="202">
        <f>'Data pull'!$I$9</f>
        <v/>
      </c>
      <c r="I134" s="202">
        <f>'Data pull'!$I$9</f>
        <v/>
      </c>
      <c r="J134" s="202">
        <f>'Data pull'!$I$9</f>
        <v/>
      </c>
      <c r="K134" s="202">
        <f>'Data pull'!$I$9</f>
        <v/>
      </c>
      <c r="L134" s="202">
        <f>'Data pull'!$I$9</f>
        <v/>
      </c>
      <c r="M134" s="202">
        <f>'Data pull'!$I$9</f>
        <v/>
      </c>
      <c r="N134" s="202">
        <f>'Data pull'!$I$9</f>
        <v/>
      </c>
      <c r="O134" s="202">
        <f>'Data pull'!$I$9</f>
        <v/>
      </c>
      <c r="P134" s="202">
        <f>'Data pull'!$I$9</f>
        <v/>
      </c>
      <c r="Q134" s="202">
        <f>'Data pull'!$I$9</f>
        <v/>
      </c>
      <c r="R134" s="202">
        <f>'Data pull'!$I$9</f>
        <v/>
      </c>
    </row>
    <row r="135" ht="12.75" customHeight="1" s="324">
      <c r="A135" s="195" t="n"/>
      <c r="B135" s="195" t="n"/>
      <c r="C135" s="195" t="inlineStr">
        <is>
          <t>Mangrove restoration projects</t>
        </is>
      </c>
      <c r="D135" s="202">
        <f>D122/D$129</f>
        <v/>
      </c>
      <c r="E135" s="202">
        <f>E122/E$129</f>
        <v/>
      </c>
      <c r="F135" s="202">
        <f>F122/F$129</f>
        <v/>
      </c>
      <c r="G135" s="202">
        <f>G122/G$129</f>
        <v/>
      </c>
      <c r="H135" s="202">
        <f>H122/H$129</f>
        <v/>
      </c>
      <c r="I135" s="202">
        <f>I122/I$129</f>
        <v/>
      </c>
      <c r="J135" s="202">
        <f>J122/J$129</f>
        <v/>
      </c>
      <c r="K135" s="202">
        <f>K122/K$129</f>
        <v/>
      </c>
      <c r="L135" s="202">
        <f>L122/L$129</f>
        <v/>
      </c>
      <c r="M135" s="202">
        <f>M122/M$129</f>
        <v/>
      </c>
      <c r="N135" s="202">
        <f>N122/N$129</f>
        <v/>
      </c>
      <c r="O135" s="202">
        <f>O122/O$129</f>
        <v/>
      </c>
      <c r="P135" s="202">
        <f>P122/P$129</f>
        <v/>
      </c>
      <c r="Q135" s="202">
        <f>Q122/Q$129</f>
        <v/>
      </c>
      <c r="R135" s="202">
        <f>R122/R$129</f>
        <v/>
      </c>
      <c r="S135" s="195" t="n"/>
      <c r="T135" s="195" t="n"/>
      <c r="U135" s="195" t="n"/>
      <c r="V135" s="195" t="n"/>
      <c r="W135" s="195" t="n"/>
      <c r="X135" s="195" t="n"/>
      <c r="Y135" s="195" t="n"/>
      <c r="Z135" s="195" t="n"/>
    </row>
    <row r="136" ht="12.75" customHeight="1" s="324">
      <c r="A136" s="195" t="n"/>
      <c r="B136" s="195" t="n"/>
      <c r="C136" s="195" t="inlineStr">
        <is>
          <t>Seagrass restoration projects</t>
        </is>
      </c>
      <c r="D136" s="202">
        <f>D123/D$130</f>
        <v/>
      </c>
      <c r="E136" s="202">
        <f>E123/E$130</f>
        <v/>
      </c>
      <c r="F136" s="202">
        <f>F123/F$130</f>
        <v/>
      </c>
      <c r="G136" s="202">
        <f>G123/G$130</f>
        <v/>
      </c>
      <c r="H136" s="202">
        <f>H123/H$130</f>
        <v/>
      </c>
      <c r="I136" s="202">
        <f>I123/I$130</f>
        <v/>
      </c>
      <c r="J136" s="202">
        <f>J123/J$130</f>
        <v/>
      </c>
      <c r="K136" s="202">
        <f>K123/K$130</f>
        <v/>
      </c>
      <c r="L136" s="202">
        <f>L123/L$130</f>
        <v/>
      </c>
      <c r="M136" s="202">
        <f>M123/M$130</f>
        <v/>
      </c>
      <c r="N136" s="202">
        <f>N123/N$130</f>
        <v/>
      </c>
      <c r="O136" s="202">
        <f>O123/O$130</f>
        <v/>
      </c>
      <c r="P136" s="202">
        <f>P123/P$130</f>
        <v/>
      </c>
      <c r="Q136" s="202">
        <f>Q123/Q$130</f>
        <v/>
      </c>
      <c r="R136" s="202">
        <f>R123/R$130</f>
        <v/>
      </c>
      <c r="S136" s="195" t="n"/>
      <c r="T136" s="195" t="n"/>
      <c r="U136" s="195" t="n"/>
      <c r="V136" s="195" t="n"/>
      <c r="W136" s="195" t="n"/>
      <c r="X136" s="195" t="n"/>
      <c r="Y136" s="195" t="n"/>
      <c r="Z136" s="195" t="n"/>
    </row>
    <row r="137" ht="12.75" customHeight="1" s="324">
      <c r="A137" s="195" t="n"/>
      <c r="B137" s="195" t="n"/>
      <c r="C137" s="195" t="inlineStr">
        <is>
          <t>Salt marsh restoration projects</t>
        </is>
      </c>
      <c r="D137" s="202">
        <f>D124/D$131</f>
        <v/>
      </c>
      <c r="E137" s="202">
        <f>E124/E$131</f>
        <v/>
      </c>
      <c r="F137" s="202">
        <f>F124/F$131</f>
        <v/>
      </c>
      <c r="G137" s="202">
        <f>G124/G$131</f>
        <v/>
      </c>
      <c r="H137" s="202">
        <f>H124/H$131</f>
        <v/>
      </c>
      <c r="I137" s="202">
        <f>I124/I$131</f>
        <v/>
      </c>
      <c r="J137" s="202">
        <f>J124/J$131</f>
        <v/>
      </c>
      <c r="K137" s="202">
        <f>K124/K$131</f>
        <v/>
      </c>
      <c r="L137" s="202">
        <f>L124/L$131</f>
        <v/>
      </c>
      <c r="M137" s="202">
        <f>M124/M$131</f>
        <v/>
      </c>
      <c r="N137" s="202">
        <f>N124/N$131</f>
        <v/>
      </c>
      <c r="O137" s="202">
        <f>O124/O$131</f>
        <v/>
      </c>
      <c r="P137" s="202">
        <f>P124/P$131</f>
        <v/>
      </c>
      <c r="Q137" s="202">
        <f>Q124/Q$131</f>
        <v/>
      </c>
      <c r="R137" s="202">
        <f>R124/R$131</f>
        <v/>
      </c>
      <c r="S137" s="195" t="n"/>
      <c r="T137" s="195" t="n"/>
      <c r="U137" s="195" t="n"/>
      <c r="V137" s="195" t="n"/>
      <c r="W137" s="195" t="n"/>
      <c r="X137" s="195" t="n"/>
      <c r="Y137" s="195" t="n"/>
      <c r="Z137" s="195" t="n"/>
    </row>
    <row r="138" ht="12.75" customHeight="1" s="324">
      <c r="A138" s="195" t="n"/>
      <c r="B138" s="195" t="n"/>
      <c r="C138" s="195" t="inlineStr">
        <is>
          <t>Mangrove conservation projects</t>
        </is>
      </c>
      <c r="D138" s="202">
        <f>D125/D132</f>
        <v/>
      </c>
      <c r="E138" s="202">
        <f>E125/E132</f>
        <v/>
      </c>
      <c r="F138" s="202">
        <f>F125/F132</f>
        <v/>
      </c>
      <c r="G138" s="202">
        <f>G125/G132</f>
        <v/>
      </c>
      <c r="H138" s="202">
        <f>H125/H132</f>
        <v/>
      </c>
      <c r="I138" s="202">
        <f>I125/I132</f>
        <v/>
      </c>
      <c r="J138" s="202">
        <f>J125/J132</f>
        <v/>
      </c>
      <c r="K138" s="202">
        <f>K125/K132</f>
        <v/>
      </c>
      <c r="L138" s="202">
        <f>L125/L132</f>
        <v/>
      </c>
      <c r="M138" s="202">
        <f>M125/M132</f>
        <v/>
      </c>
      <c r="N138" s="202">
        <f>N125/N132</f>
        <v/>
      </c>
      <c r="O138" s="202">
        <f>O125/O132</f>
        <v/>
      </c>
      <c r="P138" s="202">
        <f>P125/P132</f>
        <v/>
      </c>
      <c r="Q138" s="202">
        <f>Q125/Q132</f>
        <v/>
      </c>
      <c r="R138" s="202">
        <f>R125/R132</f>
        <v/>
      </c>
      <c r="S138" s="195" t="n"/>
      <c r="T138" s="195" t="n"/>
      <c r="U138" s="195" t="n"/>
      <c r="V138" s="195" t="n"/>
      <c r="W138" s="195" t="n"/>
      <c r="X138" s="195" t="n"/>
      <c r="Y138" s="195" t="n"/>
      <c r="Z138" s="195" t="n"/>
    </row>
    <row r="139" ht="12.75" customHeight="1" s="324">
      <c r="A139" s="195" t="n"/>
      <c r="B139" s="195" t="n"/>
      <c r="C139" s="195" t="inlineStr">
        <is>
          <t>Seagrass conservation projects</t>
        </is>
      </c>
      <c r="D139" s="202">
        <f>D126/D133</f>
        <v/>
      </c>
      <c r="E139" s="202">
        <f>E126/E133</f>
        <v/>
      </c>
      <c r="F139" s="202">
        <f>F126/F133</f>
        <v/>
      </c>
      <c r="G139" s="202">
        <f>G126/G133</f>
        <v/>
      </c>
      <c r="H139" s="202">
        <f>H126/H133</f>
        <v/>
      </c>
      <c r="I139" s="202">
        <f>I126/I133</f>
        <v/>
      </c>
      <c r="J139" s="202">
        <f>J126/J133</f>
        <v/>
      </c>
      <c r="K139" s="202">
        <f>K126/K133</f>
        <v/>
      </c>
      <c r="L139" s="202">
        <f>L126/L133</f>
        <v/>
      </c>
      <c r="M139" s="202">
        <f>M126/M133</f>
        <v/>
      </c>
      <c r="N139" s="202">
        <f>N126/N133</f>
        <v/>
      </c>
      <c r="O139" s="202">
        <f>O126/O133</f>
        <v/>
      </c>
      <c r="P139" s="202">
        <f>P126/P133</f>
        <v/>
      </c>
      <c r="Q139" s="202">
        <f>Q126/Q133</f>
        <v/>
      </c>
      <c r="R139" s="202">
        <f>R126/R133</f>
        <v/>
      </c>
      <c r="S139" s="195" t="n"/>
      <c r="T139" s="195" t="n"/>
      <c r="U139" s="195" t="n"/>
      <c r="V139" s="195" t="n"/>
      <c r="W139" s="195" t="n"/>
      <c r="X139" s="195" t="n"/>
      <c r="Y139" s="195" t="n"/>
      <c r="Z139" s="195" t="n"/>
    </row>
    <row r="140" ht="12.75" customHeight="1" s="324">
      <c r="A140" s="195" t="n"/>
      <c r="B140" s="195" t="n"/>
      <c r="C140" s="195" t="inlineStr">
        <is>
          <t>Salt marsh conservation projects</t>
        </is>
      </c>
      <c r="D140" s="202">
        <f>D127/D134</f>
        <v/>
      </c>
      <c r="E140" s="202">
        <f>E127/E134</f>
        <v/>
      </c>
      <c r="F140" s="202">
        <f>F127/F134</f>
        <v/>
      </c>
      <c r="G140" s="202">
        <f>G127/G134</f>
        <v/>
      </c>
      <c r="H140" s="202">
        <f>H127/H134</f>
        <v/>
      </c>
      <c r="I140" s="202">
        <f>I127/I134</f>
        <v/>
      </c>
      <c r="J140" s="202">
        <f>J127/J134</f>
        <v/>
      </c>
      <c r="K140" s="202">
        <f>K127/K134</f>
        <v/>
      </c>
      <c r="L140" s="202">
        <f>L127/L134</f>
        <v/>
      </c>
      <c r="M140" s="202">
        <f>M127/M134</f>
        <v/>
      </c>
      <c r="N140" s="202">
        <f>N127/N134</f>
        <v/>
      </c>
      <c r="O140" s="202">
        <f>O127/O134</f>
        <v/>
      </c>
      <c r="P140" s="202">
        <f>P127/P134</f>
        <v/>
      </c>
      <c r="Q140" s="202">
        <f>Q127/Q134</f>
        <v/>
      </c>
      <c r="R140" s="202">
        <f>R127/R134</f>
        <v/>
      </c>
      <c r="S140" s="195" t="n"/>
      <c r="T140" s="195" t="n"/>
      <c r="U140" s="195" t="n"/>
      <c r="V140" s="195" t="n"/>
      <c r="W140" s="195" t="n"/>
      <c r="X140" s="195" t="n"/>
      <c r="Y140" s="195" t="n"/>
      <c r="Z140" s="195" t="n"/>
    </row>
    <row r="141" ht="12.75" customHeight="1" s="324">
      <c r="A141" s="195" t="inlineStr">
        <is>
          <t>Mangrove</t>
        </is>
      </c>
      <c r="B141" s="195" t="inlineStr">
        <is>
          <t>Restoration</t>
        </is>
      </c>
      <c r="C141" s="38" t="inlineStr">
        <is>
          <t>Mangrove restoration capex</t>
        </is>
      </c>
      <c r="D141" s="197">
        <f>SUMIFS('Project-level output'!$B$14:$BC$14,'Project-level output'!$B$9:$BC$9,'Global potential output'!D$121,'Project-level output'!$B$8:$BC$8,'Global potential output'!$A141,'Project-level output'!$B$7:$BC$7,'Global potential output'!$B141)</f>
        <v/>
      </c>
      <c r="E141" s="197">
        <f>SUMIFS('Project-level output'!$B$14:$BC$14,'Project-level output'!$B$9:$BC$9,'Global potential output'!E$121,'Project-level output'!$B$8:$BC$8,'Global potential output'!$A141,'Project-level output'!$B$7:$BC$7,'Global potential output'!$B141)</f>
        <v/>
      </c>
      <c r="F141" s="197">
        <f>SUMIFS('Project-level output'!$B$14:$BC$14,'Project-level output'!$B$9:$BC$9,'Global potential output'!F$121,'Project-level output'!$B$8:$BC$8,'Global potential output'!$A141,'Project-level output'!$B$7:$BC$7,'Global potential output'!$B141)</f>
        <v/>
      </c>
      <c r="G141" s="197">
        <f>SUMIFS('Project-level output'!$B$14:$BC$14,'Project-level output'!$B$9:$BC$9,'Global potential output'!G$121,'Project-level output'!$B$8:$BC$8,'Global potential output'!$A141,'Project-level output'!$B$7:$BC$7,'Global potential output'!$B141)</f>
        <v/>
      </c>
      <c r="H141" s="197">
        <f>SUMIFS('Project-level output'!$B$14:$BC$14,'Project-level output'!$B$9:$BC$9,'Global potential output'!H$121,'Project-level output'!$B$8:$BC$8,'Global potential output'!$A141,'Project-level output'!$B$7:$BC$7,'Global potential output'!$B141)</f>
        <v/>
      </c>
      <c r="I141" s="197">
        <f>SUMIFS('Project-level output'!$B$14:$BC$14,'Project-level output'!$B$9:$BC$9,'Global potential output'!I$121,'Project-level output'!$B$8:$BC$8,'Global potential output'!$A141,'Project-level output'!$B$7:$BC$7,'Global potential output'!$B141)</f>
        <v/>
      </c>
      <c r="J141" s="197">
        <f>SUMIFS('Project-level output'!$B$14:$BC$14,'Project-level output'!$B$9:$BC$9,'Global potential output'!J$121,'Project-level output'!$B$8:$BC$8,'Global potential output'!$A141,'Project-level output'!$B$7:$BC$7,'Global potential output'!$B141)</f>
        <v/>
      </c>
      <c r="K141" s="197">
        <f>SUMIFS('Project-level output'!$B$14:$BC$14,'Project-level output'!$B$9:$BC$9,'Global potential output'!K$121,'Project-level output'!$B$8:$BC$8,'Global potential output'!$A141,'Project-level output'!$B$7:$BC$7,'Global potential output'!$B141)</f>
        <v/>
      </c>
      <c r="L141" s="197">
        <f>SUMIFS('Project-level output'!$B$14:$BC$14,'Project-level output'!$B$9:$BC$9,'Global potential output'!L$121,'Project-level output'!$B$8:$BC$8,'Global potential output'!$A141,'Project-level output'!$B$7:$BC$7,'Global potential output'!$B141)</f>
        <v/>
      </c>
      <c r="M141" s="197">
        <f>AVERAGE(D141,G141,I141)</f>
        <v/>
      </c>
      <c r="N141" s="197">
        <f>AVERAGE(E141,K141,L141,)</f>
        <v/>
      </c>
      <c r="O141" s="197">
        <f>F141</f>
        <v/>
      </c>
      <c r="P141" s="197">
        <f>H141</f>
        <v/>
      </c>
      <c r="Q141" s="197">
        <f>J141</f>
        <v/>
      </c>
      <c r="R141" s="197">
        <f>AVERAGE(D141,F141,G141,I141,)</f>
        <v/>
      </c>
    </row>
    <row r="142" ht="12.75" customHeight="1" s="324">
      <c r="A142" s="195" t="inlineStr">
        <is>
          <t>Seagrass</t>
        </is>
      </c>
      <c r="B142" s="195" t="inlineStr">
        <is>
          <t>Restoration</t>
        </is>
      </c>
      <c r="C142" s="38" t="inlineStr">
        <is>
          <t>Seagrass restoration capex</t>
        </is>
      </c>
      <c r="D142" s="197">
        <f>SUMIFS('Project-level output'!$B$14:$BC$14,'Project-level output'!$B$9:$BC$9,'Global potential output'!D$121,'Project-level output'!$B$8:$BC$8,'Global potential output'!$A142,'Project-level output'!$B$7:$BC$7,'Global potential output'!$B142)</f>
        <v/>
      </c>
      <c r="E142" s="197">
        <f>SUMIFS('Project-level output'!$B$14:$BC$14,'Project-level output'!$B$9:$BC$9,'Global potential output'!E$121,'Project-level output'!$B$8:$BC$8,'Global potential output'!$A142,'Project-level output'!$B$7:$BC$7,'Global potential output'!$B142)</f>
        <v/>
      </c>
      <c r="F142" s="197">
        <f>SUMIFS('Project-level output'!$B$14:$BC$14,'Project-level output'!$B$9:$BC$9,'Global potential output'!F$121,'Project-level output'!$B$8:$BC$8,'Global potential output'!$A142,'Project-level output'!$B$7:$BC$7,'Global potential output'!$B142)</f>
        <v/>
      </c>
      <c r="G142" s="197">
        <f>SUMIFS('Project-level output'!$B$14:$BC$14,'Project-level output'!$B$9:$BC$9,'Global potential output'!G$121,'Project-level output'!$B$8:$BC$8,'Global potential output'!$A142,'Project-level output'!$B$7:$BC$7,'Global potential output'!$B142)</f>
        <v/>
      </c>
      <c r="H142" s="197">
        <f>SUMIFS('Project-level output'!$B$14:$BC$14,'Project-level output'!$B$9:$BC$9,'Global potential output'!H$121,'Project-level output'!$B$8:$BC$8,'Global potential output'!$A142,'Project-level output'!$B$7:$BC$7,'Global potential output'!$B142)</f>
        <v/>
      </c>
      <c r="I142" s="197">
        <f>SUMIFS('Project-level output'!$B$14:$BC$14,'Project-level output'!$B$9:$BC$9,'Global potential output'!I$121,'Project-level output'!$B$8:$BC$8,'Global potential output'!$A142,'Project-level output'!$B$7:$BC$7,'Global potential output'!$B142)</f>
        <v/>
      </c>
      <c r="J142" s="197">
        <f>SUMIFS('Project-level output'!$B$14:$BC$14,'Project-level output'!$B$9:$BC$9,'Global potential output'!J$121,'Project-level output'!$B$8:$BC$8,'Global potential output'!$A142,'Project-level output'!$B$7:$BC$7,'Global potential output'!$B142)</f>
        <v/>
      </c>
      <c r="K142" s="197">
        <f>SUMIFS('Project-level output'!$B$14:$BC$14,'Project-level output'!$B$9:$BC$9,'Global potential output'!K$121,'Project-level output'!$B$8:$BC$8,'Global potential output'!$A142,'Project-level output'!$B$7:$BC$7,'Global potential output'!$B142)</f>
        <v/>
      </c>
      <c r="L142" s="197">
        <f>SUMIFS('Project-level output'!$B$14:$BC$14,'Project-level output'!$B$9:$BC$9,'Global potential output'!L$121,'Project-level output'!$B$8:$BC$8,'Global potential output'!$A142,'Project-level output'!$B$7:$BC$7,'Global potential output'!$B142)</f>
        <v/>
      </c>
      <c r="M142" s="197">
        <f>AVERAGE(D142,G142,I142)</f>
        <v/>
      </c>
      <c r="N142" s="197">
        <f>AVERAGE(E142,K142,L142,)</f>
        <v/>
      </c>
      <c r="O142" s="197">
        <f>F142</f>
        <v/>
      </c>
      <c r="P142" s="197">
        <f>H142</f>
        <v/>
      </c>
      <c r="Q142" s="197">
        <f>J142</f>
        <v/>
      </c>
      <c r="R142" s="197">
        <f>AVERAGE(D142,F142,G142,I142,)</f>
        <v/>
      </c>
    </row>
    <row r="143" ht="12.75" customHeight="1" s="324">
      <c r="A143" s="195" t="inlineStr">
        <is>
          <t>Salt marsh</t>
        </is>
      </c>
      <c r="B143" s="195" t="inlineStr">
        <is>
          <t>Restoration</t>
        </is>
      </c>
      <c r="C143" s="38" t="inlineStr">
        <is>
          <t>Salt marsh restoration capex</t>
        </is>
      </c>
      <c r="D143" s="197">
        <f>SUMIFS('Project-level output'!$B$14:$BC$14,'Project-level output'!$B$9:$BC$9,'Global potential output'!D$121,'Project-level output'!$B$8:$BC$8,'Global potential output'!$A143,'Project-level output'!$B$7:$BC$7,'Global potential output'!$B143)</f>
        <v/>
      </c>
      <c r="E143" s="197">
        <f>SUMIFS('Project-level output'!$B$14:$BC$14,'Project-level output'!$B$9:$BC$9,'Global potential output'!E$121,'Project-level output'!$B$8:$BC$8,'Global potential output'!$A143,'Project-level output'!$B$7:$BC$7,'Global potential output'!$B143)</f>
        <v/>
      </c>
      <c r="F143" s="197">
        <f>SUMIFS('Project-level output'!$B$14:$BC$14,'Project-level output'!$B$9:$BC$9,'Global potential output'!F$121,'Project-level output'!$B$8:$BC$8,'Global potential output'!$A143,'Project-level output'!$B$7:$BC$7,'Global potential output'!$B143)</f>
        <v/>
      </c>
      <c r="G143" s="197">
        <f>SUMIFS('Project-level output'!$B$14:$BC$14,'Project-level output'!$B$9:$BC$9,'Global potential output'!G$121,'Project-level output'!$B$8:$BC$8,'Global potential output'!$A143,'Project-level output'!$B$7:$BC$7,'Global potential output'!$B143)</f>
        <v/>
      </c>
      <c r="H143" s="197">
        <f>SUMIFS('Project-level output'!$B$14:$BC$14,'Project-level output'!$B$9:$BC$9,'Global potential output'!H$121,'Project-level output'!$B$8:$BC$8,'Global potential output'!$A143,'Project-level output'!$B$7:$BC$7,'Global potential output'!$B143)</f>
        <v/>
      </c>
      <c r="I143" s="197">
        <f>SUMIFS('Project-level output'!$B$14:$BC$14,'Project-level output'!$B$9:$BC$9,'Global potential output'!I$121,'Project-level output'!$B$8:$BC$8,'Global potential output'!$A143,'Project-level output'!$B$7:$BC$7,'Global potential output'!$B143)</f>
        <v/>
      </c>
      <c r="J143" s="197">
        <f>SUMIFS('Project-level output'!$B$14:$BC$14,'Project-level output'!$B$9:$BC$9,'Global potential output'!J$121,'Project-level output'!$B$8:$BC$8,'Global potential output'!$A143,'Project-level output'!$B$7:$BC$7,'Global potential output'!$B143)</f>
        <v/>
      </c>
      <c r="K143" s="197">
        <f>SUMIFS('Project-level output'!$B$14:$BC$14,'Project-level output'!$B$9:$BC$9,'Global potential output'!K$121,'Project-level output'!$B$8:$BC$8,'Global potential output'!$A143,'Project-level output'!$B$7:$BC$7,'Global potential output'!$B143)</f>
        <v/>
      </c>
      <c r="L143" s="197">
        <f>SUMIFS('Project-level output'!$B$14:$BC$14,'Project-level output'!$B$9:$BC$9,'Global potential output'!L$121,'Project-level output'!$B$8:$BC$8,'Global potential output'!$A143,'Project-level output'!$B$7:$BC$7,'Global potential output'!$B143)</f>
        <v/>
      </c>
      <c r="M143" s="197">
        <f>AVERAGE(D143,G143,I143)</f>
        <v/>
      </c>
      <c r="N143" s="197">
        <f>AVERAGE(E143,K143,L143,)</f>
        <v/>
      </c>
      <c r="O143" s="197">
        <f>F143</f>
        <v/>
      </c>
      <c r="P143" s="197">
        <f>H143</f>
        <v/>
      </c>
      <c r="Q143" s="197">
        <f>J143</f>
        <v/>
      </c>
      <c r="R143" s="197">
        <f>AVERAGE(D143,F143,G143,I143,)</f>
        <v/>
      </c>
    </row>
    <row r="144" ht="12.75" customHeight="1" s="324">
      <c r="A144" s="195" t="inlineStr">
        <is>
          <t>Mangrove</t>
        </is>
      </c>
      <c r="B144" s="195" t="inlineStr">
        <is>
          <t>Conservation</t>
        </is>
      </c>
      <c r="C144" s="38" t="inlineStr">
        <is>
          <t>Mangrove conservation capex</t>
        </is>
      </c>
      <c r="D144" s="197">
        <f>SUMIFS('Project-level output'!$B$14:$BC$14,'Project-level output'!$B$9:$BC$9,'Global potential output'!D$121,'Project-level output'!$B$8:$BC$8,'Global potential output'!$A144,'Project-level output'!$B$7:$BC$7,'Global potential output'!$B144)</f>
        <v/>
      </c>
      <c r="E144" s="197">
        <f>SUMIFS('Project-level output'!$B$14:$BC$14,'Project-level output'!$B$9:$BC$9,'Global potential output'!E$121,'Project-level output'!$B$8:$BC$8,'Global potential output'!$A144,'Project-level output'!$B$7:$BC$7,'Global potential output'!$B144)</f>
        <v/>
      </c>
      <c r="F144" s="197">
        <f>SUMIFS('Project-level output'!$B$14:$BC$14,'Project-level output'!$B$9:$BC$9,'Global potential output'!F$121,'Project-level output'!$B$8:$BC$8,'Global potential output'!$A144,'Project-level output'!$B$7:$BC$7,'Global potential output'!$B144)</f>
        <v/>
      </c>
      <c r="G144" s="197">
        <f>SUMIFS('Project-level output'!$B$14:$BC$14,'Project-level output'!$B$9:$BC$9,'Global potential output'!G$121,'Project-level output'!$B$8:$BC$8,'Global potential output'!$A144,'Project-level output'!$B$7:$BC$7,'Global potential output'!$B144)</f>
        <v/>
      </c>
      <c r="H144" s="197">
        <f>SUMIFS('Project-level output'!$B$14:$BC$14,'Project-level output'!$B$9:$BC$9,'Global potential output'!H$121,'Project-level output'!$B$8:$BC$8,'Global potential output'!$A144,'Project-level output'!$B$7:$BC$7,'Global potential output'!$B144)</f>
        <v/>
      </c>
      <c r="I144" s="197">
        <f>SUMIFS('Project-level output'!$B$14:$BC$14,'Project-level output'!$B$9:$BC$9,'Global potential output'!I$121,'Project-level output'!$B$8:$BC$8,'Global potential output'!$A144,'Project-level output'!$B$7:$BC$7,'Global potential output'!$B144)</f>
        <v/>
      </c>
      <c r="J144" s="197">
        <f>SUMIFS('Project-level output'!$B$14:$BC$14,'Project-level output'!$B$9:$BC$9,'Global potential output'!J$121,'Project-level output'!$B$8:$BC$8,'Global potential output'!$A144,'Project-level output'!$B$7:$BC$7,'Global potential output'!$B144)</f>
        <v/>
      </c>
      <c r="K144" s="197">
        <f>SUMIFS('Project-level output'!$B$14:$BC$14,'Project-level output'!$B$9:$BC$9,'Global potential output'!K$121,'Project-level output'!$B$8:$BC$8,'Global potential output'!$A144,'Project-level output'!$B$7:$BC$7,'Global potential output'!$B144)</f>
        <v/>
      </c>
      <c r="L144" s="197">
        <f>SUMIFS('Project-level output'!$B$14:$BC$14,'Project-level output'!$B$9:$BC$9,'Global potential output'!L$121,'Project-level output'!$B$8:$BC$8,'Global potential output'!$A144,'Project-level output'!$B$7:$BC$7,'Global potential output'!$B144)</f>
        <v/>
      </c>
      <c r="M144" s="197">
        <f>AVERAGE(D144,G144,I144)</f>
        <v/>
      </c>
      <c r="N144" s="197">
        <f>AVERAGE(E144,K144,L144,)</f>
        <v/>
      </c>
      <c r="O144" s="197">
        <f>F144</f>
        <v/>
      </c>
      <c r="P144" s="197">
        <f>H144</f>
        <v/>
      </c>
      <c r="Q144" s="197">
        <f>J144</f>
        <v/>
      </c>
      <c r="R144" s="197">
        <f>AVERAGE(D144,F144,G144,I144,)</f>
        <v/>
      </c>
    </row>
    <row r="145" ht="12.75" customHeight="1" s="324">
      <c r="A145" s="195" t="inlineStr">
        <is>
          <t>Seagrass</t>
        </is>
      </c>
      <c r="B145" s="195" t="inlineStr">
        <is>
          <t>Conservation</t>
        </is>
      </c>
      <c r="C145" s="38" t="inlineStr">
        <is>
          <t>Seagrass conservation capex</t>
        </is>
      </c>
      <c r="D145" s="197">
        <f>SUMIFS('Project-level output'!$B$14:$BC$14,'Project-level output'!$B$9:$BC$9,'Global potential output'!D$121,'Project-level output'!$B$8:$BC$8,'Global potential output'!$A145,'Project-level output'!$B$7:$BC$7,'Global potential output'!$B145)</f>
        <v/>
      </c>
      <c r="E145" s="197">
        <f>SUMIFS('Project-level output'!$B$14:$BC$14,'Project-level output'!$B$9:$BC$9,'Global potential output'!E$121,'Project-level output'!$B$8:$BC$8,'Global potential output'!$A145,'Project-level output'!$B$7:$BC$7,'Global potential output'!$B145)</f>
        <v/>
      </c>
      <c r="F145" s="197">
        <f>SUMIFS('Project-level output'!$B$14:$BC$14,'Project-level output'!$B$9:$BC$9,'Global potential output'!F$121,'Project-level output'!$B$8:$BC$8,'Global potential output'!$A145,'Project-level output'!$B$7:$BC$7,'Global potential output'!$B145)</f>
        <v/>
      </c>
      <c r="G145" s="197">
        <f>SUMIFS('Project-level output'!$B$14:$BC$14,'Project-level output'!$B$9:$BC$9,'Global potential output'!G$121,'Project-level output'!$B$8:$BC$8,'Global potential output'!$A145,'Project-level output'!$B$7:$BC$7,'Global potential output'!$B145)</f>
        <v/>
      </c>
      <c r="H145" s="197">
        <f>SUMIFS('Project-level output'!$B$14:$BC$14,'Project-level output'!$B$9:$BC$9,'Global potential output'!H$121,'Project-level output'!$B$8:$BC$8,'Global potential output'!$A145,'Project-level output'!$B$7:$BC$7,'Global potential output'!$B145)</f>
        <v/>
      </c>
      <c r="I145" s="197">
        <f>SUMIFS('Project-level output'!$B$14:$BC$14,'Project-level output'!$B$9:$BC$9,'Global potential output'!I$121,'Project-level output'!$B$8:$BC$8,'Global potential output'!$A145,'Project-level output'!$B$7:$BC$7,'Global potential output'!$B145)</f>
        <v/>
      </c>
      <c r="J145" s="197">
        <f>SUMIFS('Project-level output'!$B$14:$BC$14,'Project-level output'!$B$9:$BC$9,'Global potential output'!J$121,'Project-level output'!$B$8:$BC$8,'Global potential output'!$A145,'Project-level output'!$B$7:$BC$7,'Global potential output'!$B145)</f>
        <v/>
      </c>
      <c r="K145" s="197">
        <f>SUMIFS('Project-level output'!$B$14:$BC$14,'Project-level output'!$B$9:$BC$9,'Global potential output'!K$121,'Project-level output'!$B$8:$BC$8,'Global potential output'!$A145,'Project-level output'!$B$7:$BC$7,'Global potential output'!$B145)</f>
        <v/>
      </c>
      <c r="L145" s="197">
        <f>SUMIFS('Project-level output'!$B$14:$BC$14,'Project-level output'!$B$9:$BC$9,'Global potential output'!L$121,'Project-level output'!$B$8:$BC$8,'Global potential output'!$A145,'Project-level output'!$B$7:$BC$7,'Global potential output'!$B145)</f>
        <v/>
      </c>
      <c r="M145" s="197">
        <f>AVERAGE(D145,G145,I145)</f>
        <v/>
      </c>
      <c r="N145" s="197">
        <f>AVERAGE(E145,K145,L145,)</f>
        <v/>
      </c>
      <c r="O145" s="197">
        <f>F145</f>
        <v/>
      </c>
      <c r="P145" s="197">
        <f>H145</f>
        <v/>
      </c>
      <c r="Q145" s="197">
        <f>J145</f>
        <v/>
      </c>
      <c r="R145" s="197">
        <f>AVERAGE(D145,F145,G145,I145,)</f>
        <v/>
      </c>
    </row>
    <row r="146" ht="12.75" customHeight="1" s="324">
      <c r="A146" s="195" t="inlineStr">
        <is>
          <t>Salt marsh</t>
        </is>
      </c>
      <c r="B146" s="195" t="inlineStr">
        <is>
          <t>Conservation</t>
        </is>
      </c>
      <c r="C146" s="38" t="inlineStr">
        <is>
          <t>Salt marsh conservation capex</t>
        </is>
      </c>
      <c r="D146" s="197">
        <f>SUMIFS('Project-level output'!$B$14:$BC$14,'Project-level output'!$B$9:$BC$9,'Global potential output'!D$121,'Project-level output'!$B$8:$BC$8,'Global potential output'!$A146,'Project-level output'!$B$7:$BC$7,'Global potential output'!$B146)</f>
        <v/>
      </c>
      <c r="E146" s="197">
        <f>SUMIFS('Project-level output'!$B$14:$BC$14,'Project-level output'!$B$9:$BC$9,'Global potential output'!E$121,'Project-level output'!$B$8:$BC$8,'Global potential output'!$A146,'Project-level output'!$B$7:$BC$7,'Global potential output'!$B146)</f>
        <v/>
      </c>
      <c r="F146" s="197">
        <f>SUMIFS('Project-level output'!$B$14:$BC$14,'Project-level output'!$B$9:$BC$9,'Global potential output'!F$121,'Project-level output'!$B$8:$BC$8,'Global potential output'!$A146,'Project-level output'!$B$7:$BC$7,'Global potential output'!$B146)</f>
        <v/>
      </c>
      <c r="G146" s="197">
        <f>SUMIFS('Project-level output'!$B$14:$BC$14,'Project-level output'!$B$9:$BC$9,'Global potential output'!G$121,'Project-level output'!$B$8:$BC$8,'Global potential output'!$A146,'Project-level output'!$B$7:$BC$7,'Global potential output'!$B146)</f>
        <v/>
      </c>
      <c r="H146" s="197">
        <f>SUMIFS('Project-level output'!$B$14:$BC$14,'Project-level output'!$B$9:$BC$9,'Global potential output'!H$121,'Project-level output'!$B$8:$BC$8,'Global potential output'!$A146,'Project-level output'!$B$7:$BC$7,'Global potential output'!$B146)</f>
        <v/>
      </c>
      <c r="I146" s="197">
        <f>SUMIFS('Project-level output'!$B$14:$BC$14,'Project-level output'!$B$9:$BC$9,'Global potential output'!I$121,'Project-level output'!$B$8:$BC$8,'Global potential output'!$A146,'Project-level output'!$B$7:$BC$7,'Global potential output'!$B146)</f>
        <v/>
      </c>
      <c r="J146" s="197">
        <f>SUMIFS('Project-level output'!$B$14:$BC$14,'Project-level output'!$B$9:$BC$9,'Global potential output'!J$121,'Project-level output'!$B$8:$BC$8,'Global potential output'!$A146,'Project-level output'!$B$7:$BC$7,'Global potential output'!$B146)</f>
        <v/>
      </c>
      <c r="K146" s="197">
        <f>SUMIFS('Project-level output'!$B$14:$BC$14,'Project-level output'!$B$9:$BC$9,'Global potential output'!K$121,'Project-level output'!$B$8:$BC$8,'Global potential output'!$A146,'Project-level output'!$B$7:$BC$7,'Global potential output'!$B146)</f>
        <v/>
      </c>
      <c r="L146" s="197">
        <f>SUMIFS('Project-level output'!$B$14:$BC$14,'Project-level output'!$B$9:$BC$9,'Global potential output'!L$121,'Project-level output'!$B$8:$BC$8,'Global potential output'!$A146,'Project-level output'!$B$7:$BC$7,'Global potential output'!$B146)</f>
        <v/>
      </c>
      <c r="M146" s="197">
        <f>AVERAGE(D146,G146,I146)</f>
        <v/>
      </c>
      <c r="N146" s="197">
        <f>AVERAGE(E146,K146,L146,)</f>
        <v/>
      </c>
      <c r="O146" s="197">
        <f>F146</f>
        <v/>
      </c>
      <c r="P146" s="197">
        <f>H146</f>
        <v/>
      </c>
      <c r="Q146" s="197">
        <f>J146</f>
        <v/>
      </c>
      <c r="R146" s="197">
        <f>AVERAGE(D146,F146,G146,I146,)</f>
        <v/>
      </c>
    </row>
    <row r="147" ht="12.75" customHeight="1" s="324">
      <c r="A147" s="195" t="inlineStr">
        <is>
          <t>Mangrove</t>
        </is>
      </c>
      <c r="B147" s="195" t="inlineStr">
        <is>
          <t>Restoration</t>
        </is>
      </c>
      <c r="C147" s="195" t="inlineStr">
        <is>
          <t>Mangrove restoration opex</t>
        </is>
      </c>
      <c r="D147" s="197">
        <f>SUMIFS('Project-level output'!$B$15:$BC$15,'Project-level output'!$B$9:$BC$9,'Global potential output'!D$121,'Project-level output'!$B$8:$BC$8,'Global potential output'!$A147,'Project-level output'!$B$7:$BC$7,'Global potential output'!$B147)</f>
        <v/>
      </c>
      <c r="E147" s="197">
        <f>SUMIFS('Project-level output'!$B$15:$BC$15,'Project-level output'!$B$9:$BC$9,'Global potential output'!E$121,'Project-level output'!$B$8:$BC$8,'Global potential output'!$A147,'Project-level output'!$B$7:$BC$7,'Global potential output'!$B147)</f>
        <v/>
      </c>
      <c r="F147" s="197">
        <f>SUMIFS('Project-level output'!$B$15:$BC$15,'Project-level output'!$B$9:$BC$9,'Global potential output'!F$121,'Project-level output'!$B$8:$BC$8,'Global potential output'!$A147,'Project-level output'!$B$7:$BC$7,'Global potential output'!$B147)</f>
        <v/>
      </c>
      <c r="G147" s="197">
        <f>SUMIFS('Project-level output'!$B$15:$BC$15,'Project-level output'!$B$9:$BC$9,'Global potential output'!G$121,'Project-level output'!$B$8:$BC$8,'Global potential output'!$A147,'Project-level output'!$B$7:$BC$7,'Global potential output'!$B147)</f>
        <v/>
      </c>
      <c r="H147" s="197">
        <f>SUMIFS('Project-level output'!$B$15:$BC$15,'Project-level output'!$B$9:$BC$9,'Global potential output'!H$121,'Project-level output'!$B$8:$BC$8,'Global potential output'!$A147,'Project-level output'!$B$7:$BC$7,'Global potential output'!$B147)</f>
        <v/>
      </c>
      <c r="I147" s="197">
        <f>SUMIFS('Project-level output'!$B$15:$BC$15,'Project-level output'!$B$9:$BC$9,'Global potential output'!I$121,'Project-level output'!$B$8:$BC$8,'Global potential output'!$A147,'Project-level output'!$B$7:$BC$7,'Global potential output'!$B147)</f>
        <v/>
      </c>
      <c r="J147" s="197">
        <f>SUMIFS('Project-level output'!$B$15:$BC$15,'Project-level output'!$B$9:$BC$9,'Global potential output'!J$121,'Project-level output'!$B$8:$BC$8,'Global potential output'!$A147,'Project-level output'!$B$7:$BC$7,'Global potential output'!$B147)</f>
        <v/>
      </c>
      <c r="K147" s="197">
        <f>SUMIFS('Project-level output'!$B$15:$BC$15,'Project-level output'!$B$9:$BC$9,'Global potential output'!K$121,'Project-level output'!$B$8:$BC$8,'Global potential output'!$A147,'Project-level output'!$B$7:$BC$7,'Global potential output'!$B147)</f>
        <v/>
      </c>
      <c r="L147" s="197">
        <f>SUMIFS('Project-level output'!$B$15:$BC$15,'Project-level output'!$B$9:$BC$9,'Global potential output'!L$121,'Project-level output'!$B$8:$BC$8,'Global potential output'!$A147,'Project-level output'!$B$7:$BC$7,'Global potential output'!$B147)</f>
        <v/>
      </c>
      <c r="M147" s="197">
        <f>AVERAGE(D147,G147,I147)</f>
        <v/>
      </c>
      <c r="N147" s="197">
        <f>AVERAGE(E147,K147,L147,)</f>
        <v/>
      </c>
      <c r="O147" s="197">
        <f>F147</f>
        <v/>
      </c>
      <c r="P147" s="197">
        <f>H147</f>
        <v/>
      </c>
      <c r="Q147" s="197">
        <f>J147</f>
        <v/>
      </c>
      <c r="R147" s="197">
        <f>AVERAGE(D147,F147,G147,I147,)</f>
        <v/>
      </c>
      <c r="S147" s="195" t="n"/>
      <c r="T147" s="195" t="n"/>
      <c r="U147" s="195" t="n"/>
      <c r="V147" s="195" t="n"/>
      <c r="W147" s="195" t="n"/>
      <c r="X147" s="195" t="n"/>
      <c r="Y147" s="195" t="n"/>
      <c r="Z147" s="195" t="n"/>
    </row>
    <row r="148" ht="12.75" customHeight="1" s="324">
      <c r="A148" s="195" t="inlineStr">
        <is>
          <t>Seagrass</t>
        </is>
      </c>
      <c r="B148" s="195" t="inlineStr">
        <is>
          <t>Restoration</t>
        </is>
      </c>
      <c r="C148" s="195" t="inlineStr">
        <is>
          <t>Seagrass restoration opex</t>
        </is>
      </c>
      <c r="D148" s="197">
        <f>SUMIFS('Project-level output'!$B$15:$BC$15,'Project-level output'!$B$9:$BC$9,'Global potential output'!D$121,'Project-level output'!$B$8:$BC$8,'Global potential output'!$A148,'Project-level output'!$B$7:$BC$7,'Global potential output'!$B148)</f>
        <v/>
      </c>
      <c r="E148" s="197">
        <f>SUMIFS('Project-level output'!$B$15:$BC$15,'Project-level output'!$B$9:$BC$9,'Global potential output'!E$121,'Project-level output'!$B$8:$BC$8,'Global potential output'!$A148,'Project-level output'!$B$7:$BC$7,'Global potential output'!$B148)</f>
        <v/>
      </c>
      <c r="F148" s="197">
        <f>SUMIFS('Project-level output'!$B$15:$BC$15,'Project-level output'!$B$9:$BC$9,'Global potential output'!F$121,'Project-level output'!$B$8:$BC$8,'Global potential output'!$A148,'Project-level output'!$B$7:$BC$7,'Global potential output'!$B148)</f>
        <v/>
      </c>
      <c r="G148" s="197">
        <f>SUMIFS('Project-level output'!$B$15:$BC$15,'Project-level output'!$B$9:$BC$9,'Global potential output'!G$121,'Project-level output'!$B$8:$BC$8,'Global potential output'!$A148,'Project-level output'!$B$7:$BC$7,'Global potential output'!$B148)</f>
        <v/>
      </c>
      <c r="H148" s="197">
        <f>SUMIFS('Project-level output'!$B$15:$BC$15,'Project-level output'!$B$9:$BC$9,'Global potential output'!H$121,'Project-level output'!$B$8:$BC$8,'Global potential output'!$A148,'Project-level output'!$B$7:$BC$7,'Global potential output'!$B148)</f>
        <v/>
      </c>
      <c r="I148" s="197">
        <f>SUMIFS('Project-level output'!$B$15:$BC$15,'Project-level output'!$B$9:$BC$9,'Global potential output'!I$121,'Project-level output'!$B$8:$BC$8,'Global potential output'!$A148,'Project-level output'!$B$7:$BC$7,'Global potential output'!$B148)</f>
        <v/>
      </c>
      <c r="J148" s="197">
        <f>SUMIFS('Project-level output'!$B$15:$BC$15,'Project-level output'!$B$9:$BC$9,'Global potential output'!J$121,'Project-level output'!$B$8:$BC$8,'Global potential output'!$A148,'Project-level output'!$B$7:$BC$7,'Global potential output'!$B148)</f>
        <v/>
      </c>
      <c r="K148" s="197">
        <f>SUMIFS('Project-level output'!$B$15:$BC$15,'Project-level output'!$B$9:$BC$9,'Global potential output'!K$121,'Project-level output'!$B$8:$BC$8,'Global potential output'!$A148,'Project-level output'!$B$7:$BC$7,'Global potential output'!$B148)</f>
        <v/>
      </c>
      <c r="L148" s="197">
        <f>SUMIFS('Project-level output'!$B$15:$BC$15,'Project-level output'!$B$9:$BC$9,'Global potential output'!L$121,'Project-level output'!$B$8:$BC$8,'Global potential output'!$A148,'Project-level output'!$B$7:$BC$7,'Global potential output'!$B148)</f>
        <v/>
      </c>
      <c r="M148" s="197">
        <f>AVERAGE(D148,G148,I148)</f>
        <v/>
      </c>
      <c r="N148" s="197">
        <f>AVERAGE(E148,K148,L148,)</f>
        <v/>
      </c>
      <c r="O148" s="197">
        <f>F148</f>
        <v/>
      </c>
      <c r="P148" s="197">
        <f>H148</f>
        <v/>
      </c>
      <c r="Q148" s="197">
        <f>J148</f>
        <v/>
      </c>
      <c r="R148" s="197">
        <f>AVERAGE(D148,F148,G148,I148,)</f>
        <v/>
      </c>
      <c r="S148" s="195" t="n"/>
      <c r="T148" s="195" t="n"/>
      <c r="U148" s="195" t="n"/>
      <c r="V148" s="195" t="n"/>
      <c r="W148" s="195" t="n"/>
      <c r="X148" s="195" t="n"/>
      <c r="Y148" s="195" t="n"/>
      <c r="Z148" s="195" t="n"/>
    </row>
    <row r="149" ht="12.75" customHeight="1" s="324">
      <c r="A149" s="195" t="inlineStr">
        <is>
          <t>Salt marsh</t>
        </is>
      </c>
      <c r="B149" s="195" t="inlineStr">
        <is>
          <t>Restoration</t>
        </is>
      </c>
      <c r="C149" s="195" t="inlineStr">
        <is>
          <t>Salt marsh restoration opex</t>
        </is>
      </c>
      <c r="D149" s="197">
        <f>SUMIFS('Project-level output'!$B$15:$BC$15,'Project-level output'!$B$9:$BC$9,'Global potential output'!D$121,'Project-level output'!$B$8:$BC$8,'Global potential output'!$A149,'Project-level output'!$B$7:$BC$7,'Global potential output'!$B149)</f>
        <v/>
      </c>
      <c r="E149" s="197">
        <f>SUMIFS('Project-level output'!$B$15:$BC$15,'Project-level output'!$B$9:$BC$9,'Global potential output'!E$121,'Project-level output'!$B$8:$BC$8,'Global potential output'!$A149,'Project-level output'!$B$7:$BC$7,'Global potential output'!$B149)</f>
        <v/>
      </c>
      <c r="F149" s="197">
        <f>SUMIFS('Project-level output'!$B$15:$BC$15,'Project-level output'!$B$9:$BC$9,'Global potential output'!F$121,'Project-level output'!$B$8:$BC$8,'Global potential output'!$A149,'Project-level output'!$B$7:$BC$7,'Global potential output'!$B149)</f>
        <v/>
      </c>
      <c r="G149" s="197">
        <f>SUMIFS('Project-level output'!$B$15:$BC$15,'Project-level output'!$B$9:$BC$9,'Global potential output'!G$121,'Project-level output'!$B$8:$BC$8,'Global potential output'!$A149,'Project-level output'!$B$7:$BC$7,'Global potential output'!$B149)</f>
        <v/>
      </c>
      <c r="H149" s="197">
        <f>SUMIFS('Project-level output'!$B$15:$BC$15,'Project-level output'!$B$9:$BC$9,'Global potential output'!H$121,'Project-level output'!$B$8:$BC$8,'Global potential output'!$A149,'Project-level output'!$B$7:$BC$7,'Global potential output'!$B149)</f>
        <v/>
      </c>
      <c r="I149" s="197">
        <f>SUMIFS('Project-level output'!$B$15:$BC$15,'Project-level output'!$B$9:$BC$9,'Global potential output'!I$121,'Project-level output'!$B$8:$BC$8,'Global potential output'!$A149,'Project-level output'!$B$7:$BC$7,'Global potential output'!$B149)</f>
        <v/>
      </c>
      <c r="J149" s="197">
        <f>SUMIFS('Project-level output'!$B$15:$BC$15,'Project-level output'!$B$9:$BC$9,'Global potential output'!J$121,'Project-level output'!$B$8:$BC$8,'Global potential output'!$A149,'Project-level output'!$B$7:$BC$7,'Global potential output'!$B149)</f>
        <v/>
      </c>
      <c r="K149" s="197">
        <f>SUMIFS('Project-level output'!$B$15:$BC$15,'Project-level output'!$B$9:$BC$9,'Global potential output'!K$121,'Project-level output'!$B$8:$BC$8,'Global potential output'!$A149,'Project-level output'!$B$7:$BC$7,'Global potential output'!$B149)</f>
        <v/>
      </c>
      <c r="L149" s="197">
        <f>SUMIFS('Project-level output'!$B$15:$BC$15,'Project-level output'!$B$9:$BC$9,'Global potential output'!L$121,'Project-level output'!$B$8:$BC$8,'Global potential output'!$A149,'Project-level output'!$B$7:$BC$7,'Global potential output'!$B149)</f>
        <v/>
      </c>
      <c r="M149" s="197">
        <f>AVERAGE(D149,G149,I149)</f>
        <v/>
      </c>
      <c r="N149" s="197">
        <f>AVERAGE(E149,K149,L149,)</f>
        <v/>
      </c>
      <c r="O149" s="197">
        <f>F149</f>
        <v/>
      </c>
      <c r="P149" s="197">
        <f>H149</f>
        <v/>
      </c>
      <c r="Q149" s="197">
        <f>J149</f>
        <v/>
      </c>
      <c r="R149" s="197">
        <f>AVERAGE(D149,F149,G149,I149,)</f>
        <v/>
      </c>
      <c r="S149" s="195" t="n"/>
      <c r="T149" s="195" t="n"/>
      <c r="U149" s="195" t="n"/>
      <c r="V149" s="195" t="n"/>
      <c r="W149" s="195" t="n"/>
      <c r="X149" s="195" t="n"/>
      <c r="Y149" s="195" t="n"/>
      <c r="Z149" s="195" t="n"/>
    </row>
    <row r="150" ht="12.75" customHeight="1" s="324">
      <c r="A150" s="195" t="inlineStr">
        <is>
          <t>Mangrove</t>
        </is>
      </c>
      <c r="B150" s="195" t="inlineStr">
        <is>
          <t>Conservation</t>
        </is>
      </c>
      <c r="C150" s="195" t="inlineStr">
        <is>
          <t>Mangrove conservation opex</t>
        </is>
      </c>
      <c r="D150" s="197">
        <f>SUMIFS('Project-level output'!$B$15:$BC$15,'Project-level output'!$B$9:$BC$9,'Global potential output'!D$121,'Project-level output'!$B$8:$BC$8,'Global potential output'!$A150,'Project-level output'!$B$7:$BC$7,'Global potential output'!$B150)</f>
        <v/>
      </c>
      <c r="E150" s="197">
        <f>SUMIFS('Project-level output'!$B$15:$BC$15,'Project-level output'!$B$9:$BC$9,'Global potential output'!E$121,'Project-level output'!$B$8:$BC$8,'Global potential output'!$A150,'Project-level output'!$B$7:$BC$7,'Global potential output'!$B150)</f>
        <v/>
      </c>
      <c r="F150" s="197">
        <f>SUMIFS('Project-level output'!$B$15:$BC$15,'Project-level output'!$B$9:$BC$9,'Global potential output'!F$121,'Project-level output'!$B$8:$BC$8,'Global potential output'!$A150,'Project-level output'!$B$7:$BC$7,'Global potential output'!$B150)</f>
        <v/>
      </c>
      <c r="G150" s="197">
        <f>SUMIFS('Project-level output'!$B$15:$BC$15,'Project-level output'!$B$9:$BC$9,'Global potential output'!G$121,'Project-level output'!$B$8:$BC$8,'Global potential output'!$A150,'Project-level output'!$B$7:$BC$7,'Global potential output'!$B150)</f>
        <v/>
      </c>
      <c r="H150" s="197">
        <f>SUMIFS('Project-level output'!$B$15:$BC$15,'Project-level output'!$B$9:$BC$9,'Global potential output'!H$121,'Project-level output'!$B$8:$BC$8,'Global potential output'!$A150,'Project-level output'!$B$7:$BC$7,'Global potential output'!$B150)</f>
        <v/>
      </c>
      <c r="I150" s="197">
        <f>SUMIFS('Project-level output'!$B$15:$BC$15,'Project-level output'!$B$9:$BC$9,'Global potential output'!I$121,'Project-level output'!$B$8:$BC$8,'Global potential output'!$A150,'Project-level output'!$B$7:$BC$7,'Global potential output'!$B150)</f>
        <v/>
      </c>
      <c r="J150" s="197">
        <f>SUMIFS('Project-level output'!$B$15:$BC$15,'Project-level output'!$B$9:$BC$9,'Global potential output'!J$121,'Project-level output'!$B$8:$BC$8,'Global potential output'!$A150,'Project-level output'!$B$7:$BC$7,'Global potential output'!$B150)</f>
        <v/>
      </c>
      <c r="K150" s="197">
        <f>SUMIFS('Project-level output'!$B$15:$BC$15,'Project-level output'!$B$9:$BC$9,'Global potential output'!K$121,'Project-level output'!$B$8:$BC$8,'Global potential output'!$A150,'Project-level output'!$B$7:$BC$7,'Global potential output'!$B150)</f>
        <v/>
      </c>
      <c r="L150" s="197">
        <f>SUMIFS('Project-level output'!$B$15:$BC$15,'Project-level output'!$B$9:$BC$9,'Global potential output'!L$121,'Project-level output'!$B$8:$BC$8,'Global potential output'!$A150,'Project-level output'!$B$7:$BC$7,'Global potential output'!$B150)</f>
        <v/>
      </c>
      <c r="M150" s="197">
        <f>AVERAGE(D150,G150,I150)</f>
        <v/>
      </c>
      <c r="N150" s="197">
        <f>AVERAGE(E150,K150,L150,)</f>
        <v/>
      </c>
      <c r="O150" s="197">
        <f>F150</f>
        <v/>
      </c>
      <c r="P150" s="197">
        <f>H150</f>
        <v/>
      </c>
      <c r="Q150" s="197">
        <f>J150</f>
        <v/>
      </c>
      <c r="R150" s="197">
        <f>AVERAGE(D150,F150,G150,I150,)</f>
        <v/>
      </c>
      <c r="S150" s="195" t="n"/>
      <c r="T150" s="195" t="n"/>
      <c r="U150" s="195" t="n"/>
      <c r="V150" s="195" t="n"/>
      <c r="W150" s="195" t="n"/>
      <c r="X150" s="195" t="n"/>
      <c r="Y150" s="195" t="n"/>
      <c r="Z150" s="195" t="n"/>
    </row>
    <row r="151" ht="12.75" customHeight="1" s="324">
      <c r="A151" s="195" t="inlineStr">
        <is>
          <t>Seagrass</t>
        </is>
      </c>
      <c r="B151" s="195" t="inlineStr">
        <is>
          <t>Conservation</t>
        </is>
      </c>
      <c r="C151" s="195" t="inlineStr">
        <is>
          <t>Seagrass conservation opex</t>
        </is>
      </c>
      <c r="D151" s="197">
        <f>SUMIFS('Project-level output'!$B$15:$BC$15,'Project-level output'!$B$9:$BC$9,'Global potential output'!D$121,'Project-level output'!$B$8:$BC$8,'Global potential output'!$A151,'Project-level output'!$B$7:$BC$7,'Global potential output'!$B151)</f>
        <v/>
      </c>
      <c r="E151" s="197">
        <f>SUMIFS('Project-level output'!$B$15:$BC$15,'Project-level output'!$B$9:$BC$9,'Global potential output'!E$121,'Project-level output'!$B$8:$BC$8,'Global potential output'!$A151,'Project-level output'!$B$7:$BC$7,'Global potential output'!$B151)</f>
        <v/>
      </c>
      <c r="F151" s="197">
        <f>SUMIFS('Project-level output'!$B$15:$BC$15,'Project-level output'!$B$9:$BC$9,'Global potential output'!F$121,'Project-level output'!$B$8:$BC$8,'Global potential output'!$A151,'Project-level output'!$B$7:$BC$7,'Global potential output'!$B151)</f>
        <v/>
      </c>
      <c r="G151" s="197">
        <f>SUMIFS('Project-level output'!$B$15:$BC$15,'Project-level output'!$B$9:$BC$9,'Global potential output'!G$121,'Project-level output'!$B$8:$BC$8,'Global potential output'!$A151,'Project-level output'!$B$7:$BC$7,'Global potential output'!$B151)</f>
        <v/>
      </c>
      <c r="H151" s="197">
        <f>SUMIFS('Project-level output'!$B$15:$BC$15,'Project-level output'!$B$9:$BC$9,'Global potential output'!H$121,'Project-level output'!$B$8:$BC$8,'Global potential output'!$A151,'Project-level output'!$B$7:$BC$7,'Global potential output'!$B151)</f>
        <v/>
      </c>
      <c r="I151" s="197">
        <f>SUMIFS('Project-level output'!$B$15:$BC$15,'Project-level output'!$B$9:$BC$9,'Global potential output'!I$121,'Project-level output'!$B$8:$BC$8,'Global potential output'!$A151,'Project-level output'!$B$7:$BC$7,'Global potential output'!$B151)</f>
        <v/>
      </c>
      <c r="J151" s="197">
        <f>SUMIFS('Project-level output'!$B$15:$BC$15,'Project-level output'!$B$9:$BC$9,'Global potential output'!J$121,'Project-level output'!$B$8:$BC$8,'Global potential output'!$A151,'Project-level output'!$B$7:$BC$7,'Global potential output'!$B151)</f>
        <v/>
      </c>
      <c r="K151" s="197">
        <f>SUMIFS('Project-level output'!$B$15:$BC$15,'Project-level output'!$B$9:$BC$9,'Global potential output'!K$121,'Project-level output'!$B$8:$BC$8,'Global potential output'!$A151,'Project-level output'!$B$7:$BC$7,'Global potential output'!$B151)</f>
        <v/>
      </c>
      <c r="L151" s="197">
        <f>SUMIFS('Project-level output'!$B$15:$BC$15,'Project-level output'!$B$9:$BC$9,'Global potential output'!L$121,'Project-level output'!$B$8:$BC$8,'Global potential output'!$A151,'Project-level output'!$B$7:$BC$7,'Global potential output'!$B151)</f>
        <v/>
      </c>
      <c r="M151" s="197">
        <f>AVERAGE(D151,G151,I151)</f>
        <v/>
      </c>
      <c r="N151" s="197">
        <f>AVERAGE(E151,K151,L151,)</f>
        <v/>
      </c>
      <c r="O151" s="197">
        <f>F151</f>
        <v/>
      </c>
      <c r="P151" s="197">
        <f>H151</f>
        <v/>
      </c>
      <c r="Q151" s="197">
        <f>J151</f>
        <v/>
      </c>
      <c r="R151" s="197">
        <f>AVERAGE(D151,F151,G151,I151,)</f>
        <v/>
      </c>
      <c r="S151" s="195" t="n"/>
      <c r="T151" s="195" t="n"/>
      <c r="U151" s="195" t="n"/>
      <c r="V151" s="195" t="n"/>
      <c r="W151" s="195" t="n"/>
      <c r="X151" s="195" t="n"/>
      <c r="Y151" s="195" t="n"/>
      <c r="Z151" s="195" t="n"/>
    </row>
    <row r="152" ht="12.75" customHeight="1" s="324">
      <c r="A152" s="195" t="inlineStr">
        <is>
          <t>Salt marsh</t>
        </is>
      </c>
      <c r="B152" s="195" t="inlineStr">
        <is>
          <t>Conservation</t>
        </is>
      </c>
      <c r="C152" s="195" t="inlineStr">
        <is>
          <t>Salt marsh conservation opex</t>
        </is>
      </c>
      <c r="D152" s="197">
        <f>SUMIFS('Project-level output'!$B$15:$BC$15,'Project-level output'!$B$9:$BC$9,'Global potential output'!D$121,'Project-level output'!$B$8:$BC$8,'Global potential output'!$A152,'Project-level output'!$B$7:$BC$7,'Global potential output'!$B152)</f>
        <v/>
      </c>
      <c r="E152" s="197">
        <f>SUMIFS('Project-level output'!$B$15:$BC$15,'Project-level output'!$B$9:$BC$9,'Global potential output'!E$121,'Project-level output'!$B$8:$BC$8,'Global potential output'!$A152,'Project-level output'!$B$7:$BC$7,'Global potential output'!$B152)</f>
        <v/>
      </c>
      <c r="F152" s="197">
        <f>SUMIFS('Project-level output'!$B$15:$BC$15,'Project-level output'!$B$9:$BC$9,'Global potential output'!F$121,'Project-level output'!$B$8:$BC$8,'Global potential output'!$A152,'Project-level output'!$B$7:$BC$7,'Global potential output'!$B152)</f>
        <v/>
      </c>
      <c r="G152" s="197">
        <f>SUMIFS('Project-level output'!$B$15:$BC$15,'Project-level output'!$B$9:$BC$9,'Global potential output'!G$121,'Project-level output'!$B$8:$BC$8,'Global potential output'!$A152,'Project-level output'!$B$7:$BC$7,'Global potential output'!$B152)</f>
        <v/>
      </c>
      <c r="H152" s="197">
        <f>SUMIFS('Project-level output'!$B$15:$BC$15,'Project-level output'!$B$9:$BC$9,'Global potential output'!H$121,'Project-level output'!$B$8:$BC$8,'Global potential output'!$A152,'Project-level output'!$B$7:$BC$7,'Global potential output'!$B152)</f>
        <v/>
      </c>
      <c r="I152" s="197">
        <f>SUMIFS('Project-level output'!$B$15:$BC$15,'Project-level output'!$B$9:$BC$9,'Global potential output'!I$121,'Project-level output'!$B$8:$BC$8,'Global potential output'!$A152,'Project-level output'!$B$7:$BC$7,'Global potential output'!$B152)</f>
        <v/>
      </c>
      <c r="J152" s="197">
        <f>SUMIFS('Project-level output'!$B$15:$BC$15,'Project-level output'!$B$9:$BC$9,'Global potential output'!J$121,'Project-level output'!$B$8:$BC$8,'Global potential output'!$A152,'Project-level output'!$B$7:$BC$7,'Global potential output'!$B152)</f>
        <v/>
      </c>
      <c r="K152" s="197">
        <f>SUMIFS('Project-level output'!$B$15:$BC$15,'Project-level output'!$B$9:$BC$9,'Global potential output'!K$121,'Project-level output'!$B$8:$BC$8,'Global potential output'!$A152,'Project-level output'!$B$7:$BC$7,'Global potential output'!$B152)</f>
        <v/>
      </c>
      <c r="L152" s="197">
        <f>SUMIFS('Project-level output'!$B$15:$BC$15,'Project-level output'!$B$9:$BC$9,'Global potential output'!L$121,'Project-level output'!$B$8:$BC$8,'Global potential output'!$A152,'Project-level output'!$B$7:$BC$7,'Global potential output'!$B152)</f>
        <v/>
      </c>
      <c r="M152" s="197">
        <f>AVERAGE(D152,G152,I152)</f>
        <v/>
      </c>
      <c r="N152" s="197">
        <f>AVERAGE(E152,K152,L152,)</f>
        <v/>
      </c>
      <c r="O152" s="197">
        <f>F152</f>
        <v/>
      </c>
      <c r="P152" s="197">
        <f>H152</f>
        <v/>
      </c>
      <c r="Q152" s="197">
        <f>J152</f>
        <v/>
      </c>
      <c r="R152" s="197">
        <f>AVERAGE(D152,F152,G152,I152,)</f>
        <v/>
      </c>
      <c r="S152" s="195" t="n"/>
      <c r="T152" s="195" t="n"/>
      <c r="U152" s="195" t="n"/>
      <c r="V152" s="195" t="n"/>
      <c r="W152" s="195" t="n"/>
      <c r="X152" s="195" t="n"/>
      <c r="Y152" s="195" t="n"/>
      <c r="Z152" s="195" t="n"/>
    </row>
    <row r="153" ht="12.75" customHeight="1" s="324">
      <c r="A153" s="195" t="n"/>
      <c r="B153" s="195" t="n"/>
      <c r="C153" s="195" t="inlineStr">
        <is>
          <t>Mangrove restoration total capex</t>
        </is>
      </c>
      <c r="D153" s="197">
        <f>D135*D141</f>
        <v/>
      </c>
      <c r="E153" s="197">
        <f>E135*E141</f>
        <v/>
      </c>
      <c r="F153" s="197">
        <f>F135*F141</f>
        <v/>
      </c>
      <c r="G153" s="197">
        <f>G135*G141</f>
        <v/>
      </c>
      <c r="H153" s="197">
        <f>H135*H141</f>
        <v/>
      </c>
      <c r="I153" s="197">
        <f>I135*I141</f>
        <v/>
      </c>
      <c r="J153" s="197">
        <f>J135*J141</f>
        <v/>
      </c>
      <c r="K153" s="197">
        <f>K135*K141</f>
        <v/>
      </c>
      <c r="L153" s="197">
        <f>L135*L141</f>
        <v/>
      </c>
      <c r="M153" s="197">
        <f>M135*M141</f>
        <v/>
      </c>
      <c r="N153" s="197">
        <f>N135*N141</f>
        <v/>
      </c>
      <c r="O153" s="197">
        <f>O135*O141</f>
        <v/>
      </c>
      <c r="P153" s="197">
        <f>P135*P141</f>
        <v/>
      </c>
      <c r="Q153" s="197">
        <f>Q135*Q141</f>
        <v/>
      </c>
      <c r="R153" s="197">
        <f>R135*R141</f>
        <v/>
      </c>
      <c r="S153" s="195" t="n"/>
      <c r="T153" s="195" t="n"/>
      <c r="U153" s="195" t="n"/>
      <c r="V153" s="195" t="n"/>
      <c r="W153" s="195" t="n"/>
      <c r="X153" s="195" t="n"/>
      <c r="Y153" s="195" t="n"/>
      <c r="Z153" s="195" t="n"/>
    </row>
    <row r="154" ht="12.75" customHeight="1" s="324">
      <c r="A154" s="195" t="n"/>
      <c r="B154" s="195" t="n"/>
      <c r="C154" s="195" t="inlineStr">
        <is>
          <t>Seagrass restoration total capex</t>
        </is>
      </c>
      <c r="D154" s="197">
        <f>D136*D142</f>
        <v/>
      </c>
      <c r="E154" s="197">
        <f>E136*E142</f>
        <v/>
      </c>
      <c r="F154" s="197">
        <f>F136*F142</f>
        <v/>
      </c>
      <c r="G154" s="197">
        <f>G136*G142</f>
        <v/>
      </c>
      <c r="H154" s="197">
        <f>H136*H142</f>
        <v/>
      </c>
      <c r="I154" s="197">
        <f>I136*I142</f>
        <v/>
      </c>
      <c r="J154" s="197">
        <f>J136*J142</f>
        <v/>
      </c>
      <c r="K154" s="197">
        <f>K136*K142</f>
        <v/>
      </c>
      <c r="L154" s="197">
        <f>L136*L142</f>
        <v/>
      </c>
      <c r="M154" s="197">
        <f>M136*M142</f>
        <v/>
      </c>
      <c r="N154" s="197">
        <f>N136*N142</f>
        <v/>
      </c>
      <c r="O154" s="197">
        <f>O136*O142</f>
        <v/>
      </c>
      <c r="P154" s="197">
        <f>P136*P142</f>
        <v/>
      </c>
      <c r="Q154" s="197">
        <f>Q136*Q142</f>
        <v/>
      </c>
      <c r="R154" s="197">
        <f>R136*R142</f>
        <v/>
      </c>
      <c r="S154" s="195" t="n"/>
      <c r="T154" s="195" t="n"/>
      <c r="U154" s="195" t="n"/>
      <c r="V154" s="195" t="n"/>
      <c r="W154" s="195" t="n"/>
      <c r="X154" s="195" t="n"/>
      <c r="Y154" s="195" t="n"/>
      <c r="Z154" s="195" t="n"/>
    </row>
    <row r="155" ht="12.75" customHeight="1" s="324">
      <c r="A155" s="195" t="n"/>
      <c r="B155" s="195" t="n"/>
      <c r="C155" s="195" t="inlineStr">
        <is>
          <t>Salt marsh restoration total capex</t>
        </is>
      </c>
      <c r="D155" s="197">
        <f>D137*D143</f>
        <v/>
      </c>
      <c r="E155" s="197">
        <f>E137*E143</f>
        <v/>
      </c>
      <c r="F155" s="197">
        <f>F137*F143</f>
        <v/>
      </c>
      <c r="G155" s="197">
        <f>G137*G143</f>
        <v/>
      </c>
      <c r="H155" s="197">
        <f>H137*H143</f>
        <v/>
      </c>
      <c r="I155" s="197">
        <f>I137*I143</f>
        <v/>
      </c>
      <c r="J155" s="197">
        <f>J137*J143</f>
        <v/>
      </c>
      <c r="K155" s="197">
        <f>K137*K143</f>
        <v/>
      </c>
      <c r="L155" s="197">
        <f>L137*L143</f>
        <v/>
      </c>
      <c r="M155" s="197">
        <f>M137*M143</f>
        <v/>
      </c>
      <c r="N155" s="197">
        <f>N137*N143</f>
        <v/>
      </c>
      <c r="O155" s="197">
        <f>O137*O143</f>
        <v/>
      </c>
      <c r="P155" s="197">
        <f>P137*P143</f>
        <v/>
      </c>
      <c r="Q155" s="197">
        <f>Q137*Q143</f>
        <v/>
      </c>
      <c r="R155" s="197">
        <f>R137*R143</f>
        <v/>
      </c>
      <c r="S155" s="195" t="n"/>
      <c r="T155" s="195" t="n"/>
      <c r="U155" s="195" t="n"/>
      <c r="V155" s="195" t="n"/>
      <c r="W155" s="195" t="n"/>
      <c r="X155" s="195" t="n"/>
      <c r="Y155" s="195" t="n"/>
      <c r="Z155" s="195" t="n"/>
    </row>
    <row r="156" ht="12.75" customHeight="1" s="324">
      <c r="A156" s="195" t="n"/>
      <c r="B156" s="195" t="n"/>
      <c r="C156" s="195" t="inlineStr">
        <is>
          <t>Mangrove conservation total capex</t>
        </is>
      </c>
      <c r="D156" s="197">
        <f>D138*D144</f>
        <v/>
      </c>
      <c r="E156" s="197">
        <f>E138*E144</f>
        <v/>
      </c>
      <c r="F156" s="197">
        <f>F138*F144</f>
        <v/>
      </c>
      <c r="G156" s="197">
        <f>G138*G144</f>
        <v/>
      </c>
      <c r="H156" s="197">
        <f>H138*H144</f>
        <v/>
      </c>
      <c r="I156" s="197">
        <f>I138*I144</f>
        <v/>
      </c>
      <c r="J156" s="197">
        <f>J138*J144</f>
        <v/>
      </c>
      <c r="K156" s="197">
        <f>K138*K144</f>
        <v/>
      </c>
      <c r="L156" s="197">
        <f>L138*L144</f>
        <v/>
      </c>
      <c r="M156" s="197">
        <f>M138*M144</f>
        <v/>
      </c>
      <c r="N156" s="197">
        <f>N138*N144</f>
        <v/>
      </c>
      <c r="O156" s="197">
        <f>O138*O144</f>
        <v/>
      </c>
      <c r="P156" s="197">
        <f>P138*P144</f>
        <v/>
      </c>
      <c r="Q156" s="197">
        <f>Q138*Q144</f>
        <v/>
      </c>
      <c r="R156" s="197">
        <f>R138*R144</f>
        <v/>
      </c>
      <c r="S156" s="195" t="n"/>
      <c r="T156" s="195" t="n"/>
      <c r="U156" s="195" t="n"/>
      <c r="V156" s="195" t="n"/>
      <c r="W156" s="195" t="n"/>
      <c r="X156" s="195" t="n"/>
      <c r="Y156" s="195" t="n"/>
      <c r="Z156" s="195" t="n"/>
    </row>
    <row r="157" ht="12.75" customHeight="1" s="324">
      <c r="A157" s="195" t="n"/>
      <c r="B157" s="195" t="n"/>
      <c r="C157" s="195" t="inlineStr">
        <is>
          <t>Seagrass conservation total capex</t>
        </is>
      </c>
      <c r="D157" s="197">
        <f>D139*D145</f>
        <v/>
      </c>
      <c r="E157" s="197">
        <f>E139*E145</f>
        <v/>
      </c>
      <c r="F157" s="197">
        <f>F139*F145</f>
        <v/>
      </c>
      <c r="G157" s="197">
        <f>G139*G145</f>
        <v/>
      </c>
      <c r="H157" s="197">
        <f>H139*H145</f>
        <v/>
      </c>
      <c r="I157" s="197">
        <f>I139*I145</f>
        <v/>
      </c>
      <c r="J157" s="197">
        <f>J139*J145</f>
        <v/>
      </c>
      <c r="K157" s="197">
        <f>K139*K145</f>
        <v/>
      </c>
      <c r="L157" s="197">
        <f>L139*L145</f>
        <v/>
      </c>
      <c r="M157" s="197">
        <f>M139*M145</f>
        <v/>
      </c>
      <c r="N157" s="197">
        <f>N139*N145</f>
        <v/>
      </c>
      <c r="O157" s="197">
        <f>O139*O145</f>
        <v/>
      </c>
      <c r="P157" s="197">
        <f>P139*P145</f>
        <v/>
      </c>
      <c r="Q157" s="197">
        <f>Q139*Q145</f>
        <v/>
      </c>
      <c r="R157" s="197">
        <f>R139*R145</f>
        <v/>
      </c>
      <c r="S157" s="195" t="n"/>
      <c r="T157" s="195" t="n"/>
      <c r="U157" s="195" t="n"/>
      <c r="V157" s="195" t="n"/>
      <c r="W157" s="195" t="n"/>
      <c r="X157" s="195" t="n"/>
      <c r="Y157" s="195" t="n"/>
      <c r="Z157" s="195" t="n"/>
    </row>
    <row r="158" ht="12.75" customHeight="1" s="324">
      <c r="A158" s="195" t="n"/>
      <c r="B158" s="195" t="n"/>
      <c r="C158" s="195" t="inlineStr">
        <is>
          <t>Salt marsh conservation total capex</t>
        </is>
      </c>
      <c r="D158" s="197">
        <f>D140*D146</f>
        <v/>
      </c>
      <c r="E158" s="197">
        <f>E140*E146</f>
        <v/>
      </c>
      <c r="F158" s="197">
        <f>F140*F146</f>
        <v/>
      </c>
      <c r="G158" s="197">
        <f>G140*G146</f>
        <v/>
      </c>
      <c r="H158" s="197">
        <f>H140*H146</f>
        <v/>
      </c>
      <c r="I158" s="197">
        <f>I140*I146</f>
        <v/>
      </c>
      <c r="J158" s="197">
        <f>J140*J146</f>
        <v/>
      </c>
      <c r="K158" s="197">
        <f>K140*K146</f>
        <v/>
      </c>
      <c r="L158" s="197">
        <f>L140*L146</f>
        <v/>
      </c>
      <c r="M158" s="197">
        <f>M140*M146</f>
        <v/>
      </c>
      <c r="N158" s="197">
        <f>N140*N146</f>
        <v/>
      </c>
      <c r="O158" s="197">
        <f>O140*O146</f>
        <v/>
      </c>
      <c r="P158" s="197">
        <f>P140*P146</f>
        <v/>
      </c>
      <c r="Q158" s="197">
        <f>Q140*Q146</f>
        <v/>
      </c>
      <c r="R158" s="197">
        <f>R140*R146</f>
        <v/>
      </c>
      <c r="S158" s="195" t="n"/>
      <c r="T158" s="195" t="n"/>
      <c r="U158" s="195" t="n"/>
      <c r="V158" s="195" t="n"/>
      <c r="W158" s="195" t="n"/>
      <c r="X158" s="195" t="n"/>
      <c r="Y158" s="195" t="n"/>
      <c r="Z158" s="195" t="n"/>
    </row>
    <row r="159" ht="12.75" customHeight="1" s="324">
      <c r="A159" s="195" t="n"/>
      <c r="B159" s="195" t="n"/>
      <c r="C159" s="195" t="inlineStr">
        <is>
          <t>Mangrove restoration opex</t>
        </is>
      </c>
      <c r="D159" s="197">
        <f>D135*D147</f>
        <v/>
      </c>
      <c r="E159" s="197">
        <f>E135*E147</f>
        <v/>
      </c>
      <c r="F159" s="197">
        <f>F135*F147</f>
        <v/>
      </c>
      <c r="G159" s="197">
        <f>G135*G147</f>
        <v/>
      </c>
      <c r="H159" s="197">
        <f>H135*H147</f>
        <v/>
      </c>
      <c r="I159" s="197">
        <f>I135*I147</f>
        <v/>
      </c>
      <c r="J159" s="197">
        <f>J135*J147</f>
        <v/>
      </c>
      <c r="K159" s="197">
        <f>K135*K147</f>
        <v/>
      </c>
      <c r="L159" s="197">
        <f>L135*L147</f>
        <v/>
      </c>
      <c r="M159" s="197">
        <f>M135*M147</f>
        <v/>
      </c>
      <c r="N159" s="197">
        <f>N135*N147</f>
        <v/>
      </c>
      <c r="O159" s="197">
        <f>O135*O147</f>
        <v/>
      </c>
      <c r="P159" s="197">
        <f>P135*P147</f>
        <v/>
      </c>
      <c r="Q159" s="197">
        <f>Q135*Q147</f>
        <v/>
      </c>
      <c r="R159" s="197">
        <f>R135*R147</f>
        <v/>
      </c>
      <c r="S159" s="195" t="n"/>
      <c r="T159" s="195" t="n"/>
      <c r="U159" s="195" t="n"/>
      <c r="V159" s="195" t="n"/>
      <c r="W159" s="195" t="n"/>
      <c r="X159" s="195" t="n"/>
      <c r="Y159" s="195" t="n"/>
      <c r="Z159" s="195" t="n"/>
    </row>
    <row r="160" ht="12.75" customHeight="1" s="324">
      <c r="A160" s="195" t="n"/>
      <c r="B160" s="195" t="n"/>
      <c r="C160" s="195" t="inlineStr">
        <is>
          <t>Seagrass restoration opex</t>
        </is>
      </c>
      <c r="D160" s="197">
        <f>D136*D148</f>
        <v/>
      </c>
      <c r="E160" s="197">
        <f>E136*E148</f>
        <v/>
      </c>
      <c r="F160" s="197">
        <f>F136*F148</f>
        <v/>
      </c>
      <c r="G160" s="197">
        <f>G136*G148</f>
        <v/>
      </c>
      <c r="H160" s="197">
        <f>H136*H148</f>
        <v/>
      </c>
      <c r="I160" s="197">
        <f>I136*I148</f>
        <v/>
      </c>
      <c r="J160" s="197">
        <f>J136*J148</f>
        <v/>
      </c>
      <c r="K160" s="197">
        <f>K136*K148</f>
        <v/>
      </c>
      <c r="L160" s="197">
        <f>L136*L148</f>
        <v/>
      </c>
      <c r="M160" s="197">
        <f>M136*M148</f>
        <v/>
      </c>
      <c r="N160" s="197">
        <f>N136*N148</f>
        <v/>
      </c>
      <c r="O160" s="197">
        <f>O136*O148</f>
        <v/>
      </c>
      <c r="P160" s="197">
        <f>P136*P148</f>
        <v/>
      </c>
      <c r="Q160" s="197">
        <f>Q136*Q148</f>
        <v/>
      </c>
      <c r="R160" s="197">
        <f>R136*R148</f>
        <v/>
      </c>
      <c r="S160" s="195" t="n"/>
      <c r="T160" s="195" t="n"/>
      <c r="U160" s="195" t="n"/>
      <c r="V160" s="195" t="n"/>
      <c r="W160" s="195" t="n"/>
      <c r="X160" s="195" t="n"/>
      <c r="Y160" s="195" t="n"/>
      <c r="Z160" s="195" t="n"/>
    </row>
    <row r="161" ht="12.75" customHeight="1" s="324">
      <c r="A161" s="195" t="n"/>
      <c r="B161" s="195" t="n"/>
      <c r="C161" s="195" t="inlineStr">
        <is>
          <t>Salt marsh restoration opex</t>
        </is>
      </c>
      <c r="D161" s="197">
        <f>D137*D149</f>
        <v/>
      </c>
      <c r="E161" s="197">
        <f>E137*E149</f>
        <v/>
      </c>
      <c r="F161" s="197">
        <f>F137*F149</f>
        <v/>
      </c>
      <c r="G161" s="197">
        <f>G137*G149</f>
        <v/>
      </c>
      <c r="H161" s="197">
        <f>H137*H149</f>
        <v/>
      </c>
      <c r="I161" s="197">
        <f>I137*I149</f>
        <v/>
      </c>
      <c r="J161" s="197">
        <f>J137*J149</f>
        <v/>
      </c>
      <c r="K161" s="197">
        <f>K137*K149</f>
        <v/>
      </c>
      <c r="L161" s="197">
        <f>L137*L149</f>
        <v/>
      </c>
      <c r="M161" s="197">
        <f>M137*M149</f>
        <v/>
      </c>
      <c r="N161" s="197">
        <f>N137*N149</f>
        <v/>
      </c>
      <c r="O161" s="197">
        <f>O137*O149</f>
        <v/>
      </c>
      <c r="P161" s="197">
        <f>P137*P149</f>
        <v/>
      </c>
      <c r="Q161" s="197">
        <f>Q137*Q149</f>
        <v/>
      </c>
      <c r="R161" s="197">
        <f>R137*R149</f>
        <v/>
      </c>
      <c r="S161" s="195" t="n"/>
      <c r="T161" s="195" t="n"/>
      <c r="U161" s="195" t="n"/>
      <c r="V161" s="195" t="n"/>
      <c r="W161" s="195" t="n"/>
      <c r="X161" s="195" t="n"/>
      <c r="Y161" s="195" t="n"/>
      <c r="Z161" s="195" t="n"/>
    </row>
    <row r="162" ht="12.75" customHeight="1" s="324">
      <c r="A162" s="195" t="n"/>
      <c r="B162" s="195" t="n"/>
      <c r="C162" s="195" t="inlineStr">
        <is>
          <t>Mangrove conservation opex</t>
        </is>
      </c>
      <c r="D162" s="197">
        <f>D138*D150</f>
        <v/>
      </c>
      <c r="E162" s="197">
        <f>E138*E150</f>
        <v/>
      </c>
      <c r="F162" s="197">
        <f>F138*F150</f>
        <v/>
      </c>
      <c r="G162" s="197">
        <f>G138*G150</f>
        <v/>
      </c>
      <c r="H162" s="197">
        <f>H138*H150</f>
        <v/>
      </c>
      <c r="I162" s="197">
        <f>I138*I150</f>
        <v/>
      </c>
      <c r="J162" s="197">
        <f>J138*J150</f>
        <v/>
      </c>
      <c r="K162" s="197">
        <f>K138*K150</f>
        <v/>
      </c>
      <c r="L162" s="197">
        <f>L138*L150</f>
        <v/>
      </c>
      <c r="M162" s="197">
        <f>M138*M150</f>
        <v/>
      </c>
      <c r="N162" s="197">
        <f>N138*N150</f>
        <v/>
      </c>
      <c r="O162" s="197">
        <f>O138*O150</f>
        <v/>
      </c>
      <c r="P162" s="197">
        <f>P138*P150</f>
        <v/>
      </c>
      <c r="Q162" s="197">
        <f>Q138*Q150</f>
        <v/>
      </c>
      <c r="R162" s="197">
        <f>R138*R150</f>
        <v/>
      </c>
      <c r="S162" s="195" t="n"/>
      <c r="T162" s="195" t="n"/>
      <c r="U162" s="195" t="n"/>
      <c r="V162" s="195" t="n"/>
      <c r="W162" s="195" t="n"/>
      <c r="X162" s="195" t="n"/>
      <c r="Y162" s="195" t="n"/>
      <c r="Z162" s="195" t="n"/>
    </row>
    <row r="163" ht="12.75" customHeight="1" s="324">
      <c r="A163" s="195" t="n"/>
      <c r="B163" s="195" t="n"/>
      <c r="C163" s="195" t="inlineStr">
        <is>
          <t>Seagrass conservation opex</t>
        </is>
      </c>
      <c r="D163" s="197">
        <f>D139*D151</f>
        <v/>
      </c>
      <c r="E163" s="197">
        <f>E139*E151</f>
        <v/>
      </c>
      <c r="F163" s="197">
        <f>F139*F151</f>
        <v/>
      </c>
      <c r="G163" s="197">
        <f>G139*G151</f>
        <v/>
      </c>
      <c r="H163" s="197">
        <f>H139*H151</f>
        <v/>
      </c>
      <c r="I163" s="197">
        <f>I139*I151</f>
        <v/>
      </c>
      <c r="J163" s="197">
        <f>J139*J151</f>
        <v/>
      </c>
      <c r="K163" s="197">
        <f>K139*K151</f>
        <v/>
      </c>
      <c r="L163" s="197">
        <f>L139*L151</f>
        <v/>
      </c>
      <c r="M163" s="197">
        <f>M139*M151</f>
        <v/>
      </c>
      <c r="N163" s="197">
        <f>N139*N151</f>
        <v/>
      </c>
      <c r="O163" s="197">
        <f>O139*O151</f>
        <v/>
      </c>
      <c r="P163" s="197">
        <f>P139*P151</f>
        <v/>
      </c>
      <c r="Q163" s="197">
        <f>Q139*Q151</f>
        <v/>
      </c>
      <c r="R163" s="197">
        <f>R139*R151</f>
        <v/>
      </c>
      <c r="S163" s="195" t="n"/>
      <c r="T163" s="195" t="n"/>
      <c r="U163" s="195" t="n"/>
      <c r="V163" s="195" t="n"/>
      <c r="W163" s="195" t="n"/>
      <c r="X163" s="195" t="n"/>
      <c r="Y163" s="195" t="n"/>
      <c r="Z163" s="195" t="n"/>
    </row>
    <row r="164" ht="12.75" customHeight="1" s="324">
      <c r="A164" s="195" t="n"/>
      <c r="B164" s="195" t="n"/>
      <c r="C164" s="195" t="inlineStr">
        <is>
          <t>Salt marsh conservation opex</t>
        </is>
      </c>
      <c r="D164" s="197">
        <f>D140*D152</f>
        <v/>
      </c>
      <c r="E164" s="197">
        <f>E140*E152</f>
        <v/>
      </c>
      <c r="F164" s="197">
        <f>F140*F152</f>
        <v/>
      </c>
      <c r="G164" s="197">
        <f>G140*G152</f>
        <v/>
      </c>
      <c r="H164" s="197">
        <f>H140*H152</f>
        <v/>
      </c>
      <c r="I164" s="197">
        <f>I140*I152</f>
        <v/>
      </c>
      <c r="J164" s="197">
        <f>J140*J152</f>
        <v/>
      </c>
      <c r="K164" s="197">
        <f>K140*K152</f>
        <v/>
      </c>
      <c r="L164" s="197">
        <f>L140*L152</f>
        <v/>
      </c>
      <c r="M164" s="197">
        <f>M140*M152</f>
        <v/>
      </c>
      <c r="N164" s="197">
        <f>N140*N152</f>
        <v/>
      </c>
      <c r="O164" s="197">
        <f>O140*O152</f>
        <v/>
      </c>
      <c r="P164" s="197">
        <f>P140*P152</f>
        <v/>
      </c>
      <c r="Q164" s="197">
        <f>Q140*Q152</f>
        <v/>
      </c>
      <c r="R164" s="197">
        <f>R140*R152</f>
        <v/>
      </c>
      <c r="S164" s="195" t="n"/>
      <c r="T164" s="195" t="n"/>
      <c r="U164" s="195" t="n"/>
      <c r="V164" s="195" t="n"/>
      <c r="W164" s="195" t="n"/>
      <c r="X164" s="195" t="n"/>
      <c r="Y164" s="195" t="n"/>
      <c r="Z164" s="195" t="n"/>
    </row>
    <row r="165" ht="12.75" customHeight="1" s="324">
      <c r="B165" s="195" t="n"/>
      <c r="C165" s="38" t="inlineStr">
        <is>
          <t>Mangrove total capex</t>
        </is>
      </c>
      <c r="D165" s="197">
        <f>SUM(D153,D156)</f>
        <v/>
      </c>
      <c r="E165" s="197">
        <f>SUM(E153,E156)</f>
        <v/>
      </c>
      <c r="F165" s="197">
        <f>SUM(F153,F156)</f>
        <v/>
      </c>
      <c r="G165" s="197">
        <f>SUM(G153,G156)</f>
        <v/>
      </c>
      <c r="H165" s="197">
        <f>SUM(H153,H156)</f>
        <v/>
      </c>
      <c r="I165" s="197">
        <f>SUM(I153,I156)</f>
        <v/>
      </c>
      <c r="J165" s="197">
        <f>SUM(J153,J156)</f>
        <v/>
      </c>
      <c r="K165" s="197">
        <f>SUM(K153,K156)</f>
        <v/>
      </c>
      <c r="L165" s="197">
        <f>SUM(L153,L156)</f>
        <v/>
      </c>
      <c r="M165" s="197">
        <f>SUM(M153,M156)</f>
        <v/>
      </c>
      <c r="N165" s="197">
        <f>SUM(N153,N156)</f>
        <v/>
      </c>
      <c r="O165" s="197">
        <f>SUM(O153,O156)</f>
        <v/>
      </c>
      <c r="P165" s="197">
        <f>SUM(P153,P156)</f>
        <v/>
      </c>
      <c r="Q165" s="197">
        <f>SUM(Q153,Q156)</f>
        <v/>
      </c>
      <c r="R165" s="197">
        <f>SUM(R153,R156)</f>
        <v/>
      </c>
    </row>
    <row r="166" ht="12.75" customHeight="1" s="324">
      <c r="B166" s="195" t="n"/>
      <c r="C166" s="38" t="inlineStr">
        <is>
          <t>Seagrass total capex</t>
        </is>
      </c>
      <c r="D166" s="197">
        <f>SUM(D154,D157)</f>
        <v/>
      </c>
      <c r="E166" s="197">
        <f>SUM(E154,E157)</f>
        <v/>
      </c>
      <c r="F166" s="197">
        <f>SUM(F154,F157)</f>
        <v/>
      </c>
      <c r="G166" s="197">
        <f>SUM(G154,G157)</f>
        <v/>
      </c>
      <c r="H166" s="197">
        <f>SUM(H154,H157)</f>
        <v/>
      </c>
      <c r="I166" s="197">
        <f>SUM(I154,I157)</f>
        <v/>
      </c>
      <c r="J166" s="197">
        <f>SUM(J154,J157)</f>
        <v/>
      </c>
      <c r="K166" s="197">
        <f>SUM(K154,K157)</f>
        <v/>
      </c>
      <c r="L166" s="197">
        <f>SUM(L154,L157)</f>
        <v/>
      </c>
      <c r="M166" s="197">
        <f>SUM(M154,M157)</f>
        <v/>
      </c>
      <c r="N166" s="197">
        <f>SUM(N154,N157)</f>
        <v/>
      </c>
      <c r="O166" s="197">
        <f>SUM(O154,O157)</f>
        <v/>
      </c>
      <c r="P166" s="197">
        <f>SUM(P154,P157)</f>
        <v/>
      </c>
      <c r="Q166" s="197">
        <f>SUM(Q154,Q157)</f>
        <v/>
      </c>
      <c r="R166" s="197">
        <f>SUM(R154,R157)</f>
        <v/>
      </c>
    </row>
    <row r="167" ht="12.75" customHeight="1" s="324">
      <c r="B167" s="195" t="n"/>
      <c r="C167" s="38" t="inlineStr">
        <is>
          <t>Salt marsh total capex</t>
        </is>
      </c>
      <c r="D167" s="197">
        <f>SUM(D155,D158)</f>
        <v/>
      </c>
      <c r="E167" s="197">
        <f>SUM(E155,E158)</f>
        <v/>
      </c>
      <c r="F167" s="197">
        <f>SUM(F155,F158)</f>
        <v/>
      </c>
      <c r="G167" s="197">
        <f>SUM(G155,G158)</f>
        <v/>
      </c>
      <c r="H167" s="197">
        <f>SUM(H155,H158)</f>
        <v/>
      </c>
      <c r="I167" s="197">
        <f>SUM(I155,I158)</f>
        <v/>
      </c>
      <c r="J167" s="197">
        <f>SUM(J155,J158)</f>
        <v/>
      </c>
      <c r="K167" s="197">
        <f>SUM(K155,K158)</f>
        <v/>
      </c>
      <c r="L167" s="197">
        <f>SUM(L155,L158)</f>
        <v/>
      </c>
      <c r="M167" s="197">
        <f>SUM(M155,M158)</f>
        <v/>
      </c>
      <c r="N167" s="197">
        <f>SUM(N155,N158)</f>
        <v/>
      </c>
      <c r="O167" s="197">
        <f>SUM(O155,O158)</f>
        <v/>
      </c>
      <c r="P167" s="197">
        <f>SUM(P155,P158)</f>
        <v/>
      </c>
      <c r="Q167" s="197">
        <f>SUM(Q155,Q158)</f>
        <v/>
      </c>
      <c r="R167" s="197">
        <f>SUM(R155,R158)</f>
        <v/>
      </c>
    </row>
    <row r="168" ht="12.75" customHeight="1" s="324">
      <c r="A168" s="195" t="n"/>
      <c r="B168" s="195" t="n"/>
      <c r="C168" s="195" t="inlineStr">
        <is>
          <t>Restoration carbon potential</t>
        </is>
      </c>
      <c r="D168" s="195">
        <f>SUMIFS('Carbon potential calculations'!$G$18:$G$722,'Carbon potential calculations'!$B$18:$B$722,'Global potential output'!D$121)</f>
        <v/>
      </c>
      <c r="E168" s="195">
        <f>SUMIFS('Carbon potential calculations'!$G$18:$G$722,'Carbon potential calculations'!$B$18:$B$722,'Global potential output'!E$121)</f>
        <v/>
      </c>
      <c r="F168" s="195">
        <f>SUMIFS('Carbon potential calculations'!$G$18:$G$722,'Carbon potential calculations'!$B$18:$B$722,'Global potential output'!F$121)</f>
        <v/>
      </c>
      <c r="G168" s="195">
        <f>SUMIFS('Carbon potential calculations'!$G$18:$G$722,'Carbon potential calculations'!$B$18:$B$722,'Global potential output'!G$121)</f>
        <v/>
      </c>
      <c r="H168" s="195">
        <f>SUMIFS('Carbon potential calculations'!$G$18:$G$722,'Carbon potential calculations'!$B$18:$B$722,'Global potential output'!H$121)</f>
        <v/>
      </c>
      <c r="I168" s="195">
        <f>SUMIFS('Carbon potential calculations'!$G$18:$G$722,'Carbon potential calculations'!$B$18:$B$722,'Global potential output'!I$121)</f>
        <v/>
      </c>
      <c r="J168" s="195">
        <f>SUMIFS('Carbon potential calculations'!$G$18:$G$722,'Carbon potential calculations'!$B$18:$B$722,'Global potential output'!J$121)</f>
        <v/>
      </c>
      <c r="K168" s="195">
        <f>SUMIFS('Carbon potential calculations'!$G$18:$G$722,'Carbon potential calculations'!$B$18:$B$722,'Global potential output'!K$121)</f>
        <v/>
      </c>
      <c r="L168" s="195">
        <f>SUMIFS('Carbon potential calculations'!$G$18:$G$722,'Carbon potential calculations'!$B$18:$B$722,'Global potential output'!L$121)</f>
        <v/>
      </c>
      <c r="M168" s="195">
        <f>SUMIFS('Carbon potential calculations'!$G$18:$G$722,'Carbon potential calculations'!$A$18:$A$722,'Global potential output'!M$121)-(D168+G168+I168)</f>
        <v/>
      </c>
      <c r="N168" s="195">
        <f>SUMIFS('Carbon potential calculations'!$G$18:$G$722,'Carbon potential calculations'!$A$18:$A$722,'Global potential output'!N$121)-(E168+K168+L168)</f>
        <v/>
      </c>
      <c r="O168" s="195">
        <f>SUMIFS('Carbon potential calculations'!$G$18:$G$722,'Carbon potential calculations'!$A$18:$A$722,'Global potential output'!O$121)-F168</f>
        <v/>
      </c>
      <c r="P168" s="195">
        <f>SUMIFS('Carbon potential calculations'!$G$18:$G$722,'Carbon potential calculations'!$A$18:$A$722,'Global potential output'!P$121)-H168</f>
        <v/>
      </c>
      <c r="Q168" s="195">
        <f>SUMIFS('Carbon potential calculations'!$G$18:$G$722,'Carbon potential calculations'!$A$18:$A$722,'Global potential output'!Q$121)-J168</f>
        <v/>
      </c>
      <c r="R168" s="195">
        <f>SUMIFS('Carbon potential calculations'!$G$18:$G$722,'Carbon potential calculations'!$A$18:$A$722,'Global potential output'!R$121)</f>
        <v/>
      </c>
      <c r="S168" s="195">
        <f>SUM(D168:R168)</f>
        <v/>
      </c>
      <c r="T168" s="195">
        <f>IF(ROUND(S168,2)=ROUND(SUM(B72:B74),2),"Pass","FALSE")</f>
        <v/>
      </c>
      <c r="U168" s="195" t="n"/>
      <c r="V168" s="195" t="n"/>
      <c r="W168" s="195" t="n"/>
      <c r="X168" s="195" t="n"/>
      <c r="Y168" s="195" t="n"/>
      <c r="Z168" s="195" t="n"/>
    </row>
    <row r="169" ht="12.75" customHeight="1" s="324">
      <c r="A169" s="195" t="n"/>
      <c r="B169" s="195" t="n"/>
      <c r="C169" s="195" t="inlineStr">
        <is>
          <t>Conservation carbon potential</t>
        </is>
      </c>
      <c r="D169" s="195">
        <f>SUMIFS('Carbon potential calculations'!$O$18:$O$722,'Carbon potential calculations'!$B$18:$B$722,'Global potential output'!D$121)</f>
        <v/>
      </c>
      <c r="E169" s="195">
        <f>SUMIFS('Carbon potential calculations'!$O$18:$O$722,'Carbon potential calculations'!$B$18:$B$722,'Global potential output'!E$121)</f>
        <v/>
      </c>
      <c r="F169" s="195">
        <f>SUMIFS('Carbon potential calculations'!$O$18:$O$722,'Carbon potential calculations'!$B$18:$B$722,'Global potential output'!F$121)</f>
        <v/>
      </c>
      <c r="G169" s="195">
        <f>SUMIFS('Carbon potential calculations'!$O$18:$O$722,'Carbon potential calculations'!$B$18:$B$722,'Global potential output'!G$121)</f>
        <v/>
      </c>
      <c r="H169" s="195">
        <f>SUMIFS('Carbon potential calculations'!$O$18:$O$722,'Carbon potential calculations'!$B$18:$B$722,'Global potential output'!H$121)</f>
        <v/>
      </c>
      <c r="I169" s="195">
        <f>SUMIFS('Carbon potential calculations'!$O$18:$O$722,'Carbon potential calculations'!$B$18:$B$722,'Global potential output'!I$121)</f>
        <v/>
      </c>
      <c r="J169" s="195">
        <f>SUMIFS('Carbon potential calculations'!$O$18:$O$722,'Carbon potential calculations'!$B$18:$B$722,'Global potential output'!J$121)</f>
        <v/>
      </c>
      <c r="K169" s="195">
        <f>SUMIFS('Carbon potential calculations'!$O$18:$O$722,'Carbon potential calculations'!$B$18:$B$722,'Global potential output'!K$121)</f>
        <v/>
      </c>
      <c r="L169" s="195">
        <f>SUMIFS('Carbon potential calculations'!$O$18:$O$722,'Carbon potential calculations'!$B$18:$B$722,'Global potential output'!L$121)</f>
        <v/>
      </c>
      <c r="M169" s="195">
        <f>SUMIFS('Carbon potential calculations'!$O$18:$O$722,'Carbon potential calculations'!$A$18:$A$722,'Global potential output'!M$121)-(D169+G169+I169)</f>
        <v/>
      </c>
      <c r="N169" s="195">
        <f>SUMIFS('Carbon potential calculations'!$O$18:$O$722,'Carbon potential calculations'!$A$18:$A$722,'Global potential output'!N$121)-(E169+K169+L169)</f>
        <v/>
      </c>
      <c r="O169" s="195">
        <f>SUMIFS('Carbon potential calculations'!$O$18:$O$722,'Carbon potential calculations'!$A$18:$A$722,'Global potential output'!O$121)-F169</f>
        <v/>
      </c>
      <c r="P169" s="195">
        <f>SUMIFS('Carbon potential calculations'!$O$18:$O$722,'Carbon potential calculations'!$A$18:$A$722,'Global potential output'!P$121)-H169</f>
        <v/>
      </c>
      <c r="Q169" s="195">
        <f>SUMIFS('Carbon potential calculations'!$O$18:$O$722,'Carbon potential calculations'!$A$18:$A$722,'Global potential output'!Q$121)-J169</f>
        <v/>
      </c>
      <c r="R169" s="195">
        <f>SUMIFS('Carbon potential calculations'!$O$18:$O$722,'Carbon potential calculations'!$A$18:$A$722,'Global potential output'!R$121)</f>
        <v/>
      </c>
      <c r="S169" s="195">
        <f>SUM(D169:R169)</f>
        <v/>
      </c>
      <c r="T169" s="195">
        <f>IF(ROUND(S169,2)=ROUND(SUM(C72:C74),2),"Pass","FALSE")</f>
        <v/>
      </c>
      <c r="U169" s="195" t="n"/>
      <c r="V169" s="195" t="n"/>
      <c r="W169" s="195" t="n"/>
      <c r="X169" s="195" t="n"/>
      <c r="Y169" s="195" t="n"/>
      <c r="Z169" s="195" t="n"/>
    </row>
    <row r="170" ht="12.75" customHeight="1" s="324">
      <c r="A170" s="195" t="n"/>
      <c r="B170" s="195" t="n"/>
      <c r="C170" s="195" t="inlineStr">
        <is>
          <t>% of global carbon potential</t>
        </is>
      </c>
      <c r="D170" s="108">
        <f>SUM(D168:D169)/$A$5</f>
        <v/>
      </c>
      <c r="E170" s="108">
        <f>SUM(E168:E169)/$A$5</f>
        <v/>
      </c>
      <c r="F170" s="108">
        <f>SUM(F168:F169)/$A$5</f>
        <v/>
      </c>
      <c r="G170" s="108">
        <f>SUM(G168:G169)/$A$5</f>
        <v/>
      </c>
      <c r="H170" s="108">
        <f>SUM(H168:H169)/$A$5</f>
        <v/>
      </c>
      <c r="I170" s="108">
        <f>SUM(I168:I169)/$A$5</f>
        <v/>
      </c>
      <c r="J170" s="108">
        <f>SUM(J168:J169)/$A$5</f>
        <v/>
      </c>
      <c r="K170" s="108">
        <f>SUM(K168:K169)/$A$5</f>
        <v/>
      </c>
      <c r="L170" s="108">
        <f>SUM(L168:L169)/$A$5</f>
        <v/>
      </c>
      <c r="M170" s="108">
        <f>SUM(M168:M169)/$A$5</f>
        <v/>
      </c>
      <c r="N170" s="108">
        <f>SUM(N168:N169)/$A$5</f>
        <v/>
      </c>
      <c r="O170" s="108">
        <f>SUM(O168:O169)/$A$5</f>
        <v/>
      </c>
      <c r="P170" s="108">
        <f>SUM(P168:P169)/$A$5</f>
        <v/>
      </c>
      <c r="Q170" s="108">
        <f>SUM(Q168:Q169)/$A$5</f>
        <v/>
      </c>
      <c r="R170" s="108">
        <f>SUM(R168:R169)/$A$5</f>
        <v/>
      </c>
      <c r="S170" s="195" t="n"/>
      <c r="T170" s="195" t="n"/>
      <c r="U170" s="195" t="n"/>
      <c r="V170" s="195" t="n"/>
      <c r="W170" s="195" t="n"/>
      <c r="X170" s="195" t="n"/>
      <c r="Y170" s="195" t="n"/>
      <c r="Z170" s="195" t="n"/>
    </row>
    <row r="171" ht="12.75" customHeight="1" s="324">
      <c r="A171" s="195" t="n"/>
      <c r="B171" s="195" t="n"/>
      <c r="C171" s="195" t="inlineStr">
        <is>
          <t>Total capex</t>
        </is>
      </c>
      <c r="D171" s="197">
        <f>SUM(D165:D167)</f>
        <v/>
      </c>
      <c r="E171" s="197">
        <f>SUM(E165:E167)</f>
        <v/>
      </c>
      <c r="F171" s="197">
        <f>SUM(F165:F167)</f>
        <v/>
      </c>
      <c r="G171" s="197">
        <f>SUM(G165:G167)</f>
        <v/>
      </c>
      <c r="H171" s="197">
        <f>SUM(H165:H167)</f>
        <v/>
      </c>
      <c r="I171" s="197">
        <f>SUM(I165:I167)</f>
        <v/>
      </c>
      <c r="J171" s="197">
        <f>SUM(J165:J167)</f>
        <v/>
      </c>
      <c r="K171" s="197">
        <f>SUM(K165:K167)</f>
        <v/>
      </c>
      <c r="L171" s="197">
        <f>SUM(L165:L167)</f>
        <v/>
      </c>
      <c r="M171" s="197">
        <f>SUM(M165:M167)</f>
        <v/>
      </c>
      <c r="N171" s="197">
        <f>SUM(N165:N167)</f>
        <v/>
      </c>
      <c r="O171" s="197">
        <f>SUM(O165:O167)</f>
        <v/>
      </c>
      <c r="P171" s="197">
        <f>SUM(P165:P167)</f>
        <v/>
      </c>
      <c r="Q171" s="197">
        <f>SUM(Q165:Q167)</f>
        <v/>
      </c>
      <c r="R171" s="197">
        <f>SUM(R165:R167)</f>
        <v/>
      </c>
      <c r="S171" s="195" t="n"/>
      <c r="T171" s="195" t="n"/>
      <c r="U171" s="195" t="n"/>
      <c r="V171" s="195" t="n"/>
      <c r="W171" s="195" t="n"/>
      <c r="X171" s="195" t="n"/>
      <c r="Y171" s="195" t="n"/>
      <c r="Z171" s="195" t="n"/>
    </row>
    <row r="172" ht="12.75" customHeight="1" s="324">
      <c r="A172" s="195" t="n"/>
      <c r="B172" s="195" t="n"/>
      <c r="C172" s="195" t="inlineStr">
        <is>
          <t>Total opex</t>
        </is>
      </c>
      <c r="D172" s="197">
        <f>SUM(D159:D164)</f>
        <v/>
      </c>
      <c r="E172" s="197">
        <f>SUM(E159:E164)</f>
        <v/>
      </c>
      <c r="F172" s="197">
        <f>SUM(F159:F164)</f>
        <v/>
      </c>
      <c r="G172" s="197">
        <f>SUM(G159:G164)</f>
        <v/>
      </c>
      <c r="H172" s="197">
        <f>SUM(H159:H164)</f>
        <v/>
      </c>
      <c r="I172" s="197">
        <f>SUM(I159:I164)</f>
        <v/>
      </c>
      <c r="J172" s="197">
        <f>SUM(J159:J164)</f>
        <v/>
      </c>
      <c r="K172" s="197">
        <f>SUM(K159:K164)</f>
        <v/>
      </c>
      <c r="L172" s="197">
        <f>SUM(L159:L164)</f>
        <v/>
      </c>
      <c r="M172" s="197">
        <f>SUM(M159:M164)</f>
        <v/>
      </c>
      <c r="N172" s="197">
        <f>SUM(N159:N164)</f>
        <v/>
      </c>
      <c r="O172" s="197">
        <f>SUM(O159:O164)</f>
        <v/>
      </c>
      <c r="P172" s="197">
        <f>SUM(P159:P164)</f>
        <v/>
      </c>
      <c r="Q172" s="197">
        <f>SUM(Q159:Q164)</f>
        <v/>
      </c>
      <c r="R172" s="197">
        <f>SUM(R159:R164)</f>
        <v/>
      </c>
      <c r="S172" s="195" t="n"/>
      <c r="T172" s="195" t="n"/>
      <c r="U172" s="195" t="n"/>
      <c r="V172" s="195" t="n"/>
      <c r="W172" s="195" t="n"/>
      <c r="X172" s="195" t="n"/>
      <c r="Y172" s="195" t="n"/>
      <c r="Z172" s="195" t="n"/>
    </row>
    <row r="173" ht="12.75" customHeight="1" s="324">
      <c r="A173" s="195" t="n"/>
      <c r="B173" s="195" t="n"/>
      <c r="C173" s="195" t="inlineStr">
        <is>
          <t>Total including opex</t>
        </is>
      </c>
      <c r="D173" s="197">
        <f>SUM(D153:D164)</f>
        <v/>
      </c>
      <c r="E173" s="197">
        <f>SUM(E153:E164)</f>
        <v/>
      </c>
      <c r="F173" s="197">
        <f>SUM(F153:F164)</f>
        <v/>
      </c>
      <c r="G173" s="197">
        <f>SUM(G153:G164)</f>
        <v/>
      </c>
      <c r="H173" s="197">
        <f>SUM(H153:H164)</f>
        <v/>
      </c>
      <c r="I173" s="197">
        <f>SUM(I153:I164)</f>
        <v/>
      </c>
      <c r="J173" s="197">
        <f>SUM(J153:J164)</f>
        <v/>
      </c>
      <c r="K173" s="197">
        <f>SUM(K153:K164)</f>
        <v/>
      </c>
      <c r="L173" s="197">
        <f>SUM(L153:L164)</f>
        <v/>
      </c>
      <c r="M173" s="197">
        <f>SUM(M153:M164)</f>
        <v/>
      </c>
      <c r="N173" s="197">
        <f>SUM(N153:N164)</f>
        <v/>
      </c>
      <c r="O173" s="197">
        <f>SUM(O153:O164)</f>
        <v/>
      </c>
      <c r="P173" s="197">
        <f>SUM(P153:P164)</f>
        <v/>
      </c>
      <c r="Q173" s="197">
        <f>SUM(Q153:Q164)</f>
        <v/>
      </c>
      <c r="R173" s="197">
        <f>SUM(R153:R164)</f>
        <v/>
      </c>
      <c r="S173" s="195" t="n"/>
      <c r="T173" s="195" t="n"/>
      <c r="U173" s="195" t="n"/>
      <c r="V173" s="195" t="n"/>
      <c r="W173" s="195" t="n"/>
      <c r="X173" s="195" t="n"/>
      <c r="Y173" s="195" t="n"/>
      <c r="Z173" s="195" t="n"/>
    </row>
    <row r="174" ht="12.75" customHeight="1" s="324">
      <c r="A174" s="195" t="n"/>
      <c r="B174" s="195" t="n"/>
      <c r="C174" s="195" t="n"/>
      <c r="D174" s="197">
        <f>SUM(D173:R173)</f>
        <v/>
      </c>
      <c r="E174" s="197" t="n"/>
      <c r="F174" s="197" t="n"/>
      <c r="G174" s="197" t="n"/>
      <c r="H174" s="197" t="n"/>
      <c r="I174" s="197" t="n"/>
      <c r="J174" s="197" t="n"/>
      <c r="K174" s="197" t="n"/>
      <c r="L174" s="197" t="n"/>
      <c r="M174" s="197" t="n"/>
      <c r="N174" s="197" t="n"/>
      <c r="O174" s="197" t="n"/>
      <c r="P174" s="197" t="n"/>
      <c r="Q174" s="197" t="n"/>
      <c r="R174" s="197" t="n"/>
      <c r="S174" s="195" t="n"/>
      <c r="T174" s="195" t="n"/>
      <c r="U174" s="195" t="n"/>
      <c r="V174" s="195" t="n"/>
      <c r="W174" s="195" t="n"/>
      <c r="X174" s="195" t="n"/>
      <c r="Y174" s="195" t="n"/>
      <c r="Z174" s="195" t="n"/>
    </row>
    <row r="175" ht="12.75" customHeight="1" s="324">
      <c r="A175" s="195" t="n"/>
      <c r="B175" s="195" t="n"/>
      <c r="C175" s="195" t="n"/>
      <c r="D175" s="197" t="n"/>
      <c r="E175" s="197" t="n"/>
      <c r="F175" s="197" t="n"/>
      <c r="G175" s="197" t="n"/>
      <c r="H175" s="197" t="n"/>
      <c r="I175" s="197" t="n"/>
      <c r="J175" s="197" t="n"/>
      <c r="K175" s="197" t="n"/>
      <c r="L175" s="197" t="n"/>
      <c r="M175" s="197" t="n"/>
      <c r="N175" s="197" t="n"/>
      <c r="O175" s="197" t="n"/>
      <c r="P175" s="197" t="n"/>
      <c r="Q175" s="197" t="n"/>
      <c r="R175" s="197" t="n"/>
      <c r="S175" s="195" t="n"/>
      <c r="T175" s="195" t="n"/>
      <c r="U175" s="195" t="n"/>
      <c r="V175" s="195" t="n"/>
      <c r="W175" s="195" t="n"/>
      <c r="X175" s="195" t="n"/>
      <c r="Y175" s="195" t="n"/>
      <c r="Z175" s="195" t="n"/>
    </row>
    <row r="176" ht="12.75" customHeight="1" s="324">
      <c r="C176" s="329" t="inlineStr">
        <is>
          <t>Estimated capex required for total blue carbon opportunity</t>
        </is>
      </c>
      <c r="D176" s="325" t="n"/>
      <c r="E176" s="325" t="n"/>
      <c r="F176" s="325" t="n"/>
      <c r="G176" s="325" t="n"/>
      <c r="H176" s="325" t="n"/>
      <c r="I176" s="325" t="n"/>
      <c r="J176" s="325" t="n"/>
      <c r="K176" s="325" t="n"/>
      <c r="L176" s="325" t="n"/>
      <c r="M176" s="325" t="n"/>
      <c r="N176" s="325" t="n"/>
      <c r="O176" s="325" t="n"/>
      <c r="P176" s="325" t="n"/>
      <c r="Q176" s="325" t="n"/>
      <c r="R176" s="330" t="n"/>
    </row>
    <row r="177" ht="12.75" customHeight="1" s="324">
      <c r="C177" s="112" t="n"/>
      <c r="D177" s="113">
        <f>D121</f>
        <v/>
      </c>
      <c r="E177" s="113">
        <f>E121</f>
        <v/>
      </c>
      <c r="F177" s="113">
        <f>F121</f>
        <v/>
      </c>
      <c r="G177" s="113">
        <f>G121</f>
        <v/>
      </c>
      <c r="H177" s="113">
        <f>H121</f>
        <v/>
      </c>
      <c r="I177" s="113">
        <f>I121</f>
        <v/>
      </c>
      <c r="J177" s="113">
        <f>J121</f>
        <v/>
      </c>
      <c r="K177" s="113">
        <f>K121</f>
        <v/>
      </c>
      <c r="L177" s="113">
        <f>L121</f>
        <v/>
      </c>
      <c r="M177" s="113">
        <f>M121</f>
        <v/>
      </c>
      <c r="N177" s="113">
        <f>N121</f>
        <v/>
      </c>
      <c r="O177" s="113">
        <f>O121</f>
        <v/>
      </c>
      <c r="P177" s="113">
        <f>P121</f>
        <v/>
      </c>
      <c r="Q177" s="113">
        <f>Q121</f>
        <v/>
      </c>
      <c r="R177" s="114">
        <f>R121</f>
        <v/>
      </c>
    </row>
    <row r="178" ht="12.75" customHeight="1" s="324">
      <c r="C178" s="99">
        <f>C165</f>
        <v/>
      </c>
      <c r="D178" s="197">
        <f>D165</f>
        <v/>
      </c>
      <c r="E178" s="197">
        <f>E165</f>
        <v/>
      </c>
      <c r="F178" s="197">
        <f>F165</f>
        <v/>
      </c>
      <c r="G178" s="197">
        <f>G165</f>
        <v/>
      </c>
      <c r="H178" s="197">
        <f>H165</f>
        <v/>
      </c>
      <c r="I178" s="197">
        <f>I165</f>
        <v/>
      </c>
      <c r="J178" s="197">
        <f>J165</f>
        <v/>
      </c>
      <c r="K178" s="197">
        <f>K165</f>
        <v/>
      </c>
      <c r="L178" s="197">
        <f>L165</f>
        <v/>
      </c>
      <c r="M178" s="197">
        <f>M165</f>
        <v/>
      </c>
      <c r="N178" s="197">
        <f>N165</f>
        <v/>
      </c>
      <c r="O178" s="197">
        <f>O165</f>
        <v/>
      </c>
      <c r="P178" s="197">
        <f>P165</f>
        <v/>
      </c>
      <c r="Q178" s="197">
        <f>Q165</f>
        <v/>
      </c>
      <c r="R178" s="115">
        <f>R165</f>
        <v/>
      </c>
    </row>
    <row r="179" ht="12.75" customHeight="1" s="324">
      <c r="C179" s="99">
        <f>C166</f>
        <v/>
      </c>
      <c r="D179" s="197">
        <f>D166</f>
        <v/>
      </c>
      <c r="E179" s="197">
        <f>E166</f>
        <v/>
      </c>
      <c r="F179" s="197">
        <f>F166</f>
        <v/>
      </c>
      <c r="G179" s="197">
        <f>G166</f>
        <v/>
      </c>
      <c r="H179" s="197">
        <f>H166</f>
        <v/>
      </c>
      <c r="I179" s="197">
        <f>I166</f>
        <v/>
      </c>
      <c r="J179" s="197">
        <f>J166</f>
        <v/>
      </c>
      <c r="K179" s="197">
        <f>K166</f>
        <v/>
      </c>
      <c r="L179" s="197">
        <f>L166</f>
        <v/>
      </c>
      <c r="M179" s="197">
        <f>M166</f>
        <v/>
      </c>
      <c r="N179" s="197">
        <f>N166</f>
        <v/>
      </c>
      <c r="O179" s="197">
        <f>O166</f>
        <v/>
      </c>
      <c r="P179" s="197">
        <f>P166</f>
        <v/>
      </c>
      <c r="Q179" s="197">
        <f>Q166</f>
        <v/>
      </c>
      <c r="R179" s="115">
        <f>R166</f>
        <v/>
      </c>
    </row>
    <row r="180" ht="12.75" customHeight="1" s="324">
      <c r="C180" s="99">
        <f>C167</f>
        <v/>
      </c>
      <c r="D180" s="197">
        <f>D167</f>
        <v/>
      </c>
      <c r="E180" s="197">
        <f>E167</f>
        <v/>
      </c>
      <c r="F180" s="197">
        <f>F167</f>
        <v/>
      </c>
      <c r="G180" s="197">
        <f>G167</f>
        <v/>
      </c>
      <c r="H180" s="197">
        <f>H167</f>
        <v/>
      </c>
      <c r="I180" s="197">
        <f>I167</f>
        <v/>
      </c>
      <c r="J180" s="197">
        <f>J167</f>
        <v/>
      </c>
      <c r="K180" s="197">
        <f>K167</f>
        <v/>
      </c>
      <c r="L180" s="197">
        <f>L167</f>
        <v/>
      </c>
      <c r="M180" s="197">
        <f>M167</f>
        <v/>
      </c>
      <c r="N180" s="197">
        <f>N167</f>
        <v/>
      </c>
      <c r="O180" s="197">
        <f>O167</f>
        <v/>
      </c>
      <c r="P180" s="197">
        <f>P167</f>
        <v/>
      </c>
      <c r="Q180" s="197">
        <f>Q167</f>
        <v/>
      </c>
      <c r="R180" s="115">
        <f>R167</f>
        <v/>
      </c>
    </row>
    <row r="181" ht="12.75" customHeight="1" s="324">
      <c r="C181" s="103" t="inlineStr">
        <is>
          <t>% of global carbon potential</t>
        </is>
      </c>
      <c r="D181" s="116">
        <f>D170</f>
        <v/>
      </c>
      <c r="E181" s="116">
        <f>E170</f>
        <v/>
      </c>
      <c r="F181" s="116">
        <f>F170</f>
        <v/>
      </c>
      <c r="G181" s="116">
        <f>G170</f>
        <v/>
      </c>
      <c r="H181" s="116">
        <f>H170</f>
        <v/>
      </c>
      <c r="I181" s="116">
        <f>I170</f>
        <v/>
      </c>
      <c r="J181" s="116">
        <f>J170</f>
        <v/>
      </c>
      <c r="K181" s="116">
        <f>K170</f>
        <v/>
      </c>
      <c r="L181" s="116">
        <f>L170</f>
        <v/>
      </c>
      <c r="M181" s="116">
        <f>M170</f>
        <v/>
      </c>
      <c r="N181" s="116">
        <f>N170</f>
        <v/>
      </c>
      <c r="O181" s="116">
        <f>O170</f>
        <v/>
      </c>
      <c r="P181" s="116">
        <f>P170</f>
        <v/>
      </c>
      <c r="Q181" s="116">
        <f>Q170</f>
        <v/>
      </c>
      <c r="R181" s="117">
        <f>R170</f>
        <v/>
      </c>
    </row>
    <row r="182" ht="12.75" customHeight="1" s="324">
      <c r="C182" s="195" t="n"/>
      <c r="D182" s="195" t="n"/>
      <c r="F182" s="195" t="n"/>
    </row>
    <row r="183" ht="12.75" customHeight="1" s="324">
      <c r="C183" s="329" t="inlineStr">
        <is>
          <t>Estimated capex required for conservation opportunity</t>
        </is>
      </c>
      <c r="D183" s="325" t="n"/>
      <c r="E183" s="325" t="n"/>
      <c r="F183" s="325" t="n"/>
      <c r="G183" s="325" t="n"/>
      <c r="H183" s="325" t="n"/>
      <c r="I183" s="325" t="n"/>
      <c r="J183" s="325" t="n"/>
      <c r="K183" s="325" t="n"/>
      <c r="L183" s="325" t="n"/>
      <c r="M183" s="325" t="n"/>
      <c r="N183" s="325" t="n"/>
      <c r="O183" s="325" t="n"/>
      <c r="P183" s="325" t="n"/>
      <c r="Q183" s="325" t="n"/>
      <c r="R183" s="330" t="n"/>
    </row>
    <row r="184" ht="12.75" customHeight="1" s="324">
      <c r="C184" s="112" t="n"/>
      <c r="D184" s="113">
        <f>D177</f>
        <v/>
      </c>
      <c r="E184" s="113">
        <f>E177</f>
        <v/>
      </c>
      <c r="F184" s="113">
        <f>F177</f>
        <v/>
      </c>
      <c r="G184" s="113">
        <f>G177</f>
        <v/>
      </c>
      <c r="H184" s="113">
        <f>H177</f>
        <v/>
      </c>
      <c r="I184" s="113">
        <f>I177</f>
        <v/>
      </c>
      <c r="J184" s="113">
        <f>J177</f>
        <v/>
      </c>
      <c r="K184" s="113">
        <f>K177</f>
        <v/>
      </c>
      <c r="L184" s="113">
        <f>L177</f>
        <v/>
      </c>
      <c r="M184" s="113">
        <f>M177</f>
        <v/>
      </c>
      <c r="N184" s="113">
        <f>N177</f>
        <v/>
      </c>
      <c r="O184" s="113">
        <f>O177</f>
        <v/>
      </c>
      <c r="P184" s="113">
        <f>P177</f>
        <v/>
      </c>
      <c r="Q184" s="113">
        <f>Q177</f>
        <v/>
      </c>
      <c r="R184" s="114">
        <f>R177</f>
        <v/>
      </c>
    </row>
    <row r="185" ht="12.75" customHeight="1" s="324">
      <c r="C185" s="99">
        <f>C156</f>
        <v/>
      </c>
      <c r="D185" s="197">
        <f>D156</f>
        <v/>
      </c>
      <c r="E185" s="197">
        <f>E156</f>
        <v/>
      </c>
      <c r="F185" s="197">
        <f>F156</f>
        <v/>
      </c>
      <c r="G185" s="197">
        <f>G156</f>
        <v/>
      </c>
      <c r="H185" s="197">
        <f>H156</f>
        <v/>
      </c>
      <c r="I185" s="197">
        <f>I156</f>
        <v/>
      </c>
      <c r="J185" s="197">
        <f>J156</f>
        <v/>
      </c>
      <c r="K185" s="197">
        <f>K156</f>
        <v/>
      </c>
      <c r="L185" s="197">
        <f>L156</f>
        <v/>
      </c>
      <c r="M185" s="197">
        <f>M156</f>
        <v/>
      </c>
      <c r="N185" s="197">
        <f>N156</f>
        <v/>
      </c>
      <c r="O185" s="197">
        <f>O156</f>
        <v/>
      </c>
      <c r="P185" s="197">
        <f>P156</f>
        <v/>
      </c>
      <c r="Q185" s="197">
        <f>Q156</f>
        <v/>
      </c>
      <c r="R185" s="115">
        <f>R156</f>
        <v/>
      </c>
    </row>
    <row r="186" ht="12.75" customHeight="1" s="324">
      <c r="C186" s="99">
        <f>C157</f>
        <v/>
      </c>
      <c r="D186" s="197">
        <f>D157</f>
        <v/>
      </c>
      <c r="E186" s="197">
        <f>E157</f>
        <v/>
      </c>
      <c r="F186" s="197">
        <f>F157</f>
        <v/>
      </c>
      <c r="G186" s="197">
        <f>G157</f>
        <v/>
      </c>
      <c r="H186" s="197">
        <f>H157</f>
        <v/>
      </c>
      <c r="I186" s="197">
        <f>I157</f>
        <v/>
      </c>
      <c r="J186" s="197">
        <f>J157</f>
        <v/>
      </c>
      <c r="K186" s="197">
        <f>K157</f>
        <v/>
      </c>
      <c r="L186" s="197">
        <f>L157</f>
        <v/>
      </c>
      <c r="M186" s="197">
        <f>M157</f>
        <v/>
      </c>
      <c r="N186" s="197">
        <f>N157</f>
        <v/>
      </c>
      <c r="O186" s="197">
        <f>O157</f>
        <v/>
      </c>
      <c r="P186" s="197">
        <f>P157</f>
        <v/>
      </c>
      <c r="Q186" s="197">
        <f>Q157</f>
        <v/>
      </c>
      <c r="R186" s="115">
        <f>R157</f>
        <v/>
      </c>
    </row>
    <row r="187" ht="12.75" customHeight="1" s="324">
      <c r="C187" s="99">
        <f>C158</f>
        <v/>
      </c>
      <c r="D187" s="197">
        <f>D158</f>
        <v/>
      </c>
      <c r="E187" s="197">
        <f>E158</f>
        <v/>
      </c>
      <c r="F187" s="197">
        <f>F158</f>
        <v/>
      </c>
      <c r="G187" s="197">
        <f>G158</f>
        <v/>
      </c>
      <c r="H187" s="197">
        <f>H158</f>
        <v/>
      </c>
      <c r="I187" s="197">
        <f>I158</f>
        <v/>
      </c>
      <c r="J187" s="197">
        <f>J158</f>
        <v/>
      </c>
      <c r="K187" s="197">
        <f>K158</f>
        <v/>
      </c>
      <c r="L187" s="197">
        <f>L158</f>
        <v/>
      </c>
      <c r="M187" s="197">
        <f>M158</f>
        <v/>
      </c>
      <c r="N187" s="197">
        <f>N158</f>
        <v/>
      </c>
      <c r="O187" s="197">
        <f>O158</f>
        <v/>
      </c>
      <c r="P187" s="197">
        <f>P158</f>
        <v/>
      </c>
      <c r="Q187" s="197">
        <f>Q158</f>
        <v/>
      </c>
      <c r="R187" s="115">
        <f>R158</f>
        <v/>
      </c>
    </row>
    <row r="188" ht="12.75" customHeight="1" s="324">
      <c r="C188" s="103" t="inlineStr">
        <is>
          <t>% of global carbon potential</t>
        </is>
      </c>
      <c r="D188" s="116">
        <f>D181</f>
        <v/>
      </c>
      <c r="E188" s="116">
        <f>E181</f>
        <v/>
      </c>
      <c r="F188" s="116">
        <f>F181</f>
        <v/>
      </c>
      <c r="G188" s="116">
        <f>G181</f>
        <v/>
      </c>
      <c r="H188" s="116">
        <f>H181</f>
        <v/>
      </c>
      <c r="I188" s="116">
        <f>I181</f>
        <v/>
      </c>
      <c r="J188" s="116">
        <f>J181</f>
        <v/>
      </c>
      <c r="K188" s="116">
        <f>K181</f>
        <v/>
      </c>
      <c r="L188" s="116">
        <f>L181</f>
        <v/>
      </c>
      <c r="M188" s="116">
        <f>M181</f>
        <v/>
      </c>
      <c r="N188" s="116">
        <f>N181</f>
        <v/>
      </c>
      <c r="O188" s="116">
        <f>O181</f>
        <v/>
      </c>
      <c r="P188" s="116">
        <f>P181</f>
        <v/>
      </c>
      <c r="Q188" s="116">
        <f>Q181</f>
        <v/>
      </c>
      <c r="R188" s="117">
        <f>R181</f>
        <v/>
      </c>
      <c r="S188" s="197">
        <f>SUM(D185:R187)</f>
        <v/>
      </c>
    </row>
    <row r="189" ht="12.75" customHeight="1" s="324">
      <c r="C189" s="195" t="n"/>
      <c r="D189" s="195" t="n"/>
      <c r="F189" s="195" t="n"/>
    </row>
    <row r="190" ht="12.75" customHeight="1" s="324">
      <c r="C190" s="329" t="inlineStr">
        <is>
          <t>Estimated capex required for restoration opportunity</t>
        </is>
      </c>
      <c r="D190" s="325" t="n"/>
      <c r="E190" s="325" t="n"/>
      <c r="F190" s="325" t="n"/>
      <c r="G190" s="325" t="n"/>
      <c r="H190" s="325" t="n"/>
      <c r="I190" s="325" t="n"/>
      <c r="J190" s="325" t="n"/>
      <c r="K190" s="325" t="n"/>
      <c r="L190" s="325" t="n"/>
      <c r="M190" s="325" t="n"/>
      <c r="N190" s="325" t="n"/>
      <c r="O190" s="325" t="n"/>
      <c r="P190" s="325" t="n"/>
      <c r="Q190" s="325" t="n"/>
      <c r="R190" s="330" t="n"/>
      <c r="S190" s="195" t="n"/>
    </row>
    <row r="191" ht="12.75" customHeight="1" s="324">
      <c r="C191" s="112" t="n"/>
      <c r="D191" s="113">
        <f>D184</f>
        <v/>
      </c>
      <c r="E191" s="113">
        <f>E184</f>
        <v/>
      </c>
      <c r="F191" s="113">
        <f>F184</f>
        <v/>
      </c>
      <c r="G191" s="113">
        <f>G184</f>
        <v/>
      </c>
      <c r="H191" s="113">
        <f>H184</f>
        <v/>
      </c>
      <c r="I191" s="113">
        <f>I184</f>
        <v/>
      </c>
      <c r="J191" s="113">
        <f>J184</f>
        <v/>
      </c>
      <c r="K191" s="113">
        <f>K184</f>
        <v/>
      </c>
      <c r="L191" s="113">
        <f>L184</f>
        <v/>
      </c>
      <c r="M191" s="113">
        <f>M184</f>
        <v/>
      </c>
      <c r="N191" s="113">
        <f>N184</f>
        <v/>
      </c>
      <c r="O191" s="113">
        <f>O184</f>
        <v/>
      </c>
      <c r="P191" s="113">
        <f>P184</f>
        <v/>
      </c>
      <c r="Q191" s="113">
        <f>Q184</f>
        <v/>
      </c>
      <c r="R191" s="114">
        <f>R184</f>
        <v/>
      </c>
      <c r="S191" s="195" t="n"/>
    </row>
    <row r="192" ht="12.75" customHeight="1" s="324">
      <c r="C192" s="99">
        <f>C153</f>
        <v/>
      </c>
      <c r="D192" s="197">
        <f>D153</f>
        <v/>
      </c>
      <c r="E192" s="197">
        <f>E153</f>
        <v/>
      </c>
      <c r="F192" s="197">
        <f>F153</f>
        <v/>
      </c>
      <c r="G192" s="197">
        <f>G153</f>
        <v/>
      </c>
      <c r="H192" s="197">
        <f>H153</f>
        <v/>
      </c>
      <c r="I192" s="197">
        <f>I153</f>
        <v/>
      </c>
      <c r="J192" s="197">
        <f>J153</f>
        <v/>
      </c>
      <c r="K192" s="197">
        <f>K153</f>
        <v/>
      </c>
      <c r="L192" s="197">
        <f>L153</f>
        <v/>
      </c>
      <c r="M192" s="197">
        <f>M153</f>
        <v/>
      </c>
      <c r="N192" s="197">
        <f>N153</f>
        <v/>
      </c>
      <c r="O192" s="197">
        <f>O153</f>
        <v/>
      </c>
      <c r="P192" s="197">
        <f>P153</f>
        <v/>
      </c>
      <c r="Q192" s="197">
        <f>Q153</f>
        <v/>
      </c>
      <c r="R192" s="115">
        <f>R153</f>
        <v/>
      </c>
      <c r="S192" s="195" t="n"/>
    </row>
    <row r="193" ht="12.75" customHeight="1" s="324">
      <c r="C193" s="99">
        <f>C154</f>
        <v/>
      </c>
      <c r="D193" s="197">
        <f>D154</f>
        <v/>
      </c>
      <c r="E193" s="197">
        <f>E154</f>
        <v/>
      </c>
      <c r="F193" s="197">
        <f>F154</f>
        <v/>
      </c>
      <c r="G193" s="197">
        <f>G154</f>
        <v/>
      </c>
      <c r="H193" s="197">
        <f>H154</f>
        <v/>
      </c>
      <c r="I193" s="197">
        <f>I154</f>
        <v/>
      </c>
      <c r="J193" s="197">
        <f>J154</f>
        <v/>
      </c>
      <c r="K193" s="197">
        <f>K154</f>
        <v/>
      </c>
      <c r="L193" s="197">
        <f>L154</f>
        <v/>
      </c>
      <c r="M193" s="197">
        <f>M154</f>
        <v/>
      </c>
      <c r="N193" s="197">
        <f>N154</f>
        <v/>
      </c>
      <c r="O193" s="197">
        <f>O154</f>
        <v/>
      </c>
      <c r="P193" s="197">
        <f>P154</f>
        <v/>
      </c>
      <c r="Q193" s="197">
        <f>Q154</f>
        <v/>
      </c>
      <c r="R193" s="115">
        <f>R154</f>
        <v/>
      </c>
      <c r="S193" s="195" t="n"/>
    </row>
    <row r="194" ht="12.75" customHeight="1" s="324">
      <c r="C194" s="99">
        <f>C155</f>
        <v/>
      </c>
      <c r="D194" s="197">
        <f>D155</f>
        <v/>
      </c>
      <c r="E194" s="197">
        <f>E155</f>
        <v/>
      </c>
      <c r="F194" s="197">
        <f>F155</f>
        <v/>
      </c>
      <c r="G194" s="197">
        <f>G155</f>
        <v/>
      </c>
      <c r="H194" s="197">
        <f>H155</f>
        <v/>
      </c>
      <c r="I194" s="197">
        <f>I155</f>
        <v/>
      </c>
      <c r="J194" s="197">
        <f>J155</f>
        <v/>
      </c>
      <c r="K194" s="197">
        <f>K155</f>
        <v/>
      </c>
      <c r="L194" s="197">
        <f>L155</f>
        <v/>
      </c>
      <c r="M194" s="197">
        <f>M155</f>
        <v/>
      </c>
      <c r="N194" s="197">
        <f>N155</f>
        <v/>
      </c>
      <c r="O194" s="197">
        <f>O155</f>
        <v/>
      </c>
      <c r="P194" s="197">
        <f>P155</f>
        <v/>
      </c>
      <c r="Q194" s="197">
        <f>Q155</f>
        <v/>
      </c>
      <c r="R194" s="115">
        <f>R155</f>
        <v/>
      </c>
      <c r="S194" s="195" t="n"/>
    </row>
    <row r="195" ht="12.75" customHeight="1" s="324">
      <c r="C195" s="103" t="inlineStr">
        <is>
          <t>% of global carbon potential</t>
        </is>
      </c>
      <c r="D195" s="116">
        <f>D188</f>
        <v/>
      </c>
      <c r="E195" s="116">
        <f>E188</f>
        <v/>
      </c>
      <c r="F195" s="116">
        <f>F188</f>
        <v/>
      </c>
      <c r="G195" s="116">
        <f>G188</f>
        <v/>
      </c>
      <c r="H195" s="116">
        <f>H188</f>
        <v/>
      </c>
      <c r="I195" s="116">
        <f>I188</f>
        <v/>
      </c>
      <c r="J195" s="116">
        <f>J188</f>
        <v/>
      </c>
      <c r="K195" s="116">
        <f>K188</f>
        <v/>
      </c>
      <c r="L195" s="116">
        <f>L188</f>
        <v/>
      </c>
      <c r="M195" s="116">
        <f>M188</f>
        <v/>
      </c>
      <c r="N195" s="116">
        <f>N188</f>
        <v/>
      </c>
      <c r="O195" s="116">
        <f>O188</f>
        <v/>
      </c>
      <c r="P195" s="116">
        <f>P188</f>
        <v/>
      </c>
      <c r="Q195" s="116">
        <f>Q188</f>
        <v/>
      </c>
      <c r="R195" s="117">
        <f>R188</f>
        <v/>
      </c>
      <c r="S195" s="197">
        <f>SUM(D192:R194)</f>
        <v/>
      </c>
    </row>
    <row r="196" ht="12.75" customHeight="1" s="324">
      <c r="C196" s="195" t="n"/>
      <c r="D196" s="195" t="n"/>
      <c r="F196" s="195" t="n"/>
    </row>
    <row r="197" ht="12.75" customHeight="1" s="324">
      <c r="C197" s="195" t="n"/>
      <c r="D197" s="195" t="n"/>
      <c r="F197" s="195" t="n"/>
    </row>
    <row r="198" ht="12.75" customHeight="1" s="324">
      <c r="C198" s="195" t="n"/>
      <c r="D198" s="195" t="n"/>
      <c r="F198" s="195" t="n"/>
    </row>
    <row r="199" ht="12.75" customHeight="1" s="324">
      <c r="C199" s="195" t="n"/>
      <c r="D199" s="195" t="n"/>
      <c r="F199" s="195" t="n"/>
    </row>
    <row r="200" ht="12.75" customHeight="1" s="324">
      <c r="C200" s="195" t="n"/>
      <c r="D200" s="195" t="n"/>
      <c r="F200" s="195" t="n"/>
    </row>
    <row r="201" ht="12.75" customHeight="1" s="324">
      <c r="C201" s="195" t="n"/>
      <c r="D201" s="195" t="n"/>
      <c r="F201" s="195" t="n"/>
    </row>
    <row r="202" ht="12.75" customHeight="1" s="324">
      <c r="C202" s="195" t="n"/>
      <c r="D202" s="195" t="n"/>
      <c r="F202" s="195" t="n"/>
    </row>
    <row r="203" ht="12.75" customHeight="1" s="324">
      <c r="C203" s="195" t="n"/>
      <c r="D203" s="195" t="n"/>
      <c r="F203" s="195" t="n"/>
    </row>
    <row r="204" ht="12.75" customHeight="1" s="324">
      <c r="C204" s="195" t="n"/>
      <c r="D204" s="195" t="n"/>
      <c r="F204" s="195" t="n"/>
    </row>
    <row r="205" ht="12.75" customHeight="1" s="324">
      <c r="C205" s="195" t="n"/>
      <c r="D205" s="195" t="n"/>
      <c r="F205" s="195" t="n"/>
    </row>
    <row r="206" ht="12.75" customHeight="1" s="324">
      <c r="C206" s="195" t="n"/>
      <c r="D206" s="195" t="n"/>
      <c r="F206" s="195" t="n"/>
    </row>
    <row r="207" ht="12.75" customHeight="1" s="324">
      <c r="C207" s="195" t="n"/>
      <c r="D207" s="195" t="n"/>
      <c r="F207" s="195" t="n"/>
    </row>
    <row r="208" ht="12.75" customHeight="1" s="324">
      <c r="C208" s="195" t="n"/>
      <c r="D208" s="195" t="n"/>
      <c r="F208" s="195" t="n"/>
    </row>
    <row r="209" ht="12.75" customHeight="1" s="324">
      <c r="C209" s="195" t="n"/>
      <c r="D209" s="195" t="n"/>
      <c r="F209" s="195" t="n"/>
    </row>
    <row r="210" ht="12.75" customHeight="1" s="324">
      <c r="C210" s="195" t="n"/>
      <c r="D210" s="195" t="n"/>
      <c r="F210" s="195" t="n"/>
    </row>
    <row r="211" ht="12.75" customHeight="1" s="324">
      <c r="C211" s="195" t="n"/>
      <c r="D211" s="195" t="n"/>
      <c r="F211" s="195" t="n"/>
    </row>
    <row r="212" ht="12.75" customHeight="1" s="324">
      <c r="C212" s="195" t="n"/>
      <c r="D212" s="195" t="n"/>
      <c r="F212" s="195" t="n"/>
    </row>
    <row r="213" ht="12.75" customHeight="1" s="324">
      <c r="C213" s="195" t="n"/>
      <c r="D213" s="195" t="n"/>
      <c r="F213" s="195" t="n"/>
    </row>
    <row r="214" ht="12.75" customHeight="1" s="324">
      <c r="C214" s="195" t="n"/>
      <c r="D214" s="195" t="n"/>
      <c r="F214" s="195" t="n"/>
    </row>
    <row r="215" ht="12.75" customHeight="1" s="324">
      <c r="C215" s="195" t="n"/>
      <c r="D215" s="195" t="n"/>
      <c r="F215" s="195" t="n"/>
    </row>
    <row r="216" ht="12.75" customHeight="1" s="324">
      <c r="C216" s="195" t="n"/>
      <c r="D216" s="195" t="n"/>
      <c r="F216" s="195" t="n"/>
    </row>
    <row r="217" ht="12.75" customHeight="1" s="324">
      <c r="C217" s="195" t="n"/>
      <c r="D217" s="195" t="n"/>
      <c r="F217" s="195" t="n"/>
    </row>
    <row r="218" ht="12.75" customHeight="1" s="324">
      <c r="C218" s="195" t="n"/>
      <c r="D218" s="195" t="n"/>
      <c r="F218" s="195" t="n"/>
    </row>
    <row r="219" ht="12.75" customHeight="1" s="324">
      <c r="C219" s="195" t="n"/>
      <c r="D219" s="195" t="n"/>
      <c r="F219" s="195" t="n"/>
    </row>
    <row r="220" ht="12.75" customHeight="1" s="324">
      <c r="C220" s="195" t="n"/>
      <c r="D220" s="195" t="n"/>
      <c r="F220" s="195" t="n"/>
    </row>
    <row r="221" ht="12.75" customHeight="1" s="324">
      <c r="C221" s="195" t="n"/>
      <c r="D221" s="195" t="n"/>
      <c r="F221" s="195" t="n"/>
    </row>
    <row r="222" ht="12.75" customHeight="1" s="324">
      <c r="C222" s="195" t="n"/>
      <c r="D222" s="195" t="n"/>
      <c r="F222" s="195" t="n"/>
    </row>
    <row r="223" ht="12.75" customHeight="1" s="324">
      <c r="C223" s="195" t="n"/>
      <c r="D223" s="195" t="n"/>
      <c r="F223" s="195" t="n"/>
    </row>
    <row r="224" ht="12.75" customHeight="1" s="324">
      <c r="C224" s="195" t="n"/>
      <c r="D224" s="195" t="n"/>
      <c r="F224" s="195" t="n"/>
    </row>
    <row r="225" ht="12.75" customHeight="1" s="324">
      <c r="C225" s="195" t="n"/>
      <c r="D225" s="195" t="n"/>
      <c r="F225" s="195" t="n"/>
    </row>
    <row r="226" ht="12.75" customHeight="1" s="324">
      <c r="C226" s="195" t="n"/>
      <c r="D226" s="195" t="n"/>
      <c r="F226" s="195" t="n"/>
    </row>
    <row r="227" ht="12.75" customHeight="1" s="324">
      <c r="C227" s="195" t="n"/>
      <c r="D227" s="195" t="n"/>
      <c r="F227" s="195" t="n"/>
    </row>
    <row r="228" ht="12.75" customHeight="1" s="324">
      <c r="C228" s="195" t="n"/>
      <c r="D228" s="195" t="n"/>
      <c r="F228" s="195" t="n"/>
    </row>
    <row r="229" ht="12.75" customHeight="1" s="324">
      <c r="C229" s="195" t="n"/>
      <c r="D229" s="195" t="n"/>
      <c r="F229" s="195" t="n"/>
    </row>
    <row r="230" ht="12.75" customHeight="1" s="324">
      <c r="C230" s="195" t="n"/>
      <c r="D230" s="195" t="n"/>
      <c r="F230" s="195" t="n"/>
    </row>
    <row r="231" ht="12.75" customHeight="1" s="324">
      <c r="C231" s="195" t="n"/>
      <c r="D231" s="195" t="n"/>
      <c r="F231" s="195" t="n"/>
    </row>
    <row r="232" ht="12.75" customHeight="1" s="324">
      <c r="C232" s="195" t="n"/>
      <c r="D232" s="195" t="n"/>
      <c r="F232" s="195" t="n"/>
    </row>
    <row r="233" ht="12.75" customHeight="1" s="324">
      <c r="C233" s="195" t="n"/>
      <c r="D233" s="195" t="n"/>
      <c r="F233" s="195" t="n"/>
    </row>
    <row r="234" ht="12.75" customHeight="1" s="324">
      <c r="C234" s="195" t="n"/>
      <c r="D234" s="195" t="n"/>
      <c r="F234" s="195" t="n"/>
    </row>
    <row r="235" ht="12.75" customHeight="1" s="324">
      <c r="C235" s="195" t="n"/>
      <c r="D235" s="195" t="n"/>
      <c r="F235" s="195" t="n"/>
    </row>
    <row r="236" ht="12.75" customHeight="1" s="324">
      <c r="C236" s="195" t="n"/>
      <c r="D236" s="195" t="n"/>
      <c r="F236" s="195" t="n"/>
    </row>
    <row r="237" ht="12.75" customHeight="1" s="324">
      <c r="C237" s="195" t="n"/>
      <c r="D237" s="195" t="n"/>
      <c r="F237" s="195" t="n"/>
    </row>
    <row r="238" ht="12.75" customHeight="1" s="324">
      <c r="C238" s="195" t="n"/>
      <c r="D238" s="195" t="n"/>
      <c r="F238" s="195" t="n"/>
    </row>
    <row r="239" ht="12.75" customHeight="1" s="324">
      <c r="C239" s="195" t="n"/>
      <c r="D239" s="195" t="n"/>
      <c r="F239" s="195" t="n"/>
    </row>
    <row r="240" ht="12.75" customHeight="1" s="324">
      <c r="C240" s="195" t="n"/>
      <c r="D240" s="195" t="n"/>
      <c r="F240" s="195" t="n"/>
    </row>
    <row r="241" ht="12.75" customHeight="1" s="324">
      <c r="C241" s="195" t="n"/>
      <c r="D241" s="195" t="n"/>
      <c r="F241" s="195" t="n"/>
    </row>
    <row r="242" ht="12.75" customHeight="1" s="324">
      <c r="C242" s="195" t="n"/>
      <c r="D242" s="195" t="n"/>
      <c r="F242" s="195" t="n"/>
    </row>
    <row r="243" ht="12.75" customHeight="1" s="324">
      <c r="C243" s="195" t="n"/>
      <c r="D243" s="195" t="n"/>
      <c r="F243" s="195" t="n"/>
    </row>
    <row r="244" ht="12.75" customHeight="1" s="324">
      <c r="C244" s="195" t="n"/>
      <c r="D244" s="195" t="n"/>
      <c r="F244" s="195" t="n"/>
    </row>
    <row r="245" ht="12.75" customHeight="1" s="324">
      <c r="C245" s="195" t="n"/>
      <c r="D245" s="195" t="n"/>
      <c r="F245" s="195" t="n"/>
    </row>
    <row r="246" ht="12.75" customHeight="1" s="324">
      <c r="C246" s="195" t="n"/>
      <c r="D246" s="195" t="n"/>
      <c r="F246" s="195" t="n"/>
    </row>
    <row r="247" ht="12.75" customHeight="1" s="324">
      <c r="C247" s="195" t="n"/>
      <c r="D247" s="195" t="n"/>
      <c r="F247" s="195" t="n"/>
    </row>
    <row r="248" ht="12.75" customHeight="1" s="324">
      <c r="C248" s="195" t="n"/>
      <c r="D248" s="195" t="n"/>
      <c r="F248" s="195" t="n"/>
    </row>
    <row r="249" ht="12.75" customHeight="1" s="324">
      <c r="C249" s="195" t="n"/>
      <c r="D249" s="195" t="n"/>
      <c r="F249" s="195" t="n"/>
    </row>
    <row r="250" ht="12.75" customHeight="1" s="324">
      <c r="C250" s="195" t="n"/>
      <c r="D250" s="195" t="n"/>
      <c r="F250" s="195" t="n"/>
    </row>
    <row r="251" ht="12.75" customHeight="1" s="324">
      <c r="C251" s="195" t="n"/>
      <c r="D251" s="195" t="n"/>
      <c r="F251" s="195" t="n"/>
    </row>
    <row r="252" ht="12.75" customHeight="1" s="324">
      <c r="C252" s="195" t="n"/>
      <c r="D252" s="195" t="n"/>
      <c r="F252" s="195" t="n"/>
    </row>
    <row r="253" ht="12.75" customHeight="1" s="324">
      <c r="C253" s="195" t="n"/>
      <c r="D253" s="195" t="n"/>
      <c r="F253" s="195" t="n"/>
    </row>
    <row r="254" ht="12.75" customHeight="1" s="324">
      <c r="C254" s="195" t="n"/>
      <c r="D254" s="195" t="n"/>
      <c r="F254" s="195" t="n"/>
    </row>
    <row r="255" ht="12.75" customHeight="1" s="324">
      <c r="C255" s="195" t="n"/>
      <c r="D255" s="195" t="n"/>
      <c r="F255" s="195" t="n"/>
    </row>
    <row r="256" ht="12.75" customHeight="1" s="324">
      <c r="C256" s="195" t="n"/>
      <c r="D256" s="195" t="n"/>
      <c r="F256" s="195" t="n"/>
    </row>
    <row r="257" ht="12.75" customHeight="1" s="324">
      <c r="C257" s="195" t="n"/>
      <c r="D257" s="195" t="n"/>
      <c r="F257" s="195" t="n"/>
    </row>
    <row r="258" ht="12.75" customHeight="1" s="324">
      <c r="C258" s="195" t="n"/>
      <c r="D258" s="195" t="n"/>
      <c r="F258" s="195" t="n"/>
    </row>
    <row r="259" ht="12.75" customHeight="1" s="324">
      <c r="C259" s="195" t="n"/>
      <c r="D259" s="195" t="n"/>
      <c r="F259" s="195" t="n"/>
    </row>
    <row r="260" ht="12.75" customHeight="1" s="324">
      <c r="C260" s="195" t="n"/>
      <c r="D260" s="195" t="n"/>
      <c r="F260" s="195" t="n"/>
    </row>
    <row r="261" ht="12.75" customHeight="1" s="324">
      <c r="C261" s="195" t="n"/>
      <c r="D261" s="195" t="n"/>
      <c r="F261" s="195" t="n"/>
    </row>
    <row r="262" ht="12.75" customHeight="1" s="324">
      <c r="C262" s="195" t="n"/>
      <c r="D262" s="195" t="n"/>
      <c r="F262" s="195" t="n"/>
    </row>
    <row r="263" ht="12.75" customHeight="1" s="324">
      <c r="C263" s="195" t="n"/>
      <c r="D263" s="195" t="n"/>
      <c r="F263" s="195" t="n"/>
    </row>
    <row r="264" ht="12.75" customHeight="1" s="324">
      <c r="C264" s="195" t="n"/>
      <c r="D264" s="195" t="n"/>
      <c r="F264" s="195" t="n"/>
    </row>
    <row r="265" ht="12.75" customHeight="1" s="324">
      <c r="C265" s="195" t="n"/>
      <c r="D265" s="195" t="n"/>
      <c r="F265" s="195" t="n"/>
    </row>
    <row r="266" ht="12.75" customHeight="1" s="324">
      <c r="C266" s="195" t="n"/>
      <c r="D266" s="195" t="n"/>
      <c r="F266" s="195" t="n"/>
    </row>
    <row r="267" ht="12.75" customHeight="1" s="324">
      <c r="C267" s="195" t="n"/>
      <c r="D267" s="195" t="n"/>
      <c r="F267" s="195" t="n"/>
    </row>
    <row r="268" ht="12.75" customHeight="1" s="324">
      <c r="C268" s="195" t="n"/>
      <c r="D268" s="195" t="n"/>
      <c r="F268" s="195" t="n"/>
    </row>
    <row r="269" ht="12.75" customHeight="1" s="324">
      <c r="C269" s="195" t="n"/>
      <c r="D269" s="195" t="n"/>
      <c r="F269" s="195" t="n"/>
    </row>
    <row r="270" ht="12.75" customHeight="1" s="324">
      <c r="C270" s="195" t="n"/>
      <c r="D270" s="195" t="n"/>
      <c r="F270" s="195" t="n"/>
    </row>
    <row r="271" ht="12.75" customHeight="1" s="324">
      <c r="C271" s="195" t="n"/>
      <c r="D271" s="195" t="n"/>
      <c r="F271" s="195" t="n"/>
    </row>
    <row r="272" ht="12.75" customHeight="1" s="324">
      <c r="C272" s="195" t="n"/>
      <c r="D272" s="195" t="n"/>
      <c r="F272" s="195" t="n"/>
    </row>
    <row r="273" ht="12.75" customHeight="1" s="324">
      <c r="C273" s="195" t="n"/>
      <c r="D273" s="195" t="n"/>
      <c r="F273" s="195" t="n"/>
    </row>
    <row r="274" ht="12.75" customHeight="1" s="324">
      <c r="C274" s="195" t="n"/>
      <c r="D274" s="195" t="n"/>
      <c r="F274" s="195" t="n"/>
    </row>
    <row r="275" ht="12.75" customHeight="1" s="324">
      <c r="C275" s="195" t="n"/>
      <c r="D275" s="195" t="n"/>
      <c r="F275" s="195" t="n"/>
    </row>
    <row r="276" ht="12.75" customHeight="1" s="324">
      <c r="C276" s="195" t="n"/>
      <c r="D276" s="195" t="n"/>
      <c r="F276" s="195" t="n"/>
    </row>
    <row r="277" ht="12.75" customHeight="1" s="324">
      <c r="C277" s="195" t="n"/>
      <c r="D277" s="195" t="n"/>
      <c r="F277" s="195" t="n"/>
    </row>
    <row r="278" ht="12.75" customHeight="1" s="324">
      <c r="C278" s="195" t="n"/>
      <c r="D278" s="195" t="n"/>
      <c r="F278" s="195" t="n"/>
    </row>
    <row r="279" ht="12.75" customHeight="1" s="324">
      <c r="C279" s="195" t="n"/>
      <c r="D279" s="195" t="n"/>
      <c r="F279" s="195" t="n"/>
    </row>
    <row r="280" ht="12.75" customHeight="1" s="324">
      <c r="C280" s="195" t="n"/>
      <c r="D280" s="195" t="n"/>
      <c r="F280" s="195" t="n"/>
    </row>
    <row r="281" ht="12.75" customHeight="1" s="324">
      <c r="C281" s="195" t="n"/>
      <c r="D281" s="195" t="n"/>
      <c r="F281" s="195" t="n"/>
    </row>
    <row r="282" ht="12.75" customHeight="1" s="324">
      <c r="C282" s="195" t="n"/>
      <c r="D282" s="195" t="n"/>
      <c r="F282" s="195" t="n"/>
    </row>
    <row r="283" ht="12.75" customHeight="1" s="324">
      <c r="C283" s="195" t="n"/>
      <c r="D283" s="195" t="n"/>
      <c r="F283" s="195" t="n"/>
    </row>
    <row r="284" ht="12.75" customHeight="1" s="324">
      <c r="C284" s="195" t="n"/>
      <c r="D284" s="195" t="n"/>
      <c r="F284" s="195" t="n"/>
    </row>
    <row r="285" ht="12.75" customHeight="1" s="324">
      <c r="C285" s="195" t="n"/>
      <c r="D285" s="195" t="n"/>
      <c r="F285" s="195" t="n"/>
    </row>
    <row r="286" ht="12.75" customHeight="1" s="324">
      <c r="C286" s="195" t="n"/>
      <c r="D286" s="195" t="n"/>
      <c r="F286" s="195" t="n"/>
    </row>
    <row r="287" ht="12.75" customHeight="1" s="324">
      <c r="C287" s="195" t="n"/>
      <c r="D287" s="195" t="n"/>
      <c r="F287" s="195" t="n"/>
    </row>
    <row r="288" ht="12.75" customHeight="1" s="324">
      <c r="C288" s="195" t="n"/>
      <c r="D288" s="195" t="n"/>
      <c r="F288" s="195" t="n"/>
    </row>
    <row r="289" ht="12.75" customHeight="1" s="324">
      <c r="C289" s="195" t="n"/>
      <c r="D289" s="195" t="n"/>
      <c r="F289" s="195" t="n"/>
    </row>
    <row r="290" ht="12.75" customHeight="1" s="324">
      <c r="C290" s="195" t="n"/>
      <c r="D290" s="195" t="n"/>
      <c r="F290" s="195" t="n"/>
    </row>
    <row r="291" ht="12.75" customHeight="1" s="324">
      <c r="C291" s="195" t="n"/>
      <c r="D291" s="195" t="n"/>
      <c r="F291" s="195" t="n"/>
    </row>
    <row r="292" ht="12.75" customHeight="1" s="324">
      <c r="C292" s="195" t="n"/>
      <c r="D292" s="195" t="n"/>
      <c r="F292" s="195" t="n"/>
    </row>
    <row r="293" ht="12.75" customHeight="1" s="324">
      <c r="C293" s="195" t="n"/>
      <c r="D293" s="195" t="n"/>
      <c r="F293" s="195" t="n"/>
    </row>
    <row r="294" ht="12.75" customHeight="1" s="324">
      <c r="C294" s="195" t="n"/>
      <c r="D294" s="195" t="n"/>
      <c r="F294" s="195" t="n"/>
    </row>
    <row r="295" ht="12.75" customHeight="1" s="324">
      <c r="C295" s="195" t="n"/>
      <c r="D295" s="195" t="n"/>
      <c r="F295" s="195" t="n"/>
    </row>
    <row r="296" ht="12.75" customHeight="1" s="324">
      <c r="C296" s="195" t="n"/>
      <c r="D296" s="195" t="n"/>
      <c r="F296" s="195" t="n"/>
    </row>
    <row r="297" ht="12.75" customHeight="1" s="324">
      <c r="C297" s="195" t="n"/>
      <c r="D297" s="195" t="n"/>
      <c r="F297" s="195" t="n"/>
    </row>
    <row r="298" ht="12.75" customHeight="1" s="324">
      <c r="C298" s="195" t="n"/>
      <c r="D298" s="195" t="n"/>
      <c r="F298" s="195" t="n"/>
    </row>
    <row r="299" ht="12.75" customHeight="1" s="324">
      <c r="C299" s="195" t="n"/>
      <c r="D299" s="195" t="n"/>
      <c r="F299" s="195" t="n"/>
    </row>
    <row r="300" ht="12.75" customHeight="1" s="324">
      <c r="C300" s="195" t="n"/>
      <c r="D300" s="195" t="n"/>
      <c r="F300" s="195" t="n"/>
    </row>
    <row r="301" ht="12.75" customHeight="1" s="324">
      <c r="C301" s="195" t="n"/>
      <c r="D301" s="195" t="n"/>
      <c r="F301" s="195" t="n"/>
    </row>
    <row r="302" ht="12.75" customHeight="1" s="324">
      <c r="C302" s="195" t="n"/>
      <c r="D302" s="195" t="n"/>
      <c r="F302" s="195" t="n"/>
    </row>
    <row r="303" ht="12.75" customHeight="1" s="324">
      <c r="C303" s="195" t="n"/>
      <c r="D303" s="195" t="n"/>
      <c r="F303" s="195" t="n"/>
    </row>
    <row r="304" ht="12.75" customHeight="1" s="324">
      <c r="C304" s="195" t="n"/>
      <c r="D304" s="195" t="n"/>
      <c r="F304" s="195" t="n"/>
    </row>
    <row r="305" ht="12.75" customHeight="1" s="324">
      <c r="C305" s="195" t="n"/>
      <c r="D305" s="195" t="n"/>
      <c r="F305" s="195" t="n"/>
    </row>
    <row r="306" ht="12.75" customHeight="1" s="324">
      <c r="C306" s="195" t="n"/>
      <c r="D306" s="195" t="n"/>
      <c r="F306" s="195" t="n"/>
    </row>
    <row r="307" ht="12.75" customHeight="1" s="324">
      <c r="C307" s="195" t="n"/>
      <c r="D307" s="195" t="n"/>
      <c r="F307" s="195" t="n"/>
    </row>
    <row r="308" ht="12.75" customHeight="1" s="324">
      <c r="C308" s="195" t="n"/>
      <c r="D308" s="195" t="n"/>
      <c r="F308" s="195" t="n"/>
    </row>
    <row r="309" ht="12.75" customHeight="1" s="324">
      <c r="C309" s="195" t="n"/>
      <c r="D309" s="195" t="n"/>
      <c r="F309" s="195" t="n"/>
    </row>
    <row r="310" ht="12.75" customHeight="1" s="324">
      <c r="C310" s="195" t="n"/>
      <c r="D310" s="195" t="n"/>
      <c r="F310" s="195" t="n"/>
    </row>
    <row r="311" ht="12.75" customHeight="1" s="324">
      <c r="C311" s="195" t="n"/>
      <c r="D311" s="195" t="n"/>
      <c r="F311" s="195" t="n"/>
    </row>
    <row r="312" ht="12.75" customHeight="1" s="324">
      <c r="C312" s="195" t="n"/>
      <c r="D312" s="195" t="n"/>
      <c r="F312" s="195" t="n"/>
    </row>
    <row r="313" ht="12.75" customHeight="1" s="324">
      <c r="C313" s="195" t="n"/>
      <c r="D313" s="195" t="n"/>
      <c r="F313" s="195" t="n"/>
    </row>
    <row r="314" ht="12.75" customHeight="1" s="324">
      <c r="C314" s="195" t="n"/>
      <c r="D314" s="195" t="n"/>
      <c r="F314" s="195" t="n"/>
    </row>
    <row r="315" ht="12.75" customHeight="1" s="324">
      <c r="C315" s="195" t="n"/>
      <c r="D315" s="195" t="n"/>
      <c r="F315" s="195" t="n"/>
    </row>
    <row r="316" ht="12.75" customHeight="1" s="324">
      <c r="C316" s="195" t="n"/>
      <c r="D316" s="195" t="n"/>
      <c r="F316" s="195" t="n"/>
    </row>
    <row r="317" ht="12.75" customHeight="1" s="324">
      <c r="C317" s="195" t="n"/>
      <c r="D317" s="195" t="n"/>
      <c r="F317" s="195" t="n"/>
    </row>
    <row r="318" ht="12.75" customHeight="1" s="324">
      <c r="C318" s="195" t="n"/>
      <c r="D318" s="195" t="n"/>
      <c r="F318" s="195" t="n"/>
    </row>
    <row r="319" ht="12.75" customHeight="1" s="324">
      <c r="C319" s="195" t="n"/>
      <c r="D319" s="195" t="n"/>
      <c r="F319" s="195" t="n"/>
    </row>
    <row r="320" ht="12.75" customHeight="1" s="324">
      <c r="C320" s="195" t="n"/>
      <c r="D320" s="195" t="n"/>
      <c r="F320" s="195" t="n"/>
    </row>
    <row r="321" ht="12.75" customHeight="1" s="324">
      <c r="C321" s="195" t="n"/>
      <c r="D321" s="195" t="n"/>
      <c r="F321" s="195" t="n"/>
    </row>
    <row r="322" ht="12.75" customHeight="1" s="324">
      <c r="C322" s="195" t="n"/>
      <c r="D322" s="195" t="n"/>
      <c r="F322" s="195" t="n"/>
    </row>
    <row r="323" ht="12.75" customHeight="1" s="324">
      <c r="C323" s="195" t="n"/>
      <c r="D323" s="195" t="n"/>
      <c r="F323" s="195" t="n"/>
    </row>
    <row r="324" ht="12.75" customHeight="1" s="324">
      <c r="C324" s="195" t="n"/>
      <c r="D324" s="195" t="n"/>
      <c r="F324" s="195" t="n"/>
    </row>
    <row r="325" ht="12.75" customHeight="1" s="324">
      <c r="C325" s="195" t="n"/>
      <c r="D325" s="195" t="n"/>
      <c r="F325" s="195" t="n"/>
    </row>
    <row r="326" ht="12.75" customHeight="1" s="324">
      <c r="C326" s="195" t="n"/>
      <c r="D326" s="195" t="n"/>
      <c r="F326" s="195" t="n"/>
    </row>
    <row r="327" ht="12.75" customHeight="1" s="324">
      <c r="C327" s="195" t="n"/>
      <c r="D327" s="195" t="n"/>
      <c r="F327" s="195" t="n"/>
    </row>
    <row r="328" ht="12.75" customHeight="1" s="324">
      <c r="C328" s="195" t="n"/>
      <c r="D328" s="195" t="n"/>
      <c r="F328" s="195" t="n"/>
    </row>
    <row r="329" ht="12.75" customHeight="1" s="324">
      <c r="C329" s="195" t="n"/>
      <c r="D329" s="195" t="n"/>
      <c r="F329" s="195" t="n"/>
    </row>
    <row r="330" ht="12.75" customHeight="1" s="324">
      <c r="C330" s="195" t="n"/>
      <c r="D330" s="195" t="n"/>
      <c r="F330" s="195" t="n"/>
    </row>
    <row r="331" ht="12.75" customHeight="1" s="324">
      <c r="C331" s="195" t="n"/>
      <c r="D331" s="195" t="n"/>
      <c r="F331" s="195" t="n"/>
    </row>
    <row r="332" ht="12.75" customHeight="1" s="324">
      <c r="C332" s="195" t="n"/>
      <c r="D332" s="195" t="n"/>
      <c r="F332" s="195" t="n"/>
    </row>
    <row r="333" ht="12.75" customHeight="1" s="324">
      <c r="C333" s="195" t="n"/>
      <c r="D333" s="195" t="n"/>
      <c r="F333" s="195" t="n"/>
    </row>
    <row r="334" ht="12.75" customHeight="1" s="324">
      <c r="C334" s="195" t="n"/>
      <c r="D334" s="195" t="n"/>
      <c r="F334" s="195" t="n"/>
    </row>
    <row r="335" ht="12.75" customHeight="1" s="324">
      <c r="C335" s="195" t="n"/>
      <c r="D335" s="195" t="n"/>
      <c r="F335" s="195" t="n"/>
    </row>
    <row r="336" ht="12.75" customHeight="1" s="324">
      <c r="C336" s="195" t="n"/>
      <c r="D336" s="195" t="n"/>
      <c r="F336" s="195" t="n"/>
    </row>
    <row r="337" ht="12.75" customHeight="1" s="324">
      <c r="C337" s="195" t="n"/>
      <c r="D337" s="195" t="n"/>
      <c r="F337" s="195" t="n"/>
    </row>
    <row r="338" ht="12.75" customHeight="1" s="324">
      <c r="C338" s="195" t="n"/>
      <c r="D338" s="195" t="n"/>
      <c r="F338" s="195" t="n"/>
    </row>
    <row r="339" ht="12.75" customHeight="1" s="324">
      <c r="C339" s="195" t="n"/>
      <c r="D339" s="195" t="n"/>
      <c r="F339" s="195" t="n"/>
    </row>
    <row r="340" ht="12.75" customHeight="1" s="324">
      <c r="C340" s="195" t="n"/>
      <c r="D340" s="195" t="n"/>
      <c r="F340" s="195" t="n"/>
    </row>
    <row r="341" ht="12.75" customHeight="1" s="324">
      <c r="C341" s="195" t="n"/>
      <c r="D341" s="195" t="n"/>
      <c r="F341" s="195" t="n"/>
    </row>
    <row r="342" ht="12.75" customHeight="1" s="324">
      <c r="C342" s="195" t="n"/>
      <c r="D342" s="195" t="n"/>
      <c r="F342" s="195" t="n"/>
    </row>
    <row r="343" ht="12.75" customHeight="1" s="324">
      <c r="C343" s="195" t="n"/>
      <c r="D343" s="195" t="n"/>
      <c r="F343" s="195" t="n"/>
    </row>
    <row r="344" ht="12.75" customHeight="1" s="324">
      <c r="C344" s="195" t="n"/>
      <c r="D344" s="195" t="n"/>
      <c r="F344" s="195" t="n"/>
    </row>
    <row r="345" ht="12.75" customHeight="1" s="324">
      <c r="C345" s="195" t="n"/>
      <c r="D345" s="195" t="n"/>
      <c r="F345" s="195" t="n"/>
    </row>
    <row r="346" ht="12.75" customHeight="1" s="324">
      <c r="C346" s="195" t="n"/>
      <c r="D346" s="195" t="n"/>
      <c r="F346" s="195" t="n"/>
    </row>
    <row r="347" ht="12.75" customHeight="1" s="324">
      <c r="C347" s="195" t="n"/>
      <c r="D347" s="195" t="n"/>
      <c r="F347" s="195" t="n"/>
    </row>
    <row r="348" ht="12.75" customHeight="1" s="324">
      <c r="C348" s="195" t="n"/>
      <c r="D348" s="195" t="n"/>
      <c r="F348" s="195" t="n"/>
    </row>
    <row r="349" ht="12.75" customHeight="1" s="324">
      <c r="C349" s="195" t="n"/>
      <c r="D349" s="195" t="n"/>
      <c r="F349" s="195" t="n"/>
    </row>
    <row r="350" ht="12.75" customHeight="1" s="324">
      <c r="C350" s="195" t="n"/>
      <c r="D350" s="195" t="n"/>
      <c r="F350" s="195" t="n"/>
    </row>
    <row r="351" ht="12.75" customHeight="1" s="324">
      <c r="C351" s="195" t="n"/>
      <c r="D351" s="195" t="n"/>
      <c r="F351" s="195" t="n"/>
    </row>
    <row r="352" ht="12.75" customHeight="1" s="324">
      <c r="C352" s="195" t="n"/>
      <c r="D352" s="195" t="n"/>
      <c r="F352" s="195" t="n"/>
    </row>
    <row r="353" ht="12.75" customHeight="1" s="324">
      <c r="C353" s="195" t="n"/>
      <c r="D353" s="195" t="n"/>
      <c r="F353" s="195" t="n"/>
    </row>
    <row r="354" ht="12.75" customHeight="1" s="324">
      <c r="C354" s="195" t="n"/>
      <c r="D354" s="195" t="n"/>
      <c r="F354" s="195" t="n"/>
    </row>
    <row r="355" ht="12.75" customHeight="1" s="324">
      <c r="C355" s="195" t="n"/>
      <c r="D355" s="195" t="n"/>
      <c r="F355" s="195" t="n"/>
    </row>
    <row r="356" ht="12.75" customHeight="1" s="324">
      <c r="C356" s="195" t="n"/>
      <c r="D356" s="195" t="n"/>
      <c r="F356" s="195" t="n"/>
    </row>
    <row r="357" ht="12.75" customHeight="1" s="324">
      <c r="C357" s="195" t="n"/>
      <c r="D357" s="195" t="n"/>
      <c r="F357" s="195" t="n"/>
    </row>
    <row r="358" ht="12.75" customHeight="1" s="324">
      <c r="C358" s="195" t="n"/>
      <c r="D358" s="195" t="n"/>
      <c r="F358" s="195" t="n"/>
    </row>
    <row r="359" ht="12.75" customHeight="1" s="324">
      <c r="C359" s="195" t="n"/>
      <c r="D359" s="195" t="n"/>
      <c r="F359" s="195" t="n"/>
    </row>
    <row r="360" ht="12.75" customHeight="1" s="324">
      <c r="C360" s="195" t="n"/>
      <c r="D360" s="195" t="n"/>
      <c r="F360" s="195" t="n"/>
    </row>
    <row r="361" ht="12.75" customHeight="1" s="324">
      <c r="C361" s="195" t="n"/>
      <c r="D361" s="195" t="n"/>
      <c r="F361" s="195" t="n"/>
    </row>
    <row r="362" ht="12.75" customHeight="1" s="324">
      <c r="C362" s="195" t="n"/>
      <c r="D362" s="195" t="n"/>
      <c r="F362" s="195" t="n"/>
    </row>
    <row r="363" ht="12.75" customHeight="1" s="324">
      <c r="C363" s="195" t="n"/>
      <c r="D363" s="195" t="n"/>
      <c r="F363" s="195" t="n"/>
    </row>
    <row r="364" ht="12.75" customHeight="1" s="324">
      <c r="C364" s="195" t="n"/>
      <c r="D364" s="195" t="n"/>
      <c r="F364" s="195" t="n"/>
    </row>
    <row r="365" ht="12.75" customHeight="1" s="324">
      <c r="C365" s="195" t="n"/>
      <c r="D365" s="195" t="n"/>
      <c r="F365" s="195" t="n"/>
    </row>
    <row r="366" ht="12.75" customHeight="1" s="324">
      <c r="C366" s="195" t="n"/>
      <c r="D366" s="195" t="n"/>
      <c r="F366" s="195" t="n"/>
    </row>
    <row r="367" ht="12.75" customHeight="1" s="324">
      <c r="C367" s="195" t="n"/>
      <c r="D367" s="195" t="n"/>
      <c r="F367" s="195" t="n"/>
    </row>
    <row r="368" ht="12.75" customHeight="1" s="324">
      <c r="C368" s="195" t="n"/>
      <c r="D368" s="195" t="n"/>
      <c r="F368" s="195" t="n"/>
    </row>
    <row r="369" ht="12.75" customHeight="1" s="324">
      <c r="C369" s="195" t="n"/>
      <c r="D369" s="195" t="n"/>
      <c r="F369" s="195" t="n"/>
    </row>
    <row r="370" ht="12.75" customHeight="1" s="324">
      <c r="C370" s="195" t="n"/>
      <c r="D370" s="195" t="n"/>
      <c r="F370" s="195" t="n"/>
    </row>
    <row r="371" ht="12.75" customHeight="1" s="324">
      <c r="C371" s="195" t="n"/>
      <c r="D371" s="195" t="n"/>
      <c r="F371" s="195" t="n"/>
    </row>
    <row r="372" ht="12.75" customHeight="1" s="324">
      <c r="C372" s="195" t="n"/>
      <c r="D372" s="195" t="n"/>
      <c r="F372" s="195" t="n"/>
    </row>
    <row r="373" ht="12.75" customHeight="1" s="324">
      <c r="C373" s="195" t="n"/>
      <c r="D373" s="195" t="n"/>
      <c r="F373" s="195" t="n"/>
    </row>
    <row r="374" ht="12.75" customHeight="1" s="324">
      <c r="C374" s="195" t="n"/>
      <c r="D374" s="195" t="n"/>
      <c r="F374" s="195" t="n"/>
    </row>
    <row r="375" ht="12.75" customHeight="1" s="324">
      <c r="C375" s="195" t="n"/>
      <c r="D375" s="195" t="n"/>
      <c r="F375" s="195" t="n"/>
    </row>
    <row r="376" ht="12.75" customHeight="1" s="324">
      <c r="C376" s="195" t="n"/>
      <c r="D376" s="195" t="n"/>
      <c r="F376" s="195" t="n"/>
    </row>
    <row r="377" ht="12.75" customHeight="1" s="324">
      <c r="C377" s="195" t="n"/>
      <c r="D377" s="195" t="n"/>
      <c r="F377" s="195" t="n"/>
    </row>
    <row r="378" ht="12.75" customHeight="1" s="324">
      <c r="C378" s="195" t="n"/>
      <c r="D378" s="195" t="n"/>
      <c r="F378" s="195" t="n"/>
    </row>
    <row r="379" ht="12.75" customHeight="1" s="324">
      <c r="C379" s="195" t="n"/>
      <c r="D379" s="195" t="n"/>
      <c r="F379" s="195" t="n"/>
    </row>
    <row r="380" ht="12.75" customHeight="1" s="324">
      <c r="C380" s="195" t="n"/>
      <c r="D380" s="195" t="n"/>
      <c r="F380" s="195" t="n"/>
    </row>
    <row r="381" ht="12.75" customHeight="1" s="324">
      <c r="C381" s="195" t="n"/>
      <c r="D381" s="195" t="n"/>
      <c r="F381" s="195" t="n"/>
    </row>
    <row r="382" ht="12.75" customHeight="1" s="324">
      <c r="C382" s="195" t="n"/>
      <c r="D382" s="195" t="n"/>
      <c r="F382" s="195" t="n"/>
    </row>
    <row r="383" ht="12.75" customHeight="1" s="324">
      <c r="C383" s="195" t="n"/>
      <c r="D383" s="195" t="n"/>
      <c r="F383" s="195" t="n"/>
    </row>
    <row r="384" ht="12.75" customHeight="1" s="324">
      <c r="C384" s="195" t="n"/>
      <c r="D384" s="195" t="n"/>
      <c r="F384" s="195" t="n"/>
    </row>
    <row r="385" ht="12.75" customHeight="1" s="324">
      <c r="C385" s="195" t="n"/>
      <c r="D385" s="195" t="n"/>
      <c r="F385" s="195" t="n"/>
    </row>
    <row r="386" ht="12.75" customHeight="1" s="324">
      <c r="C386" s="195" t="n"/>
      <c r="D386" s="195" t="n"/>
      <c r="F386" s="195" t="n"/>
    </row>
    <row r="387" ht="12.75" customHeight="1" s="324">
      <c r="C387" s="195" t="n"/>
      <c r="D387" s="195" t="n"/>
      <c r="F387" s="195" t="n"/>
    </row>
    <row r="388" ht="12.75" customHeight="1" s="324">
      <c r="C388" s="195" t="n"/>
      <c r="D388" s="195" t="n"/>
      <c r="F388" s="195" t="n"/>
    </row>
    <row r="389" ht="12.75" customHeight="1" s="324">
      <c r="C389" s="195" t="n"/>
      <c r="D389" s="195" t="n"/>
      <c r="F389" s="195" t="n"/>
    </row>
    <row r="390" ht="12.75" customHeight="1" s="324">
      <c r="C390" s="195" t="n"/>
      <c r="D390" s="195" t="n"/>
      <c r="F390" s="195" t="n"/>
    </row>
    <row r="391" ht="12.75" customHeight="1" s="324">
      <c r="C391" s="195" t="n"/>
      <c r="D391" s="195" t="n"/>
      <c r="F391" s="195" t="n"/>
    </row>
    <row r="392" ht="12.75" customHeight="1" s="324">
      <c r="C392" s="195" t="n"/>
      <c r="D392" s="195" t="n"/>
      <c r="F392" s="195" t="n"/>
    </row>
    <row r="393" ht="12.75" customHeight="1" s="324">
      <c r="C393" s="195" t="n"/>
      <c r="D393" s="195" t="n"/>
      <c r="F393" s="195" t="n"/>
    </row>
    <row r="394" ht="12.75" customHeight="1" s="324">
      <c r="C394" s="195" t="n"/>
      <c r="D394" s="195" t="n"/>
      <c r="F394" s="195" t="n"/>
    </row>
    <row r="395" ht="12.75" customHeight="1" s="324">
      <c r="C395" s="195" t="n"/>
      <c r="D395" s="195" t="n"/>
      <c r="F395" s="195" t="n"/>
    </row>
    <row r="396" ht="12.75" customHeight="1" s="324">
      <c r="C396" s="195" t="n"/>
      <c r="D396" s="195" t="n"/>
      <c r="F396" s="195" t="n"/>
    </row>
    <row r="397" ht="12.75" customHeight="1" s="324">
      <c r="C397" s="195" t="n"/>
      <c r="D397" s="195" t="n"/>
      <c r="F397" s="195" t="n"/>
    </row>
    <row r="398" ht="12.75" customHeight="1" s="324">
      <c r="C398" s="195" t="n"/>
      <c r="D398" s="195" t="n"/>
      <c r="F398" s="195" t="n"/>
    </row>
    <row r="399" ht="12.75" customHeight="1" s="324">
      <c r="C399" s="195" t="n"/>
      <c r="D399" s="195" t="n"/>
      <c r="F399" s="195" t="n"/>
    </row>
    <row r="400" ht="12.75" customHeight="1" s="324">
      <c r="C400" s="195" t="n"/>
      <c r="D400" s="195" t="n"/>
      <c r="F400" s="195" t="n"/>
    </row>
    <row r="401" ht="12.75" customHeight="1" s="324">
      <c r="C401" s="195" t="n"/>
      <c r="D401" s="195" t="n"/>
      <c r="F401" s="195" t="n"/>
    </row>
    <row r="402" ht="12.75" customHeight="1" s="324">
      <c r="C402" s="195" t="n"/>
      <c r="D402" s="195" t="n"/>
      <c r="F402" s="195" t="n"/>
    </row>
    <row r="403" ht="12.75" customHeight="1" s="324">
      <c r="C403" s="195" t="n"/>
      <c r="D403" s="195" t="n"/>
      <c r="F403" s="195" t="n"/>
    </row>
    <row r="404" ht="12.75" customHeight="1" s="324">
      <c r="C404" s="195" t="n"/>
      <c r="D404" s="195" t="n"/>
      <c r="F404" s="195" t="n"/>
    </row>
    <row r="405" ht="12.75" customHeight="1" s="324">
      <c r="C405" s="195" t="n"/>
      <c r="D405" s="195" t="n"/>
      <c r="F405" s="195" t="n"/>
    </row>
    <row r="406" ht="12.75" customHeight="1" s="324">
      <c r="C406" s="195" t="n"/>
      <c r="D406" s="195" t="n"/>
      <c r="F406" s="195" t="n"/>
    </row>
    <row r="407" ht="12.75" customHeight="1" s="324">
      <c r="C407" s="195" t="n"/>
      <c r="D407" s="195" t="n"/>
      <c r="F407" s="195" t="n"/>
    </row>
    <row r="408" ht="12.75" customHeight="1" s="324">
      <c r="C408" s="195" t="n"/>
      <c r="D408" s="195" t="n"/>
      <c r="F408" s="195" t="n"/>
    </row>
    <row r="409" ht="12.75" customHeight="1" s="324">
      <c r="C409" s="195" t="n"/>
      <c r="D409" s="195" t="n"/>
      <c r="F409" s="195" t="n"/>
    </row>
    <row r="410" ht="12.75" customHeight="1" s="324">
      <c r="C410" s="195" t="n"/>
      <c r="D410" s="195" t="n"/>
      <c r="F410" s="195" t="n"/>
    </row>
    <row r="411" ht="12.75" customHeight="1" s="324">
      <c r="C411" s="195" t="n"/>
      <c r="D411" s="195" t="n"/>
      <c r="F411" s="195" t="n"/>
    </row>
    <row r="412" ht="12.75" customHeight="1" s="324">
      <c r="C412" s="195" t="n"/>
      <c r="D412" s="195" t="n"/>
      <c r="F412" s="195" t="n"/>
    </row>
    <row r="413" ht="12.75" customHeight="1" s="324">
      <c r="C413" s="195" t="n"/>
      <c r="D413" s="195" t="n"/>
      <c r="F413" s="195" t="n"/>
    </row>
    <row r="414" ht="12.75" customHeight="1" s="324">
      <c r="C414" s="195" t="n"/>
      <c r="D414" s="195" t="n"/>
      <c r="F414" s="195" t="n"/>
    </row>
    <row r="415" ht="12.75" customHeight="1" s="324">
      <c r="C415" s="195" t="n"/>
      <c r="D415" s="195" t="n"/>
      <c r="F415" s="195" t="n"/>
    </row>
    <row r="416" ht="12.75" customHeight="1" s="324">
      <c r="C416" s="195" t="n"/>
      <c r="D416" s="195" t="n"/>
      <c r="F416" s="195" t="n"/>
    </row>
    <row r="417" ht="12.75" customHeight="1" s="324">
      <c r="C417" s="195" t="n"/>
      <c r="D417" s="195" t="n"/>
      <c r="F417" s="195" t="n"/>
    </row>
    <row r="418" ht="12.75" customHeight="1" s="324">
      <c r="C418" s="195" t="n"/>
      <c r="D418" s="195" t="n"/>
      <c r="F418" s="195" t="n"/>
    </row>
    <row r="419" ht="12.75" customHeight="1" s="324">
      <c r="C419" s="195" t="n"/>
      <c r="D419" s="195" t="n"/>
      <c r="F419" s="195" t="n"/>
    </row>
    <row r="420" ht="12.75" customHeight="1" s="324">
      <c r="C420" s="195" t="n"/>
      <c r="D420" s="195" t="n"/>
      <c r="F420" s="195" t="n"/>
    </row>
    <row r="421" ht="12.75" customHeight="1" s="324">
      <c r="C421" s="195" t="n"/>
      <c r="D421" s="195" t="n"/>
      <c r="F421" s="195" t="n"/>
    </row>
    <row r="422" ht="12.75" customHeight="1" s="324">
      <c r="C422" s="195" t="n"/>
      <c r="D422" s="195" t="n"/>
      <c r="F422" s="195" t="n"/>
    </row>
    <row r="423" ht="12.75" customHeight="1" s="324">
      <c r="C423" s="195" t="n"/>
      <c r="D423" s="195" t="n"/>
      <c r="F423" s="195" t="n"/>
    </row>
    <row r="424" ht="12.75" customHeight="1" s="324">
      <c r="C424" s="195" t="n"/>
      <c r="D424" s="195" t="n"/>
      <c r="F424" s="195" t="n"/>
    </row>
    <row r="425" ht="12.75" customHeight="1" s="324">
      <c r="C425" s="195" t="n"/>
      <c r="D425" s="195" t="n"/>
      <c r="F425" s="195" t="n"/>
    </row>
    <row r="426" ht="12.75" customHeight="1" s="324">
      <c r="C426" s="195" t="n"/>
      <c r="D426" s="195" t="n"/>
      <c r="F426" s="195" t="n"/>
    </row>
    <row r="427" ht="12.75" customHeight="1" s="324">
      <c r="C427" s="195" t="n"/>
      <c r="D427" s="195" t="n"/>
      <c r="F427" s="195" t="n"/>
    </row>
    <row r="428" ht="12.75" customHeight="1" s="324">
      <c r="C428" s="195" t="n"/>
      <c r="D428" s="195" t="n"/>
      <c r="F428" s="195" t="n"/>
    </row>
    <row r="429" ht="12.75" customHeight="1" s="324">
      <c r="C429" s="195" t="n"/>
      <c r="D429" s="195" t="n"/>
      <c r="F429" s="195" t="n"/>
    </row>
    <row r="430" ht="12.75" customHeight="1" s="324">
      <c r="C430" s="195" t="n"/>
      <c r="D430" s="195" t="n"/>
      <c r="F430" s="195" t="n"/>
    </row>
    <row r="431" ht="12.75" customHeight="1" s="324">
      <c r="C431" s="195" t="n"/>
      <c r="D431" s="195" t="n"/>
      <c r="F431" s="195" t="n"/>
    </row>
    <row r="432" ht="12.75" customHeight="1" s="324">
      <c r="C432" s="195" t="n"/>
      <c r="D432" s="195" t="n"/>
      <c r="F432" s="195" t="n"/>
    </row>
    <row r="433" ht="12.75" customHeight="1" s="324">
      <c r="C433" s="195" t="n"/>
      <c r="D433" s="195" t="n"/>
      <c r="F433" s="195" t="n"/>
    </row>
    <row r="434" ht="12.75" customHeight="1" s="324">
      <c r="C434" s="195" t="n"/>
      <c r="D434" s="195" t="n"/>
      <c r="F434" s="195" t="n"/>
    </row>
    <row r="435" ht="12.75" customHeight="1" s="324">
      <c r="C435" s="195" t="n"/>
      <c r="D435" s="195" t="n"/>
      <c r="F435" s="195" t="n"/>
    </row>
    <row r="436" ht="12.75" customHeight="1" s="324">
      <c r="C436" s="195" t="n"/>
      <c r="D436" s="195" t="n"/>
      <c r="F436" s="195" t="n"/>
    </row>
    <row r="437" ht="12.75" customHeight="1" s="324">
      <c r="C437" s="195" t="n"/>
      <c r="D437" s="195" t="n"/>
      <c r="F437" s="195" t="n"/>
    </row>
    <row r="438" ht="12.75" customHeight="1" s="324">
      <c r="C438" s="195" t="n"/>
      <c r="D438" s="195" t="n"/>
      <c r="F438" s="195" t="n"/>
    </row>
    <row r="439" ht="12.75" customHeight="1" s="324">
      <c r="C439" s="195" t="n"/>
      <c r="D439" s="195" t="n"/>
      <c r="F439" s="195" t="n"/>
    </row>
    <row r="440" ht="12.75" customHeight="1" s="324">
      <c r="C440" s="195" t="n"/>
      <c r="D440" s="195" t="n"/>
      <c r="F440" s="195" t="n"/>
    </row>
    <row r="441" ht="12.75" customHeight="1" s="324">
      <c r="C441" s="195" t="n"/>
      <c r="D441" s="195" t="n"/>
      <c r="F441" s="195" t="n"/>
    </row>
    <row r="442" ht="12.75" customHeight="1" s="324">
      <c r="C442" s="195" t="n"/>
      <c r="D442" s="195" t="n"/>
      <c r="F442" s="195" t="n"/>
    </row>
    <row r="443" ht="12.75" customHeight="1" s="324">
      <c r="C443" s="195" t="n"/>
      <c r="D443" s="195" t="n"/>
      <c r="F443" s="195" t="n"/>
    </row>
    <row r="444" ht="12.75" customHeight="1" s="324">
      <c r="C444" s="195" t="n"/>
      <c r="D444" s="195" t="n"/>
      <c r="F444" s="195" t="n"/>
    </row>
    <row r="445" ht="12.75" customHeight="1" s="324">
      <c r="C445" s="195" t="n"/>
      <c r="D445" s="195" t="n"/>
      <c r="F445" s="195" t="n"/>
    </row>
    <row r="446" ht="12.75" customHeight="1" s="324">
      <c r="C446" s="195" t="n"/>
      <c r="D446" s="195" t="n"/>
      <c r="F446" s="195" t="n"/>
    </row>
    <row r="447" ht="12.75" customHeight="1" s="324">
      <c r="C447" s="195" t="n"/>
      <c r="D447" s="195" t="n"/>
      <c r="F447" s="195" t="n"/>
    </row>
    <row r="448" ht="12.75" customHeight="1" s="324">
      <c r="C448" s="195" t="n"/>
      <c r="D448" s="195" t="n"/>
      <c r="F448" s="195" t="n"/>
    </row>
    <row r="449" ht="12.75" customHeight="1" s="324">
      <c r="C449" s="195" t="n"/>
      <c r="D449" s="195" t="n"/>
      <c r="F449" s="195" t="n"/>
    </row>
    <row r="450" ht="12.75" customHeight="1" s="324">
      <c r="C450" s="195" t="n"/>
      <c r="D450" s="195" t="n"/>
      <c r="F450" s="195" t="n"/>
    </row>
    <row r="451" ht="12.75" customHeight="1" s="324">
      <c r="C451" s="195" t="n"/>
      <c r="D451" s="195" t="n"/>
      <c r="F451" s="195" t="n"/>
    </row>
    <row r="452" ht="12.75" customHeight="1" s="324">
      <c r="C452" s="195" t="n"/>
      <c r="D452" s="195" t="n"/>
      <c r="F452" s="195" t="n"/>
    </row>
    <row r="453" ht="12.75" customHeight="1" s="324">
      <c r="C453" s="195" t="n"/>
      <c r="D453" s="195" t="n"/>
      <c r="F453" s="195" t="n"/>
    </row>
    <row r="454" ht="12.75" customHeight="1" s="324">
      <c r="C454" s="195" t="n"/>
      <c r="D454" s="195" t="n"/>
      <c r="F454" s="195" t="n"/>
    </row>
    <row r="455" ht="12.75" customHeight="1" s="324">
      <c r="C455" s="195" t="n"/>
      <c r="D455" s="195" t="n"/>
      <c r="F455" s="195" t="n"/>
    </row>
    <row r="456" ht="12.75" customHeight="1" s="324">
      <c r="C456" s="195" t="n"/>
      <c r="D456" s="195" t="n"/>
      <c r="F456" s="195" t="n"/>
    </row>
    <row r="457" ht="12.75" customHeight="1" s="324">
      <c r="C457" s="195" t="n"/>
      <c r="D457" s="195" t="n"/>
      <c r="F457" s="195" t="n"/>
    </row>
    <row r="458" ht="12.75" customHeight="1" s="324">
      <c r="C458" s="195" t="n"/>
      <c r="D458" s="195" t="n"/>
      <c r="F458" s="195" t="n"/>
    </row>
    <row r="459" ht="12.75" customHeight="1" s="324">
      <c r="C459" s="195" t="n"/>
      <c r="D459" s="195" t="n"/>
      <c r="F459" s="195" t="n"/>
    </row>
    <row r="460" ht="12.75" customHeight="1" s="324">
      <c r="C460" s="195" t="n"/>
      <c r="D460" s="195" t="n"/>
      <c r="F460" s="195" t="n"/>
    </row>
    <row r="461" ht="12.75" customHeight="1" s="324">
      <c r="C461" s="195" t="n"/>
      <c r="D461" s="195" t="n"/>
      <c r="F461" s="195" t="n"/>
    </row>
    <row r="462" ht="12.75" customHeight="1" s="324">
      <c r="C462" s="195" t="n"/>
      <c r="D462" s="195" t="n"/>
      <c r="F462" s="195" t="n"/>
    </row>
    <row r="463" ht="12.75" customHeight="1" s="324">
      <c r="C463" s="195" t="n"/>
      <c r="D463" s="195" t="n"/>
      <c r="F463" s="195" t="n"/>
    </row>
    <row r="464" ht="12.75" customHeight="1" s="324">
      <c r="C464" s="195" t="n"/>
      <c r="D464" s="195" t="n"/>
      <c r="F464" s="195" t="n"/>
    </row>
    <row r="465" ht="12.75" customHeight="1" s="324">
      <c r="C465" s="195" t="n"/>
      <c r="D465" s="195" t="n"/>
      <c r="F465" s="195" t="n"/>
    </row>
    <row r="466" ht="12.75" customHeight="1" s="324">
      <c r="C466" s="195" t="n"/>
      <c r="D466" s="195" t="n"/>
      <c r="F466" s="195" t="n"/>
    </row>
    <row r="467" ht="12.75" customHeight="1" s="324">
      <c r="C467" s="195" t="n"/>
      <c r="D467" s="195" t="n"/>
      <c r="F467" s="195" t="n"/>
    </row>
    <row r="468" ht="12.75" customHeight="1" s="324">
      <c r="C468" s="195" t="n"/>
      <c r="D468" s="195" t="n"/>
      <c r="F468" s="195" t="n"/>
    </row>
    <row r="469" ht="12.75" customHeight="1" s="324">
      <c r="C469" s="195" t="n"/>
      <c r="D469" s="195" t="n"/>
      <c r="F469" s="195" t="n"/>
    </row>
    <row r="470" ht="12.75" customHeight="1" s="324">
      <c r="C470" s="195" t="n"/>
      <c r="D470" s="195" t="n"/>
      <c r="F470" s="195" t="n"/>
    </row>
    <row r="471" ht="12.75" customHeight="1" s="324">
      <c r="C471" s="195" t="n"/>
      <c r="D471" s="195" t="n"/>
      <c r="F471" s="195" t="n"/>
    </row>
    <row r="472" ht="12.75" customHeight="1" s="324">
      <c r="C472" s="195" t="n"/>
      <c r="D472" s="195" t="n"/>
      <c r="F472" s="195" t="n"/>
    </row>
    <row r="473" ht="12.75" customHeight="1" s="324">
      <c r="C473" s="195" t="n"/>
      <c r="D473" s="195" t="n"/>
      <c r="F473" s="195" t="n"/>
    </row>
    <row r="474" ht="12.75" customHeight="1" s="324">
      <c r="C474" s="195" t="n"/>
      <c r="D474" s="195" t="n"/>
      <c r="F474" s="195" t="n"/>
    </row>
    <row r="475" ht="12.75" customHeight="1" s="324">
      <c r="C475" s="195" t="n"/>
      <c r="D475" s="195" t="n"/>
      <c r="F475" s="195" t="n"/>
    </row>
    <row r="476" ht="12.75" customHeight="1" s="324">
      <c r="C476" s="195" t="n"/>
      <c r="D476" s="195" t="n"/>
      <c r="F476" s="195" t="n"/>
    </row>
    <row r="477" ht="12.75" customHeight="1" s="324">
      <c r="C477" s="195" t="n"/>
      <c r="D477" s="195" t="n"/>
      <c r="F477" s="195" t="n"/>
    </row>
    <row r="478" ht="12.75" customHeight="1" s="324">
      <c r="C478" s="195" t="n"/>
      <c r="D478" s="195" t="n"/>
      <c r="F478" s="195" t="n"/>
    </row>
    <row r="479" ht="12.75" customHeight="1" s="324">
      <c r="C479" s="195" t="n"/>
      <c r="D479" s="195" t="n"/>
      <c r="F479" s="195" t="n"/>
    </row>
    <row r="480" ht="12.75" customHeight="1" s="324">
      <c r="C480" s="195" t="n"/>
      <c r="D480" s="195" t="n"/>
      <c r="F480" s="195" t="n"/>
    </row>
    <row r="481" ht="12.75" customHeight="1" s="324">
      <c r="C481" s="195" t="n"/>
      <c r="D481" s="195" t="n"/>
      <c r="F481" s="195" t="n"/>
    </row>
    <row r="482" ht="12.75" customHeight="1" s="324">
      <c r="C482" s="195" t="n"/>
      <c r="D482" s="195" t="n"/>
      <c r="F482" s="195" t="n"/>
    </row>
    <row r="483" ht="12.75" customHeight="1" s="324">
      <c r="C483" s="195" t="n"/>
      <c r="D483" s="195" t="n"/>
      <c r="F483" s="195" t="n"/>
    </row>
    <row r="484" ht="12.75" customHeight="1" s="324">
      <c r="C484" s="195" t="n"/>
      <c r="D484" s="195" t="n"/>
      <c r="F484" s="195" t="n"/>
    </row>
    <row r="485" ht="12.75" customHeight="1" s="324">
      <c r="C485" s="195" t="n"/>
      <c r="D485" s="195" t="n"/>
      <c r="F485" s="195" t="n"/>
    </row>
    <row r="486" ht="12.75" customHeight="1" s="324">
      <c r="C486" s="195" t="n"/>
      <c r="D486" s="195" t="n"/>
      <c r="F486" s="195" t="n"/>
    </row>
    <row r="487" ht="12.75" customHeight="1" s="324">
      <c r="C487" s="195" t="n"/>
      <c r="D487" s="195" t="n"/>
      <c r="F487" s="195" t="n"/>
    </row>
    <row r="488" ht="12.75" customHeight="1" s="324">
      <c r="C488" s="195" t="n"/>
      <c r="D488" s="195" t="n"/>
      <c r="F488" s="195" t="n"/>
    </row>
    <row r="489" ht="12.75" customHeight="1" s="324">
      <c r="C489" s="195" t="n"/>
      <c r="D489" s="195" t="n"/>
      <c r="F489" s="195" t="n"/>
    </row>
    <row r="490" ht="12.75" customHeight="1" s="324">
      <c r="C490" s="195" t="n"/>
      <c r="D490" s="195" t="n"/>
      <c r="F490" s="195" t="n"/>
    </row>
    <row r="491" ht="12.75" customHeight="1" s="324">
      <c r="C491" s="195" t="n"/>
      <c r="D491" s="195" t="n"/>
      <c r="F491" s="195" t="n"/>
    </row>
    <row r="492" ht="12.75" customHeight="1" s="324">
      <c r="C492" s="195" t="n"/>
      <c r="D492" s="195" t="n"/>
      <c r="F492" s="195" t="n"/>
    </row>
    <row r="493" ht="12.75" customHeight="1" s="324">
      <c r="C493" s="195" t="n"/>
      <c r="D493" s="195" t="n"/>
      <c r="F493" s="195" t="n"/>
    </row>
    <row r="494" ht="12.75" customHeight="1" s="324">
      <c r="C494" s="195" t="n"/>
      <c r="D494" s="195" t="n"/>
      <c r="F494" s="195" t="n"/>
    </row>
    <row r="495" ht="12.75" customHeight="1" s="324">
      <c r="C495" s="195" t="n"/>
      <c r="D495" s="195" t="n"/>
      <c r="F495" s="195" t="n"/>
    </row>
    <row r="496" ht="12.75" customHeight="1" s="324">
      <c r="C496" s="195" t="n"/>
      <c r="D496" s="195" t="n"/>
      <c r="F496" s="195" t="n"/>
    </row>
    <row r="497" ht="12.75" customHeight="1" s="324">
      <c r="C497" s="195" t="n"/>
      <c r="D497" s="195" t="n"/>
      <c r="F497" s="195" t="n"/>
    </row>
    <row r="498" ht="12.75" customHeight="1" s="324">
      <c r="C498" s="195" t="n"/>
      <c r="D498" s="195" t="n"/>
      <c r="F498" s="195" t="n"/>
    </row>
    <row r="499" ht="12.75" customHeight="1" s="324">
      <c r="C499" s="195" t="n"/>
      <c r="D499" s="195" t="n"/>
      <c r="F499" s="195" t="n"/>
    </row>
    <row r="500" ht="12.75" customHeight="1" s="324">
      <c r="C500" s="195" t="n"/>
      <c r="D500" s="195" t="n"/>
      <c r="F500" s="195" t="n"/>
    </row>
    <row r="501" ht="12.75" customHeight="1" s="324">
      <c r="C501" s="195" t="n"/>
      <c r="D501" s="195" t="n"/>
      <c r="F501" s="195" t="n"/>
    </row>
    <row r="502" ht="12.75" customHeight="1" s="324">
      <c r="C502" s="195" t="n"/>
      <c r="D502" s="195" t="n"/>
      <c r="F502" s="195" t="n"/>
    </row>
    <row r="503" ht="12.75" customHeight="1" s="324">
      <c r="C503" s="195" t="n"/>
      <c r="D503" s="195" t="n"/>
      <c r="F503" s="195" t="n"/>
    </row>
    <row r="504" ht="12.75" customHeight="1" s="324">
      <c r="C504" s="195" t="n"/>
      <c r="D504" s="195" t="n"/>
      <c r="F504" s="195" t="n"/>
    </row>
    <row r="505" ht="12.75" customHeight="1" s="324">
      <c r="C505" s="195" t="n"/>
      <c r="D505" s="195" t="n"/>
      <c r="F505" s="195" t="n"/>
    </row>
    <row r="506" ht="12.75" customHeight="1" s="324">
      <c r="C506" s="195" t="n"/>
      <c r="D506" s="195" t="n"/>
      <c r="F506" s="195" t="n"/>
    </row>
    <row r="507" ht="12.75" customHeight="1" s="324">
      <c r="C507" s="195" t="n"/>
      <c r="D507" s="195" t="n"/>
      <c r="F507" s="195" t="n"/>
    </row>
    <row r="508" ht="12.75" customHeight="1" s="324">
      <c r="C508" s="195" t="n"/>
      <c r="D508" s="195" t="n"/>
      <c r="F508" s="195" t="n"/>
    </row>
    <row r="509" ht="12.75" customHeight="1" s="324">
      <c r="C509" s="195" t="n"/>
      <c r="D509" s="195" t="n"/>
      <c r="F509" s="195" t="n"/>
    </row>
    <row r="510" ht="12.75" customHeight="1" s="324">
      <c r="C510" s="195" t="n"/>
      <c r="D510" s="195" t="n"/>
      <c r="F510" s="195" t="n"/>
    </row>
    <row r="511" ht="12.75" customHeight="1" s="324">
      <c r="C511" s="195" t="n"/>
      <c r="D511" s="195" t="n"/>
      <c r="F511" s="195" t="n"/>
    </row>
    <row r="512" ht="12.75" customHeight="1" s="324">
      <c r="C512" s="195" t="n"/>
      <c r="D512" s="195" t="n"/>
      <c r="F512" s="195" t="n"/>
    </row>
    <row r="513" ht="12.75" customHeight="1" s="324">
      <c r="C513" s="195" t="n"/>
      <c r="D513" s="195" t="n"/>
      <c r="F513" s="195" t="n"/>
    </row>
    <row r="514" ht="12.75" customHeight="1" s="324">
      <c r="C514" s="195" t="n"/>
      <c r="D514" s="195" t="n"/>
      <c r="F514" s="195" t="n"/>
    </row>
    <row r="515" ht="12.75" customHeight="1" s="324">
      <c r="C515" s="195" t="n"/>
      <c r="D515" s="195" t="n"/>
      <c r="F515" s="195" t="n"/>
    </row>
    <row r="516" ht="12.75" customHeight="1" s="324">
      <c r="C516" s="195" t="n"/>
      <c r="D516" s="195" t="n"/>
      <c r="F516" s="195" t="n"/>
    </row>
    <row r="517" ht="12.75" customHeight="1" s="324">
      <c r="C517" s="195" t="n"/>
      <c r="D517" s="195" t="n"/>
      <c r="F517" s="195" t="n"/>
    </row>
    <row r="518" ht="12.75" customHeight="1" s="324">
      <c r="C518" s="195" t="n"/>
      <c r="D518" s="195" t="n"/>
      <c r="F518" s="195" t="n"/>
    </row>
    <row r="519" ht="12.75" customHeight="1" s="324">
      <c r="C519" s="195" t="n"/>
      <c r="D519" s="195" t="n"/>
      <c r="F519" s="195" t="n"/>
    </row>
    <row r="520" ht="12.75" customHeight="1" s="324">
      <c r="C520" s="195" t="n"/>
      <c r="D520" s="195" t="n"/>
      <c r="F520" s="195" t="n"/>
    </row>
    <row r="521" ht="12.75" customHeight="1" s="324">
      <c r="C521" s="195" t="n"/>
      <c r="D521" s="195" t="n"/>
      <c r="F521" s="195" t="n"/>
    </row>
    <row r="522" ht="12.75" customHeight="1" s="324">
      <c r="C522" s="195" t="n"/>
      <c r="D522" s="195" t="n"/>
      <c r="F522" s="195" t="n"/>
    </row>
    <row r="523" ht="12.75" customHeight="1" s="324">
      <c r="C523" s="195" t="n"/>
      <c r="D523" s="195" t="n"/>
      <c r="F523" s="195" t="n"/>
    </row>
    <row r="524" ht="12.75" customHeight="1" s="324">
      <c r="C524" s="195" t="n"/>
      <c r="D524" s="195" t="n"/>
      <c r="F524" s="195" t="n"/>
    </row>
    <row r="525" ht="12.75" customHeight="1" s="324">
      <c r="C525" s="195" t="n"/>
      <c r="D525" s="195" t="n"/>
      <c r="F525" s="195" t="n"/>
    </row>
    <row r="526" ht="12.75" customHeight="1" s="324">
      <c r="C526" s="195" t="n"/>
      <c r="D526" s="195" t="n"/>
      <c r="F526" s="195" t="n"/>
    </row>
    <row r="527" ht="12.75" customHeight="1" s="324">
      <c r="C527" s="195" t="n"/>
      <c r="D527" s="195" t="n"/>
      <c r="F527" s="195" t="n"/>
    </row>
    <row r="528" ht="12.75" customHeight="1" s="324">
      <c r="C528" s="195" t="n"/>
      <c r="D528" s="195" t="n"/>
      <c r="F528" s="195" t="n"/>
    </row>
    <row r="529" ht="12.75" customHeight="1" s="324">
      <c r="C529" s="195" t="n"/>
      <c r="D529" s="195" t="n"/>
      <c r="F529" s="195" t="n"/>
    </row>
    <row r="530" ht="12.75" customHeight="1" s="324">
      <c r="C530" s="195" t="n"/>
      <c r="D530" s="195" t="n"/>
      <c r="F530" s="195" t="n"/>
    </row>
    <row r="531" ht="12.75" customHeight="1" s="324">
      <c r="C531" s="195" t="n"/>
      <c r="D531" s="195" t="n"/>
      <c r="F531" s="195" t="n"/>
    </row>
    <row r="532" ht="12.75" customHeight="1" s="324">
      <c r="C532" s="195" t="n"/>
      <c r="D532" s="195" t="n"/>
      <c r="F532" s="195" t="n"/>
    </row>
    <row r="533" ht="12.75" customHeight="1" s="324">
      <c r="C533" s="195" t="n"/>
      <c r="D533" s="195" t="n"/>
      <c r="F533" s="195" t="n"/>
    </row>
    <row r="534" ht="12.75" customHeight="1" s="324">
      <c r="C534" s="195" t="n"/>
      <c r="D534" s="195" t="n"/>
      <c r="F534" s="195" t="n"/>
    </row>
    <row r="535" ht="12.75" customHeight="1" s="324">
      <c r="C535" s="195" t="n"/>
      <c r="D535" s="195" t="n"/>
      <c r="F535" s="195" t="n"/>
    </row>
    <row r="536" ht="12.75" customHeight="1" s="324">
      <c r="C536" s="195" t="n"/>
      <c r="D536" s="195" t="n"/>
      <c r="F536" s="195" t="n"/>
    </row>
    <row r="537" ht="12.75" customHeight="1" s="324">
      <c r="C537" s="195" t="n"/>
      <c r="D537" s="195" t="n"/>
      <c r="F537" s="195" t="n"/>
    </row>
    <row r="538" ht="12.75" customHeight="1" s="324">
      <c r="C538" s="195" t="n"/>
      <c r="D538" s="195" t="n"/>
      <c r="F538" s="195" t="n"/>
    </row>
    <row r="539" ht="12.75" customHeight="1" s="324">
      <c r="C539" s="195" t="n"/>
      <c r="D539" s="195" t="n"/>
      <c r="F539" s="195" t="n"/>
    </row>
    <row r="540" ht="12.75" customHeight="1" s="324">
      <c r="C540" s="195" t="n"/>
      <c r="D540" s="195" t="n"/>
      <c r="F540" s="195" t="n"/>
    </row>
    <row r="541" ht="12.75" customHeight="1" s="324">
      <c r="C541" s="195" t="n"/>
      <c r="D541" s="195" t="n"/>
      <c r="F541" s="195" t="n"/>
    </row>
    <row r="542" ht="12.75" customHeight="1" s="324">
      <c r="C542" s="195" t="n"/>
      <c r="D542" s="195" t="n"/>
      <c r="F542" s="195" t="n"/>
    </row>
    <row r="543" ht="12.75" customHeight="1" s="324">
      <c r="C543" s="195" t="n"/>
      <c r="D543" s="195" t="n"/>
      <c r="F543" s="195" t="n"/>
    </row>
    <row r="544" ht="12.75" customHeight="1" s="324">
      <c r="C544" s="195" t="n"/>
      <c r="D544" s="195" t="n"/>
      <c r="F544" s="195" t="n"/>
    </row>
    <row r="545" ht="12.75" customHeight="1" s="324">
      <c r="C545" s="195" t="n"/>
      <c r="D545" s="195" t="n"/>
      <c r="F545" s="195" t="n"/>
    </row>
    <row r="546" ht="12.75" customHeight="1" s="324">
      <c r="C546" s="195" t="n"/>
      <c r="D546" s="195" t="n"/>
      <c r="F546" s="195" t="n"/>
    </row>
    <row r="547" ht="12.75" customHeight="1" s="324">
      <c r="C547" s="195" t="n"/>
      <c r="D547" s="195" t="n"/>
      <c r="F547" s="195" t="n"/>
    </row>
    <row r="548" ht="12.75" customHeight="1" s="324">
      <c r="C548" s="195" t="n"/>
      <c r="D548" s="195" t="n"/>
      <c r="F548" s="195" t="n"/>
    </row>
    <row r="549" ht="12.75" customHeight="1" s="324">
      <c r="C549" s="195" t="n"/>
      <c r="D549" s="195" t="n"/>
      <c r="F549" s="195" t="n"/>
    </row>
    <row r="550" ht="12.75" customHeight="1" s="324">
      <c r="C550" s="195" t="n"/>
      <c r="D550" s="195" t="n"/>
      <c r="F550" s="195" t="n"/>
    </row>
    <row r="551" ht="12.75" customHeight="1" s="324">
      <c r="C551" s="195" t="n"/>
      <c r="D551" s="195" t="n"/>
      <c r="F551" s="195" t="n"/>
    </row>
    <row r="552" ht="12.75" customHeight="1" s="324">
      <c r="C552" s="195" t="n"/>
      <c r="D552" s="195" t="n"/>
      <c r="F552" s="195" t="n"/>
    </row>
    <row r="553" ht="12.75" customHeight="1" s="324">
      <c r="C553" s="195" t="n"/>
      <c r="D553" s="195" t="n"/>
      <c r="F553" s="195" t="n"/>
    </row>
    <row r="554" ht="12.75" customHeight="1" s="324">
      <c r="C554" s="195" t="n"/>
      <c r="D554" s="195" t="n"/>
      <c r="F554" s="195" t="n"/>
    </row>
    <row r="555" ht="12.75" customHeight="1" s="324">
      <c r="C555" s="195" t="n"/>
      <c r="D555" s="195" t="n"/>
      <c r="F555" s="195" t="n"/>
    </row>
    <row r="556" ht="12.75" customHeight="1" s="324">
      <c r="C556" s="195" t="n"/>
      <c r="D556" s="195" t="n"/>
      <c r="F556" s="195" t="n"/>
    </row>
    <row r="557" ht="12.75" customHeight="1" s="324">
      <c r="C557" s="195" t="n"/>
      <c r="D557" s="195" t="n"/>
      <c r="F557" s="195" t="n"/>
    </row>
    <row r="558" ht="12.75" customHeight="1" s="324">
      <c r="C558" s="195" t="n"/>
      <c r="D558" s="195" t="n"/>
      <c r="F558" s="195" t="n"/>
    </row>
    <row r="559" ht="12.75" customHeight="1" s="324">
      <c r="C559" s="195" t="n"/>
      <c r="D559" s="195" t="n"/>
      <c r="F559" s="195" t="n"/>
    </row>
    <row r="560" ht="12.75" customHeight="1" s="324">
      <c r="C560" s="195" t="n"/>
      <c r="D560" s="195" t="n"/>
      <c r="F560" s="195" t="n"/>
    </row>
    <row r="561" ht="12.75" customHeight="1" s="324">
      <c r="C561" s="195" t="n"/>
      <c r="D561" s="195" t="n"/>
      <c r="F561" s="195" t="n"/>
    </row>
    <row r="562" ht="12.75" customHeight="1" s="324">
      <c r="C562" s="195" t="n"/>
      <c r="D562" s="195" t="n"/>
      <c r="F562" s="195" t="n"/>
    </row>
    <row r="563" ht="12.75" customHeight="1" s="324">
      <c r="C563" s="195" t="n"/>
      <c r="D563" s="195" t="n"/>
      <c r="F563" s="195" t="n"/>
    </row>
    <row r="564" ht="12.75" customHeight="1" s="324">
      <c r="C564" s="195" t="n"/>
      <c r="D564" s="195" t="n"/>
      <c r="F564" s="195" t="n"/>
    </row>
    <row r="565" ht="12.75" customHeight="1" s="324">
      <c r="C565" s="195" t="n"/>
      <c r="D565" s="195" t="n"/>
      <c r="F565" s="195" t="n"/>
    </row>
    <row r="566" ht="12.75" customHeight="1" s="324">
      <c r="C566" s="195" t="n"/>
      <c r="D566" s="195" t="n"/>
      <c r="F566" s="195" t="n"/>
    </row>
    <row r="567" ht="12.75" customHeight="1" s="324">
      <c r="C567" s="195" t="n"/>
      <c r="D567" s="195" t="n"/>
      <c r="F567" s="195" t="n"/>
    </row>
    <row r="568" ht="12.75" customHeight="1" s="324">
      <c r="C568" s="195" t="n"/>
      <c r="D568" s="195" t="n"/>
      <c r="F568" s="195" t="n"/>
    </row>
    <row r="569" ht="12.75" customHeight="1" s="324">
      <c r="C569" s="195" t="n"/>
      <c r="D569" s="195" t="n"/>
      <c r="F569" s="195" t="n"/>
    </row>
    <row r="570" ht="12.75" customHeight="1" s="324">
      <c r="C570" s="195" t="n"/>
      <c r="D570" s="195" t="n"/>
      <c r="F570" s="195" t="n"/>
    </row>
    <row r="571" ht="12.75" customHeight="1" s="324">
      <c r="C571" s="195" t="n"/>
      <c r="D571" s="195" t="n"/>
      <c r="F571" s="195" t="n"/>
    </row>
    <row r="572" ht="12.75" customHeight="1" s="324">
      <c r="C572" s="195" t="n"/>
      <c r="D572" s="195" t="n"/>
      <c r="F572" s="195" t="n"/>
    </row>
    <row r="573" ht="12.75" customHeight="1" s="324">
      <c r="C573" s="195" t="n"/>
      <c r="D573" s="195" t="n"/>
      <c r="F573" s="195" t="n"/>
    </row>
    <row r="574" ht="12.75" customHeight="1" s="324">
      <c r="C574" s="195" t="n"/>
      <c r="D574" s="195" t="n"/>
      <c r="F574" s="195" t="n"/>
    </row>
    <row r="575" ht="12.75" customHeight="1" s="324">
      <c r="C575" s="195" t="n"/>
      <c r="D575" s="195" t="n"/>
      <c r="F575" s="195" t="n"/>
    </row>
    <row r="576" ht="12.75" customHeight="1" s="324">
      <c r="C576" s="195" t="n"/>
      <c r="D576" s="195" t="n"/>
      <c r="F576" s="195" t="n"/>
    </row>
    <row r="577" ht="12.75" customHeight="1" s="324">
      <c r="C577" s="195" t="n"/>
      <c r="D577" s="195" t="n"/>
      <c r="F577" s="195" t="n"/>
    </row>
    <row r="578" ht="12.75" customHeight="1" s="324">
      <c r="C578" s="195" t="n"/>
      <c r="D578" s="195" t="n"/>
      <c r="F578" s="195" t="n"/>
    </row>
    <row r="579" ht="12.75" customHeight="1" s="324">
      <c r="C579" s="195" t="n"/>
      <c r="D579" s="195" t="n"/>
      <c r="F579" s="195" t="n"/>
    </row>
    <row r="580" ht="12.75" customHeight="1" s="324">
      <c r="C580" s="195" t="n"/>
      <c r="D580" s="195" t="n"/>
      <c r="F580" s="195" t="n"/>
    </row>
    <row r="581" ht="12.75" customHeight="1" s="324">
      <c r="C581" s="195" t="n"/>
      <c r="D581" s="195" t="n"/>
      <c r="F581" s="195" t="n"/>
    </row>
    <row r="582" ht="12.75" customHeight="1" s="324">
      <c r="C582" s="195" t="n"/>
      <c r="D582" s="195" t="n"/>
      <c r="F582" s="195" t="n"/>
    </row>
    <row r="583" ht="12.75" customHeight="1" s="324">
      <c r="C583" s="195" t="n"/>
      <c r="D583" s="195" t="n"/>
      <c r="F583" s="195" t="n"/>
    </row>
    <row r="584" ht="12.75" customHeight="1" s="324">
      <c r="C584" s="195" t="n"/>
      <c r="D584" s="195" t="n"/>
      <c r="F584" s="195" t="n"/>
    </row>
    <row r="585" ht="12.75" customHeight="1" s="324">
      <c r="C585" s="195" t="n"/>
      <c r="D585" s="195" t="n"/>
      <c r="F585" s="195" t="n"/>
    </row>
    <row r="586" ht="12.75" customHeight="1" s="324">
      <c r="C586" s="195" t="n"/>
      <c r="D586" s="195" t="n"/>
      <c r="F586" s="195" t="n"/>
    </row>
    <row r="587" ht="12.75" customHeight="1" s="324">
      <c r="C587" s="195" t="n"/>
      <c r="D587" s="195" t="n"/>
      <c r="F587" s="195" t="n"/>
    </row>
    <row r="588" ht="12.75" customHeight="1" s="324">
      <c r="C588" s="195" t="n"/>
      <c r="D588" s="195" t="n"/>
      <c r="F588" s="195" t="n"/>
    </row>
    <row r="589" ht="12.75" customHeight="1" s="324">
      <c r="C589" s="195" t="n"/>
      <c r="D589" s="195" t="n"/>
      <c r="F589" s="195" t="n"/>
    </row>
    <row r="590" ht="12.75" customHeight="1" s="324">
      <c r="C590" s="195" t="n"/>
      <c r="D590" s="195" t="n"/>
      <c r="F590" s="195" t="n"/>
    </row>
    <row r="591" ht="12.75" customHeight="1" s="324">
      <c r="C591" s="195" t="n"/>
      <c r="D591" s="195" t="n"/>
      <c r="F591" s="195" t="n"/>
    </row>
    <row r="592" ht="12.75" customHeight="1" s="324">
      <c r="C592" s="195" t="n"/>
      <c r="D592" s="195" t="n"/>
      <c r="F592" s="195" t="n"/>
    </row>
    <row r="593" ht="12.75" customHeight="1" s="324">
      <c r="C593" s="195" t="n"/>
      <c r="D593" s="195" t="n"/>
      <c r="F593" s="195" t="n"/>
    </row>
    <row r="594" ht="12.75" customHeight="1" s="324">
      <c r="C594" s="195" t="n"/>
      <c r="D594" s="195" t="n"/>
      <c r="F594" s="195" t="n"/>
    </row>
    <row r="595" ht="12.75" customHeight="1" s="324">
      <c r="C595" s="195" t="n"/>
      <c r="D595" s="195" t="n"/>
      <c r="F595" s="195" t="n"/>
    </row>
    <row r="596" ht="12.75" customHeight="1" s="324">
      <c r="C596" s="195" t="n"/>
      <c r="D596" s="195" t="n"/>
      <c r="F596" s="195" t="n"/>
    </row>
    <row r="597" ht="12.75" customHeight="1" s="324">
      <c r="C597" s="195" t="n"/>
      <c r="D597" s="195" t="n"/>
      <c r="F597" s="195" t="n"/>
    </row>
    <row r="598" ht="12.75" customHeight="1" s="324">
      <c r="C598" s="195" t="n"/>
      <c r="D598" s="195" t="n"/>
      <c r="F598" s="195" t="n"/>
    </row>
    <row r="599" ht="12.75" customHeight="1" s="324">
      <c r="C599" s="195" t="n"/>
      <c r="D599" s="195" t="n"/>
      <c r="F599" s="195" t="n"/>
    </row>
    <row r="600" ht="12.75" customHeight="1" s="324">
      <c r="C600" s="195" t="n"/>
      <c r="D600" s="195" t="n"/>
      <c r="F600" s="195" t="n"/>
    </row>
    <row r="601" ht="12.75" customHeight="1" s="324">
      <c r="C601" s="195" t="n"/>
      <c r="D601" s="195" t="n"/>
      <c r="F601" s="195" t="n"/>
    </row>
    <row r="602" ht="12.75" customHeight="1" s="324">
      <c r="C602" s="195" t="n"/>
      <c r="D602" s="195" t="n"/>
      <c r="F602" s="195" t="n"/>
    </row>
    <row r="603" ht="12.75" customHeight="1" s="324">
      <c r="C603" s="195" t="n"/>
      <c r="D603" s="195" t="n"/>
      <c r="F603" s="195" t="n"/>
    </row>
    <row r="604" ht="12.75" customHeight="1" s="324">
      <c r="C604" s="195" t="n"/>
      <c r="D604" s="195" t="n"/>
      <c r="F604" s="195" t="n"/>
    </row>
    <row r="605" ht="12.75" customHeight="1" s="324">
      <c r="C605" s="195" t="n"/>
      <c r="D605" s="195" t="n"/>
      <c r="F605" s="195" t="n"/>
    </row>
    <row r="606" ht="12.75" customHeight="1" s="324">
      <c r="C606" s="195" t="n"/>
      <c r="D606" s="195" t="n"/>
      <c r="F606" s="195" t="n"/>
    </row>
    <row r="607" ht="12.75" customHeight="1" s="324">
      <c r="C607" s="195" t="n"/>
      <c r="D607" s="195" t="n"/>
      <c r="F607" s="195" t="n"/>
    </row>
    <row r="608" ht="12.75" customHeight="1" s="324">
      <c r="C608" s="195" t="n"/>
      <c r="D608" s="195" t="n"/>
      <c r="F608" s="195" t="n"/>
    </row>
    <row r="609" ht="12.75" customHeight="1" s="324">
      <c r="C609" s="195" t="n"/>
      <c r="D609" s="195" t="n"/>
      <c r="F609" s="195" t="n"/>
    </row>
    <row r="610" ht="12.75" customHeight="1" s="324">
      <c r="C610" s="195" t="n"/>
      <c r="D610" s="195" t="n"/>
      <c r="F610" s="195" t="n"/>
    </row>
    <row r="611" ht="12.75" customHeight="1" s="324">
      <c r="C611" s="195" t="n"/>
      <c r="D611" s="195" t="n"/>
      <c r="F611" s="195" t="n"/>
    </row>
    <row r="612" ht="12.75" customHeight="1" s="324">
      <c r="C612" s="195" t="n"/>
      <c r="D612" s="195" t="n"/>
      <c r="F612" s="195" t="n"/>
    </row>
    <row r="613" ht="12.75" customHeight="1" s="324">
      <c r="C613" s="195" t="n"/>
      <c r="D613" s="195" t="n"/>
      <c r="F613" s="195" t="n"/>
    </row>
    <row r="614" ht="12.75" customHeight="1" s="324">
      <c r="C614" s="195" t="n"/>
      <c r="D614" s="195" t="n"/>
      <c r="F614" s="195" t="n"/>
    </row>
    <row r="615" ht="12.75" customHeight="1" s="324">
      <c r="C615" s="195" t="n"/>
      <c r="D615" s="195" t="n"/>
      <c r="F615" s="195" t="n"/>
    </row>
    <row r="616" ht="12.75" customHeight="1" s="324">
      <c r="C616" s="195" t="n"/>
      <c r="D616" s="195" t="n"/>
      <c r="F616" s="195" t="n"/>
    </row>
    <row r="617" ht="12.75" customHeight="1" s="324">
      <c r="C617" s="195" t="n"/>
      <c r="D617" s="195" t="n"/>
      <c r="F617" s="195" t="n"/>
    </row>
    <row r="618" ht="12.75" customHeight="1" s="324">
      <c r="C618" s="195" t="n"/>
      <c r="D618" s="195" t="n"/>
      <c r="F618" s="195" t="n"/>
    </row>
    <row r="619" ht="12.75" customHeight="1" s="324">
      <c r="C619" s="195" t="n"/>
      <c r="D619" s="195" t="n"/>
      <c r="F619" s="195" t="n"/>
    </row>
    <row r="620" ht="12.75" customHeight="1" s="324">
      <c r="C620" s="195" t="n"/>
      <c r="D620" s="195" t="n"/>
      <c r="F620" s="195" t="n"/>
    </row>
    <row r="621" ht="12.75" customHeight="1" s="324">
      <c r="C621" s="195" t="n"/>
      <c r="D621" s="195" t="n"/>
      <c r="F621" s="195" t="n"/>
    </row>
    <row r="622" ht="12.75" customHeight="1" s="324">
      <c r="C622" s="195" t="n"/>
      <c r="D622" s="195" t="n"/>
      <c r="F622" s="195" t="n"/>
    </row>
    <row r="623" ht="12.75" customHeight="1" s="324">
      <c r="C623" s="195" t="n"/>
      <c r="D623" s="195" t="n"/>
      <c r="F623" s="195" t="n"/>
    </row>
    <row r="624" ht="12.75" customHeight="1" s="324">
      <c r="C624" s="195" t="n"/>
      <c r="D624" s="195" t="n"/>
      <c r="F624" s="195" t="n"/>
    </row>
    <row r="625" ht="12.75" customHeight="1" s="324">
      <c r="C625" s="195" t="n"/>
      <c r="D625" s="195" t="n"/>
      <c r="F625" s="195" t="n"/>
    </row>
    <row r="626" ht="12.75" customHeight="1" s="324">
      <c r="C626" s="195" t="n"/>
      <c r="D626" s="195" t="n"/>
      <c r="F626" s="195" t="n"/>
    </row>
    <row r="627" ht="12.75" customHeight="1" s="324">
      <c r="C627" s="195" t="n"/>
      <c r="D627" s="195" t="n"/>
      <c r="F627" s="195" t="n"/>
    </row>
    <row r="628" ht="12.75" customHeight="1" s="324">
      <c r="C628" s="195" t="n"/>
      <c r="D628" s="195" t="n"/>
      <c r="F628" s="195" t="n"/>
    </row>
    <row r="629" ht="12.75" customHeight="1" s="324">
      <c r="C629" s="195" t="n"/>
      <c r="D629" s="195" t="n"/>
      <c r="F629" s="195" t="n"/>
    </row>
    <row r="630" ht="12.75" customHeight="1" s="324">
      <c r="C630" s="195" t="n"/>
      <c r="D630" s="195" t="n"/>
      <c r="F630" s="195" t="n"/>
    </row>
    <row r="631" ht="12.75" customHeight="1" s="324">
      <c r="C631" s="195" t="n"/>
      <c r="D631" s="195" t="n"/>
      <c r="F631" s="195" t="n"/>
    </row>
    <row r="632" ht="12.75" customHeight="1" s="324">
      <c r="C632" s="195" t="n"/>
      <c r="D632" s="195" t="n"/>
      <c r="F632" s="195" t="n"/>
    </row>
    <row r="633" ht="12.75" customHeight="1" s="324">
      <c r="C633" s="195" t="n"/>
      <c r="D633" s="195" t="n"/>
      <c r="F633" s="195" t="n"/>
    </row>
    <row r="634" ht="12.75" customHeight="1" s="324">
      <c r="C634" s="195" t="n"/>
      <c r="D634" s="195" t="n"/>
      <c r="F634" s="195" t="n"/>
    </row>
    <row r="635" ht="12.75" customHeight="1" s="324">
      <c r="C635" s="195" t="n"/>
      <c r="D635" s="195" t="n"/>
      <c r="F635" s="195" t="n"/>
    </row>
    <row r="636" ht="12.75" customHeight="1" s="324">
      <c r="C636" s="195" t="n"/>
      <c r="D636" s="195" t="n"/>
      <c r="F636" s="195" t="n"/>
    </row>
    <row r="637" ht="12.75" customHeight="1" s="324">
      <c r="C637" s="195" t="n"/>
      <c r="D637" s="195" t="n"/>
      <c r="F637" s="195" t="n"/>
    </row>
    <row r="638" ht="12.75" customHeight="1" s="324">
      <c r="C638" s="195" t="n"/>
      <c r="D638" s="195" t="n"/>
      <c r="F638" s="195" t="n"/>
    </row>
    <row r="639" ht="12.75" customHeight="1" s="324">
      <c r="C639" s="195" t="n"/>
      <c r="D639" s="195" t="n"/>
      <c r="F639" s="195" t="n"/>
    </row>
    <row r="640" ht="12.75" customHeight="1" s="324">
      <c r="C640" s="195" t="n"/>
      <c r="D640" s="195" t="n"/>
      <c r="F640" s="195" t="n"/>
    </row>
    <row r="641" ht="12.75" customHeight="1" s="324">
      <c r="C641" s="195" t="n"/>
      <c r="D641" s="195" t="n"/>
      <c r="F641" s="195" t="n"/>
    </row>
    <row r="642" ht="12.75" customHeight="1" s="324">
      <c r="C642" s="195" t="n"/>
      <c r="D642" s="195" t="n"/>
      <c r="F642" s="195" t="n"/>
    </row>
    <row r="643" ht="12.75" customHeight="1" s="324">
      <c r="C643" s="195" t="n"/>
      <c r="D643" s="195" t="n"/>
      <c r="F643" s="195" t="n"/>
    </row>
    <row r="644" ht="12.75" customHeight="1" s="324">
      <c r="C644" s="195" t="n"/>
      <c r="D644" s="195" t="n"/>
      <c r="F644" s="195" t="n"/>
    </row>
    <row r="645" ht="12.75" customHeight="1" s="324">
      <c r="C645" s="195" t="n"/>
      <c r="D645" s="195" t="n"/>
      <c r="F645" s="195" t="n"/>
    </row>
    <row r="646" ht="12.75" customHeight="1" s="324">
      <c r="C646" s="195" t="n"/>
      <c r="D646" s="195" t="n"/>
      <c r="F646" s="195" t="n"/>
    </row>
    <row r="647" ht="12.75" customHeight="1" s="324">
      <c r="C647" s="195" t="n"/>
      <c r="D647" s="195" t="n"/>
      <c r="F647" s="195" t="n"/>
    </row>
    <row r="648" ht="12.75" customHeight="1" s="324">
      <c r="C648" s="195" t="n"/>
      <c r="D648" s="195" t="n"/>
      <c r="F648" s="195" t="n"/>
    </row>
    <row r="649" ht="12.75" customHeight="1" s="324">
      <c r="C649" s="195" t="n"/>
      <c r="D649" s="195" t="n"/>
      <c r="F649" s="195" t="n"/>
    </row>
    <row r="650" ht="12.75" customHeight="1" s="324">
      <c r="C650" s="195" t="n"/>
      <c r="D650" s="195" t="n"/>
      <c r="F650" s="195" t="n"/>
    </row>
    <row r="651" ht="12.75" customHeight="1" s="324">
      <c r="C651" s="195" t="n"/>
      <c r="D651" s="195" t="n"/>
      <c r="F651" s="195" t="n"/>
    </row>
    <row r="652" ht="12.75" customHeight="1" s="324">
      <c r="C652" s="195" t="n"/>
      <c r="D652" s="195" t="n"/>
      <c r="F652" s="195" t="n"/>
    </row>
    <row r="653" ht="12.75" customHeight="1" s="324">
      <c r="C653" s="195" t="n"/>
      <c r="D653" s="195" t="n"/>
      <c r="F653" s="195" t="n"/>
    </row>
    <row r="654" ht="12.75" customHeight="1" s="324">
      <c r="C654" s="195" t="n"/>
      <c r="D654" s="195" t="n"/>
      <c r="F654" s="195" t="n"/>
    </row>
    <row r="655" ht="12.75" customHeight="1" s="324">
      <c r="C655" s="195" t="n"/>
      <c r="D655" s="195" t="n"/>
      <c r="F655" s="195" t="n"/>
    </row>
    <row r="656" ht="12.75" customHeight="1" s="324">
      <c r="C656" s="195" t="n"/>
      <c r="D656" s="195" t="n"/>
      <c r="F656" s="195" t="n"/>
    </row>
    <row r="657" ht="12.75" customHeight="1" s="324">
      <c r="C657" s="195" t="n"/>
      <c r="D657" s="195" t="n"/>
      <c r="F657" s="195" t="n"/>
    </row>
    <row r="658" ht="12.75" customHeight="1" s="324">
      <c r="C658" s="195" t="n"/>
      <c r="D658" s="195" t="n"/>
      <c r="F658" s="195" t="n"/>
    </row>
    <row r="659" ht="12.75" customHeight="1" s="324">
      <c r="C659" s="195" t="n"/>
      <c r="D659" s="195" t="n"/>
      <c r="F659" s="195" t="n"/>
    </row>
    <row r="660" ht="12.75" customHeight="1" s="324">
      <c r="C660" s="195" t="n"/>
      <c r="D660" s="195" t="n"/>
      <c r="F660" s="195" t="n"/>
    </row>
    <row r="661" ht="12.75" customHeight="1" s="324">
      <c r="C661" s="195" t="n"/>
      <c r="D661" s="195" t="n"/>
      <c r="F661" s="195" t="n"/>
    </row>
    <row r="662" ht="12.75" customHeight="1" s="324">
      <c r="C662" s="195" t="n"/>
      <c r="D662" s="195" t="n"/>
      <c r="F662" s="195" t="n"/>
    </row>
    <row r="663" ht="12.75" customHeight="1" s="324">
      <c r="C663" s="195" t="n"/>
      <c r="D663" s="195" t="n"/>
      <c r="F663" s="195" t="n"/>
    </row>
    <row r="664" ht="12.75" customHeight="1" s="324">
      <c r="C664" s="195" t="n"/>
      <c r="D664" s="195" t="n"/>
      <c r="F664" s="195" t="n"/>
    </row>
    <row r="665" ht="12.75" customHeight="1" s="324">
      <c r="C665" s="195" t="n"/>
      <c r="D665" s="195" t="n"/>
      <c r="F665" s="195" t="n"/>
    </row>
    <row r="666" ht="12.75" customHeight="1" s="324">
      <c r="C666" s="195" t="n"/>
      <c r="D666" s="195" t="n"/>
      <c r="F666" s="195" t="n"/>
    </row>
    <row r="667" ht="12.75" customHeight="1" s="324">
      <c r="C667" s="195" t="n"/>
      <c r="D667" s="195" t="n"/>
      <c r="F667" s="195" t="n"/>
    </row>
    <row r="668" ht="12.75" customHeight="1" s="324">
      <c r="C668" s="195" t="n"/>
      <c r="D668" s="195" t="n"/>
      <c r="F668" s="195" t="n"/>
    </row>
    <row r="669" ht="12.75" customHeight="1" s="324">
      <c r="C669" s="195" t="n"/>
      <c r="D669" s="195" t="n"/>
      <c r="F669" s="195" t="n"/>
    </row>
    <row r="670" ht="12.75" customHeight="1" s="324">
      <c r="C670" s="195" t="n"/>
      <c r="D670" s="195" t="n"/>
      <c r="F670" s="195" t="n"/>
    </row>
    <row r="671" ht="12.75" customHeight="1" s="324">
      <c r="C671" s="195" t="n"/>
      <c r="D671" s="195" t="n"/>
      <c r="F671" s="195" t="n"/>
    </row>
    <row r="672" ht="12.75" customHeight="1" s="324">
      <c r="C672" s="195" t="n"/>
      <c r="D672" s="195" t="n"/>
      <c r="F672" s="195" t="n"/>
    </row>
    <row r="673" ht="12.75" customHeight="1" s="324">
      <c r="C673" s="195" t="n"/>
      <c r="D673" s="195" t="n"/>
      <c r="F673" s="195" t="n"/>
    </row>
    <row r="674" ht="12.75" customHeight="1" s="324">
      <c r="C674" s="195" t="n"/>
      <c r="D674" s="195" t="n"/>
      <c r="F674" s="195" t="n"/>
    </row>
    <row r="675" ht="12.75" customHeight="1" s="324">
      <c r="C675" s="195" t="n"/>
      <c r="D675" s="195" t="n"/>
      <c r="F675" s="195" t="n"/>
    </row>
    <row r="676" ht="12.75" customHeight="1" s="324">
      <c r="C676" s="195" t="n"/>
      <c r="D676" s="195" t="n"/>
      <c r="F676" s="195" t="n"/>
    </row>
    <row r="677" ht="12.75" customHeight="1" s="324">
      <c r="C677" s="195" t="n"/>
      <c r="D677" s="195" t="n"/>
      <c r="F677" s="195" t="n"/>
    </row>
    <row r="678" ht="12.75" customHeight="1" s="324">
      <c r="C678" s="195" t="n"/>
      <c r="D678" s="195" t="n"/>
      <c r="F678" s="195" t="n"/>
    </row>
    <row r="679" ht="12.75" customHeight="1" s="324">
      <c r="C679" s="195" t="n"/>
      <c r="D679" s="195" t="n"/>
      <c r="F679" s="195" t="n"/>
    </row>
    <row r="680" ht="12.75" customHeight="1" s="324">
      <c r="C680" s="195" t="n"/>
      <c r="D680" s="195" t="n"/>
      <c r="F680" s="195" t="n"/>
    </row>
    <row r="681" ht="12.75" customHeight="1" s="324">
      <c r="C681" s="195" t="n"/>
      <c r="D681" s="195" t="n"/>
      <c r="F681" s="195" t="n"/>
    </row>
    <row r="682" ht="12.75" customHeight="1" s="324">
      <c r="C682" s="195" t="n"/>
      <c r="D682" s="195" t="n"/>
      <c r="F682" s="195" t="n"/>
    </row>
    <row r="683" ht="12.75" customHeight="1" s="324">
      <c r="C683" s="195" t="n"/>
      <c r="D683" s="195" t="n"/>
      <c r="F683" s="195" t="n"/>
    </row>
    <row r="684" ht="12.75" customHeight="1" s="324">
      <c r="C684" s="195" t="n"/>
      <c r="D684" s="195" t="n"/>
      <c r="F684" s="195" t="n"/>
    </row>
    <row r="685" ht="12.75" customHeight="1" s="324">
      <c r="C685" s="195" t="n"/>
      <c r="D685" s="195" t="n"/>
      <c r="F685" s="195" t="n"/>
    </row>
    <row r="686" ht="12.75" customHeight="1" s="324">
      <c r="C686" s="195" t="n"/>
      <c r="D686" s="195" t="n"/>
      <c r="F686" s="195" t="n"/>
    </row>
    <row r="687" ht="12.75" customHeight="1" s="324">
      <c r="C687" s="195" t="n"/>
      <c r="D687" s="195" t="n"/>
      <c r="F687" s="195" t="n"/>
    </row>
    <row r="688" ht="12.75" customHeight="1" s="324">
      <c r="C688" s="195" t="n"/>
      <c r="D688" s="195" t="n"/>
      <c r="F688" s="195" t="n"/>
    </row>
    <row r="689" ht="12.75" customHeight="1" s="324">
      <c r="C689" s="195" t="n"/>
      <c r="D689" s="195" t="n"/>
      <c r="F689" s="195" t="n"/>
    </row>
    <row r="690" ht="12.75" customHeight="1" s="324">
      <c r="C690" s="195" t="n"/>
      <c r="D690" s="195" t="n"/>
      <c r="F690" s="195" t="n"/>
    </row>
    <row r="691" ht="12.75" customHeight="1" s="324">
      <c r="C691" s="195" t="n"/>
      <c r="D691" s="195" t="n"/>
      <c r="F691" s="195" t="n"/>
    </row>
    <row r="692" ht="12.75" customHeight="1" s="324">
      <c r="C692" s="195" t="n"/>
      <c r="D692" s="195" t="n"/>
      <c r="F692" s="195" t="n"/>
    </row>
    <row r="693" ht="12.75" customHeight="1" s="324">
      <c r="C693" s="195" t="n"/>
      <c r="D693" s="195" t="n"/>
      <c r="F693" s="195" t="n"/>
    </row>
    <row r="694" ht="12.75" customHeight="1" s="324">
      <c r="C694" s="195" t="n"/>
      <c r="D694" s="195" t="n"/>
      <c r="F694" s="195" t="n"/>
    </row>
    <row r="695" ht="12.75" customHeight="1" s="324">
      <c r="C695" s="195" t="n"/>
      <c r="D695" s="195" t="n"/>
      <c r="F695" s="195" t="n"/>
    </row>
    <row r="696" ht="12.75" customHeight="1" s="324">
      <c r="C696" s="195" t="n"/>
      <c r="D696" s="195" t="n"/>
      <c r="F696" s="195" t="n"/>
    </row>
    <row r="697" ht="12.75" customHeight="1" s="324">
      <c r="C697" s="195" t="n"/>
      <c r="D697" s="195" t="n"/>
      <c r="F697" s="195" t="n"/>
    </row>
    <row r="698" ht="12.75" customHeight="1" s="324">
      <c r="C698" s="195" t="n"/>
      <c r="D698" s="195" t="n"/>
      <c r="F698" s="195" t="n"/>
    </row>
    <row r="699" ht="12.75" customHeight="1" s="324">
      <c r="C699" s="195" t="n"/>
      <c r="D699" s="195" t="n"/>
      <c r="F699" s="195" t="n"/>
    </row>
    <row r="700" ht="12.75" customHeight="1" s="324">
      <c r="C700" s="195" t="n"/>
      <c r="D700" s="195" t="n"/>
      <c r="F700" s="195" t="n"/>
    </row>
    <row r="701" ht="12.75" customHeight="1" s="324">
      <c r="C701" s="195" t="n"/>
      <c r="D701" s="195" t="n"/>
      <c r="F701" s="195" t="n"/>
    </row>
    <row r="702" ht="12.75" customHeight="1" s="324">
      <c r="C702" s="195" t="n"/>
      <c r="D702" s="195" t="n"/>
      <c r="F702" s="195" t="n"/>
    </row>
    <row r="703" ht="12.75" customHeight="1" s="324">
      <c r="C703" s="195" t="n"/>
      <c r="D703" s="195" t="n"/>
      <c r="F703" s="195" t="n"/>
    </row>
    <row r="704" ht="12.75" customHeight="1" s="324">
      <c r="C704" s="195" t="n"/>
      <c r="D704" s="195" t="n"/>
      <c r="F704" s="195" t="n"/>
    </row>
    <row r="705" ht="12.75" customHeight="1" s="324">
      <c r="C705" s="195" t="n"/>
      <c r="D705" s="195" t="n"/>
      <c r="F705" s="195" t="n"/>
    </row>
    <row r="706" ht="12.75" customHeight="1" s="324">
      <c r="C706" s="195" t="n"/>
      <c r="D706" s="195" t="n"/>
      <c r="F706" s="195" t="n"/>
    </row>
    <row r="707" ht="12.75" customHeight="1" s="324">
      <c r="C707" s="195" t="n"/>
      <c r="D707" s="195" t="n"/>
      <c r="F707" s="195" t="n"/>
    </row>
    <row r="708" ht="12.75" customHeight="1" s="324">
      <c r="C708" s="195" t="n"/>
      <c r="D708" s="195" t="n"/>
      <c r="F708" s="195" t="n"/>
    </row>
    <row r="709" ht="12.75" customHeight="1" s="324">
      <c r="C709" s="195" t="n"/>
      <c r="D709" s="195" t="n"/>
      <c r="F709" s="195" t="n"/>
    </row>
    <row r="710" ht="12.75" customHeight="1" s="324">
      <c r="C710" s="195" t="n"/>
      <c r="D710" s="195" t="n"/>
      <c r="F710" s="195" t="n"/>
    </row>
    <row r="711" ht="12.75" customHeight="1" s="324">
      <c r="C711" s="195" t="n"/>
      <c r="D711" s="195" t="n"/>
      <c r="F711" s="195" t="n"/>
    </row>
    <row r="712" ht="12.75" customHeight="1" s="324">
      <c r="C712" s="195" t="n"/>
      <c r="D712" s="195" t="n"/>
      <c r="F712" s="195" t="n"/>
    </row>
    <row r="713" ht="12.75" customHeight="1" s="324">
      <c r="C713" s="195" t="n"/>
      <c r="D713" s="195" t="n"/>
      <c r="F713" s="195" t="n"/>
    </row>
    <row r="714" ht="12.75" customHeight="1" s="324">
      <c r="C714" s="195" t="n"/>
      <c r="D714" s="195" t="n"/>
      <c r="F714" s="195" t="n"/>
    </row>
    <row r="715" ht="12.75" customHeight="1" s="324">
      <c r="C715" s="195" t="n"/>
      <c r="D715" s="195" t="n"/>
      <c r="F715" s="195" t="n"/>
    </row>
    <row r="716" ht="12.75" customHeight="1" s="324">
      <c r="C716" s="195" t="n"/>
      <c r="D716" s="195" t="n"/>
      <c r="F716" s="195" t="n"/>
    </row>
    <row r="717" ht="12.75" customHeight="1" s="324">
      <c r="C717" s="195" t="n"/>
      <c r="D717" s="195" t="n"/>
      <c r="F717" s="195" t="n"/>
    </row>
    <row r="718" ht="12.75" customHeight="1" s="324">
      <c r="C718" s="195" t="n"/>
      <c r="D718" s="195" t="n"/>
      <c r="F718" s="195" t="n"/>
    </row>
    <row r="719" ht="12.75" customHeight="1" s="324">
      <c r="C719" s="195" t="n"/>
      <c r="D719" s="195" t="n"/>
      <c r="F719" s="195" t="n"/>
    </row>
    <row r="720" ht="12.75" customHeight="1" s="324">
      <c r="C720" s="195" t="n"/>
      <c r="D720" s="195" t="n"/>
      <c r="F720" s="195" t="n"/>
    </row>
    <row r="721" ht="12.75" customHeight="1" s="324">
      <c r="C721" s="195" t="n"/>
      <c r="D721" s="195" t="n"/>
      <c r="F721" s="195" t="n"/>
    </row>
    <row r="722" ht="12.75" customHeight="1" s="324">
      <c r="C722" s="195" t="n"/>
      <c r="D722" s="195" t="n"/>
      <c r="F722" s="195" t="n"/>
    </row>
    <row r="723" ht="12.75" customHeight="1" s="324">
      <c r="C723" s="195" t="n"/>
      <c r="D723" s="195" t="n"/>
      <c r="F723" s="195" t="n"/>
    </row>
    <row r="724" ht="12.75" customHeight="1" s="324">
      <c r="C724" s="195" t="n"/>
      <c r="D724" s="195" t="n"/>
      <c r="F724" s="195" t="n"/>
    </row>
    <row r="725" ht="12.75" customHeight="1" s="324">
      <c r="C725" s="195" t="n"/>
      <c r="D725" s="195" t="n"/>
      <c r="F725" s="195" t="n"/>
    </row>
    <row r="726" ht="12.75" customHeight="1" s="324">
      <c r="C726" s="195" t="n"/>
      <c r="D726" s="195" t="n"/>
      <c r="F726" s="195" t="n"/>
    </row>
    <row r="727" ht="12.75" customHeight="1" s="324">
      <c r="C727" s="195" t="n"/>
      <c r="D727" s="195" t="n"/>
      <c r="F727" s="195" t="n"/>
    </row>
    <row r="728" ht="12.75" customHeight="1" s="324">
      <c r="C728" s="195" t="n"/>
      <c r="D728" s="195" t="n"/>
      <c r="F728" s="195" t="n"/>
    </row>
    <row r="729" ht="12.75" customHeight="1" s="324">
      <c r="C729" s="195" t="n"/>
      <c r="D729" s="195" t="n"/>
      <c r="F729" s="195" t="n"/>
    </row>
    <row r="730" ht="12.75" customHeight="1" s="324">
      <c r="C730" s="195" t="n"/>
      <c r="D730" s="195" t="n"/>
      <c r="F730" s="195" t="n"/>
    </row>
    <row r="731" ht="12.75" customHeight="1" s="324">
      <c r="C731" s="195" t="n"/>
      <c r="D731" s="195" t="n"/>
      <c r="F731" s="195" t="n"/>
    </row>
    <row r="732" ht="12.75" customHeight="1" s="324">
      <c r="C732" s="195" t="n"/>
      <c r="D732" s="195" t="n"/>
      <c r="F732" s="195" t="n"/>
    </row>
    <row r="733" ht="12.75" customHeight="1" s="324">
      <c r="C733" s="195" t="n"/>
      <c r="D733" s="195" t="n"/>
      <c r="F733" s="195" t="n"/>
    </row>
    <row r="734" ht="12.75" customHeight="1" s="324">
      <c r="C734" s="195" t="n"/>
      <c r="D734" s="195" t="n"/>
      <c r="F734" s="195" t="n"/>
    </row>
    <row r="735" ht="12.75" customHeight="1" s="324">
      <c r="C735" s="195" t="n"/>
      <c r="D735" s="195" t="n"/>
      <c r="F735" s="195" t="n"/>
    </row>
    <row r="736" ht="12.75" customHeight="1" s="324">
      <c r="C736" s="195" t="n"/>
      <c r="D736" s="195" t="n"/>
      <c r="F736" s="195" t="n"/>
    </row>
    <row r="737" ht="12.75" customHeight="1" s="324">
      <c r="C737" s="195" t="n"/>
      <c r="D737" s="195" t="n"/>
      <c r="F737" s="195" t="n"/>
    </row>
    <row r="738" ht="12.75" customHeight="1" s="324">
      <c r="C738" s="195" t="n"/>
      <c r="D738" s="195" t="n"/>
      <c r="F738" s="195" t="n"/>
    </row>
    <row r="739" ht="12.75" customHeight="1" s="324">
      <c r="C739" s="195" t="n"/>
      <c r="D739" s="195" t="n"/>
      <c r="F739" s="195" t="n"/>
    </row>
    <row r="740" ht="12.75" customHeight="1" s="324">
      <c r="C740" s="195" t="n"/>
      <c r="D740" s="195" t="n"/>
      <c r="F740" s="195" t="n"/>
    </row>
    <row r="741" ht="12.75" customHeight="1" s="324">
      <c r="C741" s="195" t="n"/>
      <c r="D741" s="195" t="n"/>
      <c r="F741" s="195" t="n"/>
    </row>
    <row r="742" ht="12.75" customHeight="1" s="324">
      <c r="C742" s="195" t="n"/>
      <c r="D742" s="195" t="n"/>
      <c r="F742" s="195" t="n"/>
    </row>
    <row r="743" ht="12.75" customHeight="1" s="324">
      <c r="C743" s="195" t="n"/>
      <c r="D743" s="195" t="n"/>
      <c r="F743" s="195" t="n"/>
    </row>
    <row r="744" ht="12.75" customHeight="1" s="324">
      <c r="C744" s="195" t="n"/>
      <c r="D744" s="195" t="n"/>
      <c r="F744" s="195" t="n"/>
    </row>
    <row r="745" ht="12.75" customHeight="1" s="324">
      <c r="C745" s="195" t="n"/>
      <c r="D745" s="195" t="n"/>
      <c r="F745" s="195" t="n"/>
    </row>
    <row r="746" ht="12.75" customHeight="1" s="324">
      <c r="C746" s="195" t="n"/>
      <c r="D746" s="195" t="n"/>
      <c r="F746" s="195" t="n"/>
    </row>
    <row r="747" ht="12.75" customHeight="1" s="324">
      <c r="C747" s="195" t="n"/>
      <c r="D747" s="195" t="n"/>
      <c r="F747" s="195" t="n"/>
    </row>
    <row r="748" ht="12.75" customHeight="1" s="324">
      <c r="C748" s="195" t="n"/>
      <c r="D748" s="195" t="n"/>
      <c r="F748" s="195" t="n"/>
    </row>
    <row r="749" ht="12.75" customHeight="1" s="324">
      <c r="C749" s="195" t="n"/>
      <c r="D749" s="195" t="n"/>
      <c r="F749" s="195" t="n"/>
    </row>
    <row r="750" ht="12.75" customHeight="1" s="324">
      <c r="C750" s="195" t="n"/>
      <c r="D750" s="195" t="n"/>
      <c r="F750" s="195" t="n"/>
    </row>
    <row r="751" ht="12.75" customHeight="1" s="324">
      <c r="C751" s="195" t="n"/>
      <c r="D751" s="195" t="n"/>
      <c r="F751" s="195" t="n"/>
    </row>
    <row r="752" ht="12.75" customHeight="1" s="324">
      <c r="C752" s="195" t="n"/>
      <c r="D752" s="195" t="n"/>
      <c r="F752" s="195" t="n"/>
    </row>
    <row r="753" ht="12.75" customHeight="1" s="324">
      <c r="C753" s="195" t="n"/>
      <c r="D753" s="195" t="n"/>
      <c r="F753" s="195" t="n"/>
    </row>
    <row r="754" ht="12.75" customHeight="1" s="324">
      <c r="C754" s="195" t="n"/>
      <c r="D754" s="195" t="n"/>
      <c r="F754" s="195" t="n"/>
    </row>
    <row r="755" ht="12.75" customHeight="1" s="324">
      <c r="C755" s="195" t="n"/>
      <c r="D755" s="195" t="n"/>
      <c r="F755" s="195" t="n"/>
    </row>
    <row r="756" ht="12.75" customHeight="1" s="324">
      <c r="C756" s="195" t="n"/>
      <c r="D756" s="195" t="n"/>
      <c r="F756" s="195" t="n"/>
    </row>
    <row r="757" ht="12.75" customHeight="1" s="324">
      <c r="C757" s="195" t="n"/>
      <c r="D757" s="195" t="n"/>
      <c r="F757" s="195" t="n"/>
    </row>
    <row r="758" ht="12.75" customHeight="1" s="324">
      <c r="C758" s="195" t="n"/>
      <c r="D758" s="195" t="n"/>
      <c r="F758" s="195" t="n"/>
    </row>
    <row r="759" ht="12.75" customHeight="1" s="324">
      <c r="C759" s="195" t="n"/>
      <c r="D759" s="195" t="n"/>
      <c r="F759" s="195" t="n"/>
    </row>
    <row r="760" ht="12.75" customHeight="1" s="324">
      <c r="C760" s="195" t="n"/>
      <c r="D760" s="195" t="n"/>
      <c r="F760" s="195" t="n"/>
    </row>
    <row r="761" ht="12.75" customHeight="1" s="324">
      <c r="C761" s="195" t="n"/>
      <c r="D761" s="195" t="n"/>
      <c r="F761" s="195" t="n"/>
    </row>
    <row r="762" ht="12.75" customHeight="1" s="324">
      <c r="C762" s="195" t="n"/>
      <c r="D762" s="195" t="n"/>
      <c r="F762" s="195" t="n"/>
    </row>
    <row r="763" ht="12.75" customHeight="1" s="324">
      <c r="C763" s="195" t="n"/>
      <c r="D763" s="195" t="n"/>
      <c r="F763" s="195" t="n"/>
    </row>
    <row r="764" ht="12.75" customHeight="1" s="324">
      <c r="C764" s="195" t="n"/>
      <c r="D764" s="195" t="n"/>
      <c r="F764" s="195" t="n"/>
    </row>
    <row r="765" ht="12.75" customHeight="1" s="324">
      <c r="C765" s="195" t="n"/>
      <c r="D765" s="195" t="n"/>
      <c r="F765" s="195" t="n"/>
    </row>
    <row r="766" ht="12.75" customHeight="1" s="324">
      <c r="C766" s="195" t="n"/>
      <c r="D766" s="195" t="n"/>
      <c r="F766" s="195" t="n"/>
    </row>
    <row r="767" ht="12.75" customHeight="1" s="324">
      <c r="C767" s="195" t="n"/>
      <c r="D767" s="195" t="n"/>
      <c r="F767" s="195" t="n"/>
    </row>
    <row r="768" ht="12.75" customHeight="1" s="324">
      <c r="C768" s="195" t="n"/>
      <c r="D768" s="195" t="n"/>
      <c r="F768" s="195" t="n"/>
    </row>
    <row r="769" ht="12.75" customHeight="1" s="324">
      <c r="C769" s="195" t="n"/>
      <c r="D769" s="195" t="n"/>
      <c r="F769" s="195" t="n"/>
    </row>
    <row r="770" ht="12.75" customHeight="1" s="324">
      <c r="C770" s="195" t="n"/>
      <c r="D770" s="195" t="n"/>
      <c r="F770" s="195" t="n"/>
    </row>
    <row r="771" ht="12.75" customHeight="1" s="324">
      <c r="C771" s="195" t="n"/>
      <c r="D771" s="195" t="n"/>
      <c r="F771" s="195" t="n"/>
    </row>
    <row r="772" ht="12.75" customHeight="1" s="324">
      <c r="C772" s="195" t="n"/>
      <c r="D772" s="195" t="n"/>
      <c r="F772" s="195" t="n"/>
    </row>
    <row r="773" ht="12.75" customHeight="1" s="324">
      <c r="C773" s="195" t="n"/>
      <c r="D773" s="195" t="n"/>
      <c r="F773" s="195" t="n"/>
    </row>
    <row r="774" ht="12.75" customHeight="1" s="324">
      <c r="C774" s="195" t="n"/>
      <c r="D774" s="195" t="n"/>
      <c r="F774" s="195" t="n"/>
    </row>
    <row r="775" ht="12.75" customHeight="1" s="324">
      <c r="C775" s="195" t="n"/>
      <c r="D775" s="195" t="n"/>
      <c r="F775" s="195" t="n"/>
    </row>
    <row r="776" ht="12.75" customHeight="1" s="324">
      <c r="C776" s="195" t="n"/>
      <c r="D776" s="195" t="n"/>
      <c r="F776" s="195" t="n"/>
    </row>
    <row r="777" ht="12.75" customHeight="1" s="324">
      <c r="C777" s="195" t="n"/>
      <c r="D777" s="195" t="n"/>
      <c r="F777" s="195" t="n"/>
    </row>
    <row r="778" ht="12.75" customHeight="1" s="324">
      <c r="C778" s="195" t="n"/>
      <c r="D778" s="195" t="n"/>
      <c r="F778" s="195" t="n"/>
    </row>
    <row r="779" ht="12.75" customHeight="1" s="324">
      <c r="C779" s="195" t="n"/>
      <c r="D779" s="195" t="n"/>
      <c r="F779" s="195" t="n"/>
    </row>
    <row r="780" ht="12.75" customHeight="1" s="324">
      <c r="C780" s="195" t="n"/>
      <c r="D780" s="195" t="n"/>
      <c r="F780" s="195" t="n"/>
    </row>
    <row r="781" ht="12.75" customHeight="1" s="324">
      <c r="C781" s="195" t="n"/>
      <c r="D781" s="195" t="n"/>
      <c r="F781" s="195" t="n"/>
    </row>
    <row r="782" ht="12.75" customHeight="1" s="324">
      <c r="C782" s="195" t="n"/>
      <c r="D782" s="195" t="n"/>
      <c r="F782" s="195" t="n"/>
    </row>
    <row r="783" ht="12.75" customHeight="1" s="324">
      <c r="C783" s="195" t="n"/>
      <c r="D783" s="195" t="n"/>
      <c r="F783" s="195" t="n"/>
    </row>
    <row r="784" ht="12.75" customHeight="1" s="324">
      <c r="C784" s="195" t="n"/>
      <c r="D784" s="195" t="n"/>
      <c r="F784" s="195" t="n"/>
    </row>
    <row r="785" ht="12.75" customHeight="1" s="324">
      <c r="C785" s="195" t="n"/>
      <c r="D785" s="195" t="n"/>
      <c r="F785" s="195" t="n"/>
    </row>
    <row r="786" ht="12.75" customHeight="1" s="324">
      <c r="C786" s="195" t="n"/>
      <c r="D786" s="195" t="n"/>
      <c r="F786" s="195" t="n"/>
    </row>
    <row r="787" ht="12.75" customHeight="1" s="324">
      <c r="C787" s="195" t="n"/>
      <c r="D787" s="195" t="n"/>
      <c r="F787" s="195" t="n"/>
    </row>
    <row r="788" ht="12.75" customHeight="1" s="324">
      <c r="C788" s="195" t="n"/>
      <c r="D788" s="195" t="n"/>
      <c r="F788" s="195" t="n"/>
    </row>
    <row r="789" ht="12.75" customHeight="1" s="324">
      <c r="C789" s="195" t="n"/>
      <c r="D789" s="195" t="n"/>
      <c r="F789" s="195" t="n"/>
    </row>
    <row r="790" ht="12.75" customHeight="1" s="324">
      <c r="C790" s="195" t="n"/>
      <c r="D790" s="195" t="n"/>
      <c r="F790" s="195" t="n"/>
    </row>
    <row r="791" ht="12.75" customHeight="1" s="324">
      <c r="C791" s="195" t="n"/>
      <c r="D791" s="195" t="n"/>
      <c r="F791" s="195" t="n"/>
    </row>
    <row r="792" ht="12.75" customHeight="1" s="324">
      <c r="C792" s="195" t="n"/>
      <c r="D792" s="195" t="n"/>
      <c r="F792" s="195" t="n"/>
    </row>
    <row r="793" ht="12.75" customHeight="1" s="324">
      <c r="C793" s="195" t="n"/>
      <c r="D793" s="195" t="n"/>
      <c r="F793" s="195" t="n"/>
    </row>
    <row r="794" ht="12.75" customHeight="1" s="324">
      <c r="C794" s="195" t="n"/>
      <c r="D794" s="195" t="n"/>
      <c r="F794" s="195" t="n"/>
    </row>
    <row r="795" ht="12.75" customHeight="1" s="324">
      <c r="C795" s="195" t="n"/>
      <c r="D795" s="195" t="n"/>
      <c r="F795" s="195" t="n"/>
    </row>
    <row r="796" ht="12.75" customHeight="1" s="324">
      <c r="C796" s="195" t="n"/>
      <c r="D796" s="195" t="n"/>
      <c r="F796" s="195" t="n"/>
    </row>
    <row r="797" ht="12.75" customHeight="1" s="324">
      <c r="C797" s="195" t="n"/>
      <c r="D797" s="195" t="n"/>
      <c r="F797" s="195" t="n"/>
    </row>
    <row r="798" ht="12.75" customHeight="1" s="324">
      <c r="C798" s="195" t="n"/>
      <c r="D798" s="195" t="n"/>
      <c r="F798" s="195" t="n"/>
    </row>
    <row r="799" ht="12.75" customHeight="1" s="324">
      <c r="C799" s="195" t="n"/>
      <c r="D799" s="195" t="n"/>
      <c r="F799" s="195" t="n"/>
    </row>
    <row r="800" ht="12.75" customHeight="1" s="324">
      <c r="C800" s="195" t="n"/>
      <c r="D800" s="195" t="n"/>
      <c r="F800" s="195" t="n"/>
    </row>
    <row r="801" ht="12.75" customHeight="1" s="324">
      <c r="C801" s="195" t="n"/>
      <c r="D801" s="195" t="n"/>
      <c r="F801" s="195" t="n"/>
    </row>
    <row r="802" ht="12.75" customHeight="1" s="324">
      <c r="C802" s="195" t="n"/>
      <c r="D802" s="195" t="n"/>
      <c r="F802" s="195" t="n"/>
    </row>
    <row r="803" ht="12.75" customHeight="1" s="324">
      <c r="C803" s="195" t="n"/>
      <c r="D803" s="195" t="n"/>
      <c r="F803" s="195" t="n"/>
    </row>
    <row r="804" ht="12.75" customHeight="1" s="324">
      <c r="C804" s="195" t="n"/>
      <c r="D804" s="195" t="n"/>
      <c r="F804" s="195" t="n"/>
    </row>
    <row r="805" ht="12.75" customHeight="1" s="324">
      <c r="C805" s="195" t="n"/>
      <c r="D805" s="195" t="n"/>
      <c r="F805" s="195" t="n"/>
    </row>
    <row r="806" ht="12.75" customHeight="1" s="324">
      <c r="C806" s="195" t="n"/>
      <c r="D806" s="195" t="n"/>
      <c r="F806" s="195" t="n"/>
    </row>
    <row r="807" ht="12.75" customHeight="1" s="324">
      <c r="C807" s="195" t="n"/>
      <c r="D807" s="195" t="n"/>
      <c r="F807" s="195" t="n"/>
    </row>
    <row r="808" ht="12.75" customHeight="1" s="324">
      <c r="C808" s="195" t="n"/>
      <c r="D808" s="195" t="n"/>
      <c r="F808" s="195" t="n"/>
    </row>
    <row r="809" ht="12.75" customHeight="1" s="324">
      <c r="C809" s="195" t="n"/>
      <c r="D809" s="195" t="n"/>
      <c r="F809" s="195" t="n"/>
    </row>
    <row r="810" ht="12.75" customHeight="1" s="324">
      <c r="C810" s="195" t="n"/>
      <c r="D810" s="195" t="n"/>
      <c r="F810" s="195" t="n"/>
    </row>
    <row r="811" ht="12.75" customHeight="1" s="324">
      <c r="C811" s="195" t="n"/>
      <c r="D811" s="195" t="n"/>
      <c r="F811" s="195" t="n"/>
    </row>
    <row r="812" ht="12.75" customHeight="1" s="324">
      <c r="C812" s="195" t="n"/>
      <c r="D812" s="195" t="n"/>
      <c r="F812" s="195" t="n"/>
    </row>
    <row r="813" ht="12.75" customHeight="1" s="324">
      <c r="C813" s="195" t="n"/>
      <c r="D813" s="195" t="n"/>
      <c r="F813" s="195" t="n"/>
    </row>
    <row r="814" ht="12.75" customHeight="1" s="324">
      <c r="C814" s="195" t="n"/>
      <c r="D814" s="195" t="n"/>
      <c r="F814" s="195" t="n"/>
    </row>
    <row r="815" ht="12.75" customHeight="1" s="324">
      <c r="C815" s="195" t="n"/>
      <c r="D815" s="195" t="n"/>
      <c r="F815" s="195" t="n"/>
    </row>
    <row r="816" ht="12.75" customHeight="1" s="324">
      <c r="C816" s="195" t="n"/>
      <c r="D816" s="195" t="n"/>
      <c r="F816" s="195" t="n"/>
    </row>
    <row r="817" ht="12.75" customHeight="1" s="324">
      <c r="C817" s="195" t="n"/>
      <c r="D817" s="195" t="n"/>
      <c r="F817" s="195" t="n"/>
    </row>
    <row r="818" ht="12.75" customHeight="1" s="324">
      <c r="C818" s="195" t="n"/>
      <c r="D818" s="195" t="n"/>
      <c r="F818" s="195" t="n"/>
    </row>
    <row r="819" ht="12.75" customHeight="1" s="324">
      <c r="C819" s="195" t="n"/>
      <c r="D819" s="195" t="n"/>
      <c r="F819" s="195" t="n"/>
    </row>
    <row r="820" ht="12.75" customHeight="1" s="324">
      <c r="C820" s="195" t="n"/>
      <c r="D820" s="195" t="n"/>
      <c r="F820" s="195" t="n"/>
    </row>
    <row r="821" ht="12.75" customHeight="1" s="324">
      <c r="C821" s="195" t="n"/>
      <c r="D821" s="195" t="n"/>
      <c r="F821" s="195" t="n"/>
    </row>
    <row r="822" ht="12.75" customHeight="1" s="324">
      <c r="C822" s="195" t="n"/>
      <c r="D822" s="195" t="n"/>
      <c r="F822" s="195" t="n"/>
    </row>
    <row r="823" ht="12.75" customHeight="1" s="324">
      <c r="C823" s="195" t="n"/>
      <c r="D823" s="195" t="n"/>
      <c r="F823" s="195" t="n"/>
    </row>
    <row r="824" ht="12.75" customHeight="1" s="324">
      <c r="C824" s="195" t="n"/>
      <c r="D824" s="195" t="n"/>
      <c r="F824" s="195" t="n"/>
    </row>
    <row r="825" ht="12.75" customHeight="1" s="324">
      <c r="C825" s="195" t="n"/>
      <c r="D825" s="195" t="n"/>
      <c r="F825" s="195" t="n"/>
    </row>
    <row r="826" ht="12.75" customHeight="1" s="324">
      <c r="C826" s="195" t="n"/>
      <c r="D826" s="195" t="n"/>
      <c r="F826" s="195" t="n"/>
    </row>
    <row r="827" ht="12.75" customHeight="1" s="324">
      <c r="C827" s="195" t="n"/>
      <c r="D827" s="195" t="n"/>
      <c r="F827" s="195" t="n"/>
    </row>
    <row r="828" ht="12.75" customHeight="1" s="324">
      <c r="C828" s="195" t="n"/>
      <c r="D828" s="195" t="n"/>
      <c r="F828" s="195" t="n"/>
    </row>
    <row r="829" ht="12.75" customHeight="1" s="324">
      <c r="C829" s="195" t="n"/>
      <c r="D829" s="195" t="n"/>
      <c r="F829" s="195" t="n"/>
    </row>
    <row r="830" ht="12.75" customHeight="1" s="324">
      <c r="C830" s="195" t="n"/>
      <c r="D830" s="195" t="n"/>
      <c r="F830" s="195" t="n"/>
    </row>
    <row r="831" ht="12.75" customHeight="1" s="324">
      <c r="C831" s="195" t="n"/>
      <c r="D831" s="195" t="n"/>
      <c r="F831" s="195" t="n"/>
    </row>
    <row r="832" ht="12.75" customHeight="1" s="324">
      <c r="C832" s="195" t="n"/>
      <c r="D832" s="195" t="n"/>
      <c r="F832" s="195" t="n"/>
    </row>
    <row r="833" ht="12.75" customHeight="1" s="324">
      <c r="C833" s="195" t="n"/>
      <c r="D833" s="195" t="n"/>
      <c r="F833" s="195" t="n"/>
    </row>
    <row r="834" ht="12.75" customHeight="1" s="324">
      <c r="C834" s="195" t="n"/>
      <c r="D834" s="195" t="n"/>
      <c r="F834" s="195" t="n"/>
    </row>
    <row r="835" ht="12.75" customHeight="1" s="324">
      <c r="C835" s="195" t="n"/>
      <c r="D835" s="195" t="n"/>
      <c r="F835" s="195" t="n"/>
    </row>
    <row r="836" ht="12.75" customHeight="1" s="324">
      <c r="C836" s="195" t="n"/>
      <c r="D836" s="195" t="n"/>
      <c r="F836" s="195" t="n"/>
    </row>
    <row r="837" ht="12.75" customHeight="1" s="324">
      <c r="C837" s="195" t="n"/>
      <c r="D837" s="195" t="n"/>
      <c r="F837" s="195" t="n"/>
    </row>
    <row r="838" ht="12.75" customHeight="1" s="324">
      <c r="C838" s="195" t="n"/>
      <c r="D838" s="195" t="n"/>
      <c r="F838" s="195" t="n"/>
    </row>
    <row r="839" ht="12.75" customHeight="1" s="324">
      <c r="C839" s="195" t="n"/>
      <c r="D839" s="195" t="n"/>
      <c r="F839" s="195" t="n"/>
    </row>
    <row r="840" ht="12.75" customHeight="1" s="324">
      <c r="C840" s="195" t="n"/>
      <c r="D840" s="195" t="n"/>
      <c r="F840" s="195" t="n"/>
    </row>
    <row r="841" ht="12.75" customHeight="1" s="324">
      <c r="C841" s="195" t="n"/>
      <c r="D841" s="195" t="n"/>
      <c r="F841" s="195" t="n"/>
    </row>
    <row r="842" ht="12.75" customHeight="1" s="324">
      <c r="C842" s="195" t="n"/>
      <c r="D842" s="195" t="n"/>
      <c r="F842" s="195" t="n"/>
    </row>
    <row r="843" ht="12.75" customHeight="1" s="324">
      <c r="C843" s="195" t="n"/>
      <c r="D843" s="195" t="n"/>
      <c r="F843" s="195" t="n"/>
    </row>
    <row r="844" ht="12.75" customHeight="1" s="324">
      <c r="C844" s="195" t="n"/>
      <c r="D844" s="195" t="n"/>
      <c r="F844" s="195" t="n"/>
    </row>
    <row r="845" ht="12.75" customHeight="1" s="324">
      <c r="C845" s="195" t="n"/>
      <c r="D845" s="195" t="n"/>
      <c r="F845" s="195" t="n"/>
    </row>
    <row r="846" ht="12.75" customHeight="1" s="324">
      <c r="C846" s="195" t="n"/>
      <c r="D846" s="195" t="n"/>
      <c r="F846" s="195" t="n"/>
    </row>
    <row r="847" ht="12.75" customHeight="1" s="324">
      <c r="C847" s="195" t="n"/>
      <c r="D847" s="195" t="n"/>
      <c r="F847" s="195" t="n"/>
    </row>
    <row r="848" ht="12.75" customHeight="1" s="324">
      <c r="C848" s="195" t="n"/>
      <c r="D848" s="195" t="n"/>
      <c r="F848" s="195" t="n"/>
    </row>
    <row r="849" ht="12.75" customHeight="1" s="324">
      <c r="C849" s="195" t="n"/>
      <c r="D849" s="195" t="n"/>
      <c r="F849" s="195" t="n"/>
    </row>
    <row r="850" ht="12.75" customHeight="1" s="324">
      <c r="C850" s="195" t="n"/>
      <c r="D850" s="195" t="n"/>
      <c r="F850" s="195" t="n"/>
    </row>
    <row r="851" ht="12.75" customHeight="1" s="324">
      <c r="C851" s="195" t="n"/>
      <c r="D851" s="195" t="n"/>
      <c r="F851" s="195" t="n"/>
    </row>
    <row r="852" ht="12.75" customHeight="1" s="324">
      <c r="C852" s="195" t="n"/>
      <c r="D852" s="195" t="n"/>
      <c r="F852" s="195" t="n"/>
    </row>
    <row r="853" ht="12.75" customHeight="1" s="324">
      <c r="C853" s="195" t="n"/>
      <c r="D853" s="195" t="n"/>
      <c r="F853" s="195" t="n"/>
    </row>
    <row r="854" ht="12.75" customHeight="1" s="324">
      <c r="C854" s="195" t="n"/>
      <c r="D854" s="195" t="n"/>
      <c r="F854" s="195" t="n"/>
    </row>
    <row r="855" ht="12.75" customHeight="1" s="324">
      <c r="C855" s="195" t="n"/>
      <c r="D855" s="195" t="n"/>
      <c r="F855" s="195" t="n"/>
    </row>
    <row r="856" ht="12.75" customHeight="1" s="324">
      <c r="C856" s="195" t="n"/>
      <c r="D856" s="195" t="n"/>
      <c r="F856" s="195" t="n"/>
    </row>
    <row r="857" ht="12.75" customHeight="1" s="324">
      <c r="C857" s="195" t="n"/>
      <c r="D857" s="195" t="n"/>
      <c r="F857" s="195" t="n"/>
    </row>
    <row r="858" ht="12.75" customHeight="1" s="324">
      <c r="C858" s="195" t="n"/>
      <c r="D858" s="195" t="n"/>
      <c r="F858" s="195" t="n"/>
    </row>
    <row r="859" ht="12.75" customHeight="1" s="324">
      <c r="C859" s="195" t="n"/>
      <c r="D859" s="195" t="n"/>
      <c r="F859" s="195" t="n"/>
    </row>
    <row r="860" ht="12.75" customHeight="1" s="324">
      <c r="C860" s="195" t="n"/>
      <c r="D860" s="195" t="n"/>
      <c r="F860" s="195" t="n"/>
    </row>
    <row r="861" ht="12.75" customHeight="1" s="324">
      <c r="C861" s="195" t="n"/>
      <c r="D861" s="195" t="n"/>
      <c r="F861" s="195" t="n"/>
    </row>
    <row r="862" ht="12.75" customHeight="1" s="324">
      <c r="C862" s="195" t="n"/>
      <c r="D862" s="195" t="n"/>
      <c r="F862" s="195" t="n"/>
    </row>
    <row r="863" ht="12.75" customHeight="1" s="324">
      <c r="C863" s="195" t="n"/>
      <c r="D863" s="195" t="n"/>
      <c r="F863" s="195" t="n"/>
    </row>
    <row r="864" ht="12.75" customHeight="1" s="324">
      <c r="C864" s="195" t="n"/>
      <c r="D864" s="195" t="n"/>
      <c r="F864" s="195" t="n"/>
    </row>
    <row r="865" ht="12.75" customHeight="1" s="324">
      <c r="C865" s="195" t="n"/>
      <c r="D865" s="195" t="n"/>
      <c r="F865" s="195" t="n"/>
    </row>
    <row r="866" ht="12.75" customHeight="1" s="324">
      <c r="C866" s="195" t="n"/>
      <c r="D866" s="195" t="n"/>
      <c r="F866" s="195" t="n"/>
    </row>
    <row r="867" ht="12.75" customHeight="1" s="324">
      <c r="C867" s="195" t="n"/>
      <c r="D867" s="195" t="n"/>
      <c r="F867" s="195" t="n"/>
    </row>
    <row r="868" ht="12.75" customHeight="1" s="324">
      <c r="C868" s="195" t="n"/>
      <c r="D868" s="195" t="n"/>
      <c r="F868" s="195" t="n"/>
    </row>
    <row r="869" ht="12.75" customHeight="1" s="324">
      <c r="C869" s="195" t="n"/>
      <c r="D869" s="195" t="n"/>
      <c r="F869" s="195" t="n"/>
    </row>
    <row r="870" ht="12.75" customHeight="1" s="324">
      <c r="C870" s="195" t="n"/>
      <c r="D870" s="195" t="n"/>
      <c r="F870" s="195" t="n"/>
    </row>
    <row r="871" ht="12.75" customHeight="1" s="324">
      <c r="C871" s="195" t="n"/>
      <c r="D871" s="195" t="n"/>
      <c r="F871" s="195" t="n"/>
    </row>
    <row r="872" ht="12.75" customHeight="1" s="324">
      <c r="C872" s="195" t="n"/>
      <c r="D872" s="195" t="n"/>
      <c r="F872" s="195" t="n"/>
    </row>
    <row r="873" ht="12.75" customHeight="1" s="324">
      <c r="C873" s="195" t="n"/>
      <c r="D873" s="195" t="n"/>
      <c r="F873" s="195" t="n"/>
    </row>
    <row r="874" ht="12.75" customHeight="1" s="324">
      <c r="C874" s="195" t="n"/>
      <c r="D874" s="195" t="n"/>
      <c r="F874" s="195" t="n"/>
    </row>
    <row r="875" ht="12.75" customHeight="1" s="324">
      <c r="C875" s="195" t="n"/>
      <c r="D875" s="195" t="n"/>
      <c r="F875" s="195" t="n"/>
    </row>
    <row r="876" ht="12.75" customHeight="1" s="324">
      <c r="C876" s="195" t="n"/>
      <c r="D876" s="195" t="n"/>
      <c r="F876" s="195" t="n"/>
    </row>
    <row r="877" ht="12.75" customHeight="1" s="324">
      <c r="C877" s="195" t="n"/>
      <c r="D877" s="195" t="n"/>
      <c r="F877" s="195" t="n"/>
    </row>
    <row r="878" ht="12.75" customHeight="1" s="324">
      <c r="C878" s="195" t="n"/>
      <c r="D878" s="195" t="n"/>
      <c r="F878" s="195" t="n"/>
    </row>
    <row r="879" ht="12.75" customHeight="1" s="324">
      <c r="C879" s="195" t="n"/>
      <c r="D879" s="195" t="n"/>
      <c r="F879" s="195" t="n"/>
    </row>
    <row r="880" ht="12.75" customHeight="1" s="324">
      <c r="C880" s="195" t="n"/>
      <c r="D880" s="195" t="n"/>
      <c r="F880" s="195" t="n"/>
    </row>
    <row r="881" ht="12.75" customHeight="1" s="324">
      <c r="C881" s="195" t="n"/>
      <c r="D881" s="195" t="n"/>
      <c r="F881" s="195" t="n"/>
    </row>
    <row r="882" ht="12.75" customHeight="1" s="324">
      <c r="C882" s="195" t="n"/>
      <c r="D882" s="195" t="n"/>
      <c r="F882" s="195" t="n"/>
    </row>
    <row r="883" ht="12.75" customHeight="1" s="324">
      <c r="C883" s="195" t="n"/>
      <c r="D883" s="195" t="n"/>
      <c r="F883" s="195" t="n"/>
    </row>
    <row r="884" ht="12.75" customHeight="1" s="324">
      <c r="C884" s="195" t="n"/>
      <c r="D884" s="195" t="n"/>
      <c r="F884" s="195" t="n"/>
    </row>
    <row r="885" ht="12.75" customHeight="1" s="324">
      <c r="C885" s="195" t="n"/>
      <c r="D885" s="195" t="n"/>
      <c r="F885" s="195" t="n"/>
    </row>
    <row r="886" ht="12.75" customHeight="1" s="324">
      <c r="C886" s="195" t="n"/>
      <c r="D886" s="195" t="n"/>
      <c r="F886" s="195" t="n"/>
    </row>
    <row r="887" ht="12.75" customHeight="1" s="324">
      <c r="C887" s="195" t="n"/>
      <c r="D887" s="195" t="n"/>
      <c r="F887" s="195" t="n"/>
    </row>
    <row r="888" ht="12.75" customHeight="1" s="324">
      <c r="C888" s="195" t="n"/>
      <c r="D888" s="195" t="n"/>
      <c r="F888" s="195" t="n"/>
    </row>
    <row r="889" ht="12.75" customHeight="1" s="324">
      <c r="C889" s="195" t="n"/>
      <c r="D889" s="195" t="n"/>
      <c r="F889" s="195" t="n"/>
    </row>
    <row r="890" ht="12.75" customHeight="1" s="324">
      <c r="C890" s="195" t="n"/>
      <c r="D890" s="195" t="n"/>
      <c r="F890" s="195" t="n"/>
    </row>
    <row r="891" ht="12.75" customHeight="1" s="324">
      <c r="C891" s="195" t="n"/>
      <c r="D891" s="195" t="n"/>
      <c r="F891" s="195" t="n"/>
    </row>
    <row r="892" ht="12.75" customHeight="1" s="324">
      <c r="C892" s="195" t="n"/>
      <c r="D892" s="195" t="n"/>
      <c r="F892" s="195" t="n"/>
    </row>
    <row r="893" ht="12.75" customHeight="1" s="324">
      <c r="C893" s="195" t="n"/>
      <c r="D893" s="195" t="n"/>
      <c r="F893" s="195" t="n"/>
    </row>
    <row r="894" ht="12.75" customHeight="1" s="324">
      <c r="C894" s="195" t="n"/>
      <c r="D894" s="195" t="n"/>
      <c r="F894" s="195" t="n"/>
    </row>
    <row r="895" ht="12.75" customHeight="1" s="324">
      <c r="C895" s="195" t="n"/>
      <c r="D895" s="195" t="n"/>
      <c r="F895" s="195" t="n"/>
    </row>
    <row r="896" ht="12.75" customHeight="1" s="324">
      <c r="C896" s="195" t="n"/>
      <c r="D896" s="195" t="n"/>
      <c r="F896" s="195" t="n"/>
    </row>
    <row r="897" ht="12.75" customHeight="1" s="324">
      <c r="C897" s="195" t="n"/>
      <c r="D897" s="195" t="n"/>
      <c r="F897" s="195" t="n"/>
    </row>
    <row r="898" ht="12.75" customHeight="1" s="324">
      <c r="C898" s="195" t="n"/>
      <c r="D898" s="195" t="n"/>
      <c r="F898" s="195" t="n"/>
    </row>
    <row r="899" ht="12.75" customHeight="1" s="324">
      <c r="C899" s="195" t="n"/>
      <c r="D899" s="195" t="n"/>
      <c r="F899" s="195" t="n"/>
    </row>
    <row r="900" ht="12.75" customHeight="1" s="324">
      <c r="C900" s="195" t="n"/>
      <c r="D900" s="195" t="n"/>
      <c r="F900" s="195" t="n"/>
    </row>
    <row r="901" ht="12.75" customHeight="1" s="324">
      <c r="C901" s="195" t="n"/>
      <c r="D901" s="195" t="n"/>
      <c r="F901" s="195" t="n"/>
    </row>
    <row r="902" ht="12.75" customHeight="1" s="324">
      <c r="C902" s="195" t="n"/>
      <c r="D902" s="195" t="n"/>
      <c r="F902" s="195" t="n"/>
    </row>
    <row r="903" ht="12.75" customHeight="1" s="324">
      <c r="C903" s="195" t="n"/>
      <c r="D903" s="195" t="n"/>
      <c r="F903" s="195" t="n"/>
    </row>
    <row r="904" ht="12.75" customHeight="1" s="324">
      <c r="C904" s="195" t="n"/>
      <c r="D904" s="195" t="n"/>
      <c r="F904" s="195" t="n"/>
    </row>
    <row r="905" ht="12.75" customHeight="1" s="324">
      <c r="C905" s="195" t="n"/>
      <c r="D905" s="195" t="n"/>
      <c r="F905" s="195" t="n"/>
    </row>
    <row r="906" ht="12.75" customHeight="1" s="324">
      <c r="C906" s="195" t="n"/>
      <c r="D906" s="195" t="n"/>
      <c r="F906" s="195" t="n"/>
    </row>
    <row r="907" ht="12.75" customHeight="1" s="324">
      <c r="C907" s="195" t="n"/>
      <c r="D907" s="195" t="n"/>
      <c r="F907" s="195" t="n"/>
    </row>
    <row r="908" ht="12.75" customHeight="1" s="324">
      <c r="C908" s="195" t="n"/>
      <c r="D908" s="195" t="n"/>
      <c r="F908" s="195" t="n"/>
    </row>
    <row r="909" ht="12.75" customHeight="1" s="324">
      <c r="C909" s="195" t="n"/>
      <c r="D909" s="195" t="n"/>
      <c r="F909" s="195" t="n"/>
    </row>
    <row r="910" ht="12.75" customHeight="1" s="324">
      <c r="C910" s="195" t="n"/>
      <c r="D910" s="195" t="n"/>
      <c r="F910" s="195" t="n"/>
    </row>
    <row r="911" ht="12.75" customHeight="1" s="324">
      <c r="C911" s="195" t="n"/>
      <c r="D911" s="195" t="n"/>
      <c r="F911" s="195" t="n"/>
    </row>
    <row r="912" ht="12.75" customHeight="1" s="324">
      <c r="C912" s="195" t="n"/>
      <c r="D912" s="195" t="n"/>
      <c r="F912" s="195" t="n"/>
    </row>
    <row r="913" ht="12.75" customHeight="1" s="324">
      <c r="C913" s="195" t="n"/>
      <c r="D913" s="195" t="n"/>
      <c r="F913" s="195" t="n"/>
    </row>
    <row r="914" ht="12.75" customHeight="1" s="324">
      <c r="C914" s="195" t="n"/>
      <c r="D914" s="195" t="n"/>
      <c r="F914" s="195" t="n"/>
    </row>
    <row r="915" ht="12.75" customHeight="1" s="324">
      <c r="C915" s="195" t="n"/>
      <c r="D915" s="195" t="n"/>
      <c r="F915" s="195" t="n"/>
    </row>
    <row r="916" ht="12.75" customHeight="1" s="324">
      <c r="C916" s="195" t="n"/>
      <c r="D916" s="195" t="n"/>
      <c r="F916" s="195" t="n"/>
    </row>
    <row r="917" ht="12.75" customHeight="1" s="324">
      <c r="C917" s="195" t="n"/>
      <c r="D917" s="195" t="n"/>
      <c r="F917" s="195" t="n"/>
    </row>
    <row r="918" ht="12.75" customHeight="1" s="324">
      <c r="C918" s="195" t="n"/>
      <c r="D918" s="195" t="n"/>
      <c r="F918" s="195" t="n"/>
    </row>
    <row r="919" ht="12.75" customHeight="1" s="324">
      <c r="C919" s="195" t="n"/>
      <c r="D919" s="195" t="n"/>
      <c r="F919" s="195" t="n"/>
    </row>
    <row r="920" ht="12.75" customHeight="1" s="324">
      <c r="C920" s="195" t="n"/>
      <c r="D920" s="195" t="n"/>
      <c r="F920" s="195" t="n"/>
    </row>
    <row r="921" ht="12.75" customHeight="1" s="324">
      <c r="C921" s="195" t="n"/>
      <c r="D921" s="195" t="n"/>
      <c r="F921" s="195" t="n"/>
    </row>
    <row r="922" ht="12.75" customHeight="1" s="324">
      <c r="C922" s="195" t="n"/>
      <c r="D922" s="195" t="n"/>
      <c r="F922" s="195" t="n"/>
    </row>
    <row r="923" ht="12.75" customHeight="1" s="324">
      <c r="C923" s="195" t="n"/>
      <c r="D923" s="195" t="n"/>
      <c r="F923" s="195" t="n"/>
    </row>
    <row r="924" ht="12.75" customHeight="1" s="324">
      <c r="C924" s="195" t="n"/>
      <c r="D924" s="195" t="n"/>
      <c r="F924" s="195" t="n"/>
    </row>
    <row r="925" ht="12.75" customHeight="1" s="324">
      <c r="C925" s="195" t="n"/>
      <c r="D925" s="195" t="n"/>
      <c r="F925" s="195" t="n"/>
    </row>
    <row r="926" ht="12.75" customHeight="1" s="324">
      <c r="C926" s="195" t="n"/>
      <c r="D926" s="195" t="n"/>
      <c r="F926" s="195" t="n"/>
    </row>
    <row r="927" ht="12.75" customHeight="1" s="324">
      <c r="C927" s="195" t="n"/>
      <c r="D927" s="195" t="n"/>
      <c r="F927" s="195" t="n"/>
    </row>
    <row r="928" ht="12.75" customHeight="1" s="324">
      <c r="C928" s="195" t="n"/>
      <c r="D928" s="195" t="n"/>
      <c r="F928" s="195" t="n"/>
    </row>
    <row r="929" ht="12.75" customHeight="1" s="324">
      <c r="C929" s="195" t="n"/>
      <c r="D929" s="195" t="n"/>
      <c r="F929" s="195" t="n"/>
    </row>
    <row r="930" ht="12.75" customHeight="1" s="324">
      <c r="C930" s="195" t="n"/>
      <c r="D930" s="195" t="n"/>
      <c r="F930" s="195" t="n"/>
    </row>
    <row r="931" ht="12.75" customHeight="1" s="324">
      <c r="C931" s="195" t="n"/>
      <c r="D931" s="195" t="n"/>
      <c r="F931" s="195" t="n"/>
    </row>
    <row r="932" ht="12.75" customHeight="1" s="324">
      <c r="C932" s="195" t="n"/>
      <c r="D932" s="195" t="n"/>
      <c r="F932" s="195" t="n"/>
    </row>
    <row r="933" ht="12.75" customHeight="1" s="324">
      <c r="C933" s="195" t="n"/>
      <c r="D933" s="195" t="n"/>
      <c r="F933" s="195" t="n"/>
    </row>
    <row r="934" ht="12.75" customHeight="1" s="324">
      <c r="C934" s="195" t="n"/>
      <c r="D934" s="195" t="n"/>
      <c r="F934" s="195" t="n"/>
    </row>
    <row r="935" ht="12.75" customHeight="1" s="324">
      <c r="C935" s="195" t="n"/>
      <c r="D935" s="195" t="n"/>
      <c r="F935" s="195" t="n"/>
    </row>
    <row r="936" ht="12.75" customHeight="1" s="324">
      <c r="C936" s="195" t="n"/>
      <c r="D936" s="195" t="n"/>
      <c r="F936" s="195" t="n"/>
    </row>
    <row r="937" ht="12.75" customHeight="1" s="324">
      <c r="C937" s="195" t="n"/>
      <c r="D937" s="195" t="n"/>
      <c r="F937" s="195" t="n"/>
    </row>
    <row r="938" ht="12.75" customHeight="1" s="324">
      <c r="C938" s="195" t="n"/>
      <c r="D938" s="195" t="n"/>
      <c r="F938" s="195" t="n"/>
    </row>
    <row r="939" ht="12.75" customHeight="1" s="324">
      <c r="C939" s="195" t="n"/>
      <c r="D939" s="195" t="n"/>
      <c r="F939" s="195" t="n"/>
    </row>
    <row r="940" ht="12.75" customHeight="1" s="324">
      <c r="C940" s="195" t="n"/>
      <c r="D940" s="195" t="n"/>
      <c r="F940" s="195" t="n"/>
    </row>
    <row r="941" ht="12.75" customHeight="1" s="324">
      <c r="C941" s="195" t="n"/>
      <c r="D941" s="195" t="n"/>
      <c r="F941" s="195" t="n"/>
    </row>
    <row r="942" ht="12.75" customHeight="1" s="324">
      <c r="C942" s="195" t="n"/>
      <c r="D942" s="195" t="n"/>
      <c r="F942" s="195" t="n"/>
    </row>
    <row r="943" ht="12.75" customHeight="1" s="324">
      <c r="C943" s="195" t="n"/>
      <c r="D943" s="195" t="n"/>
      <c r="F943" s="195" t="n"/>
    </row>
    <row r="944" ht="12.75" customHeight="1" s="324">
      <c r="C944" s="195" t="n"/>
      <c r="D944" s="195" t="n"/>
      <c r="F944" s="195" t="n"/>
    </row>
    <row r="945" ht="12.75" customHeight="1" s="324">
      <c r="C945" s="195" t="n"/>
      <c r="D945" s="195" t="n"/>
      <c r="F945" s="195" t="n"/>
    </row>
    <row r="946" ht="12.75" customHeight="1" s="324">
      <c r="C946" s="195" t="n"/>
      <c r="D946" s="195" t="n"/>
      <c r="F946" s="195" t="n"/>
    </row>
    <row r="947" ht="12.75" customHeight="1" s="324">
      <c r="C947" s="195" t="n"/>
      <c r="D947" s="195" t="n"/>
      <c r="F947" s="195" t="n"/>
    </row>
    <row r="948" ht="12.75" customHeight="1" s="324">
      <c r="C948" s="195" t="n"/>
      <c r="D948" s="195" t="n"/>
      <c r="F948" s="195" t="n"/>
    </row>
    <row r="949" ht="12.75" customHeight="1" s="324">
      <c r="C949" s="195" t="n"/>
      <c r="D949" s="195" t="n"/>
      <c r="F949" s="195" t="n"/>
    </row>
    <row r="950" ht="12.75" customHeight="1" s="324">
      <c r="C950" s="195" t="n"/>
      <c r="D950" s="195" t="n"/>
      <c r="F950" s="195" t="n"/>
    </row>
    <row r="951" ht="12.75" customHeight="1" s="324">
      <c r="C951" s="195" t="n"/>
      <c r="D951" s="195" t="n"/>
      <c r="F951" s="195" t="n"/>
    </row>
    <row r="952" ht="12.75" customHeight="1" s="324">
      <c r="C952" s="195" t="n"/>
      <c r="D952" s="195" t="n"/>
      <c r="F952" s="195" t="n"/>
    </row>
    <row r="953" ht="12.75" customHeight="1" s="324">
      <c r="C953" s="195" t="n"/>
      <c r="D953" s="195" t="n"/>
      <c r="F953" s="195" t="n"/>
    </row>
    <row r="954" ht="12.75" customHeight="1" s="324">
      <c r="C954" s="195" t="n"/>
      <c r="D954" s="195" t="n"/>
      <c r="F954" s="195" t="n"/>
    </row>
    <row r="955" ht="12.75" customHeight="1" s="324">
      <c r="C955" s="195" t="n"/>
      <c r="D955" s="195" t="n"/>
      <c r="F955" s="195" t="n"/>
    </row>
    <row r="956" ht="12.75" customHeight="1" s="324">
      <c r="C956" s="195" t="n"/>
      <c r="D956" s="195" t="n"/>
      <c r="F956" s="195" t="n"/>
    </row>
    <row r="957" ht="12.75" customHeight="1" s="324">
      <c r="C957" s="195" t="n"/>
      <c r="D957" s="195" t="n"/>
      <c r="F957" s="195" t="n"/>
    </row>
    <row r="958" ht="12.75" customHeight="1" s="324">
      <c r="C958" s="195" t="n"/>
      <c r="D958" s="195" t="n"/>
      <c r="F958" s="195" t="n"/>
    </row>
    <row r="959" ht="12.75" customHeight="1" s="324">
      <c r="C959" s="195" t="n"/>
      <c r="D959" s="195" t="n"/>
      <c r="F959" s="195" t="n"/>
    </row>
    <row r="960" ht="12.75" customHeight="1" s="324">
      <c r="C960" s="195" t="n"/>
      <c r="D960" s="195" t="n"/>
      <c r="F960" s="195" t="n"/>
    </row>
    <row r="961" ht="12.75" customHeight="1" s="324">
      <c r="C961" s="195" t="n"/>
      <c r="D961" s="195" t="n"/>
      <c r="F961" s="195" t="n"/>
    </row>
    <row r="962" ht="12.75" customHeight="1" s="324">
      <c r="C962" s="195" t="n"/>
      <c r="D962" s="195" t="n"/>
      <c r="F962" s="195" t="n"/>
    </row>
    <row r="963" ht="12.75" customHeight="1" s="324">
      <c r="C963" s="195" t="n"/>
      <c r="D963" s="195" t="n"/>
      <c r="F963" s="195" t="n"/>
    </row>
    <row r="964" ht="12.75" customHeight="1" s="324">
      <c r="C964" s="195" t="n"/>
      <c r="D964" s="195" t="n"/>
      <c r="F964" s="195" t="n"/>
    </row>
    <row r="965" ht="12.75" customHeight="1" s="324">
      <c r="C965" s="195" t="n"/>
      <c r="D965" s="195" t="n"/>
      <c r="F965" s="195" t="n"/>
    </row>
    <row r="966" ht="12.75" customHeight="1" s="324">
      <c r="C966" s="195" t="n"/>
      <c r="D966" s="195" t="n"/>
      <c r="F966" s="195" t="n"/>
    </row>
    <row r="967" ht="12.75" customHeight="1" s="324">
      <c r="C967" s="195" t="n"/>
      <c r="D967" s="195" t="n"/>
      <c r="F967" s="195" t="n"/>
    </row>
    <row r="968" ht="12.75" customHeight="1" s="324">
      <c r="C968" s="195" t="n"/>
      <c r="D968" s="195" t="n"/>
      <c r="F968" s="195" t="n"/>
    </row>
    <row r="969" ht="12.75" customHeight="1" s="324">
      <c r="C969" s="195" t="n"/>
      <c r="D969" s="195" t="n"/>
      <c r="F969" s="195" t="n"/>
    </row>
    <row r="970" ht="12.75" customHeight="1" s="324">
      <c r="C970" s="195" t="n"/>
      <c r="D970" s="195" t="n"/>
      <c r="F970" s="195" t="n"/>
    </row>
    <row r="971" ht="12.75" customHeight="1" s="324">
      <c r="C971" s="195" t="n"/>
      <c r="D971" s="195" t="n"/>
      <c r="F971" s="195" t="n"/>
    </row>
    <row r="972" ht="12.75" customHeight="1" s="324">
      <c r="C972" s="195" t="n"/>
      <c r="D972" s="195" t="n"/>
      <c r="F972" s="195" t="n"/>
    </row>
    <row r="973" ht="12.75" customHeight="1" s="324">
      <c r="C973" s="195" t="n"/>
      <c r="D973" s="195" t="n"/>
      <c r="F973" s="195" t="n"/>
    </row>
    <row r="974" ht="12.75" customHeight="1" s="324">
      <c r="C974" s="195" t="n"/>
      <c r="D974" s="195" t="n"/>
      <c r="F974" s="195" t="n"/>
    </row>
    <row r="975" ht="12.75" customHeight="1" s="324">
      <c r="C975" s="195" t="n"/>
      <c r="D975" s="195" t="n"/>
      <c r="F975" s="195" t="n"/>
    </row>
    <row r="976" ht="12.75" customHeight="1" s="324">
      <c r="C976" s="195" t="n"/>
      <c r="D976" s="195" t="n"/>
      <c r="F976" s="195" t="n"/>
    </row>
    <row r="977" ht="12.75" customHeight="1" s="324">
      <c r="C977" s="195" t="n"/>
      <c r="D977" s="195" t="n"/>
      <c r="F977" s="195" t="n"/>
    </row>
    <row r="978" ht="12.75" customHeight="1" s="324">
      <c r="C978" s="195" t="n"/>
      <c r="D978" s="195" t="n"/>
      <c r="F978" s="195" t="n"/>
    </row>
    <row r="979" ht="12.75" customHeight="1" s="324">
      <c r="C979" s="195" t="n"/>
      <c r="D979" s="195" t="n"/>
      <c r="F979" s="195" t="n"/>
    </row>
    <row r="980" ht="12.75" customHeight="1" s="324">
      <c r="C980" s="195" t="n"/>
      <c r="D980" s="195" t="n"/>
      <c r="F980" s="195" t="n"/>
    </row>
    <row r="981" ht="12.75" customHeight="1" s="324">
      <c r="C981" s="195" t="n"/>
      <c r="D981" s="195" t="n"/>
      <c r="F981" s="195" t="n"/>
    </row>
    <row r="982" ht="12.75" customHeight="1" s="324">
      <c r="C982" s="195" t="n"/>
      <c r="D982" s="195" t="n"/>
      <c r="F982" s="195" t="n"/>
    </row>
    <row r="983" ht="12.75" customHeight="1" s="324">
      <c r="C983" s="195" t="n"/>
      <c r="D983" s="195" t="n"/>
      <c r="F983" s="195" t="n"/>
    </row>
    <row r="984" ht="12.75" customHeight="1" s="324">
      <c r="C984" s="195" t="n"/>
      <c r="D984" s="195" t="n"/>
      <c r="F984" s="195" t="n"/>
    </row>
    <row r="985" ht="12.75" customHeight="1" s="324">
      <c r="C985" s="195" t="n"/>
      <c r="D985" s="195" t="n"/>
      <c r="F985" s="195" t="n"/>
    </row>
    <row r="986" ht="12.75" customHeight="1" s="324">
      <c r="C986" s="195" t="n"/>
      <c r="D986" s="195" t="n"/>
      <c r="F986" s="195" t="n"/>
    </row>
    <row r="987" ht="12.75" customHeight="1" s="324">
      <c r="C987" s="195" t="n"/>
      <c r="D987" s="195" t="n"/>
      <c r="F987" s="195" t="n"/>
    </row>
    <row r="988" ht="12.75" customHeight="1" s="324">
      <c r="C988" s="195" t="n"/>
      <c r="D988" s="195" t="n"/>
      <c r="F988" s="195" t="n"/>
    </row>
    <row r="989" ht="12.75" customHeight="1" s="324">
      <c r="C989" s="195" t="n"/>
      <c r="D989" s="195" t="n"/>
      <c r="F989" s="195" t="n"/>
    </row>
    <row r="990" ht="12.75" customHeight="1" s="324">
      <c r="C990" s="195" t="n"/>
      <c r="D990" s="195" t="n"/>
      <c r="F990" s="195" t="n"/>
    </row>
    <row r="991" ht="12.75" customHeight="1" s="324">
      <c r="C991" s="195" t="n"/>
      <c r="D991" s="195" t="n"/>
      <c r="F991" s="195" t="n"/>
    </row>
    <row r="992" ht="12.75" customHeight="1" s="324">
      <c r="C992" s="195" t="n"/>
      <c r="D992" s="195" t="n"/>
      <c r="F992" s="195" t="n"/>
    </row>
    <row r="993" ht="12.75" customHeight="1" s="324">
      <c r="C993" s="195" t="n"/>
      <c r="D993" s="195" t="n"/>
      <c r="F993" s="195" t="n"/>
    </row>
    <row r="994" ht="12.75" customHeight="1" s="324">
      <c r="C994" s="195" t="n"/>
      <c r="D994" s="195" t="n"/>
      <c r="F994" s="195" t="n"/>
    </row>
    <row r="995" ht="12.75" customHeight="1" s="324">
      <c r="C995" s="195" t="n"/>
      <c r="D995" s="195" t="n"/>
      <c r="F995" s="195" t="n"/>
    </row>
    <row r="996" ht="12.75" customHeight="1" s="324">
      <c r="C996" s="195" t="n"/>
      <c r="D996" s="195" t="n"/>
      <c r="F996" s="195" t="n"/>
    </row>
    <row r="997" ht="12.75" customHeight="1" s="324">
      <c r="C997" s="195" t="n"/>
      <c r="D997" s="195" t="n"/>
      <c r="F997" s="195" t="n"/>
    </row>
    <row r="998" ht="12.75" customHeight="1" s="324">
      <c r="C998" s="195" t="n"/>
      <c r="D998" s="195" t="n"/>
      <c r="F998" s="195" t="n"/>
    </row>
    <row r="999" ht="12.75" customHeight="1" s="324">
      <c r="C999" s="195" t="n"/>
      <c r="D999" s="195" t="n"/>
      <c r="F999" s="195" t="n"/>
    </row>
    <row r="1000" ht="12.75" customHeight="1" s="324">
      <c r="C1000" s="195" t="n"/>
      <c r="D1000" s="195" t="n"/>
      <c r="F1000" s="195" t="n"/>
    </row>
  </sheetData>
  <mergeCells count="15">
    <mergeCell ref="C190:R190"/>
    <mergeCell ref="A70:D70"/>
    <mergeCell ref="A88:G88"/>
    <mergeCell ref="A94:G94"/>
    <mergeCell ref="C183:R183"/>
    <mergeCell ref="A61:D61"/>
    <mergeCell ref="A34:D34"/>
    <mergeCell ref="A3:G3"/>
    <mergeCell ref="C176:R176"/>
    <mergeCell ref="A52:D52"/>
    <mergeCell ref="A2:G2"/>
    <mergeCell ref="A43:D43"/>
    <mergeCell ref="A82:G82"/>
    <mergeCell ref="A76:G76"/>
    <mergeCell ref="A1:K1"/>
  </mergeCells>
  <conditionalFormatting sqref="E63:G70">
    <cfRule type="containsText" priority="1" operator="containsText" dxfId="4" text="FALSE">
      <formula>NOT(ISERROR(SEARCH(("FALSE"),(E63))))</formula>
    </cfRule>
  </conditionalFormatting>
  <pageMargins left="0.236111111111111" right="0.236111111111111" top="0.75" bottom="0.75" header="0" footer="0"/>
  <pageSetup orientation="landscape"/>
  <headerFooter>
    <oddHeader/>
    <oddFooter>&amp;CPage &amp;P of </oddFooter>
    <evenHeader/>
    <evenFooter/>
    <firstHeader/>
    <firstFooter/>
  </headerFooter>
  <drawing r:id="rId1"/>
</worksheet>
</file>

<file path=xl/worksheets/sheet6.xml><?xml version="1.0" encoding="utf-8"?>
<worksheet xmlns="http://schemas.openxmlformats.org/spreadsheetml/2006/main">
  <sheetPr>
    <tabColor rgb="FFD6E0E7"/>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4" min="1" max="1"/>
    <col hidden="1" width="9.5" customWidth="1" style="324" min="2" max="2"/>
    <col hidden="1" width="8.880000000000001" customWidth="1" style="324" min="3" max="6"/>
    <col width="8.630000000000001" customWidth="1" style="324" min="7" max="26"/>
  </cols>
  <sheetData>
    <row r="1" ht="12.75" customHeight="1" s="324"/>
    <row r="2" ht="12.75" customHeight="1" s="324"/>
    <row r="3" ht="12.75" customHeight="1" s="324"/>
    <row r="4" ht="12.75" customHeight="1" s="324"/>
    <row r="5" ht="12.75" customHeight="1" s="324"/>
    <row r="6" ht="12.75" customHeight="1" s="324"/>
    <row r="7" ht="12.75" customHeight="1" s="324"/>
    <row r="8" ht="12.75" customHeight="1" s="324"/>
    <row r="9" ht="12.75" customHeight="1" s="324"/>
    <row r="10" ht="12.75" customHeight="1" s="324"/>
    <row r="11" ht="12.75" customHeight="1" s="324"/>
    <row r="12" ht="12.75" customHeight="1" s="324"/>
    <row r="13" ht="12.75" customHeight="1" s="324"/>
    <row r="14" ht="12.75" customHeight="1" s="324"/>
    <row r="15" ht="12.75" customHeight="1" s="324"/>
    <row r="16" ht="12.75" customHeight="1" s="324"/>
    <row r="17" ht="12.75" customHeight="1" s="324"/>
    <row r="18" ht="12.75" customHeight="1" s="324"/>
    <row r="19" ht="12.75" customHeight="1" s="324"/>
    <row r="20" ht="12.75" customHeight="1" s="324"/>
    <row r="21" ht="12.75" customHeight="1" s="324"/>
    <row r="22" ht="12.75" customHeight="1" s="324"/>
    <row r="23" ht="12.75" customHeight="1" s="324"/>
    <row r="24" ht="12.75" customHeight="1" s="324"/>
    <row r="25" ht="12.75" customHeight="1" s="324"/>
    <row r="26" ht="12.75" customHeight="1" s="324"/>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7.xml><?xml version="1.0" encoding="utf-8"?>
<worksheet xmlns="http://schemas.openxmlformats.org/spreadsheetml/2006/main">
  <sheetPr>
    <tabColor rgb="FFD6E0E7"/>
    <outlinePr summaryBelow="0" summaryRight="0"/>
    <pageSetUpPr/>
  </sheetPr>
  <dimension ref="A1:D1000"/>
  <sheetViews>
    <sheetView workbookViewId="0">
      <selection activeCell="A1" sqref="A1"/>
    </sheetView>
  </sheetViews>
  <sheetFormatPr baseColWidth="8" defaultColWidth="12.63" defaultRowHeight="15" customHeight="1"/>
  <cols>
    <col width="54.5" customWidth="1" style="324" min="1" max="1"/>
    <col width="23.75" customWidth="1" style="324" min="3" max="3"/>
  </cols>
  <sheetData>
    <row r="1">
      <c r="A1" s="118" t="inlineStr">
        <is>
          <t>Assumptions</t>
        </is>
      </c>
      <c r="B1" s="119" t="inlineStr">
        <is>
          <t>Units</t>
        </is>
      </c>
      <c r="C1" s="120" t="inlineStr">
        <is>
          <t>Value</t>
        </is>
      </c>
      <c r="D1" s="121" t="inlineStr">
        <is>
          <t>source</t>
        </is>
      </c>
    </row>
    <row r="2">
      <c r="A2" s="122" t="inlineStr">
        <is>
          <t>Verification frequency</t>
        </is>
      </c>
      <c r="B2" s="195" t="inlineStr">
        <is>
          <t>yrs</t>
        </is>
      </c>
      <c r="C2" s="123" t="n">
        <v>5</v>
      </c>
      <c r="D2" s="126" t="n"/>
    </row>
    <row r="3">
      <c r="A3" s="122" t="inlineStr">
        <is>
          <t>Baseline reassessment frequency</t>
        </is>
      </c>
      <c r="B3" s="195" t="inlineStr">
        <is>
          <t>yrs</t>
        </is>
      </c>
      <c r="C3" s="123" t="n">
        <v>10</v>
      </c>
      <c r="D3" s="126" t="n"/>
    </row>
    <row r="4">
      <c r="A4" s="122" t="inlineStr">
        <is>
          <t>Annual cost increase</t>
        </is>
      </c>
      <c r="B4" s="195" t="inlineStr">
        <is>
          <t>%/yr</t>
        </is>
      </c>
      <c r="C4" s="125" t="n">
        <v>0</v>
      </c>
      <c r="D4" s="126" t="n"/>
    </row>
    <row r="5">
      <c r="A5" s="122" t="inlineStr">
        <is>
          <t>Discount rate</t>
        </is>
      </c>
      <c r="B5" s="195" t="inlineStr">
        <is>
          <t>%</t>
        </is>
      </c>
      <c r="C5" s="125" t="n">
        <v>0.04</v>
      </c>
      <c r="D5" s="126" t="inlineStr">
        <is>
          <t>TNC feasibility study – Fruit Farm Creek, North Kenya, Bahamas</t>
        </is>
      </c>
    </row>
    <row r="6">
      <c r="A6" s="122" t="inlineStr">
        <is>
          <t>Mangrove restoration rate</t>
        </is>
      </c>
      <c r="B6" s="195" t="inlineStr">
        <is>
          <t>ha/yr</t>
        </is>
      </c>
      <c r="C6" s="123" t="n">
        <v>250</v>
      </c>
      <c r="D6" s="126" t="n"/>
    </row>
    <row r="7">
      <c r="A7" s="122" t="inlineStr">
        <is>
          <t>Seagrass restoration rate</t>
        </is>
      </c>
      <c r="B7" s="195" t="inlineStr">
        <is>
          <t>ha/yr</t>
        </is>
      </c>
      <c r="C7" s="123" t="n">
        <v>250</v>
      </c>
      <c r="D7" s="126" t="n"/>
    </row>
    <row r="8">
      <c r="A8" s="122" t="inlineStr">
        <is>
          <t>Salt marsh restoration rate</t>
        </is>
      </c>
      <c r="B8" s="195" t="inlineStr">
        <is>
          <t>ha/yr</t>
        </is>
      </c>
      <c r="C8" s="123" t="n">
        <v>250</v>
      </c>
      <c r="D8" s="126" t="n"/>
    </row>
    <row r="9">
      <c r="A9" s="122" t="inlineStr">
        <is>
          <t>Carbon price</t>
        </is>
      </c>
      <c r="B9" s="195" t="inlineStr">
        <is>
          <t>$/tCO2e</t>
        </is>
      </c>
      <c r="C9" s="127" t="n">
        <v>30</v>
      </c>
      <c r="D9" s="126" t="n"/>
    </row>
    <row r="10">
      <c r="A10" s="122" t="inlineStr">
        <is>
          <t>Carbon price increase</t>
        </is>
      </c>
      <c r="B10" s="195" t="inlineStr">
        <is>
          <t>%/yr</t>
        </is>
      </c>
      <c r="C10" s="125" t="n">
        <v>0.015</v>
      </c>
      <c r="D10" s="126" t="inlineStr">
        <is>
          <t>TNC feasibility study – Fruit Farm Creek, North Kenya, Bahamas</t>
        </is>
      </c>
    </row>
    <row r="11">
      <c r="A11" s="122" t="inlineStr">
        <is>
          <t>Buffer</t>
        </is>
      </c>
      <c r="B11" s="195" t="inlineStr">
        <is>
          <t>%</t>
        </is>
      </c>
      <c r="C11" s="125" t="n">
        <v>0.2</v>
      </c>
      <c r="D11" s="126" t="n"/>
    </row>
    <row r="12">
      <c r="A12" s="122" t="inlineStr">
        <is>
          <t>Site specific ecosystem loss rate (if national no national loss rate)</t>
        </is>
      </c>
      <c r="B12" s="195" t="inlineStr">
        <is>
          <t>%</t>
        </is>
      </c>
      <c r="C12" s="128" t="n">
        <v>-0.002442051857479255</v>
      </c>
      <c r="D12" s="126" t="n"/>
    </row>
    <row r="13">
      <c r="A13" s="122" t="inlineStr">
        <is>
          <t>Interest rate</t>
        </is>
      </c>
      <c r="B13" s="195" t="inlineStr">
        <is>
          <t>%</t>
        </is>
      </c>
      <c r="C13" s="125" t="n">
        <v>0.05</v>
      </c>
      <c r="D13" s="126" t="n"/>
    </row>
    <row r="14">
      <c r="A14" s="122" t="inlineStr">
        <is>
          <t>Loan repayment schedule</t>
        </is>
      </c>
      <c r="B14" s="195" t="inlineStr">
        <is>
          <t>yrs</t>
        </is>
      </c>
      <c r="C14" s="129" t="n">
        <v>10</v>
      </c>
      <c r="D14" s="126" t="n"/>
    </row>
    <row r="15">
      <c r="A15" s="122" t="inlineStr">
        <is>
          <t>Conservation project length</t>
        </is>
      </c>
      <c r="B15" s="195" t="inlineStr">
        <is>
          <t>yrs</t>
        </is>
      </c>
      <c r="C15" s="129" t="n">
        <v>20</v>
      </c>
      <c r="D15" s="126" t="n"/>
    </row>
    <row r="16">
      <c r="A16" s="122" t="inlineStr">
        <is>
          <t>Restoration project length</t>
        </is>
      </c>
      <c r="B16" s="195" t="inlineStr">
        <is>
          <t>yrs</t>
        </is>
      </c>
      <c r="C16" s="129" t="n">
        <v>20</v>
      </c>
      <c r="D16" s="126" t="n"/>
    </row>
    <row r="17">
      <c r="A17" s="122" t="inlineStr">
        <is>
          <t>Soil Organic carbon release length</t>
        </is>
      </c>
      <c r="B17" s="195" t="inlineStr">
        <is>
          <t>yrs</t>
        </is>
      </c>
      <c r="C17" s="129" t="n">
        <v>10</v>
      </c>
      <c r="D17" s="126" t="n"/>
    </row>
    <row r="18">
      <c r="A18" s="122" t="inlineStr">
        <is>
          <t>Recruitment/ Expansion scenario</t>
        </is>
      </c>
      <c r="B18" s="195" t="n"/>
      <c r="C18" s="129" t="inlineStr">
        <is>
          <t>High recruitment/ expansion</t>
        </is>
      </c>
      <c r="D18" s="126" t="n"/>
    </row>
    <row r="19">
      <c r="A19" s="130" t="inlineStr">
        <is>
          <t>Planting success rate</t>
        </is>
      </c>
      <c r="B19" s="131" t="inlineStr">
        <is>
          <t>%</t>
        </is>
      </c>
      <c r="C19" s="125" t="n">
        <v>0.6</v>
      </c>
      <c r="D19" s="126" t="n"/>
    </row>
    <row r="20">
      <c r="A20" s="38" t="inlineStr">
        <is>
          <t>Starting point scaling - restoration</t>
        </is>
      </c>
      <c r="B20" s="38" t="inlineStr">
        <is>
          <t>ha</t>
        </is>
      </c>
      <c r="C20" s="132" t="n">
        <v>500</v>
      </c>
      <c r="D20" s="126" t="n"/>
    </row>
    <row r="21">
      <c r="A21" s="133" t="inlineStr">
        <is>
          <t>Starting point scaling - conservation</t>
        </is>
      </c>
      <c r="B21" s="134" t="inlineStr">
        <is>
          <t>ha</t>
        </is>
      </c>
      <c r="C21" s="135" t="n">
        <v>20000</v>
      </c>
      <c r="D21" s="126" t="n"/>
    </row>
    <row r="22">
      <c r="A22" s="136" t="inlineStr">
        <is>
          <t>Default project length</t>
        </is>
      </c>
      <c r="B22" s="137" t="inlineStr">
        <is>
          <t>yrs</t>
        </is>
      </c>
      <c r="C22" s="138" t="n">
        <v>40</v>
      </c>
      <c r="D22" s="126" t="n"/>
    </row>
    <row r="23">
      <c r="C23" s="139" t="n"/>
    </row>
    <row r="24">
      <c r="C24" s="139" t="n"/>
    </row>
    <row r="25">
      <c r="C25" s="139" t="n"/>
    </row>
    <row r="26">
      <c r="C26" s="139" t="n"/>
    </row>
    <row r="27">
      <c r="C27" s="139" t="n"/>
    </row>
    <row r="28">
      <c r="C28" s="139" t="n"/>
    </row>
    <row r="29">
      <c r="C29" s="139" t="n"/>
    </row>
    <row r="30">
      <c r="C30" s="139" t="n"/>
    </row>
    <row r="31">
      <c r="C31" s="139" t="n"/>
    </row>
    <row r="32">
      <c r="C32" s="139" t="n"/>
    </row>
    <row r="33">
      <c r="C33" s="139" t="n"/>
    </row>
    <row r="34">
      <c r="C34" s="139" t="n"/>
    </row>
    <row r="35">
      <c r="C35" s="139" t="n"/>
    </row>
    <row r="36">
      <c r="C36" s="139" t="n"/>
    </row>
    <row r="37">
      <c r="C37" s="139" t="n"/>
    </row>
    <row r="38">
      <c r="C38" s="139" t="n"/>
    </row>
    <row r="39">
      <c r="C39" s="139" t="n"/>
    </row>
    <row r="40">
      <c r="C40" s="139" t="n"/>
    </row>
    <row r="41">
      <c r="C41" s="139" t="n"/>
    </row>
    <row r="42">
      <c r="C42" s="139" t="n"/>
    </row>
    <row r="43">
      <c r="C43" s="139" t="n"/>
    </row>
    <row r="44">
      <c r="C44" s="139" t="n"/>
    </row>
    <row r="45">
      <c r="C45" s="139" t="n"/>
    </row>
    <row r="46">
      <c r="C46" s="139" t="n"/>
    </row>
    <row r="47">
      <c r="C47" s="139" t="n"/>
    </row>
    <row r="48">
      <c r="C48" s="139" t="n"/>
    </row>
    <row r="49">
      <c r="C49" s="139" t="n"/>
    </row>
    <row r="50">
      <c r="C50" s="139" t="n"/>
    </row>
    <row r="51">
      <c r="C51" s="139" t="n"/>
    </row>
    <row r="52">
      <c r="C52" s="139" t="n"/>
    </row>
    <row r="53">
      <c r="C53" s="139" t="n"/>
    </row>
    <row r="54">
      <c r="C54" s="139" t="n"/>
    </row>
    <row r="55">
      <c r="C55" s="139" t="n"/>
    </row>
    <row r="56">
      <c r="C56" s="139" t="n"/>
    </row>
    <row r="57">
      <c r="C57" s="139" t="n"/>
    </row>
    <row r="58">
      <c r="C58" s="139" t="n"/>
    </row>
    <row r="59">
      <c r="C59" s="139" t="n"/>
    </row>
    <row r="60">
      <c r="C60" s="139" t="n"/>
    </row>
    <row r="61">
      <c r="C61" s="139" t="n"/>
    </row>
    <row r="62">
      <c r="C62" s="139" t="n"/>
    </row>
    <row r="63">
      <c r="C63" s="139" t="n"/>
    </row>
    <row r="64">
      <c r="C64" s="139" t="n"/>
    </row>
    <row r="65">
      <c r="C65" s="139" t="n"/>
    </row>
    <row r="66">
      <c r="C66" s="139" t="n"/>
    </row>
    <row r="67">
      <c r="C67" s="139" t="n"/>
    </row>
    <row r="68">
      <c r="C68" s="139" t="n"/>
    </row>
    <row r="69">
      <c r="C69" s="139" t="n"/>
    </row>
    <row r="70">
      <c r="C70" s="139" t="n"/>
    </row>
    <row r="71">
      <c r="C71" s="139" t="n"/>
    </row>
    <row r="72">
      <c r="C72" s="139" t="n"/>
    </row>
    <row r="73">
      <c r="C73" s="139" t="n"/>
    </row>
    <row r="74">
      <c r="C74" s="139" t="n"/>
    </row>
    <row r="75">
      <c r="C75" s="139" t="n"/>
    </row>
    <row r="76">
      <c r="C76" s="139" t="n"/>
    </row>
    <row r="77">
      <c r="C77" s="139" t="n"/>
    </row>
    <row r="78">
      <c r="C78" s="139" t="n"/>
    </row>
    <row r="79">
      <c r="C79" s="139" t="n"/>
    </row>
    <row r="80">
      <c r="C80" s="139" t="n"/>
    </row>
    <row r="81">
      <c r="C81" s="139" t="n"/>
    </row>
    <row r="82">
      <c r="C82" s="139" t="n"/>
    </row>
    <row r="83">
      <c r="C83" s="139" t="n"/>
    </row>
    <row r="84">
      <c r="C84" s="139" t="n"/>
    </row>
    <row r="85">
      <c r="C85" s="139" t="n"/>
    </row>
    <row r="86">
      <c r="C86" s="139" t="n"/>
    </row>
    <row r="87">
      <c r="C87" s="139" t="n"/>
    </row>
    <row r="88">
      <c r="C88" s="139" t="n"/>
    </row>
    <row r="89">
      <c r="C89" s="139" t="n"/>
    </row>
    <row r="90">
      <c r="C90" s="139" t="n"/>
    </row>
    <row r="91">
      <c r="C91" s="139" t="n"/>
    </row>
    <row r="92">
      <c r="C92" s="139" t="n"/>
    </row>
    <row r="93">
      <c r="C93" s="139" t="n"/>
    </row>
    <row r="94">
      <c r="C94" s="139" t="n"/>
    </row>
    <row r="95">
      <c r="C95" s="139" t="n"/>
    </row>
    <row r="96">
      <c r="C96" s="139" t="n"/>
    </row>
    <row r="97">
      <c r="C97" s="139" t="n"/>
    </row>
    <row r="98">
      <c r="C98" s="139" t="n"/>
    </row>
    <row r="99">
      <c r="C99" s="139" t="n"/>
    </row>
    <row r="100">
      <c r="C100" s="139" t="n"/>
    </row>
    <row r="101">
      <c r="C101" s="139" t="n"/>
    </row>
    <row r="102">
      <c r="C102" s="139" t="n"/>
    </row>
    <row r="103">
      <c r="C103" s="139" t="n"/>
    </row>
    <row r="104">
      <c r="C104" s="139" t="n"/>
    </row>
    <row r="105">
      <c r="C105" s="139" t="n"/>
    </row>
    <row r="106">
      <c r="C106" s="139" t="n"/>
    </row>
    <row r="107">
      <c r="C107" s="139" t="n"/>
    </row>
    <row r="108">
      <c r="C108" s="139" t="n"/>
    </row>
    <row r="109">
      <c r="C109" s="139" t="n"/>
    </row>
    <row r="110">
      <c r="C110" s="139" t="n"/>
    </row>
    <row r="111">
      <c r="C111" s="139" t="n"/>
    </row>
    <row r="112">
      <c r="C112" s="139" t="n"/>
    </row>
    <row r="113">
      <c r="C113" s="139" t="n"/>
    </row>
    <row r="114">
      <c r="C114" s="139" t="n"/>
    </row>
    <row r="115">
      <c r="C115" s="139" t="n"/>
    </row>
    <row r="116">
      <c r="C116" s="139" t="n"/>
    </row>
    <row r="117">
      <c r="C117" s="139" t="n"/>
    </row>
    <row r="118">
      <c r="C118" s="139" t="n"/>
    </row>
    <row r="119">
      <c r="C119" s="139" t="n"/>
    </row>
    <row r="120">
      <c r="C120" s="139" t="n"/>
    </row>
    <row r="121">
      <c r="C121" s="139" t="n"/>
    </row>
    <row r="122">
      <c r="C122" s="139" t="n"/>
    </row>
    <row r="123">
      <c r="C123" s="139" t="n"/>
    </row>
    <row r="124">
      <c r="C124" s="139" t="n"/>
    </row>
    <row r="125">
      <c r="C125" s="139" t="n"/>
    </row>
    <row r="126">
      <c r="C126" s="139" t="n"/>
    </row>
    <row r="127">
      <c r="C127" s="139" t="n"/>
    </row>
    <row r="128">
      <c r="C128" s="139" t="n"/>
    </row>
    <row r="129">
      <c r="C129" s="139" t="n"/>
    </row>
    <row r="130">
      <c r="C130" s="139" t="n"/>
    </row>
    <row r="131">
      <c r="C131" s="139" t="n"/>
    </row>
    <row r="132">
      <c r="C132" s="139" t="n"/>
    </row>
    <row r="133">
      <c r="C133" s="139" t="n"/>
    </row>
    <row r="134">
      <c r="C134" s="139" t="n"/>
    </row>
    <row r="135">
      <c r="C135" s="139" t="n"/>
    </row>
    <row r="136">
      <c r="C136" s="139" t="n"/>
    </row>
    <row r="137">
      <c r="C137" s="139" t="n"/>
    </row>
    <row r="138">
      <c r="C138" s="139" t="n"/>
    </row>
    <row r="139">
      <c r="C139" s="139" t="n"/>
    </row>
    <row r="140">
      <c r="C140" s="139" t="n"/>
    </row>
    <row r="141">
      <c r="C141" s="139" t="n"/>
    </row>
    <row r="142">
      <c r="C142" s="139" t="n"/>
    </row>
    <row r="143">
      <c r="C143" s="139" t="n"/>
    </row>
    <row r="144">
      <c r="C144" s="139" t="n"/>
    </row>
    <row r="145">
      <c r="C145" s="139" t="n"/>
    </row>
    <row r="146">
      <c r="C146" s="139" t="n"/>
    </row>
    <row r="147">
      <c r="C147" s="139" t="n"/>
    </row>
    <row r="148">
      <c r="C148" s="139" t="n"/>
    </row>
    <row r="149">
      <c r="C149" s="139" t="n"/>
    </row>
    <row r="150">
      <c r="C150" s="139" t="n"/>
    </row>
    <row r="151">
      <c r="C151" s="139" t="n"/>
    </row>
    <row r="152">
      <c r="C152" s="139" t="n"/>
    </row>
    <row r="153">
      <c r="C153" s="139" t="n"/>
    </row>
    <row r="154">
      <c r="C154" s="139" t="n"/>
    </row>
    <row r="155">
      <c r="C155" s="139" t="n"/>
    </row>
    <row r="156">
      <c r="C156" s="139" t="n"/>
    </row>
    <row r="157">
      <c r="C157" s="139" t="n"/>
    </row>
    <row r="158">
      <c r="C158" s="139" t="n"/>
    </row>
    <row r="159">
      <c r="C159" s="139" t="n"/>
    </row>
    <row r="160">
      <c r="C160" s="139" t="n"/>
    </row>
    <row r="161">
      <c r="C161" s="139" t="n"/>
    </row>
    <row r="162">
      <c r="C162" s="139" t="n"/>
    </row>
    <row r="163">
      <c r="C163" s="139" t="n"/>
    </row>
    <row r="164">
      <c r="C164" s="139" t="n"/>
    </row>
    <row r="165">
      <c r="C165" s="139" t="n"/>
    </row>
    <row r="166">
      <c r="C166" s="139" t="n"/>
    </row>
    <row r="167">
      <c r="C167" s="139" t="n"/>
    </row>
    <row r="168">
      <c r="C168" s="139" t="n"/>
    </row>
    <row r="169">
      <c r="C169" s="139" t="n"/>
    </row>
    <row r="170">
      <c r="C170" s="139" t="n"/>
    </row>
    <row r="171">
      <c r="C171" s="139" t="n"/>
    </row>
    <row r="172">
      <c r="C172" s="139" t="n"/>
    </row>
    <row r="173">
      <c r="C173" s="139" t="n"/>
    </row>
    <row r="174">
      <c r="C174" s="139" t="n"/>
    </row>
    <row r="175">
      <c r="C175" s="139" t="n"/>
    </row>
    <row r="176">
      <c r="C176" s="139" t="n"/>
    </row>
    <row r="177">
      <c r="C177" s="139" t="n"/>
    </row>
    <row r="178">
      <c r="C178" s="139" t="n"/>
    </row>
    <row r="179">
      <c r="C179" s="139" t="n"/>
    </row>
    <row r="180">
      <c r="C180" s="139" t="n"/>
    </row>
    <row r="181">
      <c r="C181" s="139" t="n"/>
    </row>
    <row r="182">
      <c r="C182" s="139" t="n"/>
    </row>
    <row r="183">
      <c r="C183" s="139" t="n"/>
    </row>
    <row r="184">
      <c r="C184" s="139" t="n"/>
    </row>
    <row r="185">
      <c r="C185" s="139" t="n"/>
    </row>
    <row r="186">
      <c r="C186" s="139" t="n"/>
    </row>
    <row r="187">
      <c r="C187" s="139" t="n"/>
    </row>
    <row r="188">
      <c r="C188" s="139" t="n"/>
    </row>
    <row r="189">
      <c r="C189" s="139" t="n"/>
    </row>
    <row r="190">
      <c r="C190" s="139" t="n"/>
    </row>
    <row r="191">
      <c r="C191" s="139" t="n"/>
    </row>
    <row r="192">
      <c r="C192" s="139" t="n"/>
    </row>
    <row r="193">
      <c r="C193" s="139" t="n"/>
    </row>
    <row r="194">
      <c r="C194" s="139" t="n"/>
    </row>
    <row r="195">
      <c r="C195" s="139" t="n"/>
    </row>
    <row r="196">
      <c r="C196" s="139" t="n"/>
    </row>
    <row r="197">
      <c r="C197" s="139" t="n"/>
    </row>
    <row r="198">
      <c r="C198" s="139" t="n"/>
    </row>
    <row r="199">
      <c r="C199" s="139" t="n"/>
    </row>
    <row r="200">
      <c r="C200" s="139" t="n"/>
    </row>
    <row r="201">
      <c r="C201" s="139" t="n"/>
    </row>
    <row r="202">
      <c r="C202" s="139" t="n"/>
    </row>
    <row r="203">
      <c r="C203" s="139" t="n"/>
    </row>
    <row r="204">
      <c r="C204" s="139" t="n"/>
    </row>
    <row r="205">
      <c r="C205" s="139" t="n"/>
    </row>
    <row r="206">
      <c r="C206" s="139" t="n"/>
    </row>
    <row r="207">
      <c r="C207" s="139" t="n"/>
    </row>
    <row r="208">
      <c r="C208" s="139" t="n"/>
    </row>
    <row r="209">
      <c r="C209" s="139" t="n"/>
    </row>
    <row r="210">
      <c r="C210" s="139" t="n"/>
    </row>
    <row r="211">
      <c r="C211" s="139" t="n"/>
    </row>
    <row r="212">
      <c r="C212" s="139" t="n"/>
    </row>
    <row r="213">
      <c r="C213" s="139" t="n"/>
    </row>
    <row r="214">
      <c r="C214" s="139" t="n"/>
    </row>
    <row r="215">
      <c r="C215" s="139" t="n"/>
    </row>
    <row r="216">
      <c r="C216" s="139" t="n"/>
    </row>
    <row r="217">
      <c r="C217" s="139" t="n"/>
    </row>
    <row r="218">
      <c r="C218" s="139" t="n"/>
    </row>
    <row r="219">
      <c r="C219" s="139" t="n"/>
    </row>
    <row r="220">
      <c r="C220" s="139" t="n"/>
    </row>
    <row r="221">
      <c r="C221" s="139" t="n"/>
    </row>
    <row r="222">
      <c r="C222" s="139" t="n"/>
    </row>
    <row r="223">
      <c r="C223" s="139" t="n"/>
    </row>
    <row r="224">
      <c r="C224" s="139" t="n"/>
    </row>
    <row r="225">
      <c r="C225" s="139" t="n"/>
    </row>
    <row r="226">
      <c r="C226" s="139" t="n"/>
    </row>
    <row r="227">
      <c r="C227" s="139" t="n"/>
    </row>
    <row r="228">
      <c r="C228" s="139" t="n"/>
    </row>
    <row r="229">
      <c r="C229" s="139" t="n"/>
    </row>
    <row r="230">
      <c r="C230" s="139" t="n"/>
    </row>
    <row r="231">
      <c r="C231" s="139" t="n"/>
    </row>
    <row r="232">
      <c r="C232" s="139" t="n"/>
    </row>
    <row r="233">
      <c r="C233" s="139" t="n"/>
    </row>
    <row r="234">
      <c r="C234" s="139" t="n"/>
    </row>
    <row r="235">
      <c r="C235" s="139" t="n"/>
    </row>
    <row r="236">
      <c r="C236" s="139" t="n"/>
    </row>
    <row r="237">
      <c r="C237" s="139" t="n"/>
    </row>
    <row r="238">
      <c r="C238" s="139" t="n"/>
    </row>
    <row r="239">
      <c r="C239" s="139" t="n"/>
    </row>
    <row r="240">
      <c r="C240" s="139" t="n"/>
    </row>
    <row r="241">
      <c r="C241" s="139" t="n"/>
    </row>
    <row r="242">
      <c r="C242" s="139" t="n"/>
    </row>
    <row r="243">
      <c r="C243" s="139" t="n"/>
    </row>
    <row r="244">
      <c r="C244" s="139" t="n"/>
    </row>
    <row r="245">
      <c r="C245" s="139" t="n"/>
    </row>
    <row r="246">
      <c r="C246" s="139" t="n"/>
    </row>
    <row r="247">
      <c r="C247" s="139" t="n"/>
    </row>
    <row r="248">
      <c r="C248" s="139" t="n"/>
    </row>
    <row r="249">
      <c r="C249" s="139" t="n"/>
    </row>
    <row r="250">
      <c r="C250" s="139" t="n"/>
    </row>
    <row r="251">
      <c r="C251" s="139" t="n"/>
    </row>
    <row r="252">
      <c r="C252" s="139" t="n"/>
    </row>
    <row r="253">
      <c r="C253" s="139" t="n"/>
    </row>
    <row r="254">
      <c r="C254" s="139" t="n"/>
    </row>
    <row r="255">
      <c r="C255" s="139" t="n"/>
    </row>
    <row r="256">
      <c r="C256" s="139" t="n"/>
    </row>
    <row r="257">
      <c r="C257" s="139" t="n"/>
    </row>
    <row r="258">
      <c r="C258" s="139" t="n"/>
    </row>
    <row r="259">
      <c r="C259" s="139" t="n"/>
    </row>
    <row r="260">
      <c r="C260" s="139" t="n"/>
    </row>
    <row r="261">
      <c r="C261" s="139" t="n"/>
    </row>
    <row r="262">
      <c r="C262" s="139" t="n"/>
    </row>
    <row r="263">
      <c r="C263" s="139" t="n"/>
    </row>
    <row r="264">
      <c r="C264" s="139" t="n"/>
    </row>
    <row r="265">
      <c r="C265" s="139" t="n"/>
    </row>
    <row r="266">
      <c r="C266" s="139" t="n"/>
    </row>
    <row r="267">
      <c r="C267" s="139" t="n"/>
    </row>
    <row r="268">
      <c r="C268" s="139" t="n"/>
    </row>
    <row r="269">
      <c r="C269" s="139" t="n"/>
    </row>
    <row r="270">
      <c r="C270" s="139" t="n"/>
    </row>
    <row r="271">
      <c r="C271" s="139" t="n"/>
    </row>
    <row r="272">
      <c r="C272" s="139" t="n"/>
    </row>
    <row r="273">
      <c r="C273" s="139" t="n"/>
    </row>
    <row r="274">
      <c r="C274" s="139" t="n"/>
    </row>
    <row r="275">
      <c r="C275" s="139" t="n"/>
    </row>
    <row r="276">
      <c r="C276" s="139" t="n"/>
    </row>
    <row r="277">
      <c r="C277" s="139" t="n"/>
    </row>
    <row r="278">
      <c r="C278" s="139" t="n"/>
    </row>
    <row r="279">
      <c r="C279" s="139" t="n"/>
    </row>
    <row r="280">
      <c r="C280" s="139" t="n"/>
    </row>
    <row r="281">
      <c r="C281" s="139" t="n"/>
    </row>
    <row r="282">
      <c r="C282" s="139" t="n"/>
    </row>
    <row r="283">
      <c r="C283" s="139" t="n"/>
    </row>
    <row r="284">
      <c r="C284" s="139" t="n"/>
    </row>
    <row r="285">
      <c r="C285" s="139" t="n"/>
    </row>
    <row r="286">
      <c r="C286" s="139" t="n"/>
    </row>
    <row r="287">
      <c r="C287" s="139" t="n"/>
    </row>
    <row r="288">
      <c r="C288" s="139" t="n"/>
    </row>
    <row r="289">
      <c r="C289" s="139" t="n"/>
    </row>
    <row r="290">
      <c r="C290" s="139" t="n"/>
    </row>
    <row r="291">
      <c r="C291" s="139" t="n"/>
    </row>
    <row r="292">
      <c r="C292" s="139" t="n"/>
    </row>
    <row r="293">
      <c r="C293" s="139" t="n"/>
    </row>
    <row r="294">
      <c r="C294" s="139" t="n"/>
    </row>
    <row r="295">
      <c r="C295" s="139" t="n"/>
    </row>
    <row r="296">
      <c r="C296" s="139" t="n"/>
    </row>
    <row r="297">
      <c r="C297" s="139" t="n"/>
    </row>
    <row r="298">
      <c r="C298" s="139" t="n"/>
    </row>
    <row r="299">
      <c r="C299" s="139" t="n"/>
    </row>
    <row r="300">
      <c r="C300" s="139" t="n"/>
    </row>
    <row r="301">
      <c r="C301" s="139" t="n"/>
    </row>
    <row r="302">
      <c r="C302" s="139" t="n"/>
    </row>
    <row r="303">
      <c r="C303" s="139" t="n"/>
    </row>
    <row r="304">
      <c r="C304" s="139" t="n"/>
    </row>
    <row r="305">
      <c r="C305" s="139" t="n"/>
    </row>
    <row r="306">
      <c r="C306" s="139" t="n"/>
    </row>
    <row r="307">
      <c r="C307" s="139" t="n"/>
    </row>
    <row r="308">
      <c r="C308" s="139" t="n"/>
    </row>
    <row r="309">
      <c r="C309" s="139" t="n"/>
    </row>
    <row r="310">
      <c r="C310" s="139" t="n"/>
    </row>
    <row r="311">
      <c r="C311" s="139" t="n"/>
    </row>
    <row r="312">
      <c r="C312" s="139" t="n"/>
    </row>
    <row r="313">
      <c r="C313" s="139" t="n"/>
    </row>
    <row r="314">
      <c r="C314" s="139" t="n"/>
    </row>
    <row r="315">
      <c r="C315" s="139" t="n"/>
    </row>
    <row r="316">
      <c r="C316" s="139" t="n"/>
    </row>
    <row r="317">
      <c r="C317" s="139" t="n"/>
    </row>
    <row r="318">
      <c r="C318" s="139" t="n"/>
    </row>
    <row r="319">
      <c r="C319" s="139" t="n"/>
    </row>
    <row r="320">
      <c r="C320" s="139" t="n"/>
    </row>
    <row r="321">
      <c r="C321" s="139" t="n"/>
    </row>
    <row r="322">
      <c r="C322" s="139" t="n"/>
    </row>
    <row r="323">
      <c r="C323" s="139" t="n"/>
    </row>
    <row r="324">
      <c r="C324" s="139" t="n"/>
    </row>
    <row r="325">
      <c r="C325" s="139" t="n"/>
    </row>
    <row r="326">
      <c r="C326" s="139" t="n"/>
    </row>
    <row r="327">
      <c r="C327" s="139" t="n"/>
    </row>
    <row r="328">
      <c r="C328" s="139" t="n"/>
    </row>
    <row r="329">
      <c r="C329" s="139" t="n"/>
    </row>
    <row r="330">
      <c r="C330" s="139" t="n"/>
    </row>
    <row r="331">
      <c r="C331" s="139" t="n"/>
    </row>
    <row r="332">
      <c r="C332" s="139" t="n"/>
    </row>
    <row r="333">
      <c r="C333" s="139" t="n"/>
    </row>
    <row r="334">
      <c r="C334" s="139" t="n"/>
    </row>
    <row r="335">
      <c r="C335" s="139" t="n"/>
    </row>
    <row r="336">
      <c r="C336" s="139" t="n"/>
    </row>
    <row r="337">
      <c r="C337" s="139" t="n"/>
    </row>
    <row r="338">
      <c r="C338" s="139" t="n"/>
    </row>
    <row r="339">
      <c r="C339" s="139" t="n"/>
    </row>
    <row r="340">
      <c r="C340" s="139" t="n"/>
    </row>
    <row r="341">
      <c r="C341" s="139" t="n"/>
    </row>
    <row r="342">
      <c r="C342" s="139" t="n"/>
    </row>
    <row r="343">
      <c r="C343" s="139" t="n"/>
    </row>
    <row r="344">
      <c r="C344" s="139" t="n"/>
    </row>
    <row r="345">
      <c r="C345" s="139" t="n"/>
    </row>
    <row r="346">
      <c r="C346" s="139" t="n"/>
    </row>
    <row r="347">
      <c r="C347" s="139" t="n"/>
    </row>
    <row r="348">
      <c r="C348" s="139" t="n"/>
    </row>
    <row r="349">
      <c r="C349" s="139" t="n"/>
    </row>
    <row r="350">
      <c r="C350" s="139" t="n"/>
    </row>
    <row r="351">
      <c r="C351" s="139" t="n"/>
    </row>
    <row r="352">
      <c r="C352" s="139" t="n"/>
    </row>
    <row r="353">
      <c r="C353" s="139" t="n"/>
    </row>
    <row r="354">
      <c r="C354" s="139" t="n"/>
    </row>
    <row r="355">
      <c r="C355" s="139" t="n"/>
    </row>
    <row r="356">
      <c r="C356" s="139" t="n"/>
    </row>
    <row r="357">
      <c r="C357" s="139" t="n"/>
    </row>
    <row r="358">
      <c r="C358" s="139" t="n"/>
    </row>
    <row r="359">
      <c r="C359" s="139" t="n"/>
    </row>
    <row r="360">
      <c r="C360" s="139" t="n"/>
    </row>
    <row r="361">
      <c r="C361" s="139" t="n"/>
    </row>
    <row r="362">
      <c r="C362" s="139" t="n"/>
    </row>
    <row r="363">
      <c r="C363" s="139" t="n"/>
    </row>
    <row r="364">
      <c r="C364" s="139" t="n"/>
    </row>
    <row r="365">
      <c r="C365" s="139" t="n"/>
    </row>
    <row r="366">
      <c r="C366" s="139" t="n"/>
    </row>
    <row r="367">
      <c r="C367" s="139" t="n"/>
    </row>
    <row r="368">
      <c r="C368" s="139" t="n"/>
    </row>
    <row r="369">
      <c r="C369" s="139" t="n"/>
    </row>
    <row r="370">
      <c r="C370" s="139" t="n"/>
    </row>
    <row r="371">
      <c r="C371" s="139" t="n"/>
    </row>
    <row r="372">
      <c r="C372" s="139" t="n"/>
    </row>
    <row r="373">
      <c r="C373" s="139" t="n"/>
    </row>
    <row r="374">
      <c r="C374" s="139" t="n"/>
    </row>
    <row r="375">
      <c r="C375" s="139" t="n"/>
    </row>
    <row r="376">
      <c r="C376" s="139" t="n"/>
    </row>
    <row r="377">
      <c r="C377" s="139" t="n"/>
    </row>
    <row r="378">
      <c r="C378" s="139" t="n"/>
    </row>
    <row r="379">
      <c r="C379" s="139" t="n"/>
    </row>
    <row r="380">
      <c r="C380" s="139" t="n"/>
    </row>
    <row r="381">
      <c r="C381" s="139" t="n"/>
    </row>
    <row r="382">
      <c r="C382" s="139" t="n"/>
    </row>
    <row r="383">
      <c r="C383" s="139" t="n"/>
    </row>
    <row r="384">
      <c r="C384" s="139" t="n"/>
    </row>
    <row r="385">
      <c r="C385" s="139" t="n"/>
    </row>
    <row r="386">
      <c r="C386" s="139" t="n"/>
    </row>
    <row r="387">
      <c r="C387" s="139" t="n"/>
    </row>
    <row r="388">
      <c r="C388" s="139" t="n"/>
    </row>
    <row r="389">
      <c r="C389" s="139" t="n"/>
    </row>
    <row r="390">
      <c r="C390" s="139" t="n"/>
    </row>
    <row r="391">
      <c r="C391" s="139" t="n"/>
    </row>
    <row r="392">
      <c r="C392" s="139" t="n"/>
    </row>
    <row r="393">
      <c r="C393" s="139" t="n"/>
    </row>
    <row r="394">
      <c r="C394" s="139" t="n"/>
    </row>
    <row r="395">
      <c r="C395" s="139" t="n"/>
    </row>
    <row r="396">
      <c r="C396" s="139" t="n"/>
    </row>
    <row r="397">
      <c r="C397" s="139" t="n"/>
    </row>
    <row r="398">
      <c r="C398" s="139" t="n"/>
    </row>
    <row r="399">
      <c r="C399" s="139" t="n"/>
    </row>
    <row r="400">
      <c r="C400" s="139" t="n"/>
    </row>
    <row r="401">
      <c r="C401" s="139" t="n"/>
    </row>
    <row r="402">
      <c r="C402" s="139" t="n"/>
    </row>
    <row r="403">
      <c r="C403" s="139" t="n"/>
    </row>
    <row r="404">
      <c r="C404" s="139" t="n"/>
    </row>
    <row r="405">
      <c r="C405" s="139" t="n"/>
    </row>
    <row r="406">
      <c r="C406" s="139" t="n"/>
    </row>
    <row r="407">
      <c r="C407" s="139" t="n"/>
    </row>
    <row r="408">
      <c r="C408" s="139" t="n"/>
    </row>
    <row r="409">
      <c r="C409" s="139" t="n"/>
    </row>
    <row r="410">
      <c r="C410" s="139" t="n"/>
    </row>
    <row r="411">
      <c r="C411" s="139" t="n"/>
    </row>
    <row r="412">
      <c r="C412" s="139" t="n"/>
    </row>
    <row r="413">
      <c r="C413" s="139" t="n"/>
    </row>
    <row r="414">
      <c r="C414" s="139" t="n"/>
    </row>
    <row r="415">
      <c r="C415" s="139" t="n"/>
    </row>
    <row r="416">
      <c r="C416" s="139" t="n"/>
    </row>
    <row r="417">
      <c r="C417" s="139" t="n"/>
    </row>
    <row r="418">
      <c r="C418" s="139" t="n"/>
    </row>
    <row r="419">
      <c r="C419" s="139" t="n"/>
    </row>
    <row r="420">
      <c r="C420" s="139" t="n"/>
    </row>
    <row r="421">
      <c r="C421" s="139" t="n"/>
    </row>
    <row r="422">
      <c r="C422" s="139" t="n"/>
    </row>
    <row r="423">
      <c r="C423" s="139" t="n"/>
    </row>
    <row r="424">
      <c r="C424" s="139" t="n"/>
    </row>
    <row r="425">
      <c r="C425" s="139" t="n"/>
    </row>
    <row r="426">
      <c r="C426" s="139" t="n"/>
    </row>
    <row r="427">
      <c r="C427" s="139" t="n"/>
    </row>
    <row r="428">
      <c r="C428" s="139" t="n"/>
    </row>
    <row r="429">
      <c r="C429" s="139" t="n"/>
    </row>
    <row r="430">
      <c r="C430" s="139" t="n"/>
    </row>
    <row r="431">
      <c r="C431" s="139" t="n"/>
    </row>
    <row r="432">
      <c r="C432" s="139" t="n"/>
    </row>
    <row r="433">
      <c r="C433" s="139" t="n"/>
    </row>
    <row r="434">
      <c r="C434" s="139" t="n"/>
    </row>
    <row r="435">
      <c r="C435" s="139" t="n"/>
    </row>
    <row r="436">
      <c r="C436" s="139" t="n"/>
    </row>
    <row r="437">
      <c r="C437" s="139" t="n"/>
    </row>
    <row r="438">
      <c r="C438" s="139" t="n"/>
    </row>
    <row r="439">
      <c r="C439" s="139" t="n"/>
    </row>
    <row r="440">
      <c r="C440" s="139" t="n"/>
    </row>
    <row r="441">
      <c r="C441" s="139" t="n"/>
    </row>
    <row r="442">
      <c r="C442" s="139" t="n"/>
    </row>
    <row r="443">
      <c r="C443" s="139" t="n"/>
    </row>
    <row r="444">
      <c r="C444" s="139" t="n"/>
    </row>
    <row r="445">
      <c r="C445" s="139" t="n"/>
    </row>
    <row r="446">
      <c r="C446" s="139" t="n"/>
    </row>
    <row r="447">
      <c r="C447" s="139" t="n"/>
    </row>
    <row r="448">
      <c r="C448" s="139" t="n"/>
    </row>
    <row r="449">
      <c r="C449" s="139" t="n"/>
    </row>
    <row r="450">
      <c r="C450" s="139" t="n"/>
    </row>
    <row r="451">
      <c r="C451" s="139" t="n"/>
    </row>
    <row r="452">
      <c r="C452" s="139" t="n"/>
    </row>
    <row r="453">
      <c r="C453" s="139" t="n"/>
    </row>
    <row r="454">
      <c r="C454" s="139" t="n"/>
    </row>
    <row r="455">
      <c r="C455" s="139" t="n"/>
    </row>
    <row r="456">
      <c r="C456" s="139" t="n"/>
    </row>
    <row r="457">
      <c r="C457" s="139" t="n"/>
    </row>
    <row r="458">
      <c r="C458" s="139" t="n"/>
    </row>
    <row r="459">
      <c r="C459" s="139" t="n"/>
    </row>
    <row r="460">
      <c r="C460" s="139" t="n"/>
    </row>
    <row r="461">
      <c r="C461" s="139" t="n"/>
    </row>
    <row r="462">
      <c r="C462" s="139" t="n"/>
    </row>
    <row r="463">
      <c r="C463" s="139" t="n"/>
    </row>
    <row r="464">
      <c r="C464" s="139" t="n"/>
    </row>
    <row r="465">
      <c r="C465" s="139" t="n"/>
    </row>
    <row r="466">
      <c r="C466" s="139" t="n"/>
    </row>
    <row r="467">
      <c r="C467" s="139" t="n"/>
    </row>
    <row r="468">
      <c r="C468" s="139" t="n"/>
    </row>
    <row r="469">
      <c r="C469" s="139" t="n"/>
    </row>
    <row r="470">
      <c r="C470" s="139" t="n"/>
    </row>
    <row r="471">
      <c r="C471" s="139" t="n"/>
    </row>
    <row r="472">
      <c r="C472" s="139" t="n"/>
    </row>
    <row r="473">
      <c r="C473" s="139" t="n"/>
    </row>
    <row r="474">
      <c r="C474" s="139" t="n"/>
    </row>
    <row r="475">
      <c r="C475" s="139" t="n"/>
    </row>
    <row r="476">
      <c r="C476" s="139" t="n"/>
    </row>
    <row r="477">
      <c r="C477" s="139" t="n"/>
    </row>
    <row r="478">
      <c r="C478" s="139" t="n"/>
    </row>
    <row r="479">
      <c r="C479" s="139" t="n"/>
    </row>
    <row r="480">
      <c r="C480" s="139" t="n"/>
    </row>
    <row r="481">
      <c r="C481" s="139" t="n"/>
    </row>
    <row r="482">
      <c r="C482" s="139" t="n"/>
    </row>
    <row r="483">
      <c r="C483" s="139" t="n"/>
    </row>
    <row r="484">
      <c r="C484" s="139" t="n"/>
    </row>
    <row r="485">
      <c r="C485" s="139" t="n"/>
    </row>
    <row r="486">
      <c r="C486" s="139" t="n"/>
    </row>
    <row r="487">
      <c r="C487" s="139" t="n"/>
    </row>
    <row r="488">
      <c r="C488" s="139" t="n"/>
    </row>
    <row r="489">
      <c r="C489" s="139" t="n"/>
    </row>
    <row r="490">
      <c r="C490" s="139" t="n"/>
    </row>
    <row r="491">
      <c r="C491" s="139" t="n"/>
    </row>
    <row r="492">
      <c r="C492" s="139" t="n"/>
    </row>
    <row r="493">
      <c r="C493" s="139" t="n"/>
    </row>
    <row r="494">
      <c r="C494" s="139" t="n"/>
    </row>
    <row r="495">
      <c r="C495" s="139" t="n"/>
    </row>
    <row r="496">
      <c r="C496" s="139" t="n"/>
    </row>
    <row r="497">
      <c r="C497" s="139" t="n"/>
    </row>
    <row r="498">
      <c r="C498" s="139" t="n"/>
    </row>
    <row r="499">
      <c r="C499" s="139" t="n"/>
    </row>
    <row r="500">
      <c r="C500" s="139" t="n"/>
    </row>
    <row r="501">
      <c r="C501" s="139" t="n"/>
    </row>
    <row r="502">
      <c r="C502" s="139" t="n"/>
    </row>
    <row r="503">
      <c r="C503" s="139" t="n"/>
    </row>
    <row r="504">
      <c r="C504" s="139" t="n"/>
    </row>
    <row r="505">
      <c r="C505" s="139" t="n"/>
    </row>
    <row r="506">
      <c r="C506" s="139" t="n"/>
    </row>
    <row r="507">
      <c r="C507" s="139" t="n"/>
    </row>
    <row r="508">
      <c r="C508" s="139" t="n"/>
    </row>
    <row r="509">
      <c r="C509" s="139" t="n"/>
    </row>
    <row r="510">
      <c r="C510" s="139" t="n"/>
    </row>
    <row r="511">
      <c r="C511" s="139" t="n"/>
    </row>
    <row r="512">
      <c r="C512" s="139" t="n"/>
    </row>
    <row r="513">
      <c r="C513" s="139" t="n"/>
    </row>
    <row r="514">
      <c r="C514" s="139" t="n"/>
    </row>
    <row r="515">
      <c r="C515" s="139" t="n"/>
    </row>
    <row r="516">
      <c r="C516" s="139" t="n"/>
    </row>
    <row r="517">
      <c r="C517" s="139" t="n"/>
    </row>
    <row r="518">
      <c r="C518" s="139" t="n"/>
    </row>
    <row r="519">
      <c r="C519" s="139" t="n"/>
    </row>
    <row r="520">
      <c r="C520" s="139" t="n"/>
    </row>
    <row r="521">
      <c r="C521" s="139" t="n"/>
    </row>
    <row r="522">
      <c r="C522" s="139" t="n"/>
    </row>
    <row r="523">
      <c r="C523" s="139" t="n"/>
    </row>
    <row r="524">
      <c r="C524" s="139" t="n"/>
    </row>
    <row r="525">
      <c r="C525" s="139" t="n"/>
    </row>
    <row r="526">
      <c r="C526" s="139" t="n"/>
    </row>
    <row r="527">
      <c r="C527" s="139" t="n"/>
    </row>
    <row r="528">
      <c r="C528" s="139" t="n"/>
    </row>
    <row r="529">
      <c r="C529" s="139" t="n"/>
    </row>
    <row r="530">
      <c r="C530" s="139" t="n"/>
    </row>
    <row r="531">
      <c r="C531" s="139" t="n"/>
    </row>
    <row r="532">
      <c r="C532" s="139" t="n"/>
    </row>
    <row r="533">
      <c r="C533" s="139" t="n"/>
    </row>
    <row r="534">
      <c r="C534" s="139" t="n"/>
    </row>
    <row r="535">
      <c r="C535" s="139" t="n"/>
    </row>
    <row r="536">
      <c r="C536" s="139" t="n"/>
    </row>
    <row r="537">
      <c r="C537" s="139" t="n"/>
    </row>
    <row r="538">
      <c r="C538" s="139" t="n"/>
    </row>
    <row r="539">
      <c r="C539" s="139" t="n"/>
    </row>
    <row r="540">
      <c r="C540" s="139" t="n"/>
    </row>
    <row r="541">
      <c r="C541" s="139" t="n"/>
    </row>
    <row r="542">
      <c r="C542" s="139" t="n"/>
    </row>
    <row r="543">
      <c r="C543" s="139" t="n"/>
    </row>
    <row r="544">
      <c r="C544" s="139" t="n"/>
    </row>
    <row r="545">
      <c r="C545" s="139" t="n"/>
    </row>
    <row r="546">
      <c r="C546" s="139" t="n"/>
    </row>
    <row r="547">
      <c r="C547" s="139" t="n"/>
    </row>
    <row r="548">
      <c r="C548" s="139" t="n"/>
    </row>
    <row r="549">
      <c r="C549" s="139" t="n"/>
    </row>
    <row r="550">
      <c r="C550" s="139" t="n"/>
    </row>
    <row r="551">
      <c r="C551" s="139" t="n"/>
    </row>
    <row r="552">
      <c r="C552" s="139" t="n"/>
    </row>
    <row r="553">
      <c r="C553" s="139" t="n"/>
    </row>
    <row r="554">
      <c r="C554" s="139" t="n"/>
    </row>
    <row r="555">
      <c r="C555" s="139" t="n"/>
    </row>
    <row r="556">
      <c r="C556" s="139" t="n"/>
    </row>
    <row r="557">
      <c r="C557" s="139" t="n"/>
    </row>
    <row r="558">
      <c r="C558" s="139" t="n"/>
    </row>
    <row r="559">
      <c r="C559" s="139" t="n"/>
    </row>
    <row r="560">
      <c r="C560" s="139" t="n"/>
    </row>
    <row r="561">
      <c r="C561" s="139" t="n"/>
    </row>
    <row r="562">
      <c r="C562" s="139" t="n"/>
    </row>
    <row r="563">
      <c r="C563" s="139" t="n"/>
    </row>
    <row r="564">
      <c r="C564" s="139" t="n"/>
    </row>
    <row r="565">
      <c r="C565" s="139" t="n"/>
    </row>
    <row r="566">
      <c r="C566" s="139" t="n"/>
    </row>
    <row r="567">
      <c r="C567" s="139" t="n"/>
    </row>
    <row r="568">
      <c r="C568" s="139" t="n"/>
    </row>
    <row r="569">
      <c r="C569" s="139" t="n"/>
    </row>
    <row r="570">
      <c r="C570" s="139" t="n"/>
    </row>
    <row r="571">
      <c r="C571" s="139" t="n"/>
    </row>
    <row r="572">
      <c r="C572" s="139" t="n"/>
    </row>
    <row r="573">
      <c r="C573" s="139" t="n"/>
    </row>
    <row r="574">
      <c r="C574" s="139" t="n"/>
    </row>
    <row r="575">
      <c r="C575" s="139" t="n"/>
    </row>
    <row r="576">
      <c r="C576" s="139" t="n"/>
    </row>
    <row r="577">
      <c r="C577" s="139" t="n"/>
    </row>
    <row r="578">
      <c r="C578" s="139" t="n"/>
    </row>
    <row r="579">
      <c r="C579" s="139" t="n"/>
    </row>
    <row r="580">
      <c r="C580" s="139" t="n"/>
    </row>
    <row r="581">
      <c r="C581" s="139" t="n"/>
    </row>
    <row r="582">
      <c r="C582" s="139" t="n"/>
    </row>
    <row r="583">
      <c r="C583" s="139" t="n"/>
    </row>
    <row r="584">
      <c r="C584" s="139" t="n"/>
    </row>
    <row r="585">
      <c r="C585" s="139" t="n"/>
    </row>
    <row r="586">
      <c r="C586" s="139" t="n"/>
    </row>
    <row r="587">
      <c r="C587" s="139" t="n"/>
    </row>
    <row r="588">
      <c r="C588" s="139" t="n"/>
    </row>
    <row r="589">
      <c r="C589" s="139" t="n"/>
    </row>
    <row r="590">
      <c r="C590" s="139" t="n"/>
    </row>
    <row r="591">
      <c r="C591" s="139" t="n"/>
    </row>
    <row r="592">
      <c r="C592" s="139" t="n"/>
    </row>
    <row r="593">
      <c r="C593" s="139" t="n"/>
    </row>
    <row r="594">
      <c r="C594" s="139" t="n"/>
    </row>
    <row r="595">
      <c r="C595" s="139" t="n"/>
    </row>
    <row r="596">
      <c r="C596" s="139" t="n"/>
    </row>
    <row r="597">
      <c r="C597" s="139" t="n"/>
    </row>
    <row r="598">
      <c r="C598" s="139" t="n"/>
    </row>
    <row r="599">
      <c r="C599" s="139" t="n"/>
    </row>
    <row r="600">
      <c r="C600" s="139" t="n"/>
    </row>
    <row r="601">
      <c r="C601" s="139" t="n"/>
    </row>
    <row r="602">
      <c r="C602" s="139" t="n"/>
    </row>
    <row r="603">
      <c r="C603" s="139" t="n"/>
    </row>
    <row r="604">
      <c r="C604" s="139" t="n"/>
    </row>
    <row r="605">
      <c r="C605" s="139" t="n"/>
    </row>
    <row r="606">
      <c r="C606" s="139" t="n"/>
    </row>
    <row r="607">
      <c r="C607" s="139" t="n"/>
    </row>
    <row r="608">
      <c r="C608" s="139" t="n"/>
    </row>
    <row r="609">
      <c r="C609" s="139" t="n"/>
    </row>
    <row r="610">
      <c r="C610" s="139" t="n"/>
    </row>
    <row r="611">
      <c r="C611" s="139" t="n"/>
    </row>
    <row r="612">
      <c r="C612" s="139" t="n"/>
    </row>
    <row r="613">
      <c r="C613" s="139" t="n"/>
    </row>
    <row r="614">
      <c r="C614" s="139" t="n"/>
    </row>
    <row r="615">
      <c r="C615" s="139" t="n"/>
    </row>
    <row r="616">
      <c r="C616" s="139" t="n"/>
    </row>
    <row r="617">
      <c r="C617" s="139" t="n"/>
    </row>
    <row r="618">
      <c r="C618" s="139" t="n"/>
    </row>
    <row r="619">
      <c r="C619" s="139" t="n"/>
    </row>
    <row r="620">
      <c r="C620" s="139" t="n"/>
    </row>
    <row r="621">
      <c r="C621" s="139" t="n"/>
    </row>
    <row r="622">
      <c r="C622" s="139" t="n"/>
    </row>
    <row r="623">
      <c r="C623" s="139" t="n"/>
    </row>
    <row r="624">
      <c r="C624" s="139" t="n"/>
    </row>
    <row r="625">
      <c r="C625" s="139" t="n"/>
    </row>
    <row r="626">
      <c r="C626" s="139" t="n"/>
    </row>
    <row r="627">
      <c r="C627" s="139" t="n"/>
    </row>
    <row r="628">
      <c r="C628" s="139" t="n"/>
    </row>
    <row r="629">
      <c r="C629" s="139" t="n"/>
    </row>
    <row r="630">
      <c r="C630" s="139" t="n"/>
    </row>
    <row r="631">
      <c r="C631" s="139" t="n"/>
    </row>
    <row r="632">
      <c r="C632" s="139" t="n"/>
    </row>
    <row r="633">
      <c r="C633" s="139" t="n"/>
    </row>
    <row r="634">
      <c r="C634" s="139" t="n"/>
    </row>
    <row r="635">
      <c r="C635" s="139" t="n"/>
    </row>
    <row r="636">
      <c r="C636" s="139" t="n"/>
    </row>
    <row r="637">
      <c r="C637" s="139" t="n"/>
    </row>
    <row r="638">
      <c r="C638" s="139" t="n"/>
    </row>
    <row r="639">
      <c r="C639" s="139" t="n"/>
    </row>
    <row r="640">
      <c r="C640" s="139" t="n"/>
    </row>
    <row r="641">
      <c r="C641" s="139" t="n"/>
    </row>
    <row r="642">
      <c r="C642" s="139" t="n"/>
    </row>
    <row r="643">
      <c r="C643" s="139" t="n"/>
    </row>
    <row r="644">
      <c r="C644" s="139" t="n"/>
    </row>
    <row r="645">
      <c r="C645" s="139" t="n"/>
    </row>
    <row r="646">
      <c r="C646" s="139" t="n"/>
    </row>
    <row r="647">
      <c r="C647" s="139" t="n"/>
    </row>
    <row r="648">
      <c r="C648" s="139" t="n"/>
    </row>
    <row r="649">
      <c r="C649" s="139" t="n"/>
    </row>
    <row r="650">
      <c r="C650" s="139" t="n"/>
    </row>
    <row r="651">
      <c r="C651" s="139" t="n"/>
    </row>
    <row r="652">
      <c r="C652" s="139" t="n"/>
    </row>
    <row r="653">
      <c r="C653" s="139" t="n"/>
    </row>
    <row r="654">
      <c r="C654" s="139" t="n"/>
    </row>
    <row r="655">
      <c r="C655" s="139" t="n"/>
    </row>
    <row r="656">
      <c r="C656" s="139" t="n"/>
    </row>
    <row r="657">
      <c r="C657" s="139" t="n"/>
    </row>
    <row r="658">
      <c r="C658" s="139" t="n"/>
    </row>
    <row r="659">
      <c r="C659" s="139" t="n"/>
    </row>
    <row r="660">
      <c r="C660" s="139" t="n"/>
    </row>
    <row r="661">
      <c r="C661" s="139" t="n"/>
    </row>
    <row r="662">
      <c r="C662" s="139" t="n"/>
    </row>
    <row r="663">
      <c r="C663" s="139" t="n"/>
    </row>
    <row r="664">
      <c r="C664" s="139" t="n"/>
    </row>
    <row r="665">
      <c r="C665" s="139" t="n"/>
    </row>
    <row r="666">
      <c r="C666" s="139" t="n"/>
    </row>
    <row r="667">
      <c r="C667" s="139" t="n"/>
    </row>
    <row r="668">
      <c r="C668" s="139" t="n"/>
    </row>
    <row r="669">
      <c r="C669" s="139" t="n"/>
    </row>
    <row r="670">
      <c r="C670" s="139" t="n"/>
    </row>
    <row r="671">
      <c r="C671" s="139" t="n"/>
    </row>
    <row r="672">
      <c r="C672" s="139" t="n"/>
    </row>
    <row r="673">
      <c r="C673" s="139" t="n"/>
    </row>
    <row r="674">
      <c r="C674" s="139" t="n"/>
    </row>
    <row r="675">
      <c r="C675" s="139" t="n"/>
    </row>
    <row r="676">
      <c r="C676" s="139" t="n"/>
    </row>
    <row r="677">
      <c r="C677" s="139" t="n"/>
    </row>
    <row r="678">
      <c r="C678" s="139" t="n"/>
    </row>
    <row r="679">
      <c r="C679" s="139" t="n"/>
    </row>
    <row r="680">
      <c r="C680" s="139" t="n"/>
    </row>
    <row r="681">
      <c r="C681" s="139" t="n"/>
    </row>
    <row r="682">
      <c r="C682" s="139" t="n"/>
    </row>
    <row r="683">
      <c r="C683" s="139" t="n"/>
    </row>
    <row r="684">
      <c r="C684" s="139" t="n"/>
    </row>
    <row r="685">
      <c r="C685" s="139" t="n"/>
    </row>
    <row r="686">
      <c r="C686" s="139" t="n"/>
    </row>
    <row r="687">
      <c r="C687" s="139" t="n"/>
    </row>
    <row r="688">
      <c r="C688" s="139" t="n"/>
    </row>
    <row r="689">
      <c r="C689" s="139" t="n"/>
    </row>
    <row r="690">
      <c r="C690" s="139" t="n"/>
    </row>
    <row r="691">
      <c r="C691" s="139" t="n"/>
    </row>
    <row r="692">
      <c r="C692" s="139" t="n"/>
    </row>
    <row r="693">
      <c r="C693" s="139" t="n"/>
    </row>
    <row r="694">
      <c r="C694" s="139" t="n"/>
    </row>
    <row r="695">
      <c r="C695" s="139" t="n"/>
    </row>
    <row r="696">
      <c r="C696" s="139" t="n"/>
    </row>
    <row r="697">
      <c r="C697" s="139" t="n"/>
    </row>
    <row r="698">
      <c r="C698" s="139" t="n"/>
    </row>
    <row r="699">
      <c r="C699" s="139" t="n"/>
    </row>
    <row r="700">
      <c r="C700" s="139" t="n"/>
    </row>
    <row r="701">
      <c r="C701" s="139" t="n"/>
    </row>
    <row r="702">
      <c r="C702" s="139" t="n"/>
    </row>
    <row r="703">
      <c r="C703" s="139" t="n"/>
    </row>
    <row r="704">
      <c r="C704" s="139" t="n"/>
    </row>
    <row r="705">
      <c r="C705" s="139" t="n"/>
    </row>
    <row r="706">
      <c r="C706" s="139" t="n"/>
    </row>
    <row r="707">
      <c r="C707" s="139" t="n"/>
    </row>
    <row r="708">
      <c r="C708" s="139" t="n"/>
    </row>
    <row r="709">
      <c r="C709" s="139" t="n"/>
    </row>
    <row r="710">
      <c r="C710" s="139" t="n"/>
    </row>
    <row r="711">
      <c r="C711" s="139" t="n"/>
    </row>
    <row r="712">
      <c r="C712" s="139" t="n"/>
    </row>
    <row r="713">
      <c r="C713" s="139" t="n"/>
    </row>
    <row r="714">
      <c r="C714" s="139" t="n"/>
    </row>
    <row r="715">
      <c r="C715" s="139" t="n"/>
    </row>
    <row r="716">
      <c r="C716" s="139" t="n"/>
    </row>
    <row r="717">
      <c r="C717" s="139" t="n"/>
    </row>
    <row r="718">
      <c r="C718" s="139" t="n"/>
    </row>
    <row r="719">
      <c r="C719" s="139" t="n"/>
    </row>
    <row r="720">
      <c r="C720" s="139" t="n"/>
    </row>
    <row r="721">
      <c r="C721" s="139" t="n"/>
    </row>
    <row r="722">
      <c r="C722" s="139" t="n"/>
    </row>
    <row r="723">
      <c r="C723" s="139" t="n"/>
    </row>
    <row r="724">
      <c r="C724" s="139" t="n"/>
    </row>
    <row r="725">
      <c r="C725" s="139" t="n"/>
    </row>
    <row r="726">
      <c r="C726" s="139" t="n"/>
    </row>
    <row r="727">
      <c r="C727" s="139" t="n"/>
    </row>
    <row r="728">
      <c r="C728" s="139" t="n"/>
    </row>
    <row r="729">
      <c r="C729" s="139" t="n"/>
    </row>
    <row r="730">
      <c r="C730" s="139" t="n"/>
    </row>
    <row r="731">
      <c r="C731" s="139" t="n"/>
    </row>
    <row r="732">
      <c r="C732" s="139" t="n"/>
    </row>
    <row r="733">
      <c r="C733" s="139" t="n"/>
    </row>
    <row r="734">
      <c r="C734" s="139" t="n"/>
    </row>
    <row r="735">
      <c r="C735" s="139" t="n"/>
    </row>
    <row r="736">
      <c r="C736" s="139" t="n"/>
    </row>
    <row r="737">
      <c r="C737" s="139" t="n"/>
    </row>
    <row r="738">
      <c r="C738" s="139" t="n"/>
    </row>
    <row r="739">
      <c r="C739" s="139" t="n"/>
    </row>
    <row r="740">
      <c r="C740" s="139" t="n"/>
    </row>
    <row r="741">
      <c r="C741" s="139" t="n"/>
    </row>
    <row r="742">
      <c r="C742" s="139" t="n"/>
    </row>
    <row r="743">
      <c r="C743" s="139" t="n"/>
    </row>
    <row r="744">
      <c r="C744" s="139" t="n"/>
    </row>
    <row r="745">
      <c r="C745" s="139" t="n"/>
    </row>
    <row r="746">
      <c r="C746" s="139" t="n"/>
    </row>
    <row r="747">
      <c r="C747" s="139" t="n"/>
    </row>
    <row r="748">
      <c r="C748" s="139" t="n"/>
    </row>
    <row r="749">
      <c r="C749" s="139" t="n"/>
    </row>
    <row r="750">
      <c r="C750" s="139" t="n"/>
    </row>
    <row r="751">
      <c r="C751" s="139" t="n"/>
    </row>
    <row r="752">
      <c r="C752" s="139" t="n"/>
    </row>
    <row r="753">
      <c r="C753" s="139" t="n"/>
    </row>
    <row r="754">
      <c r="C754" s="139" t="n"/>
    </row>
    <row r="755">
      <c r="C755" s="139" t="n"/>
    </row>
    <row r="756">
      <c r="C756" s="139" t="n"/>
    </row>
    <row r="757">
      <c r="C757" s="139" t="n"/>
    </row>
    <row r="758">
      <c r="C758" s="139" t="n"/>
    </row>
    <row r="759">
      <c r="C759" s="139" t="n"/>
    </row>
    <row r="760">
      <c r="C760" s="139" t="n"/>
    </row>
    <row r="761">
      <c r="C761" s="139" t="n"/>
    </row>
    <row r="762">
      <c r="C762" s="139" t="n"/>
    </row>
    <row r="763">
      <c r="C763" s="139" t="n"/>
    </row>
    <row r="764">
      <c r="C764" s="139" t="n"/>
    </row>
    <row r="765">
      <c r="C765" s="139" t="n"/>
    </row>
    <row r="766">
      <c r="C766" s="139" t="n"/>
    </row>
    <row r="767">
      <c r="C767" s="139" t="n"/>
    </row>
    <row r="768">
      <c r="C768" s="139" t="n"/>
    </row>
    <row r="769">
      <c r="C769" s="139" t="n"/>
    </row>
    <row r="770">
      <c r="C770" s="139" t="n"/>
    </row>
    <row r="771">
      <c r="C771" s="139" t="n"/>
    </row>
    <row r="772">
      <c r="C772" s="139" t="n"/>
    </row>
    <row r="773">
      <c r="C773" s="139" t="n"/>
    </row>
    <row r="774">
      <c r="C774" s="139" t="n"/>
    </row>
    <row r="775">
      <c r="C775" s="139" t="n"/>
    </row>
    <row r="776">
      <c r="C776" s="139" t="n"/>
    </row>
    <row r="777">
      <c r="C777" s="139" t="n"/>
    </row>
    <row r="778">
      <c r="C778" s="139" t="n"/>
    </row>
    <row r="779">
      <c r="C779" s="139" t="n"/>
    </row>
    <row r="780">
      <c r="C780" s="139" t="n"/>
    </row>
    <row r="781">
      <c r="C781" s="139" t="n"/>
    </row>
    <row r="782">
      <c r="C782" s="139" t="n"/>
    </row>
    <row r="783">
      <c r="C783" s="139" t="n"/>
    </row>
    <row r="784">
      <c r="C784" s="139" t="n"/>
    </row>
    <row r="785">
      <c r="C785" s="139" t="n"/>
    </row>
    <row r="786">
      <c r="C786" s="139" t="n"/>
    </row>
    <row r="787">
      <c r="C787" s="139" t="n"/>
    </row>
    <row r="788">
      <c r="C788" s="139" t="n"/>
    </row>
    <row r="789">
      <c r="C789" s="139" t="n"/>
    </row>
    <row r="790">
      <c r="C790" s="139" t="n"/>
    </row>
    <row r="791">
      <c r="C791" s="139" t="n"/>
    </row>
    <row r="792">
      <c r="C792" s="139" t="n"/>
    </row>
    <row r="793">
      <c r="C793" s="139" t="n"/>
    </row>
    <row r="794">
      <c r="C794" s="139" t="n"/>
    </row>
    <row r="795">
      <c r="C795" s="139" t="n"/>
    </row>
    <row r="796">
      <c r="C796" s="139" t="n"/>
    </row>
    <row r="797">
      <c r="C797" s="139" t="n"/>
    </row>
    <row r="798">
      <c r="C798" s="139" t="n"/>
    </row>
    <row r="799">
      <c r="C799" s="139" t="n"/>
    </row>
    <row r="800">
      <c r="C800" s="139" t="n"/>
    </row>
    <row r="801">
      <c r="C801" s="139" t="n"/>
    </row>
    <row r="802">
      <c r="C802" s="139" t="n"/>
    </row>
    <row r="803">
      <c r="C803" s="139" t="n"/>
    </row>
    <row r="804">
      <c r="C804" s="139" t="n"/>
    </row>
    <row r="805">
      <c r="C805" s="139" t="n"/>
    </row>
    <row r="806">
      <c r="C806" s="139" t="n"/>
    </row>
    <row r="807">
      <c r="C807" s="139" t="n"/>
    </row>
    <row r="808">
      <c r="C808" s="139" t="n"/>
    </row>
    <row r="809">
      <c r="C809" s="139" t="n"/>
    </row>
    <row r="810">
      <c r="C810" s="139" t="n"/>
    </row>
    <row r="811">
      <c r="C811" s="139" t="n"/>
    </row>
    <row r="812">
      <c r="C812" s="139" t="n"/>
    </row>
    <row r="813">
      <c r="C813" s="139" t="n"/>
    </row>
    <row r="814">
      <c r="C814" s="139" t="n"/>
    </row>
    <row r="815">
      <c r="C815" s="139" t="n"/>
    </row>
    <row r="816">
      <c r="C816" s="139" t="n"/>
    </row>
    <row r="817">
      <c r="C817" s="139" t="n"/>
    </row>
    <row r="818">
      <c r="C818" s="139" t="n"/>
    </row>
    <row r="819">
      <c r="C819" s="139" t="n"/>
    </row>
    <row r="820">
      <c r="C820" s="139" t="n"/>
    </row>
    <row r="821">
      <c r="C821" s="139" t="n"/>
    </row>
    <row r="822">
      <c r="C822" s="139" t="n"/>
    </row>
    <row r="823">
      <c r="C823" s="139" t="n"/>
    </row>
    <row r="824">
      <c r="C824" s="139" t="n"/>
    </row>
    <row r="825">
      <c r="C825" s="139" t="n"/>
    </row>
    <row r="826">
      <c r="C826" s="139" t="n"/>
    </row>
    <row r="827">
      <c r="C827" s="139" t="n"/>
    </row>
    <row r="828">
      <c r="C828" s="139" t="n"/>
    </row>
    <row r="829">
      <c r="C829" s="139" t="n"/>
    </row>
    <row r="830">
      <c r="C830" s="139" t="n"/>
    </row>
    <row r="831">
      <c r="C831" s="139" t="n"/>
    </row>
    <row r="832">
      <c r="C832" s="139" t="n"/>
    </row>
    <row r="833">
      <c r="C833" s="139" t="n"/>
    </row>
    <row r="834">
      <c r="C834" s="139" t="n"/>
    </row>
    <row r="835">
      <c r="C835" s="139" t="n"/>
    </row>
    <row r="836">
      <c r="C836" s="139" t="n"/>
    </row>
    <row r="837">
      <c r="C837" s="139" t="n"/>
    </row>
    <row r="838">
      <c r="C838" s="139" t="n"/>
    </row>
    <row r="839">
      <c r="C839" s="139" t="n"/>
    </row>
    <row r="840">
      <c r="C840" s="139" t="n"/>
    </row>
    <row r="841">
      <c r="C841" s="139" t="n"/>
    </row>
    <row r="842">
      <c r="C842" s="139" t="n"/>
    </row>
    <row r="843">
      <c r="C843" s="139" t="n"/>
    </row>
    <row r="844">
      <c r="C844" s="139" t="n"/>
    </row>
    <row r="845">
      <c r="C845" s="139" t="n"/>
    </row>
    <row r="846">
      <c r="C846" s="139" t="n"/>
    </row>
    <row r="847">
      <c r="C847" s="139" t="n"/>
    </row>
    <row r="848">
      <c r="C848" s="139" t="n"/>
    </row>
    <row r="849">
      <c r="C849" s="139" t="n"/>
    </row>
    <row r="850">
      <c r="C850" s="139" t="n"/>
    </row>
    <row r="851">
      <c r="C851" s="139" t="n"/>
    </row>
    <row r="852">
      <c r="C852" s="139" t="n"/>
    </row>
    <row r="853">
      <c r="C853" s="139" t="n"/>
    </row>
    <row r="854">
      <c r="C854" s="139" t="n"/>
    </row>
    <row r="855">
      <c r="C855" s="139" t="n"/>
    </row>
    <row r="856">
      <c r="C856" s="139" t="n"/>
    </row>
    <row r="857">
      <c r="C857" s="139" t="n"/>
    </row>
    <row r="858">
      <c r="C858" s="139" t="n"/>
    </row>
    <row r="859">
      <c r="C859" s="139" t="n"/>
    </row>
    <row r="860">
      <c r="C860" s="139" t="n"/>
    </row>
    <row r="861">
      <c r="C861" s="139" t="n"/>
    </row>
    <row r="862">
      <c r="C862" s="139" t="n"/>
    </row>
    <row r="863">
      <c r="C863" s="139" t="n"/>
    </row>
    <row r="864">
      <c r="C864" s="139" t="n"/>
    </row>
    <row r="865">
      <c r="C865" s="139" t="n"/>
    </row>
    <row r="866">
      <c r="C866" s="139" t="n"/>
    </row>
    <row r="867">
      <c r="C867" s="139" t="n"/>
    </row>
    <row r="868">
      <c r="C868" s="139" t="n"/>
    </row>
    <row r="869">
      <c r="C869" s="139" t="n"/>
    </row>
    <row r="870">
      <c r="C870" s="139" t="n"/>
    </row>
    <row r="871">
      <c r="C871" s="139" t="n"/>
    </row>
    <row r="872">
      <c r="C872" s="139" t="n"/>
    </row>
    <row r="873">
      <c r="C873" s="139" t="n"/>
    </row>
    <row r="874">
      <c r="C874" s="139" t="n"/>
    </row>
    <row r="875">
      <c r="C875" s="139" t="n"/>
    </row>
    <row r="876">
      <c r="C876" s="139" t="n"/>
    </row>
    <row r="877">
      <c r="C877" s="139" t="n"/>
    </row>
    <row r="878">
      <c r="C878" s="139" t="n"/>
    </row>
    <row r="879">
      <c r="C879" s="139" t="n"/>
    </row>
    <row r="880">
      <c r="C880" s="139" t="n"/>
    </row>
    <row r="881">
      <c r="C881" s="139" t="n"/>
    </row>
    <row r="882">
      <c r="C882" s="139" t="n"/>
    </row>
    <row r="883">
      <c r="C883" s="139" t="n"/>
    </row>
    <row r="884">
      <c r="C884" s="139" t="n"/>
    </row>
    <row r="885">
      <c r="C885" s="139" t="n"/>
    </row>
    <row r="886">
      <c r="C886" s="139" t="n"/>
    </row>
    <row r="887">
      <c r="C887" s="139" t="n"/>
    </row>
    <row r="888">
      <c r="C888" s="139" t="n"/>
    </row>
    <row r="889">
      <c r="C889" s="139" t="n"/>
    </row>
    <row r="890">
      <c r="C890" s="139" t="n"/>
    </row>
    <row r="891">
      <c r="C891" s="139" t="n"/>
    </row>
    <row r="892">
      <c r="C892" s="139" t="n"/>
    </row>
    <row r="893">
      <c r="C893" s="139" t="n"/>
    </row>
    <row r="894">
      <c r="C894" s="139" t="n"/>
    </row>
    <row r="895">
      <c r="C895" s="139" t="n"/>
    </row>
    <row r="896">
      <c r="C896" s="139" t="n"/>
    </row>
    <row r="897">
      <c r="C897" s="139" t="n"/>
    </row>
    <row r="898">
      <c r="C898" s="139" t="n"/>
    </row>
    <row r="899">
      <c r="C899" s="139" t="n"/>
    </row>
    <row r="900">
      <c r="C900" s="139" t="n"/>
    </row>
    <row r="901">
      <c r="C901" s="139" t="n"/>
    </row>
    <row r="902">
      <c r="C902" s="139" t="n"/>
    </row>
    <row r="903">
      <c r="C903" s="139" t="n"/>
    </row>
    <row r="904">
      <c r="C904" s="139" t="n"/>
    </row>
    <row r="905">
      <c r="C905" s="139" t="n"/>
    </row>
    <row r="906">
      <c r="C906" s="139" t="n"/>
    </row>
    <row r="907">
      <c r="C907" s="139" t="n"/>
    </row>
    <row r="908">
      <c r="C908" s="139" t="n"/>
    </row>
    <row r="909">
      <c r="C909" s="139" t="n"/>
    </row>
    <row r="910">
      <c r="C910" s="139" t="n"/>
    </row>
    <row r="911">
      <c r="C911" s="139" t="n"/>
    </row>
    <row r="912">
      <c r="C912" s="139" t="n"/>
    </row>
    <row r="913">
      <c r="C913" s="139" t="n"/>
    </row>
    <row r="914">
      <c r="C914" s="139" t="n"/>
    </row>
    <row r="915">
      <c r="C915" s="139" t="n"/>
    </row>
    <row r="916">
      <c r="C916" s="139" t="n"/>
    </row>
    <row r="917">
      <c r="C917" s="139" t="n"/>
    </row>
    <row r="918">
      <c r="C918" s="139" t="n"/>
    </row>
    <row r="919">
      <c r="C919" s="139" t="n"/>
    </row>
    <row r="920">
      <c r="C920" s="139" t="n"/>
    </row>
    <row r="921">
      <c r="C921" s="139" t="n"/>
    </row>
    <row r="922">
      <c r="C922" s="139" t="n"/>
    </row>
    <row r="923">
      <c r="C923" s="139" t="n"/>
    </row>
    <row r="924">
      <c r="C924" s="139" t="n"/>
    </row>
    <row r="925">
      <c r="C925" s="139" t="n"/>
    </row>
    <row r="926">
      <c r="C926" s="139" t="n"/>
    </row>
    <row r="927">
      <c r="C927" s="139" t="n"/>
    </row>
    <row r="928">
      <c r="C928" s="139" t="n"/>
    </row>
    <row r="929">
      <c r="C929" s="139" t="n"/>
    </row>
    <row r="930">
      <c r="C930" s="139" t="n"/>
    </row>
    <row r="931">
      <c r="C931" s="139" t="n"/>
    </row>
    <row r="932">
      <c r="C932" s="139" t="n"/>
    </row>
    <row r="933">
      <c r="C933" s="139" t="n"/>
    </row>
    <row r="934">
      <c r="C934" s="139" t="n"/>
    </row>
    <row r="935">
      <c r="C935" s="139" t="n"/>
    </row>
    <row r="936">
      <c r="C936" s="139" t="n"/>
    </row>
    <row r="937">
      <c r="C937" s="139" t="n"/>
    </row>
    <row r="938">
      <c r="C938" s="139" t="n"/>
    </row>
    <row r="939">
      <c r="C939" s="139" t="n"/>
    </row>
    <row r="940">
      <c r="C940" s="139" t="n"/>
    </row>
    <row r="941">
      <c r="C941" s="139" t="n"/>
    </row>
    <row r="942">
      <c r="C942" s="139" t="n"/>
    </row>
    <row r="943">
      <c r="C943" s="139" t="n"/>
    </row>
    <row r="944">
      <c r="C944" s="139" t="n"/>
    </row>
    <row r="945">
      <c r="C945" s="139" t="n"/>
    </row>
    <row r="946">
      <c r="C946" s="139" t="n"/>
    </row>
    <row r="947">
      <c r="C947" s="139" t="n"/>
    </row>
    <row r="948">
      <c r="C948" s="139" t="n"/>
    </row>
    <row r="949">
      <c r="C949" s="139" t="n"/>
    </row>
    <row r="950">
      <c r="C950" s="139" t="n"/>
    </row>
    <row r="951">
      <c r="C951" s="139" t="n"/>
    </row>
    <row r="952">
      <c r="C952" s="139" t="n"/>
    </row>
    <row r="953">
      <c r="C953" s="139" t="n"/>
    </row>
    <row r="954">
      <c r="C954" s="139" t="n"/>
    </row>
    <row r="955">
      <c r="C955" s="139" t="n"/>
    </row>
    <row r="956">
      <c r="C956" s="139" t="n"/>
    </row>
    <row r="957">
      <c r="C957" s="139" t="n"/>
    </row>
    <row r="958">
      <c r="C958" s="139" t="n"/>
    </row>
    <row r="959">
      <c r="C959" s="139" t="n"/>
    </row>
    <row r="960">
      <c r="C960" s="139" t="n"/>
    </row>
    <row r="961">
      <c r="C961" s="139" t="n"/>
    </row>
    <row r="962">
      <c r="C962" s="139" t="n"/>
    </row>
    <row r="963">
      <c r="C963" s="139" t="n"/>
    </row>
    <row r="964">
      <c r="C964" s="139" t="n"/>
    </row>
    <row r="965">
      <c r="C965" s="139" t="n"/>
    </row>
    <row r="966">
      <c r="C966" s="139" t="n"/>
    </row>
    <row r="967">
      <c r="C967" s="139" t="n"/>
    </row>
    <row r="968">
      <c r="C968" s="139" t="n"/>
    </row>
    <row r="969">
      <c r="C969" s="139" t="n"/>
    </row>
    <row r="970">
      <c r="C970" s="139" t="n"/>
    </row>
    <row r="971">
      <c r="C971" s="139" t="n"/>
    </row>
    <row r="972">
      <c r="C972" s="139" t="n"/>
    </row>
    <row r="973">
      <c r="C973" s="139" t="n"/>
    </row>
    <row r="974">
      <c r="C974" s="139" t="n"/>
    </row>
    <row r="975">
      <c r="C975" s="139" t="n"/>
    </row>
    <row r="976">
      <c r="C976" s="139" t="n"/>
    </row>
    <row r="977">
      <c r="C977" s="139" t="n"/>
    </row>
    <row r="978">
      <c r="C978" s="139" t="n"/>
    </row>
    <row r="979">
      <c r="C979" s="139" t="n"/>
    </row>
    <row r="980">
      <c r="C980" s="139" t="n"/>
    </row>
    <row r="981">
      <c r="C981" s="139" t="n"/>
    </row>
    <row r="982">
      <c r="C982" s="139" t="n"/>
    </row>
    <row r="983">
      <c r="C983" s="139" t="n"/>
    </row>
    <row r="984">
      <c r="C984" s="139" t="n"/>
    </row>
    <row r="985">
      <c r="C985" s="139" t="n"/>
    </row>
    <row r="986">
      <c r="C986" s="139" t="n"/>
    </row>
    <row r="987">
      <c r="C987" s="139" t="n"/>
    </row>
    <row r="988">
      <c r="C988" s="139" t="n"/>
    </row>
    <row r="989">
      <c r="C989" s="139" t="n"/>
    </row>
    <row r="990">
      <c r="C990" s="139" t="n"/>
    </row>
    <row r="991">
      <c r="C991" s="139" t="n"/>
    </row>
    <row r="992">
      <c r="C992" s="139" t="n"/>
    </row>
    <row r="993">
      <c r="C993" s="139" t="n"/>
    </row>
    <row r="994">
      <c r="C994" s="139" t="n"/>
    </row>
    <row r="995">
      <c r="C995" s="139" t="n"/>
    </row>
    <row r="996">
      <c r="C996" s="139" t="n"/>
    </row>
    <row r="997">
      <c r="C997" s="139" t="n"/>
    </row>
    <row r="998">
      <c r="C998" s="139" t="n"/>
    </row>
    <row r="999">
      <c r="C999" s="139" t="n"/>
    </row>
    <row r="1000">
      <c r="C1000" s="139" t="n"/>
    </row>
  </sheetData>
  <dataValidations count="1">
    <dataValidation sqref="D2:D22" showDropDown="0" showInputMessage="0" showErrorMessage="0" allowBlank="1" type="list">
      <formula1>'Sources table'!$D$2:$D$76</formula1>
    </dataValidation>
  </dataValidations>
  <pageMargins left="0.75" right="0.75" top="1" bottom="1" header="0.5" footer="0.5"/>
</worksheet>
</file>

<file path=xl/worksheets/sheet8.xml><?xml version="1.0" encoding="utf-8"?>
<worksheet xmlns="http://schemas.openxmlformats.org/spreadsheetml/2006/main">
  <sheetPr codeName="Sheet13">
    <tabColor rgb="FFA3BCD3"/>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4" min="1" max="1"/>
    <col hidden="1" width="9.5" customWidth="1" style="324" min="2" max="2"/>
    <col hidden="1" width="8.880000000000001" customWidth="1" style="324" min="3" max="6"/>
    <col width="8.630000000000001" customWidth="1" style="324" min="7" max="26"/>
  </cols>
  <sheetData>
    <row r="1" ht="12.75" customHeight="1" s="324"/>
    <row r="2" ht="12.75" customHeight="1" s="324"/>
    <row r="3" ht="12.75" customHeight="1" s="324"/>
    <row r="4" ht="12.75" customHeight="1" s="324"/>
    <row r="5" ht="12.75" customHeight="1" s="324"/>
    <row r="6" ht="12.75" customHeight="1" s="324"/>
    <row r="7" ht="12.75" customHeight="1" s="324"/>
    <row r="8" ht="12.75" customHeight="1" s="324"/>
    <row r="9" ht="12.75" customHeight="1" s="324"/>
    <row r="10" ht="12.75" customHeight="1" s="324"/>
    <row r="11" ht="12.75" customHeight="1" s="324"/>
    <row r="12" ht="12.75" customHeight="1" s="324"/>
    <row r="13" ht="12.75" customHeight="1" s="324"/>
    <row r="14" ht="12.75" customHeight="1" s="324"/>
    <row r="15" ht="12.75" customHeight="1" s="324"/>
    <row r="16" ht="12.75" customHeight="1" s="324"/>
    <row r="17" ht="12.75" customHeight="1" s="324"/>
    <row r="18" ht="12.75" customHeight="1" s="324"/>
    <row r="19" ht="12.75" customHeight="1" s="324"/>
    <row r="20" ht="12.75" customHeight="1" s="324"/>
    <row r="21" ht="12.75" customHeight="1" s="324"/>
    <row r="22" ht="12.75" customHeight="1" s="324"/>
    <row r="23" ht="12.75" customHeight="1" s="324"/>
    <row r="24" ht="12.75" customHeight="1" s="324"/>
    <row r="25" ht="12.75" customHeight="1" s="324"/>
    <row r="26" ht="12.75" customHeight="1" s="324"/>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9.xml><?xml version="1.0" encoding="utf-8"?>
<worksheet xmlns="http://schemas.openxmlformats.org/spreadsheetml/2006/main">
  <sheetPr>
    <tabColor rgb="FFA3BCD3"/>
    <outlinePr summaryBelow="0" summaryRight="0"/>
    <pageSetUpPr/>
  </sheetPr>
  <dimension ref="A1:F55"/>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21" t="inlineStr">
        <is>
          <t>Activity</t>
        </is>
      </c>
      <c r="D1" s="121" t="inlineStr">
        <is>
          <t>Ecosystem</t>
        </is>
      </c>
      <c r="E1" s="121" t="inlineStr">
        <is>
          <t>Size Ha</t>
        </is>
      </c>
      <c r="F1" s="140" t="inlineStr">
        <is>
          <t>Source</t>
        </is>
      </c>
    </row>
    <row r="2">
      <c r="A2" s="143" t="inlineStr">
        <is>
          <t>United States</t>
        </is>
      </c>
      <c r="B2" s="143">
        <f t="array" ref="B2">INDEX(Countries!D2:D259, MATCH(A2, Countries!B2:B259, 0))</f>
        <v/>
      </c>
      <c r="C2" s="143" t="inlineStr">
        <is>
          <t>Restoration</t>
        </is>
      </c>
      <c r="D2" s="143" t="inlineStr">
        <is>
          <t>Mangrove</t>
        </is>
      </c>
      <c r="E2" s="142" t="n">
        <v>500</v>
      </c>
      <c r="F2" s="126" t="n"/>
    </row>
    <row r="3">
      <c r="A3" s="143" t="inlineStr">
        <is>
          <t>Indonesia</t>
        </is>
      </c>
      <c r="B3" s="143">
        <f t="array" ref="B3">INDEX(Countries!D3:D260, MATCH(A3, Countries!B3:B260, 0))</f>
        <v/>
      </c>
      <c r="C3" s="143" t="inlineStr">
        <is>
          <t>Restoration</t>
        </is>
      </c>
      <c r="D3" s="143" t="inlineStr">
        <is>
          <t>Mangrove</t>
        </is>
      </c>
      <c r="E3" s="142" t="n">
        <v>500</v>
      </c>
      <c r="F3" s="126" t="n"/>
    </row>
    <row r="4">
      <c r="A4" s="143" t="inlineStr">
        <is>
          <t>Australia</t>
        </is>
      </c>
      <c r="B4" s="143">
        <f t="array" ref="B4">INDEX(Countries!D4:D261, MATCH(A4, Countries!B4:B261, 0))</f>
        <v/>
      </c>
      <c r="C4" s="143" t="inlineStr">
        <is>
          <t>Restoration</t>
        </is>
      </c>
      <c r="D4" s="143" t="inlineStr">
        <is>
          <t>Mangrove</t>
        </is>
      </c>
      <c r="E4" s="142" t="n">
        <v>500</v>
      </c>
      <c r="F4" s="126" t="n"/>
    </row>
    <row r="5">
      <c r="A5" s="143" t="inlineStr">
        <is>
          <t>The Bahamas</t>
        </is>
      </c>
      <c r="B5" s="143">
        <f t="array" ref="B5">INDEX(Countries!D5:D262, MATCH(A5, Countries!B5:B262, 0))</f>
        <v/>
      </c>
      <c r="C5" s="143" t="inlineStr">
        <is>
          <t>Restoration</t>
        </is>
      </c>
      <c r="D5" s="143" t="inlineStr">
        <is>
          <t>Mangrove</t>
        </is>
      </c>
      <c r="E5" s="142" t="n">
        <v>500</v>
      </c>
      <c r="F5" s="126" t="n"/>
    </row>
    <row r="6">
      <c r="A6" s="143" t="inlineStr">
        <is>
          <t>Kenya</t>
        </is>
      </c>
      <c r="B6" s="143">
        <f t="array" ref="B6">INDEX(Countries!D6:D263, MATCH(A6, Countries!B6:B263, 0))</f>
        <v/>
      </c>
      <c r="C6" s="143" t="inlineStr">
        <is>
          <t>Restoration</t>
        </is>
      </c>
      <c r="D6" s="143" t="inlineStr">
        <is>
          <t>Mangrove</t>
        </is>
      </c>
      <c r="E6" s="142" t="n">
        <v>500</v>
      </c>
      <c r="F6" s="126" t="n"/>
    </row>
    <row r="7">
      <c r="A7" s="143" t="inlineStr">
        <is>
          <t>Mexico</t>
        </is>
      </c>
      <c r="B7" s="143">
        <f t="array" ref="B7">INDEX(Countries!D7:D264, MATCH(A7, Countries!B7:B264, 0))</f>
        <v/>
      </c>
      <c r="C7" s="143" t="inlineStr">
        <is>
          <t>Restoration</t>
        </is>
      </c>
      <c r="D7" s="143" t="inlineStr">
        <is>
          <t>Mangrove</t>
        </is>
      </c>
      <c r="E7" s="142" t="n">
        <v>500</v>
      </c>
      <c r="F7" s="126" t="n"/>
    </row>
    <row r="8">
      <c r="A8" s="143" t="inlineStr">
        <is>
          <t>Colombia</t>
        </is>
      </c>
      <c r="B8" s="143">
        <f t="array" ref="B8">INDEX(Countries!D8:D265, MATCH(A8, Countries!B8:B265, 0))</f>
        <v/>
      </c>
      <c r="C8" s="143" t="inlineStr">
        <is>
          <t>Restoration</t>
        </is>
      </c>
      <c r="D8" s="143" t="inlineStr">
        <is>
          <t>Mangrove</t>
        </is>
      </c>
      <c r="E8" s="142" t="n">
        <v>500</v>
      </c>
      <c r="F8" s="126" t="n"/>
    </row>
    <row r="9">
      <c r="A9" s="143" t="inlineStr">
        <is>
          <t>India</t>
        </is>
      </c>
      <c r="B9" s="143">
        <f t="array" ref="B9">INDEX(Countries!D9:D266, MATCH(A9, Countries!B9:B266, 0))</f>
        <v/>
      </c>
      <c r="C9" s="143" t="inlineStr">
        <is>
          <t>Restoration</t>
        </is>
      </c>
      <c r="D9" s="143" t="inlineStr">
        <is>
          <t>Mangrove</t>
        </is>
      </c>
      <c r="E9" s="142" t="n">
        <v>500</v>
      </c>
      <c r="F9" s="126" t="n"/>
    </row>
    <row r="10">
      <c r="A10" s="143" t="inlineStr">
        <is>
          <t>China</t>
        </is>
      </c>
      <c r="B10" s="143">
        <f t="array" ref="B10">INDEX(Countries!D10:D267, MATCH(A10, Countries!B10:B267, 0))</f>
        <v/>
      </c>
      <c r="C10" s="143" t="inlineStr">
        <is>
          <t>Restoration</t>
        </is>
      </c>
      <c r="D10" s="143" t="inlineStr">
        <is>
          <t>Mangrove</t>
        </is>
      </c>
      <c r="E10" s="142" t="n">
        <v>500</v>
      </c>
      <c r="F10" s="126" t="n"/>
    </row>
    <row r="11">
      <c r="A11" s="143" t="inlineStr">
        <is>
          <t>United States</t>
        </is>
      </c>
      <c r="B11" s="143">
        <f t="array" ref="B11">INDEX(Countries!D2:D259, MATCH(A11, Countries!B2:B259, 0))</f>
        <v/>
      </c>
      <c r="C11" s="143" t="inlineStr">
        <is>
          <t>Restoration</t>
        </is>
      </c>
      <c r="D11" s="126" t="inlineStr">
        <is>
          <t>Seagrass</t>
        </is>
      </c>
      <c r="E11" s="142" t="n">
        <v>500</v>
      </c>
      <c r="F11" s="126" t="n"/>
    </row>
    <row r="12">
      <c r="A12" s="143" t="inlineStr">
        <is>
          <t>Indonesia</t>
        </is>
      </c>
      <c r="B12" s="143">
        <f t="array" ref="B12">INDEX(Countries!D3:D260, MATCH(A12, Countries!B3:B260, 0))</f>
        <v/>
      </c>
      <c r="C12" s="143" t="inlineStr">
        <is>
          <t>Restoration</t>
        </is>
      </c>
      <c r="D12" s="126" t="inlineStr">
        <is>
          <t>Seagrass</t>
        </is>
      </c>
      <c r="E12" s="142" t="n">
        <v>500</v>
      </c>
      <c r="F12" s="126" t="n"/>
    </row>
    <row r="13">
      <c r="A13" s="143" t="inlineStr">
        <is>
          <t>Australia</t>
        </is>
      </c>
      <c r="B13" s="143">
        <f t="array" ref="B13">INDEX(Countries!D4:D261, MATCH(A13, Countries!B4:B261, 0))</f>
        <v/>
      </c>
      <c r="C13" s="143" t="inlineStr">
        <is>
          <t>Restoration</t>
        </is>
      </c>
      <c r="D13" s="126" t="inlineStr">
        <is>
          <t>Seagrass</t>
        </is>
      </c>
      <c r="E13" s="142" t="n">
        <v>500</v>
      </c>
      <c r="F13" s="126" t="n"/>
    </row>
    <row r="14">
      <c r="A14" s="143" t="inlineStr">
        <is>
          <t>The Bahamas</t>
        </is>
      </c>
      <c r="B14" s="143">
        <f t="array" ref="B14">INDEX(Countries!D5:D262, MATCH(A14, Countries!B5:B262, 0))</f>
        <v/>
      </c>
      <c r="C14" s="143" t="inlineStr">
        <is>
          <t>Restoration</t>
        </is>
      </c>
      <c r="D14" s="126" t="inlineStr">
        <is>
          <t>Seagrass</t>
        </is>
      </c>
      <c r="E14" s="142" t="n">
        <v>500</v>
      </c>
      <c r="F14" s="126" t="n"/>
    </row>
    <row r="15">
      <c r="A15" s="143" t="inlineStr">
        <is>
          <t>Kenya</t>
        </is>
      </c>
      <c r="B15" s="143">
        <f t="array" ref="B15">INDEX(Countries!D6:D263, MATCH(A15, Countries!B6:B263, 0))</f>
        <v/>
      </c>
      <c r="C15" s="143" t="inlineStr">
        <is>
          <t>Restoration</t>
        </is>
      </c>
      <c r="D15" s="126" t="inlineStr">
        <is>
          <t>Seagrass</t>
        </is>
      </c>
      <c r="E15" s="142" t="n">
        <v>500</v>
      </c>
      <c r="F15" s="126" t="n"/>
    </row>
    <row r="16">
      <c r="A16" s="143" t="inlineStr">
        <is>
          <t>Mexico</t>
        </is>
      </c>
      <c r="B16" s="143">
        <f t="array" ref="B16">INDEX(Countries!D7:D264, MATCH(A16, Countries!B7:B264, 0))</f>
        <v/>
      </c>
      <c r="C16" s="143" t="inlineStr">
        <is>
          <t>Restoration</t>
        </is>
      </c>
      <c r="D16" s="126" t="inlineStr">
        <is>
          <t>Seagrass</t>
        </is>
      </c>
      <c r="E16" s="142" t="n">
        <v>500</v>
      </c>
      <c r="F16" s="126" t="n"/>
    </row>
    <row r="17">
      <c r="A17" s="143" t="inlineStr">
        <is>
          <t>Colombia</t>
        </is>
      </c>
      <c r="B17" s="143">
        <f t="array" ref="B17">INDEX(Countries!D8:D265, MATCH(A17, Countries!B8:B265, 0))</f>
        <v/>
      </c>
      <c r="C17" s="143" t="inlineStr">
        <is>
          <t>Restoration</t>
        </is>
      </c>
      <c r="D17" s="126" t="inlineStr">
        <is>
          <t>Seagrass</t>
        </is>
      </c>
      <c r="E17" s="142" t="n">
        <v>500</v>
      </c>
      <c r="F17" s="126" t="n"/>
    </row>
    <row r="18">
      <c r="A18" s="143" t="inlineStr">
        <is>
          <t>India</t>
        </is>
      </c>
      <c r="B18" s="143">
        <f t="array" ref="B18">INDEX(Countries!D9:D266, MATCH(A18, Countries!B9:B266, 0))</f>
        <v/>
      </c>
      <c r="C18" s="143" t="inlineStr">
        <is>
          <t>Restoration</t>
        </is>
      </c>
      <c r="D18" s="126" t="inlineStr">
        <is>
          <t>Seagrass</t>
        </is>
      </c>
      <c r="E18" s="142" t="n">
        <v>500</v>
      </c>
      <c r="F18" s="126" t="n"/>
    </row>
    <row r="19">
      <c r="A19" s="143" t="inlineStr">
        <is>
          <t>China</t>
        </is>
      </c>
      <c r="B19" s="143">
        <f t="array" ref="B19">INDEX(Countries!D10:D267, MATCH(A19, Countries!B10:B267, 0))</f>
        <v/>
      </c>
      <c r="C19" s="143" t="inlineStr">
        <is>
          <t>Restoration</t>
        </is>
      </c>
      <c r="D19" s="126" t="inlineStr">
        <is>
          <t>Seagrass</t>
        </is>
      </c>
      <c r="E19" s="142" t="n">
        <v>500</v>
      </c>
      <c r="F19" s="126" t="n"/>
    </row>
    <row r="20">
      <c r="A20" s="143" t="inlineStr">
        <is>
          <t>United States</t>
        </is>
      </c>
      <c r="B20" s="143">
        <f t="array" ref="B20">INDEX(Countries!D2:D259, MATCH(A20, Countries!B2:B259, 0))</f>
        <v/>
      </c>
      <c r="C20" s="143" t="inlineStr">
        <is>
          <t>Restoration</t>
        </is>
      </c>
      <c r="D20" s="126" t="inlineStr">
        <is>
          <t>Salt marsh</t>
        </is>
      </c>
      <c r="E20" s="142" t="n">
        <v>500</v>
      </c>
      <c r="F20" s="126" t="n"/>
    </row>
    <row r="21">
      <c r="A21" s="143" t="inlineStr">
        <is>
          <t>Indonesia</t>
        </is>
      </c>
      <c r="B21" s="143">
        <f t="array" ref="B21">INDEX(Countries!D3:D260, MATCH(A21, Countries!B3:B260, 0))</f>
        <v/>
      </c>
      <c r="C21" s="143" t="inlineStr">
        <is>
          <t>Restoration</t>
        </is>
      </c>
      <c r="D21" s="126" t="inlineStr">
        <is>
          <t>Salt marsh</t>
        </is>
      </c>
      <c r="E21" s="142" t="n">
        <v>500</v>
      </c>
      <c r="F21" s="126" t="n"/>
    </row>
    <row r="22">
      <c r="A22" s="143" t="inlineStr">
        <is>
          <t>Australia</t>
        </is>
      </c>
      <c r="B22" s="143">
        <f t="array" ref="B22">INDEX(Countries!D4:D261, MATCH(A22, Countries!B4:B261, 0))</f>
        <v/>
      </c>
      <c r="C22" s="143" t="inlineStr">
        <is>
          <t>Restoration</t>
        </is>
      </c>
      <c r="D22" s="126" t="inlineStr">
        <is>
          <t>Salt marsh</t>
        </is>
      </c>
      <c r="E22" s="142" t="n">
        <v>500</v>
      </c>
      <c r="F22" s="126" t="n"/>
    </row>
    <row r="23">
      <c r="A23" s="143" t="inlineStr">
        <is>
          <t>The Bahamas</t>
        </is>
      </c>
      <c r="B23" s="143">
        <f t="array" ref="B23">INDEX(Countries!D5:D262, MATCH(A23, Countries!B5:B262, 0))</f>
        <v/>
      </c>
      <c r="C23" s="143" t="inlineStr">
        <is>
          <t>Restoration</t>
        </is>
      </c>
      <c r="D23" s="126" t="inlineStr">
        <is>
          <t>Salt marsh</t>
        </is>
      </c>
      <c r="E23" s="142" t="n">
        <v>500</v>
      </c>
      <c r="F23" s="126" t="n"/>
    </row>
    <row r="24">
      <c r="A24" s="143" t="inlineStr">
        <is>
          <t>Kenya</t>
        </is>
      </c>
      <c r="B24" s="143">
        <f t="array" ref="B24">INDEX(Countries!D6:D263, MATCH(A24, Countries!B6:B263, 0))</f>
        <v/>
      </c>
      <c r="C24" s="143" t="inlineStr">
        <is>
          <t>Restoration</t>
        </is>
      </c>
      <c r="D24" s="126" t="inlineStr">
        <is>
          <t>Salt marsh</t>
        </is>
      </c>
      <c r="E24" s="142" t="n">
        <v>500</v>
      </c>
      <c r="F24" s="126" t="n"/>
    </row>
    <row r="25">
      <c r="A25" s="143" t="inlineStr">
        <is>
          <t>Mexico</t>
        </is>
      </c>
      <c r="B25" s="143">
        <f t="array" ref="B25">INDEX(Countries!D7:D264, MATCH(A25, Countries!B7:B264, 0))</f>
        <v/>
      </c>
      <c r="C25" s="143" t="inlineStr">
        <is>
          <t>Restoration</t>
        </is>
      </c>
      <c r="D25" s="126" t="inlineStr">
        <is>
          <t>Salt marsh</t>
        </is>
      </c>
      <c r="E25" s="142" t="n">
        <v>500</v>
      </c>
      <c r="F25" s="126" t="n"/>
    </row>
    <row r="26">
      <c r="A26" s="143" t="inlineStr">
        <is>
          <t>Colombia</t>
        </is>
      </c>
      <c r="B26" s="143">
        <f t="array" ref="B26">INDEX(Countries!D8:D265, MATCH(A26, Countries!B8:B265, 0))</f>
        <v/>
      </c>
      <c r="C26" s="143" t="inlineStr">
        <is>
          <t>Restoration</t>
        </is>
      </c>
      <c r="D26" s="126" t="inlineStr">
        <is>
          <t>Salt marsh</t>
        </is>
      </c>
      <c r="E26" s="142" t="n">
        <v>500</v>
      </c>
      <c r="F26" s="126" t="n"/>
    </row>
    <row r="27">
      <c r="A27" s="143" t="inlineStr">
        <is>
          <t>India</t>
        </is>
      </c>
      <c r="B27" s="143">
        <f t="array" ref="B27">INDEX(Countries!D9:D266, MATCH(A27, Countries!B9:B266, 0))</f>
        <v/>
      </c>
      <c r="C27" s="143" t="inlineStr">
        <is>
          <t>Restoration</t>
        </is>
      </c>
      <c r="D27" s="126" t="inlineStr">
        <is>
          <t>Salt marsh</t>
        </is>
      </c>
      <c r="E27" s="142" t="n">
        <v>500</v>
      </c>
      <c r="F27" s="126" t="n"/>
    </row>
    <row r="28">
      <c r="A28" s="143" t="inlineStr">
        <is>
          <t>China</t>
        </is>
      </c>
      <c r="B28" s="143">
        <f t="array" ref="B28">INDEX(Countries!D10:D267, MATCH(A28, Countries!B10:B267, 0))</f>
        <v/>
      </c>
      <c r="C28" s="143" t="inlineStr">
        <is>
          <t>Restoration</t>
        </is>
      </c>
      <c r="D28" s="126" t="inlineStr">
        <is>
          <t>Salt marsh</t>
        </is>
      </c>
      <c r="E28" s="142" t="n">
        <v>500</v>
      </c>
      <c r="F28" s="126" t="n"/>
    </row>
    <row r="29">
      <c r="A29" s="143" t="inlineStr">
        <is>
          <t>United States</t>
        </is>
      </c>
      <c r="B29" s="143">
        <f t="array" ref="B29">INDEX(Countries!D2:D259, MATCH(A29, Countries!B2:B259, 0))</f>
        <v/>
      </c>
      <c r="C29" s="126" t="inlineStr">
        <is>
          <t>Conservation</t>
        </is>
      </c>
      <c r="D29" s="143" t="inlineStr">
        <is>
          <t>Mangrove</t>
        </is>
      </c>
      <c r="E29" s="142" t="n">
        <v>20000</v>
      </c>
      <c r="F29" s="126" t="n"/>
    </row>
    <row r="30">
      <c r="A30" s="143" t="inlineStr">
        <is>
          <t>Indonesia</t>
        </is>
      </c>
      <c r="B30" s="143">
        <f t="array" ref="B30">INDEX(Countries!D3:D260, MATCH(A30, Countries!B3:B260, 0))</f>
        <v/>
      </c>
      <c r="C30" s="126" t="inlineStr">
        <is>
          <t>Conservation</t>
        </is>
      </c>
      <c r="D30" s="143" t="inlineStr">
        <is>
          <t>Mangrove</t>
        </is>
      </c>
      <c r="E30" s="142" t="n">
        <v>20000</v>
      </c>
      <c r="F30" s="126" t="n"/>
    </row>
    <row r="31">
      <c r="A31" s="143" t="inlineStr">
        <is>
          <t>Australia</t>
        </is>
      </c>
      <c r="B31" s="143">
        <f t="array" ref="B31">INDEX(Countries!D4:D261, MATCH(A31, Countries!B4:B261, 0))</f>
        <v/>
      </c>
      <c r="C31" s="126" t="inlineStr">
        <is>
          <t>Conservation</t>
        </is>
      </c>
      <c r="D31" s="143" t="inlineStr">
        <is>
          <t>Mangrove</t>
        </is>
      </c>
      <c r="E31" s="142" t="n">
        <v>20000</v>
      </c>
      <c r="F31" s="126" t="n"/>
    </row>
    <row r="32">
      <c r="A32" s="143" t="inlineStr">
        <is>
          <t>The Bahamas</t>
        </is>
      </c>
      <c r="B32" s="143">
        <f t="array" ref="B32">INDEX(Countries!D5:D262, MATCH(A32, Countries!B5:B262, 0))</f>
        <v/>
      </c>
      <c r="C32" s="126" t="inlineStr">
        <is>
          <t>Conservation</t>
        </is>
      </c>
      <c r="D32" s="143" t="inlineStr">
        <is>
          <t>Mangrove</t>
        </is>
      </c>
      <c r="E32" s="142" t="n">
        <v>20000</v>
      </c>
      <c r="F32" s="126" t="n"/>
    </row>
    <row r="33">
      <c r="A33" s="143" t="inlineStr">
        <is>
          <t>Kenya</t>
        </is>
      </c>
      <c r="B33" s="143">
        <f t="array" ref="B33">INDEX(Countries!D6:D263, MATCH(A33, Countries!B6:B263, 0))</f>
        <v/>
      </c>
      <c r="C33" s="126" t="inlineStr">
        <is>
          <t>Conservation</t>
        </is>
      </c>
      <c r="D33" s="143" t="inlineStr">
        <is>
          <t>Mangrove</t>
        </is>
      </c>
      <c r="E33" s="142" t="n">
        <v>20000</v>
      </c>
      <c r="F33" s="126" t="n"/>
    </row>
    <row r="34">
      <c r="A34" s="143" t="inlineStr">
        <is>
          <t>Mexico</t>
        </is>
      </c>
      <c r="B34" s="143">
        <f t="array" ref="B34">INDEX(Countries!D7:D264, MATCH(A34, Countries!B7:B264, 0))</f>
        <v/>
      </c>
      <c r="C34" s="126" t="inlineStr">
        <is>
          <t>Conservation</t>
        </is>
      </c>
      <c r="D34" s="143" t="inlineStr">
        <is>
          <t>Mangrove</t>
        </is>
      </c>
      <c r="E34" s="142" t="n">
        <v>20000</v>
      </c>
      <c r="F34" s="126" t="n"/>
    </row>
    <row r="35">
      <c r="A35" s="143" t="inlineStr">
        <is>
          <t>Colombia</t>
        </is>
      </c>
      <c r="B35" s="143">
        <f t="array" ref="B35">INDEX(Countries!D8:D265, MATCH(A35, Countries!B8:B265, 0))</f>
        <v/>
      </c>
      <c r="C35" s="126" t="inlineStr">
        <is>
          <t>Conservation</t>
        </is>
      </c>
      <c r="D35" s="143" t="inlineStr">
        <is>
          <t>Mangrove</t>
        </is>
      </c>
      <c r="E35" s="142" t="n">
        <v>20000</v>
      </c>
      <c r="F35" s="126" t="n"/>
    </row>
    <row r="36">
      <c r="A36" s="143" t="inlineStr">
        <is>
          <t>India</t>
        </is>
      </c>
      <c r="B36" s="143">
        <f t="array" ref="B36">INDEX(Countries!D9:D266, MATCH(A36, Countries!B9:B266, 0))</f>
        <v/>
      </c>
      <c r="C36" s="126" t="inlineStr">
        <is>
          <t>Conservation</t>
        </is>
      </c>
      <c r="D36" s="143" t="inlineStr">
        <is>
          <t>Mangrove</t>
        </is>
      </c>
      <c r="E36" s="142" t="n">
        <v>20000</v>
      </c>
      <c r="F36" s="126" t="n"/>
    </row>
    <row r="37">
      <c r="A37" s="143" t="inlineStr">
        <is>
          <t>China</t>
        </is>
      </c>
      <c r="B37" s="143">
        <f t="array" ref="B37">INDEX(Countries!D10:D267, MATCH(A37, Countries!B10:B267, 0))</f>
        <v/>
      </c>
      <c r="C37" s="126" t="inlineStr">
        <is>
          <t>Conservation</t>
        </is>
      </c>
      <c r="D37" s="143" t="inlineStr">
        <is>
          <t>Mangrove</t>
        </is>
      </c>
      <c r="E37" s="142" t="n">
        <v>20000</v>
      </c>
      <c r="F37" s="126" t="n"/>
    </row>
    <row r="38">
      <c r="A38" s="143" t="inlineStr">
        <is>
          <t>United States</t>
        </is>
      </c>
      <c r="B38" s="143">
        <f t="array" ref="B38">INDEX(Countries!D2:D2959, MATCH(A38, Countries!B2:B259, 0))</f>
        <v/>
      </c>
      <c r="C38" s="126" t="inlineStr">
        <is>
          <t>Conservation</t>
        </is>
      </c>
      <c r="D38" s="126" t="inlineStr">
        <is>
          <t>Seagrass</t>
        </is>
      </c>
      <c r="E38" s="142" t="n">
        <v>2000</v>
      </c>
      <c r="F38" s="126" t="n"/>
    </row>
    <row r="39">
      <c r="A39" s="143" t="inlineStr">
        <is>
          <t>Indonesia</t>
        </is>
      </c>
      <c r="B39" s="143">
        <f t="array" ref="B39">INDEX(Countries!D3:D2960, MATCH(A39, Countries!B3:B260, 0))</f>
        <v/>
      </c>
      <c r="C39" s="126" t="inlineStr">
        <is>
          <t>Conservation</t>
        </is>
      </c>
      <c r="D39" s="126" t="inlineStr">
        <is>
          <t>Seagrass</t>
        </is>
      </c>
      <c r="E39" s="142" t="n">
        <v>2000</v>
      </c>
      <c r="F39" s="126" t="n"/>
    </row>
    <row r="40">
      <c r="A40" s="143" t="inlineStr">
        <is>
          <t>Australia</t>
        </is>
      </c>
      <c r="B40" s="143">
        <f t="array" ref="B40">INDEX(Countries!D4:D2961, MATCH(A40, Countries!B4:B261, 0))</f>
        <v/>
      </c>
      <c r="C40" s="126" t="inlineStr">
        <is>
          <t>Conservation</t>
        </is>
      </c>
      <c r="D40" s="126" t="inlineStr">
        <is>
          <t>Seagrass</t>
        </is>
      </c>
      <c r="E40" s="142" t="n">
        <v>2000</v>
      </c>
      <c r="F40" s="126" t="n"/>
    </row>
    <row r="41">
      <c r="A41" s="143" t="inlineStr">
        <is>
          <t>The Bahamas</t>
        </is>
      </c>
      <c r="B41" s="143">
        <f t="array" ref="B41">INDEX(Countries!D5:D2962, MATCH(A41, Countries!B5:B262, 0))</f>
        <v/>
      </c>
      <c r="C41" s="126" t="inlineStr">
        <is>
          <t>Conservation</t>
        </is>
      </c>
      <c r="D41" s="126" t="inlineStr">
        <is>
          <t>Seagrass</t>
        </is>
      </c>
      <c r="E41" s="142" t="n">
        <v>2000</v>
      </c>
      <c r="F41" s="126" t="n"/>
    </row>
    <row r="42">
      <c r="A42" s="143" t="inlineStr">
        <is>
          <t>Kenya</t>
        </is>
      </c>
      <c r="B42" s="143">
        <f t="array" ref="B42">INDEX(Countries!D6:D2963, MATCH(A42, Countries!B6:B263, 0))</f>
        <v/>
      </c>
      <c r="C42" s="126" t="inlineStr">
        <is>
          <t>Conservation</t>
        </is>
      </c>
      <c r="D42" s="126" t="inlineStr">
        <is>
          <t>Seagrass</t>
        </is>
      </c>
      <c r="E42" s="142" t="n">
        <v>2000</v>
      </c>
      <c r="F42" s="126" t="n"/>
    </row>
    <row r="43">
      <c r="A43" s="143" t="inlineStr">
        <is>
          <t>Mexico</t>
        </is>
      </c>
      <c r="B43" s="143">
        <f t="array" ref="B43">INDEX(Countries!D7:D2964, MATCH(A43, Countries!B7:B264, 0))</f>
        <v/>
      </c>
      <c r="C43" s="126" t="inlineStr">
        <is>
          <t>Conservation</t>
        </is>
      </c>
      <c r="D43" s="126" t="inlineStr">
        <is>
          <t>Seagrass</t>
        </is>
      </c>
      <c r="E43" s="142" t="n">
        <v>2000</v>
      </c>
      <c r="F43" s="126" t="n"/>
    </row>
    <row r="44">
      <c r="A44" s="143" t="inlineStr">
        <is>
          <t>Colombia</t>
        </is>
      </c>
      <c r="B44" s="143">
        <f t="array" ref="B44">INDEX(Countries!D8:D2965, MATCH(A44, Countries!B8:B265, 0))</f>
        <v/>
      </c>
      <c r="C44" s="126" t="inlineStr">
        <is>
          <t>Conservation</t>
        </is>
      </c>
      <c r="D44" s="126" t="inlineStr">
        <is>
          <t>Seagrass</t>
        </is>
      </c>
      <c r="E44" s="142" t="n">
        <v>2000</v>
      </c>
      <c r="F44" s="126" t="n"/>
    </row>
    <row r="45">
      <c r="A45" s="143" t="inlineStr">
        <is>
          <t>India</t>
        </is>
      </c>
      <c r="B45" s="143">
        <f t="array" ref="B45">INDEX(Countries!D9:D2966, MATCH(A45, Countries!B9:B266, 0))</f>
        <v/>
      </c>
      <c r="C45" s="126" t="inlineStr">
        <is>
          <t>Conservation</t>
        </is>
      </c>
      <c r="D45" s="126" t="inlineStr">
        <is>
          <t>Seagrass</t>
        </is>
      </c>
      <c r="E45" s="142" t="n">
        <v>2000</v>
      </c>
      <c r="F45" s="126" t="n"/>
    </row>
    <row r="46">
      <c r="A46" s="143" t="inlineStr">
        <is>
          <t>China</t>
        </is>
      </c>
      <c r="B46" s="143">
        <f t="array" ref="B46">INDEX(Countries!D10:D2967, MATCH(A46, Countries!B10:B267, 0))</f>
        <v/>
      </c>
      <c r="C46" s="126" t="inlineStr">
        <is>
          <t>Conservation</t>
        </is>
      </c>
      <c r="D46" s="126" t="inlineStr">
        <is>
          <t>Seagrass</t>
        </is>
      </c>
      <c r="E46" s="142" t="n">
        <v>2000</v>
      </c>
      <c r="F46" s="126" t="n"/>
    </row>
    <row r="47">
      <c r="A47" s="143" t="inlineStr">
        <is>
          <t>United States</t>
        </is>
      </c>
      <c r="B47" s="143">
        <f t="array" ref="B47">INDEX(Countries!D2:D259, MATCH(A47, Countries!B2:B259, 0))</f>
        <v/>
      </c>
      <c r="C47" s="126" t="inlineStr">
        <is>
          <t>Conservation</t>
        </is>
      </c>
      <c r="D47" s="126" t="inlineStr">
        <is>
          <t>Salt marsh</t>
        </is>
      </c>
      <c r="E47" s="142" t="n">
        <v>4000</v>
      </c>
      <c r="F47" s="126" t="n"/>
    </row>
    <row r="48">
      <c r="A48" s="143" t="inlineStr">
        <is>
          <t>Indonesia</t>
        </is>
      </c>
      <c r="B48" s="143">
        <f t="array" ref="B48">INDEX(Countries!D3:D260, MATCH(A48, Countries!B3:B260, 0))</f>
        <v/>
      </c>
      <c r="C48" s="126" t="inlineStr">
        <is>
          <t>Conservation</t>
        </is>
      </c>
      <c r="D48" s="126" t="inlineStr">
        <is>
          <t>Salt marsh</t>
        </is>
      </c>
      <c r="E48" s="142" t="n">
        <v>4000</v>
      </c>
      <c r="F48" s="126" t="n"/>
    </row>
    <row r="49">
      <c r="A49" s="143" t="inlineStr">
        <is>
          <t>Australia</t>
        </is>
      </c>
      <c r="B49" s="143">
        <f t="array" ref="B49">INDEX(Countries!D4:D261, MATCH(A49, Countries!B4:B261, 0))</f>
        <v/>
      </c>
      <c r="C49" s="126" t="inlineStr">
        <is>
          <t>Conservation</t>
        </is>
      </c>
      <c r="D49" s="126" t="inlineStr">
        <is>
          <t>Salt marsh</t>
        </is>
      </c>
      <c r="E49" s="142" t="n">
        <v>4000</v>
      </c>
      <c r="F49" s="126" t="n"/>
    </row>
    <row r="50">
      <c r="A50" s="143" t="inlineStr">
        <is>
          <t>The Bahamas</t>
        </is>
      </c>
      <c r="B50" s="143">
        <f t="array" ref="B50">INDEX(Countries!D5:D262, MATCH(A50, Countries!B5:B262, 0))</f>
        <v/>
      </c>
      <c r="C50" s="126" t="inlineStr">
        <is>
          <t>Conservation</t>
        </is>
      </c>
      <c r="D50" s="126" t="inlineStr">
        <is>
          <t>Salt marsh</t>
        </is>
      </c>
      <c r="E50" s="142" t="n">
        <v>4000</v>
      </c>
      <c r="F50" s="126" t="n"/>
    </row>
    <row r="51">
      <c r="A51" s="143" t="inlineStr">
        <is>
          <t>Kenya</t>
        </is>
      </c>
      <c r="B51" s="143">
        <f t="array" ref="B51">INDEX(Countries!D6:D263, MATCH(A51, Countries!B6:B263, 0))</f>
        <v/>
      </c>
      <c r="C51" s="126" t="inlineStr">
        <is>
          <t>Conservation</t>
        </is>
      </c>
      <c r="D51" s="126" t="inlineStr">
        <is>
          <t>Salt marsh</t>
        </is>
      </c>
      <c r="E51" s="142" t="n">
        <v>4000</v>
      </c>
      <c r="F51" s="126" t="n"/>
    </row>
    <row r="52">
      <c r="A52" s="143" t="inlineStr">
        <is>
          <t>Mexico</t>
        </is>
      </c>
      <c r="B52" s="143">
        <f t="array" ref="B52">INDEX(Countries!D7:D264, MATCH(A52, Countries!B7:B264, 0))</f>
        <v/>
      </c>
      <c r="C52" s="126" t="inlineStr">
        <is>
          <t>Conservation</t>
        </is>
      </c>
      <c r="D52" s="126" t="inlineStr">
        <is>
          <t>Salt marsh</t>
        </is>
      </c>
      <c r="E52" s="142" t="n">
        <v>4000</v>
      </c>
      <c r="F52" s="126" t="n"/>
    </row>
    <row r="53">
      <c r="A53" s="143" t="inlineStr">
        <is>
          <t>Colombia</t>
        </is>
      </c>
      <c r="B53" s="143">
        <f t="array" ref="B53">INDEX(Countries!D8:D265, MATCH(A53, Countries!B8:B265, 0))</f>
        <v/>
      </c>
      <c r="C53" s="126" t="inlineStr">
        <is>
          <t>Conservation</t>
        </is>
      </c>
      <c r="D53" s="126" t="inlineStr">
        <is>
          <t>Salt marsh</t>
        </is>
      </c>
      <c r="E53" s="142" t="n">
        <v>4000</v>
      </c>
      <c r="F53" s="126" t="n"/>
    </row>
    <row r="54">
      <c r="A54" s="143" t="inlineStr">
        <is>
          <t>India</t>
        </is>
      </c>
      <c r="B54" s="143">
        <f t="array" ref="B54">INDEX(Countries!D9:D266, MATCH(A54, Countries!B9:B266, 0))</f>
        <v/>
      </c>
      <c r="C54" s="126" t="inlineStr">
        <is>
          <t>Conservation</t>
        </is>
      </c>
      <c r="D54" s="126" t="inlineStr">
        <is>
          <t>Salt marsh</t>
        </is>
      </c>
      <c r="E54" s="142" t="n">
        <v>4000</v>
      </c>
      <c r="F54" s="126" t="n"/>
    </row>
    <row r="55">
      <c r="A55" s="143" t="inlineStr">
        <is>
          <t>China</t>
        </is>
      </c>
      <c r="B55" s="143">
        <f t="array" ref="B55">INDEX(Countries!D10:D267, MATCH(A55, Countries!B10:B267, 0))</f>
        <v/>
      </c>
      <c r="C55" s="126" t="inlineStr">
        <is>
          <t>Conservation</t>
        </is>
      </c>
      <c r="D55" s="126" t="inlineStr">
        <is>
          <t>Salt marsh</t>
        </is>
      </c>
      <c r="E55" s="142" t="n">
        <v>4000</v>
      </c>
      <c r="F55" s="126" t="n"/>
    </row>
  </sheetData>
  <dataValidations count="4">
    <dataValidation sqref="A2:A55" showDropDown="0" showInputMessage="0" showErrorMessage="0" allowBlank="1" type="list">
      <formula1>Countries!$B$2:$B$259</formula1>
    </dataValidation>
    <dataValidation sqref="C2:C55" showDropDown="0" showInputMessage="0" showErrorMessage="0" allowBlank="1" type="list">
      <formula1>Activity!$B$2:$B$3</formula1>
    </dataValidation>
    <dataValidation sqref="D2:D55" showDropDown="0" showInputMessage="0" showErrorMessage="0" allowBlank="1" type="list">
      <formula1>Ecosystem!$B$2:$B$4</formula1>
    </dataValidation>
    <dataValidation sqref="F2:F55" showDropDown="0" showInputMessage="0" showErrorMessage="0" allowBlank="1" type="list">
      <formula1>'Sources table'!$D$2:$D$76</formula1>
    </dataValidation>
  </dataValidations>
  <pageMargins left="0.75" right="0.75" top="1" bottom="1" header="0.5" footer="0.5"/>
</worksheet>
</file>

<file path=xl/worksheets/sheet10.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44" t="inlineStr">
        <is>
          <t>Ecosystem</t>
        </is>
      </c>
      <c r="D1" s="145" t="inlineStr">
        <is>
          <t>Feasibility Analysis Cost</t>
        </is>
      </c>
      <c r="E1" s="121" t="inlineStr">
        <is>
          <t>Source</t>
        </is>
      </c>
    </row>
    <row r="2">
      <c r="A2" s="143" t="inlineStr">
        <is>
          <t>United States</t>
        </is>
      </c>
      <c r="B2" s="143">
        <f t="array" ref="B2">INDEX(Countries!D2:D259, MATCH(A2, Countries!B2:B259, 0))</f>
        <v/>
      </c>
      <c r="C2" s="143" t="inlineStr">
        <is>
          <t>Mangrove</t>
        </is>
      </c>
      <c r="D2" s="142" t="n">
        <v>100000</v>
      </c>
      <c r="E2" s="126" t="inlineStr">
        <is>
          <t>TNC feasibility bid list</t>
        </is>
      </c>
    </row>
    <row r="3">
      <c r="A3" s="143" t="inlineStr">
        <is>
          <t>Indonesia</t>
        </is>
      </c>
      <c r="B3" s="143">
        <f t="array" ref="B3">INDEX(Countries!D3:D260, MATCH(A3, Countries!B3:B260, 0))</f>
        <v/>
      </c>
      <c r="C3" s="143" t="inlineStr">
        <is>
          <t>Mangrove</t>
        </is>
      </c>
      <c r="D3" s="142" t="n">
        <v>50000</v>
      </c>
      <c r="E3" s="126" t="inlineStr">
        <is>
          <t>TNC feasibility bid list</t>
        </is>
      </c>
    </row>
    <row r="4">
      <c r="A4" s="143" t="inlineStr">
        <is>
          <t>Australia</t>
        </is>
      </c>
      <c r="B4" s="143">
        <f t="array" ref="B4">INDEX(Countries!D4:D261, MATCH(A4, Countries!B4:B261, 0))</f>
        <v/>
      </c>
      <c r="C4" s="143" t="inlineStr">
        <is>
          <t>Mangrove</t>
        </is>
      </c>
      <c r="D4" s="142" t="n">
        <v>70000</v>
      </c>
      <c r="E4" s="126" t="inlineStr">
        <is>
          <t>TNC feasibility bid list</t>
        </is>
      </c>
    </row>
    <row r="5">
      <c r="A5" s="143" t="inlineStr">
        <is>
          <t>The Bahamas</t>
        </is>
      </c>
      <c r="B5" s="143">
        <f t="array" ref="B5">INDEX(Countries!D5:D262, MATCH(A5, Countries!B5:B262, 0))</f>
        <v/>
      </c>
      <c r="C5" s="143" t="inlineStr">
        <is>
          <t>Mangrove</t>
        </is>
      </c>
      <c r="D5" s="142" t="n">
        <v>70000</v>
      </c>
      <c r="E5" s="126" t="inlineStr">
        <is>
          <t>TNC feasibility bid list</t>
        </is>
      </c>
    </row>
    <row r="6">
      <c r="A6" s="143" t="inlineStr">
        <is>
          <t>Kenya</t>
        </is>
      </c>
      <c r="B6" s="143">
        <f t="array" ref="B6">INDEX(Countries!D6:D263, MATCH(A6, Countries!B6:B263, 0))</f>
        <v/>
      </c>
      <c r="C6" s="143" t="inlineStr">
        <is>
          <t>Mangrove</t>
        </is>
      </c>
      <c r="D6" s="142" t="n">
        <v>50000</v>
      </c>
      <c r="E6" s="126" t="inlineStr">
        <is>
          <t>TNC feasibility bid list</t>
        </is>
      </c>
    </row>
    <row r="7">
      <c r="A7" s="143" t="inlineStr">
        <is>
          <t>Mexico</t>
        </is>
      </c>
      <c r="B7" s="143">
        <f t="array" ref="B7">INDEX(Countries!D7:D264, MATCH(A7, Countries!B7:B264, 0))</f>
        <v/>
      </c>
      <c r="C7" s="143" t="inlineStr">
        <is>
          <t>Mangrove</t>
        </is>
      </c>
      <c r="D7" s="142" t="n">
        <v>50000</v>
      </c>
      <c r="E7" s="126" t="inlineStr">
        <is>
          <t>TNC feasibility bid list</t>
        </is>
      </c>
    </row>
    <row r="8">
      <c r="A8" s="143" t="inlineStr">
        <is>
          <t>Colombia</t>
        </is>
      </c>
      <c r="B8" s="143">
        <f t="array" ref="B8">INDEX(Countries!D8:D265, MATCH(A8, Countries!B8:B265, 0))</f>
        <v/>
      </c>
      <c r="C8" s="143" t="inlineStr">
        <is>
          <t>Mangrove</t>
        </is>
      </c>
      <c r="D8" s="142" t="n">
        <v>50000</v>
      </c>
      <c r="E8" s="126" t="inlineStr">
        <is>
          <t>TNC feasibility bid list</t>
        </is>
      </c>
    </row>
    <row r="9">
      <c r="A9" s="143" t="inlineStr">
        <is>
          <t>India</t>
        </is>
      </c>
      <c r="B9" s="143">
        <f t="array" ref="B9">INDEX(Countries!D9:D266, MATCH(A9, Countries!B9:B266, 0))</f>
        <v/>
      </c>
      <c r="C9" s="143" t="inlineStr">
        <is>
          <t>Mangrove</t>
        </is>
      </c>
      <c r="D9" s="142" t="n">
        <v>50000</v>
      </c>
      <c r="E9" s="126" t="inlineStr">
        <is>
          <t>TNC feasibility bid list</t>
        </is>
      </c>
    </row>
    <row r="10">
      <c r="A10" s="143" t="inlineStr">
        <is>
          <t>China</t>
        </is>
      </c>
      <c r="B10" s="143">
        <f t="array" ref="B10">INDEX(Countries!D10:D267, MATCH(A10, Countries!B10:B267, 0))</f>
        <v/>
      </c>
      <c r="C10" s="143" t="inlineStr">
        <is>
          <t>Mangrove</t>
        </is>
      </c>
      <c r="D10" s="142" t="n">
        <v>50000</v>
      </c>
      <c r="E10" s="126" t="inlineStr">
        <is>
          <t>TNC feasibility bid list</t>
        </is>
      </c>
    </row>
    <row r="11">
      <c r="A11" s="143" t="inlineStr">
        <is>
          <t>United States</t>
        </is>
      </c>
      <c r="B11" s="143">
        <f t="array" ref="B11">INDEX(Countries!D2:D259, MATCH(A11, Countries!B2:B259, 0))</f>
        <v/>
      </c>
      <c r="C11" s="143" t="inlineStr">
        <is>
          <t>Seagrass</t>
        </is>
      </c>
      <c r="D11" s="142" t="n">
        <v>100000</v>
      </c>
      <c r="E11" s="126" t="inlineStr">
        <is>
          <t>TNC feasibility bid list</t>
        </is>
      </c>
    </row>
    <row r="12">
      <c r="A12" s="143" t="inlineStr">
        <is>
          <t>Indonesia</t>
        </is>
      </c>
      <c r="B12" s="143">
        <f t="array" ref="B12">INDEX(Countries!D3:D260, MATCH(A12, Countries!B3:B260, 0))</f>
        <v/>
      </c>
      <c r="C12" s="143" t="inlineStr">
        <is>
          <t>Seagrass</t>
        </is>
      </c>
      <c r="D12" s="142" t="n">
        <v>50000</v>
      </c>
      <c r="E12" s="126" t="inlineStr">
        <is>
          <t>TNC feasibility bid list</t>
        </is>
      </c>
    </row>
    <row r="13">
      <c r="A13" s="143" t="inlineStr">
        <is>
          <t>Australia</t>
        </is>
      </c>
      <c r="B13" s="143">
        <f t="array" ref="B13">INDEX(Countries!D4:D261, MATCH(A13, Countries!B4:B261, 0))</f>
        <v/>
      </c>
      <c r="C13" s="143" t="inlineStr">
        <is>
          <t>Seagrass</t>
        </is>
      </c>
      <c r="D13" s="142" t="n">
        <v>70000</v>
      </c>
      <c r="E13" s="126" t="inlineStr">
        <is>
          <t>TNC feasibility bid list</t>
        </is>
      </c>
    </row>
    <row r="14">
      <c r="A14" s="143" t="inlineStr">
        <is>
          <t>The Bahamas</t>
        </is>
      </c>
      <c r="B14" s="143">
        <f t="array" ref="B14">INDEX(Countries!D5:D262, MATCH(A14, Countries!B5:B262, 0))</f>
        <v/>
      </c>
      <c r="C14" s="143" t="inlineStr">
        <is>
          <t>Seagrass</t>
        </is>
      </c>
      <c r="D14" s="142" t="n">
        <v>70000</v>
      </c>
      <c r="E14" s="126" t="inlineStr">
        <is>
          <t>TNC feasibility bid list</t>
        </is>
      </c>
    </row>
    <row r="15">
      <c r="A15" s="143" t="inlineStr">
        <is>
          <t>Kenya</t>
        </is>
      </c>
      <c r="B15" s="143">
        <f t="array" ref="B15">INDEX(Countries!D6:D263, MATCH(A15, Countries!B6:B263, 0))</f>
        <v/>
      </c>
      <c r="C15" s="143" t="inlineStr">
        <is>
          <t>Seagrass</t>
        </is>
      </c>
      <c r="D15" s="142" t="n">
        <v>50000</v>
      </c>
      <c r="E15" s="126" t="inlineStr">
        <is>
          <t>TNC feasibility bid list</t>
        </is>
      </c>
    </row>
    <row r="16">
      <c r="A16" s="143" t="inlineStr">
        <is>
          <t>Mexico</t>
        </is>
      </c>
      <c r="B16" s="143">
        <f t="array" ref="B16">INDEX(Countries!D7:D264, MATCH(A16, Countries!B7:B264, 0))</f>
        <v/>
      </c>
      <c r="C16" s="143" t="inlineStr">
        <is>
          <t>Seagrass</t>
        </is>
      </c>
      <c r="D16" s="142" t="n">
        <v>50000</v>
      </c>
      <c r="E16" s="126" t="inlineStr">
        <is>
          <t>TNC feasibility bid list</t>
        </is>
      </c>
    </row>
    <row r="17">
      <c r="A17" s="143" t="inlineStr">
        <is>
          <t>Colombia</t>
        </is>
      </c>
      <c r="B17" s="143">
        <f t="array" ref="B17">INDEX(Countries!D8:D265, MATCH(A17, Countries!B8:B265, 0))</f>
        <v/>
      </c>
      <c r="C17" s="143" t="inlineStr">
        <is>
          <t>Seagrass</t>
        </is>
      </c>
      <c r="D17" s="142" t="n">
        <v>50000</v>
      </c>
      <c r="E17" s="126" t="inlineStr">
        <is>
          <t>TNC feasibility bid list</t>
        </is>
      </c>
    </row>
    <row r="18">
      <c r="A18" s="143" t="inlineStr">
        <is>
          <t>India</t>
        </is>
      </c>
      <c r="B18" s="143">
        <f t="array" ref="B18">INDEX(Countries!D9:D266, MATCH(A18, Countries!B9:B266, 0))</f>
        <v/>
      </c>
      <c r="C18" s="143" t="inlineStr">
        <is>
          <t>Seagrass</t>
        </is>
      </c>
      <c r="D18" s="142" t="n">
        <v>50000</v>
      </c>
      <c r="E18" s="126" t="inlineStr">
        <is>
          <t>TNC feasibility bid list</t>
        </is>
      </c>
    </row>
    <row r="19">
      <c r="A19" s="143" t="inlineStr">
        <is>
          <t>China</t>
        </is>
      </c>
      <c r="B19" s="143">
        <f t="array" ref="B19">INDEX(Countries!D10:D267, MATCH(A19, Countries!B10:B267, 0))</f>
        <v/>
      </c>
      <c r="C19" s="143" t="inlineStr">
        <is>
          <t>Seagrass</t>
        </is>
      </c>
      <c r="D19" s="142" t="n">
        <v>50000</v>
      </c>
      <c r="E19" s="126" t="inlineStr">
        <is>
          <t>TNC feasibility bid list</t>
        </is>
      </c>
    </row>
    <row r="20">
      <c r="A20" s="143" t="inlineStr">
        <is>
          <t>United States</t>
        </is>
      </c>
      <c r="B20" s="143">
        <f t="array" ref="B20">INDEX(Countries!D2:D259, MATCH(A20, Countries!B2:B259, 0))</f>
        <v/>
      </c>
      <c r="C20" s="143" t="inlineStr">
        <is>
          <t>Salt marsh</t>
        </is>
      </c>
      <c r="D20" s="142" t="n">
        <v>100000</v>
      </c>
      <c r="E20" s="126" t="inlineStr">
        <is>
          <t>TNC feasibility bid list</t>
        </is>
      </c>
    </row>
    <row r="21">
      <c r="A21" s="143" t="inlineStr">
        <is>
          <t>Indonesia</t>
        </is>
      </c>
      <c r="B21" s="143">
        <f t="array" ref="B21">INDEX(Countries!D3:D260, MATCH(A21, Countries!B3:B260, 0))</f>
        <v/>
      </c>
      <c r="C21" s="143" t="inlineStr">
        <is>
          <t>Salt marsh</t>
        </is>
      </c>
      <c r="D21" s="142" t="n">
        <v>50000</v>
      </c>
      <c r="E21" s="126" t="inlineStr">
        <is>
          <t>TNC feasibility bid list</t>
        </is>
      </c>
    </row>
    <row r="22">
      <c r="A22" s="143" t="inlineStr">
        <is>
          <t>Australia</t>
        </is>
      </c>
      <c r="B22" s="143">
        <f t="array" ref="B22">INDEX(Countries!D4:D261, MATCH(A22, Countries!B4:B261, 0))</f>
        <v/>
      </c>
      <c r="C22" s="143" t="inlineStr">
        <is>
          <t>Salt marsh</t>
        </is>
      </c>
      <c r="D22" s="142" t="n">
        <v>70000</v>
      </c>
      <c r="E22" s="126" t="inlineStr">
        <is>
          <t>TNC feasibility bid list</t>
        </is>
      </c>
    </row>
    <row r="23">
      <c r="A23" s="143" t="inlineStr">
        <is>
          <t>The Bahamas</t>
        </is>
      </c>
      <c r="B23" s="143">
        <f t="array" ref="B23">INDEX(Countries!D5:D262, MATCH(A23, Countries!B5:B262, 0))</f>
        <v/>
      </c>
      <c r="C23" s="143" t="inlineStr">
        <is>
          <t>Salt marsh</t>
        </is>
      </c>
      <c r="D23" s="142" t="n">
        <v>70000</v>
      </c>
      <c r="E23" s="126" t="inlineStr">
        <is>
          <t>TNC feasibility bid list</t>
        </is>
      </c>
    </row>
    <row r="24">
      <c r="A24" s="143" t="inlineStr">
        <is>
          <t>Kenya</t>
        </is>
      </c>
      <c r="B24" s="143">
        <f t="array" ref="B24">INDEX(Countries!D6:D263, MATCH(A24, Countries!B6:B263, 0))</f>
        <v/>
      </c>
      <c r="C24" s="143" t="inlineStr">
        <is>
          <t>Salt marsh</t>
        </is>
      </c>
      <c r="D24" s="142" t="n">
        <v>50000</v>
      </c>
      <c r="E24" s="126" t="inlineStr">
        <is>
          <t>TNC feasibility bid list</t>
        </is>
      </c>
    </row>
    <row r="25">
      <c r="A25" s="143" t="inlineStr">
        <is>
          <t>Mexico</t>
        </is>
      </c>
      <c r="B25" s="143">
        <f t="array" ref="B25">INDEX(Countries!D7:D264, MATCH(A25, Countries!B7:B264, 0))</f>
        <v/>
      </c>
      <c r="C25" s="143" t="inlineStr">
        <is>
          <t>Salt marsh</t>
        </is>
      </c>
      <c r="D25" s="142" t="n">
        <v>50000</v>
      </c>
      <c r="E25" s="126" t="inlineStr">
        <is>
          <t>TNC feasibility bid list</t>
        </is>
      </c>
    </row>
    <row r="26">
      <c r="A26" s="143" t="inlineStr">
        <is>
          <t>Colombia</t>
        </is>
      </c>
      <c r="B26" s="143">
        <f t="array" ref="B26">INDEX(Countries!D8:D265, MATCH(A26, Countries!B8:B265, 0))</f>
        <v/>
      </c>
      <c r="C26" s="143" t="inlineStr">
        <is>
          <t>Salt marsh</t>
        </is>
      </c>
      <c r="D26" s="142" t="n">
        <v>50000</v>
      </c>
      <c r="E26" s="126" t="inlineStr">
        <is>
          <t>TNC feasibility bid list</t>
        </is>
      </c>
    </row>
    <row r="27">
      <c r="A27" s="143" t="inlineStr">
        <is>
          <t>India</t>
        </is>
      </c>
      <c r="B27" s="143">
        <f t="array" ref="B27">INDEX(Countries!D9:D266, MATCH(A27, Countries!B9:B266, 0))</f>
        <v/>
      </c>
      <c r="C27" s="143" t="inlineStr">
        <is>
          <t>Salt marsh</t>
        </is>
      </c>
      <c r="D27" s="142" t="n">
        <v>50000</v>
      </c>
      <c r="E27" s="126" t="inlineStr">
        <is>
          <t>TNC feasibility bid list</t>
        </is>
      </c>
    </row>
    <row r="28">
      <c r="A28" s="143" t="inlineStr">
        <is>
          <t>China</t>
        </is>
      </c>
      <c r="B28" s="143">
        <f t="array" ref="B28">INDEX(Countries!D10:D267, MATCH(A28, Countries!B10:B267, 0))</f>
        <v/>
      </c>
      <c r="C28" s="143" t="inlineStr">
        <is>
          <t>Salt marsh</t>
        </is>
      </c>
      <c r="D28" s="142" t="n">
        <v>50000</v>
      </c>
      <c r="E28" s="126" t="inlineStr">
        <is>
          <t>TNC feasibility bid list</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1.xml><?xml version="1.0" encoding="utf-8"?>
<worksheet xmlns="http://schemas.openxmlformats.org/spreadsheetml/2006/main">
  <sheetPr>
    <tabColor rgb="FFA3BCD3"/>
    <outlinePr summaryBelow="0" summaryRight="0"/>
    <pageSetUpPr/>
  </sheetPr>
  <dimension ref="A1:F55"/>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21" t="inlineStr">
        <is>
          <t>Activity</t>
        </is>
      </c>
      <c r="D1" s="121" t="inlineStr">
        <is>
          <t>Ecosystem</t>
        </is>
      </c>
      <c r="E1" s="145" t="inlineStr">
        <is>
          <t>Planning and admin cost</t>
        </is>
      </c>
      <c r="F1" s="121" t="inlineStr">
        <is>
          <t>Source</t>
        </is>
      </c>
    </row>
    <row r="2">
      <c r="A2" s="143" t="inlineStr">
        <is>
          <t>United States</t>
        </is>
      </c>
      <c r="B2" s="143">
        <f t="array" ref="B2">INDEX(Countries!D2:D259, MATCH(A2, Countries!B2:B259, 0))</f>
        <v/>
      </c>
      <c r="C2" s="143" t="inlineStr">
        <is>
          <t>Conservation</t>
        </is>
      </c>
      <c r="D2" s="143" t="inlineStr">
        <is>
          <t>Mangrove</t>
        </is>
      </c>
      <c r="E2" s="142" t="n">
        <v>166766.666666667</v>
      </c>
      <c r="F2" s="126" t="inlineStr">
        <is>
          <t>Program Manager (1): $81,2000. Program Coordinator (2): $52,045. Additional 20% of salaries is added to account for meetings / expenses. 25% of costs are applied to community representation.</t>
        </is>
      </c>
    </row>
    <row r="3">
      <c r="A3" s="143" t="inlineStr">
        <is>
          <t>Indonesia</t>
        </is>
      </c>
      <c r="B3" s="143">
        <f t="array" ref="B3">INDEX(Countries!D3:D260, MATCH(A3, Countries!B3:B260, 0))</f>
        <v/>
      </c>
      <c r="C3" s="143" t="inlineStr">
        <is>
          <t>Conservation</t>
        </is>
      </c>
      <c r="D3" s="143" t="inlineStr">
        <is>
          <t>Mangrove</t>
        </is>
      </c>
      <c r="E3" s="142" t="n">
        <v>166766.666666667</v>
      </c>
      <c r="F3" s="126" t="inlineStr">
        <is>
          <t>Program Manager (1): $81,2000. Program Coordinator (2): $52,045. Additional 20% of salaries is added to account for meetings / expenses. 25% of costs are applied to community representation.</t>
        </is>
      </c>
    </row>
    <row r="4">
      <c r="A4" s="143" t="inlineStr">
        <is>
          <t>Australia</t>
        </is>
      </c>
      <c r="B4" s="143">
        <f t="array" ref="B4">INDEX(Countries!D4:D261, MATCH(A4, Countries!B4:B261, 0))</f>
        <v/>
      </c>
      <c r="C4" s="143" t="inlineStr">
        <is>
          <t>Conservation</t>
        </is>
      </c>
      <c r="D4" s="143" t="inlineStr">
        <is>
          <t>Mangrove</t>
        </is>
      </c>
      <c r="E4" s="142" t="n">
        <v>166766.666666667</v>
      </c>
      <c r="F4" s="126" t="inlineStr">
        <is>
          <t>Program Manager (1): $81,2000. Program Coordinator (2): $52,045. Additional 20% of salaries is added to account for meetings / expenses. 25% of costs are applied to community representation.</t>
        </is>
      </c>
    </row>
    <row r="5">
      <c r="A5" s="143" t="inlineStr">
        <is>
          <t>The Bahamas</t>
        </is>
      </c>
      <c r="B5" s="143">
        <f t="array" ref="B5">INDEX(Countries!D5:D262, MATCH(A5, Countries!B5:B262, 0))</f>
        <v/>
      </c>
      <c r="C5" s="143" t="inlineStr">
        <is>
          <t>Conservation</t>
        </is>
      </c>
      <c r="D5" s="143" t="inlineStr">
        <is>
          <t>Mangrove</t>
        </is>
      </c>
      <c r="E5" s="142" t="n">
        <v>166766.666666667</v>
      </c>
      <c r="F5" s="126" t="inlineStr">
        <is>
          <t>Program Manager (1): $81,2000. Program Coordinator (2): $52,045. Additional 20% of salaries is added to account for meetings / expenses. 25% of costs are applied to community representation.</t>
        </is>
      </c>
    </row>
    <row r="6">
      <c r="A6" s="143" t="inlineStr">
        <is>
          <t>Kenya</t>
        </is>
      </c>
      <c r="B6" s="143">
        <f t="array" ref="B6">INDEX(Countries!D6:D263, MATCH(A6, Countries!B6:B263, 0))</f>
        <v/>
      </c>
      <c r="C6" s="143" t="inlineStr">
        <is>
          <t>Conservation</t>
        </is>
      </c>
      <c r="D6" s="143" t="inlineStr">
        <is>
          <t>Mangrove</t>
        </is>
      </c>
      <c r="E6" s="142" t="n">
        <v>166766.666666667</v>
      </c>
      <c r="F6" s="126" t="inlineStr">
        <is>
          <t>Program Manager (1): $81,2000. Program Coordinator (2): $52,045. Additional 20% of salaries is added to account for meetings / expenses. 25% of costs are applied to community representation.</t>
        </is>
      </c>
    </row>
    <row r="7">
      <c r="A7" s="143" t="inlineStr">
        <is>
          <t>Mexico</t>
        </is>
      </c>
      <c r="B7" s="143">
        <f t="array" ref="B7">INDEX(Countries!D7:D264, MATCH(A7, Countries!B7:B264, 0))</f>
        <v/>
      </c>
      <c r="C7" s="143" t="inlineStr">
        <is>
          <t>Conservation</t>
        </is>
      </c>
      <c r="D7" s="143" t="inlineStr">
        <is>
          <t>Mangrove</t>
        </is>
      </c>
      <c r="E7" s="142" t="n">
        <v>166766.666666667</v>
      </c>
      <c r="F7" s="126" t="inlineStr">
        <is>
          <t>Program Manager (1): $81,2000. Program Coordinator (2): $52,045. Additional 20% of salaries is added to account for meetings / expenses. 25% of costs are applied to community representation.</t>
        </is>
      </c>
    </row>
    <row r="8">
      <c r="A8" s="143" t="inlineStr">
        <is>
          <t>Colombia</t>
        </is>
      </c>
      <c r="B8" s="143">
        <f t="array" ref="B8">INDEX(Countries!D8:D265, MATCH(A8, Countries!B8:B265, 0))</f>
        <v/>
      </c>
      <c r="C8" s="143" t="inlineStr">
        <is>
          <t>Conservation</t>
        </is>
      </c>
      <c r="D8" s="143" t="inlineStr">
        <is>
          <t>Mangrove</t>
        </is>
      </c>
      <c r="E8" s="142" t="n">
        <v>166766.666666667</v>
      </c>
      <c r="F8" s="126" t="inlineStr">
        <is>
          <t>Program Manager (1): $81,2000. Program Coordinator (2): $52,045. Additional 20% of salaries is added to account for meetings / expenses. 25% of costs are applied to community representation.</t>
        </is>
      </c>
    </row>
    <row r="9">
      <c r="A9" s="143" t="inlineStr">
        <is>
          <t>India</t>
        </is>
      </c>
      <c r="B9" s="143">
        <f t="array" ref="B9">INDEX(Countries!D9:D266, MATCH(A9, Countries!B9:B266, 0))</f>
        <v/>
      </c>
      <c r="C9" s="143" t="inlineStr">
        <is>
          <t>Conservation</t>
        </is>
      </c>
      <c r="D9" s="143" t="inlineStr">
        <is>
          <t>Mangrove</t>
        </is>
      </c>
      <c r="E9" s="142" t="n">
        <v>166766.666666667</v>
      </c>
      <c r="F9" s="126" t="inlineStr">
        <is>
          <t>Program Manager (1): $81,2000. Program Coordinator (2): $52,045. Additional 20% of salaries is added to account for meetings / expenses. 25% of costs are applied to community representation.</t>
        </is>
      </c>
    </row>
    <row r="10">
      <c r="A10" s="143" t="inlineStr">
        <is>
          <t>China</t>
        </is>
      </c>
      <c r="B10" s="143">
        <f t="array" ref="B10">INDEX(Countries!D10:D267, MATCH(A10, Countries!B10:B267, 0))</f>
        <v/>
      </c>
      <c r="C10" s="143" t="inlineStr">
        <is>
          <t>Conservation</t>
        </is>
      </c>
      <c r="D10" s="143" t="inlineStr">
        <is>
          <t>Mangrove</t>
        </is>
      </c>
      <c r="E10" s="142" t="n">
        <v>166766.666666667</v>
      </c>
      <c r="F10" s="126" t="inlineStr">
        <is>
          <t>Program Manager (1): $81,2000. Program Coordinator (2): $52,045. Additional 20% of salaries is added to account for meetings / expenses. 25% of costs are applied to community representation.</t>
        </is>
      </c>
    </row>
    <row r="11">
      <c r="A11" s="143" t="inlineStr">
        <is>
          <t>United States</t>
        </is>
      </c>
      <c r="B11" s="143">
        <f t="array" ref="B11">INDEX(Countries!D2:D259, MATCH(A11, Countries!B2:B259, 0))</f>
        <v/>
      </c>
      <c r="C11" s="143" t="inlineStr">
        <is>
          <t>Conservation</t>
        </is>
      </c>
      <c r="D11" s="143" t="inlineStr">
        <is>
          <t>Seagrass</t>
        </is>
      </c>
      <c r="E11" s="142" t="n">
        <v>166766.666666667</v>
      </c>
      <c r="F11" s="126" t="inlineStr">
        <is>
          <t>Program Manager (1): $81,2000. Program Coordinator (2): $52,045. Additional 20% of salaries is added to account for meetings / expenses. 25% of costs are applied to community representation.</t>
        </is>
      </c>
    </row>
    <row r="12">
      <c r="A12" s="143" t="inlineStr">
        <is>
          <t>Indonesia</t>
        </is>
      </c>
      <c r="B12" s="143">
        <f t="array" ref="B12">INDEX(Countries!D3:D260, MATCH(A12, Countries!B3:B260, 0))</f>
        <v/>
      </c>
      <c r="C12" s="143" t="inlineStr">
        <is>
          <t>Conservation</t>
        </is>
      </c>
      <c r="D12" s="143" t="inlineStr">
        <is>
          <t>Seagrass</t>
        </is>
      </c>
      <c r="E12" s="142" t="n">
        <v>166766.666666667</v>
      </c>
      <c r="F12" s="126" t="inlineStr">
        <is>
          <t>Program Manager (1): $81,2000. Program Coordinator (2): $52,045. Additional 20% of salaries is added to account for meetings / expenses. 25% of costs are applied to community representation.</t>
        </is>
      </c>
    </row>
    <row r="13">
      <c r="A13" s="143" t="inlineStr">
        <is>
          <t>Australia</t>
        </is>
      </c>
      <c r="B13" s="143">
        <f t="array" ref="B13">INDEX(Countries!D4:D261, MATCH(A13, Countries!B4:B261, 0))</f>
        <v/>
      </c>
      <c r="C13" s="143" t="inlineStr">
        <is>
          <t>Conservation</t>
        </is>
      </c>
      <c r="D13" s="143" t="inlineStr">
        <is>
          <t>Seagrass</t>
        </is>
      </c>
      <c r="E13" s="142" t="n">
        <v>166766.666666667</v>
      </c>
      <c r="F13" s="126" t="inlineStr">
        <is>
          <t>Program Manager (1): $81,2000. Program Coordinator (2): $52,045. Additional 20% of salaries is added to account for meetings / expenses. 25% of costs are applied to community representation.</t>
        </is>
      </c>
    </row>
    <row r="14">
      <c r="A14" s="143" t="inlineStr">
        <is>
          <t>The Bahamas</t>
        </is>
      </c>
      <c r="B14" s="143">
        <f t="array" ref="B14">INDEX(Countries!D5:D262, MATCH(A14, Countries!B5:B262, 0))</f>
        <v/>
      </c>
      <c r="C14" s="143" t="inlineStr">
        <is>
          <t>Conservation</t>
        </is>
      </c>
      <c r="D14" s="143" t="inlineStr">
        <is>
          <t>Seagrass</t>
        </is>
      </c>
      <c r="E14" s="142" t="n">
        <v>166766.666666667</v>
      </c>
      <c r="F14" s="126" t="inlineStr">
        <is>
          <t>Program Manager (1): $81,2000. Program Coordinator (2): $52,045. Additional 20% of salaries is added to account for meetings / expenses. 25% of costs are applied to community representation.</t>
        </is>
      </c>
    </row>
    <row r="15">
      <c r="A15" s="143" t="inlineStr">
        <is>
          <t>Kenya</t>
        </is>
      </c>
      <c r="B15" s="143">
        <f t="array" ref="B15">INDEX(Countries!D6:D263, MATCH(A15, Countries!B6:B263, 0))</f>
        <v/>
      </c>
      <c r="C15" s="143" t="inlineStr">
        <is>
          <t>Conservation</t>
        </is>
      </c>
      <c r="D15" s="143" t="inlineStr">
        <is>
          <t>Seagrass</t>
        </is>
      </c>
      <c r="E15" s="142" t="n">
        <v>166766.666666667</v>
      </c>
      <c r="F15" s="126" t="inlineStr">
        <is>
          <t>Program Manager (1): $81,2000. Program Coordinator (2): $52,045. Additional 20% of salaries is added to account for meetings / expenses. 25% of costs are applied to community representation.</t>
        </is>
      </c>
    </row>
    <row r="16">
      <c r="A16" s="143" t="inlineStr">
        <is>
          <t>Mexico</t>
        </is>
      </c>
      <c r="B16" s="143">
        <f t="array" ref="B16">INDEX(Countries!D7:D264, MATCH(A16, Countries!B7:B264, 0))</f>
        <v/>
      </c>
      <c r="C16" s="143" t="inlineStr">
        <is>
          <t>Conservation</t>
        </is>
      </c>
      <c r="D16" s="143" t="inlineStr">
        <is>
          <t>Seagrass</t>
        </is>
      </c>
      <c r="E16" s="142" t="n">
        <v>166766.666666667</v>
      </c>
      <c r="F16" s="126" t="inlineStr">
        <is>
          <t>Program Manager (1): $81,2000. Program Coordinator (2): $52,045. Additional 20% of salaries is added to account for meetings / expenses. 25% of costs are applied to community representation.</t>
        </is>
      </c>
    </row>
    <row r="17">
      <c r="A17" s="143" t="inlineStr">
        <is>
          <t>Colombia</t>
        </is>
      </c>
      <c r="B17" s="143">
        <f t="array" ref="B17">INDEX(Countries!D8:D265, MATCH(A17, Countries!B8:B265, 0))</f>
        <v/>
      </c>
      <c r="C17" s="143" t="inlineStr">
        <is>
          <t>Conservation</t>
        </is>
      </c>
      <c r="D17" s="143" t="inlineStr">
        <is>
          <t>Seagrass</t>
        </is>
      </c>
      <c r="E17" s="142" t="n">
        <v>166766.666666667</v>
      </c>
      <c r="F17" s="126" t="inlineStr">
        <is>
          <t>Program Manager (1): $81,2000. Program Coordinator (2): $52,045. Additional 20% of salaries is added to account for meetings / expenses. 25% of costs are applied to community representation.</t>
        </is>
      </c>
    </row>
    <row r="18">
      <c r="A18" s="143" t="inlineStr">
        <is>
          <t>India</t>
        </is>
      </c>
      <c r="B18" s="143">
        <f t="array" ref="B18">INDEX(Countries!D9:D266, MATCH(A18, Countries!B9:B266, 0))</f>
        <v/>
      </c>
      <c r="C18" s="143" t="inlineStr">
        <is>
          <t>Conservation</t>
        </is>
      </c>
      <c r="D18" s="143" t="inlineStr">
        <is>
          <t>Seagrass</t>
        </is>
      </c>
      <c r="E18" s="142" t="n">
        <v>166766.666666667</v>
      </c>
      <c r="F18" s="126" t="inlineStr">
        <is>
          <t>Program Manager (1): $81,2000. Program Coordinator (2): $52,045. Additional 20% of salaries is added to account for meetings / expenses. 25% of costs are applied to community representation.</t>
        </is>
      </c>
    </row>
    <row r="19">
      <c r="A19" s="143" t="inlineStr">
        <is>
          <t>China</t>
        </is>
      </c>
      <c r="B19" s="143">
        <f t="array" ref="B19">INDEX(Countries!D10:D267, MATCH(A19, Countries!B10:B267, 0))</f>
        <v/>
      </c>
      <c r="C19" s="143" t="inlineStr">
        <is>
          <t>Conservation</t>
        </is>
      </c>
      <c r="D19" s="143" t="inlineStr">
        <is>
          <t>Seagrass</t>
        </is>
      </c>
      <c r="E19" s="142" t="n">
        <v>166766.666666667</v>
      </c>
      <c r="F19" s="126" t="inlineStr">
        <is>
          <t>Program Manager (1): $81,2000. Program Coordinator (2): $52,045. Additional 20% of salaries is added to account for meetings / expenses. 25% of costs are applied to community representation.</t>
        </is>
      </c>
    </row>
    <row r="20">
      <c r="A20" s="143" t="inlineStr">
        <is>
          <t>United States</t>
        </is>
      </c>
      <c r="B20" s="143">
        <f t="array" ref="B20">INDEX(Countries!D2:D259, MATCH(A20, Countries!B2:B259, 0))</f>
        <v/>
      </c>
      <c r="C20" s="143" t="inlineStr">
        <is>
          <t>Conservation</t>
        </is>
      </c>
      <c r="D20" s="143" t="inlineStr">
        <is>
          <t>Salt marsh</t>
        </is>
      </c>
      <c r="E20" s="142" t="n">
        <v>166766.666666667</v>
      </c>
      <c r="F20" s="126" t="inlineStr">
        <is>
          <t>Program Manager (1): $81,2000. Program Coordinator (2): $52,045. Additional 20% of salaries is added to account for meetings / expenses. 25% of costs are applied to community representation.</t>
        </is>
      </c>
    </row>
    <row r="21">
      <c r="A21" s="143" t="inlineStr">
        <is>
          <t>Indonesia</t>
        </is>
      </c>
      <c r="B21" s="143">
        <f t="array" ref="B21">INDEX(Countries!D3:D260, MATCH(A21, Countries!B3:B260, 0))</f>
        <v/>
      </c>
      <c r="C21" s="143" t="inlineStr">
        <is>
          <t>Conservation</t>
        </is>
      </c>
      <c r="D21" s="143" t="inlineStr">
        <is>
          <t>Salt marsh</t>
        </is>
      </c>
      <c r="E21" s="142" t="n">
        <v>166766.666666667</v>
      </c>
      <c r="F21" s="126" t="inlineStr">
        <is>
          <t>Program Manager (1): $81,2000. Program Coordinator (2): $52,045. Additional 20% of salaries is added to account for meetings / expenses. 25% of costs are applied to community representation.</t>
        </is>
      </c>
    </row>
    <row r="22">
      <c r="A22" s="143" t="inlineStr">
        <is>
          <t>Australia</t>
        </is>
      </c>
      <c r="B22" s="143">
        <f t="array" ref="B22">INDEX(Countries!D4:D261, MATCH(A22, Countries!B4:B261, 0))</f>
        <v/>
      </c>
      <c r="C22" s="143" t="inlineStr">
        <is>
          <t>Conservation</t>
        </is>
      </c>
      <c r="D22" s="143" t="inlineStr">
        <is>
          <t>Salt marsh</t>
        </is>
      </c>
      <c r="E22" s="142" t="n">
        <v>166766.666666667</v>
      </c>
      <c r="F22" s="126" t="inlineStr">
        <is>
          <t>Program Manager (1): $81,2000. Program Coordinator (2): $52,045. Additional 20% of salaries is added to account for meetings / expenses. 25% of costs are applied to community representation.</t>
        </is>
      </c>
    </row>
    <row r="23">
      <c r="A23" s="143" t="inlineStr">
        <is>
          <t>The Bahamas</t>
        </is>
      </c>
      <c r="B23" s="143">
        <f t="array" ref="B23">INDEX(Countries!D5:D262, MATCH(A23, Countries!B5:B262, 0))</f>
        <v/>
      </c>
      <c r="C23" s="143" t="inlineStr">
        <is>
          <t>Conservation</t>
        </is>
      </c>
      <c r="D23" s="143" t="inlineStr">
        <is>
          <t>Salt marsh</t>
        </is>
      </c>
      <c r="E23" s="142" t="n">
        <v>166766.666666667</v>
      </c>
      <c r="F23" s="126" t="inlineStr">
        <is>
          <t>Program Manager (1): $81,2000. Program Coordinator (2): $52,045. Additional 20% of salaries is added to account for meetings / expenses. 25% of costs are applied to community representation.</t>
        </is>
      </c>
    </row>
    <row r="24">
      <c r="A24" s="143" t="inlineStr">
        <is>
          <t>Kenya</t>
        </is>
      </c>
      <c r="B24" s="143">
        <f t="array" ref="B24">INDEX(Countries!D6:D263, MATCH(A24, Countries!B6:B263, 0))</f>
        <v/>
      </c>
      <c r="C24" s="143" t="inlineStr">
        <is>
          <t>Conservation</t>
        </is>
      </c>
      <c r="D24" s="143" t="inlineStr">
        <is>
          <t>Salt marsh</t>
        </is>
      </c>
      <c r="E24" s="142" t="n">
        <v>166766.666666667</v>
      </c>
      <c r="F24" s="126" t="inlineStr">
        <is>
          <t>Program Manager (1): $81,2000. Program Coordinator (2): $52,045. Additional 20% of salaries is added to account for meetings / expenses. 25% of costs are applied to community representation.</t>
        </is>
      </c>
    </row>
    <row r="25">
      <c r="A25" s="143" t="inlineStr">
        <is>
          <t>Mexico</t>
        </is>
      </c>
      <c r="B25" s="143">
        <f t="array" ref="B25">INDEX(Countries!D7:D264, MATCH(A25, Countries!B7:B264, 0))</f>
        <v/>
      </c>
      <c r="C25" s="143" t="inlineStr">
        <is>
          <t>Conservation</t>
        </is>
      </c>
      <c r="D25" s="143" t="inlineStr">
        <is>
          <t>Salt marsh</t>
        </is>
      </c>
      <c r="E25" s="142" t="n">
        <v>166766.666666667</v>
      </c>
      <c r="F25" s="126" t="inlineStr">
        <is>
          <t>Program Manager (1): $81,2000. Program Coordinator (2): $52,045. Additional 20% of salaries is added to account for meetings / expenses. 25% of costs are applied to community representation.</t>
        </is>
      </c>
    </row>
    <row r="26">
      <c r="A26" s="143" t="inlineStr">
        <is>
          <t>Colombia</t>
        </is>
      </c>
      <c r="B26" s="143">
        <f t="array" ref="B26">INDEX(Countries!D8:D265, MATCH(A26, Countries!B8:B265, 0))</f>
        <v/>
      </c>
      <c r="C26" s="143" t="inlineStr">
        <is>
          <t>Conservation</t>
        </is>
      </c>
      <c r="D26" s="143" t="inlineStr">
        <is>
          <t>Salt marsh</t>
        </is>
      </c>
      <c r="E26" s="142" t="n">
        <v>166766.666666667</v>
      </c>
      <c r="F26" s="126" t="inlineStr">
        <is>
          <t>Program Manager (1): $81,2000. Program Coordinator (2): $52,045. Additional 20% of salaries is added to account for meetings / expenses. 25% of costs are applied to community representation.</t>
        </is>
      </c>
    </row>
    <row r="27">
      <c r="A27" s="143" t="inlineStr">
        <is>
          <t>India</t>
        </is>
      </c>
      <c r="B27" s="143">
        <f t="array" ref="B27">INDEX(Countries!D9:D266, MATCH(A27, Countries!B9:B266, 0))</f>
        <v/>
      </c>
      <c r="C27" s="143" t="inlineStr">
        <is>
          <t>Conservation</t>
        </is>
      </c>
      <c r="D27" s="143" t="inlineStr">
        <is>
          <t>Salt marsh</t>
        </is>
      </c>
      <c r="E27" s="142" t="n">
        <v>166766.666666667</v>
      </c>
      <c r="F27" s="126" t="inlineStr">
        <is>
          <t>Program Manager (1): $81,2000. Program Coordinator (2): $52,045. Additional 20% of salaries is added to account for meetings / expenses. 25% of costs are applied to community representation.</t>
        </is>
      </c>
    </row>
    <row r="28">
      <c r="A28" s="143" t="inlineStr">
        <is>
          <t>China</t>
        </is>
      </c>
      <c r="B28" s="143">
        <f t="array" ref="B28">INDEX(Countries!D10:D267, MATCH(A28, Countries!B10:B267, 0))</f>
        <v/>
      </c>
      <c r="C28" s="143" t="inlineStr">
        <is>
          <t>Conservation</t>
        </is>
      </c>
      <c r="D28" s="143" t="inlineStr">
        <is>
          <t>Salt marsh</t>
        </is>
      </c>
      <c r="E28" s="142" t="n">
        <v>166766.666666667</v>
      </c>
      <c r="F28" s="126" t="inlineStr">
        <is>
          <t>Program Manager (1): $81,2000. Program Coordinator (2): $52,045. Additional 20% of salaries is added to account for meetings / expenses. 25% of costs are applied to community representation.</t>
        </is>
      </c>
    </row>
    <row r="29">
      <c r="A29" s="143" t="inlineStr">
        <is>
          <t>United States</t>
        </is>
      </c>
      <c r="B29" s="143">
        <f t="array" ref="B29">INDEX(Countries!D2:D259, MATCH(A29, Countries!B2:B259, 0))</f>
        <v/>
      </c>
      <c r="C29" s="143" t="inlineStr">
        <is>
          <t>Restoration</t>
        </is>
      </c>
      <c r="D29" s="143" t="inlineStr">
        <is>
          <t>Mangrove</t>
        </is>
      </c>
      <c r="E29" s="142" t="n">
        <v>166766.666666667</v>
      </c>
      <c r="F29" s="126" t="inlineStr">
        <is>
          <t>Program Manager (1): $81,2000. Program Coordinator (2): $52,045. Additional 20% of salaries is added to account for meetings / expenses. 25% of costs are applied to community representation.</t>
        </is>
      </c>
    </row>
    <row r="30">
      <c r="A30" s="143" t="inlineStr">
        <is>
          <t>Indonesia</t>
        </is>
      </c>
      <c r="B30" s="143">
        <f t="array" ref="B30">INDEX(Countries!D3:D260, MATCH(A30, Countries!B3:B260, 0))</f>
        <v/>
      </c>
      <c r="C30" s="143" t="inlineStr">
        <is>
          <t>Restoration</t>
        </is>
      </c>
      <c r="D30" s="143" t="inlineStr">
        <is>
          <t>Mangrove</t>
        </is>
      </c>
      <c r="E30" s="142" t="n">
        <v>166766.666666667</v>
      </c>
      <c r="F30" s="126" t="inlineStr">
        <is>
          <t>Program Manager (1): $81,2000. Program Coordinator (2): $52,045. Additional 20% of salaries is added to account for meetings / expenses. 25% of costs are applied to community representation.</t>
        </is>
      </c>
    </row>
    <row r="31">
      <c r="A31" s="143" t="inlineStr">
        <is>
          <t>Australia</t>
        </is>
      </c>
      <c r="B31" s="143">
        <f t="array" ref="B31">INDEX(Countries!D4:D261, MATCH(A31, Countries!B4:B261, 0))</f>
        <v/>
      </c>
      <c r="C31" s="143" t="inlineStr">
        <is>
          <t>Restoration</t>
        </is>
      </c>
      <c r="D31" s="143" t="inlineStr">
        <is>
          <t>Mangrove</t>
        </is>
      </c>
      <c r="E31" s="142" t="n">
        <v>166766.666666667</v>
      </c>
      <c r="F31" s="126" t="inlineStr">
        <is>
          <t>Program Manager (1): $81,2000. Program Coordinator (2): $52,045. Additional 20% of salaries is added to account for meetings / expenses. 25% of costs are applied to community representation.</t>
        </is>
      </c>
    </row>
    <row r="32">
      <c r="A32" s="143" t="inlineStr">
        <is>
          <t>The Bahamas</t>
        </is>
      </c>
      <c r="B32" s="143">
        <f t="array" ref="B32">INDEX(Countries!D5:D262, MATCH(A32, Countries!B5:B262, 0))</f>
        <v/>
      </c>
      <c r="C32" s="143" t="inlineStr">
        <is>
          <t>Restoration</t>
        </is>
      </c>
      <c r="D32" s="143" t="inlineStr">
        <is>
          <t>Mangrove</t>
        </is>
      </c>
      <c r="E32" s="142" t="n">
        <v>166766.666666667</v>
      </c>
      <c r="F32" s="126" t="inlineStr">
        <is>
          <t>Program Manager (1): $81,2000. Program Coordinator (2): $52,045. Additional 20% of salaries is added to account for meetings / expenses. 25% of costs are applied to community representation.</t>
        </is>
      </c>
    </row>
    <row r="33">
      <c r="A33" s="143" t="inlineStr">
        <is>
          <t>Kenya</t>
        </is>
      </c>
      <c r="B33" s="143">
        <f t="array" ref="B33">INDEX(Countries!D6:D263, MATCH(A33, Countries!B6:B263, 0))</f>
        <v/>
      </c>
      <c r="C33" s="143" t="inlineStr">
        <is>
          <t>Restoration</t>
        </is>
      </c>
      <c r="D33" s="143" t="inlineStr">
        <is>
          <t>Mangrove</t>
        </is>
      </c>
      <c r="E33" s="142" t="n">
        <v>166766.666666667</v>
      </c>
      <c r="F33" s="126" t="inlineStr">
        <is>
          <t>Program Manager (1): $81,2000. Program Coordinator (2): $52,045. Additional 20% of salaries is added to account for meetings / expenses. 25% of costs are applied to community representation.</t>
        </is>
      </c>
    </row>
    <row r="34">
      <c r="A34" s="143" t="inlineStr">
        <is>
          <t>Mexico</t>
        </is>
      </c>
      <c r="B34" s="143">
        <f t="array" ref="B34">INDEX(Countries!D7:D264, MATCH(A34, Countries!B7:B264, 0))</f>
        <v/>
      </c>
      <c r="C34" s="143" t="inlineStr">
        <is>
          <t>Restoration</t>
        </is>
      </c>
      <c r="D34" s="143" t="inlineStr">
        <is>
          <t>Mangrove</t>
        </is>
      </c>
      <c r="E34" s="142" t="n">
        <v>166766.666666667</v>
      </c>
      <c r="F34" s="126" t="inlineStr">
        <is>
          <t>Program Manager (1): $81,2000. Program Coordinator (2): $52,045. Additional 20% of salaries is added to account for meetings / expenses. 25% of costs are applied to community representation.</t>
        </is>
      </c>
    </row>
    <row r="35">
      <c r="A35" s="143" t="inlineStr">
        <is>
          <t>Colombia</t>
        </is>
      </c>
      <c r="B35" s="143">
        <f t="array" ref="B35">INDEX(Countries!D8:D265, MATCH(A35, Countries!B8:B265, 0))</f>
        <v/>
      </c>
      <c r="C35" s="143" t="inlineStr">
        <is>
          <t>Restoration</t>
        </is>
      </c>
      <c r="D35" s="143" t="inlineStr">
        <is>
          <t>Mangrove</t>
        </is>
      </c>
      <c r="E35" s="142" t="n">
        <v>166766.666666667</v>
      </c>
      <c r="F35" s="126" t="inlineStr">
        <is>
          <t>Program Manager (1): $81,2000. Program Coordinator (2): $52,045. Additional 20% of salaries is added to account for meetings / expenses. 25% of costs are applied to community representation.</t>
        </is>
      </c>
    </row>
    <row r="36">
      <c r="A36" s="143" t="inlineStr">
        <is>
          <t>India</t>
        </is>
      </c>
      <c r="B36" s="143">
        <f t="array" ref="B36">INDEX(Countries!D9:D266, MATCH(A36, Countries!B9:B266, 0))</f>
        <v/>
      </c>
      <c r="C36" s="143" t="inlineStr">
        <is>
          <t>Restoration</t>
        </is>
      </c>
      <c r="D36" s="143" t="inlineStr">
        <is>
          <t>Mangrove</t>
        </is>
      </c>
      <c r="E36" s="142" t="n">
        <v>166766.666666667</v>
      </c>
      <c r="F36" s="126" t="inlineStr">
        <is>
          <t>Program Manager (1): $81,2000. Program Coordinator (2): $52,045. Additional 20% of salaries is added to account for meetings / expenses. 25% of costs are applied to community representation.</t>
        </is>
      </c>
    </row>
    <row r="37">
      <c r="A37" s="143" t="inlineStr">
        <is>
          <t>China</t>
        </is>
      </c>
      <c r="B37" s="143">
        <f t="array" ref="B37">INDEX(Countries!D10:D267, MATCH(A37, Countries!B10:B267, 0))</f>
        <v/>
      </c>
      <c r="C37" s="143" t="inlineStr">
        <is>
          <t>Restoration</t>
        </is>
      </c>
      <c r="D37" s="143" t="inlineStr">
        <is>
          <t>Mangrove</t>
        </is>
      </c>
      <c r="E37" s="142" t="n">
        <v>166766.666666667</v>
      </c>
      <c r="F37" s="126" t="inlineStr">
        <is>
          <t>Program Manager (1): $81,2000. Program Coordinator (2): $52,045. Additional 20% of salaries is added to account for meetings / expenses. 25% of costs are applied to community representation.</t>
        </is>
      </c>
    </row>
    <row r="38">
      <c r="A38" s="143" t="inlineStr">
        <is>
          <t>United States</t>
        </is>
      </c>
      <c r="B38" s="143">
        <f t="array" ref="B38">INDEX(Countries!D2:D259, MATCH(A38, Countries!B2:B259, 0))</f>
        <v/>
      </c>
      <c r="C38" s="143" t="inlineStr">
        <is>
          <t>Restoration</t>
        </is>
      </c>
      <c r="D38" s="143" t="inlineStr">
        <is>
          <t>Seagrass</t>
        </is>
      </c>
      <c r="E38" s="142" t="n">
        <v>166766.666666667</v>
      </c>
      <c r="F38" s="126" t="inlineStr">
        <is>
          <t>Program Manager (1): $81,2000. Program Coordinator (2): $52,045. Additional 20% of salaries is added to account for meetings / expenses. 25% of costs are applied to community representation.</t>
        </is>
      </c>
    </row>
    <row r="39">
      <c r="A39" s="143" t="inlineStr">
        <is>
          <t>Indonesia</t>
        </is>
      </c>
      <c r="B39" s="143">
        <f t="array" ref="B39">INDEX(Countries!D3:D260, MATCH(A39, Countries!B3:B260, 0))</f>
        <v/>
      </c>
      <c r="C39" s="143" t="inlineStr">
        <is>
          <t>Restoration</t>
        </is>
      </c>
      <c r="D39" s="143" t="inlineStr">
        <is>
          <t>Seagrass</t>
        </is>
      </c>
      <c r="E39" s="142" t="n">
        <v>166766.666666667</v>
      </c>
      <c r="F39" s="126" t="inlineStr">
        <is>
          <t>Program Manager (1): $81,2000. Program Coordinator (2): $52,045. Additional 20% of salaries is added to account for meetings / expenses. 25% of costs are applied to community representation.</t>
        </is>
      </c>
    </row>
    <row r="40">
      <c r="A40" s="143" t="inlineStr">
        <is>
          <t>Australia</t>
        </is>
      </c>
      <c r="B40" s="143">
        <f t="array" ref="B40">INDEX(Countries!D4:D261, MATCH(A40, Countries!B4:B261, 0))</f>
        <v/>
      </c>
      <c r="C40" s="143" t="inlineStr">
        <is>
          <t>Restoration</t>
        </is>
      </c>
      <c r="D40" s="143" t="inlineStr">
        <is>
          <t>Seagrass</t>
        </is>
      </c>
      <c r="E40" s="142" t="n">
        <v>166766.666666667</v>
      </c>
      <c r="F40" s="126" t="inlineStr">
        <is>
          <t>Program Manager (1): $81,2000. Program Coordinator (2): $52,045. Additional 20% of salaries is added to account for meetings / expenses. 25% of costs are applied to community representation.</t>
        </is>
      </c>
    </row>
    <row r="41">
      <c r="A41" s="143" t="inlineStr">
        <is>
          <t>The Bahamas</t>
        </is>
      </c>
      <c r="B41" s="143">
        <f t="array" ref="B41">INDEX(Countries!D5:D262, MATCH(A41, Countries!B5:B262, 0))</f>
        <v/>
      </c>
      <c r="C41" s="143" t="inlineStr">
        <is>
          <t>Restoration</t>
        </is>
      </c>
      <c r="D41" s="143" t="inlineStr">
        <is>
          <t>Seagrass</t>
        </is>
      </c>
      <c r="E41" s="142" t="n">
        <v>166766.666666667</v>
      </c>
      <c r="F41" s="126" t="inlineStr">
        <is>
          <t>Program Manager (1): $81,2000. Program Coordinator (2): $52,045. Additional 20% of salaries is added to account for meetings / expenses. 25% of costs are applied to community representation.</t>
        </is>
      </c>
    </row>
    <row r="42">
      <c r="A42" s="143" t="inlineStr">
        <is>
          <t>Kenya</t>
        </is>
      </c>
      <c r="B42" s="143">
        <f t="array" ref="B42">INDEX(Countries!D6:D263, MATCH(A42, Countries!B6:B263, 0))</f>
        <v/>
      </c>
      <c r="C42" s="143" t="inlineStr">
        <is>
          <t>Restoration</t>
        </is>
      </c>
      <c r="D42" s="143" t="inlineStr">
        <is>
          <t>Seagrass</t>
        </is>
      </c>
      <c r="E42" s="142" t="n">
        <v>166766.666666667</v>
      </c>
      <c r="F42" s="126" t="inlineStr">
        <is>
          <t>Program Manager (1): $81,2000. Program Coordinator (2): $52,045. Additional 20% of salaries is added to account for meetings / expenses. 25% of costs are applied to community representation.</t>
        </is>
      </c>
    </row>
    <row r="43">
      <c r="A43" s="143" t="inlineStr">
        <is>
          <t>Mexico</t>
        </is>
      </c>
      <c r="B43" s="143">
        <f t="array" ref="B43">INDEX(Countries!D7:D264, MATCH(A43, Countries!B7:B264, 0))</f>
        <v/>
      </c>
      <c r="C43" s="143" t="inlineStr">
        <is>
          <t>Restoration</t>
        </is>
      </c>
      <c r="D43" s="143" t="inlineStr">
        <is>
          <t>Seagrass</t>
        </is>
      </c>
      <c r="E43" s="142" t="n">
        <v>166766.666666667</v>
      </c>
      <c r="F43" s="126" t="inlineStr">
        <is>
          <t>Program Manager (1): $81,2000. Program Coordinator (2): $52,045. Additional 20% of salaries is added to account for meetings / expenses. 25% of costs are applied to community representation.</t>
        </is>
      </c>
    </row>
    <row r="44">
      <c r="A44" s="143" t="inlineStr">
        <is>
          <t>Colombia</t>
        </is>
      </c>
      <c r="B44" s="143">
        <f t="array" ref="B44">INDEX(Countries!D8:D265, MATCH(A44, Countries!B8:B265, 0))</f>
        <v/>
      </c>
      <c r="C44" s="143" t="inlineStr">
        <is>
          <t>Restoration</t>
        </is>
      </c>
      <c r="D44" s="143" t="inlineStr">
        <is>
          <t>Seagrass</t>
        </is>
      </c>
      <c r="E44" s="142" t="n">
        <v>166766.666666667</v>
      </c>
      <c r="F44" s="126" t="inlineStr">
        <is>
          <t>Program Manager (1): $81,2000. Program Coordinator (2): $52,045. Additional 20% of salaries is added to account for meetings / expenses. 25% of costs are applied to community representation.</t>
        </is>
      </c>
    </row>
    <row r="45">
      <c r="A45" s="143" t="inlineStr">
        <is>
          <t>India</t>
        </is>
      </c>
      <c r="B45" s="143">
        <f t="array" ref="B45">INDEX(Countries!D9:D266, MATCH(A45, Countries!B9:B266, 0))</f>
        <v/>
      </c>
      <c r="C45" s="143" t="inlineStr">
        <is>
          <t>Restoration</t>
        </is>
      </c>
      <c r="D45" s="143" t="inlineStr">
        <is>
          <t>Seagrass</t>
        </is>
      </c>
      <c r="E45" s="142" t="n">
        <v>166766.666666667</v>
      </c>
      <c r="F45" s="126" t="inlineStr">
        <is>
          <t>Program Manager (1): $81,2000. Program Coordinator (2): $52,045. Additional 20% of salaries is added to account for meetings / expenses. 25% of costs are applied to community representation.</t>
        </is>
      </c>
    </row>
    <row r="46">
      <c r="A46" s="143" t="inlineStr">
        <is>
          <t>China</t>
        </is>
      </c>
      <c r="B46" s="143">
        <f t="array" ref="B46">INDEX(Countries!D10:D267, MATCH(A46, Countries!B10:B267, 0))</f>
        <v/>
      </c>
      <c r="C46" s="143" t="inlineStr">
        <is>
          <t>Restoration</t>
        </is>
      </c>
      <c r="D46" s="143" t="inlineStr">
        <is>
          <t>Seagrass</t>
        </is>
      </c>
      <c r="E46" s="142" t="n">
        <v>166766.666666667</v>
      </c>
      <c r="F46" s="126" t="inlineStr">
        <is>
          <t>Program Manager (1): $81,2000. Program Coordinator (2): $52,045. Additional 20% of salaries is added to account for meetings / expenses. 25% of costs are applied to community representation.</t>
        </is>
      </c>
    </row>
    <row r="47">
      <c r="A47" s="143" t="inlineStr">
        <is>
          <t>United States</t>
        </is>
      </c>
      <c r="B47" s="143">
        <f t="array" ref="B47">INDEX(Countries!D2:D259, MATCH(A47, Countries!B2:B259, 0))</f>
        <v/>
      </c>
      <c r="C47" s="143" t="inlineStr">
        <is>
          <t>Restoration</t>
        </is>
      </c>
      <c r="D47" s="143" t="inlineStr">
        <is>
          <t>Salt marsh</t>
        </is>
      </c>
      <c r="E47" s="142" t="n">
        <v>166766.666666667</v>
      </c>
      <c r="F47" s="126" t="inlineStr">
        <is>
          <t>Program Manager (1): $81,2000. Program Coordinator (2): $52,045. Additional 20% of salaries is added to account for meetings / expenses. 25% of costs are applied to community representation.</t>
        </is>
      </c>
    </row>
    <row r="48">
      <c r="A48" s="143" t="inlineStr">
        <is>
          <t>Indonesia</t>
        </is>
      </c>
      <c r="B48" s="143">
        <f t="array" ref="B48">INDEX(Countries!D3:D260, MATCH(A48, Countries!B3:B260, 0))</f>
        <v/>
      </c>
      <c r="C48" s="143" t="inlineStr">
        <is>
          <t>Restoration</t>
        </is>
      </c>
      <c r="D48" s="143" t="inlineStr">
        <is>
          <t>Salt marsh</t>
        </is>
      </c>
      <c r="E48" s="142" t="n">
        <v>166766.666666667</v>
      </c>
      <c r="F48" s="126" t="inlineStr">
        <is>
          <t>Program Manager (1): $81,2000. Program Coordinator (2): $52,045. Additional 20% of salaries is added to account for meetings / expenses. 25% of costs are applied to community representation.</t>
        </is>
      </c>
    </row>
    <row r="49">
      <c r="A49" s="143" t="inlineStr">
        <is>
          <t>Australia</t>
        </is>
      </c>
      <c r="B49" s="143">
        <f t="array" ref="B49">INDEX(Countries!D4:D261, MATCH(A49, Countries!B4:B261, 0))</f>
        <v/>
      </c>
      <c r="C49" s="143" t="inlineStr">
        <is>
          <t>Restoration</t>
        </is>
      </c>
      <c r="D49" s="143" t="inlineStr">
        <is>
          <t>Salt marsh</t>
        </is>
      </c>
      <c r="E49" s="142" t="n">
        <v>166766.666666667</v>
      </c>
      <c r="F49" s="126" t="inlineStr">
        <is>
          <t>Program Manager (1): $81,2000. Program Coordinator (2): $52,045. Additional 20% of salaries is added to account for meetings / expenses. 25% of costs are applied to community representation.</t>
        </is>
      </c>
    </row>
    <row r="50">
      <c r="A50" s="143" t="inlineStr">
        <is>
          <t>The Bahamas</t>
        </is>
      </c>
      <c r="B50" s="143">
        <f t="array" ref="B50">INDEX(Countries!D5:D262, MATCH(A50, Countries!B5:B262, 0))</f>
        <v/>
      </c>
      <c r="C50" s="143" t="inlineStr">
        <is>
          <t>Restoration</t>
        </is>
      </c>
      <c r="D50" s="143" t="inlineStr">
        <is>
          <t>Salt marsh</t>
        </is>
      </c>
      <c r="E50" s="142" t="n">
        <v>166766.666666667</v>
      </c>
      <c r="F50" s="126" t="inlineStr">
        <is>
          <t>Program Manager (1): $81,2000. Program Coordinator (2): $52,045. Additional 20% of salaries is added to account for meetings / expenses. 25% of costs are applied to community representation.</t>
        </is>
      </c>
    </row>
    <row r="51">
      <c r="A51" s="143" t="inlineStr">
        <is>
          <t>Kenya</t>
        </is>
      </c>
      <c r="B51" s="143">
        <f t="array" ref="B51">INDEX(Countries!D6:D263, MATCH(A51, Countries!B6:B263, 0))</f>
        <v/>
      </c>
      <c r="C51" s="143" t="inlineStr">
        <is>
          <t>Restoration</t>
        </is>
      </c>
      <c r="D51" s="143" t="inlineStr">
        <is>
          <t>Salt marsh</t>
        </is>
      </c>
      <c r="E51" s="142" t="n">
        <v>166766.666666667</v>
      </c>
      <c r="F51" s="126" t="inlineStr">
        <is>
          <t>Program Manager (1): $81,2000. Program Coordinator (2): $52,045. Additional 20% of salaries is added to account for meetings / expenses. 25% of costs are applied to community representation.</t>
        </is>
      </c>
    </row>
    <row r="52">
      <c r="A52" s="143" t="inlineStr">
        <is>
          <t>Mexico</t>
        </is>
      </c>
      <c r="B52" s="143">
        <f t="array" ref="B52">INDEX(Countries!D7:D264, MATCH(A52, Countries!B7:B264, 0))</f>
        <v/>
      </c>
      <c r="C52" s="143" t="inlineStr">
        <is>
          <t>Restoration</t>
        </is>
      </c>
      <c r="D52" s="143" t="inlineStr">
        <is>
          <t>Salt marsh</t>
        </is>
      </c>
      <c r="E52" s="142" t="n">
        <v>166766.666666667</v>
      </c>
      <c r="F52" s="126" t="inlineStr">
        <is>
          <t>Program Manager (1): $81,2000. Program Coordinator (2): $52,045. Additional 20% of salaries is added to account for meetings / expenses. 25% of costs are applied to community representation.</t>
        </is>
      </c>
    </row>
    <row r="53">
      <c r="A53" s="143" t="inlineStr">
        <is>
          <t>Colombia</t>
        </is>
      </c>
      <c r="B53" s="143">
        <f t="array" ref="B53">INDEX(Countries!D8:D265, MATCH(A53, Countries!B8:B265, 0))</f>
        <v/>
      </c>
      <c r="C53" s="143" t="inlineStr">
        <is>
          <t>Restoration</t>
        </is>
      </c>
      <c r="D53" s="143" t="inlineStr">
        <is>
          <t>Salt marsh</t>
        </is>
      </c>
      <c r="E53" s="142" t="n">
        <v>166766.666666667</v>
      </c>
      <c r="F53" s="126" t="inlineStr">
        <is>
          <t>Program Manager (1): $81,2000. Program Coordinator (2): $52,045. Additional 20% of salaries is added to account for meetings / expenses. 25% of costs are applied to community representation.</t>
        </is>
      </c>
    </row>
    <row r="54">
      <c r="A54" s="143" t="inlineStr">
        <is>
          <t>India</t>
        </is>
      </c>
      <c r="B54" s="143">
        <f t="array" ref="B54">INDEX(Countries!D9:D266, MATCH(A54, Countries!B9:B266, 0))</f>
        <v/>
      </c>
      <c r="C54" s="143" t="inlineStr">
        <is>
          <t>Restoration</t>
        </is>
      </c>
      <c r="D54" s="143" t="inlineStr">
        <is>
          <t>Salt marsh</t>
        </is>
      </c>
      <c r="E54" s="142" t="n">
        <v>166766.666666667</v>
      </c>
      <c r="F54" s="126" t="inlineStr">
        <is>
          <t>Program Manager (1): $81,2000. Program Coordinator (2): $52,045. Additional 20% of salaries is added to account for meetings / expenses. 25% of costs are applied to community representation.</t>
        </is>
      </c>
    </row>
    <row r="55">
      <c r="A55" s="143" t="inlineStr">
        <is>
          <t>China</t>
        </is>
      </c>
      <c r="B55" s="143">
        <f t="array" ref="B55">INDEX(Countries!D10:D267, MATCH(A55, Countries!B10:B267, 0))</f>
        <v/>
      </c>
      <c r="C55" s="143" t="inlineStr">
        <is>
          <t>Restoration</t>
        </is>
      </c>
      <c r="D55" s="143" t="inlineStr">
        <is>
          <t>Salt marsh</t>
        </is>
      </c>
      <c r="E55" s="142" t="n">
        <v>166766.666666667</v>
      </c>
      <c r="F55" s="126" t="inlineStr">
        <is>
          <t>Program Manager (1): $81,2000. Program Coordinator (2): $52,045. Additional 20% of salaries is added to account for meetings / expenses. 25% of costs are applied to community representation.</t>
        </is>
      </c>
    </row>
  </sheetData>
  <dataValidations count="4">
    <dataValidation sqref="A2:A55" showDropDown="0" showInputMessage="0" showErrorMessage="0" allowBlank="1" type="list">
      <formula1>Countries!$B$2:$B$259</formula1>
    </dataValidation>
    <dataValidation sqref="C2:C55" showDropDown="0" showInputMessage="0" showErrorMessage="0" allowBlank="1" type="list">
      <formula1>Activity!$B$2:$B$3</formula1>
    </dataValidation>
    <dataValidation sqref="D2:D55" showDropDown="0" showInputMessage="0" showErrorMessage="0" allowBlank="1" type="list">
      <formula1>Ecosystem!$B$2:$B$4</formula1>
    </dataValidation>
    <dataValidation sqref="F2:F55" showDropDown="0" showInputMessage="0" showErrorMessage="0" allowBlank="1" type="list">
      <formula1>'Sources table'!$D$2:$D$76</formula1>
    </dataValidation>
  </dataValidations>
  <pageMargins left="0.75" right="0.75" top="1" bottom="1" header="0.5" footer="0.5"/>
</worksheet>
</file>

<file path=xl/worksheets/sheet12.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21" t="inlineStr">
        <is>
          <t>Ecosystem</t>
        </is>
      </c>
      <c r="D1" s="145" t="inlineStr">
        <is>
          <t>Data collection and field cost</t>
        </is>
      </c>
      <c r="E1" s="121" t="inlineStr">
        <is>
          <t>Source</t>
        </is>
      </c>
    </row>
    <row r="2">
      <c r="A2" s="143" t="inlineStr">
        <is>
          <t>United States</t>
        </is>
      </c>
      <c r="B2" s="143">
        <f t="array" ref="B2">INDEX(Countries!D2:D259, MATCH(A2, Countries!B2:B259, 0))</f>
        <v/>
      </c>
      <c r="C2" s="143" t="inlineStr">
        <is>
          <t>Mangrove</t>
        </is>
      </c>
      <c r="D2" s="142" t="n">
        <v>26666.6666666667</v>
      </c>
      <c r="E2" s="126" t="inlineStr">
        <is>
          <t>Discussions with experts suggest $80k starting point</t>
        </is>
      </c>
    </row>
    <row r="3">
      <c r="A3" s="143" t="inlineStr">
        <is>
          <t>Indonesia</t>
        </is>
      </c>
      <c r="B3" s="143">
        <f t="array" ref="B3">INDEX(Countries!D3:D260, MATCH(A3, Countries!B3:B260, 0))</f>
        <v/>
      </c>
      <c r="C3" s="143" t="inlineStr">
        <is>
          <t>Mangrove</t>
        </is>
      </c>
      <c r="D3" s="142" t="n">
        <v>26666.6666666667</v>
      </c>
      <c r="E3" s="126" t="inlineStr">
        <is>
          <t>Discussions with experts suggest $80k starting point</t>
        </is>
      </c>
    </row>
    <row r="4">
      <c r="A4" s="143" t="inlineStr">
        <is>
          <t>Australia</t>
        </is>
      </c>
      <c r="B4" s="143">
        <f t="array" ref="B4">INDEX(Countries!D4:D261, MATCH(A4, Countries!B4:B261, 0))</f>
        <v/>
      </c>
      <c r="C4" s="143" t="inlineStr">
        <is>
          <t>Mangrove</t>
        </is>
      </c>
      <c r="D4" s="142" t="n">
        <v>26666.6666666667</v>
      </c>
      <c r="E4" s="126" t="inlineStr">
        <is>
          <t>Discussions with experts suggest $80k starting point</t>
        </is>
      </c>
    </row>
    <row r="5">
      <c r="A5" s="143" t="inlineStr">
        <is>
          <t>The Bahamas</t>
        </is>
      </c>
      <c r="B5" s="143">
        <f t="array" ref="B5">INDEX(Countries!D5:D262, MATCH(A5, Countries!B5:B262, 0))</f>
        <v/>
      </c>
      <c r="C5" s="143" t="inlineStr">
        <is>
          <t>Mangrove</t>
        </is>
      </c>
      <c r="D5" s="142" t="n">
        <v>26666.6666666667</v>
      </c>
      <c r="E5" s="126" t="inlineStr">
        <is>
          <t>Discussions with experts suggest $80k starting point</t>
        </is>
      </c>
    </row>
    <row r="6">
      <c r="A6" s="143" t="inlineStr">
        <is>
          <t>Kenya</t>
        </is>
      </c>
      <c r="B6" s="143">
        <f t="array" ref="B6">INDEX(Countries!D6:D263, MATCH(A6, Countries!B6:B263, 0))</f>
        <v/>
      </c>
      <c r="C6" s="143" t="inlineStr">
        <is>
          <t>Mangrove</t>
        </is>
      </c>
      <c r="D6" s="142" t="n">
        <v>26666.6666666667</v>
      </c>
      <c r="E6" s="126" t="inlineStr">
        <is>
          <t>Discussions with experts suggest $80k starting point</t>
        </is>
      </c>
    </row>
    <row r="7">
      <c r="A7" s="143" t="inlineStr">
        <is>
          <t>Mexico</t>
        </is>
      </c>
      <c r="B7" s="143">
        <f t="array" ref="B7">INDEX(Countries!D7:D264, MATCH(A7, Countries!B7:B264, 0))</f>
        <v/>
      </c>
      <c r="C7" s="143" t="inlineStr">
        <is>
          <t>Mangrove</t>
        </is>
      </c>
      <c r="D7" s="142" t="n">
        <v>26666.6666666667</v>
      </c>
      <c r="E7" s="126" t="inlineStr">
        <is>
          <t>Discussions with experts suggest $80k starting point</t>
        </is>
      </c>
    </row>
    <row r="8">
      <c r="A8" s="143" t="inlineStr">
        <is>
          <t>Colombia</t>
        </is>
      </c>
      <c r="B8" s="143">
        <f t="array" ref="B8">INDEX(Countries!D8:D265, MATCH(A8, Countries!B8:B265, 0))</f>
        <v/>
      </c>
      <c r="C8" s="143" t="inlineStr">
        <is>
          <t>Mangrove</t>
        </is>
      </c>
      <c r="D8" s="142" t="n">
        <v>26666.6666666667</v>
      </c>
      <c r="E8" s="126" t="inlineStr">
        <is>
          <t>Discussions with experts suggest $80k starting point</t>
        </is>
      </c>
    </row>
    <row r="9">
      <c r="A9" s="143" t="inlineStr">
        <is>
          <t>India</t>
        </is>
      </c>
      <c r="B9" s="143">
        <f t="array" ref="B9">INDEX(Countries!D9:D266, MATCH(A9, Countries!B9:B266, 0))</f>
        <v/>
      </c>
      <c r="C9" s="143" t="inlineStr">
        <is>
          <t>Mangrove</t>
        </is>
      </c>
      <c r="D9" s="142" t="n">
        <v>26666.6666666667</v>
      </c>
      <c r="E9" s="126" t="inlineStr">
        <is>
          <t>Discussions with experts suggest $80k starting point</t>
        </is>
      </c>
    </row>
    <row r="10">
      <c r="A10" s="143" t="inlineStr">
        <is>
          <t>China</t>
        </is>
      </c>
      <c r="B10" s="143">
        <f t="array" ref="B10">INDEX(Countries!D10:D267, MATCH(A10, Countries!B10:B267, 0))</f>
        <v/>
      </c>
      <c r="C10" s="143" t="inlineStr">
        <is>
          <t>Mangrove</t>
        </is>
      </c>
      <c r="D10" s="146" t="n">
        <v>26666.6666666667</v>
      </c>
      <c r="E10" s="126" t="inlineStr">
        <is>
          <t>Discussions with experts suggest $80k starting point</t>
        </is>
      </c>
    </row>
    <row r="11">
      <c r="A11" s="143" t="inlineStr">
        <is>
          <t>United States</t>
        </is>
      </c>
      <c r="B11" s="143">
        <f t="array" ref="B11">INDEX(Countries!D2:D259, MATCH(A11, Countries!B2:B259, 0))</f>
        <v/>
      </c>
      <c r="C11" s="143" t="inlineStr">
        <is>
          <t>Seagrass</t>
        </is>
      </c>
      <c r="D11" s="142" t="n">
        <v>26666.6666666667</v>
      </c>
      <c r="E11" s="126" t="inlineStr">
        <is>
          <t>Discussions with experts suggest $80k starting point</t>
        </is>
      </c>
    </row>
    <row r="12">
      <c r="A12" s="143" t="inlineStr">
        <is>
          <t>Indonesia</t>
        </is>
      </c>
      <c r="B12" s="143">
        <f t="array" ref="B12">INDEX(Countries!D3:D260, MATCH(A12, Countries!B3:B260, 0))</f>
        <v/>
      </c>
      <c r="C12" s="143" t="inlineStr">
        <is>
          <t>Seagrass</t>
        </is>
      </c>
      <c r="D12" s="142" t="n">
        <v>26666.6666666667</v>
      </c>
      <c r="E12" s="126" t="inlineStr">
        <is>
          <t>Discussions with experts suggest $80k starting point</t>
        </is>
      </c>
    </row>
    <row r="13">
      <c r="A13" s="143" t="inlineStr">
        <is>
          <t>Australia</t>
        </is>
      </c>
      <c r="B13" s="143">
        <f t="array" ref="B13">INDEX(Countries!D4:D261, MATCH(A13, Countries!B4:B261, 0))</f>
        <v/>
      </c>
      <c r="C13" s="143" t="inlineStr">
        <is>
          <t>Seagrass</t>
        </is>
      </c>
      <c r="D13" s="142" t="n">
        <v>26666.6666666667</v>
      </c>
      <c r="E13" s="126" t="inlineStr">
        <is>
          <t>Discussions with experts suggest $80k starting point</t>
        </is>
      </c>
    </row>
    <row r="14">
      <c r="A14" s="143" t="inlineStr">
        <is>
          <t>The Bahamas</t>
        </is>
      </c>
      <c r="B14" s="143">
        <f t="array" ref="B14">INDEX(Countries!D5:D262, MATCH(A14, Countries!B5:B262, 0))</f>
        <v/>
      </c>
      <c r="C14" s="143" t="inlineStr">
        <is>
          <t>Seagrass</t>
        </is>
      </c>
      <c r="D14" s="142" t="n">
        <v>26666.6666666667</v>
      </c>
      <c r="E14" s="126" t="inlineStr">
        <is>
          <t>Discussions with experts suggest $80k starting point</t>
        </is>
      </c>
    </row>
    <row r="15">
      <c r="A15" s="143" t="inlineStr">
        <is>
          <t>Kenya</t>
        </is>
      </c>
      <c r="B15" s="143">
        <f t="array" ref="B15">INDEX(Countries!D6:D263, MATCH(A15, Countries!B6:B263, 0))</f>
        <v/>
      </c>
      <c r="C15" s="143" t="inlineStr">
        <is>
          <t>Seagrass</t>
        </is>
      </c>
      <c r="D15" s="142" t="n">
        <v>26666.6666666667</v>
      </c>
      <c r="E15" s="126" t="inlineStr">
        <is>
          <t>Discussions with experts suggest $80k starting point</t>
        </is>
      </c>
    </row>
    <row r="16">
      <c r="A16" s="143" t="inlineStr">
        <is>
          <t>Mexico</t>
        </is>
      </c>
      <c r="B16" s="143">
        <f t="array" ref="B16">INDEX(Countries!D7:D264, MATCH(A16, Countries!B7:B264, 0))</f>
        <v/>
      </c>
      <c r="C16" s="143" t="inlineStr">
        <is>
          <t>Seagrass</t>
        </is>
      </c>
      <c r="D16" s="142" t="n">
        <v>26666.6666666667</v>
      </c>
      <c r="E16" s="126" t="inlineStr">
        <is>
          <t>Discussions with experts suggest $80k starting point</t>
        </is>
      </c>
    </row>
    <row r="17">
      <c r="A17" s="143" t="inlineStr">
        <is>
          <t>Colombia</t>
        </is>
      </c>
      <c r="B17" s="143">
        <f t="array" ref="B17">INDEX(Countries!D8:D265, MATCH(A17, Countries!B8:B265, 0))</f>
        <v/>
      </c>
      <c r="C17" s="143" t="inlineStr">
        <is>
          <t>Seagrass</t>
        </is>
      </c>
      <c r="D17" s="142" t="n">
        <v>26666.6666666667</v>
      </c>
      <c r="E17" s="126" t="inlineStr">
        <is>
          <t>Discussions with experts suggest $80k starting point</t>
        </is>
      </c>
    </row>
    <row r="18">
      <c r="A18" s="143" t="inlineStr">
        <is>
          <t>India</t>
        </is>
      </c>
      <c r="B18" s="143">
        <f t="array" ref="B18">INDEX(Countries!D9:D266, MATCH(A18, Countries!B9:B266, 0))</f>
        <v/>
      </c>
      <c r="C18" s="143" t="inlineStr">
        <is>
          <t>Seagrass</t>
        </is>
      </c>
      <c r="D18" s="142" t="n">
        <v>26666.6666666667</v>
      </c>
      <c r="E18" s="126" t="inlineStr">
        <is>
          <t>Discussions with experts suggest $80k starting point</t>
        </is>
      </c>
    </row>
    <row r="19">
      <c r="A19" s="143" t="inlineStr">
        <is>
          <t>China</t>
        </is>
      </c>
      <c r="B19" s="143">
        <f t="array" ref="B19">INDEX(Countries!D10:D267, MATCH(A19, Countries!B10:B267, 0))</f>
        <v/>
      </c>
      <c r="C19" s="143" t="inlineStr">
        <is>
          <t>Seagrass</t>
        </is>
      </c>
      <c r="D19" s="146" t="n">
        <v>26666.6666666667</v>
      </c>
      <c r="E19" s="126" t="inlineStr">
        <is>
          <t>Discussions with experts suggest $80k starting point</t>
        </is>
      </c>
    </row>
    <row r="20">
      <c r="A20" s="143" t="inlineStr">
        <is>
          <t>United States</t>
        </is>
      </c>
      <c r="B20" s="143">
        <f t="array" ref="B20">INDEX(Countries!D2:D259, MATCH(A20, Countries!B2:B259, 0))</f>
        <v/>
      </c>
      <c r="C20" s="143" t="inlineStr">
        <is>
          <t>Salt marsh</t>
        </is>
      </c>
      <c r="D20" s="142" t="n">
        <v>26666.6666666667</v>
      </c>
      <c r="E20" s="126" t="inlineStr">
        <is>
          <t>Discussions with experts suggest $80k starting point</t>
        </is>
      </c>
    </row>
    <row r="21">
      <c r="A21" s="143" t="inlineStr">
        <is>
          <t>Indonesia</t>
        </is>
      </c>
      <c r="B21" s="143">
        <f t="array" ref="B21">INDEX(Countries!D3:D260, MATCH(A21, Countries!B3:B260, 0))</f>
        <v/>
      </c>
      <c r="C21" s="143" t="inlineStr">
        <is>
          <t>Salt marsh</t>
        </is>
      </c>
      <c r="D21" s="142" t="n">
        <v>26666.6666666667</v>
      </c>
      <c r="E21" s="126" t="inlineStr">
        <is>
          <t>Discussions with experts suggest $80k starting point</t>
        </is>
      </c>
    </row>
    <row r="22">
      <c r="A22" s="143" t="inlineStr">
        <is>
          <t>Australia</t>
        </is>
      </c>
      <c r="B22" s="143">
        <f t="array" ref="B22">INDEX(Countries!D4:D261, MATCH(A22, Countries!B4:B261, 0))</f>
        <v/>
      </c>
      <c r="C22" s="143" t="inlineStr">
        <is>
          <t>Salt marsh</t>
        </is>
      </c>
      <c r="D22" s="142" t="n">
        <v>26666.6666666667</v>
      </c>
      <c r="E22" s="126" t="inlineStr">
        <is>
          <t>Discussions with experts suggest $80k starting point</t>
        </is>
      </c>
    </row>
    <row r="23">
      <c r="A23" s="143" t="inlineStr">
        <is>
          <t>The Bahamas</t>
        </is>
      </c>
      <c r="B23" s="143">
        <f t="array" ref="B23">INDEX(Countries!D5:D262, MATCH(A23, Countries!B5:B262, 0))</f>
        <v/>
      </c>
      <c r="C23" s="143" t="inlineStr">
        <is>
          <t>Salt marsh</t>
        </is>
      </c>
      <c r="D23" s="142" t="n">
        <v>26666.6666666667</v>
      </c>
      <c r="E23" s="126" t="inlineStr">
        <is>
          <t>Discussions with experts suggest $80k starting point</t>
        </is>
      </c>
    </row>
    <row r="24">
      <c r="A24" s="143" t="inlineStr">
        <is>
          <t>Kenya</t>
        </is>
      </c>
      <c r="B24" s="143">
        <f t="array" ref="B24">INDEX(Countries!D6:D263, MATCH(A24, Countries!B6:B263, 0))</f>
        <v/>
      </c>
      <c r="C24" s="143" t="inlineStr">
        <is>
          <t>Salt marsh</t>
        </is>
      </c>
      <c r="D24" s="142" t="n">
        <v>26666.6666666667</v>
      </c>
      <c r="E24" s="126" t="inlineStr">
        <is>
          <t>Discussions with experts suggest $80k starting point</t>
        </is>
      </c>
    </row>
    <row r="25">
      <c r="A25" s="143" t="inlineStr">
        <is>
          <t>Mexico</t>
        </is>
      </c>
      <c r="B25" s="143">
        <f t="array" ref="B25">INDEX(Countries!D7:D264, MATCH(A25, Countries!B7:B264, 0))</f>
        <v/>
      </c>
      <c r="C25" s="143" t="inlineStr">
        <is>
          <t>Salt marsh</t>
        </is>
      </c>
      <c r="D25" s="142" t="n">
        <v>26666.6666666667</v>
      </c>
      <c r="E25" s="126" t="inlineStr">
        <is>
          <t>Discussions with experts suggest $80k starting point</t>
        </is>
      </c>
    </row>
    <row r="26">
      <c r="A26" s="143" t="inlineStr">
        <is>
          <t>Colombia</t>
        </is>
      </c>
      <c r="B26" s="143">
        <f t="array" ref="B26">INDEX(Countries!D8:D265, MATCH(A26, Countries!B8:B265, 0))</f>
        <v/>
      </c>
      <c r="C26" s="143" t="inlineStr">
        <is>
          <t>Salt marsh</t>
        </is>
      </c>
      <c r="D26" s="142" t="n">
        <v>26666.6666666667</v>
      </c>
      <c r="E26" s="126" t="inlineStr">
        <is>
          <t>Discussions with experts suggest $80k starting point</t>
        </is>
      </c>
    </row>
    <row r="27">
      <c r="A27" s="143" t="inlineStr">
        <is>
          <t>India</t>
        </is>
      </c>
      <c r="B27" s="143">
        <f t="array" ref="B27">INDEX(Countries!D9:D266, MATCH(A27, Countries!B9:B266, 0))</f>
        <v/>
      </c>
      <c r="C27" s="143" t="inlineStr">
        <is>
          <t>Salt marsh</t>
        </is>
      </c>
      <c r="D27" s="142" t="n">
        <v>26666.6666666667</v>
      </c>
      <c r="E27" s="126" t="inlineStr">
        <is>
          <t>Discussions with experts suggest $80k starting point</t>
        </is>
      </c>
    </row>
    <row r="28">
      <c r="A28" s="143" t="inlineStr">
        <is>
          <t>China</t>
        </is>
      </c>
      <c r="B28" s="143">
        <f t="array" ref="B28">INDEX(Countries!D10:D267, MATCH(A28, Countries!B10:B267, 0))</f>
        <v/>
      </c>
      <c r="C28" s="143" t="inlineStr">
        <is>
          <t>Salt marsh</t>
        </is>
      </c>
      <c r="D28" s="147" t="n">
        <v>26666.6666666667</v>
      </c>
      <c r="E28" s="126" t="inlineStr">
        <is>
          <t>Discussions with experts suggest $80k starting point</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3.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21" t="inlineStr">
        <is>
          <t>Ecosystem</t>
        </is>
      </c>
      <c r="D1" s="145" t="inlineStr">
        <is>
          <t>Community representation / liaison cost</t>
        </is>
      </c>
      <c r="E1" s="121" t="inlineStr">
        <is>
          <t>Source</t>
        </is>
      </c>
    </row>
    <row r="2">
      <c r="A2" s="143" t="inlineStr">
        <is>
          <t>United States</t>
        </is>
      </c>
      <c r="B2" s="143">
        <f t="array" ref="B2">INDEX(Countries!D2:D259, MATCH(A2, Countries!B2:B259, 0))</f>
        <v/>
      </c>
      <c r="C2" s="143" t="inlineStr">
        <is>
          <t>Mangrove</t>
        </is>
      </c>
      <c r="D2" s="142" t="n">
        <v>126500</v>
      </c>
      <c r="E2" s="126" t="inlineStr">
        <is>
          <t>Starts by taking the 25% portion from the conservation activity planning and admin componenet. 1 Project Coordinator ($59,089) and 1 Conservation Coordinator ($49,474).</t>
        </is>
      </c>
    </row>
    <row r="3">
      <c r="A3" s="143" t="inlineStr">
        <is>
          <t>Indonesia</t>
        </is>
      </c>
      <c r="B3" s="143">
        <f t="array" ref="B3">INDEX(Countries!D3:D260, MATCH(A3, Countries!B3:B260, 0))</f>
        <v/>
      </c>
      <c r="C3" s="143" t="inlineStr">
        <is>
          <t>Mangrove</t>
        </is>
      </c>
      <c r="D3" s="142" t="n">
        <v>71183.3333333333</v>
      </c>
      <c r="E3" s="126" t="inlineStr">
        <is>
          <t>Starts by taking the 25% portion from the conservation activity planning and admin componenet. 1 Project Coordinator ($59,089) and 1 Conservation Coordinator ($49,474).</t>
        </is>
      </c>
    </row>
    <row r="4">
      <c r="A4" s="143" t="inlineStr">
        <is>
          <t>Australia</t>
        </is>
      </c>
      <c r="B4" s="143">
        <f t="array" ref="B4">INDEX(Countries!D4:D261, MATCH(A4, Countries!B4:B261, 0))</f>
        <v/>
      </c>
      <c r="C4" s="143" t="inlineStr">
        <is>
          <t>Mangrove</t>
        </is>
      </c>
      <c r="D4" s="142" t="n">
        <v>113016.666666667</v>
      </c>
      <c r="E4" s="126" t="inlineStr">
        <is>
          <t>Starts by taking the 25% portion from the conservation activity planning and admin componenet. 1 Project Coordinator ($59,089) and 1 Conservation Coordinator ($49,474).</t>
        </is>
      </c>
    </row>
    <row r="5">
      <c r="A5" s="143" t="inlineStr">
        <is>
          <t>The Bahamas</t>
        </is>
      </c>
      <c r="B5" s="143">
        <f t="array" ref="B5">INDEX(Countries!D5:D262, MATCH(A5, Countries!B5:B262, 0))</f>
        <v/>
      </c>
      <c r="C5" s="143" t="inlineStr">
        <is>
          <t>Mangrove</t>
        </is>
      </c>
      <c r="D5" s="142" t="n">
        <v>103100</v>
      </c>
      <c r="E5" s="126" t="inlineStr">
        <is>
          <t>Starts by taking the 25% portion from the conservation activity planning and admin componenet. 1 Project Coordinator ($59,089) and 1 Conservation Coordinator ($49,474).</t>
        </is>
      </c>
    </row>
    <row r="6">
      <c r="A6" s="143" t="inlineStr">
        <is>
          <t>Kenya</t>
        </is>
      </c>
      <c r="B6" s="143">
        <f t="array" ref="B6">INDEX(Countries!D6:D263, MATCH(A6, Countries!B6:B263, 0))</f>
        <v/>
      </c>
      <c r="C6" s="143" t="inlineStr">
        <is>
          <t>Mangrove</t>
        </is>
      </c>
      <c r="D6" s="142" t="n">
        <v>66050</v>
      </c>
      <c r="E6" s="126" t="inlineStr">
        <is>
          <t>Starts by taking the 25% portion from the conservation activity planning and admin componenet. 1 Project Coordinator ($59,089) and 1 Conservation Coordinator ($49,474).</t>
        </is>
      </c>
    </row>
    <row r="7">
      <c r="A7" s="143" t="inlineStr">
        <is>
          <t>Mexico</t>
        </is>
      </c>
      <c r="B7" s="143">
        <f t="array" ref="B7">INDEX(Countries!D7:D264, MATCH(A7, Countries!B7:B264, 0))</f>
        <v/>
      </c>
      <c r="C7" s="143" t="inlineStr">
        <is>
          <t>Mangrove</t>
        </is>
      </c>
      <c r="D7" s="142" t="n">
        <v>72600</v>
      </c>
      <c r="E7" s="126" t="inlineStr">
        <is>
          <t>Starts by taking the 25% portion from the conservation activity planning and admin componenet. 1 Project Coordinator ($59,089) and 1 Conservation Coordinator ($49,474).</t>
        </is>
      </c>
    </row>
    <row r="8">
      <c r="A8" s="143" t="inlineStr">
        <is>
          <t>Colombia</t>
        </is>
      </c>
      <c r="B8" s="143">
        <f t="array" ref="B8">INDEX(Countries!D8:D265, MATCH(A8, Countries!B8:B265, 0))</f>
        <v/>
      </c>
      <c r="C8" s="143" t="inlineStr">
        <is>
          <t>Mangrove</t>
        </is>
      </c>
      <c r="D8" s="142" t="n">
        <v>64804.8333333333</v>
      </c>
      <c r="E8" s="126" t="inlineStr">
        <is>
          <t>Starts by taking the 25% portion from the conservation activity planning and admin componenet. 1 Project Coordinator ($59,089) and 1 Conservation Coordinator ($49,474).</t>
        </is>
      </c>
    </row>
    <row r="9">
      <c r="A9" s="143" t="inlineStr">
        <is>
          <t>India</t>
        </is>
      </c>
      <c r="B9" s="143">
        <f t="array" ref="B9">INDEX(Countries!D9:D266, MATCH(A9, Countries!B9:B266, 0))</f>
        <v/>
      </c>
      <c r="C9" s="143" t="inlineStr">
        <is>
          <t>Mangrove</t>
        </is>
      </c>
      <c r="D9" s="142" t="n">
        <v>67633.3333333333</v>
      </c>
      <c r="E9" s="126" t="inlineStr">
        <is>
          <t>Starts by taking the 25% portion from the conservation activity planning and admin componenet. 1 Project Coordinator ($59,089) and 1 Conservation Coordinator ($49,474).</t>
        </is>
      </c>
    </row>
    <row r="10">
      <c r="A10" s="143" t="inlineStr">
        <is>
          <t>China</t>
        </is>
      </c>
      <c r="B10" s="143">
        <f t="array" ref="B10">INDEX(Countries!D10:D267, MATCH(A10, Countries!B10:B267, 0))</f>
        <v/>
      </c>
      <c r="C10" s="143" t="inlineStr">
        <is>
          <t>Mangrove</t>
        </is>
      </c>
      <c r="D10" s="146" t="n">
        <v>83233.3333333333</v>
      </c>
      <c r="E10" s="126" t="inlineStr">
        <is>
          <t>Starts by taking the 25% portion from the conservation activity planning and admin componenet. 1 Project Coordinator ($59,089) and 1 Conservation Coordinator ($49,474).</t>
        </is>
      </c>
    </row>
    <row r="11">
      <c r="A11" s="143" t="inlineStr">
        <is>
          <t>United States</t>
        </is>
      </c>
      <c r="B11" s="143">
        <f t="array" ref="B11">INDEX(Countries!D11:D268, MATCH(A11, Countries!B11:B268, 0))</f>
        <v/>
      </c>
      <c r="C11" s="143" t="inlineStr">
        <is>
          <t>Seagrass</t>
        </is>
      </c>
      <c r="D11" s="142" t="n">
        <v>126500</v>
      </c>
      <c r="E11" s="126" t="inlineStr">
        <is>
          <t>Starts by taking the 25% portion from the conservation activity planning and admin componenet. 1 Project Coordinator ($59,089) and 1 Conservation Coordinator ($49,474).</t>
        </is>
      </c>
    </row>
    <row r="12">
      <c r="A12" s="143" t="inlineStr">
        <is>
          <t>Indonesia</t>
        </is>
      </c>
      <c r="B12" s="143">
        <f t="array" ref="B12">INDEX(Countries!D12:D269, MATCH(A12, Countries!B12:B269, 0))</f>
        <v/>
      </c>
      <c r="C12" s="143" t="inlineStr">
        <is>
          <t>Seagrass</t>
        </is>
      </c>
      <c r="D12" s="142" t="n">
        <v>71183.3333333333</v>
      </c>
      <c r="E12" s="126" t="inlineStr">
        <is>
          <t>Starts by taking the 25% portion from the conservation activity planning and admin componenet. 1 Project Coordinator ($59,089) and 1 Conservation Coordinator ($49,474).</t>
        </is>
      </c>
    </row>
    <row r="13">
      <c r="A13" s="143" t="inlineStr">
        <is>
          <t>Australia</t>
        </is>
      </c>
      <c r="B13" s="143">
        <f t="array" ref="B13">INDEX(Countries!D13:D270, MATCH(A13, Countries!B13:B270, 0))</f>
        <v/>
      </c>
      <c r="C13" s="143" t="inlineStr">
        <is>
          <t>Seagrass</t>
        </is>
      </c>
      <c r="D13" s="142" t="n">
        <v>113016.666666667</v>
      </c>
      <c r="E13" s="126" t="inlineStr">
        <is>
          <t>Starts by taking the 25% portion from the conservation activity planning and admin componenet. 1 Project Coordinator ($59,089) and 1 Conservation Coordinator ($49,474).</t>
        </is>
      </c>
    </row>
    <row r="14">
      <c r="A14" s="143" t="inlineStr">
        <is>
          <t>The Bahamas</t>
        </is>
      </c>
      <c r="B14" s="143">
        <f t="array" ref="B14">INDEX(Countries!D14:D271, MATCH(A14, Countries!B14:B271, 0))</f>
        <v/>
      </c>
      <c r="C14" s="143" t="inlineStr">
        <is>
          <t>Seagrass</t>
        </is>
      </c>
      <c r="D14" s="142" t="n">
        <v>103100</v>
      </c>
      <c r="E14" s="126" t="inlineStr">
        <is>
          <t>Starts by taking the 25% portion from the conservation activity planning and admin componenet. 1 Project Coordinator ($59,089) and 1 Conservation Coordinator ($49,474).</t>
        </is>
      </c>
    </row>
    <row r="15">
      <c r="A15" s="143" t="inlineStr">
        <is>
          <t>Kenya</t>
        </is>
      </c>
      <c r="B15" s="143">
        <f t="array" ref="B15">INDEX(Countries!D15:D272, MATCH(A15, Countries!B15:B272, 0))</f>
        <v/>
      </c>
      <c r="C15" s="143" t="inlineStr">
        <is>
          <t>Seagrass</t>
        </is>
      </c>
      <c r="D15" s="142" t="n">
        <v>66050</v>
      </c>
      <c r="E15" s="126" t="inlineStr">
        <is>
          <t>Starts by taking the 25% portion from the conservation activity planning and admin componenet. 1 Project Coordinator ($59,089) and 1 Conservation Coordinator ($49,474).</t>
        </is>
      </c>
    </row>
    <row r="16">
      <c r="A16" s="143" t="inlineStr">
        <is>
          <t>Mexico</t>
        </is>
      </c>
      <c r="B16" s="143">
        <f t="array" ref="B16">INDEX(Countries!D16:D273, MATCH(A16, Countries!B16:B273, 0))</f>
        <v/>
      </c>
      <c r="C16" s="143" t="inlineStr">
        <is>
          <t>Seagrass</t>
        </is>
      </c>
      <c r="D16" s="142" t="n">
        <v>72600</v>
      </c>
      <c r="E16" s="126" t="inlineStr">
        <is>
          <t>Starts by taking the 25% portion from the conservation activity planning and admin componenet. 1 Project Coordinator ($59,089) and 1 Conservation Coordinator ($49,474).</t>
        </is>
      </c>
    </row>
    <row r="17">
      <c r="A17" s="143" t="inlineStr">
        <is>
          <t>Colombia</t>
        </is>
      </c>
      <c r="B17" s="143">
        <f t="array" ref="B17">INDEX(Countries!D17:D274, MATCH(A17, Countries!B17:B274, 0))</f>
        <v/>
      </c>
      <c r="C17" s="143" t="inlineStr">
        <is>
          <t>Seagrass</t>
        </is>
      </c>
      <c r="D17" s="142" t="n">
        <v>64804.8333333333</v>
      </c>
      <c r="E17" s="126" t="inlineStr">
        <is>
          <t>Starts by taking the 25% portion from the conservation activity planning and admin componenet. 1 Project Coordinator ($59,089) and 1 Conservation Coordinator ($49,474).</t>
        </is>
      </c>
    </row>
    <row r="18">
      <c r="A18" s="143" t="inlineStr">
        <is>
          <t>India</t>
        </is>
      </c>
      <c r="B18" s="143">
        <f t="array" ref="B18">INDEX(Countries!D18:D275, MATCH(A18, Countries!B18:B275, 0))</f>
        <v/>
      </c>
      <c r="C18" s="143" t="inlineStr">
        <is>
          <t>Seagrass</t>
        </is>
      </c>
      <c r="D18" s="142" t="n">
        <v>67633.3333333333</v>
      </c>
      <c r="E18" s="126" t="inlineStr">
        <is>
          <t>Starts by taking the 25% portion from the conservation activity planning and admin componenet. 1 Project Coordinator ($59,089) and 1 Conservation Coordinator ($49,474).</t>
        </is>
      </c>
    </row>
    <row r="19">
      <c r="A19" s="143" t="inlineStr">
        <is>
          <t>China</t>
        </is>
      </c>
      <c r="B19" s="143">
        <f t="array" ref="B19">INDEX(Countries!D19:D276, MATCH(A19, Countries!B19:B276, 0))</f>
        <v/>
      </c>
      <c r="C19" s="143" t="inlineStr">
        <is>
          <t>Seagrass</t>
        </is>
      </c>
      <c r="D19" s="142" t="n">
        <v>83233.3333333333</v>
      </c>
      <c r="E19" s="126" t="inlineStr">
        <is>
          <t>Starts by taking the 25% portion from the conservation activity planning and admin componenet. 1 Project Coordinator ($59,089) and 1 Conservation Coordinator ($49,474).</t>
        </is>
      </c>
    </row>
    <row r="20">
      <c r="A20" s="143" t="inlineStr">
        <is>
          <t>United States</t>
        </is>
      </c>
      <c r="B20" s="143">
        <f t="array" ref="B20">INDEX(Countries!D20:D277, MATCH(A20, Countries!B20:B277, 0))</f>
        <v/>
      </c>
      <c r="C20" s="143" t="inlineStr">
        <is>
          <t>Salt marsh</t>
        </is>
      </c>
      <c r="D20" s="142" t="n">
        <v>126500</v>
      </c>
      <c r="E20" s="126" t="inlineStr">
        <is>
          <t>Starts by taking the 25% portion from the conservation activity planning and admin componenet. 1 Project Coordinator ($59,089) and 1 Conservation Coordinator ($49,474).</t>
        </is>
      </c>
    </row>
    <row r="21">
      <c r="A21" s="143" t="inlineStr">
        <is>
          <t>Indonesia</t>
        </is>
      </c>
      <c r="B21" s="143">
        <f t="array" ref="B21">INDEX(Countries!D21:D278, MATCH(A21, Countries!B21:B278, 0))</f>
        <v/>
      </c>
      <c r="C21" s="143" t="inlineStr">
        <is>
          <t>Salt marsh</t>
        </is>
      </c>
      <c r="D21" s="142" t="n">
        <v>71183.3333333333</v>
      </c>
      <c r="E21" s="126" t="inlineStr">
        <is>
          <t>Starts by taking the 25% portion from the conservation activity planning and admin componenet. 1 Project Coordinator ($59,089) and 1 Conservation Coordinator ($49,474).</t>
        </is>
      </c>
    </row>
    <row r="22">
      <c r="A22" s="143" t="inlineStr">
        <is>
          <t>Australia</t>
        </is>
      </c>
      <c r="B22" s="143">
        <f t="array" ref="B22">INDEX(Countries!D2:D259, MATCH(A22, Countries!B2:B259, 0))</f>
        <v/>
      </c>
      <c r="C22" s="143" t="inlineStr">
        <is>
          <t>Salt marsh</t>
        </is>
      </c>
      <c r="D22" s="142" t="n">
        <v>113016.666666667</v>
      </c>
      <c r="E22" s="126" t="inlineStr">
        <is>
          <t>Starts by taking the 25% portion from the conservation activity planning and admin componenet. 1 Project Coordinator ($59,089) and 1 Conservation Coordinator ($49,474).</t>
        </is>
      </c>
    </row>
    <row r="23">
      <c r="A23" s="143" t="inlineStr">
        <is>
          <t>The Bahamas</t>
        </is>
      </c>
      <c r="B23" s="143">
        <f t="array" ref="B23">INDEX(Countries!D2:D259, MATCH(A23, Countries!B2:B259, 0))</f>
        <v/>
      </c>
      <c r="C23" s="143" t="inlineStr">
        <is>
          <t>Salt marsh</t>
        </is>
      </c>
      <c r="D23" s="142" t="n">
        <v>103100</v>
      </c>
      <c r="E23" s="126" t="inlineStr">
        <is>
          <t>Starts by taking the 25% portion from the conservation activity planning and admin componenet. 1 Project Coordinator ($59,089) and 1 Conservation Coordinator ($49,474).</t>
        </is>
      </c>
    </row>
    <row r="24">
      <c r="A24" s="143" t="inlineStr">
        <is>
          <t>Kenya</t>
        </is>
      </c>
      <c r="B24" s="143">
        <f t="array" ref="B24">INDEX(Countries!D24:D281, MATCH(A24, Countries!B24:B281, 0))</f>
        <v/>
      </c>
      <c r="C24" s="143" t="inlineStr">
        <is>
          <t>Salt marsh</t>
        </is>
      </c>
      <c r="D24" s="142" t="n">
        <v>66050</v>
      </c>
      <c r="E24" s="126" t="inlineStr">
        <is>
          <t>Starts by taking the 25% portion from the conservation activity planning and admin componenet. 1 Project Coordinator ($59,089) and 1 Conservation Coordinator ($49,474).</t>
        </is>
      </c>
    </row>
    <row r="25">
      <c r="A25" s="143" t="inlineStr">
        <is>
          <t>Mexico</t>
        </is>
      </c>
      <c r="B25" s="143">
        <f t="array" ref="B25">INDEX(Countries!D25:D282, MATCH(A25, Countries!B25:B282, 0))</f>
        <v/>
      </c>
      <c r="C25" s="143" t="inlineStr">
        <is>
          <t>Salt marsh</t>
        </is>
      </c>
      <c r="D25" s="142" t="n">
        <v>72600</v>
      </c>
      <c r="E25" s="126" t="inlineStr">
        <is>
          <t>Starts by taking the 25% portion from the conservation activity planning and admin componenet. 1 Project Coordinator ($59,089) and 1 Conservation Coordinator ($49,474).</t>
        </is>
      </c>
    </row>
    <row r="26">
      <c r="A26" s="143" t="inlineStr">
        <is>
          <t>Colombia</t>
        </is>
      </c>
      <c r="B26" s="143">
        <f t="array" ref="B26">INDEX(Countries!D26:D283, MATCH(A26, Countries!B26:B283, 0))</f>
        <v/>
      </c>
      <c r="C26" s="143" t="inlineStr">
        <is>
          <t>Salt marsh</t>
        </is>
      </c>
      <c r="D26" s="142" t="n">
        <v>64804.8333333333</v>
      </c>
      <c r="E26" s="126" t="inlineStr">
        <is>
          <t>Starts by taking the 25% portion from the conservation activity planning and admin componenet. 1 Project Coordinator ($59,089) and 1 Conservation Coordinator ($49,474).</t>
        </is>
      </c>
    </row>
    <row r="27">
      <c r="A27" s="143" t="inlineStr">
        <is>
          <t>India</t>
        </is>
      </c>
      <c r="B27" s="143">
        <f t="array" ref="B27">INDEX(Countries!D27:D284, MATCH(A27, Countries!B27:B284, 0))</f>
        <v/>
      </c>
      <c r="C27" s="143" t="inlineStr">
        <is>
          <t>Salt marsh</t>
        </is>
      </c>
      <c r="D27" s="142" t="n">
        <v>67633.3333333333</v>
      </c>
      <c r="E27" s="126" t="inlineStr">
        <is>
          <t>Starts by taking the 25% portion from the conservation activity planning and admin componenet. 1 Project Coordinator ($59,089) and 1 Conservation Coordinator ($49,474).</t>
        </is>
      </c>
    </row>
    <row r="28">
      <c r="A28" s="143" t="inlineStr">
        <is>
          <t>China</t>
        </is>
      </c>
      <c r="B28" s="143">
        <f t="array" ref="B28">INDEX(Countries!D28:D285, MATCH(A28, Countries!B28:B285, 0))</f>
        <v/>
      </c>
      <c r="C28" s="143" t="inlineStr">
        <is>
          <t>Salt marsh</t>
        </is>
      </c>
      <c r="D28" s="142" t="n">
        <v>83233.3333333333</v>
      </c>
      <c r="E28" s="126" t="inlineStr">
        <is>
          <t>Starts by taking the 25% portion from the conservation activity planning and admin componenet. 1 Project Coordinator ($59,089) and 1 Conservation Coordinator ($49,474).</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14.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14.38" customWidth="1" style="324" min="1" max="1"/>
    <col width="32" customWidth="1" style="324" min="4" max="4"/>
  </cols>
  <sheetData>
    <row r="1" ht="15" customHeight="1" s="324">
      <c r="A1" s="121" t="inlineStr">
        <is>
          <t>Country</t>
        </is>
      </c>
      <c r="B1" s="121" t="inlineStr">
        <is>
          <t>Country code</t>
        </is>
      </c>
      <c r="C1" s="145" t="inlineStr">
        <is>
          <t>Blue carbon project planning cost</t>
        </is>
      </c>
      <c r="D1" s="121" t="inlineStr">
        <is>
          <t>Source</t>
        </is>
      </c>
    </row>
    <row r="2">
      <c r="A2" s="143" t="inlineStr">
        <is>
          <t>United States</t>
        </is>
      </c>
      <c r="B2" s="143">
        <f t="array" ref="B2">INDEX(Countries!D2:D259, MATCH(A2, Countries!B2:B259, 0))</f>
        <v/>
      </c>
      <c r="C2" s="142" t="n">
        <v>100000</v>
      </c>
      <c r="D2" s="126" t="inlineStr">
        <is>
          <t>TNC Feasibility Studies - Herring River, New Jersey Salt Marsh, Fruit Farm Creek</t>
        </is>
      </c>
    </row>
    <row r="3">
      <c r="A3" s="143" t="inlineStr">
        <is>
          <t>Indonesia</t>
        </is>
      </c>
      <c r="B3" s="143">
        <f t="array" ref="B3">INDEX(Countries!D3:D260, MATCH(A3, Countries!B3:B260, 0))</f>
        <v/>
      </c>
      <c r="C3" s="142" t="n">
        <v>100000</v>
      </c>
      <c r="D3" s="126" t="inlineStr">
        <is>
          <t>TNC Feasibility Study - North Kenya</t>
        </is>
      </c>
    </row>
    <row r="4">
      <c r="A4" s="143" t="inlineStr">
        <is>
          <t>Australia</t>
        </is>
      </c>
      <c r="B4" s="143">
        <f t="array" ref="B4">INDEX(Countries!D4:D261, MATCH(A4, Countries!B4:B261, 0))</f>
        <v/>
      </c>
      <c r="C4" s="142" t="n">
        <v>115000</v>
      </c>
      <c r="D4" s="126" t="inlineStr">
        <is>
          <t>TNC Feasibility Studies - Herring River, New Jersey Salt Marsh, Fruit Farm Creek plus TNC Australia input</t>
        </is>
      </c>
    </row>
    <row r="5">
      <c r="A5" s="143" t="inlineStr">
        <is>
          <t>The Bahamas</t>
        </is>
      </c>
      <c r="B5" s="143">
        <f t="array" ref="B5">INDEX(Countries!D5:D262, MATCH(A5, Countries!B5:B262, 0))</f>
        <v/>
      </c>
      <c r="C5" s="142" t="n">
        <v>125000</v>
      </c>
      <c r="D5" s="126" t="inlineStr">
        <is>
          <t>TNC Feasibility Study - Caribbean</t>
        </is>
      </c>
    </row>
    <row r="6">
      <c r="A6" s="143" t="inlineStr">
        <is>
          <t>Kenya</t>
        </is>
      </c>
      <c r="B6" s="143">
        <f t="array" ref="B6">INDEX(Countries!D6:D263, MATCH(A6, Countries!B6:B263, 0))</f>
        <v/>
      </c>
      <c r="C6" s="142" t="n">
        <v>100000</v>
      </c>
      <c r="D6" s="126" t="inlineStr">
        <is>
          <t>TNC Feasibility Study - North Kenya</t>
        </is>
      </c>
    </row>
    <row r="7">
      <c r="A7" s="143" t="inlineStr">
        <is>
          <t>Mexico</t>
        </is>
      </c>
      <c r="B7" s="143">
        <f t="array" ref="B7">INDEX(Countries!D7:D264, MATCH(A7, Countries!B7:B264, 0))</f>
        <v/>
      </c>
      <c r="C7" s="142" t="n">
        <v>100000</v>
      </c>
      <c r="D7" s="126" t="inlineStr">
        <is>
          <t>TNC Feasibility Study - North Kenya</t>
        </is>
      </c>
    </row>
    <row r="8">
      <c r="A8" s="143" t="inlineStr">
        <is>
          <t>Colombia</t>
        </is>
      </c>
      <c r="B8" s="143">
        <f t="array" ref="B8">INDEX(Countries!D8:D265, MATCH(A8, Countries!B8:B265, 0))</f>
        <v/>
      </c>
      <c r="C8" s="142" t="n">
        <v>100000</v>
      </c>
      <c r="D8" s="126" t="inlineStr">
        <is>
          <t>TNC Feasibility Study - North Kenya</t>
        </is>
      </c>
    </row>
    <row r="9">
      <c r="A9" s="143" t="inlineStr">
        <is>
          <t>India</t>
        </is>
      </c>
      <c r="B9" s="143">
        <f t="array" ref="B9">INDEX(Countries!D9:D266, MATCH(A9, Countries!B9:B266, 0))</f>
        <v/>
      </c>
      <c r="C9" s="142" t="n">
        <v>100000</v>
      </c>
      <c r="D9" s="126" t="inlineStr">
        <is>
          <t>TNC Feasibility Study - North Kenya</t>
        </is>
      </c>
    </row>
    <row r="10">
      <c r="A10" s="143" t="inlineStr">
        <is>
          <t>China</t>
        </is>
      </c>
      <c r="B10" s="143">
        <f t="array" ref="B10">INDEX(Countries!D10:D267, MATCH(A10, Countries!B10:B267, 0))</f>
        <v/>
      </c>
      <c r="C10" s="142" t="n">
        <v>100000</v>
      </c>
      <c r="D10" s="126" t="inlineStr">
        <is>
          <t>TNC Feasibility Study - North Kenya</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5.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45" t="inlineStr">
        <is>
          <t>Establishing carbon rights</t>
        </is>
      </c>
      <c r="D1" s="121" t="inlineStr">
        <is>
          <t>Source</t>
        </is>
      </c>
    </row>
    <row r="2">
      <c r="A2" s="143" t="inlineStr">
        <is>
          <t>United States</t>
        </is>
      </c>
      <c r="B2" s="143">
        <f t="array" ref="B2">INDEX(Countries!D2:D259, MATCH(A2, Countries!B2:B259, 0))</f>
        <v/>
      </c>
      <c r="C2" s="142" t="n">
        <v>66666.6666666667</v>
      </c>
      <c r="D2" s="126" t="inlineStr">
        <is>
          <t>Assumes internal legal team expenses ($20,000), external international carbon focused legal team ($100,000), and local counsel ($80,000). USA has had multiple projects, so no inflator applied.</t>
        </is>
      </c>
    </row>
    <row r="3">
      <c r="A3" s="143" t="inlineStr">
        <is>
          <t>Indonesia</t>
        </is>
      </c>
      <c r="B3" s="143">
        <f t="array" ref="B3">INDEX(Countries!D3:D260, MATCH(A3, Countries!B3:B260, 0))</f>
        <v/>
      </c>
      <c r="C3" s="142" t="n">
        <v>46666.6666666667</v>
      </c>
      <c r="D3" s="126" t="inlineStr">
        <is>
          <t xml:space="preserve">Assumes internal legal team expenses ($20,000), external international carbon focused legal team ($100,000), and local counsel ($20,000). </t>
        </is>
      </c>
    </row>
    <row r="4">
      <c r="A4" s="143" t="inlineStr">
        <is>
          <t>Australia</t>
        </is>
      </c>
      <c r="B4" s="143">
        <f t="array" ref="B4">INDEX(Countries!D4:D261, MATCH(A4, Countries!B4:B261, 0))</f>
        <v/>
      </c>
      <c r="C4" s="142" t="n">
        <v>120000</v>
      </c>
      <c r="D4" s="126" t="inlineStr">
        <is>
          <t>Assumes internal legal team expenses ($40,000), external international carbon focused legal team ($200,000), and local counsel ($120,000). Legal costs are likely high for Australia given that so few projects to date.</t>
        </is>
      </c>
    </row>
    <row r="5">
      <c r="A5" s="143" t="inlineStr">
        <is>
          <t>The Bahamas</t>
        </is>
      </c>
      <c r="B5" s="143">
        <f t="array" ref="B5">INDEX(Countries!D5:D262, MATCH(A5, Countries!B5:B262, 0))</f>
        <v/>
      </c>
      <c r="C5" s="142" t="n">
        <v>106666.666666667</v>
      </c>
      <c r="D5" s="126" t="inlineStr">
        <is>
          <t>Assumes internal legal team expenses ($40,000), external international carbon focused legal team ($200,000), and local counsel ($80,000). Legal costs are likely high for Caribbean given that so few projects to date.</t>
        </is>
      </c>
    </row>
    <row r="6">
      <c r="A6" s="143" t="inlineStr">
        <is>
          <t>Kenya</t>
        </is>
      </c>
      <c r="B6" s="143">
        <f t="array" ref="B6">INDEX(Countries!D6:D263, MATCH(A6, Countries!B6:B263, 0))</f>
        <v/>
      </c>
      <c r="C6" s="142" t="n">
        <v>46666.6666666667</v>
      </c>
      <c r="D6" s="126" t="inlineStr">
        <is>
          <t xml:space="preserve">Assumes internal legal team expenses ($20,000), external international carbon focused legal team ($100,000), and local counsel ($10,000). </t>
        </is>
      </c>
    </row>
    <row r="7">
      <c r="A7" s="143" t="inlineStr">
        <is>
          <t>Mexico</t>
        </is>
      </c>
      <c r="B7" s="143">
        <f t="array" ref="B7">INDEX(Countries!D7:D264, MATCH(A7, Countries!B7:B264, 0))</f>
        <v/>
      </c>
      <c r="C7" s="142" t="n">
        <v>46666.6666666667</v>
      </c>
      <c r="D7" s="126" t="inlineStr">
        <is>
          <t xml:space="preserve">Assumes internal legal team expenses ($20,000), external international carbon focused legal team ($100,000), and local counsel ($20,000). </t>
        </is>
      </c>
    </row>
    <row r="8">
      <c r="A8" s="143" t="inlineStr">
        <is>
          <t>Colombia</t>
        </is>
      </c>
      <c r="B8" s="143">
        <f t="array" ref="B8">INDEX(Countries!D8:D265, MATCH(A8, Countries!B8:B265, 0))</f>
        <v/>
      </c>
      <c r="C8" s="142" t="n">
        <v>43333.3333333333</v>
      </c>
      <c r="D8" s="126" t="inlineStr">
        <is>
          <t xml:space="preserve">Assumes internal legal team expenses ($20,000), external international carbon focused legal team ($100,000), and local counsel ($10,000). </t>
        </is>
      </c>
    </row>
    <row r="9">
      <c r="A9" s="143" t="inlineStr">
        <is>
          <t>India</t>
        </is>
      </c>
      <c r="B9" s="143">
        <f t="array" ref="B9">INDEX(Countries!D9:D266, MATCH(A9, Countries!B9:B266, 0))</f>
        <v/>
      </c>
      <c r="C9" s="142" t="n">
        <v>46666.6666666667</v>
      </c>
      <c r="D9" s="126" t="inlineStr">
        <is>
          <t xml:space="preserve">Assumes internal legal team expenses ($20,000), external international carbon focused legal team ($100,000), and local counsel ($20,000). </t>
        </is>
      </c>
    </row>
    <row r="10">
      <c r="A10" s="143" t="inlineStr">
        <is>
          <t>China</t>
        </is>
      </c>
      <c r="B10" s="143">
        <f t="array" ref="B10">INDEX(Countries!D10:D267, MATCH(A10, Countries!B10:B267, 0))</f>
        <v/>
      </c>
      <c r="C10" s="146" t="n">
        <v>50000</v>
      </c>
      <c r="D10" s="126" t="inlineStr">
        <is>
          <t xml:space="preserve">Assumes internal legal team expenses ($20,000), external international carbon focused legal team ($100,000), and local counsel ($30,000). </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6.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21" t="inlineStr">
        <is>
          <t>Country</t>
        </is>
      </c>
      <c r="B1" s="121" t="inlineStr">
        <is>
          <t>Country code</t>
        </is>
      </c>
      <c r="C1" s="145" t="inlineStr">
        <is>
          <t>Financing cost</t>
        </is>
      </c>
      <c r="D1" s="121" t="inlineStr">
        <is>
          <t>Source</t>
        </is>
      </c>
    </row>
    <row r="2">
      <c r="A2" s="143" t="inlineStr">
        <is>
          <t>United States</t>
        </is>
      </c>
      <c r="B2" s="143">
        <f t="array" ref="B2">INDEX(Countries!D2:D259, MATCH(A2, Countries!B2:B259, 0))</f>
        <v/>
      </c>
      <c r="C2" s="148" t="n">
        <v>0.05</v>
      </c>
      <c r="D2" s="126" t="inlineStr">
        <is>
          <t>5% of capex allotted for gathering project financing. From TNC Feasibility Study - Aotearoa New Zealand</t>
        </is>
      </c>
    </row>
    <row r="3">
      <c r="A3" s="143" t="inlineStr">
        <is>
          <t>Indonesia</t>
        </is>
      </c>
      <c r="B3" s="143">
        <f t="array" ref="B3">INDEX(Countries!D3:D260, MATCH(A3, Countries!B3:B260, 0))</f>
        <v/>
      </c>
      <c r="C3" s="148" t="n">
        <v>0.05</v>
      </c>
      <c r="D3" s="126" t="inlineStr">
        <is>
          <t>5% of capex allotted for gathering project financing. From TNC Feasibility Study - Aotearoa New Zealand</t>
        </is>
      </c>
    </row>
    <row r="4">
      <c r="A4" s="143" t="inlineStr">
        <is>
          <t>Australia</t>
        </is>
      </c>
      <c r="B4" s="143">
        <f t="array" ref="B4">INDEX(Countries!D4:D261, MATCH(A4, Countries!B4:B261, 0))</f>
        <v/>
      </c>
      <c r="C4" s="148" t="n">
        <v>0.05</v>
      </c>
      <c r="D4" s="126" t="inlineStr">
        <is>
          <t>5% of capex allotted for gathering project financing. From TNC Feasibility Study - Aotearoa New Zealand</t>
        </is>
      </c>
    </row>
    <row r="5">
      <c r="A5" s="143" t="inlineStr">
        <is>
          <t>The Bahamas</t>
        </is>
      </c>
      <c r="B5" s="143">
        <f t="array" ref="B5">INDEX(Countries!D5:D262, MATCH(A5, Countries!B5:B262, 0))</f>
        <v/>
      </c>
      <c r="C5" s="148" t="n">
        <v>0.05</v>
      </c>
      <c r="D5" s="126" t="inlineStr">
        <is>
          <t>5% of capex allotted for gathering project financing. From TNC Feasibility Study - Aotearoa New Zealand</t>
        </is>
      </c>
    </row>
    <row r="6">
      <c r="A6" s="143" t="inlineStr">
        <is>
          <t>Kenya</t>
        </is>
      </c>
      <c r="B6" s="143">
        <f t="array" ref="B6">INDEX(Countries!D6:D263, MATCH(A6, Countries!B6:B263, 0))</f>
        <v/>
      </c>
      <c r="C6" s="148" t="n">
        <v>0.05</v>
      </c>
      <c r="D6" s="126" t="inlineStr">
        <is>
          <t>5% of capex allotted for gathering project financing. From TNC Feasibility Study - Aotearoa New Zealand</t>
        </is>
      </c>
    </row>
    <row r="7">
      <c r="A7" s="143" t="inlineStr">
        <is>
          <t>Mexico</t>
        </is>
      </c>
      <c r="B7" s="143">
        <f t="array" ref="B7">INDEX(Countries!D7:D264, MATCH(A7, Countries!B7:B264, 0))</f>
        <v/>
      </c>
      <c r="C7" s="148" t="n">
        <v>0.05</v>
      </c>
      <c r="D7" s="126" t="inlineStr">
        <is>
          <t>5% of capex allotted for gathering project financing. From TNC Feasibility Study - Aotearoa New Zealand</t>
        </is>
      </c>
    </row>
    <row r="8">
      <c r="A8" s="143" t="inlineStr">
        <is>
          <t>Colombia</t>
        </is>
      </c>
      <c r="B8" s="143">
        <f t="array" ref="B8">INDEX(Countries!D8:D265, MATCH(A8, Countries!B8:B265, 0))</f>
        <v/>
      </c>
      <c r="C8" s="148" t="n">
        <v>0.05</v>
      </c>
      <c r="D8" s="126" t="inlineStr">
        <is>
          <t>5% of capex allotted for gathering project financing. From TNC Feasibility Study - Aotearoa New Zealand</t>
        </is>
      </c>
    </row>
    <row r="9">
      <c r="A9" s="143" t="inlineStr">
        <is>
          <t>India</t>
        </is>
      </c>
      <c r="B9" s="143">
        <f t="array" ref="B9">INDEX(Countries!D9:D266, MATCH(A9, Countries!B9:B266, 0))</f>
        <v/>
      </c>
      <c r="C9" s="148" t="n">
        <v>0.05</v>
      </c>
      <c r="D9" s="126" t="inlineStr">
        <is>
          <t>5% of capex allotted for gathering project financing. From TNC Feasibility Study - Aotearoa New Zealand</t>
        </is>
      </c>
    </row>
    <row r="10">
      <c r="A10" s="143" t="inlineStr">
        <is>
          <t>China</t>
        </is>
      </c>
      <c r="B10" s="143">
        <f t="array" ref="B10">INDEX(Countries!D10:D267, MATCH(A10, Countries!B10:B267, 0))</f>
        <v/>
      </c>
      <c r="C10" s="148" t="n">
        <v>0.05</v>
      </c>
      <c r="D10" s="126" t="inlineStr">
        <is>
          <t>5% of capex allotted for gathering project financing. From TNC Feasibility Study - Aotearoa New Zealand</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7.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44" t="inlineStr">
        <is>
          <t>Country</t>
        </is>
      </c>
      <c r="B1" s="144" t="inlineStr">
        <is>
          <t>Country code</t>
        </is>
      </c>
      <c r="C1" s="121" t="inlineStr">
        <is>
          <t>Validation cost</t>
        </is>
      </c>
      <c r="D1" s="121" t="inlineStr">
        <is>
          <t>Source</t>
        </is>
      </c>
    </row>
    <row r="2">
      <c r="A2" s="143" t="inlineStr">
        <is>
          <t>United States</t>
        </is>
      </c>
      <c r="B2" s="143">
        <f t="array" ref="B2">INDEX(Countries!D2:D259, MATCH(A2, Countries!B2:B259, 0))</f>
        <v/>
      </c>
      <c r="C2" s="142" t="n">
        <v>50000</v>
      </c>
      <c r="D2" s="126" t="inlineStr">
        <is>
          <t>TNC Feasibility Studies - Herring River, New Jersey Salt Marsh, Fruit Farm Creek</t>
        </is>
      </c>
    </row>
    <row r="3">
      <c r="A3" s="143" t="inlineStr">
        <is>
          <t>Indonesia</t>
        </is>
      </c>
      <c r="B3" s="143">
        <f t="array" ref="B3">INDEX(Countries!D3:D260, MATCH(A3, Countries!B3:B260, 0))</f>
        <v/>
      </c>
      <c r="C3" s="142" t="n">
        <v>50000</v>
      </c>
      <c r="D3" s="126" t="inlineStr">
        <is>
          <t>TNC Feasibility Study - North Kenya</t>
        </is>
      </c>
    </row>
    <row r="4">
      <c r="A4" s="143" t="inlineStr">
        <is>
          <t>Australia</t>
        </is>
      </c>
      <c r="B4" s="143">
        <f t="array" ref="B4">INDEX(Countries!D4:D261, MATCH(A4, Countries!B4:B261, 0))</f>
        <v/>
      </c>
      <c r="C4" s="142" t="n">
        <v>50000</v>
      </c>
      <c r="D4" s="126" t="inlineStr">
        <is>
          <t>TNC Feasibility Studies - Herring River, New Jersey Salt Marsh, Fruit Farm Creek plus TNC Australia input</t>
        </is>
      </c>
    </row>
    <row r="5">
      <c r="A5" s="143" t="inlineStr">
        <is>
          <t>The Bahamas</t>
        </is>
      </c>
      <c r="B5" s="143">
        <f t="array" ref="B5">INDEX(Countries!D5:D262, MATCH(A5, Countries!B5:B262, 0))</f>
        <v/>
      </c>
      <c r="C5" s="142" t="n">
        <v>50000</v>
      </c>
      <c r="D5" s="126" t="inlineStr">
        <is>
          <t>TNC Feasibility Study - Caribbean</t>
        </is>
      </c>
    </row>
    <row r="6">
      <c r="A6" s="143" t="inlineStr">
        <is>
          <t>Kenya</t>
        </is>
      </c>
      <c r="B6" s="143">
        <f t="array" ref="B6">INDEX(Countries!D6:D263, MATCH(A6, Countries!B6:B263, 0))</f>
        <v/>
      </c>
      <c r="C6" s="142" t="n">
        <v>50000</v>
      </c>
      <c r="D6" s="126" t="inlineStr">
        <is>
          <t>TNC Feasibility Study - North Kenya</t>
        </is>
      </c>
    </row>
    <row r="7">
      <c r="A7" s="143" t="inlineStr">
        <is>
          <t>Mexico</t>
        </is>
      </c>
      <c r="B7" s="143">
        <f t="array" ref="B7">INDEX(Countries!D7:D264, MATCH(A7, Countries!B7:B264, 0))</f>
        <v/>
      </c>
      <c r="C7" s="142" t="n">
        <v>50000</v>
      </c>
      <c r="D7" s="126" t="inlineStr">
        <is>
          <t>TNC Feasibility Study - North Kenya</t>
        </is>
      </c>
    </row>
    <row r="8">
      <c r="A8" s="143" t="inlineStr">
        <is>
          <t>Colombia</t>
        </is>
      </c>
      <c r="B8" s="143">
        <f t="array" ref="B8">INDEX(Countries!D8:D265, MATCH(A8, Countries!B8:B265, 0))</f>
        <v/>
      </c>
      <c r="C8" s="142" t="n">
        <v>50000</v>
      </c>
      <c r="D8" s="126" t="inlineStr">
        <is>
          <t>TNC Feasibility Study - North Kenya</t>
        </is>
      </c>
    </row>
    <row r="9">
      <c r="A9" s="143" t="inlineStr">
        <is>
          <t>India</t>
        </is>
      </c>
      <c r="B9" s="143">
        <f t="array" ref="B9">INDEX(Countries!D9:D266, MATCH(A9, Countries!B9:B266, 0))</f>
        <v/>
      </c>
      <c r="C9" s="142" t="n">
        <v>50000</v>
      </c>
      <c r="D9" s="126" t="inlineStr">
        <is>
          <t>TNC Feasibility Study - North Kenya</t>
        </is>
      </c>
    </row>
    <row r="10">
      <c r="A10" s="143" t="inlineStr">
        <is>
          <t>China</t>
        </is>
      </c>
      <c r="B10" s="143">
        <f t="array" ref="B10">INDEX(Countries!D10:D267, MATCH(A10, Countries!B10:B267, 0))</f>
        <v/>
      </c>
      <c r="C10" s="142" t="n">
        <v>50000</v>
      </c>
      <c r="D10" s="126" t="inlineStr">
        <is>
          <t>TNC Feasibility Study - North Kenya</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18.xml><?xml version="1.0" encoding="utf-8"?>
<worksheet xmlns="http://schemas.openxmlformats.org/spreadsheetml/2006/main">
  <sheetPr>
    <tabColor rgb="FFA3BCD3"/>
    <outlinePr summaryBelow="0" summaryRight="0"/>
    <pageSetUpPr/>
  </sheetPr>
  <dimension ref="A1:I31"/>
  <sheetViews>
    <sheetView workbookViewId="0">
      <selection activeCell="A1" sqref="A1"/>
    </sheetView>
  </sheetViews>
  <sheetFormatPr baseColWidth="8" defaultColWidth="12.63" defaultRowHeight="15" customHeight="1"/>
  <sheetData>
    <row r="1">
      <c r="A1" s="144" t="inlineStr">
        <is>
          <t>Country</t>
        </is>
      </c>
      <c r="B1" s="144" t="inlineStr">
        <is>
          <t>Country code</t>
        </is>
      </c>
      <c r="C1" s="144" t="inlineStr">
        <is>
          <t>Ecosystem</t>
        </is>
      </c>
      <c r="D1" s="121" t="inlineStr">
        <is>
          <t>Planting cost</t>
        </is>
      </c>
      <c r="E1" s="121" t="inlineStr">
        <is>
          <t>Hybrid cost</t>
        </is>
      </c>
      <c r="F1" s="121" t="inlineStr">
        <is>
          <t>Hydrology cost</t>
        </is>
      </c>
      <c r="G1" s="121" t="inlineStr">
        <is>
          <t>Source planting</t>
        </is>
      </c>
      <c r="H1" s="121" t="inlineStr">
        <is>
          <t>Source hybrid</t>
        </is>
      </c>
      <c r="I1" s="121" t="inlineStr">
        <is>
          <t>Source hydrology</t>
        </is>
      </c>
    </row>
    <row r="2">
      <c r="A2" s="143" t="inlineStr">
        <is>
          <t>United States</t>
        </is>
      </c>
      <c r="B2" s="143">
        <f t="array" ref="B2">INDEX(Countries!D2:D259, MATCH(A2, Countries!B2:B259, 0))</f>
        <v/>
      </c>
      <c r="C2" s="143" t="inlineStr">
        <is>
          <t>Mangrove</t>
        </is>
      </c>
      <c r="D2" s="142" t="n">
        <v>14137</v>
      </c>
      <c r="E2" s="142" t="n">
        <v>102578</v>
      </c>
      <c r="F2" s="142" t="n">
        <v>110204</v>
      </c>
      <c r="G2" s="126" t="inlineStr">
        <is>
          <t>TNC Hurricane Paper</t>
        </is>
      </c>
      <c r="H2" s="126" t="inlineStr">
        <is>
          <t>TNC Hurricane Paper</t>
        </is>
      </c>
      <c r="I2" s="126" t="inlineStr">
        <is>
          <t>TNC Hurricane Paper</t>
        </is>
      </c>
    </row>
    <row r="3">
      <c r="A3" s="143" t="inlineStr">
        <is>
          <t>Indonesia</t>
        </is>
      </c>
      <c r="B3" s="143">
        <f t="array" ref="B3">INDEX(Countries!D2:D259, MATCH(A3, Countries!B2:B259, 0))</f>
        <v/>
      </c>
      <c r="C3" s="143" t="inlineStr">
        <is>
          <t>Mangrove</t>
        </is>
      </c>
      <c r="D3" s="142" t="n">
        <v>2000</v>
      </c>
      <c r="E3" s="149" t="n"/>
      <c r="F3" s="142" t="n">
        <v>3900</v>
      </c>
      <c r="G3" s="126" t="inlineStr">
        <is>
          <t>Provided by TNC Indonesia</t>
        </is>
      </c>
      <c r="H3" s="126" t="n"/>
      <c r="I3" s="126" t="inlineStr">
        <is>
          <t>Indonesian Government Estimate.</t>
        </is>
      </c>
    </row>
    <row r="4">
      <c r="A4" s="143" t="inlineStr">
        <is>
          <t>Australia</t>
        </is>
      </c>
      <c r="B4" s="143">
        <f t="array" ref="B4">INDEX(Countries!D3:D260, MATCH(A4, Countries!B3:B260, 0))</f>
        <v/>
      </c>
      <c r="C4" s="143" t="inlineStr">
        <is>
          <t>Mangrove</t>
        </is>
      </c>
      <c r="D4" s="142" t="n">
        <v>9000</v>
      </c>
      <c r="E4" s="149" t="n"/>
      <c r="F4" s="142" t="n">
        <v>13000</v>
      </c>
      <c r="G4" s="126" t="inlineStr">
        <is>
          <t>Figure derived in relation to US costs</t>
        </is>
      </c>
      <c r="H4" s="126" t="n"/>
      <c r="I4" s="126" t="inlineStr">
        <is>
          <t>Planting costs plus hydrological intervention installation cost.</t>
        </is>
      </c>
    </row>
    <row r="5">
      <c r="A5" s="143" t="inlineStr">
        <is>
          <t>The Bahamas</t>
        </is>
      </c>
      <c r="B5" s="143">
        <f t="array" ref="B5">INDEX(Countries!D5:D262, MATCH(A5, Countries!B5:B262, 0))</f>
        <v/>
      </c>
      <c r="C5" s="143" t="inlineStr">
        <is>
          <t>Mangrove</t>
        </is>
      </c>
      <c r="D5" s="142" t="n">
        <v>26645</v>
      </c>
      <c r="E5" s="149" t="n"/>
      <c r="F5" s="142" t="n">
        <v>41161</v>
      </c>
      <c r="G5" s="126" t="inlineStr">
        <is>
          <t>TNC Reducing Caribbean Risk with Mangroves study.</t>
        </is>
      </c>
      <c r="H5" s="126" t="n"/>
      <c r="I5" s="126" t="inlineStr">
        <is>
          <t>TNC Hurricane Paper</t>
        </is>
      </c>
    </row>
    <row r="6">
      <c r="A6" s="143" t="inlineStr">
        <is>
          <t>Kenya</t>
        </is>
      </c>
      <c r="B6" s="143">
        <f t="array" ref="B6">INDEX(Countries!D6:D263, MATCH(A6, Countries!B6:B263, 0))</f>
        <v/>
      </c>
      <c r="C6" s="143" t="inlineStr">
        <is>
          <t>Mangrove</t>
        </is>
      </c>
      <c r="D6" s="142" t="n">
        <v>500</v>
      </c>
      <c r="E6" s="149" t="n"/>
      <c r="F6" s="142" t="n">
        <v>590</v>
      </c>
      <c r="G6" s="126" t="inlineStr">
        <is>
          <t>Figure comes from conversation with expert.</t>
        </is>
      </c>
      <c r="H6" s="126" t="n"/>
      <c r="I6" s="126" t="inlineStr">
        <is>
          <t>Planting costs plus hydrological intervention installation cost.</t>
        </is>
      </c>
    </row>
    <row r="7">
      <c r="A7" s="143" t="inlineStr">
        <is>
          <t>Mexico</t>
        </is>
      </c>
      <c r="B7" s="143">
        <f t="array" ref="B7">INDEX(Countries!D7:D264, MATCH(A7, Countries!B7:B264, 0))</f>
        <v/>
      </c>
      <c r="C7" s="143" t="inlineStr">
        <is>
          <t>Mangrove</t>
        </is>
      </c>
      <c r="D7" s="142" t="n">
        <v>15986</v>
      </c>
      <c r="E7" s="142" t="n">
        <v>7972</v>
      </c>
      <c r="F7" s="142" t="n">
        <v>2680</v>
      </c>
      <c r="G7" s="126" t="inlineStr">
        <is>
          <t>TNC Hurricane Paper</t>
        </is>
      </c>
      <c r="H7" s="126" t="inlineStr">
        <is>
          <t>TNC Hurricane Paper</t>
        </is>
      </c>
      <c r="I7" s="126" t="inlineStr">
        <is>
          <t>TNC Hurricane Paper</t>
        </is>
      </c>
    </row>
    <row r="8">
      <c r="A8" s="143" t="inlineStr">
        <is>
          <t>Colombia</t>
        </is>
      </c>
      <c r="B8" s="143">
        <f t="array" ref="B8">INDEX(Countries!D8:D265, MATCH(A8, Countries!B8:B265, 0))</f>
        <v/>
      </c>
      <c r="C8" s="143" t="inlineStr">
        <is>
          <t>Mangrove</t>
        </is>
      </c>
      <c r="D8" s="142" t="n">
        <v>4497</v>
      </c>
      <c r="E8" s="149" t="n"/>
      <c r="F8" s="142" t="n">
        <v>2343</v>
      </c>
      <c r="G8" s="126" t="inlineStr">
        <is>
          <t>Mangrove Restoration in Colombia study</t>
        </is>
      </c>
      <c r="H8" s="126" t="n"/>
      <c r="I8" s="126" t="inlineStr">
        <is>
          <t>Bayraktarov study.</t>
        </is>
      </c>
    </row>
    <row r="9">
      <c r="A9" s="143" t="inlineStr">
        <is>
          <t>India</t>
        </is>
      </c>
      <c r="B9" s="143">
        <f t="array" ref="B9">INDEX(Countries!D9:D266, MATCH(A9, Countries!B9:B266, 0))</f>
        <v/>
      </c>
      <c r="C9" s="143" t="inlineStr">
        <is>
          <t>Mangrove</t>
        </is>
      </c>
      <c r="D9" s="142" t="n">
        <v>686</v>
      </c>
      <c r="E9" s="149" t="n"/>
      <c r="F9" s="142" t="n">
        <v>17900</v>
      </c>
      <c r="G9" s="126" t="inlineStr">
        <is>
          <t>Meta-analysis</t>
        </is>
      </c>
      <c r="H9" s="126" t="n"/>
      <c r="I9" s="126" t="inlineStr">
        <is>
          <t>Bayraktarov study.</t>
        </is>
      </c>
    </row>
    <row r="10">
      <c r="A10" s="143" t="inlineStr">
        <is>
          <t>China</t>
        </is>
      </c>
      <c r="B10" s="143">
        <f t="array" ref="B10">INDEX(Countries!D10:D267, MATCH(A10, Countries!B10:B267, 0))</f>
        <v/>
      </c>
      <c r="C10" s="143" t="inlineStr">
        <is>
          <t>Mangrove</t>
        </is>
      </c>
      <c r="D10" s="142" t="n">
        <v>2867</v>
      </c>
      <c r="E10" s="149" t="n"/>
      <c r="F10" s="142" t="n">
        <v>144795</v>
      </c>
      <c r="G10" s="126" t="inlineStr">
        <is>
          <t>Bayraktarov study.</t>
        </is>
      </c>
      <c r="H10" s="126" t="n"/>
      <c r="I10" s="126" t="inlineStr">
        <is>
          <t>Backing out implementation cost from China Mangrove study.</t>
        </is>
      </c>
    </row>
    <row r="11">
      <c r="A11" s="126" t="inlineStr">
        <is>
          <t>Ecuador</t>
        </is>
      </c>
      <c r="B11" s="143">
        <f t="array" ref="B11">INDEX(Countries!D11:D268, MATCH(A11, Countries!B11:B268, 0))</f>
        <v/>
      </c>
      <c r="C11" s="143" t="inlineStr">
        <is>
          <t>Mangrove</t>
        </is>
      </c>
      <c r="D11" s="142" t="n">
        <v>2500</v>
      </c>
      <c r="E11" s="149" t="n"/>
      <c r="F11" s="149" t="n"/>
      <c r="G11" s="126" t="inlineStr">
        <is>
          <t>Antonio Santa Marta - estimates for their reforestation project in Ecuador - he can provide more numbers in August 2023 when the project starts with Fabian</t>
        </is>
      </c>
      <c r="H11" s="126" t="inlineStr">
        <is>
          <t>Antonio Santa Marta - estimates for their reforestation project in Ecuador - he can provide more numbers in August 2023 when the project starts with Fabian</t>
        </is>
      </c>
      <c r="I11" s="126" t="inlineStr">
        <is>
          <t>Antonio Santa Marta - estimates for their reforestation project in Ecuador - he can provide more numbers in August 2023 when the project starts with Fabian</t>
        </is>
      </c>
    </row>
    <row r="12">
      <c r="A12" s="143" t="inlineStr">
        <is>
          <t>United States</t>
        </is>
      </c>
      <c r="B12" s="143">
        <f t="array" ref="B12">INDEX(Countries!D12:D269, MATCH(A12, Countries!B12:B269, 0))</f>
        <v/>
      </c>
      <c r="C12" s="143" t="inlineStr">
        <is>
          <t>Seagrass</t>
        </is>
      </c>
      <c r="D12" s="142" t="n">
        <v>38724.9790672618</v>
      </c>
      <c r="E12" s="149" t="n"/>
      <c r="F12" s="149" t="n"/>
      <c r="G12" s="126" t="inlineStr">
        <is>
          <t>TNC Hurricane Paper</t>
        </is>
      </c>
      <c r="H12" s="126" t="inlineStr">
        <is>
          <t>TNC Hurricane Paper</t>
        </is>
      </c>
      <c r="I12" s="126" t="inlineStr">
        <is>
          <t>TNC Hurricane Paper</t>
        </is>
      </c>
    </row>
    <row r="13">
      <c r="A13" s="143" t="inlineStr">
        <is>
          <t>Indonesia</t>
        </is>
      </c>
      <c r="B13" s="143">
        <f t="array" ref="B13">INDEX(Countries!D13:D270, MATCH(A13, Countries!B13:B270, 0))</f>
        <v/>
      </c>
      <c r="C13" s="143" t="inlineStr">
        <is>
          <t>Seagrass</t>
        </is>
      </c>
      <c r="D13" s="142" t="n">
        <v>5478.52855163922</v>
      </c>
      <c r="E13" s="149" t="n"/>
      <c r="F13" s="149" t="n"/>
      <c r="G13" s="126" t="inlineStr">
        <is>
          <t>Provided by TNC Indonesia</t>
        </is>
      </c>
      <c r="H13" s="126" t="n"/>
      <c r="I13" s="126" t="inlineStr">
        <is>
          <t>Indonesian Government Estimate.</t>
        </is>
      </c>
    </row>
    <row r="14">
      <c r="A14" s="143" t="inlineStr">
        <is>
          <t>Australia</t>
        </is>
      </c>
      <c r="B14" s="143">
        <f t="array" ref="B14">INDEX(Countries!D14:D271, MATCH(A14, Countries!B14:B271, 0))</f>
        <v/>
      </c>
      <c r="C14" s="143" t="inlineStr">
        <is>
          <t>Seagrass</t>
        </is>
      </c>
      <c r="D14" s="142" t="n">
        <v>24653.3784823765</v>
      </c>
      <c r="E14" s="149" t="n"/>
      <c r="F14" s="149" t="n"/>
      <c r="G14" s="126" t="inlineStr">
        <is>
          <t>Figure derived in relation to US costs</t>
        </is>
      </c>
      <c r="H14" s="126" t="n"/>
      <c r="I14" s="126" t="inlineStr">
        <is>
          <t>Planting costs plus hydrological intervention installation cost.</t>
        </is>
      </c>
    </row>
    <row r="15">
      <c r="A15" s="143" t="inlineStr">
        <is>
          <t>The Bahamas</t>
        </is>
      </c>
      <c r="B15" s="143">
        <f t="array" ref="B15">INDEX(Countries!D15:D272, MATCH(A15, Countries!B15:B272, 0))</f>
        <v/>
      </c>
      <c r="C15" s="143" t="inlineStr">
        <is>
          <t>Seagrass</t>
        </is>
      </c>
      <c r="D15" s="142" t="n">
        <v>72987.6966292135</v>
      </c>
      <c r="E15" s="149" t="n"/>
      <c r="F15" s="149" t="n"/>
      <c r="G15" s="126" t="inlineStr">
        <is>
          <t>TNC Reducing Caribbean Risk with Mangroves study.</t>
        </is>
      </c>
      <c r="H15" s="126" t="n"/>
      <c r="I15" s="126" t="inlineStr">
        <is>
          <t>TNC Hurricane Paper</t>
        </is>
      </c>
    </row>
    <row r="16">
      <c r="A16" s="143" t="inlineStr">
        <is>
          <t>Kenya</t>
        </is>
      </c>
      <c r="B16" s="143">
        <f t="array" ref="B16">INDEX(Countries!D16:D273, MATCH(A16, Countries!B16:B273, 0))</f>
        <v/>
      </c>
      <c r="C16" s="143" t="inlineStr">
        <is>
          <t>Seagrass</t>
        </is>
      </c>
      <c r="D16" s="142" t="n">
        <v>1369.6321379098</v>
      </c>
      <c r="E16" s="149" t="n"/>
      <c r="F16" s="149" t="n"/>
      <c r="G16" s="126" t="inlineStr">
        <is>
          <t>Figure comes from conversation with expert.</t>
        </is>
      </c>
      <c r="H16" s="126" t="n"/>
      <c r="I16" s="126" t="inlineStr">
        <is>
          <t>Planting costs plus hydrological intervention installation cost.</t>
        </is>
      </c>
    </row>
    <row r="17">
      <c r="A17" s="143" t="inlineStr">
        <is>
          <t>Mexico</t>
        </is>
      </c>
      <c r="B17" s="143">
        <f t="array" ref="B17">INDEX(Countries!D17:D274, MATCH(A17, Countries!B17:B274, 0))</f>
        <v/>
      </c>
      <c r="C17" s="143" t="inlineStr">
        <is>
          <t>Seagrass</t>
        </is>
      </c>
      <c r="D17" s="142" t="n">
        <v>43789.8787132523</v>
      </c>
      <c r="E17" s="149" t="n"/>
      <c r="F17" s="149" t="n"/>
      <c r="G17" s="126" t="inlineStr">
        <is>
          <t>TNC Hurricane Paper</t>
        </is>
      </c>
      <c r="H17" s="126" t="inlineStr">
        <is>
          <t>TNC Hurricane Paper</t>
        </is>
      </c>
      <c r="I17" s="126" t="inlineStr">
        <is>
          <t>TNC Hurricane Paper</t>
        </is>
      </c>
    </row>
    <row r="18">
      <c r="A18" s="143" t="inlineStr">
        <is>
          <t>Colombia</t>
        </is>
      </c>
      <c r="B18" s="143">
        <f t="array" ref="B18">INDEX(Countries!D18:D275, MATCH(A18, Countries!B18:B275, 0))</f>
        <v/>
      </c>
      <c r="C18" s="143" t="inlineStr">
        <is>
          <t>Seagrass</t>
        </is>
      </c>
      <c r="D18" s="142" t="n">
        <v>12318.4714483608</v>
      </c>
      <c r="E18" s="149" t="n"/>
      <c r="F18" s="149" t="n"/>
      <c r="G18" s="126" t="inlineStr">
        <is>
          <t>Mangrove Restoration in Colombia study</t>
        </is>
      </c>
      <c r="H18" s="126" t="n"/>
      <c r="I18" s="126" t="inlineStr">
        <is>
          <t>Bayraktarov study.</t>
        </is>
      </c>
    </row>
    <row r="19">
      <c r="A19" s="143" t="inlineStr">
        <is>
          <t>India</t>
        </is>
      </c>
      <c r="B19" s="143">
        <f t="array" ref="B19">INDEX(Countries!D19:D276, MATCH(A19, Countries!B19:B276, 0))</f>
        <v/>
      </c>
      <c r="C19" s="143" t="inlineStr">
        <is>
          <t>Seagrass</t>
        </is>
      </c>
      <c r="D19" s="142" t="n">
        <v>1879.13529321225</v>
      </c>
      <c r="E19" s="149" t="n"/>
      <c r="F19" s="149" t="n"/>
      <c r="G19" s="126" t="inlineStr">
        <is>
          <t>Meta-analysis</t>
        </is>
      </c>
      <c r="H19" s="126" t="n"/>
      <c r="I19" s="126" t="inlineStr">
        <is>
          <t>Bayraktarov study.</t>
        </is>
      </c>
    </row>
    <row r="20">
      <c r="A20" s="143" t="inlineStr">
        <is>
          <t>China</t>
        </is>
      </c>
      <c r="B20" s="143">
        <f t="array" ref="B20">INDEX(Countries!D20:D277, MATCH(A20, Countries!B20:B277, 0))</f>
        <v/>
      </c>
      <c r="C20" s="143" t="inlineStr">
        <is>
          <t>Seagrass</t>
        </is>
      </c>
      <c r="D20" s="142" t="n">
        <v>7853.47067877482</v>
      </c>
      <c r="E20" s="149" t="n"/>
      <c r="F20" s="149" t="n"/>
      <c r="G20" s="126" t="inlineStr">
        <is>
          <t>Bayraktarov study.</t>
        </is>
      </c>
      <c r="H20" s="126" t="n"/>
      <c r="I20" s="126" t="inlineStr">
        <is>
          <t>Backing out implementation cost from China Mangrove study.</t>
        </is>
      </c>
    </row>
    <row r="21">
      <c r="A21" s="126" t="inlineStr">
        <is>
          <t>Ecuador</t>
        </is>
      </c>
      <c r="B21" s="143">
        <f t="array" ref="B21">INDEX(Countries!D21:D278, MATCH(A21, Countries!B21:B278, 0))</f>
        <v/>
      </c>
      <c r="C21" s="143" t="inlineStr">
        <is>
          <t>Seagrass</t>
        </is>
      </c>
      <c r="D21" s="149" t="n"/>
      <c r="E21" s="149" t="n"/>
      <c r="F21" s="149" t="n"/>
      <c r="G21" s="126" t="inlineStr">
        <is>
          <t>Antonio Santa Marta - estimates for their reforestation project in Ecuador - he can provide more numbers in August 2023 when the project starts with Fabian</t>
        </is>
      </c>
      <c r="H21" s="126" t="inlineStr">
        <is>
          <t>Antonio Santa Marta - estimates for their reforestation project in Ecuador - he can provide more numbers in August 2023 when the project starts with Fabian</t>
        </is>
      </c>
      <c r="I21" s="126" t="inlineStr">
        <is>
          <t>Antonio Santa Marta - estimates for their reforestation project in Ecuador - he can provide more numbers in August 2023 when the project starts with Fabian</t>
        </is>
      </c>
    </row>
    <row r="22">
      <c r="A22" s="143" t="inlineStr">
        <is>
          <t>United States</t>
        </is>
      </c>
      <c r="B22" s="143">
        <f t="array" ref="B22">INDEX(Countries!D22:D279, MATCH(A22, Countries!B22:B279, 0))</f>
        <v/>
      </c>
      <c r="C22" s="143" t="inlineStr">
        <is>
          <t>Salt marsh</t>
        </is>
      </c>
      <c r="D22" s="142" t="n">
        <v>24344.2752039403</v>
      </c>
      <c r="E22" s="142" t="n">
        <v>176641.936893951</v>
      </c>
      <c r="F22" s="142" t="n">
        <v>189774.103740188</v>
      </c>
      <c r="G22" s="126" t="inlineStr">
        <is>
          <t>TNC Hurricane Paper</t>
        </is>
      </c>
      <c r="H22" s="126" t="inlineStr">
        <is>
          <t>TNC Hurricane Paper</t>
        </is>
      </c>
      <c r="I22" s="126" t="inlineStr">
        <is>
          <t>TNC Hurricane Paper</t>
        </is>
      </c>
    </row>
    <row r="23">
      <c r="A23" s="143" t="inlineStr">
        <is>
          <t>Indonesia</t>
        </is>
      </c>
      <c r="B23" s="143">
        <f t="array" ref="B23">INDEX(Countries!D23:D280, MATCH(A23, Countries!B23:B280, 0))</f>
        <v/>
      </c>
      <c r="C23" s="143" t="inlineStr">
        <is>
          <t>Salt marsh</t>
        </is>
      </c>
      <c r="D23" s="142" t="n">
        <v>3444.05110050793</v>
      </c>
      <c r="E23" s="149" t="n"/>
      <c r="F23" s="142" t="n">
        <v>6715.89964599046</v>
      </c>
      <c r="G23" s="126" t="inlineStr">
        <is>
          <t>Provided by TNC Indonesia</t>
        </is>
      </c>
      <c r="H23" s="126" t="n"/>
      <c r="I23" s="126" t="inlineStr">
        <is>
          <t>Indonesian Government Estimate.</t>
        </is>
      </c>
    </row>
    <row r="24">
      <c r="A24" s="143" t="inlineStr">
        <is>
          <t>Australia</t>
        </is>
      </c>
      <c r="B24" s="143">
        <f t="array" ref="B24">INDEX(Countries!D2:D281, MATCH(A24, Countries!B2:B281, 0))</f>
        <v/>
      </c>
      <c r="C24" s="143" t="inlineStr">
        <is>
          <t>Salt marsh</t>
        </is>
      </c>
      <c r="D24" s="142" t="n">
        <v>15498.2299522857</v>
      </c>
      <c r="E24" s="149" t="n"/>
      <c r="F24" s="142" t="n">
        <v>22386.3321533015</v>
      </c>
      <c r="G24" s="126" t="inlineStr">
        <is>
          <t>Figure derived in relation to US costs</t>
        </is>
      </c>
      <c r="H24" s="126" t="n"/>
      <c r="I24" s="126" t="inlineStr">
        <is>
          <t>Planting costs plus hydrological intervention installation cost.</t>
        </is>
      </c>
    </row>
    <row r="25">
      <c r="A25" s="143" t="inlineStr">
        <is>
          <t>The Bahamas</t>
        </is>
      </c>
      <c r="B25" s="143">
        <f t="array" ref="B25">INDEX(Countries!D2:D282, MATCH(A25, Countries!B2:B282, 0))</f>
        <v/>
      </c>
      <c r="C25" s="143" t="inlineStr">
        <is>
          <t>Salt marsh</t>
        </is>
      </c>
      <c r="D25" s="142" t="n">
        <v>45883.3707865169</v>
      </c>
      <c r="E25" s="149" t="n"/>
      <c r="F25" s="142" t="n">
        <v>70880.29367400341</v>
      </c>
      <c r="G25" s="126" t="inlineStr">
        <is>
          <t>TNC Reducing Caribbean Risk with Mangroves study.</t>
        </is>
      </c>
      <c r="H25" s="126" t="n"/>
      <c r="I25" s="126" t="inlineStr">
        <is>
          <t>TNC Hurricane Paper</t>
        </is>
      </c>
    </row>
    <row r="26">
      <c r="A26" s="143" t="inlineStr">
        <is>
          <t>Kenya</t>
        </is>
      </c>
      <c r="B26" s="143">
        <f t="array" ref="B26">INDEX(Countries!D26:D283, MATCH(A26, Countries!B26:B283, 0))</f>
        <v/>
      </c>
      <c r="C26" s="143" t="inlineStr">
        <is>
          <t>Salt marsh</t>
        </is>
      </c>
      <c r="D26" s="142" t="n">
        <v>861.012775126982</v>
      </c>
      <c r="E26" s="149" t="n"/>
      <c r="F26" s="142" t="n">
        <v>1015.99507464984</v>
      </c>
      <c r="G26" s="126" t="inlineStr">
        <is>
          <t>Figure comes from conversation with expert.</t>
        </is>
      </c>
      <c r="H26" s="126" t="n"/>
      <c r="I26" s="126" t="inlineStr">
        <is>
          <t>Planting costs plus hydrological intervention installation cost.</t>
        </is>
      </c>
    </row>
    <row r="27">
      <c r="A27" s="143" t="inlineStr">
        <is>
          <t>Mexico</t>
        </is>
      </c>
      <c r="B27" s="143">
        <f t="array" ref="B27">INDEX(Countries!D27:D284, MATCH(A27, Countries!B27:B284, 0))</f>
        <v/>
      </c>
      <c r="C27" s="143" t="inlineStr">
        <is>
          <t>Salt marsh</t>
        </is>
      </c>
      <c r="D27" s="142" t="n">
        <v>27528.3004463599</v>
      </c>
      <c r="E27" s="142" t="n">
        <v>13727.9876866246</v>
      </c>
      <c r="F27" s="142" t="n">
        <v>4615.02847468062</v>
      </c>
      <c r="G27" s="126" t="inlineStr">
        <is>
          <t>TNC Hurricane Paper</t>
        </is>
      </c>
      <c r="H27" s="126" t="inlineStr">
        <is>
          <t>TNC Hurricane Paper</t>
        </is>
      </c>
      <c r="I27" s="126" t="inlineStr">
        <is>
          <t>TNC Hurricane Paper</t>
        </is>
      </c>
    </row>
    <row r="28">
      <c r="A28" s="143" t="inlineStr">
        <is>
          <t>Colombia</t>
        </is>
      </c>
      <c r="B28" s="143">
        <f t="array" ref="B28">INDEX(Countries!D28:D285, MATCH(A28, Countries!B28:B285, 0))</f>
        <v/>
      </c>
      <c r="C28" s="143" t="inlineStr">
        <is>
          <t>Salt marsh</t>
        </is>
      </c>
      <c r="D28" s="142" t="n">
        <v>7743.94889949207</v>
      </c>
      <c r="E28" s="149" t="n"/>
      <c r="F28" s="142" t="n">
        <v>4034.70586424504</v>
      </c>
      <c r="G28" s="126" t="inlineStr">
        <is>
          <t>Mangrove Restoration in Colombia study</t>
        </is>
      </c>
      <c r="H28" s="126" t="n"/>
      <c r="I28" s="126" t="inlineStr">
        <is>
          <t>Bayraktarov study.</t>
        </is>
      </c>
    </row>
    <row r="29">
      <c r="A29" s="143" t="inlineStr">
        <is>
          <t>India</t>
        </is>
      </c>
      <c r="B29" s="143">
        <f t="array" ref="B29">INDEX(Countries!D29:D286, MATCH(A29, Countries!B29:B286, 0))</f>
        <v/>
      </c>
      <c r="C29" s="143" t="inlineStr">
        <is>
          <t>Salt marsh</t>
        </is>
      </c>
      <c r="D29" s="142" t="n">
        <v>1181.30952747422</v>
      </c>
      <c r="E29" s="149" t="n"/>
      <c r="F29" s="142" t="n">
        <v>30824.2573495459</v>
      </c>
      <c r="G29" s="126" t="inlineStr">
        <is>
          <t>Meta-analysis</t>
        </is>
      </c>
      <c r="H29" s="126" t="n"/>
      <c r="I29" s="126" t="inlineStr">
        <is>
          <t>Bayraktarov study.</t>
        </is>
      </c>
    </row>
    <row r="30">
      <c r="A30" s="143" t="inlineStr">
        <is>
          <t>China</t>
        </is>
      </c>
      <c r="B30" s="143">
        <f t="array" ref="B30">INDEX(Countries!D30:D287, MATCH(A30, Countries!B30:B287, 0))</f>
        <v/>
      </c>
      <c r="C30" s="143" t="inlineStr">
        <is>
          <t>Salt marsh</t>
        </is>
      </c>
      <c r="D30" s="142" t="n">
        <v>4937.04725257811</v>
      </c>
      <c r="E30" s="149" t="n"/>
      <c r="F30" s="142" t="n">
        <v>249340.689549023</v>
      </c>
      <c r="G30" s="126" t="inlineStr">
        <is>
          <t>Bayraktarov study.</t>
        </is>
      </c>
      <c r="H30" s="126" t="n"/>
      <c r="I30" s="126" t="inlineStr">
        <is>
          <t>Backing out implementation cost from China Mangrove study.</t>
        </is>
      </c>
    </row>
    <row r="31">
      <c r="A31" s="126" t="inlineStr">
        <is>
          <t>Ecuador</t>
        </is>
      </c>
      <c r="B31" s="143">
        <f t="array" ref="B31">INDEX(Countries!D31:D288, MATCH(A31, Countries!B31:B288, 0))</f>
        <v/>
      </c>
      <c r="C31" s="143" t="inlineStr">
        <is>
          <t>Salt marsh</t>
        </is>
      </c>
      <c r="D31" s="149" t="n"/>
      <c r="E31" s="149" t="n"/>
      <c r="F31" s="149" t="n"/>
      <c r="G31" s="126" t="inlineStr">
        <is>
          <t>Antonio Santa Marta - estimates for their reforestation project in Ecuador - he can provide more numbers in August 2023 when the project starts with Fabian</t>
        </is>
      </c>
      <c r="H31" s="126" t="inlineStr">
        <is>
          <t>Antonio Santa Marta - estimates for their reforestation project in Ecuador - he can provide more numbers in August 2023 when the project starts with Fabian</t>
        </is>
      </c>
      <c r="I31" s="126" t="inlineStr">
        <is>
          <t>Antonio Santa Marta - estimates for their reforestation project in Ecuador - he can provide more numbers in August 2023 when the project starts with Fabian</t>
        </is>
      </c>
    </row>
  </sheetData>
  <dataValidations count="3">
    <dataValidation sqref="A2:A31" showDropDown="0" showInputMessage="0" showErrorMessage="0" allowBlank="1" type="list">
      <formula1>Countries!$B$2:$B$259</formula1>
    </dataValidation>
    <dataValidation sqref="C2:C31" showDropDown="0" showInputMessage="0" showErrorMessage="0" allowBlank="1" type="list">
      <formula1>Ecosystem!$B$2:$B$4</formula1>
    </dataValidation>
    <dataValidation sqref="G2:I31" showDropDown="0" showInputMessage="0" showErrorMessage="0" allowBlank="1" type="list">
      <formula1>'Sources table'!$D$2:$D$76</formula1>
    </dataValidation>
  </dataValidations>
  <pageMargins left="0.75" right="0.75" top="1" bottom="1" header="0.5" footer="0.5"/>
</worksheet>
</file>

<file path=xl/worksheets/sheet19.xml><?xml version="1.0" encoding="utf-8"?>
<worksheet xmlns="http://schemas.openxmlformats.org/spreadsheetml/2006/main">
  <sheetPr>
    <tabColor rgb="FFA3BCD3"/>
    <outlinePr summaryBelow="0" summaryRight="0"/>
    <pageSetUpPr/>
  </sheetPr>
  <dimension ref="A1:Z28"/>
  <sheetViews>
    <sheetView workbookViewId="0">
      <selection activeCell="A1" sqref="A1"/>
    </sheetView>
  </sheetViews>
  <sheetFormatPr baseColWidth="8" defaultColWidth="12.63" defaultRowHeight="15" customHeight="1"/>
  <cols>
    <col width="16.88" customWidth="1" style="324" min="4" max="4"/>
  </cols>
  <sheetData>
    <row r="1">
      <c r="A1" s="150" t="inlineStr">
        <is>
          <t>Country</t>
        </is>
      </c>
      <c r="B1" s="150" t="inlineStr">
        <is>
          <t>Country code</t>
        </is>
      </c>
      <c r="C1" s="150" t="inlineStr">
        <is>
          <t>Ecosystem</t>
        </is>
      </c>
      <c r="D1" s="151" t="inlineStr">
        <is>
          <t>Monitoring cost</t>
        </is>
      </c>
      <c r="E1" s="151" t="inlineStr">
        <is>
          <t>Source</t>
        </is>
      </c>
      <c r="F1" s="152" t="n"/>
      <c r="G1" s="152" t="n"/>
      <c r="H1" s="152" t="n"/>
      <c r="I1" s="152" t="n"/>
      <c r="J1" s="152" t="n"/>
      <c r="K1" s="152" t="n"/>
      <c r="L1" s="152" t="n"/>
      <c r="M1" s="152" t="n"/>
      <c r="N1" s="152" t="n"/>
      <c r="O1" s="152" t="n"/>
      <c r="P1" s="152" t="n"/>
      <c r="Q1" s="152" t="n"/>
      <c r="R1" s="152" t="n"/>
      <c r="S1" s="152" t="n"/>
      <c r="T1" s="152" t="n"/>
      <c r="U1" s="152" t="n"/>
      <c r="V1" s="152" t="n"/>
      <c r="W1" s="152" t="n"/>
      <c r="X1" s="152" t="n"/>
      <c r="Y1" s="152" t="n"/>
      <c r="Z1" s="152" t="n"/>
    </row>
    <row r="2">
      <c r="A2" s="143" t="inlineStr">
        <is>
          <t>United States</t>
        </is>
      </c>
      <c r="B2" s="143">
        <f t="array" ref="B2">INDEX(Countries!D2:D259, MATCH(A2, Countries!B2:B259, 0))</f>
        <v/>
      </c>
      <c r="C2" s="143" t="inlineStr">
        <is>
          <t>Mangrove</t>
        </is>
      </c>
      <c r="D2" s="142" t="n">
        <v>42850</v>
      </c>
      <c r="E2" s="126" t="inlineStr">
        <is>
          <t>Park Ranger salary of $49,700.</t>
        </is>
      </c>
    </row>
    <row r="3">
      <c r="A3" s="143" t="inlineStr">
        <is>
          <t>Indonesia</t>
        </is>
      </c>
      <c r="B3" s="143">
        <f t="array" ref="B3">INDEX(Countries!D3:D260, MATCH(A3, Countries!B3:B260, 0))</f>
        <v/>
      </c>
      <c r="C3" s="143" t="inlineStr">
        <is>
          <t>Mangrove</t>
        </is>
      </c>
      <c r="D3" s="142" t="n">
        <v>15000</v>
      </c>
      <c r="E3" s="126" t="inlineStr">
        <is>
          <t>Based on estimate of TNC Indonesia on community members costs.</t>
        </is>
      </c>
    </row>
    <row r="4">
      <c r="A4" s="143" t="inlineStr">
        <is>
          <t>Australia</t>
        </is>
      </c>
      <c r="B4" s="143">
        <f t="array" ref="B4">INDEX(Countries!D4:D261, MATCH(A4, Countries!B4:B261, 0))</f>
        <v/>
      </c>
      <c r="C4" s="143" t="inlineStr">
        <is>
          <t>Mangrove</t>
        </is>
      </c>
      <c r="D4" s="142" t="n">
        <v>40200</v>
      </c>
      <c r="E4" s="126" t="inlineStr">
        <is>
          <t>Park Ranger salary of $40,200.</t>
        </is>
      </c>
    </row>
    <row r="5">
      <c r="A5" s="143" t="inlineStr">
        <is>
          <t>The Bahamas</t>
        </is>
      </c>
      <c r="B5" s="143">
        <f t="array" ref="B5">INDEX(Countries!D5:D262, MATCH(A5, Countries!B5:B262, 0))</f>
        <v/>
      </c>
      <c r="C5" s="143" t="inlineStr">
        <is>
          <t>Mangrove</t>
        </is>
      </c>
      <c r="D5" s="142" t="n">
        <v>33300</v>
      </c>
      <c r="E5" s="126" t="inlineStr">
        <is>
          <t>Park Ranger salary of $33,300.</t>
        </is>
      </c>
    </row>
    <row r="6">
      <c r="A6" s="143" t="inlineStr">
        <is>
          <t>Kenya</t>
        </is>
      </c>
      <c r="B6" s="143">
        <f t="array" ref="B6">INDEX(Countries!D6:D263, MATCH(A6, Countries!B6:B263, 0))</f>
        <v/>
      </c>
      <c r="C6" s="143" t="inlineStr">
        <is>
          <t>Mangrove</t>
        </is>
      </c>
      <c r="D6" s="142" t="n">
        <v>12000</v>
      </c>
      <c r="E6" s="126" t="inlineStr">
        <is>
          <t>Expert opinion of what individuals guarding would cost in Kenya.</t>
        </is>
      </c>
    </row>
    <row r="7">
      <c r="A7" s="143" t="inlineStr">
        <is>
          <t>Mexico</t>
        </is>
      </c>
      <c r="B7" s="143">
        <f t="array" ref="B7">INDEX(Countries!D7:D264, MATCH(A7, Countries!B7:B264, 0))</f>
        <v/>
      </c>
      <c r="C7" s="143" t="inlineStr">
        <is>
          <t>Mangrove</t>
        </is>
      </c>
      <c r="D7" s="142" t="n">
        <v>11900</v>
      </c>
      <c r="E7" s="126" t="inlineStr">
        <is>
          <t>Park Ranger salary of $11,900.</t>
        </is>
      </c>
    </row>
    <row r="8">
      <c r="A8" s="143" t="inlineStr">
        <is>
          <t>Colombia</t>
        </is>
      </c>
      <c r="B8" s="143">
        <f t="array" ref="B8">INDEX(Countries!D8:D265, MATCH(A8, Countries!B8:B265, 0))</f>
        <v/>
      </c>
      <c r="C8" s="143" t="inlineStr">
        <is>
          <t>Mangrove</t>
        </is>
      </c>
      <c r="D8" s="142" t="n">
        <v>6500</v>
      </c>
      <c r="E8" s="126" t="inlineStr">
        <is>
          <t>Park Ranger salary of $6,500.</t>
        </is>
      </c>
    </row>
    <row r="9">
      <c r="A9" s="143" t="inlineStr">
        <is>
          <t>India</t>
        </is>
      </c>
      <c r="B9" s="143">
        <f t="array" ref="B9">INDEX(Countries!D9:D266, MATCH(A9, Countries!B9:B266, 0))</f>
        <v/>
      </c>
      <c r="C9" s="143" t="inlineStr">
        <is>
          <t>Mangrove</t>
        </is>
      </c>
      <c r="D9" s="142" t="n">
        <v>8400</v>
      </c>
      <c r="E9" s="126" t="inlineStr">
        <is>
          <t>Park Ranger salary of $8,400.</t>
        </is>
      </c>
    </row>
    <row r="10">
      <c r="A10" s="143" t="inlineStr">
        <is>
          <t>China</t>
        </is>
      </c>
      <c r="B10" s="143">
        <f t="array" ref="B10">INDEX(Countries!D10:D267, MATCH(A10, Countries!B10:B267, 0))</f>
        <v/>
      </c>
      <c r="C10" s="143" t="inlineStr">
        <is>
          <t>Mangrove</t>
        </is>
      </c>
      <c r="D10" s="146" t="n">
        <v>19400</v>
      </c>
      <c r="E10" s="126" t="inlineStr">
        <is>
          <t>Park Ranger salary of $19,400.</t>
        </is>
      </c>
    </row>
    <row r="11">
      <c r="A11" s="143" t="inlineStr">
        <is>
          <t>United States</t>
        </is>
      </c>
      <c r="B11" s="143">
        <f t="array" ref="B11">INDEX(Countries!D2:D259, MATCH(A11, Countries!B2:B268, 0))</f>
        <v/>
      </c>
      <c r="C11" s="143" t="inlineStr">
        <is>
          <t>Seagrass</t>
        </is>
      </c>
      <c r="D11" s="142" t="n">
        <v>42850</v>
      </c>
      <c r="E11" s="126" t="inlineStr">
        <is>
          <t>Park Ranger salary of $49,700.</t>
        </is>
      </c>
    </row>
    <row r="12">
      <c r="A12" s="143" t="inlineStr">
        <is>
          <t>Indonesia</t>
        </is>
      </c>
      <c r="B12" s="143">
        <f t="array" ref="B12">INDEX(Countries!D3:D260, MATCH(A12, Countries!B3:B269, 0))</f>
        <v/>
      </c>
      <c r="C12" s="143" t="inlineStr">
        <is>
          <t>Seagrass</t>
        </is>
      </c>
      <c r="D12" s="142" t="n">
        <v>15000</v>
      </c>
      <c r="E12" s="126" t="inlineStr">
        <is>
          <t>Based on estimate of TNC Indonesia on community members costs.</t>
        </is>
      </c>
    </row>
    <row r="13">
      <c r="A13" s="143" t="inlineStr">
        <is>
          <t>Australia</t>
        </is>
      </c>
      <c r="B13" s="143">
        <f t="array" ref="B13">INDEX(Countries!D4:D261, MATCH(A13, Countries!B4:B270, 0))</f>
        <v/>
      </c>
      <c r="C13" s="143" t="inlineStr">
        <is>
          <t>Seagrass</t>
        </is>
      </c>
      <c r="D13" s="142" t="n">
        <v>40200</v>
      </c>
      <c r="E13" s="126" t="inlineStr">
        <is>
          <t>Park Ranger salary of $40,200.</t>
        </is>
      </c>
    </row>
    <row r="14">
      <c r="A14" s="143" t="inlineStr">
        <is>
          <t>The Bahamas</t>
        </is>
      </c>
      <c r="B14" s="143">
        <f t="array" ref="B14">INDEX(Countries!D5:D262, MATCH(A14, Countries!B5:B271, 0))</f>
        <v/>
      </c>
      <c r="C14" s="143" t="inlineStr">
        <is>
          <t>Seagrass</t>
        </is>
      </c>
      <c r="D14" s="142" t="n">
        <v>33300</v>
      </c>
      <c r="E14" s="126" t="inlineStr">
        <is>
          <t>Park Ranger salary of $33,300.</t>
        </is>
      </c>
    </row>
    <row r="15">
      <c r="A15" s="143" t="inlineStr">
        <is>
          <t>Kenya</t>
        </is>
      </c>
      <c r="B15" s="143">
        <f t="array" ref="B15">INDEX(Countries!D6:D263, MATCH(A15, Countries!B6:B272, 0))</f>
        <v/>
      </c>
      <c r="C15" s="143" t="inlineStr">
        <is>
          <t>Seagrass</t>
        </is>
      </c>
      <c r="D15" s="142" t="n">
        <v>12000</v>
      </c>
      <c r="E15" s="126" t="inlineStr">
        <is>
          <t>Expert opinion of what individuals guarding would cost in Kenya.</t>
        </is>
      </c>
    </row>
    <row r="16">
      <c r="A16" s="143" t="inlineStr">
        <is>
          <t>Mexico</t>
        </is>
      </c>
      <c r="B16" s="143">
        <f t="array" ref="B16">INDEX(Countries!D7:D264, MATCH(A16, Countries!B7:B273, 0))</f>
        <v/>
      </c>
      <c r="C16" s="143" t="inlineStr">
        <is>
          <t>Seagrass</t>
        </is>
      </c>
      <c r="D16" s="142" t="n">
        <v>11900</v>
      </c>
      <c r="E16" s="126" t="inlineStr">
        <is>
          <t>Park Ranger salary of $11,900.</t>
        </is>
      </c>
    </row>
    <row r="17">
      <c r="A17" s="143" t="inlineStr">
        <is>
          <t>Colombia</t>
        </is>
      </c>
      <c r="B17" s="143">
        <f t="array" ref="B17">INDEX(Countries!D8:D265, MATCH(A17, Countries!B8:B274, 0))</f>
        <v/>
      </c>
      <c r="C17" s="143" t="inlineStr">
        <is>
          <t>Seagrass</t>
        </is>
      </c>
      <c r="D17" s="142" t="n">
        <v>6500</v>
      </c>
      <c r="E17" s="126" t="inlineStr">
        <is>
          <t>Park Ranger salary of $6,500.</t>
        </is>
      </c>
    </row>
    <row r="18">
      <c r="A18" s="143" t="inlineStr">
        <is>
          <t>India</t>
        </is>
      </c>
      <c r="B18" s="143">
        <f t="array" ref="B18">INDEX(Countries!D9:D266, MATCH(A18, Countries!B9:B275, 0))</f>
        <v/>
      </c>
      <c r="C18" s="143" t="inlineStr">
        <is>
          <t>Seagrass</t>
        </is>
      </c>
      <c r="D18" s="142" t="n">
        <v>8400</v>
      </c>
      <c r="E18" s="126" t="inlineStr">
        <is>
          <t>Park Ranger salary of $8,400.</t>
        </is>
      </c>
    </row>
    <row r="19">
      <c r="A19" s="143" t="inlineStr">
        <is>
          <t>China</t>
        </is>
      </c>
      <c r="B19" s="143">
        <f t="array" ref="B19">INDEX(Countries!D10:D267, MATCH(A19, Countries!B10:B276, 0))</f>
        <v/>
      </c>
      <c r="C19" s="143" t="inlineStr">
        <is>
          <t>Seagrass</t>
        </is>
      </c>
      <c r="D19" s="142" t="n">
        <v>19400</v>
      </c>
      <c r="E19" s="126" t="inlineStr">
        <is>
          <t>Park Ranger salary of $19,400.</t>
        </is>
      </c>
    </row>
    <row r="20">
      <c r="A20" s="143" t="inlineStr">
        <is>
          <t>United States</t>
        </is>
      </c>
      <c r="B20" s="143">
        <f t="array" ref="B20">INDEX(Countries!D2:D277, MATCH(A20, Countries!B2:B277, 0))</f>
        <v/>
      </c>
      <c r="C20" s="143" t="inlineStr">
        <is>
          <t>Salt marsh</t>
        </is>
      </c>
      <c r="D20" s="142" t="n">
        <v>42850</v>
      </c>
      <c r="E20" s="126" t="inlineStr">
        <is>
          <t>Park Ranger salary of $49,700.</t>
        </is>
      </c>
    </row>
    <row r="21">
      <c r="A21" s="143" t="inlineStr">
        <is>
          <t>Indonesia</t>
        </is>
      </c>
      <c r="B21" s="143">
        <f t="array" ref="B21">INDEX(Countries!D3:D278, MATCH(A21, Countries!B3:B278, 0))</f>
        <v/>
      </c>
      <c r="C21" s="143" t="inlineStr">
        <is>
          <t>Salt marsh</t>
        </is>
      </c>
      <c r="D21" s="142" t="n">
        <v>15000</v>
      </c>
      <c r="E21" s="126" t="inlineStr">
        <is>
          <t>Based on estimate of TNC Indonesia on community members costs.</t>
        </is>
      </c>
    </row>
    <row r="22">
      <c r="A22" s="143" t="inlineStr">
        <is>
          <t>Australia</t>
        </is>
      </c>
      <c r="B22" s="143">
        <f t="array" ref="B22">INDEX(Countries!D4:D279, MATCH(A22, Countries!B4:B279, 0))</f>
        <v/>
      </c>
      <c r="C22" s="143" t="inlineStr">
        <is>
          <t>Salt marsh</t>
        </is>
      </c>
      <c r="D22" s="142" t="n">
        <v>40200</v>
      </c>
      <c r="E22" s="126" t="inlineStr">
        <is>
          <t>Park Ranger salary of $40,200.</t>
        </is>
      </c>
    </row>
    <row r="23">
      <c r="A23" s="143" t="inlineStr">
        <is>
          <t>The Bahamas</t>
        </is>
      </c>
      <c r="B23" s="143">
        <f t="array" ref="B23">INDEX(Countries!D5:D280, MATCH(A23, Countries!B5:B280, 0))</f>
        <v/>
      </c>
      <c r="C23" s="143" t="inlineStr">
        <is>
          <t>Salt marsh</t>
        </is>
      </c>
      <c r="D23" s="142" t="n">
        <v>33300</v>
      </c>
      <c r="E23" s="126" t="inlineStr">
        <is>
          <t>Park Ranger salary of $33,300.</t>
        </is>
      </c>
    </row>
    <row r="24">
      <c r="A24" s="143" t="inlineStr">
        <is>
          <t>Kenya</t>
        </is>
      </c>
      <c r="B24" s="143">
        <f t="array" ref="B24">INDEX(Countries!D6:D281, MATCH(A24, Countries!B6:B281, 0))</f>
        <v/>
      </c>
      <c r="C24" s="143" t="inlineStr">
        <is>
          <t>Salt marsh</t>
        </is>
      </c>
      <c r="D24" s="142" t="n">
        <v>12000</v>
      </c>
      <c r="E24" s="126" t="inlineStr">
        <is>
          <t>Expert opinion of what individuals guarding would cost in Kenya.</t>
        </is>
      </c>
    </row>
    <row r="25">
      <c r="A25" s="143" t="inlineStr">
        <is>
          <t>Mexico</t>
        </is>
      </c>
      <c r="B25" s="143">
        <f t="array" ref="B25">INDEX(Countries!D7:D282, MATCH(A25, Countries!B7:B282, 0))</f>
        <v/>
      </c>
      <c r="C25" s="143" t="inlineStr">
        <is>
          <t>Salt marsh</t>
        </is>
      </c>
      <c r="D25" s="142" t="n">
        <v>11900</v>
      </c>
      <c r="E25" s="126" t="inlineStr">
        <is>
          <t>Park Ranger salary of $11,900.</t>
        </is>
      </c>
    </row>
    <row r="26">
      <c r="A26" s="143" t="inlineStr">
        <is>
          <t>Colombia</t>
        </is>
      </c>
      <c r="B26" s="143">
        <f t="array" ref="B26">INDEX(Countries!D8:D283, MATCH(A26, Countries!B8:B283, 0))</f>
        <v/>
      </c>
      <c r="C26" s="143" t="inlineStr">
        <is>
          <t>Salt marsh</t>
        </is>
      </c>
      <c r="D26" s="142" t="n">
        <v>6500</v>
      </c>
      <c r="E26" s="126" t="inlineStr">
        <is>
          <t>Park Ranger salary of $6,500.</t>
        </is>
      </c>
    </row>
    <row r="27">
      <c r="A27" s="143" t="inlineStr">
        <is>
          <t>India</t>
        </is>
      </c>
      <c r="B27" s="143">
        <f t="array" ref="B27">INDEX(Countries!D9:D284, MATCH(A27, Countries!B9:B284, 0))</f>
        <v/>
      </c>
      <c r="C27" s="143" t="inlineStr">
        <is>
          <t>Salt marsh</t>
        </is>
      </c>
      <c r="D27" s="142" t="n">
        <v>8400</v>
      </c>
      <c r="E27" s="126" t="inlineStr">
        <is>
          <t>Park Ranger salary of $8,400.</t>
        </is>
      </c>
    </row>
    <row r="28">
      <c r="A28" s="143" t="inlineStr">
        <is>
          <t>China</t>
        </is>
      </c>
      <c r="B28" s="143">
        <f t="array" ref="B28">INDEX(Countries!D10:D285, MATCH(A28, Countries!B10:B285, 0))</f>
        <v/>
      </c>
      <c r="C28" s="143" t="inlineStr">
        <is>
          <t>Salt marsh</t>
        </is>
      </c>
      <c r="D28" s="142" t="n">
        <v>19400</v>
      </c>
      <c r="E28" s="126" t="inlineStr">
        <is>
          <t>Park Ranger salary of $19,400.</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20.xml><?xml version="1.0" encoding="utf-8"?>
<worksheet xmlns="http://schemas.openxmlformats.org/spreadsheetml/2006/main">
  <sheetPr>
    <tabColor rgb="FFA3BCD3"/>
    <outlinePr summaryBelow="0" summaryRight="0"/>
    <pageSetUpPr/>
  </sheetPr>
  <dimension ref="A1:Z10"/>
  <sheetViews>
    <sheetView workbookViewId="0">
      <selection activeCell="A1" sqref="A1"/>
    </sheetView>
  </sheetViews>
  <sheetFormatPr baseColWidth="8" defaultColWidth="12.63" defaultRowHeight="15" customHeight="1"/>
  <cols>
    <col width="18" customWidth="1" style="324" min="4" max="4"/>
    <col width="21" customWidth="1" style="324" min="5" max="5"/>
    <col width="31.38" customWidth="1" style="324" min="6" max="6"/>
  </cols>
  <sheetData>
    <row r="1">
      <c r="A1" s="150" t="inlineStr">
        <is>
          <t>Country</t>
        </is>
      </c>
      <c r="B1" s="150" t="inlineStr">
        <is>
          <t>Country code</t>
        </is>
      </c>
      <c r="C1" s="151" t="inlineStr">
        <is>
          <t>Maintenance</t>
        </is>
      </c>
      <c r="D1" s="151" t="inlineStr">
        <is>
          <t>Maintenance duration</t>
        </is>
      </c>
      <c r="E1" s="151" t="inlineStr">
        <is>
          <t>Source maintenance</t>
        </is>
      </c>
      <c r="F1" s="151" t="inlineStr">
        <is>
          <t>Source maintenance duration</t>
        </is>
      </c>
      <c r="G1" s="152" t="n"/>
      <c r="H1" s="152" t="n"/>
      <c r="I1" s="152" t="n"/>
      <c r="J1" s="152" t="n"/>
      <c r="K1" s="152" t="n"/>
      <c r="L1" s="152" t="n"/>
      <c r="M1" s="152" t="n"/>
      <c r="N1" s="152" t="n"/>
      <c r="O1" s="152" t="n"/>
      <c r="P1" s="152" t="n"/>
      <c r="Q1" s="152" t="n"/>
      <c r="R1" s="152" t="n"/>
      <c r="S1" s="152" t="n"/>
      <c r="T1" s="152" t="n"/>
      <c r="U1" s="152" t="n"/>
      <c r="V1" s="152" t="n"/>
      <c r="W1" s="152" t="n"/>
      <c r="X1" s="152" t="n"/>
      <c r="Y1" s="152" t="n"/>
      <c r="Z1" s="152" t="n"/>
    </row>
    <row r="2">
      <c r="A2" s="143" t="inlineStr">
        <is>
          <t>United States</t>
        </is>
      </c>
      <c r="B2" s="143">
        <f t="array" ref="B2">INDEX(Countries!D2:D259, MATCH(A2, Countries!B2:B259, 0))</f>
        <v/>
      </c>
      <c r="C2" s="148" t="n">
        <v>0.08</v>
      </c>
      <c r="D2" s="153" t="n">
        <v>3</v>
      </c>
      <c r="E2" s="126" t="inlineStr">
        <is>
          <t>Figure determined based on analyzing the amount of maintenance costs in relation to other capex costs.</t>
        </is>
      </c>
      <c r="F2" s="126" t="inlineStr">
        <is>
          <t>Figure determined based on analyzing the amount of maintenance costs in relation to other capex costs.</t>
        </is>
      </c>
    </row>
    <row r="3">
      <c r="A3" s="143" t="inlineStr">
        <is>
          <t>Indonesia</t>
        </is>
      </c>
      <c r="B3" s="143">
        <f t="array" ref="B3">INDEX(Countries!D3:D260, MATCH(A3, Countries!B3:B260, 0))</f>
        <v/>
      </c>
      <c r="C3" s="148" t="n">
        <v>0.08</v>
      </c>
      <c r="D3" s="153" t="n">
        <v>3</v>
      </c>
      <c r="E3" s="126" t="inlineStr">
        <is>
          <t>Figure determined based on analyzing the amount of maintenance costs in relation to other capex costs.</t>
        </is>
      </c>
      <c r="F3" s="126" t="inlineStr">
        <is>
          <t>Figure determined based on analyzing the amount of maintenance costs in relation to other capex costs.</t>
        </is>
      </c>
    </row>
    <row r="4">
      <c r="A4" s="143" t="inlineStr">
        <is>
          <t>Australia</t>
        </is>
      </c>
      <c r="B4" s="143">
        <f t="array" ref="B4">INDEX(Countries!D4:D261, MATCH(A4, Countries!B4:B261, 0))</f>
        <v/>
      </c>
      <c r="C4" s="148" t="n">
        <v>0.08</v>
      </c>
      <c r="D4" s="153" t="n">
        <v>3</v>
      </c>
      <c r="E4" s="126" t="inlineStr">
        <is>
          <t>Figure determined based on analyzing the amount of maintenance costs in relation to other capex costs.</t>
        </is>
      </c>
      <c r="F4" s="126" t="inlineStr">
        <is>
          <t>Figure determined based on analyzing the amount of maintenance costs in relation to other capex costs.</t>
        </is>
      </c>
    </row>
    <row r="5">
      <c r="A5" s="143" t="inlineStr">
        <is>
          <t>The Bahamas</t>
        </is>
      </c>
      <c r="B5" s="143">
        <f t="array" ref="B5">INDEX(Countries!D5:D262, MATCH(A5, Countries!B5:B262, 0))</f>
        <v/>
      </c>
      <c r="C5" s="148" t="n">
        <v>0.08</v>
      </c>
      <c r="D5" s="153" t="n">
        <v>3</v>
      </c>
      <c r="E5" s="126" t="inlineStr">
        <is>
          <t>Figure determined based on analyzing the amount of maintenance costs in relation to other capex costs.</t>
        </is>
      </c>
      <c r="F5" s="126" t="inlineStr">
        <is>
          <t>Figure determined based on analyzing the amount of maintenance costs in relation to other capex costs.</t>
        </is>
      </c>
    </row>
    <row r="6">
      <c r="A6" s="143" t="inlineStr">
        <is>
          <t>Kenya</t>
        </is>
      </c>
      <c r="B6" s="143">
        <f t="array" ref="B6">INDEX(Countries!D6:D263, MATCH(A6, Countries!B6:B263, 0))</f>
        <v/>
      </c>
      <c r="C6" s="148" t="n">
        <v>0.08</v>
      </c>
      <c r="D6" s="153" t="n">
        <v>3</v>
      </c>
      <c r="E6" s="126" t="inlineStr">
        <is>
          <t>Figure determined based on analyzing the amount of maintenance costs in relation to other capex costs.</t>
        </is>
      </c>
      <c r="F6" s="126" t="inlineStr">
        <is>
          <t>Figure determined based on analyzing the amount of maintenance costs in relation to other capex costs.</t>
        </is>
      </c>
    </row>
    <row r="7">
      <c r="A7" s="143" t="inlineStr">
        <is>
          <t>Mexico</t>
        </is>
      </c>
      <c r="B7" s="143">
        <f t="array" ref="B7">INDEX(Countries!D7:D264, MATCH(A7, Countries!B7:B264, 0))</f>
        <v/>
      </c>
      <c r="C7" s="148" t="n">
        <v>0.08</v>
      </c>
      <c r="D7" s="153" t="n">
        <v>3</v>
      </c>
      <c r="E7" s="126" t="inlineStr">
        <is>
          <t>Figure determined based on analyzing the amount of maintenance costs in relation to other capex costs.</t>
        </is>
      </c>
      <c r="F7" s="126" t="inlineStr">
        <is>
          <t>Figure determined based on analyzing the amount of maintenance costs in relation to other capex costs.</t>
        </is>
      </c>
    </row>
    <row r="8">
      <c r="A8" s="143" t="inlineStr">
        <is>
          <t>Colombia</t>
        </is>
      </c>
      <c r="B8" s="143">
        <f t="array" ref="B8">INDEX(Countries!D8:D265, MATCH(A8, Countries!B8:B265, 0))</f>
        <v/>
      </c>
      <c r="C8" s="148" t="n">
        <v>0.08</v>
      </c>
      <c r="D8" s="153" t="n">
        <v>3</v>
      </c>
      <c r="E8" s="126" t="inlineStr">
        <is>
          <t>Figure determined based on analyzing the amount of maintenance costs in relation to other capex costs.</t>
        </is>
      </c>
      <c r="F8" s="126" t="inlineStr">
        <is>
          <t>Figure determined based on analyzing the amount of maintenance costs in relation to other capex costs.</t>
        </is>
      </c>
    </row>
    <row r="9">
      <c r="A9" s="143" t="inlineStr">
        <is>
          <t>India</t>
        </is>
      </c>
      <c r="B9" s="143">
        <f t="array" ref="B9">INDEX(Countries!D9:D266, MATCH(A9, Countries!B9:B266, 0))</f>
        <v/>
      </c>
      <c r="C9" s="148" t="n">
        <v>0.08</v>
      </c>
      <c r="D9" s="153" t="n">
        <v>3</v>
      </c>
      <c r="E9" s="126" t="inlineStr">
        <is>
          <t>Figure determined based on analyzing the amount of maintenance costs in relation to other capex costs.</t>
        </is>
      </c>
      <c r="F9" s="126" t="inlineStr">
        <is>
          <t>Figure determined based on analyzing the amount of maintenance costs in relation to other capex costs.</t>
        </is>
      </c>
    </row>
    <row r="10">
      <c r="A10" s="143" t="inlineStr">
        <is>
          <t>China</t>
        </is>
      </c>
      <c r="B10" s="143">
        <f t="array" ref="B10">INDEX(Countries!D10:D267, MATCH(A10, Countries!B10:B267, 0))</f>
        <v/>
      </c>
      <c r="C10" s="148" t="n">
        <v>0.08</v>
      </c>
      <c r="D10" s="154" t="n">
        <v>3</v>
      </c>
      <c r="E10" s="126" t="inlineStr">
        <is>
          <t>Figure determined based on analyzing the amount of maintenance costs in relation to other capex costs.</t>
        </is>
      </c>
      <c r="F10" s="126" t="inlineStr">
        <is>
          <t>Figure determined based on analyzing the amount of maintenance costs in relation to other capex costs.</t>
        </is>
      </c>
    </row>
  </sheetData>
  <dataValidations count="2">
    <dataValidation sqref="A2:A10" showDropDown="0" showInputMessage="0" showErrorMessage="0" allowBlank="1" type="list">
      <formula1>Countries!$B$2:$B$259</formula1>
    </dataValidation>
    <dataValidation sqref="E2:F10" showDropDown="0" showInputMessage="0" showErrorMessage="0" allowBlank="1" type="list">
      <formula1>'Sources table'!$D$2:$D$76</formula1>
    </dataValidation>
  </dataValidations>
  <pageMargins left="0.75" right="0.75" top="1" bottom="1" header="0.5" footer="0.5"/>
</worksheet>
</file>

<file path=xl/worksheets/sheet21.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44" t="inlineStr">
        <is>
          <t>Country</t>
        </is>
      </c>
      <c r="B1" s="144" t="inlineStr">
        <is>
          <t>Country code</t>
        </is>
      </c>
      <c r="C1" s="121" t="inlineStr">
        <is>
          <t>Community benefit sharing fund cost</t>
        </is>
      </c>
      <c r="D1" s="121" t="inlineStr">
        <is>
          <t>Source</t>
        </is>
      </c>
    </row>
    <row r="2">
      <c r="A2" s="143" t="inlineStr">
        <is>
          <t>United States</t>
        </is>
      </c>
      <c r="B2" s="143">
        <f t="array" ref="B2">INDEX(Countries!D2:D259, MATCH(A2, Countries!B2:B259, 0))</f>
        <v/>
      </c>
      <c r="C2" s="148" t="n">
        <v>0.05</v>
      </c>
      <c r="D2" s="126" t="inlineStr">
        <is>
          <t>Using 5% as placeholder for developed countries.</t>
        </is>
      </c>
    </row>
    <row r="3">
      <c r="A3" s="143" t="inlineStr">
        <is>
          <t>Indonesia</t>
        </is>
      </c>
      <c r="B3" s="143">
        <f t="array" ref="B3">INDEX(Countries!D3:D260, MATCH(A3, Countries!B3:B260, 0))</f>
        <v/>
      </c>
      <c r="C3" s="148" t="n">
        <v>0.5</v>
      </c>
      <c r="D3" s="126" t="inlineStr">
        <is>
          <t>Using 50% for developing nations.</t>
        </is>
      </c>
    </row>
    <row r="4">
      <c r="A4" s="143" t="inlineStr">
        <is>
          <t>Australia</t>
        </is>
      </c>
      <c r="B4" s="143">
        <f t="array" ref="B4">INDEX(Countries!D4:D261, MATCH(A4, Countries!B4:B261, 0))</f>
        <v/>
      </c>
      <c r="C4" s="148" t="n">
        <v>0.05</v>
      </c>
      <c r="D4" s="126" t="inlineStr">
        <is>
          <t>Using 5% as placeholder for developed countries.</t>
        </is>
      </c>
    </row>
    <row r="5">
      <c r="A5" s="143" t="inlineStr">
        <is>
          <t>The Bahamas</t>
        </is>
      </c>
      <c r="B5" s="143">
        <f t="array" ref="B5">INDEX(Countries!D5:D262, MATCH(A5, Countries!B5:B262, 0))</f>
        <v/>
      </c>
      <c r="C5" s="148" t="n">
        <v>0.85</v>
      </c>
      <c r="D5" s="126" t="inlineStr">
        <is>
          <t>Using 85% based on The Nassau Guardian article.</t>
        </is>
      </c>
    </row>
    <row r="6">
      <c r="A6" s="143" t="inlineStr">
        <is>
          <t>Kenya</t>
        </is>
      </c>
      <c r="B6" s="143">
        <f t="array" ref="B6">INDEX(Countries!D6:D263, MATCH(A6, Countries!B6:B263, 0))</f>
        <v/>
      </c>
      <c r="C6" s="148" t="n">
        <v>0.5</v>
      </c>
      <c r="D6" s="126" t="inlineStr">
        <is>
          <t>Using 50% for developing nations.</t>
        </is>
      </c>
    </row>
    <row r="7">
      <c r="A7" s="143" t="inlineStr">
        <is>
          <t>Mexico</t>
        </is>
      </c>
      <c r="B7" s="143">
        <f t="array" ref="B7">INDEX(Countries!D7:D264, MATCH(A7, Countries!B7:B264, 0))</f>
        <v/>
      </c>
      <c r="C7" s="148" t="n">
        <v>0.5</v>
      </c>
      <c r="D7" s="126" t="inlineStr">
        <is>
          <t>Using 50% for developing nations.</t>
        </is>
      </c>
    </row>
    <row r="8">
      <c r="A8" s="143" t="inlineStr">
        <is>
          <t>Colombia</t>
        </is>
      </c>
      <c r="B8" s="143">
        <f t="array" ref="B8">INDEX(Countries!D8:D265, MATCH(A8, Countries!B8:B265, 0))</f>
        <v/>
      </c>
      <c r="C8" s="148" t="n">
        <v>0.5</v>
      </c>
      <c r="D8" s="126" t="inlineStr">
        <is>
          <t>Using 50% for developing nations.</t>
        </is>
      </c>
    </row>
    <row r="9">
      <c r="A9" s="143" t="inlineStr">
        <is>
          <t>India</t>
        </is>
      </c>
      <c r="B9" s="143">
        <f t="array" ref="B9">INDEX(Countries!D9:D266, MATCH(A9, Countries!B9:B266, 0))</f>
        <v/>
      </c>
      <c r="C9" s="148" t="n">
        <v>0.5</v>
      </c>
      <c r="D9" s="126" t="inlineStr">
        <is>
          <t>Using 50% for developing nations.</t>
        </is>
      </c>
    </row>
    <row r="10">
      <c r="A10" s="143" t="inlineStr">
        <is>
          <t>China</t>
        </is>
      </c>
      <c r="B10" s="143">
        <f t="array" ref="B10">INDEX(Countries!D10:D267, MATCH(A10, Countries!B10:B267, 0))</f>
        <v/>
      </c>
      <c r="C10" s="155" t="n">
        <v>0.5</v>
      </c>
      <c r="D10" s="126" t="inlineStr">
        <is>
          <t>Using 50% for developing nations.</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2.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5.13" customWidth="1" style="324" min="3" max="3"/>
  </cols>
  <sheetData>
    <row r="1">
      <c r="A1" s="144" t="inlineStr">
        <is>
          <t>Country</t>
        </is>
      </c>
      <c r="B1" s="144" t="inlineStr">
        <is>
          <t>Country code</t>
        </is>
      </c>
      <c r="C1" s="121" t="inlineStr">
        <is>
          <t>Baseline reassessment cost</t>
        </is>
      </c>
      <c r="D1" s="121" t="inlineStr">
        <is>
          <t>Source</t>
        </is>
      </c>
    </row>
    <row r="2">
      <c r="A2" s="143" t="inlineStr">
        <is>
          <t>United States</t>
        </is>
      </c>
      <c r="B2" s="143">
        <f t="array" ref="B2">INDEX(Countries!D2:D259, MATCH(A2, Countries!B2:B259, 0))</f>
        <v/>
      </c>
      <c r="C2" s="142" t="n">
        <v>40000</v>
      </c>
      <c r="D2" s="156" t="inlineStr">
        <is>
          <t>Numbers from Scott Settlemyer (Terracarbon), this cost is incremental to monitoring and verification. Between $20k and $40k estimations (see email)</t>
        </is>
      </c>
    </row>
    <row r="3">
      <c r="A3" s="143" t="inlineStr">
        <is>
          <t>Indonesia</t>
        </is>
      </c>
      <c r="B3" s="143">
        <f t="array" ref="B3">INDEX(Countries!D3:D260, MATCH(A3, Countries!B3:B260, 0))</f>
        <v/>
      </c>
      <c r="C3" s="142" t="n">
        <v>40000</v>
      </c>
      <c r="D3" s="156" t="inlineStr">
        <is>
          <t>Numbers from Scott Settlemyer (Terracarbon), this cost is incremental to monitoring and verification. Between $20k and $40k estimations (see email)</t>
        </is>
      </c>
    </row>
    <row r="4">
      <c r="A4" s="143" t="inlineStr">
        <is>
          <t>Australia</t>
        </is>
      </c>
      <c r="B4" s="143">
        <f t="array" ref="B4">INDEX(Countries!D4:D261, MATCH(A4, Countries!B4:B261, 0))</f>
        <v/>
      </c>
      <c r="C4" s="142" t="n">
        <v>40000</v>
      </c>
      <c r="D4" s="156" t="inlineStr">
        <is>
          <t>Numbers from Scott Settlemyer (Terracarbon), this cost is incremental to monitoring and verification. Between $20k and $40k estimations (see email)</t>
        </is>
      </c>
    </row>
    <row r="5">
      <c r="A5" s="143" t="inlineStr">
        <is>
          <t>The Bahamas</t>
        </is>
      </c>
      <c r="B5" s="143">
        <f t="array" ref="B5">INDEX(Countries!D5:D262, MATCH(A5, Countries!B5:B262, 0))</f>
        <v/>
      </c>
      <c r="C5" s="142" t="n">
        <v>40000</v>
      </c>
      <c r="D5" s="156" t="inlineStr">
        <is>
          <t>Numbers from Scott Settlemyer (Terracarbon), this cost is incremental to monitoring and verification. Between $20k and $40k estimations (see email)</t>
        </is>
      </c>
    </row>
    <row r="6">
      <c r="A6" s="143" t="inlineStr">
        <is>
          <t>Kenya</t>
        </is>
      </c>
      <c r="B6" s="143">
        <f t="array" ref="B6">INDEX(Countries!D6:D263, MATCH(A6, Countries!B6:B263, 0))</f>
        <v/>
      </c>
      <c r="C6" s="142" t="n">
        <v>40000</v>
      </c>
      <c r="D6" s="156" t="inlineStr">
        <is>
          <t>Numbers from Scott Settlemyer (Terracarbon), this cost is incremental to monitoring and verification. Between $20k and $40k estimations (see email)</t>
        </is>
      </c>
    </row>
    <row r="7">
      <c r="A7" s="143" t="inlineStr">
        <is>
          <t>Mexico</t>
        </is>
      </c>
      <c r="B7" s="143">
        <f t="array" ref="B7">INDEX(Countries!D7:D264, MATCH(A7, Countries!B7:B264, 0))</f>
        <v/>
      </c>
      <c r="C7" s="142" t="n">
        <v>40000</v>
      </c>
      <c r="D7" s="156" t="inlineStr">
        <is>
          <t>Numbers from Scott Settlemyer (Terracarbon), this cost is incremental to monitoring and verification. Between $20k and $40k estimations (see email)</t>
        </is>
      </c>
    </row>
    <row r="8">
      <c r="A8" s="143" t="inlineStr">
        <is>
          <t>Colombia</t>
        </is>
      </c>
      <c r="B8" s="143">
        <f t="array" ref="B8">INDEX(Countries!D8:D265, MATCH(A8, Countries!B8:B265, 0))</f>
        <v/>
      </c>
      <c r="C8" s="142" t="n">
        <v>40000</v>
      </c>
      <c r="D8" s="156" t="inlineStr">
        <is>
          <t>Numbers from Scott Settlemyer (Terracarbon), this cost is incremental to monitoring and verification. Between $20k and $40k estimations (see email)</t>
        </is>
      </c>
    </row>
    <row r="9">
      <c r="A9" s="143" t="inlineStr">
        <is>
          <t>India</t>
        </is>
      </c>
      <c r="B9" s="143">
        <f t="array" ref="B9">INDEX(Countries!D9:D266, MATCH(A9, Countries!B9:B266, 0))</f>
        <v/>
      </c>
      <c r="C9" s="142" t="n">
        <v>40000</v>
      </c>
      <c r="D9" s="156" t="inlineStr">
        <is>
          <t>Numbers from Scott Settlemyer (Terracarbon), this cost is incremental to monitoring and verification. Between $20k and $40k estimations (see email)</t>
        </is>
      </c>
    </row>
    <row r="10">
      <c r="A10" s="143" t="inlineStr">
        <is>
          <t>China</t>
        </is>
      </c>
      <c r="B10" s="143">
        <f t="array" ref="B10">INDEX(Countries!D10:D267, MATCH(A10, Countries!B10:B267, 0))</f>
        <v/>
      </c>
      <c r="C10" s="142" t="n">
        <v>40000</v>
      </c>
      <c r="D10" s="156" t="inlineStr">
        <is>
          <t>Numbers from Scott Settlemyer (Terracarbon), this cost is incremental to monitoring and verification. Between $20k and $40k estimations (see email)</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3.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sheetData>
    <row r="1">
      <c r="A1" s="144" t="inlineStr">
        <is>
          <t>Country</t>
        </is>
      </c>
      <c r="B1" s="144" t="inlineStr">
        <is>
          <t>Country code</t>
        </is>
      </c>
      <c r="C1" s="121" t="inlineStr">
        <is>
          <t>MRV cost</t>
        </is>
      </c>
      <c r="D1" s="121" t="inlineStr">
        <is>
          <t>Source</t>
        </is>
      </c>
    </row>
    <row r="2">
      <c r="A2" s="143" t="inlineStr">
        <is>
          <t>United States</t>
        </is>
      </c>
      <c r="B2" s="143">
        <f t="array" ref="B2">INDEX(Countries!D2:D259, MATCH(A2, Countries!B2:B259, 0))</f>
        <v/>
      </c>
      <c r="C2" s="142" t="n">
        <v>100000</v>
      </c>
      <c r="D2" s="126" t="inlineStr">
        <is>
          <t>TNC Feasibility Study -  New Jersey Salt Marsh</t>
        </is>
      </c>
    </row>
    <row r="3">
      <c r="A3" s="143" t="inlineStr">
        <is>
          <t>Indonesia</t>
        </is>
      </c>
      <c r="B3" s="143">
        <f t="array" ref="B3">INDEX(Countries!D3:D260, MATCH(A3, Countries!B3:B260, 0))</f>
        <v/>
      </c>
      <c r="C3" s="142" t="n">
        <v>75000</v>
      </c>
      <c r="D3" s="126" t="inlineStr">
        <is>
          <t xml:space="preserve">TNC Feasibility Study -  North Kenya </t>
        </is>
      </c>
    </row>
    <row r="4">
      <c r="A4" s="143" t="inlineStr">
        <is>
          <t>Australia</t>
        </is>
      </c>
      <c r="B4" s="143">
        <f t="array" ref="B4">INDEX(Countries!D4:D261, MATCH(A4, Countries!B4:B261, 0))</f>
        <v/>
      </c>
      <c r="C4" s="142" t="n">
        <v>100000</v>
      </c>
      <c r="D4" s="126" t="inlineStr">
        <is>
          <t>TNC Feasibility Study -  New Jersey Salt Marsh</t>
        </is>
      </c>
    </row>
    <row r="5">
      <c r="A5" s="143" t="inlineStr">
        <is>
          <t>The Bahamas</t>
        </is>
      </c>
      <c r="B5" s="143">
        <f t="array" ref="B5">INDEX(Countries!D5:D262, MATCH(A5, Countries!B5:B262, 0))</f>
        <v/>
      </c>
      <c r="C5" s="142" t="n">
        <v>100000</v>
      </c>
      <c r="D5" s="126" t="inlineStr">
        <is>
          <t>TNC Feasibility Study - Caribbean</t>
        </is>
      </c>
    </row>
    <row r="6">
      <c r="A6" s="143" t="inlineStr">
        <is>
          <t>Kenya</t>
        </is>
      </c>
      <c r="B6" s="143">
        <f t="array" ref="B6">INDEX(Countries!D6:D263, MATCH(A6, Countries!B6:B263, 0))</f>
        <v/>
      </c>
      <c r="C6" s="142" t="n">
        <v>75000</v>
      </c>
      <c r="D6" s="126" t="inlineStr">
        <is>
          <t xml:space="preserve">TNC Feasibility Study -  North Kenya </t>
        </is>
      </c>
    </row>
    <row r="7">
      <c r="A7" s="143" t="inlineStr">
        <is>
          <t>Mexico</t>
        </is>
      </c>
      <c r="B7" s="143">
        <f t="array" ref="B7">INDEX(Countries!D7:D264, MATCH(A7, Countries!B7:B264, 0))</f>
        <v/>
      </c>
      <c r="C7" s="142" t="n">
        <v>75000</v>
      </c>
      <c r="D7" s="126" t="inlineStr">
        <is>
          <t xml:space="preserve">TNC Feasibility Study -  North Kenya </t>
        </is>
      </c>
    </row>
    <row r="8">
      <c r="A8" s="143" t="inlineStr">
        <is>
          <t>Colombia</t>
        </is>
      </c>
      <c r="B8" s="143">
        <f t="array" ref="B8">INDEX(Countries!D8:D265, MATCH(A8, Countries!B8:B265, 0))</f>
        <v/>
      </c>
      <c r="C8" s="142" t="n">
        <v>75000</v>
      </c>
      <c r="D8" s="126" t="inlineStr">
        <is>
          <t xml:space="preserve">TNC Feasibility Study -  North Kenya </t>
        </is>
      </c>
    </row>
    <row r="9">
      <c r="A9" s="143" t="inlineStr">
        <is>
          <t>India</t>
        </is>
      </c>
      <c r="B9" s="143">
        <f t="array" ref="B9">INDEX(Countries!D9:D266, MATCH(A9, Countries!B9:B266, 0))</f>
        <v/>
      </c>
      <c r="C9" s="142" t="n">
        <v>75000</v>
      </c>
      <c r="D9" s="126" t="inlineStr">
        <is>
          <t xml:space="preserve">TNC Feasibility Study -  North Kenya </t>
        </is>
      </c>
    </row>
    <row r="10">
      <c r="A10" s="143" t="inlineStr">
        <is>
          <t>China</t>
        </is>
      </c>
      <c r="B10" s="143">
        <f t="array" ref="B10">INDEX(Countries!D10:D267, MATCH(A10, Countries!B10:B267, 0))</f>
        <v/>
      </c>
      <c r="C10" s="146" t="n">
        <v>75000</v>
      </c>
      <c r="D10" s="126" t="inlineStr">
        <is>
          <t xml:space="preserve">TNC Feasibility Study -  North Kenya </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4.xml><?xml version="1.0" encoding="utf-8"?>
<worksheet xmlns="http://schemas.openxmlformats.org/spreadsheetml/2006/main">
  <sheetPr>
    <tabColor rgb="FFA3BCD3"/>
    <outlinePr summaryBelow="0" summaryRight="0"/>
    <pageSetUpPr/>
  </sheetPr>
  <dimension ref="A1:E28"/>
  <sheetViews>
    <sheetView workbookViewId="0">
      <selection activeCell="A1" sqref="A1"/>
    </sheetView>
  </sheetViews>
  <sheetFormatPr baseColWidth="8" defaultColWidth="12.63" defaultRowHeight="15" customHeight="1"/>
  <sheetData>
    <row r="1">
      <c r="A1" s="144" t="inlineStr">
        <is>
          <t>Country</t>
        </is>
      </c>
      <c r="B1" s="144" t="inlineStr">
        <is>
          <t>Country code</t>
        </is>
      </c>
      <c r="C1" s="121" t="inlineStr">
        <is>
          <t>Ecosystem</t>
        </is>
      </c>
      <c r="D1" s="145" t="inlineStr">
        <is>
          <t>Long-term project operating cost</t>
        </is>
      </c>
      <c r="E1" s="121" t="inlineStr">
        <is>
          <t>Source</t>
        </is>
      </c>
    </row>
    <row r="2">
      <c r="A2" s="143" t="inlineStr">
        <is>
          <t>United States</t>
        </is>
      </c>
      <c r="B2" s="143">
        <f t="array" ref="B2">INDEX(Countries!D2:D259, MATCH(A2, Countries!B2:B259, 0))</f>
        <v/>
      </c>
      <c r="C2" s="143" t="inlineStr">
        <is>
          <t>Mangrove</t>
        </is>
      </c>
      <c r="D2" s="142" t="n">
        <v>130600</v>
      </c>
      <c r="E2" s="126" t="inlineStr">
        <is>
          <t>Project Coordinator: ($59,089). Conservation Coordinator: ($49,747). Apply 20% increase for meetings and expenses.</t>
        </is>
      </c>
    </row>
    <row r="3">
      <c r="A3" s="143" t="inlineStr">
        <is>
          <t>Indonesia</t>
        </is>
      </c>
      <c r="B3" s="143">
        <f t="array" ref="B3">INDEX(Countries!D3:D260, MATCH(A3, Countries!B3:B260, 0))</f>
        <v/>
      </c>
      <c r="C3" s="143" t="inlineStr">
        <is>
          <t>Mangrove</t>
        </is>
      </c>
      <c r="D3" s="142" t="n">
        <v>26400</v>
      </c>
      <c r="E3" s="126" t="inlineStr">
        <is>
          <t>Project Coordinator: ($13,000). Conservation Coordinator: ($9,000). Apply 20% increase for meetings and expenses.</t>
        </is>
      </c>
    </row>
    <row r="4">
      <c r="A4" s="143" t="inlineStr">
        <is>
          <t>Australia</t>
        </is>
      </c>
      <c r="B4" s="143">
        <f t="array" ref="B4">INDEX(Countries!D4:D261, MATCH(A4, Countries!B4:B261, 0))</f>
        <v/>
      </c>
      <c r="C4" s="143" t="inlineStr">
        <is>
          <t>Mangrove</t>
        </is>
      </c>
      <c r="D4" s="142" t="n">
        <v>105800</v>
      </c>
      <c r="E4" s="126" t="inlineStr">
        <is>
          <t>Project Coordinator: ($47,862). Conservation Coordinator: ($40,295). Apply 20% increase for meetings and expenses.</t>
        </is>
      </c>
    </row>
    <row r="5">
      <c r="A5" s="143" t="inlineStr">
        <is>
          <t>The Bahamas</t>
        </is>
      </c>
      <c r="B5" s="143">
        <f t="array" ref="B5">INDEX(Countries!D5:D262, MATCH(A5, Countries!B5:B262, 0))</f>
        <v/>
      </c>
      <c r="C5" s="143" t="inlineStr">
        <is>
          <t>Mangrove</t>
        </is>
      </c>
      <c r="D5" s="142" t="n">
        <v>87500</v>
      </c>
      <c r="E5" s="126" t="inlineStr">
        <is>
          <t>Project Coordinator: ($39,590). Conservation Coordinator: ($33,330). Apply 20% increase for meetings and expenses.</t>
        </is>
      </c>
    </row>
    <row r="6">
      <c r="A6" s="143" t="inlineStr">
        <is>
          <t>Kenya</t>
        </is>
      </c>
      <c r="B6" s="143">
        <f t="array" ref="B6">INDEX(Countries!D6:D263, MATCH(A6, Countries!B6:B263, 0))</f>
        <v/>
      </c>
      <c r="C6" s="143" t="inlineStr">
        <is>
          <t>Mangrove</t>
        </is>
      </c>
      <c r="D6" s="142" t="n">
        <v>17700</v>
      </c>
      <c r="E6" s="126" t="inlineStr">
        <is>
          <t>Project Coordinator: ($8,723). Conservation Coordinator: ($6,000). Apply 20% increase for meetings and expenses.</t>
        </is>
      </c>
    </row>
    <row r="7">
      <c r="A7" s="143" t="inlineStr">
        <is>
          <t>Mexico</t>
        </is>
      </c>
      <c r="B7" s="143">
        <f t="array" ref="B7">INDEX(Countries!D7:D264, MATCH(A7, Countries!B7:B264, 0))</f>
        <v/>
      </c>
      <c r="C7" s="143" t="inlineStr">
        <is>
          <t>Mangrove</t>
        </is>
      </c>
      <c r="D7" s="142" t="n">
        <v>31300</v>
      </c>
      <c r="E7" s="126" t="inlineStr">
        <is>
          <t>Project Coordinator: ($14,181). Conservation Coordinator: ($11,939). Apply 20% increase for meetings and expenses.</t>
        </is>
      </c>
    </row>
    <row r="8">
      <c r="A8" s="143" t="inlineStr">
        <is>
          <t>Colombia</t>
        </is>
      </c>
      <c r="B8" s="143">
        <f t="array" ref="B8">INDEX(Countries!D8:D265, MATCH(A8, Countries!B8:B265, 0))</f>
        <v/>
      </c>
      <c r="C8" s="143" t="inlineStr">
        <is>
          <t>Mangrove</t>
        </is>
      </c>
      <c r="D8" s="142" t="n">
        <v>17000</v>
      </c>
      <c r="E8" s="126" t="inlineStr">
        <is>
          <t>Project Coordinator: ($7,682). Conservation Coordinator: ($6,467). Apply 20% increase for meetings and expenses.</t>
        </is>
      </c>
    </row>
    <row r="9">
      <c r="A9" s="143" t="inlineStr">
        <is>
          <t>India</t>
        </is>
      </c>
      <c r="B9" s="143">
        <f t="array" ref="B9">INDEX(Countries!D9:D266, MATCH(A9, Countries!B9:B266, 0))</f>
        <v/>
      </c>
      <c r="C9" s="143" t="inlineStr">
        <is>
          <t>Mangrove</t>
        </is>
      </c>
      <c r="D9" s="142" t="n">
        <v>22200</v>
      </c>
      <c r="E9" s="126" t="inlineStr">
        <is>
          <t>Project Coordinator: ($10,045). Conservation Coordinator: ($8,457). Apply 20% increase for meetings and expenses.</t>
        </is>
      </c>
    </row>
    <row r="10">
      <c r="A10" s="143" t="inlineStr">
        <is>
          <t>China</t>
        </is>
      </c>
      <c r="B10" s="143">
        <f t="array" ref="B10">INDEX(Countries!D10:D267, MATCH(A10, Countries!B10:B267, 0))</f>
        <v/>
      </c>
      <c r="C10" s="143" t="inlineStr">
        <is>
          <t>Mangrove</t>
        </is>
      </c>
      <c r="D10" s="146" t="n">
        <v>50900</v>
      </c>
      <c r="E10" s="126" t="inlineStr">
        <is>
          <t>Project Coordinator: ($23,045). Conservation Coordinator: ($19,401). Apply 20% increase for meetings and expenses.</t>
        </is>
      </c>
    </row>
    <row r="11">
      <c r="A11" s="143" t="inlineStr">
        <is>
          <t>United States</t>
        </is>
      </c>
      <c r="B11" s="143">
        <f t="array" ref="B11">INDEX(Countries!D2:D268, MATCH(A11, Countries!B2:B268, 0))</f>
        <v/>
      </c>
      <c r="C11" s="143" t="inlineStr">
        <is>
          <t>Seagrass</t>
        </is>
      </c>
      <c r="D11" s="142" t="n">
        <v>130600</v>
      </c>
      <c r="E11" s="126" t="inlineStr">
        <is>
          <t>Project Coordinator: ($59,089). Conservation Coordinator: ($49,747). Apply 20% increase for meetings and expenses.</t>
        </is>
      </c>
    </row>
    <row r="12">
      <c r="A12" s="143" t="inlineStr">
        <is>
          <t>Indonesia</t>
        </is>
      </c>
      <c r="B12" s="143">
        <f t="array" ref="B12">INDEX(Countries!D3:D269, MATCH(A12, Countries!B3:B269, 0))</f>
        <v/>
      </c>
      <c r="C12" s="143" t="inlineStr">
        <is>
          <t>Seagrass</t>
        </is>
      </c>
      <c r="D12" s="142" t="n">
        <v>26400</v>
      </c>
      <c r="E12" s="126" t="inlineStr">
        <is>
          <t>Project Coordinator: ($13,000). Conservation Coordinator: ($9,000). Apply 20% increase for meetings and expenses.</t>
        </is>
      </c>
    </row>
    <row r="13">
      <c r="A13" s="143" t="inlineStr">
        <is>
          <t>Australia</t>
        </is>
      </c>
      <c r="B13" s="143">
        <f t="array" ref="B13">INDEX(Countries!D4:D270, MATCH(A13, Countries!B4:B270, 0))</f>
        <v/>
      </c>
      <c r="C13" s="143" t="inlineStr">
        <is>
          <t>Seagrass</t>
        </is>
      </c>
      <c r="D13" s="142" t="n">
        <v>105800</v>
      </c>
      <c r="E13" s="126" t="inlineStr">
        <is>
          <t>Project Coordinator: ($47,862). Conservation Coordinator: ($40,295). Apply 20% increase for meetings and expenses.</t>
        </is>
      </c>
    </row>
    <row r="14">
      <c r="A14" s="143" t="inlineStr">
        <is>
          <t>The Bahamas</t>
        </is>
      </c>
      <c r="B14" s="143">
        <f t="array" ref="B14">INDEX(Countries!D5:D271, MATCH(A14, Countries!B5:B271, 0))</f>
        <v/>
      </c>
      <c r="C14" s="143" t="inlineStr">
        <is>
          <t>Seagrass</t>
        </is>
      </c>
      <c r="D14" s="142" t="n">
        <v>87500</v>
      </c>
      <c r="E14" s="126" t="inlineStr">
        <is>
          <t>Project Coordinator: ($39,590). Conservation Coordinator: ($33,330). Apply 20% increase for meetings and expenses.</t>
        </is>
      </c>
    </row>
    <row r="15">
      <c r="A15" s="143" t="inlineStr">
        <is>
          <t>Kenya</t>
        </is>
      </c>
      <c r="B15" s="143">
        <f t="array" ref="B15">INDEX(Countries!D6:D272, MATCH(A15, Countries!B6:B272, 0))</f>
        <v/>
      </c>
      <c r="C15" s="143" t="inlineStr">
        <is>
          <t>Seagrass</t>
        </is>
      </c>
      <c r="D15" s="142" t="n">
        <v>17700</v>
      </c>
      <c r="E15" s="126" t="inlineStr">
        <is>
          <t>Project Coordinator: ($8,723). Conservation Coordinator: ($6,000). Apply 20% increase for meetings and expenses.</t>
        </is>
      </c>
    </row>
    <row r="16">
      <c r="A16" s="143" t="inlineStr">
        <is>
          <t>Mexico</t>
        </is>
      </c>
      <c r="B16" s="143">
        <f t="array" ref="B16">INDEX(Countries!D7:D273, MATCH(A16, Countries!B7:B273, 0))</f>
        <v/>
      </c>
      <c r="C16" s="143" t="inlineStr">
        <is>
          <t>Seagrass</t>
        </is>
      </c>
      <c r="D16" s="142" t="n">
        <v>31300</v>
      </c>
      <c r="E16" s="126" t="inlineStr">
        <is>
          <t>Project Coordinator: ($14,181). Conservation Coordinator: ($11,939). Apply 20% increase for meetings and expenses.</t>
        </is>
      </c>
    </row>
    <row r="17">
      <c r="A17" s="143" t="inlineStr">
        <is>
          <t>Colombia</t>
        </is>
      </c>
      <c r="B17" s="143">
        <f t="array" ref="B17">INDEX(Countries!D8:D274, MATCH(A17, Countries!B8:B274, 0))</f>
        <v/>
      </c>
      <c r="C17" s="143" t="inlineStr">
        <is>
          <t>Seagrass</t>
        </is>
      </c>
      <c r="D17" s="142" t="n">
        <v>17000</v>
      </c>
      <c r="E17" s="126" t="inlineStr">
        <is>
          <t>Project Coordinator: ($7,682). Conservation Coordinator: ($6,467). Apply 20% increase for meetings and expenses.</t>
        </is>
      </c>
    </row>
    <row r="18">
      <c r="A18" s="143" t="inlineStr">
        <is>
          <t>India</t>
        </is>
      </c>
      <c r="B18" s="143">
        <f t="array" ref="B18">INDEX(Countries!D9:D275, MATCH(A18, Countries!B9:B275, 0))</f>
        <v/>
      </c>
      <c r="C18" s="143" t="inlineStr">
        <is>
          <t>Seagrass</t>
        </is>
      </c>
      <c r="D18" s="142" t="n">
        <v>22200</v>
      </c>
      <c r="E18" s="126" t="inlineStr">
        <is>
          <t>Project Coordinator: ($10,045). Conservation Coordinator: ($8,457). Apply 20% increase for meetings and expenses.</t>
        </is>
      </c>
    </row>
    <row r="19">
      <c r="A19" s="143" t="inlineStr">
        <is>
          <t>China</t>
        </is>
      </c>
      <c r="B19" s="143">
        <f t="array" ref="B19">INDEX(Countries!D10:D276, MATCH(A19, Countries!B10:B276, 0))</f>
        <v/>
      </c>
      <c r="C19" s="143" t="inlineStr">
        <is>
          <t>Seagrass</t>
        </is>
      </c>
      <c r="D19" s="142" t="n">
        <v>50900</v>
      </c>
      <c r="E19" s="126" t="inlineStr">
        <is>
          <t>Project Coordinator: ($23,045). Conservation Coordinator: ($19,401). Apply 20% increase for meetings and expenses.</t>
        </is>
      </c>
    </row>
    <row r="20">
      <c r="A20" s="143" t="inlineStr">
        <is>
          <t>United States</t>
        </is>
      </c>
      <c r="B20" s="143">
        <f t="array" ref="B20">INDEX(Countries!D2:D277, MATCH(A20, Countries!B2:B277, 0))</f>
        <v/>
      </c>
      <c r="C20" s="143" t="inlineStr">
        <is>
          <t>Salt marsh</t>
        </is>
      </c>
      <c r="D20" s="142" t="n">
        <v>130600</v>
      </c>
      <c r="E20" s="126" t="inlineStr">
        <is>
          <t>Project Coordinator: ($59,089). Conservation Coordinator: ($49,747). Apply 20% increase for meetings and expenses.</t>
        </is>
      </c>
    </row>
    <row r="21">
      <c r="A21" s="143" t="inlineStr">
        <is>
          <t>Indonesia</t>
        </is>
      </c>
      <c r="B21" s="143">
        <f t="array" ref="B21">INDEX(Countries!D3:D278, MATCH(A21, Countries!B3:B278, 0))</f>
        <v/>
      </c>
      <c r="C21" s="143" t="inlineStr">
        <is>
          <t>Salt marsh</t>
        </is>
      </c>
      <c r="D21" s="142" t="n">
        <v>26400</v>
      </c>
      <c r="E21" s="126" t="inlineStr">
        <is>
          <t>Project Coordinator: ($13,000). Conservation Coordinator: ($9,000). Apply 20% increase for meetings and expenses.</t>
        </is>
      </c>
    </row>
    <row r="22">
      <c r="A22" s="143" t="inlineStr">
        <is>
          <t>Australia</t>
        </is>
      </c>
      <c r="B22" s="143">
        <f t="array" ref="B22">INDEX(Countries!D4:D279, MATCH(A22, Countries!B4:B279, 0))</f>
        <v/>
      </c>
      <c r="C22" s="143" t="inlineStr">
        <is>
          <t>Salt marsh</t>
        </is>
      </c>
      <c r="D22" s="142" t="n">
        <v>105800</v>
      </c>
      <c r="E22" s="126" t="inlineStr">
        <is>
          <t>Project Coordinator: ($47,862). Conservation Coordinator: ($40,295). Apply 20% increase for meetings and expenses.</t>
        </is>
      </c>
    </row>
    <row r="23">
      <c r="A23" s="143" t="inlineStr">
        <is>
          <t>The Bahamas</t>
        </is>
      </c>
      <c r="B23" s="143">
        <f t="array" ref="B23">INDEX(Countries!D5:D280, MATCH(A23, Countries!B5:B280, 0))</f>
        <v/>
      </c>
      <c r="C23" s="143" t="inlineStr">
        <is>
          <t>Salt marsh</t>
        </is>
      </c>
      <c r="D23" s="142" t="n">
        <v>87500</v>
      </c>
      <c r="E23" s="126" t="inlineStr">
        <is>
          <t>Project Coordinator: ($39,590). Conservation Coordinator: ($33,330). Apply 20% increase for meetings and expenses.</t>
        </is>
      </c>
    </row>
    <row r="24">
      <c r="A24" s="143" t="inlineStr">
        <is>
          <t>Kenya</t>
        </is>
      </c>
      <c r="B24" s="143">
        <f t="array" ref="B24">INDEX(Countries!D6:D281, MATCH(A24, Countries!B6:B281, 0))</f>
        <v/>
      </c>
      <c r="C24" s="143" t="inlineStr">
        <is>
          <t>Salt marsh</t>
        </is>
      </c>
      <c r="D24" s="142" t="n">
        <v>17700</v>
      </c>
      <c r="E24" s="126" t="inlineStr">
        <is>
          <t>Project Coordinator: ($8,723). Conservation Coordinator: ($6,000). Apply 20% increase for meetings and expenses.</t>
        </is>
      </c>
    </row>
    <row r="25">
      <c r="A25" s="143" t="inlineStr">
        <is>
          <t>Mexico</t>
        </is>
      </c>
      <c r="B25" s="143">
        <f t="array" ref="B25">INDEX(Countries!D7:D282, MATCH(A25, Countries!B7:B282, 0))</f>
        <v/>
      </c>
      <c r="C25" s="143" t="inlineStr">
        <is>
          <t>Salt marsh</t>
        </is>
      </c>
      <c r="D25" s="142" t="n">
        <v>31300</v>
      </c>
      <c r="E25" s="126" t="inlineStr">
        <is>
          <t>Project Coordinator: ($14,181). Conservation Coordinator: ($11,939). Apply 20% increase for meetings and expenses.</t>
        </is>
      </c>
    </row>
    <row r="26">
      <c r="A26" s="143" t="inlineStr">
        <is>
          <t>Colombia</t>
        </is>
      </c>
      <c r="B26" s="143">
        <f t="array" ref="B26">INDEX(Countries!D8:D283, MATCH(A26, Countries!B8:B283, 0))</f>
        <v/>
      </c>
      <c r="C26" s="143" t="inlineStr">
        <is>
          <t>Salt marsh</t>
        </is>
      </c>
      <c r="D26" s="142" t="n">
        <v>17000</v>
      </c>
      <c r="E26" s="126" t="inlineStr">
        <is>
          <t>Project Coordinator: ($7,682). Conservation Coordinator: ($6,467). Apply 20% increase for meetings and expenses.</t>
        </is>
      </c>
    </row>
    <row r="27">
      <c r="A27" s="143" t="inlineStr">
        <is>
          <t>India</t>
        </is>
      </c>
      <c r="B27" s="143">
        <f t="array" ref="B27">INDEX(Countries!D9:D284, MATCH(A27, Countries!B9:B284, 0))</f>
        <v/>
      </c>
      <c r="C27" s="143" t="inlineStr">
        <is>
          <t>Salt marsh</t>
        </is>
      </c>
      <c r="D27" s="142" t="n">
        <v>22200</v>
      </c>
      <c r="E27" s="126" t="inlineStr">
        <is>
          <t>Project Coordinator: ($10,045). Conservation Coordinator: ($8,457). Apply 20% increase for meetings and expenses.</t>
        </is>
      </c>
    </row>
    <row r="28">
      <c r="A28" s="143" t="inlineStr">
        <is>
          <t>China</t>
        </is>
      </c>
      <c r="B28" s="143">
        <f t="array" ref="B28">INDEX(Countries!D10:D285, MATCH(A28, Countries!B10:B285, 0))</f>
        <v/>
      </c>
      <c r="C28" s="143" t="inlineStr">
        <is>
          <t>Salt marsh</t>
        </is>
      </c>
      <c r="D28" s="142" t="n">
        <v>50900</v>
      </c>
      <c r="E28" s="126" t="inlineStr">
        <is>
          <t>Project Coordinator: ($23,045). Conservation Coordinator: ($19,401). Apply 20% increase for meetings and expenses.</t>
        </is>
      </c>
    </row>
  </sheetData>
  <dataValidations count="3">
    <dataValidation sqref="A2:A28" showDropDown="0" showInputMessage="0" showErrorMessage="0" allowBlank="1" type="list">
      <formula1>Countries!$B$2:$B$259</formula1>
    </dataValidation>
    <dataValidation sqref="C2:C28" showDropDown="0" showInputMessage="0" showErrorMessage="0" allowBlank="1" type="list">
      <formula1>Ecosystem!$B$2:$B$4</formula1>
    </dataValidation>
    <dataValidation sqref="E2:E28" showDropDown="0" showInputMessage="0" showErrorMessage="0" allowBlank="1" type="list">
      <formula1>'Sources table'!$D$2:$D$76</formula1>
    </dataValidation>
  </dataValidations>
  <pageMargins left="0.75" right="0.75" top="1" bottom="1" header="0.5" footer="0.5"/>
</worksheet>
</file>

<file path=xl/worksheets/sheet25.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1" customWidth="1" style="324" min="3" max="3"/>
  </cols>
  <sheetData>
    <row r="1">
      <c r="A1" s="144" t="inlineStr">
        <is>
          <t>Country</t>
        </is>
      </c>
      <c r="B1" s="144" t="inlineStr">
        <is>
          <t>Country code</t>
        </is>
      </c>
      <c r="C1" s="145" t="inlineStr">
        <is>
          <t>Carbon standard fees</t>
        </is>
      </c>
      <c r="D1" s="121" t="inlineStr">
        <is>
          <t>Source</t>
        </is>
      </c>
    </row>
    <row r="2">
      <c r="A2" s="143" t="inlineStr">
        <is>
          <t>United States</t>
        </is>
      </c>
      <c r="B2" s="143">
        <f t="array" ref="B2">INDEX(Countries!D2:D259, MATCH(A2, Countries!B2:B259, 0))</f>
        <v/>
      </c>
      <c r="C2" s="157" t="n">
        <v>0.2</v>
      </c>
      <c r="D2" s="126" t="inlineStr">
        <is>
          <t>VCS fee per creditper Verra website https://verra.org/wp-content/uploads/2023/03/Program-Fee-Schedule-v4.3-FINAL.pdf</t>
        </is>
      </c>
    </row>
    <row r="3">
      <c r="A3" s="143" t="inlineStr">
        <is>
          <t>Indonesia</t>
        </is>
      </c>
      <c r="B3" s="143">
        <f t="array" ref="B3">INDEX(Countries!D3:D260, MATCH(A3, Countries!B3:B260, 0))</f>
        <v/>
      </c>
      <c r="C3" s="157" t="n">
        <v>0.2</v>
      </c>
      <c r="D3" s="126" t="inlineStr">
        <is>
          <t>VCS fee per creditper Verra website https://verra.org/wp-content/uploads/2023/03/Program-Fee-Schedule-v4.3-FINAL.pdf</t>
        </is>
      </c>
    </row>
    <row r="4">
      <c r="A4" s="143" t="inlineStr">
        <is>
          <t>Australia</t>
        </is>
      </c>
      <c r="B4" s="143">
        <f t="array" ref="B4">INDEX(Countries!D4:D261, MATCH(A4, Countries!B4:B261, 0))</f>
        <v/>
      </c>
      <c r="C4" s="157" t="n">
        <v>0.2</v>
      </c>
      <c r="D4" s="126" t="inlineStr">
        <is>
          <t>VCS fee per creditper Verra website https://verra.org/wp-content/uploads/2023/03/Program-Fee-Schedule-v4.3-FINAL.pdf</t>
        </is>
      </c>
    </row>
    <row r="5">
      <c r="A5" s="143" t="inlineStr">
        <is>
          <t>The Bahamas</t>
        </is>
      </c>
      <c r="B5" s="143">
        <f t="array" ref="B5">INDEX(Countries!D5:D262, MATCH(A5, Countries!B5:B262, 0))</f>
        <v/>
      </c>
      <c r="C5" s="157" t="n">
        <v>0.2</v>
      </c>
      <c r="D5" s="126" t="inlineStr">
        <is>
          <t>VCS fee per creditper Verra website https://verra.org/wp-content/uploads/2023/03/Program-Fee-Schedule-v4.3-FINAL.pdf</t>
        </is>
      </c>
    </row>
    <row r="6">
      <c r="A6" s="143" t="inlineStr">
        <is>
          <t>Kenya</t>
        </is>
      </c>
      <c r="B6" s="143">
        <f t="array" ref="B6">INDEX(Countries!D6:D263, MATCH(A6, Countries!B6:B263, 0))</f>
        <v/>
      </c>
      <c r="C6" s="157" t="n">
        <v>0.2</v>
      </c>
      <c r="D6" s="126" t="inlineStr">
        <is>
          <t>VCS fee per creditper Verra website https://verra.org/wp-content/uploads/2023/03/Program-Fee-Schedule-v4.3-FINAL.pdf</t>
        </is>
      </c>
    </row>
    <row r="7">
      <c r="A7" s="143" t="inlineStr">
        <is>
          <t>Mexico</t>
        </is>
      </c>
      <c r="B7" s="143">
        <f t="array" ref="B7">INDEX(Countries!D7:D264, MATCH(A7, Countries!B7:B264, 0))</f>
        <v/>
      </c>
      <c r="C7" s="157" t="n">
        <v>0.2</v>
      </c>
      <c r="D7" s="126" t="inlineStr">
        <is>
          <t>VCS fee per creditper Verra website https://verra.org/wp-content/uploads/2023/03/Program-Fee-Schedule-v4.3-FINAL.pdf</t>
        </is>
      </c>
    </row>
    <row r="8">
      <c r="A8" s="143" t="inlineStr">
        <is>
          <t>Colombia</t>
        </is>
      </c>
      <c r="B8" s="143">
        <f t="array" ref="B8">INDEX(Countries!D8:D265, MATCH(A8, Countries!B8:B265, 0))</f>
        <v/>
      </c>
      <c r="C8" s="157" t="n">
        <v>0.2</v>
      </c>
      <c r="D8" s="126" t="inlineStr">
        <is>
          <t>VCS fee per creditper Verra website https://verra.org/wp-content/uploads/2023/03/Program-Fee-Schedule-v4.3-FINAL.pdf</t>
        </is>
      </c>
    </row>
    <row r="9">
      <c r="A9" s="143" t="inlineStr">
        <is>
          <t>India</t>
        </is>
      </c>
      <c r="B9" s="143">
        <f t="array" ref="B9">INDEX(Countries!D9:D266, MATCH(A9, Countries!B9:B266, 0))</f>
        <v/>
      </c>
      <c r="C9" s="157" t="n">
        <v>0.2</v>
      </c>
      <c r="D9" s="126" t="inlineStr">
        <is>
          <t>VCS fee per creditper Verra website https://verra.org/wp-content/uploads/2023/03/Program-Fee-Schedule-v4.3-FINAL.pdf</t>
        </is>
      </c>
    </row>
    <row r="10">
      <c r="A10" s="143" t="inlineStr">
        <is>
          <t>China</t>
        </is>
      </c>
      <c r="B10" s="143">
        <f t="array" ref="B10">INDEX(Countries!D10:D267, MATCH(A10, Countries!B10:B267, 0))</f>
        <v/>
      </c>
      <c r="C10" s="157" t="n">
        <v>0.2</v>
      </c>
      <c r="D10" s="126" t="inlineStr">
        <is>
          <t>VCS fee per creditper Verra website https://verra.org/wp-content/uploads/2023/03/Program-Fee-Schedule-v4.3-FINAL.pdf</t>
        </is>
      </c>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6.xml><?xml version="1.0" encoding="utf-8"?>
<worksheet xmlns="http://schemas.openxmlformats.org/spreadsheetml/2006/main">
  <sheetPr>
    <tabColor rgb="FFA3BCD3"/>
    <outlinePr summaryBelow="0" summaryRight="0"/>
    <pageSetUpPr/>
  </sheetPr>
  <dimension ref="A1:D10"/>
  <sheetViews>
    <sheetView workbookViewId="0">
      <selection activeCell="A1" sqref="A1"/>
    </sheetView>
  </sheetViews>
  <sheetFormatPr baseColWidth="8" defaultColWidth="12.63" defaultRowHeight="15" customHeight="1"/>
  <cols>
    <col width="25.88" customWidth="1" style="324" min="3" max="3"/>
  </cols>
  <sheetData>
    <row r="1">
      <c r="A1" s="144" t="inlineStr">
        <is>
          <t>Country</t>
        </is>
      </c>
      <c r="B1" s="144" t="inlineStr">
        <is>
          <t>Country code</t>
        </is>
      </c>
      <c r="C1" s="121" t="inlineStr">
        <is>
          <t>Other community cash flow</t>
        </is>
      </c>
      <c r="D1" s="121" t="inlineStr">
        <is>
          <t>Source</t>
        </is>
      </c>
    </row>
    <row r="2">
      <c r="A2" s="143" t="inlineStr">
        <is>
          <t>United States</t>
        </is>
      </c>
      <c r="B2" s="143">
        <f t="array" ref="B2">INDEX(Countries!D2:D259, MATCH(A2, Countries!B2:B259, 0))</f>
        <v/>
      </c>
      <c r="C2" s="158" t="inlineStr">
        <is>
          <t>Non-development</t>
        </is>
      </c>
      <c r="D2" s="126" t="n"/>
    </row>
    <row r="3">
      <c r="A3" s="143" t="inlineStr">
        <is>
          <t>Indonesia</t>
        </is>
      </c>
      <c r="B3" s="143">
        <f t="array" ref="B3">INDEX(Countries!D3:D260, MATCH(A3, Countries!B3:B260, 0))</f>
        <v/>
      </c>
      <c r="C3" s="159" t="inlineStr">
        <is>
          <t>Development</t>
        </is>
      </c>
      <c r="D3" s="126" t="n"/>
    </row>
    <row r="4">
      <c r="A4" s="143" t="inlineStr">
        <is>
          <t>Australia</t>
        </is>
      </c>
      <c r="B4" s="143">
        <f t="array" ref="B4">INDEX(Countries!D4:D261, MATCH(A4, Countries!B4:B261, 0))</f>
        <v/>
      </c>
      <c r="C4" s="159" t="inlineStr">
        <is>
          <t>Non-development</t>
        </is>
      </c>
      <c r="D4" s="126" t="n"/>
    </row>
    <row r="5">
      <c r="A5" s="143" t="inlineStr">
        <is>
          <t>The Bahamas</t>
        </is>
      </c>
      <c r="B5" s="143">
        <f t="array" ref="B5">INDEX(Countries!D5:D262, MATCH(A5, Countries!B5:B262, 0))</f>
        <v/>
      </c>
      <c r="C5" s="159" t="inlineStr">
        <is>
          <t>Non-development</t>
        </is>
      </c>
      <c r="D5" s="126" t="n"/>
    </row>
    <row r="6">
      <c r="A6" s="143" t="inlineStr">
        <is>
          <t>Kenya</t>
        </is>
      </c>
      <c r="B6" s="143">
        <f t="array" ref="B6">INDEX(Countries!D6:D263, MATCH(A6, Countries!B6:B263, 0))</f>
        <v/>
      </c>
      <c r="C6" s="159" t="inlineStr">
        <is>
          <t>Development</t>
        </is>
      </c>
      <c r="D6" s="126" t="n"/>
    </row>
    <row r="7">
      <c r="A7" s="143" t="inlineStr">
        <is>
          <t>Mexico</t>
        </is>
      </c>
      <c r="B7" s="143">
        <f t="array" ref="B7">INDEX(Countries!D7:D264, MATCH(A7, Countries!B7:B264, 0))</f>
        <v/>
      </c>
      <c r="C7" s="159" t="inlineStr">
        <is>
          <t>Development</t>
        </is>
      </c>
      <c r="D7" s="126" t="n"/>
    </row>
    <row r="8">
      <c r="A8" s="143" t="inlineStr">
        <is>
          <t>Colombia</t>
        </is>
      </c>
      <c r="B8" s="143">
        <f t="array" ref="B8">INDEX(Countries!D8:D265, MATCH(A8, Countries!B8:B265, 0))</f>
        <v/>
      </c>
      <c r="C8" s="159" t="inlineStr">
        <is>
          <t>Development</t>
        </is>
      </c>
      <c r="D8" s="126" t="n"/>
    </row>
    <row r="9">
      <c r="A9" s="143" t="inlineStr">
        <is>
          <t>India</t>
        </is>
      </c>
      <c r="B9" s="143">
        <f t="array" ref="B9">INDEX(Countries!D9:D266, MATCH(A9, Countries!B9:B266, 0))</f>
        <v/>
      </c>
      <c r="C9" s="159" t="inlineStr">
        <is>
          <t>Development</t>
        </is>
      </c>
      <c r="D9" s="126" t="n"/>
    </row>
    <row r="10">
      <c r="A10" s="143" t="inlineStr">
        <is>
          <t>China</t>
        </is>
      </c>
      <c r="B10" s="143">
        <f t="array" ref="B10">INDEX(Countries!D10:D267, MATCH(A10, Countries!B10:B267, 0))</f>
        <v/>
      </c>
      <c r="C10" s="160" t="inlineStr">
        <is>
          <t>Development</t>
        </is>
      </c>
      <c r="D10" s="126" t="n"/>
    </row>
  </sheetData>
  <dataValidations count="2">
    <dataValidation sqref="A2:A10" showDropDown="0" showInputMessage="0" showErrorMessage="0" allowBlank="1" type="list">
      <formula1>Countries!$B$2:$B$259</formula1>
    </dataValidation>
    <dataValidation sqref="D2:D10" showDropDown="0" showInputMessage="0" showErrorMessage="0" allowBlank="1" type="list">
      <formula1>'Sources table'!$D$2:$D$76</formula1>
    </dataValidation>
  </dataValidations>
  <pageMargins left="0.75" right="0.75" top="1" bottom="1" header="0.5" footer="0.5"/>
</worksheet>
</file>

<file path=xl/worksheets/sheet27.xml><?xml version="1.0" encoding="utf-8"?>
<worksheet xmlns="http://schemas.openxmlformats.org/spreadsheetml/2006/main">
  <sheetPr codeName="Sheet32">
    <tabColor rgb="FF507867"/>
    <outlinePr summaryBelow="1" summaryRight="1"/>
    <pageSetUpPr/>
  </sheetPr>
  <dimension ref="A1:Z5"/>
  <sheetViews>
    <sheetView workbookViewId="0">
      <selection activeCell="A1" sqref="A1"/>
    </sheetView>
  </sheetViews>
  <sheetFormatPr baseColWidth="8" defaultColWidth="12.63" defaultRowHeight="15" customHeight="1"/>
  <cols>
    <col hidden="1" width="8.880000000000001" customWidth="1" style="324" min="1" max="2"/>
    <col hidden="1" width="23.88" customWidth="1" style="324" min="3" max="3"/>
    <col hidden="1" width="8.880000000000001" customWidth="1" style="324" min="4" max="6"/>
    <col width="8.630000000000001" customWidth="1" style="324" min="7" max="26"/>
  </cols>
  <sheetData>
    <row r="1" hidden="1" ht="12.75" customHeight="1" s="324">
      <c r="A1" s="195" t="n"/>
      <c r="B1" s="195" t="n"/>
      <c r="C1" s="195" t="n"/>
      <c r="D1" s="195" t="n"/>
      <c r="E1" s="195" t="n"/>
      <c r="F1" s="195" t="n"/>
      <c r="G1" s="195" t="n"/>
      <c r="H1" s="195" t="n"/>
      <c r="I1" s="195" t="n"/>
      <c r="J1" s="195" t="n"/>
      <c r="K1" s="195" t="n"/>
      <c r="L1" s="195" t="n"/>
      <c r="M1" s="195" t="n"/>
      <c r="N1" s="195" t="n"/>
      <c r="O1" s="195" t="n"/>
      <c r="P1" s="195" t="n"/>
      <c r="Q1" s="195" t="n"/>
      <c r="R1" s="195" t="n"/>
      <c r="S1" s="195" t="n"/>
      <c r="T1" s="195" t="n"/>
      <c r="U1" s="195" t="n"/>
      <c r="V1" s="195" t="n"/>
      <c r="W1" s="195" t="n"/>
      <c r="X1" s="195" t="n"/>
      <c r="Y1" s="195" t="n"/>
      <c r="Z1" s="195" t="n"/>
    </row>
    <row r="2" hidden="1" ht="12.75" customHeight="1" s="324">
      <c r="A2" s="195" t="n"/>
      <c r="B2" s="195" t="n"/>
      <c r="C2" s="195" t="n"/>
      <c r="D2" s="195" t="n"/>
      <c r="E2" s="195" t="n"/>
      <c r="F2" s="195" t="n"/>
      <c r="G2" s="195" t="n"/>
      <c r="H2" s="195" t="n"/>
      <c r="I2" s="195" t="n"/>
      <c r="J2" s="195" t="n"/>
      <c r="K2" s="195" t="n"/>
      <c r="L2" s="195" t="n"/>
      <c r="M2" s="195" t="n"/>
      <c r="N2" s="195" t="n"/>
      <c r="O2" s="195" t="n"/>
      <c r="P2" s="195" t="n"/>
      <c r="Q2" s="195" t="n"/>
      <c r="R2" s="195" t="n"/>
      <c r="S2" s="195" t="n"/>
      <c r="T2" s="195" t="n"/>
      <c r="U2" s="195" t="n"/>
      <c r="V2" s="195" t="n"/>
      <c r="W2" s="195" t="n"/>
      <c r="X2" s="195" t="n"/>
      <c r="Y2" s="195" t="n"/>
      <c r="Z2" s="195" t="n"/>
    </row>
    <row r="3" hidden="1" ht="12.75" customHeight="1" s="324">
      <c r="A3" s="195" t="n"/>
      <c r="B3" s="195" t="n"/>
      <c r="C3" s="195" t="n"/>
      <c r="D3" s="195" t="n"/>
      <c r="E3" s="195" t="n"/>
      <c r="F3" s="195" t="n"/>
      <c r="G3" s="195" t="n"/>
      <c r="H3" s="195" t="n"/>
      <c r="I3" s="195" t="n"/>
      <c r="J3" s="195" t="n"/>
      <c r="K3" s="195" t="n"/>
      <c r="L3" s="195" t="n"/>
      <c r="M3" s="195" t="n"/>
      <c r="N3" s="195" t="n"/>
      <c r="O3" s="195" t="n"/>
      <c r="P3" s="195" t="n"/>
      <c r="Q3" s="195" t="n"/>
      <c r="R3" s="195" t="n"/>
      <c r="S3" s="195" t="n"/>
      <c r="T3" s="195" t="n"/>
      <c r="U3" s="195" t="n"/>
      <c r="V3" s="195" t="n"/>
      <c r="W3" s="195" t="n"/>
      <c r="X3" s="195" t="n"/>
      <c r="Y3" s="195" t="n"/>
      <c r="Z3" s="195" t="n"/>
    </row>
    <row r="4" hidden="1" ht="12.75" customHeight="1" s="324">
      <c r="A4" s="195" t="n"/>
      <c r="B4" s="195" t="n"/>
      <c r="C4" s="195" t="n"/>
      <c r="D4" s="195" t="n"/>
      <c r="E4" s="195" t="n"/>
      <c r="F4" s="195" t="n"/>
      <c r="G4" s="195" t="n"/>
      <c r="H4" s="195" t="n"/>
      <c r="I4" s="195" t="n"/>
      <c r="J4" s="195" t="n"/>
      <c r="K4" s="195" t="n"/>
      <c r="L4" s="195" t="n"/>
      <c r="M4" s="195" t="n"/>
      <c r="N4" s="195" t="n"/>
      <c r="O4" s="195" t="n"/>
      <c r="P4" s="195" t="n"/>
      <c r="Q4" s="195" t="n"/>
      <c r="R4" s="195" t="n"/>
      <c r="S4" s="195" t="n"/>
      <c r="T4" s="195" t="n"/>
      <c r="U4" s="195" t="n"/>
      <c r="V4" s="195" t="n"/>
      <c r="W4" s="195" t="n"/>
      <c r="X4" s="195" t="n"/>
      <c r="Y4" s="195" t="n"/>
      <c r="Z4" s="195" t="n"/>
    </row>
    <row r="5" hidden="1" ht="12.75" customHeight="1" s="324">
      <c r="A5" s="195" t="n"/>
      <c r="B5" s="195" t="n"/>
      <c r="C5" s="195" t="n"/>
      <c r="D5" s="195" t="n"/>
      <c r="E5" s="195" t="n"/>
      <c r="F5" s="195" t="n"/>
      <c r="G5" s="195" t="n"/>
      <c r="H5" s="195" t="n"/>
      <c r="I5" s="195" t="n"/>
      <c r="J5" s="195" t="n"/>
      <c r="K5" s="195" t="n"/>
      <c r="L5" s="195" t="n"/>
      <c r="M5" s="195" t="n"/>
      <c r="N5" s="195" t="n"/>
      <c r="O5" s="195" t="n"/>
      <c r="P5" s="195" t="n"/>
      <c r="Q5" s="195" t="n"/>
      <c r="R5" s="195" t="n"/>
      <c r="S5" s="195" t="n"/>
      <c r="T5" s="195" t="n"/>
      <c r="U5" s="195" t="n"/>
      <c r="V5" s="195" t="n"/>
      <c r="W5" s="195" t="n"/>
      <c r="X5" s="195" t="n"/>
      <c r="Y5" s="195" t="n"/>
      <c r="Z5" s="195" t="n"/>
    </row>
    <row r="6" ht="12.75" customHeight="1" s="324"/>
    <row r="7" ht="12.75" customHeight="1" s="324"/>
    <row r="8" ht="12.75" customHeight="1" s="324"/>
    <row r="9" ht="12.75" customHeight="1" s="324"/>
    <row r="10" ht="12.75" customHeight="1" s="324"/>
    <row r="11" ht="12.75" customHeight="1" s="324"/>
    <row r="12" ht="12.75" customHeight="1" s="324"/>
    <row r="13" ht="12.75" customHeight="1" s="324"/>
    <row r="14" ht="12.75" customHeight="1" s="324"/>
    <row r="15" ht="12.75" customHeight="1" s="324"/>
    <row r="16" ht="12.75" customHeight="1" s="324"/>
    <row r="17" ht="12.75" customHeight="1" s="324"/>
    <row r="18" ht="12.75" customHeight="1" s="324"/>
    <row r="19" ht="12.75" customHeight="1" s="324"/>
    <row r="20" ht="12.75" customHeight="1" s="324"/>
    <row r="21" ht="12.75" customHeight="1" s="324"/>
    <row r="22" ht="12.75" customHeight="1" s="324"/>
    <row r="23" ht="12.75" customHeight="1" s="324"/>
    <row r="24" ht="12.75" customHeight="1" s="324"/>
    <row r="25" ht="12.75" customHeight="1" s="324"/>
    <row r="26" ht="12.75" customHeight="1" s="324"/>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28.xml><?xml version="1.0" encoding="utf-8"?>
<worksheet xmlns="http://schemas.openxmlformats.org/spreadsheetml/2006/main">
  <sheetPr>
    <tabColor rgb="FF507867"/>
    <outlinePr summaryBelow="0" summaryRight="0"/>
    <pageSetUpPr/>
  </sheetPr>
  <dimension ref="A1:Z982"/>
  <sheetViews>
    <sheetView workbookViewId="0">
      <selection activeCell="A1" sqref="A1"/>
    </sheetView>
  </sheetViews>
  <sheetFormatPr baseColWidth="8" defaultColWidth="12.63" defaultRowHeight="15" customHeight="1"/>
  <cols>
    <col width="15.5" customWidth="1" style="324" min="5" max="5"/>
    <col width="16.75" customWidth="1" style="324" min="6" max="6"/>
    <col width="19.63" customWidth="1" style="324" min="8" max="8"/>
    <col width="22.63" customWidth="1" style="324" min="9" max="9"/>
  </cols>
  <sheetData>
    <row r="1">
      <c r="A1" s="161" t="inlineStr">
        <is>
          <t>Country</t>
        </is>
      </c>
      <c r="B1" s="161" t="inlineStr">
        <is>
          <t>Country code</t>
        </is>
      </c>
      <c r="C1" s="161" t="inlineStr">
        <is>
          <t>Ecosystem</t>
        </is>
      </c>
      <c r="D1" s="162" t="inlineStr">
        <is>
          <t>Extent</t>
        </is>
      </c>
      <c r="E1" s="162" t="inlineStr">
        <is>
          <t>Extent historic</t>
        </is>
      </c>
      <c r="F1" s="162" t="inlineStr">
        <is>
          <t>Unprotected extent</t>
        </is>
      </c>
      <c r="G1" s="150" t="inlineStr">
        <is>
          <t>Source extent</t>
        </is>
      </c>
      <c r="H1" s="150" t="inlineStr">
        <is>
          <t>Source extent historic</t>
        </is>
      </c>
      <c r="I1" s="150" t="inlineStr">
        <is>
          <t>Source unprotected extent</t>
        </is>
      </c>
      <c r="J1" s="152" t="n"/>
      <c r="K1" s="152" t="n"/>
      <c r="L1" s="152" t="n"/>
      <c r="M1" s="152" t="n"/>
      <c r="N1" s="152" t="n"/>
      <c r="O1" s="152" t="n"/>
      <c r="P1" s="152" t="n"/>
      <c r="Q1" s="152" t="n"/>
      <c r="R1" s="152" t="n"/>
      <c r="S1" s="152" t="n"/>
      <c r="T1" s="152" t="n"/>
      <c r="U1" s="152" t="n"/>
      <c r="V1" s="152" t="n"/>
      <c r="W1" s="152" t="n"/>
      <c r="X1" s="152" t="n"/>
      <c r="Y1" s="152" t="n"/>
      <c r="Z1" s="152" t="n"/>
    </row>
    <row r="2">
      <c r="A2" s="126" t="inlineStr">
        <is>
          <t>United States</t>
        </is>
      </c>
      <c r="B2" s="143">
        <f t="array" ref="B2">INDEX(Countries!D2:D259, MATCH(A2, Countries!B2:B259, 0))</f>
        <v/>
      </c>
      <c r="C2" s="163" t="inlineStr">
        <is>
          <t>Mangrove</t>
        </is>
      </c>
      <c r="D2" s="164" t="n">
        <v>231505.4482222014</v>
      </c>
      <c r="E2" s="157" t="n">
        <v>231272.5243030173</v>
      </c>
      <c r="F2" s="165" t="n">
        <v>20077</v>
      </c>
      <c r="G2" s="126" t="inlineStr">
        <is>
          <t>Global Mangrove Watch dataset for mangrove extent v4</t>
        </is>
      </c>
      <c r="H2" s="126" t="inlineStr">
        <is>
          <t>Global Mangrove Watch dataset for mangrove extent v4</t>
        </is>
      </c>
      <c r="I2" s="126" t="inlineStr">
        <is>
          <t>Global Mangrove Watch dataset for mangrove extent v4</t>
        </is>
      </c>
    </row>
    <row r="3">
      <c r="A3" s="126" t="inlineStr">
        <is>
          <t>Indonesia</t>
        </is>
      </c>
      <c r="B3" s="143">
        <f t="array" ref="B3">INDEX(Countries!D3:D260, MATCH(A3, Countries!B3:B260, 0))</f>
        <v/>
      </c>
      <c r="C3" s="163" t="inlineStr">
        <is>
          <t>Mangrove</t>
        </is>
      </c>
      <c r="D3" s="164" t="n">
        <v>2901690.307203866</v>
      </c>
      <c r="E3" s="157" t="n">
        <v>2930508.086033622</v>
      </c>
      <c r="F3" s="165" t="n">
        <v>2028221</v>
      </c>
      <c r="G3" s="126" t="inlineStr">
        <is>
          <t>Global Mangrove Watch dataset for mangrove extent v4</t>
        </is>
      </c>
      <c r="H3" s="126" t="inlineStr">
        <is>
          <t>Global Mangrove Watch dataset for mangrove extent v4</t>
        </is>
      </c>
      <c r="I3" s="126" t="inlineStr">
        <is>
          <t>Global Mangrove Watch dataset for mangrove extent v4</t>
        </is>
      </c>
    </row>
    <row r="4">
      <c r="A4" s="126" t="inlineStr">
        <is>
          <t>Australia</t>
        </is>
      </c>
      <c r="B4" s="143">
        <f t="array" ref="B4">INDEX(Countries!D4:D261, MATCH(A4, Countries!B4:B261, 0))</f>
        <v/>
      </c>
      <c r="C4" s="163" t="inlineStr">
        <is>
          <t>Mangrove</t>
        </is>
      </c>
      <c r="D4" s="164" t="n">
        <v>1004148.845873155</v>
      </c>
      <c r="E4" s="157" t="n">
        <v>1013552.135747259</v>
      </c>
      <c r="F4" s="165" t="n">
        <v>482832</v>
      </c>
      <c r="G4" s="126" t="inlineStr">
        <is>
          <t>Global Mangrove Watch dataset for mangrove extent v4</t>
        </is>
      </c>
      <c r="H4" s="126" t="inlineStr">
        <is>
          <t>Global Mangrove Watch dataset for mangrove extent v4</t>
        </is>
      </c>
      <c r="I4" s="126" t="inlineStr">
        <is>
          <t>Global Mangrove Watch dataset for mangrove extent v4</t>
        </is>
      </c>
    </row>
    <row r="5">
      <c r="A5" s="126" t="inlineStr">
        <is>
          <t>The Bahamas</t>
        </is>
      </c>
      <c r="B5" s="143">
        <f t="array" ref="B5">INDEX(Countries!D5:D262, MATCH(A5, Countries!B5:B262, 0))</f>
        <v/>
      </c>
      <c r="C5" s="163" t="inlineStr">
        <is>
          <t>Mangrove</t>
        </is>
      </c>
      <c r="D5" s="164" t="n">
        <v>150839.0825125858</v>
      </c>
      <c r="E5" s="157" t="n">
        <v>144788.5852202359</v>
      </c>
      <c r="F5" s="165" t="n">
        <v>34036</v>
      </c>
      <c r="G5" s="126" t="inlineStr">
        <is>
          <t>Global Mangrove Watch dataset for mangrove extent v4</t>
        </is>
      </c>
      <c r="H5" s="126" t="inlineStr">
        <is>
          <t>Global Mangrove Watch dataset for mangrove extent v4</t>
        </is>
      </c>
      <c r="I5" s="126" t="inlineStr">
        <is>
          <t>Global Mangrove Watch dataset for mangrove extent v4</t>
        </is>
      </c>
    </row>
    <row r="6">
      <c r="A6" s="126" t="inlineStr">
        <is>
          <t>Kenya</t>
        </is>
      </c>
      <c r="B6" s="143">
        <f t="array" ref="B6">INDEX(Countries!D6:D263, MATCH(A6, Countries!B6:B263, 0))</f>
        <v/>
      </c>
      <c r="C6" s="163" t="inlineStr">
        <is>
          <t>Mangrove</t>
        </is>
      </c>
      <c r="D6" s="164" t="n">
        <v>54121.50057596131</v>
      </c>
      <c r="E6" s="157" t="n">
        <v>54080.01031434936</v>
      </c>
      <c r="F6" s="165" t="n">
        <v>44742</v>
      </c>
      <c r="G6" s="126" t="inlineStr">
        <is>
          <t>Global Mangrove Watch dataset for mangrove extent v4</t>
        </is>
      </c>
      <c r="H6" s="126" t="inlineStr">
        <is>
          <t>Global Mangrove Watch dataset for mangrove extent v4</t>
        </is>
      </c>
      <c r="I6" s="126" t="inlineStr">
        <is>
          <t>Global Mangrove Watch dataset for mangrove extent v4</t>
        </is>
      </c>
    </row>
    <row r="7">
      <c r="A7" s="126" t="inlineStr">
        <is>
          <t>Mexico</t>
        </is>
      </c>
      <c r="B7" s="143">
        <f t="array" ref="B7">INDEX(Countries!D7:D264, MATCH(A7, Countries!B7:B264, 0))</f>
        <v/>
      </c>
      <c r="C7" s="163" t="inlineStr">
        <is>
          <t>Mangrove</t>
        </is>
      </c>
      <c r="D7" s="164" t="n">
        <v>991795.5052556171</v>
      </c>
      <c r="E7" s="157" t="n">
        <v>988644.5558437775</v>
      </c>
      <c r="F7" s="165" t="n">
        <v>240725</v>
      </c>
      <c r="G7" s="126" t="inlineStr">
        <is>
          <t>Global Mangrove Watch dataset for mangrove extent v4</t>
        </is>
      </c>
      <c r="H7" s="126" t="inlineStr">
        <is>
          <t>Global Mangrove Watch dataset for mangrove extent v4</t>
        </is>
      </c>
      <c r="I7" s="126" t="inlineStr">
        <is>
          <t>Global Mangrove Watch dataset for mangrove extent v4</t>
        </is>
      </c>
    </row>
    <row r="8">
      <c r="A8" s="126" t="inlineStr">
        <is>
          <t>Colombia</t>
        </is>
      </c>
      <c r="B8" s="143">
        <f t="array" ref="B8">INDEX(Countries!D8:D265, MATCH(A8, Countries!B8:B265, 0))</f>
        <v/>
      </c>
      <c r="C8" s="163" t="inlineStr">
        <is>
          <t>Mangrove</t>
        </is>
      </c>
      <c r="D8" s="164" t="n">
        <v>278965.0540583758</v>
      </c>
      <c r="E8" s="157" t="n">
        <v>277948.7838312541</v>
      </c>
      <c r="F8" s="165" t="n">
        <v>120497</v>
      </c>
      <c r="G8" s="126" t="inlineStr">
        <is>
          <t>Global Mangrove Watch dataset for mangrove extent v4</t>
        </is>
      </c>
      <c r="H8" s="126" t="inlineStr">
        <is>
          <t>Global Mangrove Watch dataset for mangrove extent v4</t>
        </is>
      </c>
      <c r="I8" s="126" t="inlineStr">
        <is>
          <t>Global Mangrove Watch dataset for mangrove extent v4</t>
        </is>
      </c>
    </row>
    <row r="9">
      <c r="A9" s="126" t="inlineStr">
        <is>
          <t>India</t>
        </is>
      </c>
      <c r="B9" s="143">
        <f t="array" ref="B9">INDEX(Countries!D9:D266, MATCH(A9, Countries!B9:B266, 0))</f>
        <v/>
      </c>
      <c r="C9" s="163" t="inlineStr">
        <is>
          <t>Mangrove</t>
        </is>
      </c>
      <c r="D9" s="164" t="n">
        <v>399901.5243060868</v>
      </c>
      <c r="E9" s="157" t="n">
        <v>399155.4820019677</v>
      </c>
      <c r="F9" s="165" t="n">
        <v>270255</v>
      </c>
      <c r="G9" s="126" t="inlineStr">
        <is>
          <t>Global Mangrove Watch dataset for mangrove extent v4</t>
        </is>
      </c>
      <c r="H9" s="126" t="inlineStr">
        <is>
          <t>Global Mangrove Watch dataset for mangrove extent v4</t>
        </is>
      </c>
      <c r="I9" s="126" t="inlineStr">
        <is>
          <t>Global Mangrove Watch dataset for mangrove extent v4</t>
        </is>
      </c>
    </row>
    <row r="10">
      <c r="A10" s="126" t="inlineStr">
        <is>
          <t>China</t>
        </is>
      </c>
      <c r="B10" s="143">
        <f t="array" ref="B10">INDEX(Countries!D10:D267, MATCH(A10, Countries!B10:B267, 0))</f>
        <v/>
      </c>
      <c r="C10" s="163" t="inlineStr">
        <is>
          <t>Mangrove</t>
        </is>
      </c>
      <c r="D10" s="164" t="n">
        <v>21612.97875708559</v>
      </c>
      <c r="E10" s="157" t="n">
        <v>20602.88037578994</v>
      </c>
      <c r="F10" s="165" t="n">
        <v>13209</v>
      </c>
      <c r="G10" s="126" t="inlineStr">
        <is>
          <t>Global Mangrove Watch dataset for mangrove extent v4</t>
        </is>
      </c>
      <c r="H10" s="126" t="inlineStr">
        <is>
          <t>Global Mangrove Watch dataset for mangrove extent v4</t>
        </is>
      </c>
      <c r="I10" s="126" t="inlineStr">
        <is>
          <t>Global Mangrove Watch dataset for mangrove extent v4</t>
        </is>
      </c>
    </row>
    <row r="11">
      <c r="A11" s="126" t="inlineStr">
        <is>
          <t>American Samoa</t>
        </is>
      </c>
      <c r="B11" s="143">
        <f t="array" ref="B11">INDEX(Countries!D2:D268, MATCH(A11, Countries!B2:B268, 0))</f>
        <v/>
      </c>
      <c r="C11" s="163" t="inlineStr">
        <is>
          <t>Mangrove</t>
        </is>
      </c>
      <c r="D11" s="164" t="n">
        <v>31.83297137806009</v>
      </c>
      <c r="E11" s="157" t="n">
        <v>32.18664172041782</v>
      </c>
      <c r="F11" s="165" t="n">
        <v>19</v>
      </c>
      <c r="G11" s="126" t="inlineStr">
        <is>
          <t>Global Mangrove Watch dataset for mangrove extent v4</t>
        </is>
      </c>
      <c r="H11" s="126" t="inlineStr">
        <is>
          <t>Global Mangrove Watch dataset for mangrove extent v4</t>
        </is>
      </c>
      <c r="I11" s="126" t="inlineStr">
        <is>
          <t>Global Mangrove Watch dataset for mangrove extent v4</t>
        </is>
      </c>
    </row>
    <row r="12">
      <c r="A12" s="126" t="inlineStr">
        <is>
          <t>Angola</t>
        </is>
      </c>
      <c r="B12" s="143">
        <f t="array" ref="B12">INDEX(Countries!D2:D269, MATCH(A12, Countries!B2:B269, 0))</f>
        <v/>
      </c>
      <c r="C12" s="163" t="inlineStr">
        <is>
          <t>Mangrove</t>
        </is>
      </c>
      <c r="D12" s="164" t="n">
        <v>28061.19700622585</v>
      </c>
      <c r="E12" s="157" t="n">
        <v>28649.2321723036</v>
      </c>
      <c r="F12" s="165" t="n">
        <v>13114</v>
      </c>
      <c r="G12" s="126" t="inlineStr">
        <is>
          <t>Global Mangrove Watch dataset for mangrove extent v4</t>
        </is>
      </c>
      <c r="H12" s="126" t="inlineStr">
        <is>
          <t>Global Mangrove Watch dataset for mangrove extent v4</t>
        </is>
      </c>
      <c r="I12" s="126" t="inlineStr">
        <is>
          <t>Global Mangrove Watch dataset for mangrove extent v4</t>
        </is>
      </c>
    </row>
    <row r="13">
      <c r="A13" s="126" t="inlineStr">
        <is>
          <t>Anguilla</t>
        </is>
      </c>
      <c r="B13" s="143">
        <f t="array" ref="B13">INDEX(Countries!D1:D270, MATCH(A13, Countries!B1:B270, 0))</f>
        <v/>
      </c>
      <c r="C13" s="163" t="inlineStr">
        <is>
          <t>Mangrove</t>
        </is>
      </c>
      <c r="D13" s="164" t="n">
        <v>3.700675203997466</v>
      </c>
      <c r="E13" s="157" t="n">
        <v>4.221103598821725</v>
      </c>
      <c r="F13" s="165" t="n">
        <v>1</v>
      </c>
      <c r="G13" s="126" t="inlineStr">
        <is>
          <t>Global Mangrove Watch dataset for mangrove extent v4</t>
        </is>
      </c>
      <c r="H13" s="126" t="inlineStr">
        <is>
          <t>Global Mangrove Watch dataset for mangrove extent v4</t>
        </is>
      </c>
      <c r="I13" s="126" t="inlineStr">
        <is>
          <t>Global Mangrove Watch dataset for mangrove extent v4</t>
        </is>
      </c>
    </row>
    <row r="14">
      <c r="A14" s="126" t="inlineStr">
        <is>
          <t>Antigua and Barbuda</t>
        </is>
      </c>
      <c r="B14" s="143">
        <f t="array" ref="B14">INDEX(Countries!D1:D271, MATCH(A14, Countries!B1:B271, 0))</f>
        <v/>
      </c>
      <c r="C14" s="163" t="inlineStr">
        <is>
          <t>Mangrove</t>
        </is>
      </c>
      <c r="D14" s="164" t="n">
        <v>872.8981119421554</v>
      </c>
      <c r="E14" s="157" t="n">
        <v>853.8380920791055</v>
      </c>
      <c r="F14" s="165" t="n">
        <v>442</v>
      </c>
      <c r="G14" s="126" t="inlineStr">
        <is>
          <t>Global Mangrove Watch dataset for mangrove extent v4</t>
        </is>
      </c>
      <c r="H14" s="126" t="inlineStr">
        <is>
          <t>Global Mangrove Watch dataset for mangrove extent v4</t>
        </is>
      </c>
      <c r="I14" s="126" t="inlineStr">
        <is>
          <t>Global Mangrove Watch dataset for mangrove extent v4</t>
        </is>
      </c>
    </row>
    <row r="15">
      <c r="A15" s="126" t="inlineStr">
        <is>
          <t>Aruba</t>
        </is>
      </c>
      <c r="B15" s="143">
        <f t="array" ref="B15">INDEX(Countries!D1:D272, MATCH(A15, Countries!B1:B272, 0))</f>
        <v/>
      </c>
      <c r="C15" s="163" t="inlineStr">
        <is>
          <t>Mangrove</t>
        </is>
      </c>
      <c r="D15" s="164" t="n">
        <v>45.1351123176257</v>
      </c>
      <c r="E15" s="157" t="n">
        <v>42.70041600311498</v>
      </c>
      <c r="F15" s="165" t="n">
        <v>33</v>
      </c>
      <c r="G15" s="126" t="inlineStr">
        <is>
          <t>Global Mangrove Watch dataset for mangrove extent v4</t>
        </is>
      </c>
      <c r="H15" s="126" t="inlineStr">
        <is>
          <t>Global Mangrove Watch dataset for mangrove extent v4</t>
        </is>
      </c>
      <c r="I15" s="126" t="inlineStr">
        <is>
          <t>Global Mangrove Watch dataset for mangrove extent v4</t>
        </is>
      </c>
    </row>
    <row r="16">
      <c r="A16" s="126" t="inlineStr">
        <is>
          <t>Bahrain</t>
        </is>
      </c>
      <c r="B16" s="143">
        <f t="array" ref="B16">INDEX(Countries!D16:D273, MATCH(A16, Countries!B16:B273, 0))</f>
        <v/>
      </c>
      <c r="C16" s="163" t="inlineStr">
        <is>
          <t>Mangrove</t>
        </is>
      </c>
      <c r="D16" s="164" t="n">
        <v>3.884722193263634</v>
      </c>
      <c r="E16" s="157" t="n">
        <v>40.2729444826043</v>
      </c>
      <c r="F16" s="165" t="n">
        <v>65</v>
      </c>
      <c r="G16" s="126" t="inlineStr">
        <is>
          <t>Global Mangrove Watch dataset for mangrove extent v4</t>
        </is>
      </c>
      <c r="H16" s="126" t="inlineStr">
        <is>
          <t>Global Mangrove Watch dataset for mangrove extent v4</t>
        </is>
      </c>
      <c r="I16" s="126" t="inlineStr">
        <is>
          <t>Global Mangrove Watch dataset for mangrove extent v4</t>
        </is>
      </c>
    </row>
    <row r="17">
      <c r="A17" s="126" t="inlineStr">
        <is>
          <t>Bangladesh</t>
        </is>
      </c>
      <c r="B17" s="143">
        <f t="array" ref="B17">INDEX(Countries!D17:D274, MATCH(A17, Countries!B17:B274, 0))</f>
        <v/>
      </c>
      <c r="C17" s="163" t="inlineStr">
        <is>
          <t>Mangrove</t>
        </is>
      </c>
      <c r="D17" s="164" t="n">
        <v>447670.462907531</v>
      </c>
      <c r="E17" s="157" t="n">
        <v>447408.9757886965</v>
      </c>
      <c r="F17" s="165" t="n">
        <v>33454</v>
      </c>
      <c r="G17" s="126" t="inlineStr">
        <is>
          <t>Global Mangrove Watch dataset for mangrove extent v4</t>
        </is>
      </c>
      <c r="H17" s="126" t="inlineStr">
        <is>
          <t>Global Mangrove Watch dataset for mangrove extent v4</t>
        </is>
      </c>
      <c r="I17" s="126" t="inlineStr">
        <is>
          <t>Global Mangrove Watch dataset for mangrove extent v4</t>
        </is>
      </c>
    </row>
    <row r="18">
      <c r="A18" s="126" t="inlineStr">
        <is>
          <t>Barbados</t>
        </is>
      </c>
      <c r="B18" s="143">
        <f t="array" ref="B18">INDEX(Countries!D18:D275, MATCH(A18, Countries!B18:B275, 0))</f>
        <v/>
      </c>
      <c r="C18" s="163" t="inlineStr">
        <is>
          <t>Mangrove</t>
        </is>
      </c>
      <c r="D18" s="164" t="n">
        <v>11.02078458432082</v>
      </c>
      <c r="E18" s="157" t="n">
        <v>11.31705514300639</v>
      </c>
      <c r="F18" s="165" t="n">
        <v>14</v>
      </c>
      <c r="G18" s="126" t="inlineStr">
        <is>
          <t>Global Mangrove Watch dataset for mangrove extent v4</t>
        </is>
      </c>
      <c r="H18" s="126" t="inlineStr">
        <is>
          <t>Global Mangrove Watch dataset for mangrove extent v4</t>
        </is>
      </c>
      <c r="I18" s="126" t="inlineStr">
        <is>
          <t>Global Mangrove Watch dataset for mangrove extent v4</t>
        </is>
      </c>
    </row>
    <row r="19">
      <c r="A19" s="126" t="inlineStr">
        <is>
          <t>Belize</t>
        </is>
      </c>
      <c r="B19" s="143">
        <f t="array" ref="B19">INDEX(Countries!D19:D276, MATCH(A19, Countries!B19:B276, 0))</f>
        <v/>
      </c>
      <c r="C19" s="163" t="inlineStr">
        <is>
          <t>Mangrove</t>
        </is>
      </c>
      <c r="D19" s="164" t="n">
        <v>52296.19382152824</v>
      </c>
      <c r="E19" s="157" t="n">
        <v>51570.9356136761</v>
      </c>
      <c r="F19" s="165" t="n">
        <v>29728</v>
      </c>
      <c r="G19" s="126" t="inlineStr">
        <is>
          <t>Global Mangrove Watch dataset for mangrove extent v4</t>
        </is>
      </c>
      <c r="H19" s="126" t="inlineStr">
        <is>
          <t>Global Mangrove Watch dataset for mangrove extent v4</t>
        </is>
      </c>
      <c r="I19" s="126" t="inlineStr">
        <is>
          <t>Global Mangrove Watch dataset for mangrove extent v4</t>
        </is>
      </c>
    </row>
    <row r="20">
      <c r="A20" s="126" t="inlineStr">
        <is>
          <t>Benin</t>
        </is>
      </c>
      <c r="B20" s="143">
        <f t="array" ref="B20">INDEX(Countries!D20:D277, MATCH(A20, Countries!B20:B277, 0))</f>
        <v/>
      </c>
      <c r="C20" s="163" t="inlineStr">
        <is>
          <t>Mangrove</t>
        </is>
      </c>
      <c r="D20" s="164" t="n">
        <v>2876.69626914715</v>
      </c>
      <c r="E20" s="157" t="n">
        <v>2762.041805578987</v>
      </c>
      <c r="F20" s="165" t="n">
        <v>140</v>
      </c>
      <c r="G20" s="126" t="inlineStr">
        <is>
          <t>Global Mangrove Watch dataset for mangrove extent v4</t>
        </is>
      </c>
      <c r="H20" s="126" t="inlineStr">
        <is>
          <t>Global Mangrove Watch dataset for mangrove extent v4</t>
        </is>
      </c>
      <c r="I20" s="126" t="inlineStr">
        <is>
          <t>Global Mangrove Watch dataset for mangrove extent v4</t>
        </is>
      </c>
    </row>
    <row r="21">
      <c r="A21" s="126" t="inlineStr">
        <is>
          <t>Bermuda</t>
        </is>
      </c>
      <c r="B21" s="143">
        <f t="array" ref="B21">INDEX(Countries!D21:D278, MATCH(A21, Countries!B21:B278, 0))</f>
        <v/>
      </c>
      <c r="C21" s="163" t="inlineStr">
        <is>
          <t>Mangrove</t>
        </is>
      </c>
      <c r="D21" s="164" t="n">
        <v>20.94119861723052</v>
      </c>
      <c r="E21" s="157" t="n">
        <v>20.94119861723052</v>
      </c>
      <c r="F21" s="165" t="n"/>
      <c r="G21" s="126" t="inlineStr">
        <is>
          <t>Global Mangrove Watch dataset for mangrove extent v4</t>
        </is>
      </c>
      <c r="H21" s="126" t="inlineStr">
        <is>
          <t>Global Mangrove Watch dataset for mangrove extent v4</t>
        </is>
      </c>
      <c r="I21" s="126" t="inlineStr">
        <is>
          <t>Global Mangrove Watch dataset for mangrove extent v4</t>
        </is>
      </c>
    </row>
    <row r="22">
      <c r="A22" s="126" t="inlineStr">
        <is>
          <t>Bonaire, Sint Eustatius and Saba</t>
        </is>
      </c>
      <c r="B22" s="143">
        <f t="array" ref="B22">INDEX(Countries!D22:D279, MATCH(A22, Countries!B22:B279, 0))</f>
        <v/>
      </c>
      <c r="C22" s="163" t="inlineStr">
        <is>
          <t>Mangrove</t>
        </is>
      </c>
      <c r="D22" s="164" t="n">
        <v>185.9546084536685</v>
      </c>
      <c r="E22" s="157" t="n">
        <v>191.1281835333284</v>
      </c>
      <c r="F22" s="165" t="n">
        <v>0</v>
      </c>
      <c r="G22" s="126" t="inlineStr">
        <is>
          <t>Global Mangrove Watch dataset for mangrove extent v4</t>
        </is>
      </c>
      <c r="H22" s="126" t="inlineStr">
        <is>
          <t>Global Mangrove Watch dataset for mangrove extent v4</t>
        </is>
      </c>
      <c r="I22" s="126" t="inlineStr">
        <is>
          <t>Global Mangrove Watch dataset for mangrove extent v4</t>
        </is>
      </c>
    </row>
    <row r="23">
      <c r="A23" s="126" t="inlineStr">
        <is>
          <t>Brazil</t>
        </is>
      </c>
      <c r="B23" s="143">
        <f t="array" ref="B23">INDEX(Countries!D23:D280, MATCH(A23, Countries!B23:B280, 0))</f>
        <v/>
      </c>
      <c r="C23" s="163" t="inlineStr">
        <is>
          <t>Mangrove</t>
        </is>
      </c>
      <c r="D23" s="164" t="n">
        <v>1135465.607713866</v>
      </c>
      <c r="E23" s="157" t="n">
        <v>1124294.963397178</v>
      </c>
      <c r="F23" s="165" t="n">
        <v>148817</v>
      </c>
      <c r="G23" s="126" t="inlineStr">
        <is>
          <t>Global Mangrove Watch dataset for mangrove extent v4</t>
        </is>
      </c>
      <c r="H23" s="126" t="inlineStr">
        <is>
          <t>Global Mangrove Watch dataset for mangrove extent v4</t>
        </is>
      </c>
      <c r="I23" s="126" t="inlineStr">
        <is>
          <t>Global Mangrove Watch dataset for mangrove extent v4</t>
        </is>
      </c>
    </row>
    <row r="24">
      <c r="A24" s="126" t="inlineStr">
        <is>
          <t>British virgin islands</t>
        </is>
      </c>
      <c r="B24" s="143">
        <f t="array" ref="B24">INDEX(Countries!D24:D281, MATCH(A24, Countries!B24:B281, 0))</f>
        <v/>
      </c>
      <c r="C24" s="163" t="inlineStr">
        <is>
          <t>Mangrove</t>
        </is>
      </c>
      <c r="D24" s="164" t="n">
        <v>100.3573017658906</v>
      </c>
      <c r="E24" s="157" t="n">
        <v>93.50219284907647</v>
      </c>
      <c r="F24" s="165" t="n">
        <v>88</v>
      </c>
      <c r="G24" s="126" t="inlineStr">
        <is>
          <t>Global Mangrove Watch dataset for mangrove extent v4</t>
        </is>
      </c>
      <c r="H24" s="126" t="inlineStr">
        <is>
          <t>Global Mangrove Watch dataset for mangrove extent v4</t>
        </is>
      </c>
      <c r="I24" s="126" t="inlineStr">
        <is>
          <t>Global Mangrove Watch dataset for mangrove extent v4</t>
        </is>
      </c>
    </row>
    <row r="25">
      <c r="A25" s="126" t="inlineStr">
        <is>
          <t>Brunei Darussalam</t>
        </is>
      </c>
      <c r="B25" s="143">
        <f t="array" ref="B25">INDEX(Countries!D25:D282, MATCH(A25, Countries!B25:B282, 0))</f>
        <v/>
      </c>
      <c r="C25" s="163" t="inlineStr">
        <is>
          <t>Mangrove</t>
        </is>
      </c>
      <c r="D25" s="164" t="n">
        <v>11487.47721077933</v>
      </c>
      <c r="E25" s="157" t="n">
        <v>11473.54770516225</v>
      </c>
      <c r="F25" s="165" t="n">
        <v>11237</v>
      </c>
      <c r="G25" s="126" t="inlineStr">
        <is>
          <t>Global Mangrove Watch dataset for mangrove extent v4</t>
        </is>
      </c>
      <c r="H25" s="126" t="inlineStr">
        <is>
          <t>Global Mangrove Watch dataset for mangrove extent v4</t>
        </is>
      </c>
      <c r="I25" s="126" t="inlineStr">
        <is>
          <t>Global Mangrove Watch dataset for mangrove extent v4</t>
        </is>
      </c>
    </row>
    <row r="26">
      <c r="A26" s="126" t="inlineStr">
        <is>
          <t>Cambodia</t>
        </is>
      </c>
      <c r="B26" s="143">
        <f t="array" ref="B26">INDEX(Countries!D26:D283, MATCH(A26, Countries!B26:B283, 0))</f>
        <v/>
      </c>
      <c r="C26" s="163" t="inlineStr">
        <is>
          <t>Mangrove</t>
        </is>
      </c>
      <c r="D26" s="164" t="n">
        <v>62281.17576317779</v>
      </c>
      <c r="E26" s="157" t="n">
        <v>61330.44525885599</v>
      </c>
      <c r="F26" s="165" t="n">
        <v>19198</v>
      </c>
      <c r="G26" s="126" t="inlineStr">
        <is>
          <t>Global Mangrove Watch dataset for mangrove extent v4</t>
        </is>
      </c>
      <c r="H26" s="126" t="inlineStr">
        <is>
          <t>Global Mangrove Watch dataset for mangrove extent v4</t>
        </is>
      </c>
      <c r="I26" s="126" t="inlineStr">
        <is>
          <t>Global Mangrove Watch dataset for mangrove extent v4</t>
        </is>
      </c>
    </row>
    <row r="27">
      <c r="A27" s="126" t="inlineStr">
        <is>
          <t>Cameroon</t>
        </is>
      </c>
      <c r="B27" s="143">
        <f t="array" ref="B27">INDEX(Countries!D27:D284, MATCH(A27, Countries!B27:B284, 0))</f>
        <v/>
      </c>
      <c r="C27" s="163" t="inlineStr">
        <is>
          <t>Mangrove</t>
        </is>
      </c>
      <c r="D27" s="164" t="n">
        <v>196766.4774943446</v>
      </c>
      <c r="E27" s="157" t="n">
        <v>197115.9618821564</v>
      </c>
      <c r="F27" s="165" t="n">
        <v>82082</v>
      </c>
      <c r="G27" s="126" t="inlineStr">
        <is>
          <t>Global Mangrove Watch dataset for mangrove extent v4</t>
        </is>
      </c>
      <c r="H27" s="126" t="inlineStr">
        <is>
          <t>Global Mangrove Watch dataset for mangrove extent v4</t>
        </is>
      </c>
      <c r="I27" s="126" t="inlineStr">
        <is>
          <t>Global Mangrove Watch dataset for mangrove extent v4</t>
        </is>
      </c>
    </row>
    <row r="28">
      <c r="A28" s="126" t="inlineStr">
        <is>
          <t>Cayman islands</t>
        </is>
      </c>
      <c r="B28" s="143">
        <f t="array" ref="B28">INDEX(Countries!D28:D285, MATCH(A28, Countries!B28:B285, 0))</f>
        <v/>
      </c>
      <c r="C28" s="163" t="inlineStr">
        <is>
          <t>Mangrove</t>
        </is>
      </c>
      <c r="D28" s="164" t="n">
        <v>4439.39895420298</v>
      </c>
      <c r="E28" s="157" t="n">
        <v>4459.90062739286</v>
      </c>
      <c r="F28" s="165" t="n">
        <v>3231</v>
      </c>
      <c r="G28" s="126" t="inlineStr">
        <is>
          <t>Global Mangrove Watch dataset for mangrove extent v4</t>
        </is>
      </c>
      <c r="H28" s="126" t="inlineStr">
        <is>
          <t>Global Mangrove Watch dataset for mangrove extent v4</t>
        </is>
      </c>
      <c r="I28" s="126" t="inlineStr">
        <is>
          <t>Global Mangrove Watch dataset for mangrove extent v4</t>
        </is>
      </c>
    </row>
    <row r="29">
      <c r="A29" s="126" t="inlineStr">
        <is>
          <t>Comoros</t>
        </is>
      </c>
      <c r="B29" s="143">
        <f t="array" ref="B29">INDEX(Countries!D29:D286, MATCH(A29, Countries!B29:B286, 0))</f>
        <v/>
      </c>
      <c r="C29" s="163" t="inlineStr">
        <is>
          <t>Mangrove</t>
        </is>
      </c>
      <c r="D29" s="164" t="n">
        <v>96.8748799206294</v>
      </c>
      <c r="E29" s="157" t="n">
        <v>97.64765125721121</v>
      </c>
      <c r="F29" s="165" t="n">
        <v>9</v>
      </c>
      <c r="G29" s="126" t="inlineStr">
        <is>
          <t>Global Mangrove Watch dataset for mangrove extent v4</t>
        </is>
      </c>
      <c r="H29" s="126" t="inlineStr">
        <is>
          <t>Global Mangrove Watch dataset for mangrove extent v4</t>
        </is>
      </c>
      <c r="I29" s="126" t="inlineStr">
        <is>
          <t>Global Mangrove Watch dataset for mangrove extent v4</t>
        </is>
      </c>
    </row>
    <row r="30">
      <c r="A30" s="126" t="inlineStr">
        <is>
          <t>Cook Islands</t>
        </is>
      </c>
      <c r="B30" s="143">
        <f t="array" ref="B30">INDEX(Countries!D30:D287, MATCH(A30, Countries!B30:B287, 0))</f>
        <v/>
      </c>
      <c r="C30" s="163" t="inlineStr">
        <is>
          <t>Mangrove</t>
        </is>
      </c>
      <c r="D30" s="164" t="n">
        <v>3.271537547457394</v>
      </c>
      <c r="E30" s="157" t="n">
        <v>3.271537547457394</v>
      </c>
      <c r="F30" s="165" t="n"/>
      <c r="G30" s="126" t="inlineStr">
        <is>
          <t>Global Mangrove Watch dataset for mangrove extent v4</t>
        </is>
      </c>
      <c r="H30" s="126" t="inlineStr">
        <is>
          <t>Global Mangrove Watch dataset for mangrove extent v4</t>
        </is>
      </c>
      <c r="I30" s="126" t="inlineStr">
        <is>
          <t>Global Mangrove Watch dataset for mangrove extent v4</t>
        </is>
      </c>
    </row>
    <row r="31">
      <c r="A31" s="126" t="inlineStr">
        <is>
          <t>Costa Rica</t>
        </is>
      </c>
      <c r="B31" s="143">
        <f t="array" ref="B31">INDEX(Countries!D31:D288, MATCH(A31, Countries!B31:B288, 0))</f>
        <v/>
      </c>
      <c r="C31" s="163" t="inlineStr">
        <is>
          <t>Mangrove</t>
        </is>
      </c>
      <c r="D31" s="164" t="n">
        <v>36425.14481840678</v>
      </c>
      <c r="E31" s="157" t="n">
        <v>38268.97012105568</v>
      </c>
      <c r="F31" s="165" t="n">
        <v>18349</v>
      </c>
      <c r="G31" s="126" t="inlineStr">
        <is>
          <t>Global Mangrove Watch dataset for mangrove extent v4</t>
        </is>
      </c>
      <c r="H31" s="126" t="inlineStr">
        <is>
          <t>Global Mangrove Watch dataset for mangrove extent v4</t>
        </is>
      </c>
      <c r="I31" s="126" t="inlineStr">
        <is>
          <t>Global Mangrove Watch dataset for mangrove extent v4</t>
        </is>
      </c>
    </row>
    <row r="32">
      <c r="A32" s="126" t="inlineStr">
        <is>
          <t>Côte d'Ivoire</t>
        </is>
      </c>
      <c r="B32" s="143">
        <f t="array" ref="B32">INDEX(Countries!D32:D289, MATCH(A32, Countries!B32:B289, 0))</f>
        <v/>
      </c>
      <c r="C32" s="163" t="inlineStr">
        <is>
          <t>Mangrove</t>
        </is>
      </c>
      <c r="D32" s="164" t="n">
        <v>5374.211121079017</v>
      </c>
      <c r="E32" s="157" t="n">
        <v>5752.093815190618</v>
      </c>
      <c r="F32" s="165" t="n">
        <v>5424</v>
      </c>
      <c r="G32" s="126" t="inlineStr">
        <is>
          <t>Global Mangrove Watch dataset for mangrove extent v4</t>
        </is>
      </c>
      <c r="H32" s="126" t="inlineStr">
        <is>
          <t>Global Mangrove Watch dataset for mangrove extent v4</t>
        </is>
      </c>
      <c r="I32" s="126" t="inlineStr">
        <is>
          <t>Global Mangrove Watch dataset for mangrove extent v4</t>
        </is>
      </c>
    </row>
    <row r="33">
      <c r="A33" s="126" t="inlineStr">
        <is>
          <t>Cuba</t>
        </is>
      </c>
      <c r="B33" s="143">
        <f t="array" ref="B33">INDEX(Countries!D33:D290, MATCH(A33, Countries!B33:B290, 0))</f>
        <v/>
      </c>
      <c r="C33" s="163" t="inlineStr">
        <is>
          <t>Mangrove</t>
        </is>
      </c>
      <c r="D33" s="164" t="n">
        <v>351402.9565689081</v>
      </c>
      <c r="E33" s="157" t="n">
        <v>358342.0523051603</v>
      </c>
      <c r="F33" s="165" t="n">
        <v>162993</v>
      </c>
      <c r="G33" s="126" t="inlineStr">
        <is>
          <t>Global Mangrove Watch dataset for mangrove extent v4</t>
        </is>
      </c>
      <c r="H33" s="126" t="inlineStr">
        <is>
          <t>Global Mangrove Watch dataset for mangrove extent v4</t>
        </is>
      </c>
      <c r="I33" s="126" t="inlineStr">
        <is>
          <t>Global Mangrove Watch dataset for mangrove extent v4</t>
        </is>
      </c>
    </row>
    <row r="34">
      <c r="A34" s="126" t="inlineStr">
        <is>
          <t>Curaçao</t>
        </is>
      </c>
      <c r="B34" s="143">
        <f t="array" ref="B34">INDEX(Countries!D34:D291, MATCH(A34, Countries!B34:B291, 0))</f>
        <v/>
      </c>
      <c r="C34" s="163" t="inlineStr">
        <is>
          <t>Mangrove</t>
        </is>
      </c>
      <c r="D34" s="164" t="n">
        <v>44.53385163526644</v>
      </c>
      <c r="E34" s="157" t="n">
        <v>44.3554291415935</v>
      </c>
      <c r="F34" s="165" t="n">
        <v>5</v>
      </c>
      <c r="G34" s="126" t="inlineStr">
        <is>
          <t>Global Mangrove Watch dataset for mangrove extent v4</t>
        </is>
      </c>
      <c r="H34" s="126" t="inlineStr">
        <is>
          <t>Global Mangrove Watch dataset for mangrove extent v4</t>
        </is>
      </c>
      <c r="I34" s="126" t="inlineStr">
        <is>
          <t>Global Mangrove Watch dataset for mangrove extent v4</t>
        </is>
      </c>
    </row>
    <row r="35">
      <c r="A35" s="126" t="inlineStr">
        <is>
          <t>Democratic republic of the congo</t>
        </is>
      </c>
      <c r="B35" s="143">
        <f t="array" ref="B35">INDEX(Countries!D35:D292, MATCH(A35, Countries!B35:B292, 0))</f>
        <v/>
      </c>
      <c r="C35" s="163" t="inlineStr">
        <is>
          <t>Mangrove</t>
        </is>
      </c>
      <c r="D35" s="164" t="n">
        <v>23558.22480785018</v>
      </c>
      <c r="E35" s="157" t="n">
        <v>23513.41470604196</v>
      </c>
      <c r="F35" s="165" t="n">
        <v>24626</v>
      </c>
      <c r="G35" s="126" t="inlineStr">
        <is>
          <t>Global Mangrove Watch dataset for mangrove extent v4</t>
        </is>
      </c>
      <c r="H35" s="126" t="inlineStr">
        <is>
          <t>Global Mangrove Watch dataset for mangrove extent v4</t>
        </is>
      </c>
      <c r="I35" s="126" t="inlineStr">
        <is>
          <t>Global Mangrove Watch dataset for mangrove extent v4</t>
        </is>
      </c>
    </row>
    <row r="36">
      <c r="A36" s="126" t="inlineStr">
        <is>
          <t>Djibouti</t>
        </is>
      </c>
      <c r="B36" s="143">
        <f t="array" ref="B36">INDEX(Countries!D36:D293, MATCH(A36, Countries!B36:B293, 0))</f>
        <v/>
      </c>
      <c r="C36" s="163" t="inlineStr">
        <is>
          <t>Mangrove</t>
        </is>
      </c>
      <c r="D36" s="164" t="n">
        <v>715.4249983700099</v>
      </c>
      <c r="E36" s="157" t="n">
        <v>630.5830314412578</v>
      </c>
      <c r="F36" s="165" t="n">
        <v>492</v>
      </c>
      <c r="G36" s="126" t="inlineStr">
        <is>
          <t>Global Mangrove Watch dataset for mangrove extent v4</t>
        </is>
      </c>
      <c r="H36" s="126" t="inlineStr">
        <is>
          <t>Global Mangrove Watch dataset for mangrove extent v4</t>
        </is>
      </c>
      <c r="I36" s="126" t="inlineStr">
        <is>
          <t>Global Mangrove Watch dataset for mangrove extent v4</t>
        </is>
      </c>
    </row>
    <row r="37">
      <c r="A37" s="126" t="inlineStr">
        <is>
          <t>Dominica</t>
        </is>
      </c>
      <c r="B37" s="143">
        <f t="array" ref="B37">INDEX(Countries!D37:D294, MATCH(A37, Countries!B37:B294, 0))</f>
        <v/>
      </c>
      <c r="C37" s="163" t="inlineStr">
        <is>
          <t>Mangrove</t>
        </is>
      </c>
      <c r="D37" s="164" t="n">
        <v>1.465150435420269</v>
      </c>
      <c r="E37" s="157" t="n">
        <v>1.172121238877441</v>
      </c>
      <c r="F37" s="165" t="n"/>
      <c r="G37" s="126" t="inlineStr">
        <is>
          <t>Global Mangrove Watch dataset for mangrove extent v4</t>
        </is>
      </c>
      <c r="H37" s="126" t="inlineStr">
        <is>
          <t>Global Mangrove Watch dataset for mangrove extent v4</t>
        </is>
      </c>
      <c r="I37" s="126" t="inlineStr">
        <is>
          <t>Global Mangrove Watch dataset for mangrove extent v4</t>
        </is>
      </c>
    </row>
    <row r="38">
      <c r="A38" s="126" t="inlineStr">
        <is>
          <t>Dominican republic</t>
        </is>
      </c>
      <c r="B38" s="143">
        <f t="array" ref="B38">INDEX(Countries!D38:D295, MATCH(A38, Countries!B38:B295, 0))</f>
        <v/>
      </c>
      <c r="C38" s="163" t="inlineStr">
        <is>
          <t>Mangrove</t>
        </is>
      </c>
      <c r="D38" s="164" t="n">
        <v>19078.75266448109</v>
      </c>
      <c r="E38" s="157" t="n">
        <v>19118.36823712051</v>
      </c>
      <c r="F38" s="165" t="n">
        <v>3463</v>
      </c>
      <c r="G38" s="126" t="inlineStr">
        <is>
          <t>Global Mangrove Watch dataset for mangrove extent v4</t>
        </is>
      </c>
      <c r="H38" s="126" t="inlineStr">
        <is>
          <t>Global Mangrove Watch dataset for mangrove extent v4</t>
        </is>
      </c>
      <c r="I38" s="126" t="inlineStr">
        <is>
          <t>Global Mangrove Watch dataset for mangrove extent v4</t>
        </is>
      </c>
    </row>
    <row r="39">
      <c r="A39" s="126" t="inlineStr">
        <is>
          <t>Ecuador</t>
        </is>
      </c>
      <c r="B39" s="143">
        <f t="array" ref="B39">INDEX(Countries!D39:D296, MATCH(A39, Countries!B39:B296, 0))</f>
        <v/>
      </c>
      <c r="C39" s="163" t="inlineStr">
        <is>
          <t>Mangrove</t>
        </is>
      </c>
      <c r="D39" s="164" t="n">
        <v>152236.2117087598</v>
      </c>
      <c r="E39" s="157" t="n">
        <v>149434.2729887804</v>
      </c>
      <c r="F39" s="165" t="n">
        <v>74478</v>
      </c>
      <c r="G39" s="126" t="inlineStr">
        <is>
          <t>Global Mangrove Watch dataset for mangrove extent v4</t>
        </is>
      </c>
      <c r="H39" s="126" t="inlineStr">
        <is>
          <t>Global Mangrove Watch dataset for mangrove extent v4</t>
        </is>
      </c>
      <c r="I39" s="126" t="inlineStr">
        <is>
          <t>Global Mangrove Watch dataset for mangrove extent v4</t>
        </is>
      </c>
    </row>
    <row r="40">
      <c r="A40" s="126" t="inlineStr">
        <is>
          <t>Egypt</t>
        </is>
      </c>
      <c r="B40" s="143">
        <f t="array" ref="B40">INDEX(Countries!D40:D297, MATCH(A40, Countries!B40:B297, 0))</f>
        <v/>
      </c>
      <c r="C40" s="163" t="inlineStr">
        <is>
          <t>Mangrove</t>
        </is>
      </c>
      <c r="D40" s="164" t="n">
        <v>206.8091260945678</v>
      </c>
      <c r="E40" s="157" t="n">
        <v>177.6136950594095</v>
      </c>
      <c r="F40" s="165" t="n">
        <v>51</v>
      </c>
      <c r="G40" s="126" t="inlineStr">
        <is>
          <t>Global Mangrove Watch dataset for mangrove extent v4</t>
        </is>
      </c>
      <c r="H40" s="126" t="inlineStr">
        <is>
          <t>Global Mangrove Watch dataset for mangrove extent v4</t>
        </is>
      </c>
      <c r="I40" s="126" t="inlineStr">
        <is>
          <t>Global Mangrove Watch dataset for mangrove extent v4</t>
        </is>
      </c>
    </row>
    <row r="41">
      <c r="A41" s="126" t="inlineStr">
        <is>
          <t>El Salvador</t>
        </is>
      </c>
      <c r="B41" s="143">
        <f t="array" ref="B41">INDEX(Countries!D41:D298, MATCH(A41, Countries!B41:B298, 0))</f>
        <v/>
      </c>
      <c r="C41" s="163" t="inlineStr">
        <is>
          <t>Mangrove</t>
        </is>
      </c>
      <c r="D41" s="164" t="n">
        <v>37086.20839770335</v>
      </c>
      <c r="E41" s="157" t="n">
        <v>37866.6030097965</v>
      </c>
      <c r="F41" s="165" t="n">
        <v>2480</v>
      </c>
      <c r="G41" s="126" t="inlineStr">
        <is>
          <t>Global Mangrove Watch dataset for mangrove extent v4</t>
        </is>
      </c>
      <c r="H41" s="126" t="inlineStr">
        <is>
          <t>Global Mangrove Watch dataset for mangrove extent v4</t>
        </is>
      </c>
      <c r="I41" s="126" t="inlineStr">
        <is>
          <t>Global Mangrove Watch dataset for mangrove extent v4</t>
        </is>
      </c>
    </row>
    <row r="42">
      <c r="A42" s="126" t="inlineStr">
        <is>
          <t>Equatorial Guinea</t>
        </is>
      </c>
      <c r="B42" s="143">
        <f t="array" ref="B42">INDEX(Countries!D42:D299, MATCH(A42, Countries!B42:B299, 0))</f>
        <v/>
      </c>
      <c r="C42" s="163" t="inlineStr">
        <is>
          <t>Mangrove</t>
        </is>
      </c>
      <c r="D42" s="164" t="n">
        <v>25535.41758154218</v>
      </c>
      <c r="E42" s="157" t="n">
        <v>25683.99846756525</v>
      </c>
      <c r="F42" s="165" t="n">
        <v>12621</v>
      </c>
      <c r="G42" s="126" t="inlineStr">
        <is>
          <t>Global Mangrove Watch dataset for mangrove extent v4</t>
        </is>
      </c>
      <c r="H42" s="126" t="inlineStr">
        <is>
          <t>Global Mangrove Watch dataset for mangrove extent v4</t>
        </is>
      </c>
      <c r="I42" s="126" t="inlineStr">
        <is>
          <t>Global Mangrove Watch dataset for mangrove extent v4</t>
        </is>
      </c>
    </row>
    <row r="43">
      <c r="A43" s="126" t="inlineStr">
        <is>
          <t>Eritrea</t>
        </is>
      </c>
      <c r="B43" s="143">
        <f t="array" ref="B43">INDEX(Countries!D43:D300, MATCH(A43, Countries!B43:B300, 0))</f>
        <v/>
      </c>
      <c r="C43" s="163" t="inlineStr">
        <is>
          <t>Mangrove</t>
        </is>
      </c>
      <c r="D43" s="164" t="n">
        <v>7395.49754034065</v>
      </c>
      <c r="E43" s="157" t="n">
        <v>7417.258500066057</v>
      </c>
      <c r="F43" s="165" t="n">
        <v>6937</v>
      </c>
      <c r="G43" s="126" t="inlineStr">
        <is>
          <t>Global Mangrove Watch dataset for mangrove extent v4</t>
        </is>
      </c>
      <c r="H43" s="126" t="inlineStr">
        <is>
          <t>Global Mangrove Watch dataset for mangrove extent v4</t>
        </is>
      </c>
      <c r="I43" s="126" t="inlineStr">
        <is>
          <t>Global Mangrove Watch dataset for mangrove extent v4</t>
        </is>
      </c>
    </row>
    <row r="44">
      <c r="A44" s="126" t="inlineStr">
        <is>
          <t>Fiji</t>
        </is>
      </c>
      <c r="B44" s="143">
        <f t="array" ref="B44">INDEX(Countries!D44:D301, MATCH(A44, Countries!B44:B301, 0))</f>
        <v/>
      </c>
      <c r="C44" s="163" t="inlineStr">
        <is>
          <t>Mangrove</t>
        </is>
      </c>
      <c r="D44" s="164" t="n">
        <v>48904.22267187182</v>
      </c>
      <c r="E44" s="157" t="n">
        <v>48927.77971040724</v>
      </c>
      <c r="F44" s="165" t="n">
        <v>34067</v>
      </c>
      <c r="G44" s="126" t="inlineStr">
        <is>
          <t>Global Mangrove Watch dataset for mangrove extent v4</t>
        </is>
      </c>
      <c r="H44" s="126" t="inlineStr">
        <is>
          <t>Global Mangrove Watch dataset for mangrove extent v4</t>
        </is>
      </c>
      <c r="I44" s="126" t="inlineStr">
        <is>
          <t>Global Mangrove Watch dataset for mangrove extent v4</t>
        </is>
      </c>
    </row>
    <row r="45">
      <c r="A45" s="126" t="inlineStr">
        <is>
          <t>French Guiana</t>
        </is>
      </c>
      <c r="B45" s="143">
        <f t="array" ref="B45">INDEX(Countries!D45:D302, MATCH(A45, Countries!B45:B302, 0))</f>
        <v/>
      </c>
      <c r="C45" s="163" t="inlineStr">
        <is>
          <t>Mangrove</t>
        </is>
      </c>
      <c r="D45" s="164" t="n">
        <v>63634.06881578863</v>
      </c>
      <c r="E45" s="157" t="n">
        <v>60011.67046457526</v>
      </c>
      <c r="F45" s="165" t="n">
        <v>14422</v>
      </c>
      <c r="G45" s="126" t="inlineStr">
        <is>
          <t>Global Mangrove Watch dataset for mangrove extent v4</t>
        </is>
      </c>
      <c r="H45" s="126" t="inlineStr">
        <is>
          <t>Global Mangrove Watch dataset for mangrove extent v4</t>
        </is>
      </c>
      <c r="I45" s="126" t="inlineStr">
        <is>
          <t>Global Mangrove Watch dataset for mangrove extent v4</t>
        </is>
      </c>
    </row>
    <row r="46">
      <c r="A46" s="126" t="inlineStr">
        <is>
          <t>French Polynesia</t>
        </is>
      </c>
      <c r="B46" s="143">
        <f t="array" ref="B46">INDEX(Countries!D46:D303, MATCH(A46, Countries!B46:B303, 0))</f>
        <v/>
      </c>
      <c r="C46" s="163" t="inlineStr">
        <is>
          <t>Mangrove</t>
        </is>
      </c>
      <c r="D46" s="164" t="n">
        <v>128.829633674891</v>
      </c>
      <c r="E46" s="157" t="n">
        <v>119.9552714264557</v>
      </c>
      <c r="F46" s="165" t="n"/>
      <c r="G46" s="126" t="inlineStr">
        <is>
          <t>Global Mangrove Watch dataset for mangrove extent v4</t>
        </is>
      </c>
      <c r="H46" s="126" t="inlineStr">
        <is>
          <t>Global Mangrove Watch dataset for mangrove extent v4</t>
        </is>
      </c>
      <c r="I46" s="126" t="inlineStr">
        <is>
          <t>Global Mangrove Watch dataset for mangrove extent v4</t>
        </is>
      </c>
    </row>
    <row r="47">
      <c r="A47" s="126" t="inlineStr">
        <is>
          <t>French Southern Territories</t>
        </is>
      </c>
      <c r="B47" s="143">
        <f t="array" ref="B47">INDEX(Countries!D47:D304, MATCH(A47, Countries!B47:B304, 0))</f>
        <v/>
      </c>
      <c r="C47" s="163" t="inlineStr">
        <is>
          <t>Mangrove</t>
        </is>
      </c>
      <c r="D47" s="164" t="n">
        <v>672.3017576233925</v>
      </c>
      <c r="E47" s="157" t="n">
        <v>672.3017576233925</v>
      </c>
      <c r="F47" s="165" t="n"/>
      <c r="G47" s="126" t="inlineStr">
        <is>
          <t>Global Mangrove Watch dataset for mangrove extent v4</t>
        </is>
      </c>
      <c r="H47" s="126" t="inlineStr">
        <is>
          <t>Global Mangrove Watch dataset for mangrove extent v4</t>
        </is>
      </c>
      <c r="I47" s="126" t="inlineStr">
        <is>
          <t>Global Mangrove Watch dataset for mangrove extent v4</t>
        </is>
      </c>
    </row>
    <row r="48">
      <c r="A48" s="126" t="inlineStr">
        <is>
          <t>Gabon</t>
        </is>
      </c>
      <c r="B48" s="143">
        <f t="array" ref="B48">INDEX(Countries!D48:D305, MATCH(A48, Countries!B48:B305, 0))</f>
        <v/>
      </c>
      <c r="C48" s="163" t="inlineStr">
        <is>
          <t>Mangrove</t>
        </is>
      </c>
      <c r="D48" s="164" t="n">
        <v>174092.659175179</v>
      </c>
      <c r="E48" s="157" t="n">
        <v>175074.892745058</v>
      </c>
      <c r="F48" s="165" t="n">
        <v>76036</v>
      </c>
      <c r="G48" s="126" t="inlineStr">
        <is>
          <t>Global Mangrove Watch dataset for mangrove extent v4</t>
        </is>
      </c>
      <c r="H48" s="126" t="inlineStr">
        <is>
          <t>Global Mangrove Watch dataset for mangrove extent v4</t>
        </is>
      </c>
      <c r="I48" s="126" t="inlineStr">
        <is>
          <t>Global Mangrove Watch dataset for mangrove extent v4</t>
        </is>
      </c>
    </row>
    <row r="49">
      <c r="A49" s="126" t="inlineStr">
        <is>
          <t>Gambia</t>
        </is>
      </c>
      <c r="B49" s="143">
        <f t="array" ref="B49">INDEX(Countries!D49:D306, MATCH(A49, Countries!B49:B306, 0))</f>
        <v/>
      </c>
      <c r="C49" s="163" t="inlineStr">
        <is>
          <t>Mangrove</t>
        </is>
      </c>
      <c r="D49" s="164" t="n">
        <v>60827.64077640102</v>
      </c>
      <c r="E49" s="157" t="n">
        <v>61362.6761564311</v>
      </c>
      <c r="F49" s="165" t="n">
        <v>34790</v>
      </c>
      <c r="G49" s="126" t="inlineStr">
        <is>
          <t>Global Mangrove Watch dataset for mangrove extent v4</t>
        </is>
      </c>
      <c r="H49" s="126" t="inlineStr">
        <is>
          <t>Global Mangrove Watch dataset for mangrove extent v4</t>
        </is>
      </c>
      <c r="I49" s="126" t="inlineStr">
        <is>
          <t>Global Mangrove Watch dataset for mangrove extent v4</t>
        </is>
      </c>
    </row>
    <row r="50">
      <c r="A50" s="126" t="inlineStr">
        <is>
          <t>Ghana</t>
        </is>
      </c>
      <c r="B50" s="143">
        <f t="array" ref="B50">INDEX(Countries!D50:D307, MATCH(A50, Countries!B50:B307, 0))</f>
        <v/>
      </c>
      <c r="C50" s="163" t="inlineStr">
        <is>
          <t>Mangrove</t>
        </is>
      </c>
      <c r="D50" s="164" t="n">
        <v>17723.60336636492</v>
      </c>
      <c r="E50" s="157" t="n">
        <v>17565.24392150315</v>
      </c>
      <c r="F50" s="165" t="n">
        <v>10200</v>
      </c>
      <c r="G50" s="126" t="inlineStr">
        <is>
          <t>Global Mangrove Watch dataset for mangrove extent v4</t>
        </is>
      </c>
      <c r="H50" s="126" t="inlineStr">
        <is>
          <t>Global Mangrove Watch dataset for mangrove extent v4</t>
        </is>
      </c>
      <c r="I50" s="126" t="inlineStr">
        <is>
          <t>Global Mangrove Watch dataset for mangrove extent v4</t>
        </is>
      </c>
    </row>
    <row r="51">
      <c r="A51" s="126" t="inlineStr">
        <is>
          <t>Grenada</t>
        </is>
      </c>
      <c r="B51" s="143">
        <f t="array" ref="B51">INDEX(Countries!D51:D308, MATCH(A51, Countries!B51:B308, 0))</f>
        <v/>
      </c>
      <c r="C51" s="163" t="inlineStr">
        <is>
          <t>Mangrove</t>
        </is>
      </c>
      <c r="D51" s="164" t="n">
        <v>194.3363590639131</v>
      </c>
      <c r="E51" s="157" t="n">
        <v>194.6922621925433</v>
      </c>
      <c r="F51" s="165" t="n">
        <v>132</v>
      </c>
      <c r="G51" s="126" t="inlineStr">
        <is>
          <t>Global Mangrove Watch dataset for mangrove extent v4</t>
        </is>
      </c>
      <c r="H51" s="126" t="inlineStr">
        <is>
          <t>Global Mangrove Watch dataset for mangrove extent v4</t>
        </is>
      </c>
      <c r="I51" s="126" t="inlineStr">
        <is>
          <t>Global Mangrove Watch dataset for mangrove extent v4</t>
        </is>
      </c>
    </row>
    <row r="52">
      <c r="A52" s="126" t="inlineStr">
        <is>
          <t>Guadeloupe</t>
        </is>
      </c>
      <c r="B52" s="143">
        <f t="array" ref="B52">INDEX(Countries!D52:D309, MATCH(A52, Countries!B52:B309, 0))</f>
        <v/>
      </c>
      <c r="C52" s="163" t="inlineStr">
        <is>
          <t>Mangrove</t>
        </is>
      </c>
      <c r="D52" s="164" t="n">
        <v>3419.301603576102</v>
      </c>
      <c r="E52" s="157" t="n">
        <v>3433.840933735694</v>
      </c>
      <c r="F52" s="165" t="n">
        <v>116</v>
      </c>
      <c r="G52" s="126" t="inlineStr">
        <is>
          <t>Global Mangrove Watch dataset for mangrove extent v4</t>
        </is>
      </c>
      <c r="H52" s="126" t="inlineStr">
        <is>
          <t>Global Mangrove Watch dataset for mangrove extent v4</t>
        </is>
      </c>
      <c r="I52" s="126" t="inlineStr">
        <is>
          <t>Global Mangrove Watch dataset for mangrove extent v4</t>
        </is>
      </c>
    </row>
    <row r="53">
      <c r="A53" s="126" t="inlineStr">
        <is>
          <t>Guam</t>
        </is>
      </c>
      <c r="B53" s="143">
        <f t="array" ref="B53">INDEX(Countries!D53:D310, MATCH(A53, Countries!B53:B310, 0))</f>
        <v/>
      </c>
      <c r="C53" s="163" t="inlineStr">
        <is>
          <t>Mangrove</t>
        </is>
      </c>
      <c r="D53" s="164" t="n">
        <v>53.25428603146738</v>
      </c>
      <c r="E53" s="157" t="n">
        <v>51.83359453908472</v>
      </c>
      <c r="F53" s="165" t="n"/>
      <c r="G53" s="126" t="inlineStr">
        <is>
          <t>Global Mangrove Watch dataset for mangrove extent v4</t>
        </is>
      </c>
      <c r="H53" s="126" t="inlineStr">
        <is>
          <t>Global Mangrove Watch dataset for mangrove extent v4</t>
        </is>
      </c>
      <c r="I53" s="126" t="inlineStr">
        <is>
          <t>Global Mangrove Watch dataset for mangrove extent v4</t>
        </is>
      </c>
    </row>
    <row r="54">
      <c r="A54" s="126" t="inlineStr">
        <is>
          <t>Guatemala</t>
        </is>
      </c>
      <c r="B54" s="143">
        <f t="array" ref="B54">INDEX(Countries!D54:D311, MATCH(A54, Countries!B54:B311, 0))</f>
        <v/>
      </c>
      <c r="C54" s="163" t="inlineStr">
        <is>
          <t>Mangrove</t>
        </is>
      </c>
      <c r="D54" s="164" t="n">
        <v>24961.72599397624</v>
      </c>
      <c r="E54" s="157" t="n">
        <v>24695.82991980571</v>
      </c>
      <c r="F54" s="165" t="n">
        <v>13053</v>
      </c>
      <c r="G54" s="126" t="inlineStr">
        <is>
          <t>Global Mangrove Watch dataset for mangrove extent v4</t>
        </is>
      </c>
      <c r="H54" s="126" t="inlineStr">
        <is>
          <t>Global Mangrove Watch dataset for mangrove extent v4</t>
        </is>
      </c>
      <c r="I54" s="126" t="inlineStr">
        <is>
          <t>Global Mangrove Watch dataset for mangrove extent v4</t>
        </is>
      </c>
    </row>
    <row r="55">
      <c r="A55" s="126" t="inlineStr">
        <is>
          <t>Guinea</t>
        </is>
      </c>
      <c r="B55" s="143">
        <f t="array" ref="B55">INDEX(Countries!D55:D312, MATCH(A55, Countries!B55:B312, 0))</f>
        <v/>
      </c>
      <c r="C55" s="163" t="inlineStr">
        <is>
          <t>Mangrove</t>
        </is>
      </c>
      <c r="D55" s="164" t="n">
        <v>218099.8612869101</v>
      </c>
      <c r="E55" s="157" t="n">
        <v>224310.7619657986</v>
      </c>
      <c r="F55" s="165" t="n">
        <v>171793</v>
      </c>
      <c r="G55" s="126" t="inlineStr">
        <is>
          <t>Global Mangrove Watch dataset for mangrove extent v4</t>
        </is>
      </c>
      <c r="H55" s="126" t="inlineStr">
        <is>
          <t>Global Mangrove Watch dataset for mangrove extent v4</t>
        </is>
      </c>
      <c r="I55" s="126" t="inlineStr">
        <is>
          <t>Global Mangrove Watch dataset for mangrove extent v4</t>
        </is>
      </c>
    </row>
    <row r="56">
      <c r="A56" s="126" t="inlineStr">
        <is>
          <t>Guinea-Bissau</t>
        </is>
      </c>
      <c r="B56" s="143">
        <f t="array" ref="B56">INDEX(Countries!D56:D313, MATCH(A56, Countries!B56:B313, 0))</f>
        <v/>
      </c>
      <c r="C56" s="163" t="inlineStr">
        <is>
          <t>Mangrove</t>
        </is>
      </c>
      <c r="D56" s="164" t="n">
        <v>266648.5356589952</v>
      </c>
      <c r="E56" s="157" t="n">
        <v>269555.6122967676</v>
      </c>
      <c r="F56" s="165" t="n">
        <v>141910</v>
      </c>
      <c r="G56" s="126" t="inlineStr">
        <is>
          <t>Global Mangrove Watch dataset for mangrove extent v4</t>
        </is>
      </c>
      <c r="H56" s="126" t="inlineStr">
        <is>
          <t>Global Mangrove Watch dataset for mangrove extent v4</t>
        </is>
      </c>
      <c r="I56" s="126" t="inlineStr">
        <is>
          <t>Global Mangrove Watch dataset for mangrove extent v4</t>
        </is>
      </c>
    </row>
    <row r="57">
      <c r="A57" s="126" t="inlineStr">
        <is>
          <t>Guyana</t>
        </is>
      </c>
      <c r="B57" s="143">
        <f t="array" ref="B57">INDEX(Countries!D57:D314, MATCH(A57, Countries!B57:B314, 0))</f>
        <v/>
      </c>
      <c r="C57" s="163" t="inlineStr">
        <is>
          <t>Mangrove</t>
        </is>
      </c>
      <c r="D57" s="164" t="n">
        <v>28189.5568811373</v>
      </c>
      <c r="E57" s="157" t="n">
        <v>29776.74281632315</v>
      </c>
      <c r="F57" s="165" t="n">
        <v>12827</v>
      </c>
      <c r="G57" s="126" t="inlineStr">
        <is>
          <t>Global Mangrove Watch dataset for mangrove extent v4</t>
        </is>
      </c>
      <c r="H57" s="126" t="inlineStr">
        <is>
          <t>Global Mangrove Watch dataset for mangrove extent v4</t>
        </is>
      </c>
      <c r="I57" s="126" t="inlineStr">
        <is>
          <t>Global Mangrove Watch dataset for mangrove extent v4</t>
        </is>
      </c>
    </row>
    <row r="58">
      <c r="A58" s="126" t="inlineStr">
        <is>
          <t>Haiti</t>
        </is>
      </c>
      <c r="B58" s="143">
        <f t="array" ref="B58">INDEX(Countries!D58:D315, MATCH(A58, Countries!B58:B315, 0))</f>
        <v/>
      </c>
      <c r="C58" s="163" t="inlineStr">
        <is>
          <t>Mangrove</t>
        </is>
      </c>
      <c r="D58" s="164" t="n">
        <v>15044.9494186593</v>
      </c>
      <c r="E58" s="157" t="n">
        <v>15101.01538347894</v>
      </c>
      <c r="F58" s="165" t="n">
        <v>7957</v>
      </c>
      <c r="G58" s="126" t="inlineStr">
        <is>
          <t>Global Mangrove Watch dataset for mangrove extent v4</t>
        </is>
      </c>
      <c r="H58" s="126" t="inlineStr">
        <is>
          <t>Global Mangrove Watch dataset for mangrove extent v4</t>
        </is>
      </c>
      <c r="I58" s="126" t="inlineStr">
        <is>
          <t>Global Mangrove Watch dataset for mangrove extent v4</t>
        </is>
      </c>
    </row>
    <row r="59">
      <c r="A59" s="126" t="inlineStr">
        <is>
          <t>Honduras</t>
        </is>
      </c>
      <c r="B59" s="143">
        <f t="array" ref="B59">INDEX(Countries!D59:D316, MATCH(A59, Countries!B59:B316, 0))</f>
        <v/>
      </c>
      <c r="C59" s="163" t="inlineStr">
        <is>
          <t>Mangrove</t>
        </is>
      </c>
      <c r="D59" s="164" t="n">
        <v>60006.07923163153</v>
      </c>
      <c r="E59" s="157" t="n">
        <v>64177.21348165631</v>
      </c>
      <c r="F59" s="165" t="n">
        <v>19833</v>
      </c>
      <c r="G59" s="126" t="inlineStr">
        <is>
          <t>Global Mangrove Watch dataset for mangrove extent v4</t>
        </is>
      </c>
      <c r="H59" s="126" t="inlineStr">
        <is>
          <t>Global Mangrove Watch dataset for mangrove extent v4</t>
        </is>
      </c>
      <c r="I59" s="126" t="inlineStr">
        <is>
          <t>Global Mangrove Watch dataset for mangrove extent v4</t>
        </is>
      </c>
    </row>
    <row r="60">
      <c r="A60" s="126" t="inlineStr">
        <is>
          <t>Iran (Islamic Republic of)</t>
        </is>
      </c>
      <c r="B60" s="143">
        <f t="array" ref="B60">INDEX(Countries!D60:D317, MATCH(A60, Countries!B60:B317, 0))</f>
        <v/>
      </c>
      <c r="C60" s="163" t="inlineStr">
        <is>
          <t>Mangrove</t>
        </is>
      </c>
      <c r="D60" s="164" t="n">
        <v>10342.6143496676</v>
      </c>
      <c r="E60" s="157" t="n">
        <v>10839.46976482831</v>
      </c>
      <c r="F60" s="165" t="n">
        <v>135</v>
      </c>
      <c r="G60" s="126" t="inlineStr">
        <is>
          <t>Global Mangrove Watch dataset for mangrove extent v4</t>
        </is>
      </c>
      <c r="H60" s="126" t="inlineStr">
        <is>
          <t>Global Mangrove Watch dataset for mangrove extent v4</t>
        </is>
      </c>
      <c r="I60" s="126" t="inlineStr">
        <is>
          <t>Global Mangrove Watch dataset for mangrove extent v4</t>
        </is>
      </c>
    </row>
    <row r="61">
      <c r="A61" s="126" t="inlineStr">
        <is>
          <t>Jamaica</t>
        </is>
      </c>
      <c r="B61" s="143">
        <f t="array" ref="B61">INDEX(Countries!D61:D318, MATCH(A61, Countries!B61:B318, 0))</f>
        <v/>
      </c>
      <c r="C61" s="163" t="inlineStr">
        <is>
          <t>Mangrove</t>
        </is>
      </c>
      <c r="D61" s="164" t="n">
        <v>9765.753737023158</v>
      </c>
      <c r="E61" s="157" t="n">
        <v>10555.57502809888</v>
      </c>
      <c r="F61" s="165" t="n">
        <v>4084</v>
      </c>
      <c r="G61" s="126" t="inlineStr">
        <is>
          <t>Global Mangrove Watch dataset for mangrove extent v4</t>
        </is>
      </c>
      <c r="H61" s="126" t="inlineStr">
        <is>
          <t>Global Mangrove Watch dataset for mangrove extent v4</t>
        </is>
      </c>
      <c r="I61" s="126" t="inlineStr">
        <is>
          <t>Global Mangrove Watch dataset for mangrove extent v4</t>
        </is>
      </c>
    </row>
    <row r="62">
      <c r="A62" s="126" t="inlineStr">
        <is>
          <t>Japan</t>
        </is>
      </c>
      <c r="B62" s="143">
        <f t="array" ref="B62">INDEX(Countries!D62:D319, MATCH(A62, Countries!B62:B319, 0))</f>
        <v/>
      </c>
      <c r="C62" s="163" t="inlineStr">
        <is>
          <t>Mangrove</t>
        </is>
      </c>
      <c r="D62" s="164" t="n">
        <v>1040.822055231703</v>
      </c>
      <c r="E62" s="157" t="n">
        <v>1019.629284165069</v>
      </c>
      <c r="F62" s="165" t="n">
        <v>244</v>
      </c>
      <c r="G62" s="126" t="inlineStr">
        <is>
          <t>Global Mangrove Watch dataset for mangrove extent v4</t>
        </is>
      </c>
      <c r="H62" s="126" t="inlineStr">
        <is>
          <t>Global Mangrove Watch dataset for mangrove extent v4</t>
        </is>
      </c>
      <c r="I62" s="126" t="inlineStr">
        <is>
          <t>Global Mangrove Watch dataset for mangrove extent v4</t>
        </is>
      </c>
    </row>
    <row r="63">
      <c r="A63" s="126" t="inlineStr">
        <is>
          <t>Kiribati</t>
        </is>
      </c>
      <c r="B63" s="143">
        <f t="array" ref="B63">INDEX(Countries!D63:D320, MATCH(A63, Countries!B63:B320, 0))</f>
        <v/>
      </c>
      <c r="C63" s="163" t="inlineStr">
        <is>
          <t>Mangrove</t>
        </is>
      </c>
      <c r="D63" s="164" t="n">
        <v>146.482619017108</v>
      </c>
      <c r="E63" s="157" t="n">
        <v>146.482619017108</v>
      </c>
      <c r="F63" s="165" t="n"/>
      <c r="G63" s="126" t="inlineStr">
        <is>
          <t>Global Mangrove Watch dataset for mangrove extent v4</t>
        </is>
      </c>
      <c r="H63" s="126" t="inlineStr">
        <is>
          <t>Global Mangrove Watch dataset for mangrove extent v4</t>
        </is>
      </c>
      <c r="I63" s="126" t="inlineStr">
        <is>
          <t>Global Mangrove Watch dataset for mangrove extent v4</t>
        </is>
      </c>
    </row>
    <row r="64">
      <c r="A64" s="126" t="inlineStr">
        <is>
          <t>Liberia</t>
        </is>
      </c>
      <c r="B64" s="143">
        <f t="array" ref="B64">INDEX(Countries!D64:D321, MATCH(A64, Countries!B64:B321, 0))</f>
        <v/>
      </c>
      <c r="C64" s="163" t="inlineStr">
        <is>
          <t>Mangrove</t>
        </is>
      </c>
      <c r="D64" s="164" t="n">
        <v>18059.83645115679</v>
      </c>
      <c r="E64" s="157" t="n">
        <v>18868.88277685282</v>
      </c>
      <c r="F64" s="165" t="n">
        <v>16717</v>
      </c>
      <c r="G64" s="126" t="inlineStr">
        <is>
          <t>Global Mangrove Watch dataset for mangrove extent v4</t>
        </is>
      </c>
      <c r="H64" s="126" t="inlineStr">
        <is>
          <t>Global Mangrove Watch dataset for mangrove extent v4</t>
        </is>
      </c>
      <c r="I64" s="126" t="inlineStr">
        <is>
          <t>Global Mangrove Watch dataset for mangrove extent v4</t>
        </is>
      </c>
    </row>
    <row r="65">
      <c r="A65" s="126" t="inlineStr">
        <is>
          <t>Madagascar</t>
        </is>
      </c>
      <c r="B65" s="143">
        <f t="array" ref="B65">INDEX(Countries!D65:D322, MATCH(A65, Countries!B65:B322, 0))</f>
        <v/>
      </c>
      <c r="C65" s="163" t="inlineStr">
        <is>
          <t>Mangrove</t>
        </is>
      </c>
      <c r="D65" s="164" t="n">
        <v>276192.5114395967</v>
      </c>
      <c r="E65" s="157" t="n">
        <v>275106.60672472</v>
      </c>
      <c r="F65" s="165" t="n">
        <v>211992</v>
      </c>
      <c r="G65" s="126" t="inlineStr">
        <is>
          <t>Global Mangrove Watch dataset for mangrove extent v4</t>
        </is>
      </c>
      <c r="H65" s="126" t="inlineStr">
        <is>
          <t>Global Mangrove Watch dataset for mangrove extent v4</t>
        </is>
      </c>
      <c r="I65" s="126" t="inlineStr">
        <is>
          <t>Global Mangrove Watch dataset for mangrove extent v4</t>
        </is>
      </c>
    </row>
    <row r="66">
      <c r="A66" s="126" t="inlineStr">
        <is>
          <t>Malaysia</t>
        </is>
      </c>
      <c r="B66" s="143">
        <f t="array" ref="B66">INDEX(Countries!D66:D323, MATCH(A66, Countries!B66:B323, 0))</f>
        <v/>
      </c>
      <c r="C66" s="163" t="inlineStr">
        <is>
          <t>Mangrove</t>
        </is>
      </c>
      <c r="D66" s="164" t="n">
        <v>521617.7940527278</v>
      </c>
      <c r="E66" s="157" t="n">
        <v>526216.4758960964</v>
      </c>
      <c r="F66" s="165" t="n">
        <v>404924</v>
      </c>
      <c r="G66" s="126" t="inlineStr">
        <is>
          <t>Global Mangrove Watch dataset for mangrove extent v4</t>
        </is>
      </c>
      <c r="H66" s="126" t="inlineStr">
        <is>
          <t>Global Mangrove Watch dataset for mangrove extent v4</t>
        </is>
      </c>
      <c r="I66" s="126" t="inlineStr">
        <is>
          <t>Global Mangrove Watch dataset for mangrove extent v4</t>
        </is>
      </c>
    </row>
    <row r="67">
      <c r="A67" s="126" t="inlineStr">
        <is>
          <t>Maldives</t>
        </is>
      </c>
      <c r="B67" s="143">
        <f t="array" ref="B67">INDEX(Countries!D67:D324, MATCH(A67, Countries!B67:B324, 0))</f>
        <v/>
      </c>
      <c r="C67" s="163" t="inlineStr">
        <is>
          <t>Mangrove</t>
        </is>
      </c>
      <c r="D67" s="164" t="n">
        <v>97.34406656011306</v>
      </c>
      <c r="E67" s="157" t="n">
        <v>97.34406656011306</v>
      </c>
      <c r="F67" s="165" t="n"/>
      <c r="G67" s="126" t="inlineStr">
        <is>
          <t>Global Mangrove Watch dataset for mangrove extent v4</t>
        </is>
      </c>
      <c r="H67" s="126" t="inlineStr">
        <is>
          <t>Global Mangrove Watch dataset for mangrove extent v4</t>
        </is>
      </c>
      <c r="I67" s="126" t="inlineStr">
        <is>
          <t>Global Mangrove Watch dataset for mangrove extent v4</t>
        </is>
      </c>
    </row>
    <row r="68">
      <c r="A68" s="126" t="inlineStr">
        <is>
          <t>Marshall Islands</t>
        </is>
      </c>
      <c r="B68" s="143">
        <f t="array" ref="B68">INDEX(Countries!D68:D325, MATCH(A68, Countries!B68:B325, 0))</f>
        <v/>
      </c>
      <c r="C68" s="163" t="inlineStr">
        <is>
          <t>Mangrove</t>
        </is>
      </c>
      <c r="D68" s="164" t="n">
        <v>32.54464470607722</v>
      </c>
      <c r="E68" s="157" t="n">
        <v>32.54464470607722</v>
      </c>
      <c r="F68" s="165" t="n"/>
      <c r="G68" s="126" t="inlineStr">
        <is>
          <t>Global Mangrove Watch dataset for mangrove extent v4</t>
        </is>
      </c>
      <c r="H68" s="126" t="inlineStr">
        <is>
          <t>Global Mangrove Watch dataset for mangrove extent v4</t>
        </is>
      </c>
      <c r="I68" s="126" t="inlineStr">
        <is>
          <t>Global Mangrove Watch dataset for mangrove extent v4</t>
        </is>
      </c>
    </row>
    <row r="69">
      <c r="A69" s="126" t="inlineStr">
        <is>
          <t>Martinique</t>
        </is>
      </c>
      <c r="B69" s="143">
        <f t="array" ref="B69">INDEX(Countries!D69:D326, MATCH(A69, Countries!B69:B326, 0))</f>
        <v/>
      </c>
      <c r="C69" s="163" t="inlineStr">
        <is>
          <t>Mangrove</t>
        </is>
      </c>
      <c r="D69" s="164" t="n">
        <v>1957.004611675067</v>
      </c>
      <c r="E69" s="157" t="n">
        <v>1934.692001785171</v>
      </c>
      <c r="F69" s="165" t="n">
        <v>15</v>
      </c>
      <c r="G69" s="126" t="inlineStr">
        <is>
          <t>Global Mangrove Watch dataset for mangrove extent v4</t>
        </is>
      </c>
      <c r="H69" s="126" t="inlineStr">
        <is>
          <t>Global Mangrove Watch dataset for mangrove extent v4</t>
        </is>
      </c>
      <c r="I69" s="126" t="inlineStr">
        <is>
          <t>Global Mangrove Watch dataset for mangrove extent v4</t>
        </is>
      </c>
    </row>
    <row r="70">
      <c r="A70" s="126" t="inlineStr">
        <is>
          <t>Mauritania</t>
        </is>
      </c>
      <c r="B70" s="143">
        <f t="array" ref="B70">INDEX(Countries!D70:D327, MATCH(A70, Countries!B70:B327, 0))</f>
        <v/>
      </c>
      <c r="C70" s="163" t="inlineStr">
        <is>
          <t>Mangrove</t>
        </is>
      </c>
      <c r="D70" s="164" t="n">
        <v>356.3114297879093</v>
      </c>
      <c r="E70" s="157" t="n">
        <v>290.1166219592517</v>
      </c>
      <c r="F70" s="165" t="n"/>
      <c r="G70" s="126" t="inlineStr">
        <is>
          <t>Global Mangrove Watch dataset for mangrove extent v4</t>
        </is>
      </c>
      <c r="H70" s="126" t="inlineStr">
        <is>
          <t>Global Mangrove Watch dataset for mangrove extent v4</t>
        </is>
      </c>
      <c r="I70" s="126" t="inlineStr">
        <is>
          <t>Global Mangrove Watch dataset for mangrove extent v4</t>
        </is>
      </c>
    </row>
    <row r="71">
      <c r="A71" s="126" t="inlineStr">
        <is>
          <t>Mauritius</t>
        </is>
      </c>
      <c r="B71" s="143">
        <f t="array" ref="B71">INDEX(Countries!D71:D328, MATCH(A71, Countries!B71:B328, 0))</f>
        <v/>
      </c>
      <c r="C71" s="163" t="inlineStr">
        <is>
          <t>Mangrove</t>
        </is>
      </c>
      <c r="D71" s="164" t="n">
        <v>415.5565123651173</v>
      </c>
      <c r="E71" s="157" t="n">
        <v>400.1986705872858</v>
      </c>
      <c r="F71" s="165" t="n">
        <v>647</v>
      </c>
      <c r="G71" s="126" t="inlineStr">
        <is>
          <t>Global Mangrove Watch dataset for mangrove extent v4</t>
        </is>
      </c>
      <c r="H71" s="126" t="inlineStr">
        <is>
          <t>Global Mangrove Watch dataset for mangrove extent v4</t>
        </is>
      </c>
      <c r="I71" s="126" t="inlineStr">
        <is>
          <t>Global Mangrove Watch dataset for mangrove extent v4</t>
        </is>
      </c>
    </row>
    <row r="72">
      <c r="A72" s="126" t="inlineStr">
        <is>
          <t>Mayotte</t>
        </is>
      </c>
      <c r="B72" s="143">
        <f t="array" ref="B72">INDEX(Countries!D72:D329, MATCH(A72, Countries!B72:B329, 0))</f>
        <v/>
      </c>
      <c r="C72" s="163" t="inlineStr">
        <is>
          <t>Mangrove</t>
        </is>
      </c>
      <c r="D72" s="164" t="n">
        <v>678.3581831434929</v>
      </c>
      <c r="E72" s="157" t="n">
        <v>694.30442215976</v>
      </c>
      <c r="F72" s="165" t="n">
        <v>22</v>
      </c>
      <c r="G72" s="126" t="inlineStr">
        <is>
          <t>Global Mangrove Watch dataset for mangrove extent v4</t>
        </is>
      </c>
      <c r="H72" s="126" t="inlineStr">
        <is>
          <t>Global Mangrove Watch dataset for mangrove extent v4</t>
        </is>
      </c>
      <c r="I72" s="126" t="inlineStr">
        <is>
          <t>Global Mangrove Watch dataset for mangrove extent v4</t>
        </is>
      </c>
    </row>
    <row r="73">
      <c r="A73" s="126" t="inlineStr">
        <is>
          <t>Micronesia (Federated States of)</t>
        </is>
      </c>
      <c r="B73" s="143">
        <f t="array" ref="B73">INDEX(Countries!D73:D330, MATCH(A73, Countries!B73:B330, 0))</f>
        <v/>
      </c>
      <c r="C73" s="163" t="inlineStr">
        <is>
          <t>Mangrove</t>
        </is>
      </c>
      <c r="D73" s="164" t="n">
        <v>8703.339568690204</v>
      </c>
      <c r="E73" s="157" t="n">
        <v>9018.752345562023</v>
      </c>
      <c r="F73" s="165" t="n">
        <v>8351</v>
      </c>
      <c r="G73" s="126" t="inlineStr">
        <is>
          <t>Global Mangrove Watch dataset for mangrove extent v4</t>
        </is>
      </c>
      <c r="H73" s="126" t="inlineStr">
        <is>
          <t>Global Mangrove Watch dataset for mangrove extent v4</t>
        </is>
      </c>
      <c r="I73" s="126" t="inlineStr">
        <is>
          <t>Global Mangrove Watch dataset for mangrove extent v4</t>
        </is>
      </c>
    </row>
    <row r="74">
      <c r="A74" s="126" t="inlineStr">
        <is>
          <t>Mozambique</t>
        </is>
      </c>
      <c r="B74" s="143">
        <f t="array" ref="B74">INDEX(Countries!D74:D331, MATCH(A74, Countries!B74:B331, 0))</f>
        <v/>
      </c>
      <c r="C74" s="163" t="inlineStr">
        <is>
          <t>Mangrove</t>
        </is>
      </c>
      <c r="D74" s="164" t="n">
        <v>295290.1799487443</v>
      </c>
      <c r="E74" s="157" t="n">
        <v>305644.3043693466</v>
      </c>
      <c r="F74" s="165" t="n">
        <v>128539</v>
      </c>
      <c r="G74" s="126" t="inlineStr">
        <is>
          <t>Global Mangrove Watch dataset for mangrove extent v4</t>
        </is>
      </c>
      <c r="H74" s="126" t="inlineStr">
        <is>
          <t>Global Mangrove Watch dataset for mangrove extent v4</t>
        </is>
      </c>
      <c r="I74" s="126" t="inlineStr">
        <is>
          <t>Global Mangrove Watch dataset for mangrove extent v4</t>
        </is>
      </c>
    </row>
    <row r="75">
      <c r="A75" s="126" t="inlineStr">
        <is>
          <t>Myanmar</t>
        </is>
      </c>
      <c r="B75" s="143">
        <f t="array" ref="B75">INDEX(Countries!D75:D332, MATCH(A75, Countries!B75:B332, 0))</f>
        <v/>
      </c>
      <c r="C75" s="163" t="inlineStr">
        <is>
          <t>Mangrove</t>
        </is>
      </c>
      <c r="D75" s="164" t="n">
        <v>531436.4152353324</v>
      </c>
      <c r="E75" s="157" t="n">
        <v>537504.8763092145</v>
      </c>
      <c r="F75" s="165" t="n">
        <v>473467</v>
      </c>
      <c r="G75" s="126" t="inlineStr">
        <is>
          <t>Global Mangrove Watch dataset for mangrove extent v4</t>
        </is>
      </c>
      <c r="H75" s="126" t="inlineStr">
        <is>
          <t>Global Mangrove Watch dataset for mangrove extent v4</t>
        </is>
      </c>
      <c r="I75" s="126" t="inlineStr">
        <is>
          <t>Global Mangrove Watch dataset for mangrove extent v4</t>
        </is>
      </c>
    </row>
    <row r="76">
      <c r="A76" s="126" t="inlineStr">
        <is>
          <t>New Caledonia</t>
        </is>
      </c>
      <c r="B76" s="143">
        <f t="array" ref="B76">INDEX(Countries!D76:D333, MATCH(A76, Countries!B76:B333, 0))</f>
        <v/>
      </c>
      <c r="C76" s="163" t="inlineStr">
        <is>
          <t>Mangrove</t>
        </is>
      </c>
      <c r="D76" s="164" t="n">
        <v>33706.66533156167</v>
      </c>
      <c r="E76" s="157" t="n">
        <v>32262.80837621163</v>
      </c>
      <c r="F76" s="165" t="n">
        <v>20299</v>
      </c>
      <c r="G76" s="126" t="inlineStr">
        <is>
          <t>Global Mangrove Watch dataset for mangrove extent v4</t>
        </is>
      </c>
      <c r="H76" s="126" t="inlineStr">
        <is>
          <t>Global Mangrove Watch dataset for mangrove extent v4</t>
        </is>
      </c>
      <c r="I76" s="126" t="inlineStr">
        <is>
          <t>Global Mangrove Watch dataset for mangrove extent v4</t>
        </is>
      </c>
    </row>
    <row r="77">
      <c r="A77" s="126" t="inlineStr">
        <is>
          <t>New Zealand</t>
        </is>
      </c>
      <c r="B77" s="143">
        <f t="array" ref="B77">INDEX(Countries!D77:D334, MATCH(A77, Countries!B77:B334, 0))</f>
        <v/>
      </c>
      <c r="C77" s="163" t="inlineStr">
        <is>
          <t>Mangrove</t>
        </is>
      </c>
      <c r="D77" s="164" t="n">
        <v>29625.64226591223</v>
      </c>
      <c r="E77" s="157" t="n">
        <v>30181.2661095125</v>
      </c>
      <c r="F77" s="165" t="n">
        <v>28680</v>
      </c>
      <c r="G77" s="126" t="inlineStr">
        <is>
          <t>Global Mangrove Watch dataset for mangrove extent v4</t>
        </is>
      </c>
      <c r="H77" s="126" t="inlineStr">
        <is>
          <t>Global Mangrove Watch dataset for mangrove extent v4</t>
        </is>
      </c>
      <c r="I77" s="126" t="inlineStr">
        <is>
          <t>Global Mangrove Watch dataset for mangrove extent v4</t>
        </is>
      </c>
    </row>
    <row r="78">
      <c r="A78" s="126" t="inlineStr">
        <is>
          <t>Nicaragua</t>
        </is>
      </c>
      <c r="B78" s="143">
        <f t="array" ref="B78">INDEX(Countries!D78:D335, MATCH(A78, Countries!B78:B335, 0))</f>
        <v/>
      </c>
      <c r="C78" s="163" t="inlineStr">
        <is>
          <t>Mangrove</t>
        </is>
      </c>
      <c r="D78" s="164" t="n">
        <v>74182.67475668542</v>
      </c>
      <c r="E78" s="157" t="n">
        <v>77730.87813128326</v>
      </c>
      <c r="F78" s="165" t="n">
        <v>20128</v>
      </c>
      <c r="G78" s="126" t="inlineStr">
        <is>
          <t>Global Mangrove Watch dataset for mangrove extent v4</t>
        </is>
      </c>
      <c r="H78" s="126" t="inlineStr">
        <is>
          <t>Global Mangrove Watch dataset for mangrove extent v4</t>
        </is>
      </c>
      <c r="I78" s="126" t="inlineStr">
        <is>
          <t>Global Mangrove Watch dataset for mangrove extent v4</t>
        </is>
      </c>
    </row>
    <row r="79">
      <c r="A79" s="126" t="inlineStr">
        <is>
          <t>Nigeria</t>
        </is>
      </c>
      <c r="B79" s="143">
        <f t="array" ref="B79">INDEX(Countries!D79:D336, MATCH(A79, Countries!B79:B336, 0))</f>
        <v/>
      </c>
      <c r="C79" s="163" t="inlineStr">
        <is>
          <t>Mangrove</t>
        </is>
      </c>
      <c r="D79" s="164" t="n">
        <v>838431.0448456412</v>
      </c>
      <c r="E79" s="157" t="n">
        <v>845664.7168205713</v>
      </c>
      <c r="F79" s="165" t="n">
        <v>615984</v>
      </c>
      <c r="G79" s="126" t="inlineStr">
        <is>
          <t>Global Mangrove Watch dataset for mangrove extent v4</t>
        </is>
      </c>
      <c r="H79" s="126" t="inlineStr">
        <is>
          <t>Global Mangrove Watch dataset for mangrove extent v4</t>
        </is>
      </c>
      <c r="I79" s="126" t="inlineStr">
        <is>
          <t>Global Mangrove Watch dataset for mangrove extent v4</t>
        </is>
      </c>
    </row>
    <row r="80">
      <c r="A80" s="126" t="inlineStr">
        <is>
          <t>Oman</t>
        </is>
      </c>
      <c r="B80" s="143">
        <f t="array" ref="B80">INDEX(Countries!D80:D337, MATCH(A80, Countries!B80:B337, 0))</f>
        <v/>
      </c>
      <c r="C80" s="163" t="inlineStr">
        <is>
          <t>Mangrove</t>
        </is>
      </c>
      <c r="D80" s="164" t="n">
        <v>141.3284859332672</v>
      </c>
      <c r="E80" s="157" t="n">
        <v>140.3474658106283</v>
      </c>
      <c r="F80" s="165" t="n">
        <v>69</v>
      </c>
      <c r="G80" s="126" t="inlineStr">
        <is>
          <t>Global Mangrove Watch dataset for mangrove extent v4</t>
        </is>
      </c>
      <c r="H80" s="126" t="inlineStr">
        <is>
          <t>Global Mangrove Watch dataset for mangrove extent v4</t>
        </is>
      </c>
      <c r="I80" s="126" t="inlineStr">
        <is>
          <t>Global Mangrove Watch dataset for mangrove extent v4</t>
        </is>
      </c>
    </row>
    <row r="81">
      <c r="A81" s="126" t="inlineStr">
        <is>
          <t>Pakistan</t>
        </is>
      </c>
      <c r="B81" s="143">
        <f t="array" ref="B81">INDEX(Countries!D81:D338, MATCH(A81, Countries!B81:B338, 0))</f>
        <v/>
      </c>
      <c r="C81" s="163" t="inlineStr">
        <is>
          <t>Mangrove</t>
        </is>
      </c>
      <c r="D81" s="164" t="n">
        <v>77159.65185991042</v>
      </c>
      <c r="E81" s="157" t="n">
        <v>86070.60465759992</v>
      </c>
      <c r="F81" s="165" t="n">
        <v>48007</v>
      </c>
      <c r="G81" s="126" t="inlineStr">
        <is>
          <t>Global Mangrove Watch dataset for mangrove extent v4</t>
        </is>
      </c>
      <c r="H81" s="126" t="inlineStr">
        <is>
          <t>Global Mangrove Watch dataset for mangrove extent v4</t>
        </is>
      </c>
      <c r="I81" s="126" t="inlineStr">
        <is>
          <t>Global Mangrove Watch dataset for mangrove extent v4</t>
        </is>
      </c>
    </row>
    <row r="82">
      <c r="A82" s="126" t="inlineStr">
        <is>
          <t>Palau</t>
        </is>
      </c>
      <c r="B82" s="143">
        <f t="array" ref="B82">INDEX(Countries!D82:D339, MATCH(A82, Countries!B82:B339, 0))</f>
        <v/>
      </c>
      <c r="C82" s="163" t="inlineStr">
        <is>
          <t>Mangrove</t>
        </is>
      </c>
      <c r="D82" s="164" t="n">
        <v>5689.665850322725</v>
      </c>
      <c r="E82" s="157" t="n">
        <v>5705.626906607876</v>
      </c>
      <c r="F82" s="165" t="n">
        <v>1056</v>
      </c>
      <c r="G82" s="126" t="inlineStr">
        <is>
          <t>Global Mangrove Watch dataset for mangrove extent v4</t>
        </is>
      </c>
      <c r="H82" s="126" t="inlineStr">
        <is>
          <t>Global Mangrove Watch dataset for mangrove extent v4</t>
        </is>
      </c>
      <c r="I82" s="126" t="inlineStr">
        <is>
          <t>Global Mangrove Watch dataset for mangrove extent v4</t>
        </is>
      </c>
    </row>
    <row r="83">
      <c r="A83" s="126" t="inlineStr">
        <is>
          <t>Panama</t>
        </is>
      </c>
      <c r="B83" s="143">
        <f t="array" ref="B83">INDEX(Countries!D83:D340, MATCH(A83, Countries!B83:B340, 0))</f>
        <v/>
      </c>
      <c r="C83" s="163" t="inlineStr">
        <is>
          <t>Mangrove</t>
        </is>
      </c>
      <c r="D83" s="164" t="n">
        <v>152312.30603412</v>
      </c>
      <c r="E83" s="157" t="n">
        <v>156181.0459176457</v>
      </c>
      <c r="F83" s="165" t="n">
        <v>88972</v>
      </c>
      <c r="G83" s="126" t="inlineStr">
        <is>
          <t>Global Mangrove Watch dataset for mangrove extent v4</t>
        </is>
      </c>
      <c r="H83" s="126" t="inlineStr">
        <is>
          <t>Global Mangrove Watch dataset for mangrove extent v4</t>
        </is>
      </c>
      <c r="I83" s="126" t="inlineStr">
        <is>
          <t>Global Mangrove Watch dataset for mangrove extent v4</t>
        </is>
      </c>
    </row>
    <row r="84">
      <c r="A84" s="126" t="inlineStr">
        <is>
          <t>Papua New Guinea</t>
        </is>
      </c>
      <c r="B84" s="143">
        <f t="array" ref="B84">INDEX(Countries!D84:D341, MATCH(A84, Countries!B84:B341, 0))</f>
        <v/>
      </c>
      <c r="C84" s="163" t="inlineStr">
        <is>
          <t>Mangrove</t>
        </is>
      </c>
      <c r="D84" s="164" t="n">
        <v>450312.9418584603</v>
      </c>
      <c r="E84" s="157" t="n">
        <v>456349.3747614205</v>
      </c>
      <c r="F84" s="165" t="n">
        <v>456960</v>
      </c>
      <c r="G84" s="126" t="inlineStr">
        <is>
          <t>Global Mangrove Watch dataset for mangrove extent v4</t>
        </is>
      </c>
      <c r="H84" s="126" t="inlineStr">
        <is>
          <t>Global Mangrove Watch dataset for mangrove extent v4</t>
        </is>
      </c>
      <c r="I84" s="126" t="inlineStr">
        <is>
          <t>Global Mangrove Watch dataset for mangrove extent v4</t>
        </is>
      </c>
    </row>
    <row r="85">
      <c r="A85" s="126" t="inlineStr">
        <is>
          <t>Peru</t>
        </is>
      </c>
      <c r="B85" s="143">
        <f t="array" ref="B85">INDEX(Countries!D85:D342, MATCH(A85, Countries!B85:B342, 0))</f>
        <v/>
      </c>
      <c r="C85" s="163" t="inlineStr">
        <is>
          <t>Mangrove</t>
        </is>
      </c>
      <c r="D85" s="164" t="n">
        <v>5454.622781673075</v>
      </c>
      <c r="E85" s="157" t="n">
        <v>5150.899357843417</v>
      </c>
      <c r="F85" s="165" t="n"/>
      <c r="G85" s="126" t="inlineStr">
        <is>
          <t>Global Mangrove Watch dataset for mangrove extent v4</t>
        </is>
      </c>
      <c r="H85" s="126" t="inlineStr">
        <is>
          <t>Global Mangrove Watch dataset for mangrove extent v4</t>
        </is>
      </c>
      <c r="I85" s="126" t="inlineStr">
        <is>
          <t>Global Mangrove Watch dataset for mangrove extent v4</t>
        </is>
      </c>
    </row>
    <row r="86">
      <c r="A86" s="126" t="inlineStr">
        <is>
          <t>Philippines</t>
        </is>
      </c>
      <c r="B86" s="143">
        <f t="array" ref="B86">INDEX(Countries!D86:D343, MATCH(A86, Countries!B86:B343, 0))</f>
        <v/>
      </c>
      <c r="C86" s="163" t="inlineStr">
        <is>
          <t>Mangrove</t>
        </is>
      </c>
      <c r="D86" s="164" t="n">
        <v>283247.5783838177</v>
      </c>
      <c r="E86" s="157" t="n">
        <v>278410.2341655795</v>
      </c>
      <c r="F86" s="165" t="n">
        <v>173600</v>
      </c>
      <c r="G86" s="126" t="inlineStr">
        <is>
          <t>Global Mangrove Watch dataset for mangrove extent v4</t>
        </is>
      </c>
      <c r="H86" s="126" t="inlineStr">
        <is>
          <t>Global Mangrove Watch dataset for mangrove extent v4</t>
        </is>
      </c>
      <c r="I86" s="126" t="inlineStr">
        <is>
          <t>Global Mangrove Watch dataset for mangrove extent v4</t>
        </is>
      </c>
    </row>
    <row r="87">
      <c r="A87" s="126" t="inlineStr">
        <is>
          <t>Puerto Rico</t>
        </is>
      </c>
      <c r="B87" s="143">
        <f t="array" ref="B87">INDEX(Countries!D87:D344, MATCH(A87, Countries!B87:B344, 0))</f>
        <v/>
      </c>
      <c r="C87" s="163" t="inlineStr">
        <is>
          <t>Mangrove</t>
        </is>
      </c>
      <c r="D87" s="164" t="n">
        <v>8204.186787144434</v>
      </c>
      <c r="E87" s="157" t="n">
        <v>8606.646903634159</v>
      </c>
      <c r="F87" s="165" t="n">
        <v>4393</v>
      </c>
      <c r="G87" s="126" t="inlineStr">
        <is>
          <t>Global Mangrove Watch dataset for mangrove extent v4</t>
        </is>
      </c>
      <c r="H87" s="126" t="inlineStr">
        <is>
          <t>Global Mangrove Watch dataset for mangrove extent v4</t>
        </is>
      </c>
      <c r="I87" s="126" t="inlineStr">
        <is>
          <t>Global Mangrove Watch dataset for mangrove extent v4</t>
        </is>
      </c>
    </row>
    <row r="88">
      <c r="A88" s="126" t="inlineStr">
        <is>
          <t>Qatar</t>
        </is>
      </c>
      <c r="B88" s="143">
        <f t="array" ref="B88">INDEX(Countries!D88:D345, MATCH(A88, Countries!B88:B345, 0))</f>
        <v/>
      </c>
      <c r="C88" s="163" t="inlineStr">
        <is>
          <t>Mangrove</t>
        </is>
      </c>
      <c r="D88" s="164" t="n">
        <v>62.50274212639953</v>
      </c>
      <c r="E88" s="157" t="n">
        <v>30.32743612188233</v>
      </c>
      <c r="F88" s="165" t="n">
        <v>60</v>
      </c>
      <c r="G88" s="126" t="inlineStr">
        <is>
          <t>Global Mangrove Watch dataset for mangrove extent v4</t>
        </is>
      </c>
      <c r="H88" s="126" t="inlineStr">
        <is>
          <t>Global Mangrove Watch dataset for mangrove extent v4</t>
        </is>
      </c>
      <c r="I88" s="126" t="inlineStr">
        <is>
          <t>Global Mangrove Watch dataset for mangrove extent v4</t>
        </is>
      </c>
    </row>
    <row r="89">
      <c r="A89" s="126" t="inlineStr">
        <is>
          <t>Congo</t>
        </is>
      </c>
      <c r="B89" s="143">
        <f t="array" ref="B89">INDEX(Countries!D2:D346, MATCH(A89, Countries!B2:B346, 0))</f>
        <v/>
      </c>
      <c r="C89" s="163" t="inlineStr">
        <is>
          <t>Mangrove</t>
        </is>
      </c>
      <c r="D89" s="164" t="n">
        <v>2017.397606885767</v>
      </c>
      <c r="E89" s="157" t="n">
        <v>2012.362443568999</v>
      </c>
      <c r="F89" s="165" t="n"/>
      <c r="G89" s="126" t="inlineStr">
        <is>
          <t>Global Mangrove Watch dataset for mangrove extent v4</t>
        </is>
      </c>
      <c r="H89" s="126" t="inlineStr">
        <is>
          <t>Global Mangrove Watch dataset for mangrove extent v4</t>
        </is>
      </c>
      <c r="I89" s="126" t="inlineStr">
        <is>
          <t>Global Mangrove Watch dataset for mangrove extent v4</t>
        </is>
      </c>
    </row>
    <row r="90">
      <c r="A90" s="126" t="inlineStr">
        <is>
          <t>Saint Kitts and Nevis</t>
        </is>
      </c>
      <c r="B90" s="143">
        <f t="array" ref="B90">INDEX(Countries!D90:D347, MATCH(A90, Countries!B90:B347, 0))</f>
        <v/>
      </c>
      <c r="C90" s="163" t="inlineStr">
        <is>
          <t>Mangrove</t>
        </is>
      </c>
      <c r="D90" s="164" t="n">
        <v>34.68715469453572</v>
      </c>
      <c r="E90" s="157" t="n">
        <v>35.32582107394653</v>
      </c>
      <c r="F90" s="165" t="n">
        <v>17</v>
      </c>
      <c r="G90" s="126" t="inlineStr">
        <is>
          <t>Global Mangrove Watch dataset for mangrove extent v4</t>
        </is>
      </c>
      <c r="H90" s="126" t="inlineStr">
        <is>
          <t>Global Mangrove Watch dataset for mangrove extent v4</t>
        </is>
      </c>
      <c r="I90" s="126" t="inlineStr">
        <is>
          <t>Global Mangrove Watch dataset for mangrove extent v4</t>
        </is>
      </c>
    </row>
    <row r="91">
      <c r="A91" s="126" t="inlineStr">
        <is>
          <t>Saint Lucia</t>
        </is>
      </c>
      <c r="B91" s="143">
        <f t="array" ref="B91">INDEX(Countries!D91:D348, MATCH(A91, Countries!B91:B348, 0))</f>
        <v/>
      </c>
      <c r="C91" s="163" t="inlineStr">
        <is>
          <t>Mangrove</t>
        </is>
      </c>
      <c r="D91" s="164" t="n">
        <v>162.5671703385659</v>
      </c>
      <c r="E91" s="157" t="n">
        <v>162.3901551725528</v>
      </c>
      <c r="F91" s="165" t="n">
        <v>58</v>
      </c>
      <c r="G91" s="126" t="inlineStr">
        <is>
          <t>Global Mangrove Watch dataset for mangrove extent v4</t>
        </is>
      </c>
      <c r="H91" s="126" t="inlineStr">
        <is>
          <t>Global Mangrove Watch dataset for mangrove extent v4</t>
        </is>
      </c>
      <c r="I91" s="126" t="inlineStr">
        <is>
          <t>Global Mangrove Watch dataset for mangrove extent v4</t>
        </is>
      </c>
    </row>
    <row r="92">
      <c r="A92" s="126" t="inlineStr">
        <is>
          <t>Saint Vincent and the Grenadines</t>
        </is>
      </c>
      <c r="B92" s="143">
        <f t="array" ref="B92">INDEX(Countries!D92:D349, MATCH(A92, Countries!B92:B349, 0))</f>
        <v/>
      </c>
      <c r="C92" s="163" t="inlineStr">
        <is>
          <t>Mangrove</t>
        </is>
      </c>
      <c r="D92" s="164" t="n">
        <v>33.03079460851528</v>
      </c>
      <c r="E92" s="157" t="n">
        <v>32.37960155021199</v>
      </c>
      <c r="F92" s="165" t="n">
        <v>9</v>
      </c>
      <c r="G92" s="126" t="inlineStr">
        <is>
          <t>Global Mangrove Watch dataset for mangrove extent v4</t>
        </is>
      </c>
      <c r="H92" s="126" t="inlineStr">
        <is>
          <t>Global Mangrove Watch dataset for mangrove extent v4</t>
        </is>
      </c>
      <c r="I92" s="126" t="inlineStr">
        <is>
          <t>Global Mangrove Watch dataset for mangrove extent v4</t>
        </is>
      </c>
    </row>
    <row r="93">
      <c r="A93" s="126" t="inlineStr">
        <is>
          <t>Saint Martin (French part)</t>
        </is>
      </c>
      <c r="B93" s="143">
        <f t="array" ref="B93">INDEX(Countries!D93:D350, MATCH(A93, Countries!B93:B350, 0))</f>
        <v/>
      </c>
      <c r="C93" s="163" t="inlineStr">
        <is>
          <t>Mangrove</t>
        </is>
      </c>
      <c r="D93" s="164" t="n">
        <v>1.041455091622983</v>
      </c>
      <c r="E93" s="157" t="n">
        <v>1.562175923549702</v>
      </c>
      <c r="F93" s="165" t="n">
        <v>0</v>
      </c>
      <c r="G93" s="126" t="inlineStr">
        <is>
          <t>Global Mangrove Watch dataset for mangrove extent v4</t>
        </is>
      </c>
      <c r="H93" s="126" t="inlineStr">
        <is>
          <t>Global Mangrove Watch dataset for mangrove extent v4</t>
        </is>
      </c>
      <c r="I93" s="126" t="inlineStr">
        <is>
          <t>Global Mangrove Watch dataset for mangrove extent v4</t>
        </is>
      </c>
    </row>
    <row r="94">
      <c r="A94" s="126" t="inlineStr">
        <is>
          <t>Samoa</t>
        </is>
      </c>
      <c r="B94" s="143">
        <f t="array" ref="B94">INDEX(Countries!D94:D351, MATCH(A94, Countries!B94:B351, 0))</f>
        <v/>
      </c>
      <c r="C94" s="163" t="inlineStr">
        <is>
          <t>Mangrove</t>
        </is>
      </c>
      <c r="D94" s="164" t="n">
        <v>235.1379949207773</v>
      </c>
      <c r="E94" s="157" t="n">
        <v>241.569397778659</v>
      </c>
      <c r="F94" s="165" t="n">
        <v>245</v>
      </c>
      <c r="G94" s="126" t="inlineStr">
        <is>
          <t>Global Mangrove Watch dataset for mangrove extent v4</t>
        </is>
      </c>
      <c r="H94" s="126" t="inlineStr">
        <is>
          <t>Global Mangrove Watch dataset for mangrove extent v4</t>
        </is>
      </c>
      <c r="I94" s="126" t="inlineStr">
        <is>
          <t>Global Mangrove Watch dataset for mangrove extent v4</t>
        </is>
      </c>
    </row>
    <row r="95">
      <c r="A95" s="126" t="inlineStr">
        <is>
          <t>Sao Tome and Principe</t>
        </is>
      </c>
      <c r="B95" s="143">
        <f t="array" ref="B95">INDEX(Countries!D95:D352, MATCH(A95, Countries!B95:B352, 0))</f>
        <v/>
      </c>
      <c r="C95" s="163" t="inlineStr">
        <is>
          <t>Mangrove</t>
        </is>
      </c>
      <c r="D95" s="164" t="n">
        <v>48.38520660097184</v>
      </c>
      <c r="E95" s="157" t="n">
        <v>48.38520660097184</v>
      </c>
      <c r="F95" s="165" t="n">
        <v>1</v>
      </c>
      <c r="G95" s="126" t="inlineStr">
        <is>
          <t>Global Mangrove Watch dataset for mangrove extent v4</t>
        </is>
      </c>
      <c r="H95" s="126" t="inlineStr">
        <is>
          <t>Global Mangrove Watch dataset for mangrove extent v4</t>
        </is>
      </c>
      <c r="I95" s="126" t="inlineStr">
        <is>
          <t>Global Mangrove Watch dataset for mangrove extent v4</t>
        </is>
      </c>
    </row>
    <row r="96">
      <c r="A96" s="126" t="inlineStr">
        <is>
          <t>Saudi Arabia</t>
        </is>
      </c>
      <c r="B96" s="143">
        <f t="array" ref="B96">INDEX(Countries!D96:D353, MATCH(A96, Countries!B96:B353, 0))</f>
        <v/>
      </c>
      <c r="C96" s="163" t="inlineStr">
        <is>
          <t>Mangrove</t>
        </is>
      </c>
      <c r="D96" s="164" t="n">
        <v>6270.018912046289</v>
      </c>
      <c r="E96" s="157" t="n">
        <v>8283.262885152753</v>
      </c>
      <c r="F96" s="165" t="n">
        <v>5825</v>
      </c>
      <c r="G96" s="126" t="inlineStr">
        <is>
          <t>Global Mangrove Watch dataset for mangrove extent v4</t>
        </is>
      </c>
      <c r="H96" s="126" t="inlineStr">
        <is>
          <t>Global Mangrove Watch dataset for mangrove extent v4</t>
        </is>
      </c>
      <c r="I96" s="126" t="inlineStr">
        <is>
          <t>Global Mangrove Watch dataset for mangrove extent v4</t>
        </is>
      </c>
    </row>
    <row r="97">
      <c r="A97" s="126" t="inlineStr">
        <is>
          <t>Senegal</t>
        </is>
      </c>
      <c r="B97" s="143">
        <f t="array" ref="B97">INDEX(Countries!D97:D354, MATCH(A97, Countries!B97:B354, 0))</f>
        <v/>
      </c>
      <c r="C97" s="163" t="inlineStr">
        <is>
          <t>Mangrove</t>
        </is>
      </c>
      <c r="D97" s="164" t="n">
        <v>126329.7553786747</v>
      </c>
      <c r="E97" s="157" t="n">
        <v>127597.0629275078</v>
      </c>
      <c r="F97" s="165" t="n">
        <v>50230</v>
      </c>
      <c r="G97" s="126" t="inlineStr">
        <is>
          <t>Global Mangrove Watch dataset for mangrove extent v4</t>
        </is>
      </c>
      <c r="H97" s="126" t="inlineStr">
        <is>
          <t>Global Mangrove Watch dataset for mangrove extent v4</t>
        </is>
      </c>
      <c r="I97" s="126" t="inlineStr">
        <is>
          <t>Global Mangrove Watch dataset for mangrove extent v4</t>
        </is>
      </c>
    </row>
    <row r="98">
      <c r="A98" s="126" t="inlineStr">
        <is>
          <t>Seychelles</t>
        </is>
      </c>
      <c r="B98" s="143">
        <f t="array" ref="B98">INDEX(Countries!D98:D355, MATCH(A98, Countries!B98:B355, 0))</f>
        <v/>
      </c>
      <c r="C98" s="163" t="inlineStr">
        <is>
          <t>Mangrove</t>
        </is>
      </c>
      <c r="D98" s="164" t="n">
        <v>384.4961523884451</v>
      </c>
      <c r="E98" s="157" t="n">
        <v>384.375205956123</v>
      </c>
      <c r="F98" s="165" t="n">
        <v>71</v>
      </c>
      <c r="G98" s="126" t="inlineStr">
        <is>
          <t>Global Mangrove Watch dataset for mangrove extent v4</t>
        </is>
      </c>
      <c r="H98" s="126" t="inlineStr">
        <is>
          <t>Global Mangrove Watch dataset for mangrove extent v4</t>
        </is>
      </c>
      <c r="I98" s="126" t="inlineStr">
        <is>
          <t>Global Mangrove Watch dataset for mangrove extent v4</t>
        </is>
      </c>
    </row>
    <row r="99">
      <c r="A99" s="126" t="inlineStr">
        <is>
          <t>Sierra Leone</t>
        </is>
      </c>
      <c r="B99" s="143">
        <f t="array" ref="B99">INDEX(Countries!D99:D356, MATCH(A99, Countries!B99:B356, 0))</f>
        <v/>
      </c>
      <c r="C99" s="163" t="inlineStr">
        <is>
          <t>Mangrove</t>
        </is>
      </c>
      <c r="D99" s="164" t="n">
        <v>149581.1310161399</v>
      </c>
      <c r="E99" s="157" t="n">
        <v>157351.5561524725</v>
      </c>
      <c r="F99" s="165" t="n">
        <v>126479</v>
      </c>
      <c r="G99" s="126" t="inlineStr">
        <is>
          <t>Global Mangrove Watch dataset for mangrove extent v4</t>
        </is>
      </c>
      <c r="H99" s="126" t="inlineStr">
        <is>
          <t>Global Mangrove Watch dataset for mangrove extent v4</t>
        </is>
      </c>
      <c r="I99" s="126" t="inlineStr">
        <is>
          <t>Global Mangrove Watch dataset for mangrove extent v4</t>
        </is>
      </c>
    </row>
    <row r="100">
      <c r="A100" s="126" t="inlineStr">
        <is>
          <t>Singapore</t>
        </is>
      </c>
      <c r="B100" s="143">
        <f t="array" ref="B100">INDEX(Countries!D100:D357, MATCH(A100, Countries!B100:B357, 0))</f>
        <v/>
      </c>
      <c r="C100" s="163" t="inlineStr">
        <is>
          <t>Mangrove</t>
        </is>
      </c>
      <c r="D100" s="164" t="n">
        <v>705.7050720423779</v>
      </c>
      <c r="E100" s="157" t="n">
        <v>755.8382610085193</v>
      </c>
      <c r="F100" s="165" t="n"/>
      <c r="G100" s="126" t="inlineStr">
        <is>
          <t>Global Mangrove Watch dataset for mangrove extent v4</t>
        </is>
      </c>
      <c r="H100" s="126" t="inlineStr">
        <is>
          <t>Global Mangrove Watch dataset for mangrove extent v4</t>
        </is>
      </c>
      <c r="I100" s="126" t="inlineStr">
        <is>
          <t>Global Mangrove Watch dataset for mangrove extent v4</t>
        </is>
      </c>
    </row>
    <row r="101">
      <c r="A101" s="126" t="inlineStr">
        <is>
          <t>Sint Maarten (Dutch part)</t>
        </is>
      </c>
      <c r="B101" s="143">
        <f t="array" ref="B101">INDEX(Countries!D101:D358, MATCH(A101, Countries!B101:B358, 0))</f>
        <v/>
      </c>
      <c r="C101" s="163" t="inlineStr">
        <is>
          <t>Mangrove</t>
        </is>
      </c>
      <c r="D101" s="164" t="n">
        <v>5.382280584521931</v>
      </c>
      <c r="E101" s="157" t="n">
        <v>5.382280584521931</v>
      </c>
      <c r="F101" s="165" t="n"/>
      <c r="G101" s="126" t="inlineStr">
        <is>
          <t>Global Mangrove Watch dataset for mangrove extent v4</t>
        </is>
      </c>
      <c r="H101" s="126" t="inlineStr">
        <is>
          <t>Global Mangrove Watch dataset for mangrove extent v4</t>
        </is>
      </c>
      <c r="I101" s="126" t="inlineStr">
        <is>
          <t>Global Mangrove Watch dataset for mangrove extent v4</t>
        </is>
      </c>
    </row>
    <row r="102">
      <c r="A102" s="126" t="inlineStr">
        <is>
          <t>Solomon Islands</t>
        </is>
      </c>
      <c r="B102" s="143">
        <f t="array" ref="B102">INDEX(Countries!D102:D359, MATCH(A102, Countries!B102:B359, 0))</f>
        <v/>
      </c>
      <c r="C102" s="163" t="inlineStr">
        <is>
          <t>Mangrove</t>
        </is>
      </c>
      <c r="D102" s="164" t="n">
        <v>52757.16829364973</v>
      </c>
      <c r="E102" s="157" t="n">
        <v>52941.83730465527</v>
      </c>
      <c r="F102" s="165" t="n">
        <v>47389</v>
      </c>
      <c r="G102" s="126" t="inlineStr">
        <is>
          <t>Global Mangrove Watch dataset for mangrove extent v4</t>
        </is>
      </c>
      <c r="H102" s="126" t="inlineStr">
        <is>
          <t>Global Mangrove Watch dataset for mangrove extent v4</t>
        </is>
      </c>
      <c r="I102" s="126" t="inlineStr">
        <is>
          <t>Global Mangrove Watch dataset for mangrove extent v4</t>
        </is>
      </c>
    </row>
    <row r="103">
      <c r="A103" s="126" t="inlineStr">
        <is>
          <t>Somalia</t>
        </is>
      </c>
      <c r="B103" s="143">
        <f t="array" ref="B103">INDEX(Countries!D103:D360, MATCH(A103, Countries!B103:B360, 0))</f>
        <v/>
      </c>
      <c r="C103" s="163" t="inlineStr">
        <is>
          <t>Mangrove</t>
        </is>
      </c>
      <c r="D103" s="164" t="n">
        <v>3463.678274149116</v>
      </c>
      <c r="E103" s="157" t="n">
        <v>3540.462580135426</v>
      </c>
      <c r="F103" s="165" t="n">
        <v>2116</v>
      </c>
      <c r="G103" s="126" t="inlineStr">
        <is>
          <t>Global Mangrove Watch dataset for mangrove extent v4</t>
        </is>
      </c>
      <c r="H103" s="126" t="inlineStr">
        <is>
          <t>Global Mangrove Watch dataset for mangrove extent v4</t>
        </is>
      </c>
      <c r="I103" s="126" t="inlineStr">
        <is>
          <t>Global Mangrove Watch dataset for mangrove extent v4</t>
        </is>
      </c>
    </row>
    <row r="104">
      <c r="A104" s="126" t="inlineStr">
        <is>
          <t>South Africa</t>
        </is>
      </c>
      <c r="B104" s="143">
        <f t="array" ref="B104">INDEX(Countries!D104:D361, MATCH(A104, Countries!B104:B361, 0))</f>
        <v/>
      </c>
      <c r="C104" s="163" t="inlineStr">
        <is>
          <t>Mangrove</t>
        </is>
      </c>
      <c r="D104" s="164" t="n">
        <v>2670.187408024755</v>
      </c>
      <c r="E104" s="157" t="n">
        <v>2625.948825448542</v>
      </c>
      <c r="F104" s="165" t="n">
        <v>1631</v>
      </c>
      <c r="G104" s="126" t="inlineStr">
        <is>
          <t>Global Mangrove Watch dataset for mangrove extent v4</t>
        </is>
      </c>
      <c r="H104" s="126" t="inlineStr">
        <is>
          <t>Global Mangrove Watch dataset for mangrove extent v4</t>
        </is>
      </c>
      <c r="I104" s="126" t="inlineStr">
        <is>
          <t>Global Mangrove Watch dataset for mangrove extent v4</t>
        </is>
      </c>
    </row>
    <row r="105">
      <c r="A105" s="126" t="inlineStr">
        <is>
          <t>Sri Lanka</t>
        </is>
      </c>
      <c r="B105" s="143">
        <f t="array" ref="B105">INDEX(Countries!D105:D362, MATCH(A105, Countries!B105:B362, 0))</f>
        <v/>
      </c>
      <c r="C105" s="163" t="inlineStr">
        <is>
          <t>Mangrove</t>
        </is>
      </c>
      <c r="D105" s="164" t="n">
        <v>18378.45253776319</v>
      </c>
      <c r="E105" s="157" t="n">
        <v>18082.27072275826</v>
      </c>
      <c r="F105" s="165" t="n">
        <v>18775</v>
      </c>
      <c r="G105" s="126" t="inlineStr">
        <is>
          <t>Global Mangrove Watch dataset for mangrove extent v4</t>
        </is>
      </c>
      <c r="H105" s="126" t="inlineStr">
        <is>
          <t>Global Mangrove Watch dataset for mangrove extent v4</t>
        </is>
      </c>
      <c r="I105" s="126" t="inlineStr">
        <is>
          <t>Global Mangrove Watch dataset for mangrove extent v4</t>
        </is>
      </c>
    </row>
    <row r="106">
      <c r="A106" s="126" t="inlineStr">
        <is>
          <t>Sudan</t>
        </is>
      </c>
      <c r="B106" s="143">
        <f t="array" ref="B106">INDEX(Countries!D106:D363, MATCH(A106, Countries!B106:B363, 0))</f>
        <v/>
      </c>
      <c r="C106" s="163" t="inlineStr">
        <is>
          <t>Mangrove</t>
        </is>
      </c>
      <c r="D106" s="164" t="n">
        <v>723.9559636346025</v>
      </c>
      <c r="E106" s="157" t="n">
        <v>897.1967497160499</v>
      </c>
      <c r="F106" s="165" t="n">
        <v>411</v>
      </c>
      <c r="G106" s="126" t="inlineStr">
        <is>
          <t>Global Mangrove Watch dataset for mangrove extent v4</t>
        </is>
      </c>
      <c r="H106" s="126" t="inlineStr">
        <is>
          <t>Global Mangrove Watch dataset for mangrove extent v4</t>
        </is>
      </c>
      <c r="I106" s="126" t="inlineStr">
        <is>
          <t>Global Mangrove Watch dataset for mangrove extent v4</t>
        </is>
      </c>
    </row>
    <row r="107">
      <c r="A107" s="126" t="inlineStr">
        <is>
          <t>Suriname</t>
        </is>
      </c>
      <c r="B107" s="143">
        <f t="array" ref="B107">INDEX(Countries!D107:D364, MATCH(A107, Countries!B107:B364, 0))</f>
        <v/>
      </c>
      <c r="C107" s="163" t="inlineStr">
        <is>
          <t>Mangrove</t>
        </is>
      </c>
      <c r="D107" s="164" t="n">
        <v>80361.47318302766</v>
      </c>
      <c r="E107" s="157" t="n">
        <v>79472.6397456394</v>
      </c>
      <c r="F107" s="165" t="n">
        <v>23449</v>
      </c>
      <c r="G107" s="126" t="inlineStr">
        <is>
          <t>Global Mangrove Watch dataset for mangrove extent v4</t>
        </is>
      </c>
      <c r="H107" s="126" t="inlineStr">
        <is>
          <t>Global Mangrove Watch dataset for mangrove extent v4</t>
        </is>
      </c>
      <c r="I107" s="126" t="inlineStr">
        <is>
          <t>Global Mangrove Watch dataset for mangrove extent v4</t>
        </is>
      </c>
    </row>
    <row r="108">
      <c r="A108" s="126" t="inlineStr">
        <is>
          <t>Taiwan</t>
        </is>
      </c>
      <c r="B108" s="143">
        <f t="array" ref="B108">INDEX(Countries!D108:D365, MATCH(A108, Countries!B108:B365, 0))</f>
        <v/>
      </c>
      <c r="C108" s="163" t="inlineStr">
        <is>
          <t>Mangrove</t>
        </is>
      </c>
      <c r="D108" s="164" t="n">
        <v>161.2876145783551</v>
      </c>
      <c r="E108" s="157" t="n">
        <v>216.6593997244319</v>
      </c>
      <c r="F108" s="165" t="n">
        <v>40</v>
      </c>
      <c r="G108" s="126" t="inlineStr">
        <is>
          <t>Global Mangrove Watch dataset for mangrove extent v4</t>
        </is>
      </c>
      <c r="H108" s="126" t="inlineStr">
        <is>
          <t>Global Mangrove Watch dataset for mangrove extent v4</t>
        </is>
      </c>
      <c r="I108" s="126" t="inlineStr">
        <is>
          <t>Global Mangrove Watch dataset for mangrove extent v4</t>
        </is>
      </c>
    </row>
    <row r="109">
      <c r="A109" s="126" t="inlineStr">
        <is>
          <t>Tanzania, United Republic of</t>
        </is>
      </c>
      <c r="B109" s="143">
        <f t="array" ref="B109">INDEX(Countries!D109:D366, MATCH(A109, Countries!B109:B366, 0))</f>
        <v/>
      </c>
      <c r="C109" s="163" t="inlineStr">
        <is>
          <t>Mangrove</t>
        </is>
      </c>
      <c r="D109" s="164" t="n">
        <v>109619.8943961561</v>
      </c>
      <c r="E109" s="157" t="n">
        <v>110828.5305585353</v>
      </c>
      <c r="F109" s="165" t="n">
        <v>23312</v>
      </c>
      <c r="G109" s="126" t="inlineStr">
        <is>
          <t>Global Mangrove Watch dataset for mangrove extent v4</t>
        </is>
      </c>
      <c r="H109" s="126" t="inlineStr">
        <is>
          <t>Global Mangrove Watch dataset for mangrove extent v4</t>
        </is>
      </c>
      <c r="I109" s="126" t="inlineStr">
        <is>
          <t>Global Mangrove Watch dataset for mangrove extent v4</t>
        </is>
      </c>
    </row>
    <row r="110">
      <c r="A110" s="126" t="inlineStr">
        <is>
          <t>Thailand</t>
        </is>
      </c>
      <c r="B110" s="143">
        <f t="array" ref="B110">INDEX(Countries!D110:D367, MATCH(A110, Countries!B110:B367, 0))</f>
        <v/>
      </c>
      <c r="C110" s="163" t="inlineStr">
        <is>
          <t>Mangrove</t>
        </is>
      </c>
      <c r="D110" s="164" t="n">
        <v>251665.5958862249</v>
      </c>
      <c r="E110" s="157" t="n">
        <v>244959.1354266755</v>
      </c>
      <c r="F110" s="165" t="n">
        <v>216076</v>
      </c>
      <c r="G110" s="126" t="inlineStr">
        <is>
          <t>Global Mangrove Watch dataset for mangrove extent v4</t>
        </is>
      </c>
      <c r="H110" s="126" t="inlineStr">
        <is>
          <t>Global Mangrove Watch dataset for mangrove extent v4</t>
        </is>
      </c>
      <c r="I110" s="126" t="inlineStr">
        <is>
          <t>Global Mangrove Watch dataset for mangrove extent v4</t>
        </is>
      </c>
    </row>
    <row r="111">
      <c r="A111" s="126" t="inlineStr">
        <is>
          <t>Timor-Leste</t>
        </is>
      </c>
      <c r="B111" s="143">
        <f t="array" ref="B111">INDEX(Countries!D111:D368, MATCH(A111, Countries!B111:B368, 0))</f>
        <v/>
      </c>
      <c r="C111" s="163" t="inlineStr">
        <is>
          <t>Mangrove</t>
        </is>
      </c>
      <c r="D111" s="164" t="n">
        <v>1054.101652795911</v>
      </c>
      <c r="E111" s="157" t="n">
        <v>1040.878555852704</v>
      </c>
      <c r="F111" s="165" t="n">
        <v>432</v>
      </c>
      <c r="G111" s="126" t="inlineStr">
        <is>
          <t>Global Mangrove Watch dataset for mangrove extent v4</t>
        </is>
      </c>
      <c r="H111" s="126" t="inlineStr">
        <is>
          <t>Global Mangrove Watch dataset for mangrove extent v4</t>
        </is>
      </c>
      <c r="I111" s="126" t="inlineStr">
        <is>
          <t>Global Mangrove Watch dataset for mangrove extent v4</t>
        </is>
      </c>
    </row>
    <row r="112">
      <c r="A112" s="126" t="inlineStr">
        <is>
          <t>Togo</t>
        </is>
      </c>
      <c r="B112" s="143">
        <f t="array" ref="B112">INDEX(Countries!D112:D369, MATCH(A112, Countries!B112:B369, 0))</f>
        <v/>
      </c>
      <c r="C112" s="163" t="inlineStr">
        <is>
          <t>Mangrove</t>
        </is>
      </c>
      <c r="D112" s="164" t="n">
        <v>53.30149308974177</v>
      </c>
      <c r="E112" s="157" t="n">
        <v>43.08823570369655</v>
      </c>
      <c r="F112" s="165" t="n"/>
      <c r="G112" s="126" t="inlineStr">
        <is>
          <t>Global Mangrove Watch dataset for mangrove extent v4</t>
        </is>
      </c>
      <c r="H112" s="126" t="inlineStr">
        <is>
          <t>Global Mangrove Watch dataset for mangrove extent v4</t>
        </is>
      </c>
      <c r="I112" s="126" t="inlineStr">
        <is>
          <t>Global Mangrove Watch dataset for mangrove extent v4</t>
        </is>
      </c>
    </row>
    <row r="113">
      <c r="A113" s="126" t="inlineStr">
        <is>
          <t>Tonga</t>
        </is>
      </c>
      <c r="B113" s="143">
        <f t="array" ref="B113">INDEX(Countries!D113:D370, MATCH(A113, Countries!B113:B370, 0))</f>
        <v/>
      </c>
      <c r="C113" s="163" t="inlineStr">
        <is>
          <t>Mangrove</t>
        </is>
      </c>
      <c r="D113" s="164" t="n">
        <v>1046.268785209344</v>
      </c>
      <c r="E113" s="157" t="n">
        <v>1083.646030205102</v>
      </c>
      <c r="F113" s="165" t="n">
        <v>677</v>
      </c>
      <c r="G113" s="126" t="inlineStr">
        <is>
          <t>Global Mangrove Watch dataset for mangrove extent v4</t>
        </is>
      </c>
      <c r="H113" s="126" t="inlineStr">
        <is>
          <t>Global Mangrove Watch dataset for mangrove extent v4</t>
        </is>
      </c>
      <c r="I113" s="126" t="inlineStr">
        <is>
          <t>Global Mangrove Watch dataset for mangrove extent v4</t>
        </is>
      </c>
    </row>
    <row r="114">
      <c r="A114" s="126" t="inlineStr">
        <is>
          <t>Trinidad and Tobago</t>
        </is>
      </c>
      <c r="B114" s="143">
        <f t="array" ref="B114">INDEX(Countries!D113:D371, MATCH(A114, Countries!B113:B371, 0))</f>
        <v/>
      </c>
      <c r="C114" s="163" t="inlineStr">
        <is>
          <t>Mangrove</t>
        </is>
      </c>
      <c r="D114" s="164" t="n">
        <v>8146.603673541718</v>
      </c>
      <c r="E114" s="157" t="n">
        <v>8223.251024106406</v>
      </c>
      <c r="F114" s="165" t="n">
        <v>3516</v>
      </c>
      <c r="G114" s="126" t="inlineStr">
        <is>
          <t>Global Mangrove Watch dataset for mangrove extent v4</t>
        </is>
      </c>
      <c r="H114" s="126" t="inlineStr">
        <is>
          <t>Global Mangrove Watch dataset for mangrove extent v4</t>
        </is>
      </c>
      <c r="I114" s="126" t="inlineStr">
        <is>
          <t>Global Mangrove Watch dataset for mangrove extent v4</t>
        </is>
      </c>
    </row>
    <row r="115">
      <c r="A115" s="126" t="inlineStr">
        <is>
          <t>Turks and Caicos Islands</t>
        </is>
      </c>
      <c r="B115" s="143">
        <f t="array" ref="B115">INDEX(Countries!D114:D372, MATCH(A115, Countries!B114:B372, 0))</f>
        <v/>
      </c>
      <c r="C115" s="163" t="inlineStr">
        <is>
          <t>Mangrove</t>
        </is>
      </c>
      <c r="D115" s="164" t="n">
        <v>15318.52616045696</v>
      </c>
      <c r="E115" s="157" t="n">
        <v>12597.72237977844</v>
      </c>
      <c r="F115" s="165" t="n">
        <v>2566</v>
      </c>
      <c r="G115" s="126" t="inlineStr">
        <is>
          <t>Global Mangrove Watch dataset for mangrove extent v4</t>
        </is>
      </c>
      <c r="H115" s="126" t="inlineStr">
        <is>
          <t>Global Mangrove Watch dataset for mangrove extent v4</t>
        </is>
      </c>
      <c r="I115" s="126" t="inlineStr">
        <is>
          <t>Global Mangrove Watch dataset for mangrove extent v4</t>
        </is>
      </c>
    </row>
    <row r="116">
      <c r="A116" s="126" t="inlineStr">
        <is>
          <t>Tuvalu</t>
        </is>
      </c>
      <c r="B116" s="143">
        <f t="array" ref="B116">INDEX(Countries!D115:D373, MATCH(A116, Countries!B115:B373, 0))</f>
        <v/>
      </c>
      <c r="C116" s="163" t="inlineStr">
        <is>
          <t>Mangrove</t>
        </is>
      </c>
      <c r="D116" s="164" t="n">
        <v>8.911715002600106</v>
      </c>
      <c r="E116" s="157" t="n">
        <v>8.911715002600106</v>
      </c>
      <c r="F116" s="165" t="n"/>
      <c r="G116" s="126" t="inlineStr">
        <is>
          <t>Global Mangrove Watch dataset for mangrove extent v4</t>
        </is>
      </c>
      <c r="H116" s="126" t="inlineStr">
        <is>
          <t>Global Mangrove Watch dataset for mangrove extent v4</t>
        </is>
      </c>
      <c r="I116" s="126" t="inlineStr">
        <is>
          <t>Global Mangrove Watch dataset for mangrove extent v4</t>
        </is>
      </c>
    </row>
    <row r="117">
      <c r="A117" s="126" t="inlineStr">
        <is>
          <t>United Arab Emirates</t>
        </is>
      </c>
      <c r="B117" s="143">
        <f t="array" ref="B117">INDEX(Countries!D116:D374, MATCH(A117, Countries!B116:B374, 0))</f>
        <v/>
      </c>
      <c r="C117" s="163" t="inlineStr">
        <is>
          <t>Mangrove</t>
        </is>
      </c>
      <c r="D117" s="164" t="n">
        <v>2055.544600974735</v>
      </c>
      <c r="E117" s="166" t="n">
        <v>2390.237060508678</v>
      </c>
      <c r="F117" s="165" t="n">
        <v>6148</v>
      </c>
      <c r="G117" s="126" t="inlineStr">
        <is>
          <t>Global Mangrove Watch dataset for mangrove extent v4</t>
        </is>
      </c>
      <c r="H117" s="126" t="inlineStr">
        <is>
          <t>Global Mangrove Watch dataset for mangrove extent v4</t>
        </is>
      </c>
      <c r="I117" s="126" t="inlineStr">
        <is>
          <t>Global Mangrove Watch dataset for mangrove extent v4</t>
        </is>
      </c>
    </row>
    <row r="118">
      <c r="A118" s="126" t="inlineStr">
        <is>
          <t>Vanuatu</t>
        </is>
      </c>
      <c r="B118" s="143">
        <f t="array" ref="B118">INDEX(Countries!D117:D375, MATCH(A118, Countries!B117:B375, 0))</f>
        <v/>
      </c>
      <c r="C118" s="163" t="inlineStr">
        <is>
          <t>Mangrove</t>
        </is>
      </c>
      <c r="D118" s="164" t="n">
        <v>1571.768630453372</v>
      </c>
      <c r="E118" s="166" t="n">
        <v>1641.546377961205</v>
      </c>
      <c r="F118" s="165" t="n">
        <v>1764</v>
      </c>
      <c r="G118" s="126" t="inlineStr">
        <is>
          <t>Global Mangrove Watch dataset for mangrove extent v4</t>
        </is>
      </c>
      <c r="H118" s="126" t="inlineStr">
        <is>
          <t>Global Mangrove Watch dataset for mangrove extent v4</t>
        </is>
      </c>
      <c r="I118" s="126" t="inlineStr">
        <is>
          <t>Global Mangrove Watch dataset for mangrove extent v4</t>
        </is>
      </c>
    </row>
    <row r="119">
      <c r="A119" s="126" t="inlineStr">
        <is>
          <t>Venezuela, Bolivarian Republic of</t>
        </is>
      </c>
      <c r="B119" s="143">
        <f t="array" ref="B119">INDEX(Countries!D118:D376, MATCH(A119, Countries!B118:B376, 0))</f>
        <v/>
      </c>
      <c r="C119" s="163" t="inlineStr">
        <is>
          <t>Mangrove</t>
        </is>
      </c>
      <c r="D119" s="164" t="n">
        <v>284392.096306692</v>
      </c>
      <c r="E119" s="166" t="n">
        <v>281984.1270320679</v>
      </c>
      <c r="F119" s="165" t="n">
        <v>92357</v>
      </c>
      <c r="G119" s="126" t="inlineStr">
        <is>
          <t>Global Mangrove Watch dataset for mangrove extent v4</t>
        </is>
      </c>
      <c r="H119" s="126" t="inlineStr">
        <is>
          <t>Global Mangrove Watch dataset for mangrove extent v4</t>
        </is>
      </c>
      <c r="I119" s="126" t="inlineStr">
        <is>
          <t>Global Mangrove Watch dataset for mangrove extent v4</t>
        </is>
      </c>
    </row>
    <row r="120">
      <c r="A120" s="126" t="inlineStr">
        <is>
          <t>Viet Nam</t>
        </is>
      </c>
      <c r="B120" s="143">
        <f t="array" ref="B120">INDEX(Countries!D119:D377, MATCH(A120, Countries!B119:B377, 0))</f>
        <v/>
      </c>
      <c r="C120" s="163" t="inlineStr">
        <is>
          <t>Mangrove</t>
        </is>
      </c>
      <c r="D120" s="164" t="n">
        <v>184654.8862004886</v>
      </c>
      <c r="E120" s="166" t="n">
        <v>185513.2426045269</v>
      </c>
      <c r="F120" s="165" t="n">
        <v>85478</v>
      </c>
      <c r="G120" s="126" t="inlineStr">
        <is>
          <t>Global Mangrove Watch dataset for mangrove extent v4</t>
        </is>
      </c>
      <c r="H120" s="126" t="inlineStr">
        <is>
          <t>Global Mangrove Watch dataset for mangrove extent v4</t>
        </is>
      </c>
      <c r="I120" s="126" t="inlineStr">
        <is>
          <t>Global Mangrove Watch dataset for mangrove extent v4</t>
        </is>
      </c>
    </row>
    <row r="121">
      <c r="A121" s="126" t="inlineStr">
        <is>
          <t>Virgin Islands, U.S.</t>
        </is>
      </c>
      <c r="B121" s="143">
        <f t="array" ref="B121">INDEX(Countries!D120:D378, MATCH(A121, Countries!B120:B378, 0))</f>
        <v/>
      </c>
      <c r="C121" s="163" t="inlineStr">
        <is>
          <t>Mangrove</t>
        </is>
      </c>
      <c r="D121" s="164" t="n">
        <v>263.1441991101912</v>
      </c>
      <c r="E121" s="166" t="n">
        <v>259.2514951625694</v>
      </c>
      <c r="F121" s="165" t="n">
        <v>85</v>
      </c>
      <c r="G121" s="126" t="inlineStr">
        <is>
          <t>Global Mangrove Watch dataset for mangrove extent v4</t>
        </is>
      </c>
      <c r="H121" s="126" t="inlineStr">
        <is>
          <t>Global Mangrove Watch dataset for mangrove extent v4</t>
        </is>
      </c>
      <c r="I121" s="126" t="inlineStr">
        <is>
          <t>Global Mangrove Watch dataset for mangrove extent v4</t>
        </is>
      </c>
    </row>
    <row r="122">
      <c r="A122" s="126" t="inlineStr">
        <is>
          <t>Wallis and Futuna</t>
        </is>
      </c>
      <c r="B122" s="143">
        <f t="array" ref="B122">INDEX(Countries!D121:D379, MATCH(A122, Countries!B121:B379, 0))</f>
        <v/>
      </c>
      <c r="C122" s="163" t="inlineStr">
        <is>
          <t>Mangrove</t>
        </is>
      </c>
      <c r="D122" s="164" t="n">
        <v>29.36241382094458</v>
      </c>
      <c r="E122" s="166" t="n">
        <v>29.36241382094458</v>
      </c>
      <c r="F122" s="165" t="n"/>
      <c r="G122" s="126" t="inlineStr">
        <is>
          <t>Global Mangrove Watch dataset for mangrove extent v4</t>
        </is>
      </c>
      <c r="H122" s="126" t="inlineStr">
        <is>
          <t>Global Mangrove Watch dataset for mangrove extent v4</t>
        </is>
      </c>
      <c r="I122" s="126" t="inlineStr">
        <is>
          <t>Global Mangrove Watch dataset for mangrove extent v4</t>
        </is>
      </c>
    </row>
    <row r="123">
      <c r="A123" s="126" t="inlineStr">
        <is>
          <t>Yemen</t>
        </is>
      </c>
      <c r="B123" s="143">
        <f t="array" ref="B123">INDEX(Countries!D122:D380, MATCH(A123, Countries!B122:B380, 0))</f>
        <v/>
      </c>
      <c r="C123" s="163" t="inlineStr">
        <is>
          <t>Mangrove</t>
        </is>
      </c>
      <c r="D123" s="164" t="n">
        <v>1465.378634133107</v>
      </c>
      <c r="E123" s="166" t="n">
        <v>1595.587525028715</v>
      </c>
      <c r="F123" s="165" t="n">
        <v>1300</v>
      </c>
      <c r="G123" s="126" t="inlineStr">
        <is>
          <t>Global Mangrove Watch dataset for mangrove extent v4</t>
        </is>
      </c>
      <c r="H123" s="126" t="inlineStr">
        <is>
          <t>Global Mangrove Watch dataset for mangrove extent v4</t>
        </is>
      </c>
      <c r="I123" s="126" t="inlineStr">
        <is>
          <t>Global Mangrove Watch dataset for mangrove extent v4</t>
        </is>
      </c>
    </row>
    <row r="124">
      <c r="A124" s="126" t="inlineStr">
        <is>
          <t>Italy</t>
        </is>
      </c>
      <c r="B124" s="143">
        <f t="array" ref="B124">INDEX(Countries!D2:D381, MATCH(A124, Countries!B2:B381, 0))</f>
        <v/>
      </c>
      <c r="C124" s="163" t="inlineStr">
        <is>
          <t>Mangrove</t>
        </is>
      </c>
      <c r="D124" s="164" t="n"/>
      <c r="E124" s="166" t="n"/>
      <c r="F124" s="165" t="n"/>
      <c r="G124" s="126" t="inlineStr">
        <is>
          <t>Global Mangrove Watch dataset for mangrove extent v4</t>
        </is>
      </c>
      <c r="H124" s="126" t="inlineStr">
        <is>
          <t>Global Mangrove Watch dataset for mangrove extent v4</t>
        </is>
      </c>
      <c r="I124" s="126" t="inlineStr">
        <is>
          <t>Global Mangrove Watch dataset for mangrove extent v4</t>
        </is>
      </c>
    </row>
    <row r="125">
      <c r="A125" s="126" t="inlineStr">
        <is>
          <t>Ukraine</t>
        </is>
      </c>
      <c r="B125" s="143">
        <f t="array" ref="B125">INDEX(Countries!D124:D382, MATCH(A125, Countries!B124:B382, 0))</f>
        <v/>
      </c>
      <c r="C125" s="163" t="inlineStr">
        <is>
          <t>Mangrove</t>
        </is>
      </c>
      <c r="D125" s="164" t="n"/>
      <c r="E125" s="166" t="n"/>
      <c r="F125" s="165" t="n"/>
      <c r="G125" s="126" t="inlineStr">
        <is>
          <t>Global Mangrove Watch dataset for mangrove extent v4</t>
        </is>
      </c>
      <c r="H125" s="126" t="inlineStr">
        <is>
          <t>Global Mangrove Watch dataset for mangrove extent v4</t>
        </is>
      </c>
      <c r="I125" s="126" t="inlineStr">
        <is>
          <t>Global Mangrove Watch dataset for mangrove extent v4</t>
        </is>
      </c>
    </row>
    <row r="126">
      <c r="A126" s="126" t="inlineStr">
        <is>
          <t>Tunisia</t>
        </is>
      </c>
      <c r="B126" s="143">
        <f t="array" ref="B126">INDEX(Countries!D125:D383, MATCH(A126, Countries!B125:B383, 0))</f>
        <v/>
      </c>
      <c r="C126" s="163" t="inlineStr">
        <is>
          <t>Mangrove</t>
        </is>
      </c>
      <c r="D126" s="164" t="n"/>
      <c r="E126" s="166" t="n"/>
      <c r="F126" s="165" t="n"/>
      <c r="G126" s="126" t="inlineStr">
        <is>
          <t>Global Mangrove Watch dataset for mangrove extent v4</t>
        </is>
      </c>
      <c r="H126" s="126" t="inlineStr">
        <is>
          <t>Global Mangrove Watch dataset for mangrove extent v4</t>
        </is>
      </c>
      <c r="I126" s="126" t="inlineStr">
        <is>
          <t>Global Mangrove Watch dataset for mangrove extent v4</t>
        </is>
      </c>
    </row>
    <row r="127">
      <c r="A127" s="126" t="inlineStr">
        <is>
          <t>Spain</t>
        </is>
      </c>
      <c r="B127" s="143">
        <f t="array" ref="B127">INDEX(Countries!D126:D384, MATCH(A127, Countries!B126:B384, 0))</f>
        <v/>
      </c>
      <c r="C127" s="163" t="inlineStr">
        <is>
          <t>Mangrove</t>
        </is>
      </c>
      <c r="D127" s="164" t="n"/>
      <c r="E127" s="166" t="n"/>
      <c r="F127" s="165" t="n"/>
      <c r="G127" s="126" t="inlineStr">
        <is>
          <t>Global Mangrove Watch dataset for mangrove extent v4</t>
        </is>
      </c>
      <c r="H127" s="126" t="inlineStr">
        <is>
          <t>Global Mangrove Watch dataset for mangrove extent v4</t>
        </is>
      </c>
      <c r="I127" s="126" t="inlineStr">
        <is>
          <t>Global Mangrove Watch dataset for mangrove extent v4</t>
        </is>
      </c>
    </row>
    <row r="128">
      <c r="A128" s="126" t="inlineStr">
        <is>
          <t>Kuwait</t>
        </is>
      </c>
      <c r="B128" s="143">
        <f t="array" ref="B128">INDEX(Countries!D2:D385, MATCH(A128, Countries!B2:B385, 0))</f>
        <v/>
      </c>
      <c r="C128" s="163" t="inlineStr">
        <is>
          <t>Mangrove</t>
        </is>
      </c>
      <c r="D128" s="164" t="n"/>
      <c r="E128" s="166" t="n"/>
      <c r="F128" s="165" t="n"/>
      <c r="G128" s="126" t="inlineStr">
        <is>
          <t>Global Mangrove Watch dataset for mangrove extent v4</t>
        </is>
      </c>
      <c r="H128" s="126" t="inlineStr">
        <is>
          <t>Global Mangrove Watch dataset for mangrove extent v4</t>
        </is>
      </c>
      <c r="I128" s="126" t="inlineStr">
        <is>
          <t>Global Mangrove Watch dataset for mangrove extent v4</t>
        </is>
      </c>
    </row>
    <row r="129">
      <c r="A129" s="126" t="inlineStr">
        <is>
          <t>Denmark</t>
        </is>
      </c>
      <c r="B129" s="143">
        <f t="array" ref="B129">INDEX(Countries!D1:D386, MATCH(A129, Countries!B1:B386, 0))</f>
        <v/>
      </c>
      <c r="C129" s="163" t="inlineStr">
        <is>
          <t>Mangrove</t>
        </is>
      </c>
      <c r="D129" s="164" t="n"/>
      <c r="E129" s="166" t="n"/>
      <c r="F129" s="165" t="n"/>
      <c r="G129" s="126" t="inlineStr">
        <is>
          <t>Global Mangrove Watch dataset for mangrove extent v4</t>
        </is>
      </c>
      <c r="H129" s="126" t="inlineStr">
        <is>
          <t>Global Mangrove Watch dataset for mangrove extent v4</t>
        </is>
      </c>
      <c r="I129" s="126" t="inlineStr">
        <is>
          <t>Global Mangrove Watch dataset for mangrove extent v4</t>
        </is>
      </c>
    </row>
    <row r="130">
      <c r="A130" s="126" t="inlineStr">
        <is>
          <t>France</t>
        </is>
      </c>
      <c r="B130" s="143">
        <f t="array" ref="B130">INDEX(Countries!D1:D387, MATCH(A130, Countries!B1:B387, 0))</f>
        <v/>
      </c>
      <c r="C130" s="163" t="inlineStr">
        <is>
          <t>Mangrove</t>
        </is>
      </c>
      <c r="D130" s="164" t="n"/>
      <c r="E130" s="166" t="n"/>
      <c r="F130" s="165" t="n"/>
      <c r="G130" s="126" t="inlineStr">
        <is>
          <t>Global Mangrove Watch dataset for mangrove extent v4</t>
        </is>
      </c>
      <c r="H130" s="126" t="inlineStr">
        <is>
          <t>Global Mangrove Watch dataset for mangrove extent v4</t>
        </is>
      </c>
      <c r="I130" s="126" t="inlineStr">
        <is>
          <t>Global Mangrove Watch dataset for mangrove extent v4</t>
        </is>
      </c>
    </row>
    <row r="131">
      <c r="A131" s="126" t="inlineStr">
        <is>
          <t>Russian Federation</t>
        </is>
      </c>
      <c r="B131" s="143">
        <f t="array" ref="B131">INDEX(Countries!D130:D388, MATCH(A131, Countries!B130:B388, 0))</f>
        <v/>
      </c>
      <c r="C131" s="163" t="inlineStr">
        <is>
          <t>Mangrove</t>
        </is>
      </c>
      <c r="D131" s="164" t="n"/>
      <c r="E131" s="166" t="n"/>
      <c r="F131" s="165" t="n"/>
      <c r="G131" s="126" t="inlineStr">
        <is>
          <t>Global Mangrove Watch dataset for mangrove extent v4</t>
        </is>
      </c>
      <c r="H131" s="126" t="inlineStr">
        <is>
          <t>Global Mangrove Watch dataset for mangrove extent v4</t>
        </is>
      </c>
      <c r="I131" s="126" t="inlineStr">
        <is>
          <t>Global Mangrove Watch dataset for mangrove extent v4</t>
        </is>
      </c>
    </row>
    <row r="132">
      <c r="A132" s="126" t="inlineStr">
        <is>
          <t>United States Minor Outlying Islands</t>
        </is>
      </c>
      <c r="B132" s="143">
        <f t="array" ref="B132">INDEX(Countries!D131:D389, MATCH(A132, Countries!B131:B389, 0))</f>
        <v/>
      </c>
      <c r="C132" s="163" t="inlineStr">
        <is>
          <t>Mangrove</t>
        </is>
      </c>
      <c r="D132" s="164" t="n"/>
      <c r="E132" s="166" t="n"/>
      <c r="F132" s="165" t="n"/>
      <c r="G132" s="126" t="inlineStr">
        <is>
          <t>Global Mangrove Watch dataset for mangrove extent v4</t>
        </is>
      </c>
      <c r="H132" s="126" t="inlineStr">
        <is>
          <t>Global Mangrove Watch dataset for mangrove extent v4</t>
        </is>
      </c>
      <c r="I132" s="126" t="inlineStr">
        <is>
          <t>Global Mangrove Watch dataset for mangrove extent v4</t>
        </is>
      </c>
    </row>
    <row r="133">
      <c r="A133" s="126" t="inlineStr">
        <is>
          <t>Greece</t>
        </is>
      </c>
      <c r="B133" s="143">
        <f t="array" ref="B133">INDEX(Countries!D1:D390, MATCH(A133, Countries!B1:B390, 0))</f>
        <v/>
      </c>
      <c r="C133" s="163" t="inlineStr">
        <is>
          <t>Mangrove</t>
        </is>
      </c>
      <c r="D133" s="164" t="n"/>
      <c r="E133" s="166" t="n"/>
      <c r="F133" s="165" t="n"/>
      <c r="G133" s="126" t="inlineStr">
        <is>
          <t>Global Mangrove Watch dataset for mangrove extent v4</t>
        </is>
      </c>
      <c r="H133" s="126" t="inlineStr">
        <is>
          <t>Global Mangrove Watch dataset for mangrove extent v4</t>
        </is>
      </c>
      <c r="I133" s="126" t="inlineStr">
        <is>
          <t>Global Mangrove Watch dataset for mangrove extent v4</t>
        </is>
      </c>
    </row>
    <row r="134">
      <c r="A134" s="126" t="inlineStr">
        <is>
          <t>Canada</t>
        </is>
      </c>
      <c r="B134" s="143">
        <f t="array" ref="B134">INDEX(Countries!D1:D391, MATCH(A134, Countries!B1:B391, 0))</f>
        <v/>
      </c>
      <c r="C134" s="163" t="inlineStr">
        <is>
          <t>Mangrove</t>
        </is>
      </c>
      <c r="D134" s="164" t="n"/>
      <c r="E134" s="166" t="n"/>
      <c r="F134" s="165" t="n"/>
      <c r="G134" s="126" t="inlineStr">
        <is>
          <t>Global Mangrove Watch dataset for mangrove extent v4</t>
        </is>
      </c>
      <c r="H134" s="126" t="inlineStr">
        <is>
          <t>Global Mangrove Watch dataset for mangrove extent v4</t>
        </is>
      </c>
      <c r="I134" s="126" t="inlineStr">
        <is>
          <t>Global Mangrove Watch dataset for mangrove extent v4</t>
        </is>
      </c>
    </row>
    <row r="135">
      <c r="A135" s="126" t="inlineStr">
        <is>
          <t>Germany</t>
        </is>
      </c>
      <c r="B135" s="143">
        <f t="array" ref="B135">INDEX(Countries!D1:D392, MATCH(A135, Countries!B1:B392, 0))</f>
        <v/>
      </c>
      <c r="C135" s="163" t="inlineStr">
        <is>
          <t>Mangrove</t>
        </is>
      </c>
      <c r="D135" s="164" t="n"/>
      <c r="E135" s="166" t="n"/>
      <c r="F135" s="165" t="n"/>
      <c r="G135" s="126" t="inlineStr">
        <is>
          <t>Global Mangrove Watch dataset for mangrove extent v4</t>
        </is>
      </c>
      <c r="H135" s="126" t="inlineStr">
        <is>
          <t>Global Mangrove Watch dataset for mangrove extent v4</t>
        </is>
      </c>
      <c r="I135" s="126" t="inlineStr">
        <is>
          <t>Global Mangrove Watch dataset for mangrove extent v4</t>
        </is>
      </c>
    </row>
    <row r="136">
      <c r="A136" s="126" t="inlineStr">
        <is>
          <t>Croatia</t>
        </is>
      </c>
      <c r="B136" s="143">
        <f t="array" ref="B136">INDEX(Countries!D1:D393, MATCH(A136, Countries!B1:B393, 0))</f>
        <v/>
      </c>
      <c r="C136" s="163" t="inlineStr">
        <is>
          <t>Mangrove</t>
        </is>
      </c>
      <c r="D136" s="164" t="n"/>
      <c r="E136" s="166" t="n"/>
      <c r="F136" s="165" t="n"/>
      <c r="G136" s="126" t="inlineStr">
        <is>
          <t>Global Mangrove Watch dataset for mangrove extent v4</t>
        </is>
      </c>
      <c r="H136" s="126" t="inlineStr">
        <is>
          <t>Global Mangrove Watch dataset for mangrove extent v4</t>
        </is>
      </c>
      <c r="I136" s="126" t="inlineStr">
        <is>
          <t>Global Mangrove Watch dataset for mangrove extent v4</t>
        </is>
      </c>
    </row>
    <row r="137">
      <c r="A137" s="126" t="inlineStr">
        <is>
          <t>United Kingdom of Great Britain and Northern Ireland</t>
        </is>
      </c>
      <c r="B137" s="143">
        <f t="array" ref="B137">INDEX(Countries!D1:D394, MATCH(A137, Countries!B1:B394, 0))</f>
        <v/>
      </c>
      <c r="C137" s="163" t="inlineStr">
        <is>
          <t>Mangrove</t>
        </is>
      </c>
      <c r="D137" s="164" t="n"/>
      <c r="E137" s="166" t="n"/>
      <c r="F137" s="165" t="n"/>
      <c r="G137" s="126" t="inlineStr">
        <is>
          <t>Global Mangrove Watch dataset for mangrove extent v4</t>
        </is>
      </c>
      <c r="H137" s="126" t="inlineStr">
        <is>
          <t>Global Mangrove Watch dataset for mangrove extent v4</t>
        </is>
      </c>
      <c r="I137" s="126" t="inlineStr">
        <is>
          <t>Global Mangrove Watch dataset for mangrove extent v4</t>
        </is>
      </c>
    </row>
    <row r="138">
      <c r="A138" s="126" t="inlineStr">
        <is>
          <t>Malta</t>
        </is>
      </c>
      <c r="B138" s="143">
        <f t="array" ref="B138">INDEX(Countries!D137:D395, MATCH(A138, Countries!B137:B395, 0))</f>
        <v/>
      </c>
      <c r="C138" s="163" t="inlineStr">
        <is>
          <t>Mangrove</t>
        </is>
      </c>
      <c r="D138" s="164" t="n"/>
      <c r="E138" s="166" t="n"/>
      <c r="F138" s="165" t="n"/>
      <c r="G138" s="126" t="inlineStr">
        <is>
          <t>Global Mangrove Watch dataset for mangrove extent v4</t>
        </is>
      </c>
      <c r="H138" s="126" t="inlineStr">
        <is>
          <t>Global Mangrove Watch dataset for mangrove extent v4</t>
        </is>
      </c>
      <c r="I138" s="126" t="inlineStr">
        <is>
          <t>Global Mangrove Watch dataset for mangrove extent v4</t>
        </is>
      </c>
    </row>
    <row r="139">
      <c r="A139" s="126" t="inlineStr">
        <is>
          <t>Cyprus</t>
        </is>
      </c>
      <c r="B139" s="143">
        <f t="array" ref="B139">INDEX(Countries!D1:D396, MATCH(A139, Countries!B1:B396, 0))</f>
        <v/>
      </c>
      <c r="C139" s="163" t="inlineStr">
        <is>
          <t>Mangrove</t>
        </is>
      </c>
      <c r="D139" s="164" t="n"/>
      <c r="E139" s="166" t="n"/>
      <c r="F139" s="165" t="n"/>
      <c r="G139" s="126" t="inlineStr">
        <is>
          <t>Global Mangrove Watch dataset for mangrove extent v4</t>
        </is>
      </c>
      <c r="H139" s="126" t="inlineStr">
        <is>
          <t>Global Mangrove Watch dataset for mangrove extent v4</t>
        </is>
      </c>
      <c r="I139" s="126" t="inlineStr">
        <is>
          <t>Global Mangrove Watch dataset for mangrove extent v4</t>
        </is>
      </c>
    </row>
    <row r="140">
      <c r="A140" s="126" t="inlineStr">
        <is>
          <t>Norway</t>
        </is>
      </c>
      <c r="B140" s="143">
        <f t="array" ref="B140">INDEX(Countries!D139:D397, MATCH(A140, Countries!B139:B397, 0))</f>
        <v/>
      </c>
      <c r="C140" s="163" t="inlineStr">
        <is>
          <t>Mangrove</t>
        </is>
      </c>
      <c r="D140" s="164" t="n"/>
      <c r="E140" s="166" t="n"/>
      <c r="F140" s="165" t="n"/>
      <c r="G140" s="126" t="inlineStr">
        <is>
          <t>Global Mangrove Watch dataset for mangrove extent v4</t>
        </is>
      </c>
      <c r="H140" s="126" t="inlineStr">
        <is>
          <t>Global Mangrove Watch dataset for mangrove extent v4</t>
        </is>
      </c>
      <c r="I140" s="126" t="inlineStr">
        <is>
          <t>Global Mangrove Watch dataset for mangrove extent v4</t>
        </is>
      </c>
    </row>
    <row r="141">
      <c r="A141" s="126" t="inlineStr">
        <is>
          <t>Albania</t>
        </is>
      </c>
      <c r="B141" s="143">
        <f t="array" ref="B141">INDEX(Countries!D1:D398, MATCH(A141, Countries!B1:B398, 0))</f>
        <v/>
      </c>
      <c r="C141" s="163" t="inlineStr">
        <is>
          <t>Mangrove</t>
        </is>
      </c>
      <c r="D141" s="164" t="n"/>
      <c r="E141" s="166" t="n"/>
      <c r="F141" s="165" t="n"/>
      <c r="G141" s="126" t="inlineStr">
        <is>
          <t>Global Mangrove Watch dataset for mangrove extent v4</t>
        </is>
      </c>
      <c r="H141" s="126" t="inlineStr">
        <is>
          <t>Global Mangrove Watch dataset for mangrove extent v4</t>
        </is>
      </c>
      <c r="I141" s="126" t="inlineStr">
        <is>
          <t>Global Mangrove Watch dataset for mangrove extent v4</t>
        </is>
      </c>
    </row>
    <row r="142">
      <c r="A142" s="126" t="inlineStr">
        <is>
          <t>Algeria</t>
        </is>
      </c>
      <c r="B142" s="143">
        <f t="array" ref="B142">INDEX(Countries!D1:D399, MATCH(A142, Countries!B1:B399, 0))</f>
        <v/>
      </c>
      <c r="C142" s="163" t="inlineStr">
        <is>
          <t>Mangrove</t>
        </is>
      </c>
      <c r="D142" s="164" t="n"/>
      <c r="E142" s="166" t="n"/>
      <c r="F142" s="165" t="n"/>
      <c r="G142" s="126" t="inlineStr">
        <is>
          <t>Global Mangrove Watch dataset for mangrove extent v4</t>
        </is>
      </c>
      <c r="H142" s="126" t="inlineStr">
        <is>
          <t>Global Mangrove Watch dataset for mangrove extent v4</t>
        </is>
      </c>
      <c r="I142" s="126" t="inlineStr">
        <is>
          <t>Global Mangrove Watch dataset for mangrove extent v4</t>
        </is>
      </c>
    </row>
    <row r="143">
      <c r="A143" s="126" t="inlineStr">
        <is>
          <t>Sweden</t>
        </is>
      </c>
      <c r="B143" s="143">
        <f t="array" ref="B143">INDEX(Countries!D142:D400, MATCH(A143, Countries!B142:B400, 0))</f>
        <v/>
      </c>
      <c r="C143" s="163" t="inlineStr">
        <is>
          <t>Mangrove</t>
        </is>
      </c>
      <c r="D143" s="164" t="n"/>
      <c r="E143" s="166" t="n"/>
      <c r="F143" s="165" t="n"/>
      <c r="G143" s="126" t="inlineStr">
        <is>
          <t>Global Mangrove Watch dataset for mangrove extent v4</t>
        </is>
      </c>
      <c r="H143" s="126" t="inlineStr">
        <is>
          <t>Global Mangrove Watch dataset for mangrove extent v4</t>
        </is>
      </c>
      <c r="I143" s="126" t="inlineStr">
        <is>
          <t>Global Mangrove Watch dataset for mangrove extent v4</t>
        </is>
      </c>
    </row>
    <row r="144">
      <c r="A144" s="126" t="inlineStr">
        <is>
          <t>Israel</t>
        </is>
      </c>
      <c r="B144" s="143">
        <f t="array" ref="B144">INDEX(Countries!D1:D401, MATCH(A144, Countries!B1:B401, 0))</f>
        <v/>
      </c>
      <c r="C144" s="163" t="inlineStr">
        <is>
          <t>Mangrove</t>
        </is>
      </c>
      <c r="D144" s="164" t="n"/>
      <c r="E144" s="166" t="n"/>
      <c r="F144" s="165" t="n"/>
      <c r="G144" s="126" t="inlineStr">
        <is>
          <t>Global Mangrove Watch dataset for mangrove extent v4</t>
        </is>
      </c>
      <c r="H144" s="126" t="inlineStr">
        <is>
          <t>Global Mangrove Watch dataset for mangrove extent v4</t>
        </is>
      </c>
      <c r="I144" s="126" t="inlineStr">
        <is>
          <t>Global Mangrove Watch dataset for mangrove extent v4</t>
        </is>
      </c>
    </row>
    <row r="145">
      <c r="A145" s="126" t="inlineStr">
        <is>
          <t>Montserrat</t>
        </is>
      </c>
      <c r="B145" s="143">
        <f t="array" ref="B145">INDEX(Countries!D144:D402, MATCH(A145, Countries!B144:B402, 0))</f>
        <v/>
      </c>
      <c r="C145" s="163" t="inlineStr">
        <is>
          <t>Mangrove</t>
        </is>
      </c>
      <c r="D145" s="164" t="n"/>
      <c r="E145" s="166" t="n"/>
      <c r="F145" s="165" t="n"/>
      <c r="G145" s="126" t="inlineStr">
        <is>
          <t>Global Mangrove Watch dataset for mangrove extent v4</t>
        </is>
      </c>
      <c r="H145" s="126" t="inlineStr">
        <is>
          <t>Global Mangrove Watch dataset for mangrove extent v4</t>
        </is>
      </c>
      <c r="I145" s="126" t="inlineStr">
        <is>
          <t>Global Mangrove Watch dataset for mangrove extent v4</t>
        </is>
      </c>
    </row>
    <row r="146">
      <c r="A146" s="126" t="inlineStr">
        <is>
          <t>Libya</t>
        </is>
      </c>
      <c r="B146" s="143">
        <f t="array" ref="B146">INDEX(Countries!D1:D403, MATCH(A146, Countries!B1:B403, 0))</f>
        <v/>
      </c>
      <c r="C146" s="163" t="inlineStr">
        <is>
          <t>Mangrove</t>
        </is>
      </c>
      <c r="D146" s="164" t="n"/>
      <c r="E146" s="166" t="n"/>
      <c r="F146" s="165" t="n"/>
      <c r="G146" s="126" t="inlineStr">
        <is>
          <t>Global Mangrove Watch dataset for mangrove extent v4</t>
        </is>
      </c>
      <c r="H146" s="126" t="inlineStr">
        <is>
          <t>Global Mangrove Watch dataset for mangrove extent v4</t>
        </is>
      </c>
      <c r="I146" s="126" t="inlineStr">
        <is>
          <t>Global Mangrove Watch dataset for mangrove extent v4</t>
        </is>
      </c>
    </row>
    <row r="147">
      <c r="A147" s="126" t="inlineStr">
        <is>
          <t>Netherlands</t>
        </is>
      </c>
      <c r="B147" s="143">
        <f t="array" ref="B147">INDEX(Countries!D146:D404, MATCH(A147, Countries!B146:B404, 0))</f>
        <v/>
      </c>
      <c r="C147" s="163" t="inlineStr">
        <is>
          <t>Mangrove</t>
        </is>
      </c>
      <c r="D147" s="164" t="n"/>
      <c r="E147" s="166" t="n"/>
      <c r="F147" s="165" t="n"/>
      <c r="G147" s="126" t="inlineStr">
        <is>
          <t>Global Mangrove Watch dataset for mangrove extent v4</t>
        </is>
      </c>
      <c r="H147" s="126" t="inlineStr">
        <is>
          <t>Global Mangrove Watch dataset for mangrove extent v4</t>
        </is>
      </c>
      <c r="I147" s="126" t="inlineStr">
        <is>
          <t>Global Mangrove Watch dataset for mangrove extent v4</t>
        </is>
      </c>
    </row>
    <row r="148">
      <c r="A148" s="126" t="inlineStr">
        <is>
          <t>Poland</t>
        </is>
      </c>
      <c r="B148" s="143">
        <f t="array" ref="B148">INDEX(Countries!D147:D405, MATCH(A148, Countries!B147:B405, 0))</f>
        <v/>
      </c>
      <c r="C148" s="163" t="inlineStr">
        <is>
          <t>Mangrove</t>
        </is>
      </c>
      <c r="D148" s="164" t="n"/>
      <c r="E148" s="166" t="n"/>
      <c r="F148" s="165" t="n"/>
      <c r="G148" s="126" t="inlineStr">
        <is>
          <t>Global Mangrove Watch dataset for mangrove extent v4</t>
        </is>
      </c>
      <c r="H148" s="126" t="inlineStr">
        <is>
          <t>Global Mangrove Watch dataset for mangrove extent v4</t>
        </is>
      </c>
      <c r="I148" s="126" t="inlineStr">
        <is>
          <t>Global Mangrove Watch dataset for mangrove extent v4</t>
        </is>
      </c>
    </row>
    <row r="149">
      <c r="A149" s="126" t="inlineStr">
        <is>
          <t>Turkey</t>
        </is>
      </c>
      <c r="B149" s="143">
        <f t="array" ref="B149">INDEX(Countries!D148:D406, MATCH(A149, Countries!B148:B406, 0))</f>
        <v/>
      </c>
      <c r="C149" s="163" t="inlineStr">
        <is>
          <t>Mangrove</t>
        </is>
      </c>
      <c r="D149" s="164" t="n"/>
      <c r="E149" s="166" t="n"/>
      <c r="F149" s="165" t="n"/>
      <c r="G149" s="126" t="inlineStr">
        <is>
          <t>Global Mangrove Watch dataset for mangrove extent v4</t>
        </is>
      </c>
      <c r="H149" s="126" t="inlineStr">
        <is>
          <t>Global Mangrove Watch dataset for mangrove extent v4</t>
        </is>
      </c>
      <c r="I149" s="126" t="inlineStr">
        <is>
          <t>Global Mangrove Watch dataset for mangrove extent v4</t>
        </is>
      </c>
    </row>
    <row r="150">
      <c r="A150" s="126" t="inlineStr">
        <is>
          <t>Jordan</t>
        </is>
      </c>
      <c r="B150" s="143">
        <f t="array" ref="B150">INDEX(Countries!D1:D406, MATCH(A150, Countries!B1:B406, 0))</f>
        <v/>
      </c>
      <c r="C150" s="163" t="inlineStr">
        <is>
          <t>Mangrove</t>
        </is>
      </c>
      <c r="D150" s="164" t="n"/>
      <c r="E150" s="166" t="n"/>
      <c r="F150" s="165" t="n"/>
      <c r="G150" s="126" t="inlineStr">
        <is>
          <t>Global Mangrove Watch dataset for mangrove extent v4</t>
        </is>
      </c>
      <c r="H150" s="126" t="inlineStr">
        <is>
          <t>Global Mangrove Watch dataset for mangrove extent v4</t>
        </is>
      </c>
      <c r="I150" s="126" t="inlineStr">
        <is>
          <t>Global Mangrove Watch dataset for mangrove extent v4</t>
        </is>
      </c>
    </row>
    <row r="151">
      <c r="A151" s="126" t="inlineStr">
        <is>
          <t>China, Hong Kong Special Administrative Region</t>
        </is>
      </c>
      <c r="B151" s="143">
        <f t="array" ref="B151">INDEX(Countries!D2:D407, MATCH(A151, Countries!B2:B407, 0))</f>
        <v/>
      </c>
      <c r="C151" s="163" t="inlineStr">
        <is>
          <t>Mangrove</t>
        </is>
      </c>
      <c r="D151" s="164" t="n"/>
      <c r="E151" s="166" t="n"/>
      <c r="F151" s="165" t="n">
        <v>297</v>
      </c>
      <c r="G151" s="126" t="inlineStr">
        <is>
          <t>Global Mangrove Watch dataset for mangrove extent v4</t>
        </is>
      </c>
      <c r="H151" s="126" t="inlineStr">
        <is>
          <t>Global Mangrove Watch dataset for mangrove extent v4</t>
        </is>
      </c>
      <c r="I151" s="126" t="inlineStr">
        <is>
          <t>Global Mangrove Watch dataset for mangrove extent v4</t>
        </is>
      </c>
    </row>
    <row r="152">
      <c r="A152" s="126" t="inlineStr">
        <is>
          <t>Slovenia</t>
        </is>
      </c>
      <c r="B152" s="143">
        <f t="array" ref="B152">INDEX(Countries!D1:D409, MATCH(A152, Countries!B1:B409, 0))</f>
        <v/>
      </c>
      <c r="C152" s="163" t="inlineStr">
        <is>
          <t>Mangrove</t>
        </is>
      </c>
      <c r="D152" s="164" t="n"/>
      <c r="E152" s="166" t="n"/>
      <c r="F152" s="165" t="n"/>
      <c r="G152" s="126" t="inlineStr">
        <is>
          <t>Global Mangrove Watch dataset for mangrove extent v4</t>
        </is>
      </c>
      <c r="H152" s="126" t="inlineStr">
        <is>
          <t>Global Mangrove Watch dataset for mangrove extent v4</t>
        </is>
      </c>
      <c r="I152" s="126" t="inlineStr">
        <is>
          <t>Global Mangrove Watch dataset for mangrove extent v4</t>
        </is>
      </c>
    </row>
    <row r="153">
      <c r="A153" s="126" t="inlineStr">
        <is>
          <t>Argentina</t>
        </is>
      </c>
      <c r="B153" s="143">
        <f t="array" ref="B153">INDEX(Countries!D2:D410, MATCH(A153, Countries!B2:B410, 0))</f>
        <v/>
      </c>
      <c r="C153" s="163" t="inlineStr">
        <is>
          <t>Mangrove</t>
        </is>
      </c>
      <c r="D153" s="164" t="n"/>
      <c r="E153" s="166" t="n"/>
      <c r="F153" s="165" t="n"/>
      <c r="G153" s="126" t="inlineStr">
        <is>
          <t>Global Mangrove Watch dataset for mangrove extent v4</t>
        </is>
      </c>
      <c r="H153" s="126" t="inlineStr">
        <is>
          <t>Global Mangrove Watch dataset for mangrove extent v4</t>
        </is>
      </c>
      <c r="I153" s="126" t="inlineStr">
        <is>
          <t>Global Mangrove Watch dataset for mangrove extent v4</t>
        </is>
      </c>
    </row>
    <row r="154">
      <c r="A154" s="126" t="inlineStr">
        <is>
          <t>Azerbaijan</t>
        </is>
      </c>
      <c r="B154" s="143">
        <f t="array" ref="B154">INDEX(Countries!D3:D411, MATCH(A154, Countries!B3:B411, 0))</f>
        <v/>
      </c>
      <c r="C154" s="163" t="inlineStr">
        <is>
          <t>Mangrove</t>
        </is>
      </c>
      <c r="D154" s="164" t="n"/>
      <c r="E154" s="166" t="n"/>
      <c r="F154" s="165" t="n"/>
      <c r="G154" s="126" t="inlineStr">
        <is>
          <t>Global Mangrove Watch dataset for mangrove extent v4</t>
        </is>
      </c>
      <c r="H154" s="126" t="inlineStr">
        <is>
          <t>Global Mangrove Watch dataset for mangrove extent v4</t>
        </is>
      </c>
      <c r="I154" s="126" t="inlineStr">
        <is>
          <t>Global Mangrove Watch dataset for mangrove extent v4</t>
        </is>
      </c>
    </row>
    <row r="155">
      <c r="A155" s="126" t="inlineStr">
        <is>
          <t>Belgium</t>
        </is>
      </c>
      <c r="B155" s="143">
        <f t="array" ref="B155">INDEX(Countries!D4:D412, MATCH(A155, Countries!B4:B412, 0))</f>
        <v/>
      </c>
      <c r="C155" s="163" t="inlineStr">
        <is>
          <t>Mangrove</t>
        </is>
      </c>
      <c r="D155" s="164" t="n"/>
      <c r="E155" s="166" t="n"/>
      <c r="F155" s="165" t="n"/>
      <c r="G155" s="126" t="inlineStr">
        <is>
          <t>Global Mangrove Watch dataset for mangrove extent v4</t>
        </is>
      </c>
      <c r="H155" s="126" t="inlineStr">
        <is>
          <t>Global Mangrove Watch dataset for mangrove extent v4</t>
        </is>
      </c>
      <c r="I155" s="126" t="inlineStr">
        <is>
          <t>Global Mangrove Watch dataset for mangrove extent v4</t>
        </is>
      </c>
    </row>
    <row r="156">
      <c r="A156" s="126" t="inlineStr">
        <is>
          <t>Bosnia and Herzegovina</t>
        </is>
      </c>
      <c r="B156" s="143">
        <f t="array" ref="B156">INDEX(Countries!D5:D413, MATCH(A156, Countries!B5:B413, 0))</f>
        <v/>
      </c>
      <c r="C156" s="163" t="inlineStr">
        <is>
          <t>Mangrove</t>
        </is>
      </c>
      <c r="D156" s="164" t="n"/>
      <c r="E156" s="166" t="n"/>
      <c r="F156" s="165" t="n"/>
      <c r="G156" s="126" t="inlineStr">
        <is>
          <t>Global Mangrove Watch dataset for mangrove extent v4</t>
        </is>
      </c>
      <c r="H156" s="126" t="inlineStr">
        <is>
          <t>Global Mangrove Watch dataset for mangrove extent v4</t>
        </is>
      </c>
      <c r="I156" s="126" t="inlineStr">
        <is>
          <t>Global Mangrove Watch dataset for mangrove extent v4</t>
        </is>
      </c>
    </row>
    <row r="157">
      <c r="A157" s="126" t="inlineStr">
        <is>
          <t>British Indian Ocean Territory</t>
        </is>
      </c>
      <c r="B157" s="143">
        <f t="array" ref="B157">INDEX(Countries!D6:D414, MATCH(A157, Countries!B6:B414, 0))</f>
        <v/>
      </c>
      <c r="C157" s="163" t="inlineStr">
        <is>
          <t>Mangrove</t>
        </is>
      </c>
      <c r="D157" s="164" t="n"/>
      <c r="E157" s="166" t="n"/>
      <c r="F157" s="165" t="n"/>
      <c r="G157" s="126" t="inlineStr">
        <is>
          <t>Global Mangrove Watch dataset for mangrove extent v4</t>
        </is>
      </c>
      <c r="H157" s="126" t="inlineStr">
        <is>
          <t>Global Mangrove Watch dataset for mangrove extent v4</t>
        </is>
      </c>
      <c r="I157" s="126" t="inlineStr">
        <is>
          <t>Global Mangrove Watch dataset for mangrove extent v4</t>
        </is>
      </c>
    </row>
    <row r="158">
      <c r="A158" s="126" t="inlineStr">
        <is>
          <t>Bulgaria</t>
        </is>
      </c>
      <c r="B158" s="143">
        <f t="array" ref="B158">INDEX(Countries!D7:D415, MATCH(A158, Countries!B7:B415, 0))</f>
        <v/>
      </c>
      <c r="C158" s="163" t="inlineStr">
        <is>
          <t>Mangrove</t>
        </is>
      </c>
      <c r="D158" s="164" t="n"/>
      <c r="E158" s="166" t="n"/>
      <c r="F158" s="165" t="n"/>
      <c r="G158" s="126" t="inlineStr">
        <is>
          <t>Global Mangrove Watch dataset for mangrove extent v4</t>
        </is>
      </c>
      <c r="H158" s="126" t="inlineStr">
        <is>
          <t>Global Mangrove Watch dataset for mangrove extent v4</t>
        </is>
      </c>
      <c r="I158" s="126" t="inlineStr">
        <is>
          <t>Global Mangrove Watch dataset for mangrove extent v4</t>
        </is>
      </c>
    </row>
    <row r="159">
      <c r="A159" s="126" t="inlineStr">
        <is>
          <t>Cabo Verde</t>
        </is>
      </c>
      <c r="B159" s="143">
        <f t="array" ref="B159">INDEX(Countries!D8:D416, MATCH(A159, Countries!B8:B416, 0))</f>
        <v/>
      </c>
      <c r="C159" s="163" t="inlineStr">
        <is>
          <t>Mangrove</t>
        </is>
      </c>
      <c r="D159" s="164" t="n"/>
      <c r="E159" s="166" t="n"/>
      <c r="F159" s="165" t="n"/>
      <c r="G159" s="126" t="inlineStr">
        <is>
          <t>Global Mangrove Watch dataset for mangrove extent v4</t>
        </is>
      </c>
      <c r="H159" s="126" t="inlineStr">
        <is>
          <t>Global Mangrove Watch dataset for mangrove extent v4</t>
        </is>
      </c>
      <c r="I159" s="126" t="inlineStr">
        <is>
          <t>Global Mangrove Watch dataset for mangrove extent v4</t>
        </is>
      </c>
    </row>
    <row r="160">
      <c r="A160" s="126" t="inlineStr">
        <is>
          <t>Chile</t>
        </is>
      </c>
      <c r="B160" s="143">
        <f t="array" ref="B160">INDEX(Countries!D9:D417, MATCH(A160, Countries!B9:B417, 0))</f>
        <v/>
      </c>
      <c r="C160" s="163" t="inlineStr">
        <is>
          <t>Mangrove</t>
        </is>
      </c>
      <c r="D160" s="164" t="n"/>
      <c r="E160" s="166" t="n"/>
      <c r="F160" s="165" t="n"/>
      <c r="G160" s="126" t="inlineStr">
        <is>
          <t>Global Mangrove Watch dataset for mangrove extent v4</t>
        </is>
      </c>
      <c r="H160" s="126" t="inlineStr">
        <is>
          <t>Global Mangrove Watch dataset for mangrove extent v4</t>
        </is>
      </c>
      <c r="I160" s="126" t="inlineStr">
        <is>
          <t>Global Mangrove Watch dataset for mangrove extent v4</t>
        </is>
      </c>
    </row>
    <row r="161">
      <c r="A161" s="126" t="inlineStr">
        <is>
          <t>Estonia</t>
        </is>
      </c>
      <c r="B161" s="143">
        <f t="array" ref="B161">INDEX(Countries!D10:D418, MATCH(A161, Countries!B10:B418, 0))</f>
        <v/>
      </c>
      <c r="C161" s="163" t="inlineStr">
        <is>
          <t>Mangrove</t>
        </is>
      </c>
      <c r="D161" s="164" t="n"/>
      <c r="E161" s="166" t="n"/>
      <c r="F161" s="165" t="n"/>
      <c r="G161" s="126" t="inlineStr">
        <is>
          <t>Global Mangrove Watch dataset for mangrove extent v4</t>
        </is>
      </c>
      <c r="H161" s="126" t="inlineStr">
        <is>
          <t>Global Mangrove Watch dataset for mangrove extent v4</t>
        </is>
      </c>
      <c r="I161" s="126" t="inlineStr">
        <is>
          <t>Global Mangrove Watch dataset for mangrove extent v4</t>
        </is>
      </c>
    </row>
    <row r="162">
      <c r="A162" s="126" t="inlineStr">
        <is>
          <t>Falkland Islands (Malvinas)</t>
        </is>
      </c>
      <c r="B162" s="143">
        <f t="array" ref="B162">INDEX(Countries!D11:D419, MATCH(A162, Countries!B11:B419, 0))</f>
        <v/>
      </c>
      <c r="C162" s="163" t="inlineStr">
        <is>
          <t>Mangrove</t>
        </is>
      </c>
      <c r="D162" s="164" t="n"/>
      <c r="E162" s="166" t="n"/>
      <c r="F162" s="165" t="n"/>
      <c r="G162" s="126" t="inlineStr">
        <is>
          <t>Global Mangrove Watch dataset for mangrove extent v4</t>
        </is>
      </c>
      <c r="H162" s="126" t="inlineStr">
        <is>
          <t>Global Mangrove Watch dataset for mangrove extent v4</t>
        </is>
      </c>
      <c r="I162" s="126" t="inlineStr">
        <is>
          <t>Global Mangrove Watch dataset for mangrove extent v4</t>
        </is>
      </c>
    </row>
    <row r="163">
      <c r="A163" s="126" t="inlineStr">
        <is>
          <t>Faroe Islands</t>
        </is>
      </c>
      <c r="B163" s="143">
        <f t="array" ref="B163">INDEX(Countries!D12:D420, MATCH(A163, Countries!B12:B420, 0))</f>
        <v/>
      </c>
      <c r="C163" s="163" t="inlineStr">
        <is>
          <t>Mangrove</t>
        </is>
      </c>
      <c r="D163" s="164" t="n"/>
      <c r="E163" s="166" t="n"/>
      <c r="F163" s="165" t="n"/>
      <c r="G163" s="126" t="inlineStr">
        <is>
          <t>Global Mangrove Watch dataset for mangrove extent v4</t>
        </is>
      </c>
      <c r="H163" s="126" t="inlineStr">
        <is>
          <t>Global Mangrove Watch dataset for mangrove extent v4</t>
        </is>
      </c>
      <c r="I163" s="126" t="inlineStr">
        <is>
          <t>Global Mangrove Watch dataset for mangrove extent v4</t>
        </is>
      </c>
    </row>
    <row r="164">
      <c r="A164" s="126" t="inlineStr">
        <is>
          <t>Finland</t>
        </is>
      </c>
      <c r="B164" s="143">
        <f t="array" ref="B164">INDEX(Countries!D13:D421, MATCH(A164, Countries!B13:B421, 0))</f>
        <v/>
      </c>
      <c r="C164" s="163" t="inlineStr">
        <is>
          <t>Mangrove</t>
        </is>
      </c>
      <c r="D164" s="164" t="n"/>
      <c r="E164" s="166" t="n"/>
      <c r="F164" s="165" t="n"/>
      <c r="G164" s="126" t="inlineStr">
        <is>
          <t>Global Mangrove Watch dataset for mangrove extent v4</t>
        </is>
      </c>
      <c r="H164" s="126" t="inlineStr">
        <is>
          <t>Global Mangrove Watch dataset for mangrove extent v4</t>
        </is>
      </c>
      <c r="I164" s="126" t="inlineStr">
        <is>
          <t>Global Mangrove Watch dataset for mangrove extent v4</t>
        </is>
      </c>
    </row>
    <row r="165">
      <c r="A165" s="126" t="inlineStr">
        <is>
          <t>Georgia</t>
        </is>
      </c>
      <c r="B165" s="143">
        <f t="array" ref="B165">INDEX(Countries!D14:D422, MATCH(A165, Countries!B14:B422, 0))</f>
        <v/>
      </c>
      <c r="C165" s="163" t="inlineStr">
        <is>
          <t>Mangrove</t>
        </is>
      </c>
      <c r="D165" s="164" t="n"/>
      <c r="E165" s="166" t="n"/>
      <c r="F165" s="165" t="n"/>
      <c r="G165" s="126" t="inlineStr">
        <is>
          <t>Global Mangrove Watch dataset for mangrove extent v4</t>
        </is>
      </c>
      <c r="H165" s="126" t="inlineStr">
        <is>
          <t>Global Mangrove Watch dataset for mangrove extent v4</t>
        </is>
      </c>
      <c r="I165" s="126" t="inlineStr">
        <is>
          <t>Global Mangrove Watch dataset for mangrove extent v4</t>
        </is>
      </c>
    </row>
    <row r="166">
      <c r="A166" s="126" t="inlineStr">
        <is>
          <t>Gibraltar</t>
        </is>
      </c>
      <c r="B166" s="143">
        <f t="array" ref="B166">INDEX(Countries!D15:D423, MATCH(A166, Countries!B15:B423, 0))</f>
        <v/>
      </c>
      <c r="C166" s="163" t="inlineStr">
        <is>
          <t>Mangrove</t>
        </is>
      </c>
      <c r="D166" s="164" t="n"/>
      <c r="E166" s="166" t="n"/>
      <c r="F166" s="165" t="n"/>
      <c r="G166" s="126" t="inlineStr">
        <is>
          <t>Global Mangrove Watch dataset for mangrove extent v4</t>
        </is>
      </c>
      <c r="H166" s="126" t="inlineStr">
        <is>
          <t>Global Mangrove Watch dataset for mangrove extent v4</t>
        </is>
      </c>
      <c r="I166" s="126" t="inlineStr">
        <is>
          <t>Global Mangrove Watch dataset for mangrove extent v4</t>
        </is>
      </c>
    </row>
    <row r="167">
      <c r="A167" s="126" t="inlineStr">
        <is>
          <t>Greenland</t>
        </is>
      </c>
      <c r="B167" s="143">
        <f t="array" ref="B167">INDEX(Countries!D16:D424, MATCH(A167, Countries!B16:B424, 0))</f>
        <v/>
      </c>
      <c r="C167" s="163" t="inlineStr">
        <is>
          <t>Mangrove</t>
        </is>
      </c>
      <c r="D167" s="164" t="n"/>
      <c r="E167" s="166" t="n"/>
      <c r="F167" s="165" t="n"/>
      <c r="G167" s="126" t="inlineStr">
        <is>
          <t>Global Mangrove Watch dataset for mangrove extent v4</t>
        </is>
      </c>
      <c r="H167" s="126" t="inlineStr">
        <is>
          <t>Global Mangrove Watch dataset for mangrove extent v4</t>
        </is>
      </c>
      <c r="I167" s="126" t="inlineStr">
        <is>
          <t>Global Mangrove Watch dataset for mangrove extent v4</t>
        </is>
      </c>
    </row>
    <row r="168">
      <c r="A168" s="126" t="inlineStr">
        <is>
          <t>Guernsey</t>
        </is>
      </c>
      <c r="B168" s="143">
        <f t="array" ref="B168">INDEX(Countries!D17:D425, MATCH(A168, Countries!B17:B425, 0))</f>
        <v/>
      </c>
      <c r="C168" s="163" t="inlineStr">
        <is>
          <t>Mangrove</t>
        </is>
      </c>
      <c r="D168" s="164" t="n"/>
      <c r="E168" s="166" t="n"/>
      <c r="F168" s="165" t="n"/>
      <c r="G168" s="126" t="inlineStr">
        <is>
          <t>Global Mangrove Watch dataset for mangrove extent v4</t>
        </is>
      </c>
      <c r="H168" s="126" t="inlineStr">
        <is>
          <t>Global Mangrove Watch dataset for mangrove extent v4</t>
        </is>
      </c>
      <c r="I168" s="126" t="inlineStr">
        <is>
          <t>Global Mangrove Watch dataset for mangrove extent v4</t>
        </is>
      </c>
    </row>
    <row r="169">
      <c r="A169" s="126" t="inlineStr">
        <is>
          <t>Iceland</t>
        </is>
      </c>
      <c r="B169" s="143">
        <f t="array" ref="B169">INDEX(Countries!D18:D426, MATCH(A169, Countries!B18:B426, 0))</f>
        <v/>
      </c>
      <c r="C169" s="163" t="inlineStr">
        <is>
          <t>Mangrove</t>
        </is>
      </c>
      <c r="D169" s="164" t="n"/>
      <c r="E169" s="166" t="n"/>
      <c r="F169" s="165" t="n"/>
      <c r="G169" s="126" t="inlineStr">
        <is>
          <t>Global Mangrove Watch dataset for mangrove extent v4</t>
        </is>
      </c>
      <c r="H169" s="126" t="inlineStr">
        <is>
          <t>Global Mangrove Watch dataset for mangrove extent v4</t>
        </is>
      </c>
      <c r="I169" s="126" t="inlineStr">
        <is>
          <t>Global Mangrove Watch dataset for mangrove extent v4</t>
        </is>
      </c>
    </row>
    <row r="170">
      <c r="A170" s="126" t="inlineStr">
        <is>
          <t>Iraq</t>
        </is>
      </c>
      <c r="B170" s="143">
        <f t="array" ref="B170">INDEX(Countries!D19:D427, MATCH(A170, Countries!B19:B427, 0))</f>
        <v/>
      </c>
      <c r="C170" s="163" t="inlineStr">
        <is>
          <t>Mangrove</t>
        </is>
      </c>
      <c r="D170" s="164" t="n"/>
      <c r="E170" s="166" t="n"/>
      <c r="F170" s="165" t="n"/>
      <c r="G170" s="126" t="inlineStr">
        <is>
          <t>Global Mangrove Watch dataset for mangrove extent v4</t>
        </is>
      </c>
      <c r="H170" s="126" t="inlineStr">
        <is>
          <t>Global Mangrove Watch dataset for mangrove extent v4</t>
        </is>
      </c>
      <c r="I170" s="126" t="inlineStr">
        <is>
          <t>Global Mangrove Watch dataset for mangrove extent v4</t>
        </is>
      </c>
    </row>
    <row r="171">
      <c r="A171" s="126" t="inlineStr">
        <is>
          <t>Ireland</t>
        </is>
      </c>
      <c r="B171" s="143">
        <f t="array" ref="B171">INDEX(Countries!D20:D428, MATCH(A171, Countries!B20:B428, 0))</f>
        <v/>
      </c>
      <c r="C171" s="163" t="inlineStr">
        <is>
          <t>Mangrove</t>
        </is>
      </c>
      <c r="D171" s="164" t="n"/>
      <c r="E171" s="166" t="n"/>
      <c r="F171" s="165" t="n"/>
      <c r="G171" s="126" t="inlineStr">
        <is>
          <t>Global Mangrove Watch dataset for mangrove extent v4</t>
        </is>
      </c>
      <c r="H171" s="126" t="inlineStr">
        <is>
          <t>Global Mangrove Watch dataset for mangrove extent v4</t>
        </is>
      </c>
      <c r="I171" s="126" t="inlineStr">
        <is>
          <t>Global Mangrove Watch dataset for mangrove extent v4</t>
        </is>
      </c>
    </row>
    <row r="172">
      <c r="A172" s="126" t="inlineStr">
        <is>
          <t>Isle of Man</t>
        </is>
      </c>
      <c r="B172" s="143">
        <f t="array" ref="B172">INDEX(Countries!D21:D429, MATCH(A172, Countries!B21:B429, 0))</f>
        <v/>
      </c>
      <c r="C172" s="163" t="inlineStr">
        <is>
          <t>Mangrove</t>
        </is>
      </c>
      <c r="D172" s="164" t="n"/>
      <c r="E172" s="166" t="n"/>
      <c r="F172" s="165" t="n"/>
      <c r="G172" s="126" t="inlineStr">
        <is>
          <t>Global Mangrove Watch dataset for mangrove extent v4</t>
        </is>
      </c>
      <c r="H172" s="126" t="inlineStr">
        <is>
          <t>Global Mangrove Watch dataset for mangrove extent v4</t>
        </is>
      </c>
      <c r="I172" s="126" t="inlineStr">
        <is>
          <t>Global Mangrove Watch dataset for mangrove extent v4</t>
        </is>
      </c>
    </row>
    <row r="173">
      <c r="A173" s="126" t="inlineStr">
        <is>
          <t>Jersey</t>
        </is>
      </c>
      <c r="B173" s="143">
        <f t="array" ref="B173">INDEX(Countries!D22:D430, MATCH(A173, Countries!B22:B430, 0))</f>
        <v/>
      </c>
      <c r="C173" s="163" t="inlineStr">
        <is>
          <t>Mangrove</t>
        </is>
      </c>
      <c r="D173" s="164" t="n"/>
      <c r="E173" s="166" t="n"/>
      <c r="F173" s="165" t="n"/>
      <c r="G173" s="126" t="inlineStr">
        <is>
          <t>Global Mangrove Watch dataset for mangrove extent v4</t>
        </is>
      </c>
      <c r="H173" s="126" t="inlineStr">
        <is>
          <t>Global Mangrove Watch dataset for mangrove extent v4</t>
        </is>
      </c>
      <c r="I173" s="126" t="inlineStr">
        <is>
          <t>Global Mangrove Watch dataset for mangrove extent v4</t>
        </is>
      </c>
    </row>
    <row r="174">
      <c r="A174" s="126" t="inlineStr">
        <is>
          <t>Kazakhstan</t>
        </is>
      </c>
      <c r="B174" s="143">
        <f t="array" ref="B174">INDEX(Countries!D23:D431, MATCH(A174, Countries!B23:B431, 0))</f>
        <v/>
      </c>
      <c r="C174" s="163" t="inlineStr">
        <is>
          <t>Mangrove</t>
        </is>
      </c>
      <c r="D174" s="164" t="n"/>
      <c r="E174" s="166" t="n"/>
      <c r="F174" s="165" t="n"/>
      <c r="G174" s="126" t="inlineStr">
        <is>
          <t>Global Mangrove Watch dataset for mangrove extent v4</t>
        </is>
      </c>
      <c r="H174" s="126" t="inlineStr">
        <is>
          <t>Global Mangrove Watch dataset for mangrove extent v4</t>
        </is>
      </c>
      <c r="I174" s="126" t="inlineStr">
        <is>
          <t>Global Mangrove Watch dataset for mangrove extent v4</t>
        </is>
      </c>
    </row>
    <row r="175">
      <c r="A175" s="126" t="inlineStr">
        <is>
          <t>Democratic People's Republic of Korea</t>
        </is>
      </c>
      <c r="B175" s="143">
        <f t="array" ref="B175">INDEX(Countries!D24:D432, MATCH(A175, Countries!B24:B432, 0))</f>
        <v/>
      </c>
      <c r="C175" s="163" t="inlineStr">
        <is>
          <t>Mangrove</t>
        </is>
      </c>
      <c r="D175" s="164" t="n"/>
      <c r="E175" s="166" t="n"/>
      <c r="F175" s="165" t="n"/>
      <c r="G175" s="126" t="inlineStr">
        <is>
          <t>Global Mangrove Watch dataset for mangrove extent v4</t>
        </is>
      </c>
      <c r="H175" s="126" t="inlineStr">
        <is>
          <t>Global Mangrove Watch dataset for mangrove extent v4</t>
        </is>
      </c>
      <c r="I175" s="126" t="inlineStr">
        <is>
          <t>Global Mangrove Watch dataset for mangrove extent v4</t>
        </is>
      </c>
    </row>
    <row r="176">
      <c r="A176" s="126" t="inlineStr">
        <is>
          <t>Republic of Korea</t>
        </is>
      </c>
      <c r="B176" s="143">
        <f t="array" ref="B176">INDEX(Countries!D1:D433, MATCH(A176, Countries!B1:B433, 0))</f>
        <v/>
      </c>
      <c r="C176" s="163" t="inlineStr">
        <is>
          <t>Mangrove</t>
        </is>
      </c>
      <c r="D176" s="164" t="n"/>
      <c r="E176" s="166" t="n"/>
      <c r="F176" s="165" t="n"/>
      <c r="G176" s="126" t="inlineStr">
        <is>
          <t>Global Mangrove Watch dataset for mangrove extent v4</t>
        </is>
      </c>
      <c r="H176" s="126" t="inlineStr">
        <is>
          <t>Global Mangrove Watch dataset for mangrove extent v4</t>
        </is>
      </c>
      <c r="I176" s="126" t="inlineStr">
        <is>
          <t>Global Mangrove Watch dataset for mangrove extent v4</t>
        </is>
      </c>
    </row>
    <row r="177">
      <c r="A177" s="126" t="inlineStr">
        <is>
          <t>Latvia</t>
        </is>
      </c>
      <c r="B177" s="143">
        <f t="array" ref="B177">INDEX(Countries!D2:D434, MATCH(A177, Countries!B2:B434, 0))</f>
        <v/>
      </c>
      <c r="C177" s="163" t="inlineStr">
        <is>
          <t>Mangrove</t>
        </is>
      </c>
      <c r="D177" s="164" t="n"/>
      <c r="E177" s="166" t="n"/>
      <c r="F177" s="165" t="n"/>
      <c r="G177" s="126" t="inlineStr">
        <is>
          <t>Global Mangrove Watch dataset for mangrove extent v4</t>
        </is>
      </c>
      <c r="H177" s="126" t="inlineStr">
        <is>
          <t>Global Mangrove Watch dataset for mangrove extent v4</t>
        </is>
      </c>
      <c r="I177" s="126" t="inlineStr">
        <is>
          <t>Global Mangrove Watch dataset for mangrove extent v4</t>
        </is>
      </c>
    </row>
    <row r="178">
      <c r="A178" s="126" t="inlineStr">
        <is>
          <t>Lebanon</t>
        </is>
      </c>
      <c r="B178" s="143">
        <f t="array" ref="B178">INDEX(Countries!D3:D435, MATCH(A178, Countries!B3:B435, 0))</f>
        <v/>
      </c>
      <c r="C178" s="163" t="inlineStr">
        <is>
          <t>Mangrove</t>
        </is>
      </c>
      <c r="D178" s="164" t="n"/>
      <c r="E178" s="166" t="n"/>
      <c r="F178" s="165" t="n"/>
      <c r="G178" s="126" t="inlineStr">
        <is>
          <t>Global Mangrove Watch dataset for mangrove extent v4</t>
        </is>
      </c>
      <c r="H178" s="126" t="inlineStr">
        <is>
          <t>Global Mangrove Watch dataset for mangrove extent v4</t>
        </is>
      </c>
      <c r="I178" s="126" t="inlineStr">
        <is>
          <t>Global Mangrove Watch dataset for mangrove extent v4</t>
        </is>
      </c>
    </row>
    <row r="179">
      <c r="A179" s="126" t="inlineStr">
        <is>
          <t>Lithuania</t>
        </is>
      </c>
      <c r="B179" s="143">
        <f t="array" ref="B179">INDEX(Countries!D4:D436, MATCH(A179, Countries!B4:B436, 0))</f>
        <v/>
      </c>
      <c r="C179" s="163" t="inlineStr">
        <is>
          <t>Mangrove</t>
        </is>
      </c>
      <c r="D179" s="164" t="n"/>
      <c r="E179" s="166" t="n"/>
      <c r="F179" s="165" t="n"/>
      <c r="G179" s="126" t="inlineStr">
        <is>
          <t>Global Mangrove Watch dataset for mangrove extent v4</t>
        </is>
      </c>
      <c r="H179" s="126" t="inlineStr">
        <is>
          <t>Global Mangrove Watch dataset for mangrove extent v4</t>
        </is>
      </c>
      <c r="I179" s="126" t="inlineStr">
        <is>
          <t>Global Mangrove Watch dataset for mangrove extent v4</t>
        </is>
      </c>
    </row>
    <row r="180">
      <c r="A180" s="126" t="inlineStr">
        <is>
          <t>Monaco</t>
        </is>
      </c>
      <c r="B180" s="143">
        <f t="array" ref="B180">INDEX(Countries!D5:D437, MATCH(A180, Countries!B5:B437, 0))</f>
        <v/>
      </c>
      <c r="C180" s="163" t="inlineStr">
        <is>
          <t>Mangrove</t>
        </is>
      </c>
      <c r="D180" s="164" t="n"/>
      <c r="E180" s="166" t="n"/>
      <c r="F180" s="165" t="n"/>
      <c r="G180" s="126" t="inlineStr">
        <is>
          <t>Global Mangrove Watch dataset for mangrove extent v4</t>
        </is>
      </c>
      <c r="H180" s="126" t="inlineStr">
        <is>
          <t>Global Mangrove Watch dataset for mangrove extent v4</t>
        </is>
      </c>
      <c r="I180" s="126" t="inlineStr">
        <is>
          <t>Global Mangrove Watch dataset for mangrove extent v4</t>
        </is>
      </c>
    </row>
    <row r="181">
      <c r="A181" s="126" t="inlineStr">
        <is>
          <t>Montenegro</t>
        </is>
      </c>
      <c r="B181" s="143">
        <f t="array" ref="B181">INDEX(Countries!D6:D438, MATCH(A181, Countries!B6:B438, 0))</f>
        <v/>
      </c>
      <c r="C181" s="163" t="inlineStr">
        <is>
          <t>Mangrove</t>
        </is>
      </c>
      <c r="D181" s="164" t="n"/>
      <c r="E181" s="166" t="n"/>
      <c r="F181" s="165" t="n"/>
      <c r="G181" s="126" t="inlineStr">
        <is>
          <t>Global Mangrove Watch dataset for mangrove extent v4</t>
        </is>
      </c>
      <c r="H181" s="126" t="inlineStr">
        <is>
          <t>Global Mangrove Watch dataset for mangrove extent v4</t>
        </is>
      </c>
      <c r="I181" s="126" t="inlineStr">
        <is>
          <t>Global Mangrove Watch dataset for mangrove extent v4</t>
        </is>
      </c>
    </row>
    <row r="182">
      <c r="A182" s="126" t="inlineStr">
        <is>
          <t>Morocco</t>
        </is>
      </c>
      <c r="B182" s="143">
        <f t="array" ref="B182">INDEX(Countries!D7:D439, MATCH(A182, Countries!B7:B439, 0))</f>
        <v/>
      </c>
      <c r="C182" s="163" t="inlineStr">
        <is>
          <t>Mangrove</t>
        </is>
      </c>
      <c r="D182" s="164" t="n"/>
      <c r="E182" s="166" t="n"/>
      <c r="F182" s="165" t="n"/>
      <c r="G182" s="126" t="inlineStr">
        <is>
          <t>Global Mangrove Watch dataset for mangrove extent v4</t>
        </is>
      </c>
      <c r="H182" s="126" t="inlineStr">
        <is>
          <t>Global Mangrove Watch dataset for mangrove extent v4</t>
        </is>
      </c>
      <c r="I182" s="126" t="inlineStr">
        <is>
          <t>Global Mangrove Watch dataset for mangrove extent v4</t>
        </is>
      </c>
    </row>
    <row r="183">
      <c r="A183" s="126" t="inlineStr">
        <is>
          <t>Namibia</t>
        </is>
      </c>
      <c r="B183" s="143">
        <f t="array" ref="B183">INDEX(Countries!D8:D440, MATCH(A183, Countries!B8:B440, 0))</f>
        <v/>
      </c>
      <c r="C183" s="163" t="inlineStr">
        <is>
          <t>Mangrove</t>
        </is>
      </c>
      <c r="D183" s="164" t="n"/>
      <c r="E183" s="166" t="n"/>
      <c r="F183" s="165" t="n"/>
      <c r="G183" s="126" t="inlineStr">
        <is>
          <t>Global Mangrove Watch dataset for mangrove extent v4</t>
        </is>
      </c>
      <c r="H183" s="126" t="inlineStr">
        <is>
          <t>Global Mangrove Watch dataset for mangrove extent v4</t>
        </is>
      </c>
      <c r="I183" s="126" t="inlineStr">
        <is>
          <t>Global Mangrove Watch dataset for mangrove extent v4</t>
        </is>
      </c>
    </row>
    <row r="184">
      <c r="A184" s="126" t="inlineStr">
        <is>
          <t>Nauru</t>
        </is>
      </c>
      <c r="B184" s="143">
        <f t="array" ref="B184">INDEX(Countries!D9:D441, MATCH(A184, Countries!B9:B441, 0))</f>
        <v/>
      </c>
      <c r="C184" s="163" t="inlineStr">
        <is>
          <t>Mangrove</t>
        </is>
      </c>
      <c r="D184" s="164" t="n"/>
      <c r="E184" s="166" t="n"/>
      <c r="F184" s="165" t="n"/>
      <c r="G184" s="126" t="inlineStr">
        <is>
          <t>Global Mangrove Watch dataset for mangrove extent v4</t>
        </is>
      </c>
      <c r="H184" s="126" t="inlineStr">
        <is>
          <t>Global Mangrove Watch dataset for mangrove extent v4</t>
        </is>
      </c>
      <c r="I184" s="126" t="inlineStr">
        <is>
          <t>Global Mangrove Watch dataset for mangrove extent v4</t>
        </is>
      </c>
    </row>
    <row r="185">
      <c r="A185" s="126" t="inlineStr">
        <is>
          <t>Niue</t>
        </is>
      </c>
      <c r="B185" s="143">
        <f t="array" ref="B185">INDEX(Countries!D10:D442, MATCH(A185, Countries!B10:B442, 0))</f>
        <v/>
      </c>
      <c r="C185" s="163" t="inlineStr">
        <is>
          <t>Mangrove</t>
        </is>
      </c>
      <c r="D185" s="164" t="n"/>
      <c r="E185" s="166" t="n"/>
      <c r="F185" s="165" t="n"/>
      <c r="G185" s="126" t="inlineStr">
        <is>
          <t>Global Mangrove Watch dataset for mangrove extent v4</t>
        </is>
      </c>
      <c r="H185" s="126" t="inlineStr">
        <is>
          <t>Global Mangrove Watch dataset for mangrove extent v4</t>
        </is>
      </c>
      <c r="I185" s="126" t="inlineStr">
        <is>
          <t>Global Mangrove Watch dataset for mangrove extent v4</t>
        </is>
      </c>
    </row>
    <row r="186">
      <c r="A186" s="126" t="inlineStr">
        <is>
          <t>Northern Mariana Islands</t>
        </is>
      </c>
      <c r="B186" s="143">
        <f t="array" ref="B186">INDEX(Countries!D11:D443, MATCH(A186, Countries!B11:B443, 0))</f>
        <v/>
      </c>
      <c r="C186" s="163" t="inlineStr">
        <is>
          <t>Mangrove</t>
        </is>
      </c>
      <c r="D186" s="164" t="n"/>
      <c r="E186" s="166" t="n"/>
      <c r="F186" s="165" t="n"/>
      <c r="G186" s="126" t="inlineStr">
        <is>
          <t>Global Mangrove Watch dataset for mangrove extent v4</t>
        </is>
      </c>
      <c r="H186" s="126" t="inlineStr">
        <is>
          <t>Global Mangrove Watch dataset for mangrove extent v4</t>
        </is>
      </c>
      <c r="I186" s="126" t="inlineStr">
        <is>
          <t>Global Mangrove Watch dataset for mangrove extent v4</t>
        </is>
      </c>
    </row>
    <row r="187">
      <c r="A187" s="126" t="inlineStr">
        <is>
          <t>Pitcairn</t>
        </is>
      </c>
      <c r="B187" s="143">
        <f t="array" ref="B187">INDEX(Countries!D12:D444, MATCH(A187, Countries!B12:B444, 0))</f>
        <v/>
      </c>
      <c r="C187" s="163" t="inlineStr">
        <is>
          <t>Mangrove</t>
        </is>
      </c>
      <c r="D187" s="164" t="n"/>
      <c r="E187" s="166" t="n"/>
      <c r="F187" s="165" t="n"/>
      <c r="G187" s="126" t="inlineStr">
        <is>
          <t>Global Mangrove Watch dataset for mangrove extent v4</t>
        </is>
      </c>
      <c r="H187" s="126" t="inlineStr">
        <is>
          <t>Global Mangrove Watch dataset for mangrove extent v4</t>
        </is>
      </c>
      <c r="I187" s="126" t="inlineStr">
        <is>
          <t>Global Mangrove Watch dataset for mangrove extent v4</t>
        </is>
      </c>
    </row>
    <row r="188">
      <c r="A188" s="126" t="inlineStr">
        <is>
          <t>Portugal</t>
        </is>
      </c>
      <c r="B188" s="143">
        <f t="array" ref="B188">INDEX(Countries!D13:D445, MATCH(A188, Countries!B13:B445, 0))</f>
        <v/>
      </c>
      <c r="C188" s="163" t="inlineStr">
        <is>
          <t>Mangrove</t>
        </is>
      </c>
      <c r="D188" s="164" t="n"/>
      <c r="E188" s="166" t="n"/>
      <c r="F188" s="165" t="n"/>
      <c r="G188" s="126" t="inlineStr">
        <is>
          <t>Global Mangrove Watch dataset for mangrove extent v4</t>
        </is>
      </c>
      <c r="H188" s="126" t="inlineStr">
        <is>
          <t>Global Mangrove Watch dataset for mangrove extent v4</t>
        </is>
      </c>
      <c r="I188" s="126" t="inlineStr">
        <is>
          <t>Global Mangrove Watch dataset for mangrove extent v4</t>
        </is>
      </c>
    </row>
    <row r="189">
      <c r="A189" s="126" t="inlineStr">
        <is>
          <t>Réunion</t>
        </is>
      </c>
      <c r="B189" s="143">
        <f t="array" ref="B189">INDEX(Countries!D14:D446, MATCH(A189, Countries!B14:B446, 0))</f>
        <v/>
      </c>
      <c r="C189" s="163" t="inlineStr">
        <is>
          <t>Mangrove</t>
        </is>
      </c>
      <c r="D189" s="164" t="n"/>
      <c r="E189" s="166" t="n"/>
      <c r="F189" s="165" t="n"/>
      <c r="G189" s="126" t="inlineStr">
        <is>
          <t>Global Mangrove Watch dataset for mangrove extent v4</t>
        </is>
      </c>
      <c r="H189" s="126" t="inlineStr">
        <is>
          <t>Global Mangrove Watch dataset for mangrove extent v4</t>
        </is>
      </c>
      <c r="I189" s="126" t="inlineStr">
        <is>
          <t>Global Mangrove Watch dataset for mangrove extent v4</t>
        </is>
      </c>
    </row>
    <row r="190">
      <c r="A190" s="126" t="inlineStr">
        <is>
          <t>Romania</t>
        </is>
      </c>
      <c r="B190" s="143">
        <f t="array" ref="B190">INDEX(Countries!D15:D447, MATCH(A190, Countries!B15:B447, 0))</f>
        <v/>
      </c>
      <c r="C190" s="163" t="inlineStr">
        <is>
          <t>Mangrove</t>
        </is>
      </c>
      <c r="D190" s="164" t="n"/>
      <c r="E190" s="166" t="n"/>
      <c r="F190" s="165" t="n"/>
      <c r="G190" s="126" t="inlineStr">
        <is>
          <t>Global Mangrove Watch dataset for mangrove extent v4</t>
        </is>
      </c>
      <c r="H190" s="126" t="inlineStr">
        <is>
          <t>Global Mangrove Watch dataset for mangrove extent v4</t>
        </is>
      </c>
      <c r="I190" s="126" t="inlineStr">
        <is>
          <t>Global Mangrove Watch dataset for mangrove extent v4</t>
        </is>
      </c>
    </row>
    <row r="191">
      <c r="A191" s="126" t="inlineStr">
        <is>
          <t>Saint Helena</t>
        </is>
      </c>
      <c r="B191" s="143">
        <f t="array" ref="B191">INDEX(Countries!D190:D448, MATCH(A191, Countries!B190:B448, 0))</f>
        <v/>
      </c>
      <c r="C191" s="163" t="inlineStr">
        <is>
          <t>Mangrove</t>
        </is>
      </c>
      <c r="D191" s="164" t="n"/>
      <c r="E191" s="166" t="n"/>
      <c r="F191" s="165" t="n"/>
      <c r="G191" s="126" t="inlineStr">
        <is>
          <t>Global Mangrove Watch dataset for mangrove extent v4</t>
        </is>
      </c>
      <c r="H191" s="126" t="inlineStr">
        <is>
          <t>Global Mangrove Watch dataset for mangrove extent v4</t>
        </is>
      </c>
      <c r="I191" s="126" t="inlineStr">
        <is>
          <t>Global Mangrove Watch dataset for mangrove extent v4</t>
        </is>
      </c>
    </row>
    <row r="192">
      <c r="A192" s="126" t="inlineStr">
        <is>
          <t>Saint Pierre and Miquelon</t>
        </is>
      </c>
      <c r="B192" s="143">
        <f t="array" ref="B192">INDEX(Countries!D191:D449, MATCH(A192, Countries!B191:B449, 0))</f>
        <v/>
      </c>
      <c r="C192" s="163" t="inlineStr">
        <is>
          <t>Mangrove</t>
        </is>
      </c>
      <c r="D192" s="164" t="n"/>
      <c r="E192" s="166" t="n"/>
      <c r="F192" s="165" t="n"/>
      <c r="G192" s="126" t="inlineStr">
        <is>
          <t>Global Mangrove Watch dataset for mangrove extent v4</t>
        </is>
      </c>
      <c r="H192" s="126" t="inlineStr">
        <is>
          <t>Global Mangrove Watch dataset for mangrove extent v4</t>
        </is>
      </c>
      <c r="I192" s="126" t="inlineStr">
        <is>
          <t>Global Mangrove Watch dataset for mangrove extent v4</t>
        </is>
      </c>
    </row>
    <row r="193">
      <c r="A193" s="126" t="inlineStr">
        <is>
          <t>Syrian Arab Republic</t>
        </is>
      </c>
      <c r="B193" s="143">
        <f t="array" ref="B193">INDEX(Countries!D192:D450, MATCH(A193, Countries!B192:B450, 0))</f>
        <v/>
      </c>
      <c r="C193" s="163" t="inlineStr">
        <is>
          <t>Mangrove</t>
        </is>
      </c>
      <c r="D193" s="164" t="n"/>
      <c r="E193" s="166" t="n"/>
      <c r="F193" s="165" t="n"/>
      <c r="G193" s="126" t="inlineStr">
        <is>
          <t>Global Mangrove Watch dataset for mangrove extent v4</t>
        </is>
      </c>
      <c r="H193" s="126" t="inlineStr">
        <is>
          <t>Global Mangrove Watch dataset for mangrove extent v4</t>
        </is>
      </c>
      <c r="I193" s="126" t="inlineStr">
        <is>
          <t>Global Mangrove Watch dataset for mangrove extent v4</t>
        </is>
      </c>
    </row>
    <row r="194">
      <c r="A194" s="126" t="inlineStr">
        <is>
          <t>Tokelau</t>
        </is>
      </c>
      <c r="B194" s="143">
        <f t="array" ref="B194">INDEX(Countries!D193:D451, MATCH(A194, Countries!B193:B451, 0))</f>
        <v/>
      </c>
      <c r="C194" s="163" t="inlineStr">
        <is>
          <t>Mangrove</t>
        </is>
      </c>
      <c r="D194" s="164" t="n"/>
      <c r="E194" s="166" t="n"/>
      <c r="F194" s="165" t="n"/>
      <c r="G194" s="126" t="inlineStr">
        <is>
          <t>Global Mangrove Watch dataset for mangrove extent v4</t>
        </is>
      </c>
      <c r="H194" s="126" t="inlineStr">
        <is>
          <t>Global Mangrove Watch dataset for mangrove extent v4</t>
        </is>
      </c>
      <c r="I194" s="126" t="inlineStr">
        <is>
          <t>Global Mangrove Watch dataset for mangrove extent v4</t>
        </is>
      </c>
    </row>
    <row r="195">
      <c r="A195" s="126" t="inlineStr">
        <is>
          <t>Turkmenistan</t>
        </is>
      </c>
      <c r="B195" s="143">
        <f t="array" ref="B195">INDEX(Countries!D194:D452, MATCH(A195, Countries!B194:B452, 0))</f>
        <v/>
      </c>
      <c r="C195" s="163" t="inlineStr">
        <is>
          <t>Mangrove</t>
        </is>
      </c>
      <c r="D195" s="164" t="n"/>
      <c r="E195" s="166" t="n"/>
      <c r="F195" s="165" t="n"/>
      <c r="G195" s="126" t="inlineStr">
        <is>
          <t>Global Mangrove Watch dataset for mangrove extent v4</t>
        </is>
      </c>
      <c r="H195" s="126" t="inlineStr">
        <is>
          <t>Global Mangrove Watch dataset for mangrove extent v4</t>
        </is>
      </c>
      <c r="I195" s="126" t="inlineStr">
        <is>
          <t>Global Mangrove Watch dataset for mangrove extent v4</t>
        </is>
      </c>
    </row>
    <row r="196">
      <c r="A196" s="126" t="inlineStr">
        <is>
          <t>Uruguay</t>
        </is>
      </c>
      <c r="B196" s="143">
        <f t="array" ref="B196">INDEX(Countries!D195:D453, MATCH(A196, Countries!B195:B453, 0))</f>
        <v/>
      </c>
      <c r="C196" s="163" t="inlineStr">
        <is>
          <t>Mangrove</t>
        </is>
      </c>
      <c r="D196" s="164" t="n"/>
      <c r="E196" s="166" t="n"/>
      <c r="F196" s="165" t="n"/>
      <c r="G196" s="126" t="inlineStr">
        <is>
          <t>Global Mangrove Watch dataset for mangrove extent v4</t>
        </is>
      </c>
      <c r="H196" s="126" t="inlineStr">
        <is>
          <t>Global Mangrove Watch dataset for mangrove extent v4</t>
        </is>
      </c>
      <c r="I196" s="126" t="inlineStr">
        <is>
          <t>Global Mangrove Watch dataset for mangrove extent v4</t>
        </is>
      </c>
    </row>
    <row r="197">
      <c r="A197" s="126" t="inlineStr">
        <is>
          <t>Western Sahara</t>
        </is>
      </c>
      <c r="B197" s="143">
        <f t="array" ref="B197">INDEX(Countries!D1:D454, MATCH(A197, Countries!B1:B454, 0))</f>
        <v/>
      </c>
      <c r="C197" s="163" t="inlineStr">
        <is>
          <t>Mangrove</t>
        </is>
      </c>
      <c r="D197" s="164" t="n"/>
      <c r="E197" s="166" t="n"/>
      <c r="F197" s="165" t="n"/>
      <c r="G197" s="126" t="inlineStr">
        <is>
          <t>Global Mangrove Watch dataset for mangrove extent v4</t>
        </is>
      </c>
      <c r="H197" s="126" t="inlineStr">
        <is>
          <t>Global Mangrove Watch dataset for mangrove extent v4</t>
        </is>
      </c>
      <c r="I197" s="126" t="inlineStr">
        <is>
          <t>Global Mangrove Watch dataset for mangrove extent v4</t>
        </is>
      </c>
    </row>
    <row r="198">
      <c r="A198" s="126" t="inlineStr">
        <is>
          <t>Afghanistan</t>
        </is>
      </c>
      <c r="B198" s="143">
        <f t="array" ref="B198">INDEX(Countries!D2:D455, MATCH(A198, Countries!B2:B455, 0))</f>
        <v/>
      </c>
      <c r="C198" s="163" t="inlineStr">
        <is>
          <t>Mangrove</t>
        </is>
      </c>
      <c r="D198" s="164" t="n"/>
      <c r="E198" s="166" t="n"/>
      <c r="F198" s="165" t="n"/>
      <c r="G198" s="126" t="inlineStr">
        <is>
          <t>Global Mangrove Watch dataset for mangrove extent v4</t>
        </is>
      </c>
      <c r="H198" s="126" t="inlineStr">
        <is>
          <t>Global Mangrove Watch dataset for mangrove extent v4</t>
        </is>
      </c>
      <c r="I198" s="126" t="inlineStr">
        <is>
          <t>Global Mangrove Watch dataset for mangrove extent v4</t>
        </is>
      </c>
    </row>
    <row r="199">
      <c r="A199" s="126" t="inlineStr">
        <is>
          <t>Armenia</t>
        </is>
      </c>
      <c r="B199" s="143">
        <f t="array" ref="B199">INDEX(Countries!D3:D456, MATCH(A199, Countries!B3:B456, 0))</f>
        <v/>
      </c>
      <c r="C199" s="163" t="inlineStr">
        <is>
          <t>Mangrove</t>
        </is>
      </c>
      <c r="D199" s="164" t="n"/>
      <c r="E199" s="166" t="n"/>
      <c r="F199" s="165" t="n"/>
      <c r="G199" s="126" t="inlineStr">
        <is>
          <t>Global Mangrove Watch dataset for mangrove extent v4</t>
        </is>
      </c>
      <c r="H199" s="126" t="inlineStr">
        <is>
          <t>Global Mangrove Watch dataset for mangrove extent v4</t>
        </is>
      </c>
      <c r="I199" s="126" t="inlineStr">
        <is>
          <t>Global Mangrove Watch dataset for mangrove extent v4</t>
        </is>
      </c>
    </row>
    <row r="200">
      <c r="A200" s="126" t="inlineStr">
        <is>
          <t>Austria</t>
        </is>
      </c>
      <c r="B200" s="143">
        <f t="array" ref="B200">INDEX(Countries!D4:D457, MATCH(A200, Countries!B4:B457, 0))</f>
        <v/>
      </c>
      <c r="C200" s="163" t="inlineStr">
        <is>
          <t>Mangrove</t>
        </is>
      </c>
      <c r="D200" s="164" t="n"/>
      <c r="E200" s="166" t="n"/>
      <c r="F200" s="165" t="n"/>
      <c r="G200" s="126" t="inlineStr">
        <is>
          <t>Global Mangrove Watch dataset for mangrove extent v4</t>
        </is>
      </c>
      <c r="H200" s="126" t="inlineStr">
        <is>
          <t>Global Mangrove Watch dataset for mangrove extent v4</t>
        </is>
      </c>
      <c r="I200" s="126" t="inlineStr">
        <is>
          <t>Global Mangrove Watch dataset for mangrove extent v4</t>
        </is>
      </c>
    </row>
    <row r="201">
      <c r="A201" s="126" t="inlineStr">
        <is>
          <t>Burundi</t>
        </is>
      </c>
      <c r="B201" s="143">
        <f t="array" ref="B201">INDEX(Countries!D5:D458, MATCH(A201, Countries!B5:B458, 0))</f>
        <v/>
      </c>
      <c r="C201" s="163" t="inlineStr">
        <is>
          <t>Mangrove</t>
        </is>
      </c>
      <c r="D201" s="164" t="n"/>
      <c r="E201" s="166" t="n"/>
      <c r="F201" s="165" t="n"/>
      <c r="G201" s="126" t="inlineStr">
        <is>
          <t>Global Mangrove Watch dataset for mangrove extent v4</t>
        </is>
      </c>
      <c r="H201" s="126" t="inlineStr">
        <is>
          <t>Global Mangrove Watch dataset for mangrove extent v4</t>
        </is>
      </c>
      <c r="I201" s="126" t="inlineStr">
        <is>
          <t>Global Mangrove Watch dataset for mangrove extent v4</t>
        </is>
      </c>
    </row>
    <row r="202">
      <c r="A202" s="126" t="inlineStr">
        <is>
          <t>Burkina Faso</t>
        </is>
      </c>
      <c r="B202" s="143">
        <f t="array" ref="B202">INDEX(Countries!D6:D459, MATCH(A202, Countries!B6:B459, 0))</f>
        <v/>
      </c>
      <c r="C202" s="163" t="inlineStr">
        <is>
          <t>Mangrove</t>
        </is>
      </c>
      <c r="D202" s="164" t="n"/>
      <c r="E202" s="166" t="n"/>
      <c r="F202" s="165" t="n"/>
      <c r="G202" s="126" t="inlineStr">
        <is>
          <t>Global Mangrove Watch dataset for mangrove extent v4</t>
        </is>
      </c>
      <c r="H202" s="126" t="inlineStr">
        <is>
          <t>Global Mangrove Watch dataset for mangrove extent v4</t>
        </is>
      </c>
      <c r="I202" s="126" t="inlineStr">
        <is>
          <t>Global Mangrove Watch dataset for mangrove extent v4</t>
        </is>
      </c>
    </row>
    <row r="203">
      <c r="A203" s="126" t="inlineStr">
        <is>
          <t>Belarus</t>
        </is>
      </c>
      <c r="B203" s="143">
        <f t="array" ref="B203">INDEX(Countries!D7:D460, MATCH(A203, Countries!B7:B460, 0))</f>
        <v/>
      </c>
      <c r="C203" s="163" t="inlineStr">
        <is>
          <t>Mangrove</t>
        </is>
      </c>
      <c r="D203" s="164" t="n"/>
      <c r="E203" s="166" t="n"/>
      <c r="F203" s="165" t="n"/>
      <c r="G203" s="126" t="inlineStr">
        <is>
          <t>Global Mangrove Watch dataset for mangrove extent v4</t>
        </is>
      </c>
      <c r="H203" s="126" t="inlineStr">
        <is>
          <t>Global Mangrove Watch dataset for mangrove extent v4</t>
        </is>
      </c>
      <c r="I203" s="126" t="inlineStr">
        <is>
          <t>Global Mangrove Watch dataset for mangrove extent v4</t>
        </is>
      </c>
    </row>
    <row r="204">
      <c r="A204" s="126" t="inlineStr">
        <is>
          <t>Bolivia (Plurinational State of)</t>
        </is>
      </c>
      <c r="B204" s="143">
        <f t="array" ref="B204">INDEX(Countries!D8:D461, MATCH(A204, Countries!B8:B461, 0))</f>
        <v/>
      </c>
      <c r="C204" s="163" t="inlineStr">
        <is>
          <t>Mangrove</t>
        </is>
      </c>
      <c r="D204" s="164" t="n"/>
      <c r="E204" s="166" t="n"/>
      <c r="F204" s="165" t="n"/>
      <c r="G204" s="126" t="inlineStr">
        <is>
          <t>Global Mangrove Watch dataset for mangrove extent v4</t>
        </is>
      </c>
      <c r="H204" s="126" t="inlineStr">
        <is>
          <t>Global Mangrove Watch dataset for mangrove extent v4</t>
        </is>
      </c>
      <c r="I204" s="126" t="inlineStr">
        <is>
          <t>Global Mangrove Watch dataset for mangrove extent v4</t>
        </is>
      </c>
    </row>
    <row r="205">
      <c r="A205" s="126" t="inlineStr">
        <is>
          <t>Bhutan</t>
        </is>
      </c>
      <c r="B205" s="143">
        <f t="array" ref="B205">INDEX(Countries!D9:D462, MATCH(A205, Countries!B9:B462, 0))</f>
        <v/>
      </c>
      <c r="C205" s="163" t="inlineStr">
        <is>
          <t>Mangrove</t>
        </is>
      </c>
      <c r="D205" s="164" t="n"/>
      <c r="E205" s="166" t="n"/>
      <c r="F205" s="165" t="n"/>
      <c r="G205" s="126" t="inlineStr">
        <is>
          <t>Global Mangrove Watch dataset for mangrove extent v4</t>
        </is>
      </c>
      <c r="H205" s="126" t="inlineStr">
        <is>
          <t>Global Mangrove Watch dataset for mangrove extent v4</t>
        </is>
      </c>
      <c r="I205" s="126" t="inlineStr">
        <is>
          <t>Global Mangrove Watch dataset for mangrove extent v4</t>
        </is>
      </c>
    </row>
    <row r="206">
      <c r="A206" s="126" t="inlineStr">
        <is>
          <t>Botswana</t>
        </is>
      </c>
      <c r="B206" s="143">
        <f t="array" ref="B206">INDEX(Countries!D10:D463, MATCH(A206, Countries!B10:B463, 0))</f>
        <v/>
      </c>
      <c r="C206" s="163" t="inlineStr">
        <is>
          <t>Mangrove</t>
        </is>
      </c>
      <c r="D206" s="164" t="n"/>
      <c r="E206" s="166" t="n"/>
      <c r="F206" s="165" t="n"/>
      <c r="G206" s="126" t="inlineStr">
        <is>
          <t>Global Mangrove Watch dataset for mangrove extent v4</t>
        </is>
      </c>
      <c r="H206" s="126" t="inlineStr">
        <is>
          <t>Global Mangrove Watch dataset for mangrove extent v4</t>
        </is>
      </c>
      <c r="I206" s="126" t="inlineStr">
        <is>
          <t>Global Mangrove Watch dataset for mangrove extent v4</t>
        </is>
      </c>
    </row>
    <row r="207">
      <c r="A207" s="126" t="inlineStr">
        <is>
          <t>Central African Republic</t>
        </is>
      </c>
      <c r="B207" s="143">
        <f t="array" ref="B207">INDEX(Countries!D11:D464, MATCH(A207, Countries!B11:B464, 0))</f>
        <v/>
      </c>
      <c r="C207" s="163" t="inlineStr">
        <is>
          <t>Mangrove</t>
        </is>
      </c>
      <c r="D207" s="164" t="n"/>
      <c r="E207" s="166" t="n"/>
      <c r="F207" s="165" t="n"/>
      <c r="G207" s="126" t="inlineStr">
        <is>
          <t>Global Mangrove Watch dataset for mangrove extent v4</t>
        </is>
      </c>
      <c r="H207" s="126" t="inlineStr">
        <is>
          <t>Global Mangrove Watch dataset for mangrove extent v4</t>
        </is>
      </c>
      <c r="I207" s="126" t="inlineStr">
        <is>
          <t>Global Mangrove Watch dataset for mangrove extent v4</t>
        </is>
      </c>
    </row>
    <row r="208">
      <c r="A208" s="126" t="inlineStr">
        <is>
          <t>Switzerland</t>
        </is>
      </c>
      <c r="B208" s="143">
        <f t="array" ref="B208">INDEX(Countries!D2:D465, MATCH(A208, Countries!B2:B465, 0))</f>
        <v/>
      </c>
      <c r="C208" s="163" t="inlineStr">
        <is>
          <t>Mangrove</t>
        </is>
      </c>
      <c r="D208" s="164" t="n"/>
      <c r="E208" s="166" t="n"/>
      <c r="F208" s="165" t="n"/>
      <c r="G208" s="126" t="inlineStr">
        <is>
          <t>Global Mangrove Watch dataset for mangrove extent v4</t>
        </is>
      </c>
      <c r="H208" s="126" t="inlineStr">
        <is>
          <t>Global Mangrove Watch dataset for mangrove extent v4</t>
        </is>
      </c>
      <c r="I208" s="126" t="inlineStr">
        <is>
          <t>Global Mangrove Watch dataset for mangrove extent v4</t>
        </is>
      </c>
    </row>
    <row r="209">
      <c r="A209" s="126" t="inlineStr">
        <is>
          <t>Czechia</t>
        </is>
      </c>
      <c r="B209" s="143">
        <f t="array" ref="B209">INDEX(Countries!D3:D466, MATCH(A209, Countries!B3:B466, 0))</f>
        <v/>
      </c>
      <c r="C209" s="163" t="inlineStr">
        <is>
          <t>Mangrove</t>
        </is>
      </c>
      <c r="D209" s="164" t="n"/>
      <c r="E209" s="166" t="n"/>
      <c r="F209" s="165" t="n"/>
      <c r="G209" s="126" t="inlineStr">
        <is>
          <t>Global Mangrove Watch dataset for mangrove extent v4</t>
        </is>
      </c>
      <c r="H209" s="126" t="inlineStr">
        <is>
          <t>Global Mangrove Watch dataset for mangrove extent v4</t>
        </is>
      </c>
      <c r="I209" s="126" t="inlineStr">
        <is>
          <t>Global Mangrove Watch dataset for mangrove extent v4</t>
        </is>
      </c>
    </row>
    <row r="210">
      <c r="A210" s="126" t="inlineStr">
        <is>
          <t>Ethiopia</t>
        </is>
      </c>
      <c r="B210" s="143">
        <f t="array" ref="B210">INDEX(Countries!D4:D467, MATCH(A210, Countries!B4:B467, 0))</f>
        <v/>
      </c>
      <c r="C210" s="163" t="inlineStr">
        <is>
          <t>Mangrove</t>
        </is>
      </c>
      <c r="D210" s="164" t="n"/>
      <c r="E210" s="166" t="n"/>
      <c r="F210" s="165" t="n"/>
      <c r="G210" s="126" t="inlineStr">
        <is>
          <t>Global Mangrove Watch dataset for mangrove extent v4</t>
        </is>
      </c>
      <c r="H210" s="126" t="inlineStr">
        <is>
          <t>Global Mangrove Watch dataset for mangrove extent v4</t>
        </is>
      </c>
      <c r="I210" s="126" t="inlineStr">
        <is>
          <t>Global Mangrove Watch dataset for mangrove extent v4</t>
        </is>
      </c>
    </row>
    <row r="211">
      <c r="A211" s="126" t="inlineStr">
        <is>
          <t>Hungary</t>
        </is>
      </c>
      <c r="B211" s="143">
        <f t="array" ref="B211">INDEX(Countries!D5:D468, MATCH(A211, Countries!B5:B468, 0))</f>
        <v/>
      </c>
      <c r="C211" s="163" t="inlineStr">
        <is>
          <t>Mangrove</t>
        </is>
      </c>
      <c r="D211" s="164" t="n"/>
      <c r="E211" s="166" t="n"/>
      <c r="F211" s="165" t="n"/>
      <c r="G211" s="126" t="inlineStr">
        <is>
          <t>Global Mangrove Watch dataset for mangrove extent v4</t>
        </is>
      </c>
      <c r="H211" s="126" t="inlineStr">
        <is>
          <t>Global Mangrove Watch dataset for mangrove extent v4</t>
        </is>
      </c>
      <c r="I211" s="126" t="inlineStr">
        <is>
          <t>Global Mangrove Watch dataset for mangrove extent v4</t>
        </is>
      </c>
    </row>
    <row r="212">
      <c r="A212" s="126" t="inlineStr">
        <is>
          <t>Kyrgyzstan</t>
        </is>
      </c>
      <c r="B212" s="143">
        <f t="array" ref="B212">INDEX(Countries!D6:D469, MATCH(A212, Countries!B6:B469, 0))</f>
        <v/>
      </c>
      <c r="C212" s="163" t="inlineStr">
        <is>
          <t>Mangrove</t>
        </is>
      </c>
      <c r="D212" s="164" t="n"/>
      <c r="E212" s="166" t="n"/>
      <c r="F212" s="165" t="n"/>
      <c r="G212" s="126" t="inlineStr">
        <is>
          <t>Global Mangrove Watch dataset for mangrove extent v4</t>
        </is>
      </c>
      <c r="H212" s="126" t="inlineStr">
        <is>
          <t>Global Mangrove Watch dataset for mangrove extent v4</t>
        </is>
      </c>
      <c r="I212" s="126" t="inlineStr">
        <is>
          <t>Global Mangrove Watch dataset for mangrove extent v4</t>
        </is>
      </c>
    </row>
    <row r="213">
      <c r="A213" s="126" t="inlineStr">
        <is>
          <t>Lao People's Democratic Republic</t>
        </is>
      </c>
      <c r="B213" s="143">
        <f t="array" ref="B213">INDEX(Countries!D7:D470, MATCH(A213, Countries!B7:B470, 0))</f>
        <v/>
      </c>
      <c r="C213" s="163" t="inlineStr">
        <is>
          <t>Mangrove</t>
        </is>
      </c>
      <c r="D213" s="164" t="n"/>
      <c r="E213" s="166" t="n"/>
      <c r="F213" s="165" t="n"/>
      <c r="G213" s="126" t="inlineStr">
        <is>
          <t>Global Mangrove Watch dataset for mangrove extent v4</t>
        </is>
      </c>
      <c r="H213" s="126" t="inlineStr">
        <is>
          <t>Global Mangrove Watch dataset for mangrove extent v4</t>
        </is>
      </c>
      <c r="I213" s="126" t="inlineStr">
        <is>
          <t>Global Mangrove Watch dataset for mangrove extent v4</t>
        </is>
      </c>
    </row>
    <row r="214">
      <c r="A214" s="126" t="inlineStr">
        <is>
          <t>Lesotho</t>
        </is>
      </c>
      <c r="B214" s="143">
        <f t="array" ref="B214">INDEX(Countries!D8:D471, MATCH(A214, Countries!B8:B471, 0))</f>
        <v/>
      </c>
      <c r="C214" s="163" t="inlineStr">
        <is>
          <t>Mangrove</t>
        </is>
      </c>
      <c r="D214" s="164" t="n"/>
      <c r="E214" s="166" t="n"/>
      <c r="F214" s="165" t="n"/>
      <c r="G214" s="126" t="inlineStr">
        <is>
          <t>Global Mangrove Watch dataset for mangrove extent v4</t>
        </is>
      </c>
      <c r="H214" s="126" t="inlineStr">
        <is>
          <t>Global Mangrove Watch dataset for mangrove extent v4</t>
        </is>
      </c>
      <c r="I214" s="126" t="inlineStr">
        <is>
          <t>Global Mangrove Watch dataset for mangrove extent v4</t>
        </is>
      </c>
    </row>
    <row r="215">
      <c r="A215" s="126" t="inlineStr">
        <is>
          <t>Luxembourg</t>
        </is>
      </c>
      <c r="B215" s="143">
        <f t="array" ref="B215">INDEX(Countries!D9:D472, MATCH(A215, Countries!B9:B472, 0))</f>
        <v/>
      </c>
      <c r="C215" s="163" t="inlineStr">
        <is>
          <t>Mangrove</t>
        </is>
      </c>
      <c r="D215" s="164" t="n"/>
      <c r="E215" s="166" t="n"/>
      <c r="F215" s="165" t="n"/>
      <c r="G215" s="126" t="inlineStr">
        <is>
          <t>Global Mangrove Watch dataset for mangrove extent v4</t>
        </is>
      </c>
      <c r="H215" s="126" t="inlineStr">
        <is>
          <t>Global Mangrove Watch dataset for mangrove extent v4</t>
        </is>
      </c>
      <c r="I215" s="126" t="inlineStr">
        <is>
          <t>Global Mangrove Watch dataset for mangrove extent v4</t>
        </is>
      </c>
    </row>
    <row r="216">
      <c r="A216" s="126" t="inlineStr">
        <is>
          <t>Republic of Moldova</t>
        </is>
      </c>
      <c r="B216" s="143">
        <f t="array" ref="B216">INDEX(Countries!D10:D473, MATCH(A216, Countries!B10:B473, 0))</f>
        <v/>
      </c>
      <c r="C216" s="163" t="inlineStr">
        <is>
          <t>Mangrove</t>
        </is>
      </c>
      <c r="D216" s="164" t="n"/>
      <c r="E216" s="166" t="n"/>
      <c r="F216" s="165" t="n"/>
      <c r="G216" s="126" t="inlineStr">
        <is>
          <t>Global Mangrove Watch dataset for mangrove extent v4</t>
        </is>
      </c>
      <c r="H216" s="126" t="inlineStr">
        <is>
          <t>Global Mangrove Watch dataset for mangrove extent v4</t>
        </is>
      </c>
      <c r="I216" s="126" t="inlineStr">
        <is>
          <t>Global Mangrove Watch dataset for mangrove extent v4</t>
        </is>
      </c>
    </row>
    <row r="217">
      <c r="A217" s="126" t="inlineStr">
        <is>
          <t>North Macedonia</t>
        </is>
      </c>
      <c r="B217" s="143">
        <f t="array" ref="B217">INDEX(Countries!D11:D474, MATCH(A217, Countries!B11:B474, 0))</f>
        <v/>
      </c>
      <c r="C217" s="163" t="inlineStr">
        <is>
          <t>Mangrove</t>
        </is>
      </c>
      <c r="D217" s="164" t="n"/>
      <c r="E217" s="166" t="n"/>
      <c r="F217" s="165" t="n"/>
      <c r="G217" s="126" t="inlineStr">
        <is>
          <t>Global Mangrove Watch dataset for mangrove extent v4</t>
        </is>
      </c>
      <c r="H217" s="126" t="inlineStr">
        <is>
          <t>Global Mangrove Watch dataset for mangrove extent v4</t>
        </is>
      </c>
      <c r="I217" s="126" t="inlineStr">
        <is>
          <t>Global Mangrove Watch dataset for mangrove extent v4</t>
        </is>
      </c>
    </row>
    <row r="218">
      <c r="A218" s="126" t="inlineStr">
        <is>
          <t>Mali</t>
        </is>
      </c>
      <c r="B218" s="143">
        <f t="array" ref="B218">INDEX(Countries!D12:D475, MATCH(A218, Countries!B12:B475, 0))</f>
        <v/>
      </c>
      <c r="C218" s="163" t="inlineStr">
        <is>
          <t>Mangrove</t>
        </is>
      </c>
      <c r="D218" s="164" t="n"/>
      <c r="E218" s="166" t="n"/>
      <c r="F218" s="165" t="n"/>
      <c r="G218" s="126" t="inlineStr">
        <is>
          <t>Global Mangrove Watch dataset for mangrove extent v4</t>
        </is>
      </c>
      <c r="H218" s="126" t="inlineStr">
        <is>
          <t>Global Mangrove Watch dataset for mangrove extent v4</t>
        </is>
      </c>
      <c r="I218" s="126" t="inlineStr">
        <is>
          <t>Global Mangrove Watch dataset for mangrove extent v4</t>
        </is>
      </c>
    </row>
    <row r="219">
      <c r="A219" s="126" t="inlineStr">
        <is>
          <t>Mongolia</t>
        </is>
      </c>
      <c r="B219" s="143">
        <f t="array" ref="B219">INDEX(Countries!D13:D476, MATCH(A219, Countries!B13:B476, 0))</f>
        <v/>
      </c>
      <c r="C219" s="163" t="inlineStr">
        <is>
          <t>Mangrove</t>
        </is>
      </c>
      <c r="D219" s="164" t="n"/>
      <c r="E219" s="166" t="n"/>
      <c r="F219" s="165" t="n"/>
      <c r="G219" s="126" t="inlineStr">
        <is>
          <t>Global Mangrove Watch dataset for mangrove extent v4</t>
        </is>
      </c>
      <c r="H219" s="126" t="inlineStr">
        <is>
          <t>Global Mangrove Watch dataset for mangrove extent v4</t>
        </is>
      </c>
      <c r="I219" s="126" t="inlineStr">
        <is>
          <t>Global Mangrove Watch dataset for mangrove extent v4</t>
        </is>
      </c>
    </row>
    <row r="220">
      <c r="A220" s="126" t="inlineStr">
        <is>
          <t>Malawi</t>
        </is>
      </c>
      <c r="B220" s="143">
        <f t="array" ref="B220">INDEX(Countries!D14:D477, MATCH(A220, Countries!B14:B477, 0))</f>
        <v/>
      </c>
      <c r="C220" s="163" t="inlineStr">
        <is>
          <t>Mangrove</t>
        </is>
      </c>
      <c r="D220" s="164" t="n"/>
      <c r="E220" s="166" t="n"/>
      <c r="F220" s="165" t="n"/>
      <c r="G220" s="126" t="inlineStr">
        <is>
          <t>Global Mangrove Watch dataset for mangrove extent v4</t>
        </is>
      </c>
      <c r="H220" s="126" t="inlineStr">
        <is>
          <t>Global Mangrove Watch dataset for mangrove extent v4</t>
        </is>
      </c>
      <c r="I220" s="126" t="inlineStr">
        <is>
          <t>Global Mangrove Watch dataset for mangrove extent v4</t>
        </is>
      </c>
    </row>
    <row r="221">
      <c r="A221" s="126" t="inlineStr">
        <is>
          <t>Niger</t>
        </is>
      </c>
      <c r="B221" s="143">
        <f t="array" ref="B221">INDEX(Countries!D15:D478, MATCH(A221, Countries!B15:B478, 0))</f>
        <v/>
      </c>
      <c r="C221" s="163" t="inlineStr">
        <is>
          <t>Mangrove</t>
        </is>
      </c>
      <c r="D221" s="164" t="n"/>
      <c r="E221" s="166" t="n"/>
      <c r="F221" s="165" t="n"/>
      <c r="G221" s="126" t="inlineStr">
        <is>
          <t>Global Mangrove Watch dataset for mangrove extent v4</t>
        </is>
      </c>
      <c r="H221" s="126" t="inlineStr">
        <is>
          <t>Global Mangrove Watch dataset for mangrove extent v4</t>
        </is>
      </c>
      <c r="I221" s="126" t="inlineStr">
        <is>
          <t>Global Mangrove Watch dataset for mangrove extent v4</t>
        </is>
      </c>
    </row>
    <row r="222">
      <c r="A222" s="126" t="inlineStr">
        <is>
          <t>Nepal</t>
        </is>
      </c>
      <c r="B222" s="143">
        <f t="array" ref="B222">INDEX(Countries!D16:D479, MATCH(A222, Countries!B16:B479, 0))</f>
        <v/>
      </c>
      <c r="C222" s="163" t="inlineStr">
        <is>
          <t>Mangrove</t>
        </is>
      </c>
      <c r="D222" s="164" t="n"/>
      <c r="E222" s="166" t="n"/>
      <c r="F222" s="165" t="n"/>
      <c r="G222" s="126" t="inlineStr">
        <is>
          <t>Global Mangrove Watch dataset for mangrove extent v4</t>
        </is>
      </c>
      <c r="H222" s="126" t="inlineStr">
        <is>
          <t>Global Mangrove Watch dataset for mangrove extent v4</t>
        </is>
      </c>
      <c r="I222" s="126" t="inlineStr">
        <is>
          <t>Global Mangrove Watch dataset for mangrove extent v4</t>
        </is>
      </c>
    </row>
    <row r="223">
      <c r="A223" s="126" t="inlineStr">
        <is>
          <t>Paraguay</t>
        </is>
      </c>
      <c r="B223" s="143">
        <f t="array" ref="B223">INDEX(Countries!D17:D480, MATCH(A223, Countries!B17:B480, 0))</f>
        <v/>
      </c>
      <c r="C223" s="163" t="inlineStr">
        <is>
          <t>Mangrove</t>
        </is>
      </c>
      <c r="D223" s="164" t="n"/>
      <c r="E223" s="166" t="n"/>
      <c r="F223" s="165" t="n"/>
      <c r="G223" s="126" t="inlineStr">
        <is>
          <t>Global Mangrove Watch dataset for mangrove extent v4</t>
        </is>
      </c>
      <c r="H223" s="126" t="inlineStr">
        <is>
          <t>Global Mangrove Watch dataset for mangrove extent v4</t>
        </is>
      </c>
      <c r="I223" s="126" t="inlineStr">
        <is>
          <t>Global Mangrove Watch dataset for mangrove extent v4</t>
        </is>
      </c>
    </row>
    <row r="224">
      <c r="A224" s="126" t="inlineStr">
        <is>
          <t>Rwanda</t>
        </is>
      </c>
      <c r="B224" s="143">
        <f t="array" ref="B224">INDEX(Countries!D18:D481, MATCH(A224, Countries!B18:B481, 0))</f>
        <v/>
      </c>
      <c r="C224" s="163" t="inlineStr">
        <is>
          <t>Mangrove</t>
        </is>
      </c>
      <c r="D224" s="164" t="n"/>
      <c r="E224" s="166" t="n"/>
      <c r="F224" s="165" t="n"/>
      <c r="G224" s="126" t="inlineStr">
        <is>
          <t>Global Mangrove Watch dataset for mangrove extent v4</t>
        </is>
      </c>
      <c r="H224" s="126" t="inlineStr">
        <is>
          <t>Global Mangrove Watch dataset for mangrove extent v4</t>
        </is>
      </c>
      <c r="I224" s="126" t="inlineStr">
        <is>
          <t>Global Mangrove Watch dataset for mangrove extent v4</t>
        </is>
      </c>
    </row>
    <row r="225">
      <c r="A225" s="126" t="inlineStr">
        <is>
          <t>Serbia</t>
        </is>
      </c>
      <c r="B225" s="143">
        <f t="array" ref="B225">INDEX(Countries!D19:D482, MATCH(A225, Countries!B19:B482, 0))</f>
        <v/>
      </c>
      <c r="C225" s="163" t="inlineStr">
        <is>
          <t>Mangrove</t>
        </is>
      </c>
      <c r="D225" s="164" t="n"/>
      <c r="E225" s="166" t="n"/>
      <c r="F225" s="165" t="n"/>
      <c r="G225" s="126" t="inlineStr">
        <is>
          <t>Global Mangrove Watch dataset for mangrove extent v4</t>
        </is>
      </c>
      <c r="H225" s="126" t="inlineStr">
        <is>
          <t>Global Mangrove Watch dataset for mangrove extent v4</t>
        </is>
      </c>
      <c r="I225" s="126" t="inlineStr">
        <is>
          <t>Global Mangrove Watch dataset for mangrove extent v4</t>
        </is>
      </c>
    </row>
    <row r="226">
      <c r="A226" s="126" t="inlineStr">
        <is>
          <t>Slovakia</t>
        </is>
      </c>
      <c r="B226" s="143">
        <f t="array" ref="B226">INDEX(Countries!D20:D483, MATCH(A226, Countries!B20:B483, 0))</f>
        <v/>
      </c>
      <c r="C226" s="163" t="inlineStr">
        <is>
          <t>Mangrove</t>
        </is>
      </c>
      <c r="D226" s="164" t="n"/>
      <c r="E226" s="166" t="n"/>
      <c r="F226" s="165" t="n"/>
      <c r="G226" s="126" t="inlineStr">
        <is>
          <t>Global Mangrove Watch dataset for mangrove extent v4</t>
        </is>
      </c>
      <c r="H226" s="126" t="inlineStr">
        <is>
          <t>Global Mangrove Watch dataset for mangrove extent v4</t>
        </is>
      </c>
      <c r="I226" s="126" t="inlineStr">
        <is>
          <t>Global Mangrove Watch dataset for mangrove extent v4</t>
        </is>
      </c>
    </row>
    <row r="227">
      <c r="A227" s="126" t="inlineStr">
        <is>
          <t>Eswatini</t>
        </is>
      </c>
      <c r="B227" s="143">
        <f t="array" ref="B227">INDEX(Countries!D21:D484, MATCH(A227, Countries!B21:B484, 0))</f>
        <v/>
      </c>
      <c r="C227" s="163" t="inlineStr">
        <is>
          <t>Mangrove</t>
        </is>
      </c>
      <c r="D227" s="164" t="n"/>
      <c r="E227" s="166" t="n"/>
      <c r="F227" s="165" t="n"/>
      <c r="G227" s="126" t="inlineStr">
        <is>
          <t>Global Mangrove Watch dataset for mangrove extent v4</t>
        </is>
      </c>
      <c r="H227" s="126" t="inlineStr">
        <is>
          <t>Global Mangrove Watch dataset for mangrove extent v4</t>
        </is>
      </c>
      <c r="I227" s="126" t="inlineStr">
        <is>
          <t>Global Mangrove Watch dataset for mangrove extent v4</t>
        </is>
      </c>
    </row>
    <row r="228">
      <c r="A228" s="126" t="inlineStr">
        <is>
          <t>Chad</t>
        </is>
      </c>
      <c r="B228" s="143">
        <f t="array" ref="B228">INDEX(Countries!D22:D485, MATCH(A228, Countries!B22:B485, 0))</f>
        <v/>
      </c>
      <c r="C228" s="163" t="inlineStr">
        <is>
          <t>Mangrove</t>
        </is>
      </c>
      <c r="D228" s="164" t="n"/>
      <c r="E228" s="166" t="n"/>
      <c r="F228" s="165" t="n"/>
      <c r="G228" s="126" t="inlineStr">
        <is>
          <t>Global Mangrove Watch dataset for mangrove extent v4</t>
        </is>
      </c>
      <c r="H228" s="126" t="inlineStr">
        <is>
          <t>Global Mangrove Watch dataset for mangrove extent v4</t>
        </is>
      </c>
      <c r="I228" s="126" t="inlineStr">
        <is>
          <t>Global Mangrove Watch dataset for mangrove extent v4</t>
        </is>
      </c>
    </row>
    <row r="229">
      <c r="A229" s="126" t="inlineStr">
        <is>
          <t>Tajikistan</t>
        </is>
      </c>
      <c r="B229" s="143">
        <f t="array" ref="B229">INDEX(Countries!D23:D486, MATCH(A229, Countries!B23:B486, 0))</f>
        <v/>
      </c>
      <c r="C229" s="163" t="inlineStr">
        <is>
          <t>Mangrove</t>
        </is>
      </c>
      <c r="D229" s="164" t="n"/>
      <c r="E229" s="166" t="n"/>
      <c r="F229" s="165" t="n"/>
      <c r="G229" s="126" t="inlineStr">
        <is>
          <t>Global Mangrove Watch dataset for mangrove extent v4</t>
        </is>
      </c>
      <c r="H229" s="126" t="inlineStr">
        <is>
          <t>Global Mangrove Watch dataset for mangrove extent v4</t>
        </is>
      </c>
      <c r="I229" s="126" t="inlineStr">
        <is>
          <t>Global Mangrove Watch dataset for mangrove extent v4</t>
        </is>
      </c>
    </row>
    <row r="230">
      <c r="A230" s="126" t="inlineStr">
        <is>
          <t>Uganda</t>
        </is>
      </c>
      <c r="B230" s="143">
        <f t="array" ref="B230">INDEX(Countries!D229:D487, MATCH(A230, Countries!B229:B487, 0))</f>
        <v/>
      </c>
      <c r="C230" s="163" t="inlineStr">
        <is>
          <t>Mangrove</t>
        </is>
      </c>
      <c r="D230" s="164" t="n"/>
      <c r="E230" s="166" t="n"/>
      <c r="F230" s="165" t="n"/>
      <c r="G230" s="126" t="inlineStr">
        <is>
          <t>Global Mangrove Watch dataset for mangrove extent v4</t>
        </is>
      </c>
      <c r="H230" s="126" t="inlineStr">
        <is>
          <t>Global Mangrove Watch dataset for mangrove extent v4</t>
        </is>
      </c>
      <c r="I230" s="126" t="inlineStr">
        <is>
          <t>Global Mangrove Watch dataset for mangrove extent v4</t>
        </is>
      </c>
    </row>
    <row r="231">
      <c r="A231" s="126" t="inlineStr">
        <is>
          <t>Uzbekistan</t>
        </is>
      </c>
      <c r="B231" s="143">
        <f t="array" ref="B231">INDEX(Countries!D230:D488, MATCH(A231, Countries!B230:B488, 0))</f>
        <v/>
      </c>
      <c r="C231" s="163" t="inlineStr">
        <is>
          <t>Mangrove</t>
        </is>
      </c>
      <c r="D231" s="157" t="n"/>
      <c r="E231" s="166" t="n"/>
      <c r="F231" s="165" t="n"/>
      <c r="G231" s="126" t="inlineStr">
        <is>
          <t>Global Mangrove Watch dataset for mangrove extent v4</t>
        </is>
      </c>
      <c r="H231" s="126" t="inlineStr">
        <is>
          <t>Global Mangrove Watch dataset for mangrove extent v4</t>
        </is>
      </c>
      <c r="I231" s="126" t="inlineStr">
        <is>
          <t>Global Mangrove Watch dataset for mangrove extent v4</t>
        </is>
      </c>
    </row>
    <row r="232">
      <c r="A232" s="126" t="inlineStr">
        <is>
          <t>Zambia</t>
        </is>
      </c>
      <c r="B232" s="143">
        <f t="array" ref="B232">INDEX(Countries!D231:D489, MATCH(A232, Countries!B231:B489, 0))</f>
        <v/>
      </c>
      <c r="C232" s="163" t="inlineStr">
        <is>
          <t>Mangrove</t>
        </is>
      </c>
      <c r="D232" s="157" t="n"/>
      <c r="E232" s="166" t="n"/>
      <c r="F232" s="165" t="n"/>
      <c r="G232" s="126" t="inlineStr">
        <is>
          <t>Global Mangrove Watch dataset for mangrove extent v4</t>
        </is>
      </c>
      <c r="H232" s="126" t="inlineStr">
        <is>
          <t>Global Mangrove Watch dataset for mangrove extent v4</t>
        </is>
      </c>
      <c r="I232" s="126" t="inlineStr">
        <is>
          <t>Global Mangrove Watch dataset for mangrove extent v4</t>
        </is>
      </c>
    </row>
    <row r="233">
      <c r="A233" s="126" t="inlineStr">
        <is>
          <t>Zimbabwe</t>
        </is>
      </c>
      <c r="B233" s="143">
        <f t="array" ref="B233">INDEX(Countries!D2:D490, MATCH(A233, Countries!B2:B490, 0))</f>
        <v/>
      </c>
      <c r="C233" s="163" t="inlineStr">
        <is>
          <t>Mangrove</t>
        </is>
      </c>
      <c r="D233" s="157" t="n"/>
      <c r="E233" s="166" t="n"/>
      <c r="F233" s="165" t="n"/>
      <c r="G233" s="126" t="inlineStr">
        <is>
          <t>Global Mangrove Watch dataset for mangrove extent v4</t>
        </is>
      </c>
      <c r="H233" s="126" t="inlineStr">
        <is>
          <t>Global Mangrove Watch dataset for mangrove extent v4</t>
        </is>
      </c>
      <c r="I233" s="126" t="inlineStr">
        <is>
          <t>Global Mangrove Watch dataset for mangrove extent v4</t>
        </is>
      </c>
    </row>
    <row r="234">
      <c r="A234" s="126" t="inlineStr">
        <is>
          <t>Saint Barthélemy</t>
        </is>
      </c>
      <c r="B234" s="143">
        <f t="array" ref="B234">INDEX(Countries!D3:D491, MATCH(A234, Countries!B3:B491, 0))</f>
        <v/>
      </c>
      <c r="C234" s="163" t="inlineStr">
        <is>
          <t>Mangrove</t>
        </is>
      </c>
      <c r="D234" s="157" t="n"/>
      <c r="E234" s="166" t="n"/>
      <c r="F234" s="165" t="n"/>
      <c r="G234" s="126" t="inlineStr">
        <is>
          <t>Global Mangrove Watch dataset for mangrove extent v4</t>
        </is>
      </c>
      <c r="H234" s="126" t="inlineStr">
        <is>
          <t>Global Mangrove Watch dataset for mangrove extent v4</t>
        </is>
      </c>
      <c r="I234" s="126" t="inlineStr">
        <is>
          <t>Global Mangrove Watch dataset for mangrove extent v4</t>
        </is>
      </c>
    </row>
    <row r="235">
      <c r="A235" s="126" t="inlineStr">
        <is>
          <t>Cocos (Keeling) Islands</t>
        </is>
      </c>
      <c r="B235" s="143">
        <f t="array" ref="B235">INDEX(Countries!D4:D492, MATCH(A235, Countries!B4:B492, 0))</f>
        <v/>
      </c>
      <c r="C235" s="163" t="inlineStr">
        <is>
          <t>Mangrove</t>
        </is>
      </c>
      <c r="D235" s="157" t="n"/>
      <c r="E235" s="166" t="n"/>
      <c r="F235" s="165" t="n"/>
      <c r="G235" s="126" t="inlineStr">
        <is>
          <t>Global Mangrove Watch dataset for mangrove extent v4</t>
        </is>
      </c>
      <c r="H235" s="126" t="inlineStr">
        <is>
          <t>Global Mangrove Watch dataset for mangrove extent v4</t>
        </is>
      </c>
      <c r="I235" s="126" t="inlineStr">
        <is>
          <t>Global Mangrove Watch dataset for mangrove extent v4</t>
        </is>
      </c>
    </row>
    <row r="236">
      <c r="A236" s="126" t="inlineStr">
        <is>
          <t>Christmas Island</t>
        </is>
      </c>
      <c r="B236" s="143">
        <f t="array" ref="B236">INDEX(Countries!D5:D493, MATCH(A236, Countries!B5:B493, 0))</f>
        <v/>
      </c>
      <c r="C236" s="163" t="inlineStr">
        <is>
          <t>Mangrove</t>
        </is>
      </c>
      <c r="D236" s="157" t="n"/>
      <c r="E236" s="166" t="n"/>
      <c r="F236" s="165" t="n"/>
      <c r="G236" s="126" t="inlineStr">
        <is>
          <t>Global Mangrove Watch dataset for mangrove extent v4</t>
        </is>
      </c>
      <c r="H236" s="126" t="inlineStr">
        <is>
          <t>Global Mangrove Watch dataset for mangrove extent v4</t>
        </is>
      </c>
      <c r="I236" s="126" t="inlineStr">
        <is>
          <t>Global Mangrove Watch dataset for mangrove extent v4</t>
        </is>
      </c>
    </row>
    <row r="237">
      <c r="A237" s="126" t="inlineStr">
        <is>
          <t>United States</t>
        </is>
      </c>
      <c r="B237" s="202" t="inlineStr">
        <is>
          <t>USA</t>
        </is>
      </c>
      <c r="C237" s="163" t="inlineStr">
        <is>
          <t>Seagrass</t>
        </is>
      </c>
      <c r="D237" s="157" t="n">
        <v>1442238</v>
      </c>
      <c r="E237" s="166" t="n"/>
      <c r="F237" s="166" t="n"/>
      <c r="G237" s="126" t="inlineStr">
        <is>
          <t>Seagrass extent from WCMC</t>
        </is>
      </c>
      <c r="H237" s="126" t="n"/>
      <c r="I237" s="126" t="n"/>
    </row>
    <row r="238">
      <c r="A238" s="126" t="inlineStr">
        <is>
          <t>Indonesia</t>
        </is>
      </c>
      <c r="B238" s="202" t="inlineStr">
        <is>
          <t>IDN</t>
        </is>
      </c>
      <c r="C238" s="163" t="inlineStr">
        <is>
          <t>Seagrass</t>
        </is>
      </c>
      <c r="D238" s="157" t="n">
        <v>293464</v>
      </c>
      <c r="E238" s="166" t="n"/>
      <c r="F238" s="166" t="n"/>
      <c r="G238" s="126" t="inlineStr">
        <is>
          <t>Seagrass extent from WCMC</t>
        </is>
      </c>
      <c r="H238" s="126" t="n"/>
      <c r="I238" s="126" t="n"/>
    </row>
    <row r="239">
      <c r="A239" s="126" t="inlineStr">
        <is>
          <t>Australia</t>
        </is>
      </c>
      <c r="B239" s="202" t="inlineStr">
        <is>
          <t>AUS</t>
        </is>
      </c>
      <c r="C239" s="163" t="inlineStr">
        <is>
          <t>Seagrass</t>
        </is>
      </c>
      <c r="D239" s="157" t="n">
        <v>8301298</v>
      </c>
      <c r="E239" s="166" t="n"/>
      <c r="F239" s="166" t="n"/>
      <c r="G239" s="126" t="inlineStr">
        <is>
          <t>Seagrass extent from WCMC</t>
        </is>
      </c>
      <c r="H239" s="126" t="n"/>
      <c r="I239" s="126" t="n"/>
    </row>
    <row r="240">
      <c r="A240" s="126" t="inlineStr">
        <is>
          <t>The Bahamas</t>
        </is>
      </c>
      <c r="B240" s="202" t="inlineStr">
        <is>
          <t>BHS</t>
        </is>
      </c>
      <c r="C240" s="163" t="inlineStr">
        <is>
          <t>Seagrass</t>
        </is>
      </c>
      <c r="D240" s="157" t="n">
        <v>225051</v>
      </c>
      <c r="E240" s="166" t="n"/>
      <c r="F240" s="166" t="n"/>
      <c r="G240" s="126" t="inlineStr">
        <is>
          <t>Seagrass extent from WCMC</t>
        </is>
      </c>
      <c r="H240" s="126" t="n"/>
      <c r="I240" s="126" t="n"/>
    </row>
    <row r="241">
      <c r="A241" s="126" t="inlineStr">
        <is>
          <t>Kenya</t>
        </is>
      </c>
      <c r="B241" s="202" t="inlineStr">
        <is>
          <t>KEN</t>
        </is>
      </c>
      <c r="C241" s="163" t="inlineStr">
        <is>
          <t>Seagrass</t>
        </is>
      </c>
      <c r="D241" s="157" t="n">
        <v>11322</v>
      </c>
      <c r="E241" s="166" t="n"/>
      <c r="F241" s="166" t="n"/>
      <c r="G241" s="126" t="inlineStr">
        <is>
          <t>Seagrass extent from WCMC</t>
        </is>
      </c>
      <c r="H241" s="126" t="n"/>
      <c r="I241" s="126" t="n"/>
    </row>
    <row r="242">
      <c r="A242" s="126" t="inlineStr">
        <is>
          <t>Mexico</t>
        </is>
      </c>
      <c r="B242" s="202" t="inlineStr">
        <is>
          <t>MEX</t>
        </is>
      </c>
      <c r="C242" s="163" t="inlineStr">
        <is>
          <t>Seagrass</t>
        </is>
      </c>
      <c r="D242" s="157" t="n">
        <v>957737.9999999999</v>
      </c>
      <c r="E242" s="166" t="n"/>
      <c r="F242" s="166" t="n"/>
      <c r="G242" s="126" t="inlineStr">
        <is>
          <t>Seagrass extent from WCMC</t>
        </is>
      </c>
      <c r="H242" s="126" t="n"/>
      <c r="I242" s="126" t="n"/>
    </row>
    <row r="243">
      <c r="A243" s="126" t="inlineStr">
        <is>
          <t>Colombia</t>
        </is>
      </c>
      <c r="B243" s="202" t="inlineStr">
        <is>
          <t>COL</t>
        </is>
      </c>
      <c r="C243" s="163" t="inlineStr">
        <is>
          <t>Seagrass</t>
        </is>
      </c>
      <c r="D243" s="157" t="n">
        <v>43352</v>
      </c>
      <c r="E243" s="166" t="n"/>
      <c r="F243" s="166" t="n"/>
      <c r="G243" s="126" t="inlineStr">
        <is>
          <t>Seagrass extent from WCMC</t>
        </is>
      </c>
      <c r="H243" s="126" t="n"/>
      <c r="I243" s="126" t="n"/>
    </row>
    <row r="244">
      <c r="A244" s="126" t="inlineStr">
        <is>
          <t>India</t>
        </is>
      </c>
      <c r="B244" s="202" t="inlineStr">
        <is>
          <t>IND</t>
        </is>
      </c>
      <c r="C244" s="163" t="inlineStr">
        <is>
          <t>Seagrass</t>
        </is>
      </c>
      <c r="D244" s="157" t="n">
        <v>51659</v>
      </c>
      <c r="E244" s="166" t="n"/>
      <c r="F244" s="166" t="n"/>
      <c r="G244" s="126" t="inlineStr">
        <is>
          <t>Seagrass extent from WCMC</t>
        </is>
      </c>
      <c r="H244" s="126" t="n"/>
      <c r="I244" s="126" t="n"/>
    </row>
    <row r="245">
      <c r="A245" s="126" t="inlineStr">
        <is>
          <t>China</t>
        </is>
      </c>
      <c r="B245" s="202" t="inlineStr">
        <is>
          <t>CHN</t>
        </is>
      </c>
      <c r="C245" s="163" t="inlineStr">
        <is>
          <t>Seagrass</t>
        </is>
      </c>
      <c r="D245" s="157" t="n">
        <v>7944.400000000001</v>
      </c>
      <c r="E245" s="166" t="n"/>
      <c r="F245" s="166" t="n"/>
      <c r="G245" s="126" t="inlineStr">
        <is>
          <t>Seagrass extent from WCMC</t>
        </is>
      </c>
      <c r="H245" s="126" t="n"/>
      <c r="I245" s="126" t="n"/>
    </row>
    <row r="246">
      <c r="A246" s="126" t="inlineStr">
        <is>
          <t>American Samoa</t>
        </is>
      </c>
      <c r="B246" s="202" t="inlineStr">
        <is>
          <t>ASM</t>
        </is>
      </c>
      <c r="C246" s="163" t="inlineStr">
        <is>
          <t>Seagrass</t>
        </is>
      </c>
      <c r="D246" s="157" t="n">
        <v>38114</v>
      </c>
      <c r="E246" s="166" t="n"/>
      <c r="F246" s="166" t="n"/>
      <c r="G246" s="126" t="inlineStr">
        <is>
          <t>Seagrass extent from WCMC</t>
        </is>
      </c>
      <c r="H246" s="126" t="n"/>
      <c r="I246" s="126" t="n"/>
    </row>
    <row r="247">
      <c r="A247" s="126" t="inlineStr">
        <is>
          <t>Angola</t>
        </is>
      </c>
      <c r="B247" s="202" t="inlineStr">
        <is>
          <t>AGO</t>
        </is>
      </c>
      <c r="C247" s="163" t="inlineStr">
        <is>
          <t>Seagrass</t>
        </is>
      </c>
      <c r="D247" s="157" t="n">
        <v>59666.99999999999</v>
      </c>
      <c r="E247" s="166" t="n"/>
      <c r="F247" s="166" t="n"/>
      <c r="G247" s="126" t="inlineStr">
        <is>
          <t>Seagrass extent from WCMC</t>
        </is>
      </c>
      <c r="H247" s="126" t="n"/>
      <c r="I247" s="126" t="n"/>
    </row>
    <row r="248">
      <c r="A248" s="126" t="inlineStr">
        <is>
          <t>Anguilla</t>
        </is>
      </c>
      <c r="B248" s="202" t="inlineStr">
        <is>
          <t>AIA</t>
        </is>
      </c>
      <c r="C248" s="163" t="inlineStr">
        <is>
          <t>Seagrass</t>
        </is>
      </c>
      <c r="D248" s="157" t="n">
        <v>1370</v>
      </c>
      <c r="E248" s="166" t="n"/>
      <c r="F248" s="166" t="n"/>
      <c r="G248" s="126" t="inlineStr">
        <is>
          <t>Seagrass extent from WCMC</t>
        </is>
      </c>
      <c r="H248" s="126" t="n"/>
      <c r="I248" s="126" t="n"/>
    </row>
    <row r="249">
      <c r="A249" s="126" t="inlineStr">
        <is>
          <t>Antigua and Barbuda</t>
        </is>
      </c>
      <c r="B249" s="202" t="inlineStr">
        <is>
          <t>ATG</t>
        </is>
      </c>
      <c r="C249" s="163" t="inlineStr">
        <is>
          <t>Seagrass</t>
        </is>
      </c>
      <c r="D249" s="157" t="n">
        <v>25101</v>
      </c>
      <c r="E249" s="166" t="n"/>
      <c r="F249" s="166" t="n"/>
      <c r="G249" s="126" t="inlineStr">
        <is>
          <t>Seagrass extent from WCMC</t>
        </is>
      </c>
      <c r="H249" s="126" t="n"/>
      <c r="I249" s="126" t="n"/>
    </row>
    <row r="250">
      <c r="A250" s="126" t="inlineStr">
        <is>
          <t>Aruba</t>
        </is>
      </c>
      <c r="B250" s="202" t="inlineStr">
        <is>
          <t>ABW</t>
        </is>
      </c>
      <c r="C250" s="163" t="inlineStr">
        <is>
          <t>Seagrass</t>
        </is>
      </c>
      <c r="D250" s="157" t="n"/>
      <c r="E250" s="166" t="n"/>
      <c r="F250" s="166" t="n"/>
      <c r="G250" s="126" t="inlineStr">
        <is>
          <t>Seagrass extent from WCMC</t>
        </is>
      </c>
      <c r="H250" s="126" t="n"/>
      <c r="I250" s="126" t="n"/>
    </row>
    <row r="251">
      <c r="A251" s="126" t="inlineStr">
        <is>
          <t>Bahrain</t>
        </is>
      </c>
      <c r="B251" s="202" t="inlineStr">
        <is>
          <t>BHR</t>
        </is>
      </c>
      <c r="C251" s="163" t="inlineStr">
        <is>
          <t>Seagrass</t>
        </is>
      </c>
      <c r="D251" s="157" t="n">
        <v>36598</v>
      </c>
      <c r="E251" s="166" t="n"/>
      <c r="F251" s="166" t="n"/>
      <c r="G251" s="126" t="inlineStr">
        <is>
          <t>Seagrass extent from WCMC</t>
        </is>
      </c>
      <c r="H251" s="126" t="n"/>
      <c r="I251" s="126" t="n"/>
    </row>
    <row r="252">
      <c r="A252" s="126" t="inlineStr">
        <is>
          <t>Bangladesh</t>
        </is>
      </c>
      <c r="B252" s="202" t="inlineStr">
        <is>
          <t>BGD</t>
        </is>
      </c>
      <c r="C252" s="163" t="inlineStr">
        <is>
          <t>Seagrass</t>
        </is>
      </c>
      <c r="D252" s="157" t="n"/>
      <c r="E252" s="166" t="n"/>
      <c r="F252" s="166" t="n"/>
      <c r="G252" s="126" t="inlineStr">
        <is>
          <t>Seagrass extent from WCMC</t>
        </is>
      </c>
      <c r="H252" s="126" t="n"/>
      <c r="I252" s="126" t="n"/>
    </row>
    <row r="253">
      <c r="A253" s="126" t="inlineStr">
        <is>
          <t>Barbados</t>
        </is>
      </c>
      <c r="B253" s="202" t="inlineStr">
        <is>
          <t>BRB</t>
        </is>
      </c>
      <c r="C253" s="163" t="inlineStr">
        <is>
          <t>Seagrass</t>
        </is>
      </c>
      <c r="D253" s="157" t="n">
        <v>9017</v>
      </c>
      <c r="E253" s="166" t="n"/>
      <c r="F253" s="166" t="n"/>
      <c r="G253" s="126" t="inlineStr">
        <is>
          <t>Seagrass extent from WCMC</t>
        </is>
      </c>
      <c r="H253" s="126" t="n"/>
      <c r="I253" s="126" t="n"/>
    </row>
    <row r="254">
      <c r="A254" s="126" t="inlineStr">
        <is>
          <t>Belize</t>
        </is>
      </c>
      <c r="B254" s="202" t="inlineStr">
        <is>
          <t>BLZ</t>
        </is>
      </c>
      <c r="C254" s="163" t="inlineStr">
        <is>
          <t>Seagrass</t>
        </is>
      </c>
      <c r="D254" s="157" t="n">
        <v>484784</v>
      </c>
      <c r="E254" s="166" t="n"/>
      <c r="F254" s="166" t="n"/>
      <c r="G254" s="126" t="inlineStr">
        <is>
          <t>Seagrass extent from WCMC</t>
        </is>
      </c>
      <c r="H254" s="126" t="n"/>
      <c r="I254" s="126" t="n"/>
    </row>
    <row r="255">
      <c r="A255" s="126" t="inlineStr">
        <is>
          <t>Benin</t>
        </is>
      </c>
      <c r="B255" s="202" t="inlineStr">
        <is>
          <t>BEN</t>
        </is>
      </c>
      <c r="C255" s="163" t="inlineStr">
        <is>
          <t>Seagrass</t>
        </is>
      </c>
      <c r="D255" s="157" t="n">
        <v>136397</v>
      </c>
      <c r="E255" s="166" t="n"/>
      <c r="F255" s="166" t="n"/>
      <c r="G255" s="126" t="inlineStr">
        <is>
          <t>Seagrass extent from WCMC</t>
        </is>
      </c>
      <c r="H255" s="126" t="n"/>
      <c r="I255" s="126" t="n"/>
    </row>
    <row r="256">
      <c r="A256" s="126" t="inlineStr">
        <is>
          <t>Bermuda</t>
        </is>
      </c>
      <c r="B256" s="202" t="inlineStr">
        <is>
          <t>BMU</t>
        </is>
      </c>
      <c r="C256" s="163" t="inlineStr">
        <is>
          <t>Seagrass</t>
        </is>
      </c>
      <c r="D256" s="157" t="n">
        <v>1625</v>
      </c>
      <c r="E256" s="166" t="n"/>
      <c r="F256" s="166" t="n"/>
      <c r="G256" s="126" t="inlineStr">
        <is>
          <t>Seagrass extent from WCMC</t>
        </is>
      </c>
      <c r="H256" s="126" t="n"/>
      <c r="I256" s="126" t="n"/>
    </row>
    <row r="257">
      <c r="A257" s="126" t="inlineStr">
        <is>
          <t>Bonaire, Sint Eustatius and Saba</t>
        </is>
      </c>
      <c r="B257" s="202" t="inlineStr">
        <is>
          <t>BES</t>
        </is>
      </c>
      <c r="C257" s="163" t="inlineStr">
        <is>
          <t>Seagrass</t>
        </is>
      </c>
      <c r="D257" s="157" t="n">
        <v>382</v>
      </c>
      <c r="E257" s="166" t="n"/>
      <c r="F257" s="166" t="n"/>
      <c r="G257" s="126" t="inlineStr">
        <is>
          <t>Seagrass extent from WCMC</t>
        </is>
      </c>
      <c r="H257" s="126" t="n"/>
      <c r="I257" s="126" t="n"/>
    </row>
    <row r="258">
      <c r="A258" s="126" t="inlineStr">
        <is>
          <t>Brazil</t>
        </is>
      </c>
      <c r="B258" s="202" t="inlineStr">
        <is>
          <t>BRA</t>
        </is>
      </c>
      <c r="C258" s="163" t="inlineStr">
        <is>
          <t>Seagrass</t>
        </is>
      </c>
      <c r="D258" s="157" t="n">
        <v>42934</v>
      </c>
      <c r="E258" s="166" t="n"/>
      <c r="F258" s="166" t="n"/>
      <c r="G258" s="126" t="inlineStr">
        <is>
          <t>Seagrass extent from WCMC</t>
        </is>
      </c>
      <c r="H258" s="126" t="n"/>
      <c r="I258" s="126" t="n"/>
    </row>
    <row r="259">
      <c r="A259" s="126" t="inlineStr">
        <is>
          <t>British virgin islands</t>
        </is>
      </c>
      <c r="B259" s="202" t="inlineStr">
        <is>
          <t>VGB</t>
        </is>
      </c>
      <c r="C259" s="163" t="inlineStr">
        <is>
          <t>Seagrass</t>
        </is>
      </c>
      <c r="D259" s="157" t="n">
        <v>3991</v>
      </c>
      <c r="E259" s="166" t="n"/>
      <c r="F259" s="166" t="n"/>
      <c r="G259" s="126" t="inlineStr">
        <is>
          <t>Seagrass extent from WCMC</t>
        </is>
      </c>
      <c r="H259" s="126" t="n"/>
      <c r="I259" s="126" t="n"/>
    </row>
    <row r="260">
      <c r="A260" s="126" t="inlineStr">
        <is>
          <t>Brunei Darussalam</t>
        </is>
      </c>
      <c r="B260" s="202" t="inlineStr">
        <is>
          <t>BRN</t>
        </is>
      </c>
      <c r="C260" s="163" t="inlineStr">
        <is>
          <t>Seagrass</t>
        </is>
      </c>
      <c r="D260" s="157" t="n"/>
      <c r="E260" s="166" t="n"/>
      <c r="F260" s="166" t="n"/>
      <c r="G260" s="126" t="inlineStr">
        <is>
          <t>Seagrass extent from WCMC</t>
        </is>
      </c>
      <c r="H260" s="126" t="n"/>
      <c r="I260" s="126" t="n"/>
    </row>
    <row r="261">
      <c r="A261" s="126" t="inlineStr">
        <is>
          <t>Cambodia</t>
        </is>
      </c>
      <c r="B261" s="202" t="inlineStr">
        <is>
          <t>KHM</t>
        </is>
      </c>
      <c r="C261" s="163" t="inlineStr">
        <is>
          <t>Seagrass</t>
        </is>
      </c>
      <c r="D261" s="157" t="n">
        <v>33814</v>
      </c>
      <c r="E261" s="166" t="n"/>
      <c r="F261" s="166" t="n"/>
      <c r="G261" s="126" t="inlineStr">
        <is>
          <t>Seagrass extent from WCMC</t>
        </is>
      </c>
      <c r="H261" s="126" t="n"/>
      <c r="I261" s="126" t="n"/>
    </row>
    <row r="262">
      <c r="A262" s="126" t="inlineStr">
        <is>
          <t>Cameroon</t>
        </is>
      </c>
      <c r="B262" s="202" t="inlineStr">
        <is>
          <t>CMR</t>
        </is>
      </c>
      <c r="C262" s="163" t="inlineStr">
        <is>
          <t>Seagrass</t>
        </is>
      </c>
      <c r="D262" s="157" t="n"/>
      <c r="E262" s="166" t="n"/>
      <c r="F262" s="166" t="n"/>
      <c r="G262" s="126" t="inlineStr">
        <is>
          <t>Seagrass extent from WCMC</t>
        </is>
      </c>
      <c r="H262" s="126" t="n"/>
      <c r="I262" s="126" t="n"/>
    </row>
    <row r="263">
      <c r="A263" s="126" t="inlineStr">
        <is>
          <t>Cayman islands</t>
        </is>
      </c>
      <c r="B263" s="202" t="inlineStr">
        <is>
          <t>CYM</t>
        </is>
      </c>
      <c r="C263" s="163" t="inlineStr">
        <is>
          <t>Seagrass</t>
        </is>
      </c>
      <c r="D263" s="157" t="n">
        <v>6390</v>
      </c>
      <c r="E263" s="166" t="n"/>
      <c r="F263" s="166" t="n"/>
      <c r="G263" s="126" t="inlineStr">
        <is>
          <t>Seagrass extent from WCMC</t>
        </is>
      </c>
      <c r="H263" s="126" t="n"/>
      <c r="I263" s="126" t="n"/>
    </row>
    <row r="264">
      <c r="A264" s="126" t="inlineStr">
        <is>
          <t>Comoros</t>
        </is>
      </c>
      <c r="B264" s="202" t="inlineStr">
        <is>
          <t>COM</t>
        </is>
      </c>
      <c r="C264" s="163" t="inlineStr">
        <is>
          <t>Seagrass</t>
        </is>
      </c>
      <c r="D264" s="157" t="n">
        <v>44439</v>
      </c>
      <c r="E264" s="166" t="n"/>
      <c r="F264" s="166" t="n"/>
      <c r="G264" s="126" t="inlineStr">
        <is>
          <t>Seagrass extent from WCMC</t>
        </is>
      </c>
      <c r="H264" s="126" t="n"/>
      <c r="I264" s="126" t="n"/>
    </row>
    <row r="265">
      <c r="A265" s="126" t="inlineStr">
        <is>
          <t>Cook Islands</t>
        </is>
      </c>
      <c r="B265" s="202" t="inlineStr">
        <is>
          <t>COK</t>
        </is>
      </c>
      <c r="C265" s="163" t="inlineStr">
        <is>
          <t>Seagrass</t>
        </is>
      </c>
      <c r="D265" s="157" t="n"/>
      <c r="E265" s="166" t="n"/>
      <c r="F265" s="166" t="n"/>
      <c r="G265" s="126" t="inlineStr">
        <is>
          <t>Seagrass extent from WCMC</t>
        </is>
      </c>
      <c r="H265" s="126" t="n"/>
      <c r="I265" s="126" t="n"/>
    </row>
    <row r="266">
      <c r="A266" s="126" t="inlineStr">
        <is>
          <t>Costa Rica</t>
        </is>
      </c>
      <c r="B266" s="202" t="inlineStr">
        <is>
          <t>CRI</t>
        </is>
      </c>
      <c r="C266" s="163" t="inlineStr">
        <is>
          <t>Seagrass</t>
        </is>
      </c>
      <c r="D266" s="157" t="n">
        <v>16</v>
      </c>
      <c r="E266" s="166" t="n"/>
      <c r="F266" s="166" t="n"/>
      <c r="G266" s="126" t="inlineStr">
        <is>
          <t>Seagrass extent from WCMC</t>
        </is>
      </c>
      <c r="H266" s="126" t="n"/>
      <c r="I266" s="126" t="n"/>
    </row>
    <row r="267">
      <c r="A267" s="126" t="inlineStr">
        <is>
          <t>Côte d'Ivoire</t>
        </is>
      </c>
      <c r="B267" s="202" t="inlineStr">
        <is>
          <t>CIV</t>
        </is>
      </c>
      <c r="C267" s="163" t="inlineStr">
        <is>
          <t>Seagrass</t>
        </is>
      </c>
      <c r="D267" s="157" t="n"/>
      <c r="E267" s="166" t="n"/>
      <c r="F267" s="166" t="n"/>
      <c r="G267" s="126" t="inlineStr">
        <is>
          <t>Seagrass extent from WCMC</t>
        </is>
      </c>
      <c r="H267" s="126" t="n"/>
      <c r="I267" s="126" t="n"/>
    </row>
    <row r="268">
      <c r="A268" s="126" t="inlineStr">
        <is>
          <t>Cuba</t>
        </is>
      </c>
      <c r="B268" s="202" t="inlineStr">
        <is>
          <t>CUB</t>
        </is>
      </c>
      <c r="C268" s="163" t="inlineStr">
        <is>
          <t>Seagrass</t>
        </is>
      </c>
      <c r="D268" s="157" t="n">
        <v>1607300</v>
      </c>
      <c r="E268" s="166" t="n"/>
      <c r="F268" s="166" t="n"/>
      <c r="G268" s="126" t="inlineStr">
        <is>
          <t>Seagrass extent from WCMC</t>
        </is>
      </c>
      <c r="H268" s="126" t="n"/>
      <c r="I268" s="126" t="n"/>
    </row>
    <row r="269">
      <c r="A269" s="126" t="inlineStr">
        <is>
          <t>Curaçao</t>
        </is>
      </c>
      <c r="B269" s="202" t="inlineStr">
        <is>
          <t>CUW</t>
        </is>
      </c>
      <c r="C269" s="163" t="inlineStr">
        <is>
          <t>Seagrass</t>
        </is>
      </c>
      <c r="D269" s="157" t="n">
        <v>800</v>
      </c>
      <c r="E269" s="166" t="n"/>
      <c r="F269" s="166" t="n"/>
      <c r="G269" s="126" t="inlineStr">
        <is>
          <t>Seagrass extent from WCMC</t>
        </is>
      </c>
      <c r="H269" s="126" t="n"/>
      <c r="I269" s="126" t="n"/>
    </row>
    <row r="270">
      <c r="A270" s="126" t="inlineStr">
        <is>
          <t>Democratic republic of the congo</t>
        </is>
      </c>
      <c r="B270" s="202" t="inlineStr">
        <is>
          <t>COD</t>
        </is>
      </c>
      <c r="C270" s="163" t="inlineStr">
        <is>
          <t>Seagrass</t>
        </is>
      </c>
      <c r="D270" s="157" t="n"/>
      <c r="E270" s="166" t="n"/>
      <c r="F270" s="166" t="n"/>
      <c r="G270" s="126" t="inlineStr">
        <is>
          <t>Seagrass extent from WCMC</t>
        </is>
      </c>
      <c r="H270" s="126" t="n"/>
      <c r="I270" s="126" t="n"/>
    </row>
    <row r="271">
      <c r="A271" s="126" t="inlineStr">
        <is>
          <t>Djibouti</t>
        </is>
      </c>
      <c r="B271" s="202" t="inlineStr">
        <is>
          <t>DJI</t>
        </is>
      </c>
      <c r="C271" s="163" t="inlineStr">
        <is>
          <t>Seagrass</t>
        </is>
      </c>
      <c r="D271" s="157" t="n"/>
      <c r="E271" s="166" t="n"/>
      <c r="F271" s="166" t="n"/>
      <c r="G271" s="126" t="inlineStr">
        <is>
          <t>Seagrass extent from WCMC</t>
        </is>
      </c>
      <c r="H271" s="126" t="n"/>
      <c r="I271" s="126" t="n"/>
    </row>
    <row r="272">
      <c r="A272" s="126" t="inlineStr">
        <is>
          <t>Dominica</t>
        </is>
      </c>
      <c r="B272" s="202" t="inlineStr">
        <is>
          <t>DMA</t>
        </is>
      </c>
      <c r="C272" s="163" t="inlineStr">
        <is>
          <t>Seagrass</t>
        </is>
      </c>
      <c r="D272" s="157" t="n">
        <v>265</v>
      </c>
      <c r="E272" s="166" t="n"/>
      <c r="F272" s="166" t="n"/>
      <c r="G272" s="126" t="inlineStr">
        <is>
          <t>Seagrass extent from WCMC</t>
        </is>
      </c>
      <c r="H272" s="126" t="n"/>
      <c r="I272" s="126" t="n"/>
    </row>
    <row r="273">
      <c r="A273" s="126" t="inlineStr">
        <is>
          <t>Dominican republic</t>
        </is>
      </c>
      <c r="B273" s="202" t="inlineStr">
        <is>
          <t>DOM</t>
        </is>
      </c>
      <c r="C273" s="163" t="inlineStr">
        <is>
          <t>Seagrass</t>
        </is>
      </c>
      <c r="D273" s="157" t="n">
        <v>46020</v>
      </c>
      <c r="E273" s="166" t="n"/>
      <c r="F273" s="166" t="n"/>
      <c r="G273" s="126" t="inlineStr">
        <is>
          <t>Seagrass extent from WCMC</t>
        </is>
      </c>
      <c r="H273" s="126" t="n"/>
      <c r="I273" s="126" t="n"/>
    </row>
    <row r="274">
      <c r="A274" s="126" t="inlineStr">
        <is>
          <t>Ecuador</t>
        </is>
      </c>
      <c r="B274" s="202" t="inlineStr">
        <is>
          <t>ECU</t>
        </is>
      </c>
      <c r="C274" s="163" t="inlineStr">
        <is>
          <t>Seagrass</t>
        </is>
      </c>
      <c r="D274" s="157" t="n"/>
      <c r="E274" s="166" t="n"/>
      <c r="F274" s="166" t="n"/>
      <c r="G274" s="126" t="inlineStr">
        <is>
          <t>Seagrass extent from WCMC</t>
        </is>
      </c>
      <c r="H274" s="126" t="n"/>
      <c r="I274" s="126" t="n"/>
    </row>
    <row r="275">
      <c r="A275" s="126" t="inlineStr">
        <is>
          <t>Egypt</t>
        </is>
      </c>
      <c r="B275" s="202" t="inlineStr">
        <is>
          <t>EGY</t>
        </is>
      </c>
      <c r="C275" s="163" t="inlineStr">
        <is>
          <t>Seagrass</t>
        </is>
      </c>
      <c r="D275" s="157" t="n">
        <v>220262</v>
      </c>
      <c r="E275" s="166" t="n"/>
      <c r="F275" s="166" t="n"/>
      <c r="G275" s="126" t="inlineStr">
        <is>
          <t>Seagrass extent from WCMC</t>
        </is>
      </c>
      <c r="H275" s="126" t="n"/>
      <c r="I275" s="126" t="n"/>
    </row>
    <row r="276">
      <c r="A276" s="126" t="inlineStr">
        <is>
          <t>El Salvador</t>
        </is>
      </c>
      <c r="B276" s="202" t="inlineStr">
        <is>
          <t>SLV</t>
        </is>
      </c>
      <c r="C276" s="163" t="inlineStr">
        <is>
          <t>Seagrass</t>
        </is>
      </c>
      <c r="D276" s="157" t="n"/>
      <c r="E276" s="166" t="n"/>
      <c r="F276" s="166" t="n"/>
      <c r="G276" s="126" t="inlineStr">
        <is>
          <t>Seagrass extent from WCMC</t>
        </is>
      </c>
      <c r="H276" s="126" t="n"/>
      <c r="I276" s="126" t="n"/>
    </row>
    <row r="277">
      <c r="A277" s="126" t="inlineStr">
        <is>
          <t>Equatorial Guinea</t>
        </is>
      </c>
      <c r="B277" s="202" t="inlineStr">
        <is>
          <t>GNQ</t>
        </is>
      </c>
      <c r="C277" s="163" t="inlineStr">
        <is>
          <t>Seagrass</t>
        </is>
      </c>
      <c r="D277" s="157" t="n"/>
      <c r="E277" s="166" t="n"/>
      <c r="F277" s="166" t="n"/>
      <c r="G277" s="126" t="inlineStr">
        <is>
          <t>Seagrass extent from WCMC</t>
        </is>
      </c>
      <c r="H277" s="126" t="n"/>
      <c r="I277" s="126" t="n"/>
    </row>
    <row r="278">
      <c r="A278" s="126" t="inlineStr">
        <is>
          <t>Eritrea</t>
        </is>
      </c>
      <c r="B278" s="202" t="inlineStr">
        <is>
          <t>ERI</t>
        </is>
      </c>
      <c r="C278" s="163" t="inlineStr">
        <is>
          <t>Seagrass</t>
        </is>
      </c>
      <c r="D278" s="157" t="n">
        <v>313</v>
      </c>
      <c r="E278" s="166" t="n"/>
      <c r="F278" s="166" t="n"/>
      <c r="G278" s="126" t="inlineStr">
        <is>
          <t>Seagrass extent from WCMC</t>
        </is>
      </c>
      <c r="H278" s="126" t="n"/>
      <c r="I278" s="126" t="n"/>
    </row>
    <row r="279">
      <c r="A279" s="126" t="inlineStr">
        <is>
          <t>Fiji</t>
        </is>
      </c>
      <c r="B279" s="202" t="inlineStr">
        <is>
          <t>FJI</t>
        </is>
      </c>
      <c r="C279" s="163" t="inlineStr">
        <is>
          <t>Seagrass</t>
        </is>
      </c>
      <c r="D279" s="157" t="n">
        <v>3836</v>
      </c>
      <c r="E279" s="166" t="n"/>
      <c r="F279" s="166" t="n"/>
      <c r="G279" s="126" t="inlineStr">
        <is>
          <t>Seagrass extent from WCMC</t>
        </is>
      </c>
      <c r="H279" s="126" t="n"/>
      <c r="I279" s="126" t="n"/>
    </row>
    <row r="280">
      <c r="A280" s="126" t="inlineStr">
        <is>
          <t>French Guiana</t>
        </is>
      </c>
      <c r="B280" s="202" t="inlineStr">
        <is>
          <t>GUF</t>
        </is>
      </c>
      <c r="C280" s="163" t="inlineStr">
        <is>
          <t>Seagrass</t>
        </is>
      </c>
      <c r="D280" s="157" t="n"/>
      <c r="E280" s="166" t="n"/>
      <c r="F280" s="166" t="n"/>
      <c r="G280" s="126" t="inlineStr">
        <is>
          <t>Seagrass extent from WCMC</t>
        </is>
      </c>
      <c r="H280" s="126" t="n"/>
      <c r="I280" s="126" t="n"/>
    </row>
    <row r="281">
      <c r="A281" s="126" t="inlineStr">
        <is>
          <t>French Polynesia</t>
        </is>
      </c>
      <c r="B281" s="202" t="inlineStr">
        <is>
          <t>PYF</t>
        </is>
      </c>
      <c r="C281" s="163" t="inlineStr">
        <is>
          <t>Seagrass</t>
        </is>
      </c>
      <c r="D281" s="157" t="n">
        <v>2870</v>
      </c>
      <c r="E281" s="166" t="n"/>
      <c r="F281" s="166" t="n"/>
      <c r="G281" s="126" t="inlineStr">
        <is>
          <t>Seagrass extent from WCMC</t>
        </is>
      </c>
      <c r="H281" s="126" t="n"/>
      <c r="I281" s="126" t="n"/>
    </row>
    <row r="282">
      <c r="A282" s="126" t="inlineStr">
        <is>
          <t>French Southern Territories</t>
        </is>
      </c>
      <c r="B282" s="202" t="inlineStr">
        <is>
          <t>ATF</t>
        </is>
      </c>
      <c r="C282" s="163" t="inlineStr">
        <is>
          <t>Seagrass</t>
        </is>
      </c>
      <c r="D282" s="157" t="n"/>
      <c r="E282" s="166" t="n"/>
      <c r="F282" s="166" t="n"/>
      <c r="G282" s="126" t="inlineStr">
        <is>
          <t>Seagrass extent from WCMC</t>
        </is>
      </c>
      <c r="H282" s="126" t="n"/>
      <c r="I282" s="126" t="n"/>
    </row>
    <row r="283">
      <c r="A283" s="126" t="inlineStr">
        <is>
          <t>Gabon</t>
        </is>
      </c>
      <c r="B283" s="202" t="inlineStr">
        <is>
          <t>GAB</t>
        </is>
      </c>
      <c r="C283" s="163" t="inlineStr">
        <is>
          <t>Seagrass</t>
        </is>
      </c>
      <c r="D283" s="157" t="n"/>
      <c r="E283" s="166" t="n"/>
      <c r="F283" s="166" t="n"/>
      <c r="G283" s="126" t="inlineStr">
        <is>
          <t>Seagrass extent from WCMC</t>
        </is>
      </c>
      <c r="H283" s="126" t="n"/>
      <c r="I283" s="126" t="n"/>
    </row>
    <row r="284">
      <c r="A284" s="126" t="inlineStr">
        <is>
          <t>Gambia</t>
        </is>
      </c>
      <c r="B284" s="202" t="inlineStr">
        <is>
          <t>GMB</t>
        </is>
      </c>
      <c r="C284" s="163" t="inlineStr">
        <is>
          <t>Seagrass</t>
        </is>
      </c>
      <c r="D284" s="157" t="n"/>
      <c r="E284" s="166" t="n"/>
      <c r="F284" s="166" t="n"/>
      <c r="G284" s="126" t="inlineStr">
        <is>
          <t>Seagrass extent from WCMC</t>
        </is>
      </c>
      <c r="H284" s="126" t="n"/>
      <c r="I284" s="126" t="n"/>
    </row>
    <row r="285">
      <c r="A285" s="126" t="inlineStr">
        <is>
          <t>Ghana</t>
        </is>
      </c>
      <c r="B285" s="202" t="inlineStr">
        <is>
          <t>GHA</t>
        </is>
      </c>
      <c r="C285" s="163" t="inlineStr">
        <is>
          <t>Seagrass</t>
        </is>
      </c>
      <c r="D285" s="157" t="n">
        <v>273259</v>
      </c>
      <c r="E285" s="166" t="n"/>
      <c r="F285" s="166" t="n"/>
      <c r="G285" s="126" t="inlineStr">
        <is>
          <t>Seagrass extent from WCMC</t>
        </is>
      </c>
      <c r="H285" s="126" t="n"/>
      <c r="I285" s="126" t="n"/>
    </row>
    <row r="286">
      <c r="A286" s="126" t="inlineStr">
        <is>
          <t>Grenada</t>
        </is>
      </c>
      <c r="B286" s="202" t="inlineStr">
        <is>
          <t>GRD</t>
        </is>
      </c>
      <c r="C286" s="163" t="inlineStr">
        <is>
          <t>Seagrass</t>
        </is>
      </c>
      <c r="D286" s="157" t="n">
        <v>709</v>
      </c>
      <c r="E286" s="166" t="n"/>
      <c r="F286" s="166" t="n"/>
      <c r="G286" s="126" t="inlineStr">
        <is>
          <t>Seagrass extent from WCMC</t>
        </is>
      </c>
      <c r="H286" s="126" t="n"/>
      <c r="I286" s="126" t="n"/>
    </row>
    <row r="287">
      <c r="A287" s="126" t="inlineStr">
        <is>
          <t>Guadeloupe</t>
        </is>
      </c>
      <c r="B287" s="202" t="inlineStr">
        <is>
          <t>GLP</t>
        </is>
      </c>
      <c r="C287" s="163" t="inlineStr">
        <is>
          <t>Seagrass</t>
        </is>
      </c>
      <c r="D287" s="157" t="n">
        <v>8200</v>
      </c>
      <c r="E287" s="166" t="n"/>
      <c r="F287" s="166" t="n"/>
      <c r="G287" s="126" t="inlineStr">
        <is>
          <t>Seagrass extent from WCMC</t>
        </is>
      </c>
      <c r="H287" s="126" t="n"/>
      <c r="I287" s="126" t="n"/>
    </row>
    <row r="288">
      <c r="A288" s="126" t="inlineStr">
        <is>
          <t>Guam</t>
        </is>
      </c>
      <c r="B288" s="202" t="inlineStr">
        <is>
          <t>GUM</t>
        </is>
      </c>
      <c r="C288" s="163" t="inlineStr">
        <is>
          <t>Seagrass</t>
        </is>
      </c>
      <c r="D288" s="157" t="n">
        <v>307</v>
      </c>
      <c r="E288" s="166" t="n"/>
      <c r="F288" s="166" t="n"/>
      <c r="G288" s="126" t="inlineStr">
        <is>
          <t>Seagrass extent from WCMC</t>
        </is>
      </c>
      <c r="H288" s="126" t="n"/>
      <c r="I288" s="126" t="n"/>
    </row>
    <row r="289">
      <c r="A289" s="126" t="inlineStr">
        <is>
          <t>Guatemala</t>
        </is>
      </c>
      <c r="B289" s="202" t="inlineStr">
        <is>
          <t>GTM</t>
        </is>
      </c>
      <c r="C289" s="163" t="inlineStr">
        <is>
          <t>Seagrass</t>
        </is>
      </c>
      <c r="D289" s="157" t="n">
        <v>480.9999999999999</v>
      </c>
      <c r="E289" s="166" t="n"/>
      <c r="F289" s="166" t="n"/>
      <c r="G289" s="126" t="inlineStr">
        <is>
          <t>Seagrass extent from WCMC</t>
        </is>
      </c>
      <c r="H289" s="126" t="n"/>
      <c r="I289" s="126" t="n"/>
    </row>
    <row r="290">
      <c r="A290" s="126" t="inlineStr">
        <is>
          <t>Guinea</t>
        </is>
      </c>
      <c r="B290" s="202" t="inlineStr">
        <is>
          <t>GIN</t>
        </is>
      </c>
      <c r="C290" s="163" t="inlineStr">
        <is>
          <t>Seagrass</t>
        </is>
      </c>
      <c r="D290" s="157" t="n">
        <v>1290066</v>
      </c>
      <c r="E290" s="166" t="n"/>
      <c r="F290" s="166" t="n"/>
      <c r="G290" s="126" t="inlineStr">
        <is>
          <t>Seagrass extent from WCMC</t>
        </is>
      </c>
      <c r="H290" s="126" t="n"/>
      <c r="I290" s="126" t="n"/>
    </row>
    <row r="291">
      <c r="A291" s="126" t="inlineStr">
        <is>
          <t>Guinea-Bissau</t>
        </is>
      </c>
      <c r="B291" s="202" t="inlineStr">
        <is>
          <t>GNB</t>
        </is>
      </c>
      <c r="C291" s="163" t="inlineStr">
        <is>
          <t>Seagrass</t>
        </is>
      </c>
      <c r="D291" s="157" t="n">
        <v>1539714</v>
      </c>
      <c r="E291" s="166" t="n"/>
      <c r="F291" s="166" t="n"/>
      <c r="G291" s="126" t="inlineStr">
        <is>
          <t>Seagrass extent from WCMC</t>
        </is>
      </c>
      <c r="H291" s="126" t="n"/>
      <c r="I291" s="126" t="n"/>
    </row>
    <row r="292">
      <c r="A292" s="126" t="inlineStr">
        <is>
          <t>Guyana</t>
        </is>
      </c>
      <c r="B292" s="202" t="inlineStr">
        <is>
          <t>GUY</t>
        </is>
      </c>
      <c r="C292" s="163" t="inlineStr">
        <is>
          <t>Seagrass</t>
        </is>
      </c>
      <c r="D292" s="157" t="n"/>
      <c r="E292" s="166" t="n"/>
      <c r="F292" s="166" t="n"/>
      <c r="G292" s="126" t="inlineStr">
        <is>
          <t>Seagrass extent from WCMC</t>
        </is>
      </c>
      <c r="H292" s="126" t="n"/>
      <c r="I292" s="126" t="n"/>
    </row>
    <row r="293">
      <c r="A293" s="126" t="inlineStr">
        <is>
          <t>Haiti</t>
        </is>
      </c>
      <c r="B293" s="202" t="inlineStr">
        <is>
          <t>HTI</t>
        </is>
      </c>
      <c r="C293" s="163" t="inlineStr">
        <is>
          <t>Seagrass</t>
        </is>
      </c>
      <c r="D293" s="157" t="n">
        <v>61227</v>
      </c>
      <c r="E293" s="166" t="n"/>
      <c r="F293" s="166" t="n"/>
      <c r="G293" s="126" t="inlineStr">
        <is>
          <t>Seagrass extent from WCMC</t>
        </is>
      </c>
      <c r="H293" s="126" t="n"/>
      <c r="I293" s="126" t="n"/>
    </row>
    <row r="294">
      <c r="A294" s="126" t="inlineStr">
        <is>
          <t>Honduras</t>
        </is>
      </c>
      <c r="B294" s="202" t="inlineStr">
        <is>
          <t>HND</t>
        </is>
      </c>
      <c r="C294" s="163" t="inlineStr">
        <is>
          <t>Seagrass</t>
        </is>
      </c>
      <c r="D294" s="157" t="n">
        <v>273912</v>
      </c>
      <c r="E294" s="166" t="n"/>
      <c r="F294" s="166" t="n"/>
      <c r="G294" s="126" t="inlineStr">
        <is>
          <t>Seagrass extent from WCMC</t>
        </is>
      </c>
      <c r="H294" s="126" t="n"/>
      <c r="I294" s="126" t="n"/>
    </row>
    <row r="295">
      <c r="A295" s="126" t="inlineStr">
        <is>
          <t>Iran (Islamic Republic of)</t>
        </is>
      </c>
      <c r="B295" s="202" t="inlineStr">
        <is>
          <t>IRN</t>
        </is>
      </c>
      <c r="C295" s="163" t="inlineStr">
        <is>
          <t>Seagrass</t>
        </is>
      </c>
      <c r="D295" s="157" t="n">
        <v>271434</v>
      </c>
      <c r="E295" s="166" t="n"/>
      <c r="F295" s="166" t="n"/>
      <c r="G295" s="126" t="inlineStr">
        <is>
          <t>Seagrass extent from WCMC</t>
        </is>
      </c>
      <c r="H295" s="126" t="n"/>
      <c r="I295" s="126" t="n"/>
    </row>
    <row r="296">
      <c r="A296" s="126" t="inlineStr">
        <is>
          <t>Jamaica</t>
        </is>
      </c>
      <c r="B296" s="202" t="inlineStr">
        <is>
          <t>JAM</t>
        </is>
      </c>
      <c r="C296" s="163" t="inlineStr">
        <is>
          <t>Seagrass</t>
        </is>
      </c>
      <c r="D296" s="157" t="n">
        <v>78116</v>
      </c>
      <c r="E296" s="166" t="n"/>
      <c r="F296" s="166" t="n"/>
      <c r="G296" s="126" t="inlineStr">
        <is>
          <t>Seagrass extent from WCMC</t>
        </is>
      </c>
      <c r="H296" s="126" t="n"/>
      <c r="I296" s="126" t="n"/>
    </row>
    <row r="297">
      <c r="A297" s="126" t="inlineStr">
        <is>
          <t>Japan</t>
        </is>
      </c>
      <c r="B297" s="202" t="inlineStr">
        <is>
          <t>JPN</t>
        </is>
      </c>
      <c r="C297" s="163" t="inlineStr">
        <is>
          <t>Seagrass</t>
        </is>
      </c>
      <c r="D297" s="157" t="n">
        <v>47457</v>
      </c>
      <c r="E297" s="166" t="n"/>
      <c r="F297" s="166" t="n"/>
      <c r="G297" s="126" t="inlineStr">
        <is>
          <t>Seagrass extent from WCMC</t>
        </is>
      </c>
      <c r="H297" s="126" t="n"/>
      <c r="I297" s="126" t="n"/>
    </row>
    <row r="298">
      <c r="A298" s="126" t="inlineStr">
        <is>
          <t>Kiribati</t>
        </is>
      </c>
      <c r="B298" s="202" t="inlineStr">
        <is>
          <t>KIR</t>
        </is>
      </c>
      <c r="C298" s="163" t="inlineStr">
        <is>
          <t>Seagrass</t>
        </is>
      </c>
      <c r="D298" s="157" t="n">
        <v>27786</v>
      </c>
      <c r="E298" s="166" t="n"/>
      <c r="F298" s="166" t="n"/>
      <c r="G298" s="126" t="inlineStr">
        <is>
          <t>Seagrass extent from WCMC</t>
        </is>
      </c>
      <c r="H298" s="126" t="n"/>
      <c r="I298" s="126" t="n"/>
    </row>
    <row r="299">
      <c r="A299" s="126" t="inlineStr">
        <is>
          <t>Liberia</t>
        </is>
      </c>
      <c r="B299" s="202" t="inlineStr">
        <is>
          <t>LBR</t>
        </is>
      </c>
      <c r="C299" s="163" t="inlineStr">
        <is>
          <t>Seagrass</t>
        </is>
      </c>
      <c r="D299" s="157" t="n"/>
      <c r="E299" s="166" t="n"/>
      <c r="F299" s="166" t="n"/>
      <c r="G299" s="126" t="inlineStr">
        <is>
          <t>Seagrass extent from WCMC</t>
        </is>
      </c>
      <c r="H299" s="126" t="n"/>
      <c r="I299" s="126" t="n"/>
    </row>
    <row r="300">
      <c r="A300" s="126" t="inlineStr">
        <is>
          <t>Madagascar</t>
        </is>
      </c>
      <c r="B300" s="202" t="inlineStr">
        <is>
          <t>MDG</t>
        </is>
      </c>
      <c r="C300" s="163" t="inlineStr">
        <is>
          <t>Seagrass</t>
        </is>
      </c>
      <c r="D300" s="157" t="n">
        <v>579346</v>
      </c>
      <c r="E300" s="166" t="n"/>
      <c r="F300" s="166" t="n"/>
      <c r="G300" s="126" t="inlineStr">
        <is>
          <t>Seagrass extent from WCMC</t>
        </is>
      </c>
      <c r="H300" s="126" t="n"/>
      <c r="I300" s="126" t="n"/>
    </row>
    <row r="301">
      <c r="A301" s="126" t="inlineStr">
        <is>
          <t>Malaysia</t>
        </is>
      </c>
      <c r="B301" s="202" t="inlineStr">
        <is>
          <t>MYS</t>
        </is>
      </c>
      <c r="C301" s="163" t="inlineStr">
        <is>
          <t>Seagrass</t>
        </is>
      </c>
      <c r="D301" s="157" t="n">
        <v>892</v>
      </c>
      <c r="E301" s="166" t="n"/>
      <c r="F301" s="166" t="n"/>
      <c r="G301" s="126" t="inlineStr">
        <is>
          <t>Seagrass extent from WCMC</t>
        </is>
      </c>
      <c r="H301" s="126" t="n"/>
      <c r="I301" s="126" t="n"/>
    </row>
    <row r="302">
      <c r="A302" s="126" t="inlineStr">
        <is>
          <t>Maldives</t>
        </is>
      </c>
      <c r="B302" s="202" t="inlineStr">
        <is>
          <t>MDV</t>
        </is>
      </c>
      <c r="C302" s="163" t="inlineStr">
        <is>
          <t>Seagrass</t>
        </is>
      </c>
      <c r="D302" s="157" t="n">
        <v>237899</v>
      </c>
      <c r="E302" s="166" t="n"/>
      <c r="F302" s="166" t="n"/>
      <c r="G302" s="126" t="inlineStr">
        <is>
          <t>Seagrass extent from WCMC</t>
        </is>
      </c>
      <c r="H302" s="126" t="n"/>
      <c r="I302" s="126" t="n"/>
    </row>
    <row r="303">
      <c r="A303" s="126" t="inlineStr">
        <is>
          <t>Marshall Islands</t>
        </is>
      </c>
      <c r="B303" s="202" t="inlineStr">
        <is>
          <t>MHL</t>
        </is>
      </c>
      <c r="C303" s="163" t="inlineStr">
        <is>
          <t>Seagrass</t>
        </is>
      </c>
      <c r="D303" s="157" t="n">
        <v>51070</v>
      </c>
      <c r="E303" s="166" t="n"/>
      <c r="F303" s="166" t="n"/>
      <c r="G303" s="126" t="inlineStr">
        <is>
          <t>Seagrass extent from WCMC</t>
        </is>
      </c>
      <c r="H303" s="126" t="n"/>
      <c r="I303" s="126" t="n"/>
    </row>
    <row r="304">
      <c r="A304" s="126" t="inlineStr">
        <is>
          <t>Martinique</t>
        </is>
      </c>
      <c r="B304" s="202" t="inlineStr">
        <is>
          <t>MTQ</t>
        </is>
      </c>
      <c r="C304" s="163" t="inlineStr">
        <is>
          <t>Seagrass</t>
        </is>
      </c>
      <c r="D304" s="157" t="n">
        <v>4100</v>
      </c>
      <c r="E304" s="166" t="n"/>
      <c r="F304" s="166" t="n"/>
      <c r="G304" s="126" t="inlineStr">
        <is>
          <t>Seagrass extent from WCMC</t>
        </is>
      </c>
      <c r="H304" s="126" t="n"/>
      <c r="I304" s="126" t="n"/>
    </row>
    <row r="305">
      <c r="A305" s="126" t="inlineStr">
        <is>
          <t>Mauritania</t>
        </is>
      </c>
      <c r="B305" s="202" t="inlineStr">
        <is>
          <t>MRT</t>
        </is>
      </c>
      <c r="C305" s="163" t="inlineStr">
        <is>
          <t>Seagrass</t>
        </is>
      </c>
      <c r="D305" s="157" t="n"/>
      <c r="E305" s="166" t="n"/>
      <c r="F305" s="166" t="n"/>
      <c r="G305" s="126" t="inlineStr">
        <is>
          <t>Seagrass extent from WCMC</t>
        </is>
      </c>
      <c r="H305" s="126" t="n"/>
      <c r="I305" s="126" t="n"/>
    </row>
    <row r="306">
      <c r="A306" s="126" t="inlineStr">
        <is>
          <t>Mauritius</t>
        </is>
      </c>
      <c r="B306" s="202" t="inlineStr">
        <is>
          <t>MUS</t>
        </is>
      </c>
      <c r="C306" s="163" t="inlineStr">
        <is>
          <t>Seagrass</t>
        </is>
      </c>
      <c r="D306" s="157" t="n">
        <v>3000</v>
      </c>
      <c r="E306" s="166" t="n"/>
      <c r="F306" s="166" t="n"/>
      <c r="G306" s="126" t="inlineStr">
        <is>
          <t>Seagrass extent from WCMC</t>
        </is>
      </c>
      <c r="H306" s="126" t="n"/>
      <c r="I306" s="126" t="n"/>
    </row>
    <row r="307">
      <c r="A307" s="126" t="inlineStr">
        <is>
          <t>Mayotte</t>
        </is>
      </c>
      <c r="B307" s="202" t="inlineStr">
        <is>
          <t>MYT</t>
        </is>
      </c>
      <c r="C307" s="163" t="inlineStr">
        <is>
          <t>Seagrass</t>
        </is>
      </c>
      <c r="D307" s="157" t="n">
        <v>127526</v>
      </c>
      <c r="E307" s="166" t="n"/>
      <c r="F307" s="166" t="n"/>
      <c r="G307" s="126" t="inlineStr">
        <is>
          <t>Seagrass extent from WCMC</t>
        </is>
      </c>
      <c r="H307" s="126" t="n"/>
      <c r="I307" s="126" t="n"/>
    </row>
    <row r="308">
      <c r="A308" s="126" t="inlineStr">
        <is>
          <t>Micronesia (Federated States of)</t>
        </is>
      </c>
      <c r="B308" s="202" t="inlineStr">
        <is>
          <t>FSM</t>
        </is>
      </c>
      <c r="C308" s="163" t="inlineStr">
        <is>
          <t>Seagrass</t>
        </is>
      </c>
      <c r="D308" s="157" t="n">
        <v>4869</v>
      </c>
      <c r="E308" s="166" t="n"/>
      <c r="F308" s="166" t="n"/>
      <c r="G308" s="126" t="inlineStr">
        <is>
          <t>Seagrass extent from WCMC</t>
        </is>
      </c>
      <c r="H308" s="126" t="n"/>
      <c r="I308" s="126" t="n"/>
    </row>
    <row r="309">
      <c r="A309" s="126" t="inlineStr">
        <is>
          <t>Mozambique</t>
        </is>
      </c>
      <c r="B309" s="202" t="inlineStr">
        <is>
          <t>MOZ</t>
        </is>
      </c>
      <c r="C309" s="163" t="inlineStr">
        <is>
          <t>Seagrass</t>
        </is>
      </c>
      <c r="D309" s="157" t="n">
        <v>72795</v>
      </c>
      <c r="E309" s="166" t="n"/>
      <c r="F309" s="166" t="n"/>
      <c r="G309" s="126" t="inlineStr">
        <is>
          <t>Seagrass extent from WCMC</t>
        </is>
      </c>
      <c r="H309" s="126" t="n"/>
      <c r="I309" s="126" t="n"/>
    </row>
    <row r="310">
      <c r="A310" s="126" t="inlineStr">
        <is>
          <t>Myanmar</t>
        </is>
      </c>
      <c r="B310" s="202" t="inlineStr">
        <is>
          <t>MMR</t>
        </is>
      </c>
      <c r="C310" s="163" t="inlineStr">
        <is>
          <t>Seagrass</t>
        </is>
      </c>
      <c r="D310" s="157" t="n">
        <v>426</v>
      </c>
      <c r="E310" s="166" t="n"/>
      <c r="F310" s="166" t="n"/>
      <c r="G310" s="126" t="inlineStr">
        <is>
          <t>Seagrass extent from WCMC</t>
        </is>
      </c>
      <c r="H310" s="126" t="n"/>
      <c r="I310" s="126" t="n"/>
    </row>
    <row r="311">
      <c r="A311" s="126" t="inlineStr">
        <is>
          <t>New Caledonia</t>
        </is>
      </c>
      <c r="B311" s="202" t="inlineStr">
        <is>
          <t>NCL</t>
        </is>
      </c>
      <c r="C311" s="163" t="inlineStr">
        <is>
          <t>Seagrass</t>
        </is>
      </c>
      <c r="D311" s="157" t="n">
        <v>93600</v>
      </c>
      <c r="E311" s="166" t="n"/>
      <c r="F311" s="166" t="n"/>
      <c r="G311" s="126" t="inlineStr">
        <is>
          <t>Seagrass extent from WCMC</t>
        </is>
      </c>
      <c r="H311" s="126" t="n"/>
      <c r="I311" s="126" t="n"/>
    </row>
    <row r="312">
      <c r="A312" s="126" t="inlineStr">
        <is>
          <t>New Zealand</t>
        </is>
      </c>
      <c r="B312" s="202" t="inlineStr">
        <is>
          <t>NZL</t>
        </is>
      </c>
      <c r="C312" s="163" t="inlineStr">
        <is>
          <t>Seagrass</t>
        </is>
      </c>
      <c r="D312" s="157" t="n">
        <v>29400</v>
      </c>
      <c r="E312" s="166" t="n"/>
      <c r="F312" s="166" t="n"/>
      <c r="G312" s="126" t="inlineStr">
        <is>
          <t>Seagrass extent from WCMC</t>
        </is>
      </c>
      <c r="H312" s="126" t="n"/>
      <c r="I312" s="126" t="n"/>
    </row>
    <row r="313">
      <c r="A313" s="126" t="inlineStr">
        <is>
          <t>Nicaragua</t>
        </is>
      </c>
      <c r="B313" s="202" t="inlineStr">
        <is>
          <t>NIC</t>
        </is>
      </c>
      <c r="C313" s="163" t="inlineStr">
        <is>
          <t>Seagrass</t>
        </is>
      </c>
      <c r="D313" s="157" t="n">
        <v>556556</v>
      </c>
      <c r="E313" s="166" t="n"/>
      <c r="F313" s="166" t="n"/>
      <c r="G313" s="126" t="inlineStr">
        <is>
          <t>Seagrass extent from WCMC</t>
        </is>
      </c>
      <c r="H313" s="126" t="n"/>
      <c r="I313" s="126" t="n"/>
    </row>
    <row r="314">
      <c r="A314" s="126" t="inlineStr">
        <is>
          <t>Nigeria</t>
        </is>
      </c>
      <c r="B314" s="202" t="inlineStr">
        <is>
          <t>NGA</t>
        </is>
      </c>
      <c r="C314" s="163" t="inlineStr">
        <is>
          <t>Seagrass</t>
        </is>
      </c>
      <c r="D314" s="157" t="n">
        <v>887687.0000000001</v>
      </c>
      <c r="E314" s="166" t="n"/>
      <c r="F314" s="166" t="n"/>
      <c r="G314" s="126" t="inlineStr">
        <is>
          <t>Seagrass extent from WCMC</t>
        </is>
      </c>
      <c r="H314" s="126" t="n"/>
      <c r="I314" s="126" t="n"/>
    </row>
    <row r="315">
      <c r="A315" s="126" t="inlineStr">
        <is>
          <t>Oman</t>
        </is>
      </c>
      <c r="B315" s="202" t="inlineStr">
        <is>
          <t>OMN</t>
        </is>
      </c>
      <c r="C315" s="163" t="inlineStr">
        <is>
          <t>Seagrass</t>
        </is>
      </c>
      <c r="D315" s="157" t="n"/>
      <c r="E315" s="166" t="n"/>
      <c r="F315" s="166" t="n"/>
      <c r="G315" s="126" t="inlineStr">
        <is>
          <t>Seagrass extent from WCMC</t>
        </is>
      </c>
      <c r="H315" s="126" t="n"/>
      <c r="I315" s="126" t="n"/>
    </row>
    <row r="316">
      <c r="A316" s="126" t="inlineStr">
        <is>
          <t>Pakistan</t>
        </is>
      </c>
      <c r="B316" s="202" t="inlineStr">
        <is>
          <t>PAK</t>
        </is>
      </c>
      <c r="C316" s="163" t="inlineStr">
        <is>
          <t>Seagrass</t>
        </is>
      </c>
      <c r="D316" s="157" t="n"/>
      <c r="E316" s="166" t="n"/>
      <c r="F316" s="166" t="n"/>
      <c r="G316" s="126" t="inlineStr">
        <is>
          <t>Seagrass extent from WCMC</t>
        </is>
      </c>
      <c r="H316" s="126" t="n"/>
      <c r="I316" s="126" t="n"/>
    </row>
    <row r="317">
      <c r="A317" s="126" t="inlineStr">
        <is>
          <t>Palau</t>
        </is>
      </c>
      <c r="B317" s="202" t="inlineStr">
        <is>
          <t>PLW</t>
        </is>
      </c>
      <c r="C317" s="163" t="inlineStr">
        <is>
          <t>Seagrass</t>
        </is>
      </c>
      <c r="D317" s="157" t="n">
        <v>7998</v>
      </c>
      <c r="E317" s="166" t="n"/>
      <c r="F317" s="166" t="n"/>
      <c r="G317" s="126" t="inlineStr">
        <is>
          <t>Seagrass extent from WCMC</t>
        </is>
      </c>
      <c r="H317" s="126" t="n"/>
      <c r="I317" s="126" t="n"/>
    </row>
    <row r="318">
      <c r="A318" s="126" t="inlineStr">
        <is>
          <t>Panama</t>
        </is>
      </c>
      <c r="B318" s="202" t="inlineStr">
        <is>
          <t>PAN</t>
        </is>
      </c>
      <c r="C318" s="163" t="inlineStr">
        <is>
          <t>Seagrass</t>
        </is>
      </c>
      <c r="D318" s="157" t="n">
        <v>180212</v>
      </c>
      <c r="E318" s="166" t="n"/>
      <c r="F318" s="166" t="n"/>
      <c r="G318" s="126" t="inlineStr">
        <is>
          <t>Seagrass extent from WCMC</t>
        </is>
      </c>
      <c r="H318" s="126" t="n"/>
      <c r="I318" s="126" t="n"/>
    </row>
    <row r="319">
      <c r="A319" s="126" t="inlineStr">
        <is>
          <t>Papua New Guinea</t>
        </is>
      </c>
      <c r="B319" s="202" t="inlineStr">
        <is>
          <t>PNG</t>
        </is>
      </c>
      <c r="C319" s="163" t="inlineStr">
        <is>
          <t>Seagrass</t>
        </is>
      </c>
      <c r="D319" s="157" t="n">
        <v>11720</v>
      </c>
      <c r="E319" s="166" t="n"/>
      <c r="F319" s="166" t="n"/>
      <c r="G319" s="126" t="inlineStr">
        <is>
          <t>Seagrass extent from WCMC</t>
        </is>
      </c>
      <c r="H319" s="126" t="n"/>
      <c r="I319" s="126" t="n"/>
    </row>
    <row r="320">
      <c r="A320" s="126" t="inlineStr">
        <is>
          <t>Peru</t>
        </is>
      </c>
      <c r="B320" s="202" t="inlineStr">
        <is>
          <t>PER</t>
        </is>
      </c>
      <c r="C320" s="163" t="inlineStr">
        <is>
          <t>Seagrass</t>
        </is>
      </c>
      <c r="D320" s="157" t="n"/>
      <c r="E320" s="166" t="n"/>
      <c r="F320" s="166" t="n"/>
      <c r="G320" s="126" t="inlineStr">
        <is>
          <t>Seagrass extent from WCMC</t>
        </is>
      </c>
      <c r="H320" s="126" t="n"/>
      <c r="I320" s="126" t="n"/>
    </row>
    <row r="321">
      <c r="A321" s="126" t="inlineStr">
        <is>
          <t>Philippines</t>
        </is>
      </c>
      <c r="B321" s="202" t="inlineStr">
        <is>
          <t>PHL</t>
        </is>
      </c>
      <c r="C321" s="163" t="inlineStr">
        <is>
          <t>Seagrass</t>
        </is>
      </c>
      <c r="D321" s="157" t="n">
        <v>97800</v>
      </c>
      <c r="E321" s="166" t="n"/>
      <c r="F321" s="166" t="n"/>
      <c r="G321" s="126" t="inlineStr">
        <is>
          <t>Seagrass extent from WCMC</t>
        </is>
      </c>
      <c r="H321" s="126" t="n"/>
      <c r="I321" s="126" t="n"/>
    </row>
    <row r="322">
      <c r="A322" s="126" t="inlineStr">
        <is>
          <t>Puerto Rico</t>
        </is>
      </c>
      <c r="B322" s="202" t="inlineStr">
        <is>
          <t>PRI</t>
        </is>
      </c>
      <c r="C322" s="163" t="inlineStr">
        <is>
          <t>Seagrass</t>
        </is>
      </c>
      <c r="D322" s="157" t="n">
        <v>60391.99999999999</v>
      </c>
      <c r="E322" s="166" t="n"/>
      <c r="F322" s="166" t="n"/>
      <c r="G322" s="126" t="inlineStr">
        <is>
          <t>Seagrass extent from WCMC</t>
        </is>
      </c>
      <c r="H322" s="126" t="n"/>
      <c r="I322" s="126" t="n"/>
    </row>
    <row r="323">
      <c r="A323" s="126" t="inlineStr">
        <is>
          <t>Qatar</t>
        </is>
      </c>
      <c r="B323" s="202" t="inlineStr">
        <is>
          <t>QAT</t>
        </is>
      </c>
      <c r="C323" s="163" t="inlineStr">
        <is>
          <t>Seagrass</t>
        </is>
      </c>
      <c r="D323" s="157" t="n">
        <v>132375</v>
      </c>
      <c r="E323" s="166" t="n"/>
      <c r="F323" s="166" t="n"/>
      <c r="G323" s="126" t="inlineStr">
        <is>
          <t>Seagrass extent from WCMC</t>
        </is>
      </c>
      <c r="H323" s="126" t="n"/>
      <c r="I323" s="126" t="n"/>
    </row>
    <row r="324">
      <c r="A324" s="126" t="inlineStr">
        <is>
          <t>Congo</t>
        </is>
      </c>
      <c r="B324" s="202" t="inlineStr">
        <is>
          <t>COG</t>
        </is>
      </c>
      <c r="C324" s="163" t="inlineStr">
        <is>
          <t>Seagrass</t>
        </is>
      </c>
      <c r="D324" s="157" t="n"/>
      <c r="E324" s="166" t="n"/>
      <c r="F324" s="166" t="n"/>
      <c r="G324" s="126" t="inlineStr">
        <is>
          <t>Seagrass extent from WCMC</t>
        </is>
      </c>
      <c r="H324" s="126" t="n"/>
      <c r="I324" s="126" t="n"/>
    </row>
    <row r="325">
      <c r="A325" s="126" t="inlineStr">
        <is>
          <t>Saint Kitts and Nevis</t>
        </is>
      </c>
      <c r="B325" s="202" t="inlineStr">
        <is>
          <t>KNA</t>
        </is>
      </c>
      <c r="C325" s="163" t="inlineStr">
        <is>
          <t>Seagrass</t>
        </is>
      </c>
      <c r="D325" s="157" t="n">
        <v>6042</v>
      </c>
      <c r="E325" s="166" t="n"/>
      <c r="F325" s="166" t="n"/>
      <c r="G325" s="126" t="inlineStr">
        <is>
          <t>Seagrass extent from WCMC</t>
        </is>
      </c>
      <c r="H325" s="126" t="n"/>
      <c r="I325" s="126" t="n"/>
    </row>
    <row r="326">
      <c r="A326" s="126" t="inlineStr">
        <is>
          <t>Saint Lucia</t>
        </is>
      </c>
      <c r="B326" s="202" t="inlineStr">
        <is>
          <t>LCA</t>
        </is>
      </c>
      <c r="C326" s="163" t="inlineStr">
        <is>
          <t>Seagrass</t>
        </is>
      </c>
      <c r="D326" s="157" t="n">
        <v>665</v>
      </c>
      <c r="E326" s="166" t="n"/>
      <c r="F326" s="166" t="n"/>
      <c r="G326" s="126" t="inlineStr">
        <is>
          <t>Seagrass extent from WCMC</t>
        </is>
      </c>
      <c r="H326" s="126" t="n"/>
      <c r="I326" s="126" t="n"/>
    </row>
    <row r="327">
      <c r="A327" s="126" t="inlineStr">
        <is>
          <t>Saint Vincent and the Grenadines</t>
        </is>
      </c>
      <c r="B327" s="202" t="inlineStr">
        <is>
          <t>VCT</t>
        </is>
      </c>
      <c r="C327" s="163" t="inlineStr">
        <is>
          <t>Seagrass</t>
        </is>
      </c>
      <c r="D327" s="157" t="n">
        <v>320</v>
      </c>
      <c r="E327" s="166" t="n"/>
      <c r="F327" s="166" t="n"/>
      <c r="G327" s="126" t="inlineStr">
        <is>
          <t>Seagrass extent from WCMC</t>
        </is>
      </c>
      <c r="H327" s="126" t="n"/>
      <c r="I327" s="126" t="n"/>
    </row>
    <row r="328">
      <c r="A328" s="126" t="inlineStr">
        <is>
          <t>Saint Martin (French part)</t>
        </is>
      </c>
      <c r="B328" s="202" t="inlineStr">
        <is>
          <t>MAF</t>
        </is>
      </c>
      <c r="C328" s="163" t="inlineStr">
        <is>
          <t>Seagrass</t>
        </is>
      </c>
      <c r="D328" s="157" t="n">
        <v>6526.000000000001</v>
      </c>
      <c r="E328" s="166" t="n"/>
      <c r="F328" s="166" t="n"/>
      <c r="G328" s="126" t="inlineStr">
        <is>
          <t>Seagrass extent from WCMC</t>
        </is>
      </c>
      <c r="H328" s="126" t="n"/>
      <c r="I328" s="126" t="n"/>
    </row>
    <row r="329">
      <c r="A329" s="126" t="inlineStr">
        <is>
          <t>Samoa</t>
        </is>
      </c>
      <c r="B329" s="202" t="inlineStr">
        <is>
          <t>WSM</t>
        </is>
      </c>
      <c r="C329" s="163" t="inlineStr">
        <is>
          <t>Seagrass</t>
        </is>
      </c>
      <c r="D329" s="157" t="n">
        <v>73412</v>
      </c>
      <c r="E329" s="166" t="n"/>
      <c r="F329" s="166" t="n"/>
      <c r="G329" s="126" t="inlineStr">
        <is>
          <t>Seagrass extent from WCMC</t>
        </is>
      </c>
      <c r="H329" s="126" t="n"/>
      <c r="I329" s="126" t="n"/>
    </row>
    <row r="330">
      <c r="A330" s="126" t="inlineStr">
        <is>
          <t>Sao Tome and Principe</t>
        </is>
      </c>
      <c r="B330" s="202" t="inlineStr">
        <is>
          <t>STP</t>
        </is>
      </c>
      <c r="C330" s="163" t="inlineStr">
        <is>
          <t>Seagrass</t>
        </is>
      </c>
      <c r="D330" s="157" t="n"/>
      <c r="E330" s="166" t="n"/>
      <c r="F330" s="166" t="n"/>
      <c r="G330" s="126" t="inlineStr">
        <is>
          <t>Seagrass extent from WCMC</t>
        </is>
      </c>
      <c r="H330" s="126" t="n"/>
      <c r="I330" s="126" t="n"/>
    </row>
    <row r="331">
      <c r="A331" s="126" t="inlineStr">
        <is>
          <t>Saudi Arabia</t>
        </is>
      </c>
      <c r="B331" s="202" t="inlineStr">
        <is>
          <t>SAU</t>
        </is>
      </c>
      <c r="C331" s="163" t="inlineStr">
        <is>
          <t>Seagrass</t>
        </is>
      </c>
      <c r="D331" s="157" t="n">
        <v>37000</v>
      </c>
      <c r="E331" s="166" t="n"/>
      <c r="F331" s="166" t="n"/>
      <c r="G331" s="126" t="inlineStr">
        <is>
          <t>Seagrass extent from WCMC</t>
        </is>
      </c>
      <c r="H331" s="126" t="n"/>
      <c r="I331" s="126" t="n"/>
    </row>
    <row r="332">
      <c r="A332" s="126" t="inlineStr">
        <is>
          <t>Senegal</t>
        </is>
      </c>
      <c r="B332" s="202" t="inlineStr">
        <is>
          <t>SEN</t>
        </is>
      </c>
      <c r="C332" s="163" t="inlineStr">
        <is>
          <t>Seagrass</t>
        </is>
      </c>
      <c r="D332" s="157" t="n">
        <v>149078</v>
      </c>
      <c r="E332" s="166" t="n"/>
      <c r="F332" s="166" t="n"/>
      <c r="G332" s="126" t="inlineStr">
        <is>
          <t>Seagrass extent from WCMC</t>
        </is>
      </c>
      <c r="H332" s="126" t="n"/>
      <c r="I332" s="126" t="n"/>
    </row>
    <row r="333">
      <c r="A333" s="126" t="inlineStr">
        <is>
          <t>Seychelles</t>
        </is>
      </c>
      <c r="B333" s="202" t="inlineStr">
        <is>
          <t>SYC</t>
        </is>
      </c>
      <c r="C333" s="163" t="inlineStr">
        <is>
          <t>Seagrass</t>
        </is>
      </c>
      <c r="D333" s="157" t="n"/>
      <c r="E333" s="166" t="n"/>
      <c r="F333" s="166" t="n"/>
      <c r="G333" s="126" t="inlineStr">
        <is>
          <t>Seagrass extent from WCMC</t>
        </is>
      </c>
      <c r="H333" s="126" t="n"/>
      <c r="I333" s="126" t="n"/>
    </row>
    <row r="334">
      <c r="A334" s="126" t="inlineStr">
        <is>
          <t>Sierra Leone</t>
        </is>
      </c>
      <c r="B334" s="202" t="inlineStr">
        <is>
          <t>SLE</t>
        </is>
      </c>
      <c r="C334" s="163" t="inlineStr">
        <is>
          <t>Seagrass</t>
        </is>
      </c>
      <c r="D334" s="157" t="n">
        <v>444562</v>
      </c>
      <c r="E334" s="166" t="n"/>
      <c r="F334" s="166" t="n"/>
      <c r="G334" s="126" t="inlineStr">
        <is>
          <t>Seagrass extent from WCMC</t>
        </is>
      </c>
      <c r="H334" s="126" t="n"/>
      <c r="I334" s="126" t="n"/>
    </row>
    <row r="335">
      <c r="A335" s="126" t="inlineStr">
        <is>
          <t>Singapore</t>
        </is>
      </c>
      <c r="B335" s="202" t="inlineStr">
        <is>
          <t>SGP</t>
        </is>
      </c>
      <c r="C335" s="163" t="inlineStr">
        <is>
          <t>Seagrass</t>
        </is>
      </c>
      <c r="D335" s="157" t="n">
        <v>33.7</v>
      </c>
      <c r="E335" s="166" t="n"/>
      <c r="F335" s="166" t="n"/>
      <c r="G335" s="126" t="inlineStr">
        <is>
          <t>Seagrass extent from WCMC</t>
        </is>
      </c>
      <c r="H335" s="126" t="n"/>
      <c r="I335" s="126" t="n"/>
    </row>
    <row r="336">
      <c r="A336" s="126" t="inlineStr">
        <is>
          <t>Sint Maarten (Dutch part)</t>
        </is>
      </c>
      <c r="B336" s="202" t="inlineStr">
        <is>
          <t>SXM</t>
        </is>
      </c>
      <c r="C336" s="163" t="inlineStr">
        <is>
          <t>Seagrass</t>
        </is>
      </c>
      <c r="D336" s="157" t="n">
        <v>2734</v>
      </c>
      <c r="E336" s="166" t="n"/>
      <c r="F336" s="166" t="n"/>
      <c r="G336" s="126" t="inlineStr">
        <is>
          <t>Seagrass extent from WCMC</t>
        </is>
      </c>
      <c r="H336" s="126" t="n"/>
      <c r="I336" s="126" t="n"/>
    </row>
    <row r="337">
      <c r="A337" s="126" t="inlineStr">
        <is>
          <t>Solomon Islands</t>
        </is>
      </c>
      <c r="B337" s="202" t="inlineStr">
        <is>
          <t>SLB</t>
        </is>
      </c>
      <c r="C337" s="163" t="inlineStr">
        <is>
          <t>Seagrass</t>
        </is>
      </c>
      <c r="D337" s="157" t="n">
        <v>7895.999999999999</v>
      </c>
      <c r="E337" s="166" t="n"/>
      <c r="F337" s="166" t="n"/>
      <c r="G337" s="126" t="inlineStr">
        <is>
          <t>Seagrass extent from WCMC</t>
        </is>
      </c>
      <c r="H337" s="126" t="n"/>
      <c r="I337" s="126" t="n"/>
    </row>
    <row r="338">
      <c r="A338" s="126" t="inlineStr">
        <is>
          <t>Somalia</t>
        </is>
      </c>
      <c r="B338" s="202" t="inlineStr">
        <is>
          <t>SOM</t>
        </is>
      </c>
      <c r="C338" s="163" t="inlineStr">
        <is>
          <t>Seagrass</t>
        </is>
      </c>
      <c r="D338" s="157" t="n"/>
      <c r="E338" s="166" t="n"/>
      <c r="F338" s="166" t="n"/>
      <c r="G338" s="126" t="inlineStr">
        <is>
          <t>Seagrass extent from WCMC</t>
        </is>
      </c>
      <c r="H338" s="126" t="n"/>
      <c r="I338" s="126" t="n"/>
    </row>
    <row r="339">
      <c r="A339" s="126" t="inlineStr">
        <is>
          <t>South Africa</t>
        </is>
      </c>
      <c r="B339" s="202" t="inlineStr">
        <is>
          <t>ZAF</t>
        </is>
      </c>
      <c r="C339" s="163" t="inlineStr">
        <is>
          <t>Seagrass</t>
        </is>
      </c>
      <c r="D339" s="157" t="n">
        <v>38103</v>
      </c>
      <c r="E339" s="166" t="n"/>
      <c r="F339" s="166" t="n"/>
      <c r="G339" s="126" t="inlineStr">
        <is>
          <t>Seagrass extent from WCMC</t>
        </is>
      </c>
      <c r="H339" s="126" t="n"/>
      <c r="I339" s="126" t="n"/>
    </row>
    <row r="340">
      <c r="A340" s="126" t="inlineStr">
        <is>
          <t>Sri Lanka</t>
        </is>
      </c>
      <c r="B340" s="202" t="inlineStr">
        <is>
          <t>LKA</t>
        </is>
      </c>
      <c r="C340" s="163" t="inlineStr">
        <is>
          <t>Seagrass</t>
        </is>
      </c>
      <c r="D340" s="157" t="n">
        <v>140406</v>
      </c>
      <c r="E340" s="166" t="n"/>
      <c r="F340" s="166" t="n"/>
      <c r="G340" s="126" t="inlineStr">
        <is>
          <t>Seagrass extent from WCMC</t>
        </is>
      </c>
      <c r="H340" s="126" t="n"/>
      <c r="I340" s="126" t="n"/>
    </row>
    <row r="341">
      <c r="A341" s="126" t="inlineStr">
        <is>
          <t>Sudan</t>
        </is>
      </c>
      <c r="B341" s="202" t="inlineStr">
        <is>
          <t>SDN</t>
        </is>
      </c>
      <c r="C341" s="163" t="inlineStr">
        <is>
          <t>Seagrass</t>
        </is>
      </c>
      <c r="D341" s="157" t="n">
        <v>442463</v>
      </c>
      <c r="E341" s="166" t="n"/>
      <c r="F341" s="166" t="n"/>
      <c r="G341" s="126" t="inlineStr">
        <is>
          <t>Seagrass extent from WCMC</t>
        </is>
      </c>
      <c r="H341" s="126" t="n"/>
      <c r="I341" s="126" t="n"/>
    </row>
    <row r="342">
      <c r="A342" s="126" t="inlineStr">
        <is>
          <t>Suriname</t>
        </is>
      </c>
      <c r="B342" s="202" t="inlineStr">
        <is>
          <t>SUR</t>
        </is>
      </c>
      <c r="C342" s="163" t="inlineStr">
        <is>
          <t>Seagrass</t>
        </is>
      </c>
      <c r="D342" s="157" t="n"/>
      <c r="E342" s="166" t="n"/>
      <c r="F342" s="166" t="n"/>
      <c r="G342" s="126" t="inlineStr">
        <is>
          <t>Seagrass extent from WCMC</t>
        </is>
      </c>
      <c r="H342" s="126" t="n"/>
      <c r="I342" s="126" t="n"/>
    </row>
    <row r="343">
      <c r="A343" s="126" t="inlineStr">
        <is>
          <t>Taiwan</t>
        </is>
      </c>
      <c r="B343" s="202" t="inlineStr">
        <is>
          <t>TWN</t>
        </is>
      </c>
      <c r="C343" s="163" t="inlineStr">
        <is>
          <t>Seagrass</t>
        </is>
      </c>
      <c r="D343" s="157" t="n">
        <v>1185</v>
      </c>
      <c r="E343" s="166" t="n"/>
      <c r="F343" s="166" t="n"/>
      <c r="G343" s="126" t="inlineStr">
        <is>
          <t>Seagrass extent from WCMC</t>
        </is>
      </c>
      <c r="H343" s="126" t="n"/>
      <c r="I343" s="126" t="n"/>
    </row>
    <row r="344">
      <c r="A344" s="126" t="inlineStr">
        <is>
          <t>Tanzania, United Republic of</t>
        </is>
      </c>
      <c r="B344" s="202" t="inlineStr">
        <is>
          <t>TZA</t>
        </is>
      </c>
      <c r="C344" s="163" t="inlineStr">
        <is>
          <t>Seagrass</t>
        </is>
      </c>
      <c r="D344" s="157" t="n">
        <v>4607</v>
      </c>
      <c r="E344" s="166" t="n"/>
      <c r="F344" s="166" t="n"/>
      <c r="G344" s="126" t="inlineStr">
        <is>
          <t>Seagrass extent from WCMC</t>
        </is>
      </c>
      <c r="H344" s="126" t="n"/>
      <c r="I344" s="126" t="n"/>
    </row>
    <row r="345">
      <c r="A345" s="126" t="inlineStr">
        <is>
          <t>Thailand</t>
        </is>
      </c>
      <c r="B345" s="202" t="inlineStr">
        <is>
          <t>THA</t>
        </is>
      </c>
      <c r="C345" s="163" t="inlineStr">
        <is>
          <t>Seagrass</t>
        </is>
      </c>
      <c r="D345" s="157" t="n">
        <v>25573</v>
      </c>
      <c r="E345" s="166" t="n"/>
      <c r="F345" s="166" t="n"/>
      <c r="G345" s="126" t="inlineStr">
        <is>
          <t>Seagrass extent from WCMC</t>
        </is>
      </c>
      <c r="H345" s="126" t="n"/>
      <c r="I345" s="126" t="n"/>
    </row>
    <row r="346">
      <c r="A346" s="126" t="inlineStr">
        <is>
          <t>Timor-Leste</t>
        </is>
      </c>
      <c r="B346" s="202" t="inlineStr">
        <is>
          <t>TLS</t>
        </is>
      </c>
      <c r="C346" s="163" t="inlineStr">
        <is>
          <t>Seagrass</t>
        </is>
      </c>
      <c r="D346" s="157" t="n">
        <v>4266</v>
      </c>
      <c r="E346" s="166" t="n"/>
      <c r="F346" s="166" t="n"/>
      <c r="G346" s="126" t="inlineStr">
        <is>
          <t>Seagrass extent from WCMC</t>
        </is>
      </c>
      <c r="H346" s="126" t="n"/>
      <c r="I346" s="126" t="n"/>
    </row>
    <row r="347">
      <c r="A347" s="126" t="inlineStr">
        <is>
          <t>Togo</t>
        </is>
      </c>
      <c r="B347" s="202" t="inlineStr">
        <is>
          <t>TGO</t>
        </is>
      </c>
      <c r="C347" s="163" t="inlineStr">
        <is>
          <t>Seagrass</t>
        </is>
      </c>
      <c r="D347" s="157" t="n">
        <v>18889</v>
      </c>
      <c r="E347" s="166" t="n"/>
      <c r="F347" s="166" t="n"/>
      <c r="G347" s="126" t="inlineStr">
        <is>
          <t>Seagrass extent from WCMC</t>
        </is>
      </c>
      <c r="H347" s="126" t="n"/>
      <c r="I347" s="126" t="n"/>
    </row>
    <row r="348">
      <c r="A348" s="126" t="inlineStr">
        <is>
          <t>Tonga</t>
        </is>
      </c>
      <c r="B348" s="202" t="inlineStr">
        <is>
          <t>TON</t>
        </is>
      </c>
      <c r="C348" s="163" t="inlineStr">
        <is>
          <t>Seagrass</t>
        </is>
      </c>
      <c r="D348" s="157" t="n">
        <v>299152</v>
      </c>
      <c r="E348" s="166" t="n"/>
      <c r="F348" s="166" t="n"/>
      <c r="G348" s="126" t="inlineStr">
        <is>
          <t>Seagrass extent from WCMC</t>
        </is>
      </c>
      <c r="H348" s="126" t="n"/>
      <c r="I348" s="126" t="n"/>
    </row>
    <row r="349">
      <c r="A349" s="126" t="inlineStr">
        <is>
          <t>Trinidad and Tobago</t>
        </is>
      </c>
      <c r="B349" s="202" t="inlineStr">
        <is>
          <t>TTO</t>
        </is>
      </c>
      <c r="C349" s="163" t="inlineStr">
        <is>
          <t>Seagrass</t>
        </is>
      </c>
      <c r="D349" s="157" t="n">
        <v>112</v>
      </c>
      <c r="E349" s="166" t="n"/>
      <c r="F349" s="166" t="n"/>
      <c r="G349" s="126" t="inlineStr">
        <is>
          <t>Seagrass extent from WCMC</t>
        </is>
      </c>
      <c r="H349" s="126" t="n"/>
      <c r="I349" s="126" t="n"/>
    </row>
    <row r="350">
      <c r="A350" s="126" t="inlineStr">
        <is>
          <t>Turks and Caicos Islands</t>
        </is>
      </c>
      <c r="B350" s="202" t="inlineStr">
        <is>
          <t>TCA</t>
        </is>
      </c>
      <c r="C350" s="163" t="inlineStr">
        <is>
          <t>Seagrass</t>
        </is>
      </c>
      <c r="D350" s="157" t="n">
        <v>48912</v>
      </c>
      <c r="E350" s="166" t="n"/>
      <c r="F350" s="166" t="n"/>
      <c r="G350" s="126" t="inlineStr">
        <is>
          <t>Seagrass extent from WCMC</t>
        </is>
      </c>
      <c r="H350" s="126" t="n"/>
      <c r="I350" s="126" t="n"/>
    </row>
    <row r="351">
      <c r="A351" s="126" t="inlineStr">
        <is>
          <t>Tuvalu</t>
        </is>
      </c>
      <c r="B351" s="202" t="inlineStr">
        <is>
          <t>TUV</t>
        </is>
      </c>
      <c r="C351" s="163" t="inlineStr">
        <is>
          <t>Seagrass</t>
        </is>
      </c>
      <c r="D351" s="157" t="n"/>
      <c r="E351" s="166" t="n"/>
      <c r="F351" s="166" t="n"/>
      <c r="G351" s="126" t="inlineStr">
        <is>
          <t>Seagrass extent from WCMC</t>
        </is>
      </c>
      <c r="H351" s="126" t="n"/>
      <c r="I351" s="126" t="n"/>
    </row>
    <row r="352">
      <c r="A352" s="126" t="inlineStr">
        <is>
          <t>United Arab Emirates</t>
        </is>
      </c>
      <c r="B352" s="202" t="inlineStr">
        <is>
          <t>ARE</t>
        </is>
      </c>
      <c r="C352" s="163" t="inlineStr">
        <is>
          <t>Seagrass</t>
        </is>
      </c>
      <c r="D352" s="157" t="n">
        <v>102637</v>
      </c>
      <c r="E352" s="166" t="n"/>
      <c r="F352" s="166" t="n"/>
      <c r="G352" s="126" t="inlineStr">
        <is>
          <t>Seagrass extent from WCMC</t>
        </is>
      </c>
      <c r="H352" s="126" t="n"/>
      <c r="I352" s="126" t="n"/>
    </row>
    <row r="353">
      <c r="A353" s="126" t="inlineStr">
        <is>
          <t>Vanuatu</t>
        </is>
      </c>
      <c r="B353" s="202" t="inlineStr">
        <is>
          <t>VUT</t>
        </is>
      </c>
      <c r="C353" s="163" t="inlineStr">
        <is>
          <t>Seagrass</t>
        </is>
      </c>
      <c r="D353" s="157" t="n">
        <v>110044</v>
      </c>
      <c r="E353" s="166" t="n"/>
      <c r="F353" s="166" t="n"/>
      <c r="G353" s="126" t="inlineStr">
        <is>
          <t>Seagrass extent from WCMC</t>
        </is>
      </c>
      <c r="H353" s="126" t="n"/>
      <c r="I353" s="126" t="n"/>
    </row>
    <row r="354">
      <c r="A354" s="126" t="inlineStr">
        <is>
          <t>Venezuela, Bolivarian Republic of</t>
        </is>
      </c>
      <c r="B354" s="202" t="inlineStr">
        <is>
          <t>VEN</t>
        </is>
      </c>
      <c r="C354" s="163" t="inlineStr">
        <is>
          <t>Seagrass</t>
        </is>
      </c>
      <c r="D354" s="157" t="n">
        <v>127242</v>
      </c>
      <c r="E354" s="166" t="n"/>
      <c r="F354" s="166" t="n"/>
      <c r="G354" s="126" t="inlineStr">
        <is>
          <t>Seagrass extent from WCMC</t>
        </is>
      </c>
      <c r="H354" s="126" t="n"/>
      <c r="I354" s="126" t="n"/>
    </row>
    <row r="355">
      <c r="A355" s="126" t="inlineStr">
        <is>
          <t>Viet Nam</t>
        </is>
      </c>
      <c r="B355" s="202" t="inlineStr">
        <is>
          <t>VNM</t>
        </is>
      </c>
      <c r="C355" s="163" t="inlineStr">
        <is>
          <t>Seagrass</t>
        </is>
      </c>
      <c r="D355" s="157" t="n">
        <v>15745</v>
      </c>
      <c r="E355" s="166" t="n"/>
      <c r="F355" s="166" t="n"/>
      <c r="G355" s="126" t="inlineStr">
        <is>
          <t>Seagrass extent from WCMC</t>
        </is>
      </c>
      <c r="H355" s="126" t="n"/>
      <c r="I355" s="126" t="n"/>
    </row>
    <row r="356">
      <c r="A356" s="126" t="inlineStr">
        <is>
          <t>Virgin Islands, U.S.</t>
        </is>
      </c>
      <c r="B356" s="202" t="inlineStr">
        <is>
          <t>VIR</t>
        </is>
      </c>
      <c r="C356" s="163" t="inlineStr">
        <is>
          <t>Seagrass</t>
        </is>
      </c>
      <c r="D356" s="157" t="n">
        <v>8409</v>
      </c>
      <c r="E356" s="166" t="n"/>
      <c r="F356" s="166" t="n"/>
      <c r="G356" s="126" t="inlineStr">
        <is>
          <t>Seagrass extent from WCMC</t>
        </is>
      </c>
      <c r="H356" s="126" t="n"/>
      <c r="I356" s="126" t="n"/>
    </row>
    <row r="357">
      <c r="A357" s="126" t="inlineStr">
        <is>
          <t>Wallis and Futuna</t>
        </is>
      </c>
      <c r="B357" s="202" t="inlineStr">
        <is>
          <t>WLF</t>
        </is>
      </c>
      <c r="C357" s="163" t="inlineStr">
        <is>
          <t>Seagrass</t>
        </is>
      </c>
      <c r="D357" s="157" t="n">
        <v>2430</v>
      </c>
      <c r="E357" s="166" t="n"/>
      <c r="F357" s="166" t="n"/>
      <c r="G357" s="126" t="inlineStr">
        <is>
          <t>Seagrass extent from WCMC</t>
        </is>
      </c>
      <c r="H357" s="126" t="n"/>
      <c r="I357" s="126" t="n"/>
    </row>
    <row r="358">
      <c r="A358" s="126" t="inlineStr">
        <is>
          <t>Yemen</t>
        </is>
      </c>
      <c r="B358" s="202" t="inlineStr">
        <is>
          <t>YEM</t>
        </is>
      </c>
      <c r="C358" s="163" t="inlineStr">
        <is>
          <t>Seagrass</t>
        </is>
      </c>
      <c r="D358" s="157" t="n">
        <v>535426</v>
      </c>
      <c r="E358" s="166" t="n"/>
      <c r="F358" s="166" t="n"/>
      <c r="G358" s="126" t="inlineStr">
        <is>
          <t>Seagrass extent from WCMC</t>
        </is>
      </c>
      <c r="H358" s="126" t="n"/>
      <c r="I358" s="126" t="n"/>
    </row>
    <row r="359">
      <c r="A359" s="126" t="inlineStr">
        <is>
          <t>Italy</t>
        </is>
      </c>
      <c r="B359" s="202" t="inlineStr">
        <is>
          <t>ITA</t>
        </is>
      </c>
      <c r="C359" s="163" t="inlineStr">
        <is>
          <t>Seagrass</t>
        </is>
      </c>
      <c r="D359" s="157" t="n">
        <v>903058</v>
      </c>
      <c r="E359" s="166" t="n"/>
      <c r="F359" s="166" t="n"/>
      <c r="G359" s="126" t="inlineStr">
        <is>
          <t>Seagrass extent from WCMC</t>
        </is>
      </c>
      <c r="H359" s="126" t="n"/>
      <c r="I359" s="126" t="n"/>
    </row>
    <row r="360">
      <c r="A360" s="126" t="inlineStr">
        <is>
          <t>Ukraine</t>
        </is>
      </c>
      <c r="B360" s="202" t="inlineStr">
        <is>
          <t>UKR</t>
        </is>
      </c>
      <c r="C360" s="163" t="inlineStr">
        <is>
          <t>Seagrass</t>
        </is>
      </c>
      <c r="D360" s="157" t="n">
        <v>586158</v>
      </c>
      <c r="E360" s="166" t="n"/>
      <c r="F360" s="166" t="n"/>
      <c r="G360" s="126" t="inlineStr">
        <is>
          <t>Seagrass extent from WCMC</t>
        </is>
      </c>
      <c r="H360" s="126" t="n"/>
      <c r="I360" s="126" t="n"/>
    </row>
    <row r="361">
      <c r="A361" s="126" t="inlineStr">
        <is>
          <t>Tunisia</t>
        </is>
      </c>
      <c r="B361" s="202" t="inlineStr">
        <is>
          <t>TUN</t>
        </is>
      </c>
      <c r="C361" s="163" t="inlineStr">
        <is>
          <t>Seagrass</t>
        </is>
      </c>
      <c r="D361" s="157" t="n">
        <v>500062</v>
      </c>
      <c r="E361" s="166" t="n"/>
      <c r="F361" s="166" t="n"/>
      <c r="G361" s="126" t="inlineStr">
        <is>
          <t>Seagrass extent from WCMC</t>
        </is>
      </c>
      <c r="H361" s="126" t="n"/>
      <c r="I361" s="126" t="n"/>
    </row>
    <row r="362">
      <c r="A362" s="126" t="inlineStr">
        <is>
          <t>Spain</t>
        </is>
      </c>
      <c r="B362" s="202" t="inlineStr">
        <is>
          <t>ESP</t>
        </is>
      </c>
      <c r="C362" s="163" t="inlineStr">
        <is>
          <t>Seagrass</t>
        </is>
      </c>
      <c r="D362" s="157" t="n">
        <v>275931</v>
      </c>
      <c r="E362" s="166" t="n"/>
      <c r="F362" s="166" t="n"/>
      <c r="G362" s="126" t="inlineStr">
        <is>
          <t>Seagrass extent from WCMC</t>
        </is>
      </c>
      <c r="H362" s="126" t="n"/>
      <c r="I362" s="126" t="n"/>
    </row>
    <row r="363">
      <c r="A363" s="126" t="inlineStr">
        <is>
          <t>Kuwait</t>
        </is>
      </c>
      <c r="B363" s="202" t="inlineStr">
        <is>
          <t>KWT</t>
        </is>
      </c>
      <c r="C363" s="163" t="inlineStr">
        <is>
          <t>Seagrass</t>
        </is>
      </c>
      <c r="D363" s="157" t="n">
        <v>5000</v>
      </c>
      <c r="E363" s="166" t="n"/>
      <c r="F363" s="166" t="n"/>
      <c r="G363" s="126" t="inlineStr">
        <is>
          <t>Seagrass extent from WCMC</t>
        </is>
      </c>
      <c r="H363" s="126" t="n"/>
      <c r="I363" s="126" t="n"/>
    </row>
    <row r="364">
      <c r="A364" s="126" t="inlineStr">
        <is>
          <t>Denmark</t>
        </is>
      </c>
      <c r="B364" s="202" t="inlineStr">
        <is>
          <t>DNK</t>
        </is>
      </c>
      <c r="C364" s="163" t="inlineStr">
        <is>
          <t>Seagrass</t>
        </is>
      </c>
      <c r="D364" s="157" t="n">
        <v>134500</v>
      </c>
      <c r="E364" s="166" t="n"/>
      <c r="F364" s="166" t="n"/>
      <c r="G364" s="126" t="inlineStr">
        <is>
          <t>Seagrass extent from WCMC</t>
        </is>
      </c>
      <c r="H364" s="126" t="n"/>
      <c r="I364" s="126" t="n"/>
    </row>
    <row r="365">
      <c r="A365" s="126" t="inlineStr">
        <is>
          <t>France</t>
        </is>
      </c>
      <c r="B365" s="202" t="inlineStr">
        <is>
          <t>FRA</t>
        </is>
      </c>
      <c r="C365" s="163" t="inlineStr">
        <is>
          <t>Seagrass</t>
        </is>
      </c>
      <c r="D365" s="157" t="n">
        <v>103896</v>
      </c>
      <c r="E365" s="166" t="n"/>
      <c r="F365" s="166" t="n"/>
      <c r="G365" s="126" t="inlineStr">
        <is>
          <t>Seagrass extent from WCMC</t>
        </is>
      </c>
      <c r="H365" s="126" t="n"/>
      <c r="I365" s="126" t="n"/>
    </row>
    <row r="366">
      <c r="A366" s="126" t="inlineStr">
        <is>
          <t>Russian Federation</t>
        </is>
      </c>
      <c r="B366" s="202" t="inlineStr">
        <is>
          <t>RUS</t>
        </is>
      </c>
      <c r="C366" s="163" t="inlineStr">
        <is>
          <t>Seagrass</t>
        </is>
      </c>
      <c r="D366" s="157" t="n">
        <v>49220.00000000001</v>
      </c>
      <c r="E366" s="166" t="n"/>
      <c r="F366" s="166" t="n"/>
      <c r="G366" s="126" t="inlineStr">
        <is>
          <t>Seagrass extent from WCMC</t>
        </is>
      </c>
      <c r="H366" s="126" t="n"/>
      <c r="I366" s="126" t="n"/>
    </row>
    <row r="367">
      <c r="A367" s="126" t="inlineStr">
        <is>
          <t>United States Minor Outlying Islands</t>
        </is>
      </c>
      <c r="B367" s="202" t="inlineStr">
        <is>
          <t>UMI</t>
        </is>
      </c>
      <c r="C367" s="163" t="inlineStr">
        <is>
          <t>Seagrass</t>
        </is>
      </c>
      <c r="D367" s="157" t="n">
        <v>48716</v>
      </c>
      <c r="E367" s="166" t="n"/>
      <c r="F367" s="166" t="n"/>
      <c r="G367" s="126" t="inlineStr">
        <is>
          <t>Seagrass extent from WCMC</t>
        </is>
      </c>
      <c r="H367" s="126" t="n"/>
      <c r="I367" s="126" t="n"/>
    </row>
    <row r="368">
      <c r="A368" s="126" t="inlineStr">
        <is>
          <t>Greece</t>
        </is>
      </c>
      <c r="B368" s="202" t="inlineStr">
        <is>
          <t>GRC</t>
        </is>
      </c>
      <c r="C368" s="163" t="inlineStr">
        <is>
          <t>Seagrass</t>
        </is>
      </c>
      <c r="D368" s="157" t="n">
        <v>41141</v>
      </c>
      <c r="E368" s="166" t="n"/>
      <c r="F368" s="166" t="n"/>
      <c r="G368" s="126" t="inlineStr">
        <is>
          <t>Seagrass extent from WCMC</t>
        </is>
      </c>
      <c r="H368" s="126" t="n"/>
      <c r="I368" s="126" t="n"/>
    </row>
    <row r="369">
      <c r="A369" s="126" t="inlineStr">
        <is>
          <t>Canada</t>
        </is>
      </c>
      <c r="B369" s="202" t="inlineStr">
        <is>
          <t>CAN</t>
        </is>
      </c>
      <c r="C369" s="163" t="inlineStr">
        <is>
          <t>Seagrass</t>
        </is>
      </c>
      <c r="D369" s="157" t="n">
        <v>64500</v>
      </c>
      <c r="E369" s="166" t="n"/>
      <c r="F369" s="166" t="n"/>
      <c r="G369" s="126" t="inlineStr">
        <is>
          <t>Seagrass extent from WCMC</t>
        </is>
      </c>
      <c r="H369" s="126" t="n"/>
      <c r="I369" s="126" t="n"/>
    </row>
    <row r="370">
      <c r="A370" s="126" t="inlineStr">
        <is>
          <t>Germany</t>
        </is>
      </c>
      <c r="B370" s="202" t="inlineStr">
        <is>
          <t>DEU</t>
        </is>
      </c>
      <c r="C370" s="163" t="inlineStr">
        <is>
          <t>Seagrass</t>
        </is>
      </c>
      <c r="D370" s="157" t="n">
        <v>16330</v>
      </c>
      <c r="E370" s="166" t="n"/>
      <c r="F370" s="166" t="n"/>
      <c r="G370" s="126" t="inlineStr">
        <is>
          <t>Seagrass extent from WCMC</t>
        </is>
      </c>
      <c r="H370" s="126" t="n"/>
      <c r="I370" s="126" t="n"/>
    </row>
    <row r="371">
      <c r="A371" s="126" t="inlineStr">
        <is>
          <t>Croatia</t>
        </is>
      </c>
      <c r="B371" s="202" t="inlineStr">
        <is>
          <t>HRV</t>
        </is>
      </c>
      <c r="C371" s="163" t="inlineStr">
        <is>
          <t>Seagrass</t>
        </is>
      </c>
      <c r="D371" s="157" t="n">
        <v>29966</v>
      </c>
      <c r="E371" s="166" t="n"/>
      <c r="F371" s="166" t="n"/>
      <c r="G371" s="126" t="inlineStr">
        <is>
          <t>Seagrass extent from WCMC</t>
        </is>
      </c>
      <c r="H371" s="126" t="n"/>
      <c r="I371" s="126" t="n"/>
    </row>
    <row r="372">
      <c r="A372" s="126" t="inlineStr">
        <is>
          <t>United Kingdom of Great Britain and Northern Ireland</t>
        </is>
      </c>
      <c r="B372" s="202" t="inlineStr">
        <is>
          <t>GBR</t>
        </is>
      </c>
      <c r="C372" s="163" t="inlineStr">
        <is>
          <t>Seagrass</t>
        </is>
      </c>
      <c r="D372" s="157" t="n">
        <v>13158</v>
      </c>
      <c r="E372" s="166" t="n"/>
      <c r="F372" s="166" t="n"/>
      <c r="G372" s="126" t="inlineStr">
        <is>
          <t>Seagrass extent from WCMC</t>
        </is>
      </c>
      <c r="H372" s="126" t="n"/>
      <c r="I372" s="126" t="n"/>
    </row>
    <row r="373">
      <c r="A373" s="126" t="inlineStr">
        <is>
          <t>Malta</t>
        </is>
      </c>
      <c r="B373" s="202" t="inlineStr">
        <is>
          <t>MLT</t>
        </is>
      </c>
      <c r="C373" s="163" t="inlineStr">
        <is>
          <t>Seagrass</t>
        </is>
      </c>
      <c r="D373" s="157" t="n">
        <v>7056</v>
      </c>
      <c r="E373" s="166" t="n"/>
      <c r="F373" s="166" t="n"/>
      <c r="G373" s="126" t="inlineStr">
        <is>
          <t>Seagrass extent from WCMC</t>
        </is>
      </c>
      <c r="H373" s="126" t="n"/>
      <c r="I373" s="126" t="n"/>
    </row>
    <row r="374">
      <c r="A374" s="126" t="inlineStr">
        <is>
          <t>Cyprus</t>
        </is>
      </c>
      <c r="B374" s="202" t="inlineStr">
        <is>
          <t>CYP</t>
        </is>
      </c>
      <c r="C374" s="163" t="inlineStr">
        <is>
          <t>Seagrass</t>
        </is>
      </c>
      <c r="D374" s="157" t="n">
        <v>7004.000000000001</v>
      </c>
      <c r="E374" s="166" t="n"/>
      <c r="F374" s="166" t="n"/>
      <c r="G374" s="126" t="inlineStr">
        <is>
          <t>Seagrass extent from WCMC</t>
        </is>
      </c>
      <c r="H374" s="126" t="n"/>
      <c r="I374" s="126" t="n"/>
    </row>
    <row r="375">
      <c r="A375" s="126" t="inlineStr">
        <is>
          <t>Norway</t>
        </is>
      </c>
      <c r="B375" s="202" t="inlineStr">
        <is>
          <t>NOR</t>
        </is>
      </c>
      <c r="C375" s="163" t="inlineStr">
        <is>
          <t>Seagrass</t>
        </is>
      </c>
      <c r="D375" s="157" t="n">
        <v>6637</v>
      </c>
      <c r="E375" s="166" t="n"/>
      <c r="F375" s="166" t="n"/>
      <c r="G375" s="126" t="inlineStr">
        <is>
          <t>Seagrass extent from WCMC</t>
        </is>
      </c>
      <c r="H375" s="126" t="n"/>
      <c r="I375" s="126" t="n"/>
    </row>
    <row r="376">
      <c r="A376" s="126" t="inlineStr">
        <is>
          <t>Albania</t>
        </is>
      </c>
      <c r="B376" s="202" t="inlineStr">
        <is>
          <t>ALB</t>
        </is>
      </c>
      <c r="C376" s="163" t="inlineStr">
        <is>
          <t>Seagrass</t>
        </is>
      </c>
      <c r="D376" s="157" t="n">
        <v>4406</v>
      </c>
      <c r="E376" s="166" t="n"/>
      <c r="F376" s="166" t="n"/>
      <c r="G376" s="126" t="inlineStr">
        <is>
          <t>Seagrass extent from WCMC</t>
        </is>
      </c>
      <c r="H376" s="126" t="n"/>
      <c r="I376" s="126" t="n"/>
    </row>
    <row r="377">
      <c r="A377" s="126" t="inlineStr">
        <is>
          <t>Algeria</t>
        </is>
      </c>
      <c r="B377" s="202" t="inlineStr">
        <is>
          <t>DZA</t>
        </is>
      </c>
      <c r="C377" s="163" t="inlineStr">
        <is>
          <t>Seagrass</t>
        </is>
      </c>
      <c r="D377" s="157" t="n">
        <v>4056</v>
      </c>
      <c r="E377" s="166" t="n"/>
      <c r="F377" s="166" t="n"/>
      <c r="G377" s="126" t="inlineStr">
        <is>
          <t>Seagrass extent from WCMC</t>
        </is>
      </c>
      <c r="H377" s="126" t="n"/>
      <c r="I377" s="126" t="n"/>
    </row>
    <row r="378">
      <c r="A378" s="126" t="inlineStr">
        <is>
          <t>Sweden</t>
        </is>
      </c>
      <c r="B378" s="202" t="inlineStr">
        <is>
          <t>SWE</t>
        </is>
      </c>
      <c r="C378" s="163" t="inlineStr">
        <is>
          <t>Seagrass</t>
        </is>
      </c>
      <c r="D378" s="157" t="n">
        <v>1825</v>
      </c>
      <c r="E378" s="166" t="n"/>
      <c r="F378" s="166" t="n"/>
      <c r="G378" s="126" t="inlineStr">
        <is>
          <t>Seagrass extent from WCMC</t>
        </is>
      </c>
      <c r="H378" s="126" t="n"/>
      <c r="I378" s="126" t="n"/>
    </row>
    <row r="379">
      <c r="A379" s="126" t="inlineStr">
        <is>
          <t>Israel</t>
        </is>
      </c>
      <c r="B379" s="202" t="inlineStr">
        <is>
          <t>ISR</t>
        </is>
      </c>
      <c r="C379" s="163" t="inlineStr">
        <is>
          <t>Seagrass</t>
        </is>
      </c>
      <c r="D379" s="157" t="n">
        <v>1745</v>
      </c>
      <c r="E379" s="166" t="n"/>
      <c r="F379" s="166" t="n"/>
      <c r="G379" s="126" t="inlineStr">
        <is>
          <t>Seagrass extent from WCMC</t>
        </is>
      </c>
      <c r="H379" s="126" t="n"/>
      <c r="I379" s="126" t="n"/>
    </row>
    <row r="380">
      <c r="A380" s="126" t="inlineStr">
        <is>
          <t>Montserrat</t>
        </is>
      </c>
      <c r="B380" s="202" t="inlineStr">
        <is>
          <t>MSR</t>
        </is>
      </c>
      <c r="C380" s="163" t="inlineStr">
        <is>
          <t>Seagrass</t>
        </is>
      </c>
      <c r="D380" s="157" t="n">
        <v>1307</v>
      </c>
      <c r="E380" s="166" t="n"/>
      <c r="F380" s="166" t="n"/>
      <c r="G380" s="126" t="inlineStr">
        <is>
          <t>Seagrass extent from WCMC</t>
        </is>
      </c>
      <c r="H380" s="126" t="n"/>
      <c r="I380" s="126" t="n"/>
    </row>
    <row r="381">
      <c r="A381" s="126" t="inlineStr">
        <is>
          <t>Libya</t>
        </is>
      </c>
      <c r="B381" s="202" t="inlineStr">
        <is>
          <t>LBY</t>
        </is>
      </c>
      <c r="C381" s="163" t="inlineStr">
        <is>
          <t>Seagrass</t>
        </is>
      </c>
      <c r="D381" s="157" t="n">
        <v>1155</v>
      </c>
      <c r="E381" s="166" t="n"/>
      <c r="F381" s="166" t="n"/>
      <c r="G381" s="126" t="inlineStr">
        <is>
          <t>Seagrass extent from WCMC</t>
        </is>
      </c>
      <c r="H381" s="126" t="n"/>
      <c r="I381" s="126" t="n"/>
    </row>
    <row r="382">
      <c r="A382" s="126" t="inlineStr">
        <is>
          <t>Netherlands</t>
        </is>
      </c>
      <c r="B382" s="202" t="inlineStr">
        <is>
          <t>NLD</t>
        </is>
      </c>
      <c r="C382" s="163" t="inlineStr">
        <is>
          <t>Seagrass</t>
        </is>
      </c>
      <c r="D382" s="157" t="n">
        <v>276</v>
      </c>
      <c r="E382" s="166" t="n"/>
      <c r="F382" s="166" t="n"/>
      <c r="G382" s="126" t="inlineStr">
        <is>
          <t>Seagrass extent from WCMC</t>
        </is>
      </c>
      <c r="H382" s="126" t="n"/>
      <c r="I382" s="126" t="n"/>
    </row>
    <row r="383">
      <c r="A383" s="126" t="inlineStr">
        <is>
          <t>Poland</t>
        </is>
      </c>
      <c r="B383" s="202" t="inlineStr">
        <is>
          <t>POL</t>
        </is>
      </c>
      <c r="C383" s="163" t="inlineStr">
        <is>
          <t>Seagrass</t>
        </is>
      </c>
      <c r="D383" s="157" t="n">
        <v>265</v>
      </c>
      <c r="E383" s="166" t="n"/>
      <c r="F383" s="166" t="n"/>
      <c r="G383" s="126" t="inlineStr">
        <is>
          <t>Seagrass extent from WCMC</t>
        </is>
      </c>
      <c r="H383" s="126" t="n"/>
      <c r="I383" s="126" t="n"/>
    </row>
    <row r="384">
      <c r="A384" s="126" t="inlineStr">
        <is>
          <t>Turkey</t>
        </is>
      </c>
      <c r="B384" s="202" t="inlineStr">
        <is>
          <t>TUR</t>
        </is>
      </c>
      <c r="C384" s="163" t="inlineStr">
        <is>
          <t>Seagrass</t>
        </is>
      </c>
      <c r="D384" s="157" t="n">
        <v>231</v>
      </c>
      <c r="E384" s="166" t="n"/>
      <c r="F384" s="166" t="n"/>
      <c r="G384" s="126" t="inlineStr">
        <is>
          <t>Seagrass extent from WCMC</t>
        </is>
      </c>
      <c r="H384" s="126" t="n"/>
      <c r="I384" s="126" t="n"/>
    </row>
    <row r="385">
      <c r="A385" s="126" t="inlineStr">
        <is>
          <t>Jordan</t>
        </is>
      </c>
      <c r="B385" s="202" t="inlineStr">
        <is>
          <t>JOR</t>
        </is>
      </c>
      <c r="C385" s="163" t="inlineStr">
        <is>
          <t>Seagrass</t>
        </is>
      </c>
      <c r="D385" s="157" t="n">
        <v>137</v>
      </c>
      <c r="E385" s="166" t="n"/>
      <c r="F385" s="166" t="n"/>
      <c r="G385" s="126" t="inlineStr">
        <is>
          <t>Seagrass extent from WCMC</t>
        </is>
      </c>
      <c r="H385" s="126" t="n"/>
      <c r="I385" s="126" t="n"/>
    </row>
    <row r="386">
      <c r="A386" s="126" t="inlineStr">
        <is>
          <t>China, Hong Kong Special Administrative Region</t>
        </is>
      </c>
      <c r="B386" s="202" t="inlineStr">
        <is>
          <t>HKG</t>
        </is>
      </c>
      <c r="C386" s="163" t="inlineStr">
        <is>
          <t>Seagrass</t>
        </is>
      </c>
      <c r="D386" s="157" t="n">
        <v>16</v>
      </c>
      <c r="E386" s="166" t="n"/>
      <c r="F386" s="166" t="n"/>
      <c r="G386" s="126" t="inlineStr">
        <is>
          <t>Seagrass extent from WCMC</t>
        </is>
      </c>
      <c r="H386" s="126" t="n"/>
      <c r="I386" s="126" t="n"/>
    </row>
    <row r="387">
      <c r="A387" s="126" t="inlineStr">
        <is>
          <t>Slovenia</t>
        </is>
      </c>
      <c r="B387" s="202" t="inlineStr">
        <is>
          <t>SVN</t>
        </is>
      </c>
      <c r="C387" s="163" t="inlineStr">
        <is>
          <t>Seagrass</t>
        </is>
      </c>
      <c r="D387" s="157" t="n">
        <v>8</v>
      </c>
      <c r="E387" s="166" t="n"/>
      <c r="F387" s="166" t="n"/>
      <c r="G387" s="126" t="inlineStr">
        <is>
          <t>Seagrass extent from WCMC</t>
        </is>
      </c>
      <c r="H387" s="126" t="n"/>
      <c r="I387" s="126" t="n"/>
    </row>
    <row r="388">
      <c r="A388" s="126" t="inlineStr">
        <is>
          <t>Argentina</t>
        </is>
      </c>
      <c r="B388" s="202" t="inlineStr">
        <is>
          <t>ARG</t>
        </is>
      </c>
      <c r="C388" s="163" t="inlineStr">
        <is>
          <t>Seagrass</t>
        </is>
      </c>
      <c r="D388" s="157" t="n">
        <v>100</v>
      </c>
      <c r="E388" s="166" t="n"/>
      <c r="F388" s="166" t="n"/>
      <c r="G388" s="126" t="inlineStr">
        <is>
          <t>Seagrass extent from WCMC</t>
        </is>
      </c>
      <c r="H388" s="126" t="n"/>
      <c r="I388" s="126" t="n"/>
    </row>
    <row r="389">
      <c r="A389" s="126" t="inlineStr">
        <is>
          <t>Azerbaijan</t>
        </is>
      </c>
      <c r="B389" s="202" t="inlineStr">
        <is>
          <t>AZE</t>
        </is>
      </c>
      <c r="C389" s="163" t="inlineStr">
        <is>
          <t>Seagrass</t>
        </is>
      </c>
      <c r="D389" s="157" t="n"/>
      <c r="E389" s="166" t="n"/>
      <c r="F389" s="166" t="n"/>
      <c r="G389" s="126" t="inlineStr">
        <is>
          <t>Seagrass extent from WCMC</t>
        </is>
      </c>
      <c r="H389" s="126" t="n"/>
      <c r="I389" s="126" t="n"/>
    </row>
    <row r="390">
      <c r="A390" s="126" t="inlineStr">
        <is>
          <t>Belgium</t>
        </is>
      </c>
      <c r="B390" s="202" t="inlineStr">
        <is>
          <t>BEL</t>
        </is>
      </c>
      <c r="C390" s="163" t="inlineStr">
        <is>
          <t>Seagrass</t>
        </is>
      </c>
      <c r="D390" s="157" t="n"/>
      <c r="E390" s="166" t="n"/>
      <c r="F390" s="166" t="n"/>
      <c r="G390" s="126" t="inlineStr">
        <is>
          <t>Seagrass extent from WCMC</t>
        </is>
      </c>
      <c r="H390" s="126" t="n"/>
      <c r="I390" s="126" t="n"/>
    </row>
    <row r="391">
      <c r="A391" s="126" t="inlineStr">
        <is>
          <t>Bosnia and Herzegovina</t>
        </is>
      </c>
      <c r="B391" s="202" t="inlineStr">
        <is>
          <t>BIH</t>
        </is>
      </c>
      <c r="C391" s="163" t="inlineStr">
        <is>
          <t>Seagrass</t>
        </is>
      </c>
      <c r="D391" s="157" t="n"/>
      <c r="E391" s="166" t="n"/>
      <c r="F391" s="166" t="n"/>
      <c r="G391" s="126" t="inlineStr">
        <is>
          <t>Seagrass extent from WCMC</t>
        </is>
      </c>
      <c r="H391" s="126" t="n"/>
      <c r="I391" s="126" t="n"/>
    </row>
    <row r="392">
      <c r="A392" s="126" t="inlineStr">
        <is>
          <t>British Indian Ocean Territory</t>
        </is>
      </c>
      <c r="B392" s="202" t="inlineStr">
        <is>
          <t>IOT</t>
        </is>
      </c>
      <c r="C392" s="163" t="inlineStr">
        <is>
          <t>Seagrass</t>
        </is>
      </c>
      <c r="D392" s="157" t="n"/>
      <c r="E392" s="166" t="n"/>
      <c r="F392" s="166" t="n"/>
      <c r="G392" s="126" t="inlineStr">
        <is>
          <t>Seagrass extent from WCMC</t>
        </is>
      </c>
      <c r="H392" s="126" t="n"/>
      <c r="I392" s="126" t="n"/>
    </row>
    <row r="393">
      <c r="A393" s="126" t="inlineStr">
        <is>
          <t>Bulgaria</t>
        </is>
      </c>
      <c r="B393" s="202" t="inlineStr">
        <is>
          <t>BGR</t>
        </is>
      </c>
      <c r="C393" s="163" t="inlineStr">
        <is>
          <t>Seagrass</t>
        </is>
      </c>
      <c r="D393" s="157" t="n">
        <v>295</v>
      </c>
      <c r="E393" s="166" t="n"/>
      <c r="F393" s="166" t="n"/>
      <c r="G393" s="126" t="inlineStr">
        <is>
          <t>Seagrass extent from WCMC</t>
        </is>
      </c>
      <c r="H393" s="126" t="n"/>
      <c r="I393" s="126" t="n"/>
    </row>
    <row r="394">
      <c r="A394" s="126" t="inlineStr">
        <is>
          <t>Cabo Verde</t>
        </is>
      </c>
      <c r="B394" s="202" t="inlineStr">
        <is>
          <t>CPV</t>
        </is>
      </c>
      <c r="C394" s="163" t="inlineStr">
        <is>
          <t>Seagrass</t>
        </is>
      </c>
      <c r="D394" s="157" t="n">
        <v>0.002</v>
      </c>
      <c r="E394" s="166" t="n"/>
      <c r="F394" s="166" t="n"/>
      <c r="G394" s="126" t="inlineStr">
        <is>
          <t>Seagrass extent from WCMC</t>
        </is>
      </c>
      <c r="H394" s="126" t="n"/>
      <c r="I394" s="126" t="n"/>
    </row>
    <row r="395">
      <c r="A395" s="126" t="inlineStr">
        <is>
          <t>Chile</t>
        </is>
      </c>
      <c r="B395" s="202" t="inlineStr">
        <is>
          <t>CHL</t>
        </is>
      </c>
      <c r="C395" s="163" t="inlineStr">
        <is>
          <t>Seagrass</t>
        </is>
      </c>
      <c r="D395" s="157" t="n">
        <v>200</v>
      </c>
      <c r="E395" s="166" t="n"/>
      <c r="F395" s="166" t="n"/>
      <c r="G395" s="126" t="inlineStr">
        <is>
          <t>Seagrass extent from WCMC</t>
        </is>
      </c>
      <c r="H395" s="126" t="n"/>
      <c r="I395" s="126" t="n"/>
    </row>
    <row r="396">
      <c r="A396" s="126" t="inlineStr">
        <is>
          <t>Estonia</t>
        </is>
      </c>
      <c r="B396" s="202" t="inlineStr">
        <is>
          <t>EST</t>
        </is>
      </c>
      <c r="C396" s="163" t="inlineStr">
        <is>
          <t>Seagrass</t>
        </is>
      </c>
      <c r="D396" s="157" t="n">
        <v>15500</v>
      </c>
      <c r="E396" s="166" t="n"/>
      <c r="F396" s="166" t="n"/>
      <c r="G396" s="126" t="inlineStr">
        <is>
          <t>Seagrass extent from WCMC</t>
        </is>
      </c>
      <c r="H396" s="126" t="n"/>
      <c r="I396" s="126" t="n"/>
    </row>
    <row r="397">
      <c r="A397" s="126" t="inlineStr">
        <is>
          <t>Falkland Islands (Malvinas)</t>
        </is>
      </c>
      <c r="B397" s="202" t="inlineStr">
        <is>
          <t>FLK</t>
        </is>
      </c>
      <c r="C397" s="163" t="inlineStr">
        <is>
          <t>Seagrass</t>
        </is>
      </c>
      <c r="D397" s="157" t="n"/>
      <c r="E397" s="166" t="n"/>
      <c r="F397" s="166" t="n"/>
      <c r="G397" s="126" t="inlineStr">
        <is>
          <t>Seagrass extent from WCMC</t>
        </is>
      </c>
      <c r="H397" s="126" t="n"/>
      <c r="I397" s="126" t="n"/>
    </row>
    <row r="398">
      <c r="A398" s="126" t="inlineStr">
        <is>
          <t>Faroe Islands</t>
        </is>
      </c>
      <c r="B398" s="202" t="inlineStr">
        <is>
          <t>FRO</t>
        </is>
      </c>
      <c r="C398" s="163" t="inlineStr">
        <is>
          <t>Seagrass</t>
        </is>
      </c>
      <c r="D398" s="157" t="n"/>
      <c r="E398" s="166" t="n"/>
      <c r="F398" s="166" t="n"/>
      <c r="G398" s="126" t="inlineStr">
        <is>
          <t>Seagrass extent from WCMC</t>
        </is>
      </c>
      <c r="H398" s="126" t="n"/>
      <c r="I398" s="126" t="n"/>
    </row>
    <row r="399">
      <c r="A399" s="126" t="inlineStr">
        <is>
          <t>Finland</t>
        </is>
      </c>
      <c r="B399" s="202" t="inlineStr">
        <is>
          <t>FIN</t>
        </is>
      </c>
      <c r="C399" s="163" t="inlineStr">
        <is>
          <t>Seagrass</t>
        </is>
      </c>
      <c r="D399" s="157" t="n">
        <v>3000</v>
      </c>
      <c r="E399" s="166" t="n"/>
      <c r="F399" s="166" t="n"/>
      <c r="G399" s="126" t="inlineStr">
        <is>
          <t>Seagrass extent from WCMC</t>
        </is>
      </c>
      <c r="H399" s="126" t="n"/>
      <c r="I399" s="126" t="n"/>
    </row>
    <row r="400">
      <c r="A400" s="126" t="inlineStr">
        <is>
          <t>Georgia</t>
        </is>
      </c>
      <c r="B400" s="202" t="inlineStr">
        <is>
          <t>GEO</t>
        </is>
      </c>
      <c r="C400" s="163" t="inlineStr">
        <is>
          <t>Seagrass</t>
        </is>
      </c>
      <c r="D400" s="157" t="n"/>
      <c r="E400" s="166" t="n"/>
      <c r="F400" s="166" t="n"/>
      <c r="G400" s="126" t="inlineStr">
        <is>
          <t>Seagrass extent from WCMC</t>
        </is>
      </c>
      <c r="H400" s="126" t="n"/>
      <c r="I400" s="126" t="n"/>
    </row>
    <row r="401">
      <c r="A401" s="126" t="inlineStr">
        <is>
          <t>Gibraltar</t>
        </is>
      </c>
      <c r="B401" s="202" t="inlineStr">
        <is>
          <t>GIB</t>
        </is>
      </c>
      <c r="C401" s="163" t="inlineStr">
        <is>
          <t>Seagrass</t>
        </is>
      </c>
      <c r="D401" s="157" t="n"/>
      <c r="E401" s="166" t="n"/>
      <c r="F401" s="166" t="n"/>
      <c r="G401" s="126" t="inlineStr">
        <is>
          <t>Seagrass extent from WCMC</t>
        </is>
      </c>
      <c r="H401" s="126" t="n"/>
      <c r="I401" s="126" t="n"/>
    </row>
    <row r="402">
      <c r="A402" s="126" t="inlineStr">
        <is>
          <t>Greenland</t>
        </is>
      </c>
      <c r="B402" s="202" t="inlineStr">
        <is>
          <t>GRL</t>
        </is>
      </c>
      <c r="C402" s="163" t="inlineStr">
        <is>
          <t>Seagrass</t>
        </is>
      </c>
      <c r="D402" s="157" t="n"/>
      <c r="E402" s="166" t="n"/>
      <c r="F402" s="166" t="n"/>
      <c r="G402" s="126" t="inlineStr">
        <is>
          <t>Seagrass extent from WCMC</t>
        </is>
      </c>
      <c r="H402" s="126" t="n"/>
      <c r="I402" s="126" t="n"/>
    </row>
    <row r="403">
      <c r="A403" s="126" t="inlineStr">
        <is>
          <t>Guernsey</t>
        </is>
      </c>
      <c r="B403" s="202" t="inlineStr">
        <is>
          <t>GGY</t>
        </is>
      </c>
      <c r="C403" s="163" t="inlineStr">
        <is>
          <t>Seagrass</t>
        </is>
      </c>
      <c r="D403" s="157" t="n"/>
      <c r="E403" s="166" t="n"/>
      <c r="F403" s="166" t="n"/>
      <c r="G403" s="126" t="inlineStr">
        <is>
          <t>Seagrass extent from WCMC</t>
        </is>
      </c>
      <c r="H403" s="126" t="n"/>
      <c r="I403" s="126" t="n"/>
    </row>
    <row r="404">
      <c r="A404" s="126" t="inlineStr">
        <is>
          <t>Iceland</t>
        </is>
      </c>
      <c r="B404" s="202" t="inlineStr">
        <is>
          <t>ISL</t>
        </is>
      </c>
      <c r="C404" s="163" t="inlineStr">
        <is>
          <t>Seagrass</t>
        </is>
      </c>
      <c r="D404" s="157" t="n">
        <v>500</v>
      </c>
      <c r="E404" s="166" t="n"/>
      <c r="F404" s="166" t="n"/>
      <c r="G404" s="126" t="inlineStr">
        <is>
          <t>Seagrass extent from WCMC</t>
        </is>
      </c>
      <c r="H404" s="126" t="n"/>
      <c r="I404" s="126" t="n"/>
    </row>
    <row r="405">
      <c r="A405" s="126" t="inlineStr">
        <is>
          <t>Iraq</t>
        </is>
      </c>
      <c r="B405" s="202" t="inlineStr">
        <is>
          <t>IRQ</t>
        </is>
      </c>
      <c r="C405" s="163" t="inlineStr">
        <is>
          <t>Seagrass</t>
        </is>
      </c>
      <c r="D405" s="157" t="n"/>
      <c r="E405" s="166" t="n"/>
      <c r="F405" s="166" t="n"/>
      <c r="G405" s="126" t="inlineStr">
        <is>
          <t>Seagrass extent from WCMC</t>
        </is>
      </c>
      <c r="H405" s="126" t="n"/>
      <c r="I405" s="126" t="n"/>
    </row>
    <row r="406">
      <c r="A406" s="126" t="inlineStr">
        <is>
          <t>Ireland</t>
        </is>
      </c>
      <c r="B406" s="202" t="inlineStr">
        <is>
          <t>IRL</t>
        </is>
      </c>
      <c r="C406" s="163" t="inlineStr">
        <is>
          <t>Seagrass</t>
        </is>
      </c>
      <c r="D406" s="157" t="n">
        <v>1710</v>
      </c>
      <c r="E406" s="166" t="n"/>
      <c r="F406" s="166" t="n"/>
      <c r="G406" s="126" t="inlineStr">
        <is>
          <t>Seagrass extent from WCMC</t>
        </is>
      </c>
      <c r="H406" s="126" t="n"/>
      <c r="I406" s="126" t="n"/>
    </row>
    <row r="407">
      <c r="A407" s="126" t="inlineStr">
        <is>
          <t>Isle of Man</t>
        </is>
      </c>
      <c r="B407" s="202" t="inlineStr">
        <is>
          <t>IMN</t>
        </is>
      </c>
      <c r="C407" s="163" t="inlineStr">
        <is>
          <t>Seagrass</t>
        </is>
      </c>
      <c r="D407" s="157" t="n"/>
      <c r="E407" s="166" t="n"/>
      <c r="F407" s="166" t="n"/>
      <c r="G407" s="126" t="inlineStr">
        <is>
          <t>Seagrass extent from WCMC</t>
        </is>
      </c>
      <c r="H407" s="126" t="n"/>
      <c r="I407" s="126" t="n"/>
    </row>
    <row r="408">
      <c r="A408" s="126" t="inlineStr">
        <is>
          <t>Jersey</t>
        </is>
      </c>
      <c r="B408" s="202" t="inlineStr">
        <is>
          <t>JEY</t>
        </is>
      </c>
      <c r="C408" s="163" t="inlineStr">
        <is>
          <t>Seagrass</t>
        </is>
      </c>
      <c r="D408" s="157" t="n"/>
      <c r="E408" s="166" t="n"/>
      <c r="F408" s="166" t="n"/>
      <c r="G408" s="126" t="inlineStr">
        <is>
          <t>Seagrass extent from WCMC</t>
        </is>
      </c>
      <c r="H408" s="126" t="n"/>
      <c r="I408" s="126" t="n"/>
    </row>
    <row r="409">
      <c r="A409" s="126" t="inlineStr">
        <is>
          <t>Kazakhstan</t>
        </is>
      </c>
      <c r="B409" s="202" t="inlineStr">
        <is>
          <t>KAZ</t>
        </is>
      </c>
      <c r="C409" s="163" t="inlineStr">
        <is>
          <t>Seagrass</t>
        </is>
      </c>
      <c r="D409" s="157" t="n"/>
      <c r="E409" s="166" t="n"/>
      <c r="F409" s="166" t="n"/>
      <c r="G409" s="126" t="inlineStr">
        <is>
          <t>Seagrass extent from WCMC</t>
        </is>
      </c>
      <c r="H409" s="126" t="n"/>
      <c r="I409" s="126" t="n"/>
    </row>
    <row r="410">
      <c r="A410" s="126" t="inlineStr">
        <is>
          <t>Democratic People's Republic of Korea</t>
        </is>
      </c>
      <c r="B410" s="202" t="inlineStr">
        <is>
          <t>PRK</t>
        </is>
      </c>
      <c r="C410" s="163" t="inlineStr">
        <is>
          <t>Seagrass</t>
        </is>
      </c>
      <c r="D410" s="157" t="n"/>
      <c r="E410" s="166" t="n"/>
      <c r="F410" s="166" t="n"/>
      <c r="G410" s="126" t="inlineStr">
        <is>
          <t>Seagrass extent from WCMC</t>
        </is>
      </c>
      <c r="H410" s="126" t="n"/>
      <c r="I410" s="126" t="n"/>
    </row>
    <row r="411">
      <c r="A411" s="126" t="inlineStr">
        <is>
          <t>Republic of Korea</t>
        </is>
      </c>
      <c r="B411" s="202" t="inlineStr">
        <is>
          <t>KOR</t>
        </is>
      </c>
      <c r="C411" s="163" t="inlineStr">
        <is>
          <t>Seagrass</t>
        </is>
      </c>
      <c r="D411" s="157" t="n">
        <v>7000</v>
      </c>
      <c r="E411" s="166" t="n"/>
      <c r="F411" s="166" t="n"/>
      <c r="G411" s="126" t="inlineStr">
        <is>
          <t>Seagrass extent from WCMC</t>
        </is>
      </c>
      <c r="H411" s="126" t="n"/>
      <c r="I411" s="126" t="n"/>
    </row>
    <row r="412">
      <c r="A412" s="126" t="inlineStr">
        <is>
          <t>Latvia</t>
        </is>
      </c>
      <c r="B412" s="202" t="inlineStr">
        <is>
          <t>LVA</t>
        </is>
      </c>
      <c r="C412" s="163" t="inlineStr">
        <is>
          <t>Seagrass</t>
        </is>
      </c>
      <c r="D412" s="157" t="n"/>
      <c r="E412" s="166" t="n"/>
      <c r="F412" s="166" t="n"/>
      <c r="G412" s="126" t="inlineStr">
        <is>
          <t>Seagrass extent from WCMC</t>
        </is>
      </c>
      <c r="H412" s="126" t="n"/>
      <c r="I412" s="126" t="n"/>
    </row>
    <row r="413">
      <c r="A413" s="126" t="inlineStr">
        <is>
          <t>Lebanon</t>
        </is>
      </c>
      <c r="B413" s="202" t="inlineStr">
        <is>
          <t>LBN</t>
        </is>
      </c>
      <c r="C413" s="163" t="inlineStr">
        <is>
          <t>Seagrass</t>
        </is>
      </c>
      <c r="D413" s="157" t="n"/>
      <c r="E413" s="166" t="n"/>
      <c r="F413" s="166" t="n"/>
      <c r="G413" s="126" t="inlineStr">
        <is>
          <t>Seagrass extent from WCMC</t>
        </is>
      </c>
      <c r="H413" s="126" t="n"/>
      <c r="I413" s="126" t="n"/>
    </row>
    <row r="414">
      <c r="A414" s="126" t="inlineStr">
        <is>
          <t>Lithuania</t>
        </is>
      </c>
      <c r="B414" s="202" t="inlineStr">
        <is>
          <t>LTU</t>
        </is>
      </c>
      <c r="C414" s="163" t="inlineStr">
        <is>
          <t>Seagrass</t>
        </is>
      </c>
      <c r="D414" s="157" t="n"/>
      <c r="E414" s="166" t="n"/>
      <c r="F414" s="166" t="n"/>
      <c r="G414" s="126" t="inlineStr">
        <is>
          <t>Seagrass extent from WCMC</t>
        </is>
      </c>
      <c r="H414" s="126" t="n"/>
      <c r="I414" s="126" t="n"/>
    </row>
    <row r="415">
      <c r="A415" s="126" t="inlineStr">
        <is>
          <t>Monaco</t>
        </is>
      </c>
      <c r="B415" s="202" t="inlineStr">
        <is>
          <t>MCO</t>
        </is>
      </c>
      <c r="C415" s="163" t="inlineStr">
        <is>
          <t>Seagrass</t>
        </is>
      </c>
      <c r="D415" s="157" t="n"/>
      <c r="E415" s="166" t="n"/>
      <c r="F415" s="166" t="n"/>
      <c r="G415" s="126" t="inlineStr">
        <is>
          <t>Seagrass extent from WCMC</t>
        </is>
      </c>
      <c r="H415" s="126" t="n"/>
      <c r="I415" s="126" t="n"/>
    </row>
    <row r="416">
      <c r="A416" s="126" t="inlineStr">
        <is>
          <t>Montenegro</t>
        </is>
      </c>
      <c r="B416" s="202" t="inlineStr">
        <is>
          <t>MNE</t>
        </is>
      </c>
      <c r="C416" s="163" t="inlineStr">
        <is>
          <t>Seagrass</t>
        </is>
      </c>
      <c r="D416" s="157" t="n"/>
      <c r="E416" s="166" t="n"/>
      <c r="F416" s="166" t="n"/>
      <c r="G416" s="126" t="inlineStr">
        <is>
          <t>Seagrass extent from WCMC</t>
        </is>
      </c>
      <c r="H416" s="126" t="n"/>
      <c r="I416" s="126" t="n"/>
    </row>
    <row r="417">
      <c r="A417" s="126" t="inlineStr">
        <is>
          <t>Morocco</t>
        </is>
      </c>
      <c r="B417" s="202" t="inlineStr">
        <is>
          <t>MAR</t>
        </is>
      </c>
      <c r="C417" s="163" t="inlineStr">
        <is>
          <t>Seagrass</t>
        </is>
      </c>
      <c r="D417" s="157" t="n"/>
      <c r="E417" s="166" t="n"/>
      <c r="F417" s="166" t="n"/>
      <c r="G417" s="126" t="inlineStr">
        <is>
          <t>Seagrass extent from WCMC</t>
        </is>
      </c>
      <c r="H417" s="126" t="n"/>
      <c r="I417" s="126" t="n"/>
    </row>
    <row r="418">
      <c r="A418" s="126" t="inlineStr">
        <is>
          <t>Namibia</t>
        </is>
      </c>
      <c r="B418" s="202" t="inlineStr">
        <is>
          <t>NAM</t>
        </is>
      </c>
      <c r="C418" s="163" t="inlineStr">
        <is>
          <t>Seagrass</t>
        </is>
      </c>
      <c r="D418" s="157" t="n"/>
      <c r="E418" s="166" t="n"/>
      <c r="F418" s="166" t="n"/>
      <c r="G418" s="126" t="inlineStr">
        <is>
          <t>Seagrass extent from WCMC</t>
        </is>
      </c>
      <c r="H418" s="126" t="n"/>
      <c r="I418" s="126" t="n"/>
    </row>
    <row r="419">
      <c r="A419" s="126" t="inlineStr">
        <is>
          <t>Nauru</t>
        </is>
      </c>
      <c r="B419" s="202" t="inlineStr">
        <is>
          <t>NRU</t>
        </is>
      </c>
      <c r="C419" s="163" t="inlineStr">
        <is>
          <t>Seagrass</t>
        </is>
      </c>
      <c r="D419" s="157" t="n"/>
      <c r="E419" s="166" t="n"/>
      <c r="F419" s="166" t="n"/>
      <c r="G419" s="126" t="inlineStr">
        <is>
          <t>Seagrass extent from WCMC</t>
        </is>
      </c>
      <c r="H419" s="126" t="n"/>
      <c r="I419" s="126" t="n"/>
    </row>
    <row r="420">
      <c r="A420" s="126" t="inlineStr">
        <is>
          <t>Niue</t>
        </is>
      </c>
      <c r="B420" s="202" t="inlineStr">
        <is>
          <t>NIU</t>
        </is>
      </c>
      <c r="C420" s="163" t="inlineStr">
        <is>
          <t>Seagrass</t>
        </is>
      </c>
      <c r="D420" s="157" t="n"/>
      <c r="E420" s="166" t="n"/>
      <c r="F420" s="166" t="n"/>
      <c r="G420" s="126" t="inlineStr">
        <is>
          <t>Seagrass extent from WCMC</t>
        </is>
      </c>
      <c r="H420" s="126" t="n"/>
      <c r="I420" s="126" t="n"/>
    </row>
    <row r="421">
      <c r="A421" s="126" t="inlineStr">
        <is>
          <t>Northern Mariana Islands</t>
        </is>
      </c>
      <c r="B421" s="202" t="inlineStr">
        <is>
          <t>MNP</t>
        </is>
      </c>
      <c r="C421" s="163" t="inlineStr">
        <is>
          <t>Seagrass</t>
        </is>
      </c>
      <c r="D421" s="157" t="n">
        <v>670</v>
      </c>
      <c r="E421" s="166" t="n"/>
      <c r="F421" s="166" t="n"/>
      <c r="G421" s="126" t="inlineStr">
        <is>
          <t>Seagrass extent from WCMC</t>
        </is>
      </c>
      <c r="H421" s="126" t="n"/>
      <c r="I421" s="126" t="n"/>
    </row>
    <row r="422">
      <c r="A422" s="126" t="inlineStr">
        <is>
          <t>Pitcairn</t>
        </is>
      </c>
      <c r="B422" s="202" t="inlineStr">
        <is>
          <t>PCN</t>
        </is>
      </c>
      <c r="C422" s="163" t="inlineStr">
        <is>
          <t>Seagrass</t>
        </is>
      </c>
      <c r="D422" s="157" t="n"/>
      <c r="E422" s="166" t="n"/>
      <c r="F422" s="166" t="n"/>
      <c r="G422" s="126" t="inlineStr">
        <is>
          <t>Seagrass extent from WCMC</t>
        </is>
      </c>
      <c r="H422" s="126" t="n"/>
      <c r="I422" s="126" t="n"/>
    </row>
    <row r="423">
      <c r="A423" s="126" t="inlineStr">
        <is>
          <t>Portugal</t>
        </is>
      </c>
      <c r="B423" s="202" t="inlineStr">
        <is>
          <t>PRT</t>
        </is>
      </c>
      <c r="C423" s="163" t="inlineStr">
        <is>
          <t>Seagrass</t>
        </is>
      </c>
      <c r="D423" s="157" t="n">
        <v>1691</v>
      </c>
      <c r="E423" s="166" t="n"/>
      <c r="F423" s="166" t="n"/>
      <c r="G423" s="126" t="inlineStr">
        <is>
          <t>Seagrass extent from WCMC</t>
        </is>
      </c>
      <c r="H423" s="126" t="n"/>
      <c r="I423" s="126" t="n"/>
    </row>
    <row r="424">
      <c r="A424" s="126" t="inlineStr">
        <is>
          <t>Réunion</t>
        </is>
      </c>
      <c r="B424" s="202" t="inlineStr">
        <is>
          <t>REU</t>
        </is>
      </c>
      <c r="C424" s="163" t="inlineStr">
        <is>
          <t>Seagrass</t>
        </is>
      </c>
      <c r="D424" s="157" t="n">
        <v>1</v>
      </c>
      <c r="E424" s="166" t="n"/>
      <c r="F424" s="166" t="n"/>
      <c r="G424" s="126" t="inlineStr">
        <is>
          <t>Seagrass extent from WCMC</t>
        </is>
      </c>
      <c r="H424" s="126" t="n"/>
      <c r="I424" s="126" t="n"/>
    </row>
    <row r="425">
      <c r="A425" s="126" t="inlineStr">
        <is>
          <t>Romania</t>
        </is>
      </c>
      <c r="B425" s="202" t="inlineStr">
        <is>
          <t>ROU</t>
        </is>
      </c>
      <c r="C425" s="163" t="inlineStr">
        <is>
          <t>Seagrass</t>
        </is>
      </c>
      <c r="D425" s="157" t="n"/>
      <c r="E425" s="166" t="n"/>
      <c r="F425" s="166" t="n"/>
      <c r="G425" s="126" t="inlineStr">
        <is>
          <t>Seagrass extent from WCMC</t>
        </is>
      </c>
      <c r="H425" s="126" t="n"/>
      <c r="I425" s="126" t="n"/>
    </row>
    <row r="426">
      <c r="A426" s="126" t="inlineStr">
        <is>
          <t>Saint Helena</t>
        </is>
      </c>
      <c r="B426" s="202" t="inlineStr">
        <is>
          <t>SHN</t>
        </is>
      </c>
      <c r="C426" s="163" t="inlineStr">
        <is>
          <t>Seagrass</t>
        </is>
      </c>
      <c r="D426" s="157" t="n"/>
      <c r="E426" s="166" t="n"/>
      <c r="F426" s="166" t="n"/>
      <c r="G426" s="126" t="inlineStr">
        <is>
          <t>Seagrass extent from WCMC</t>
        </is>
      </c>
      <c r="H426" s="126" t="n"/>
      <c r="I426" s="126" t="n"/>
    </row>
    <row r="427">
      <c r="A427" s="126" t="inlineStr">
        <is>
          <t>Saint Pierre and Miquelon</t>
        </is>
      </c>
      <c r="B427" s="202" t="inlineStr">
        <is>
          <t>SPM</t>
        </is>
      </c>
      <c r="C427" s="163" t="inlineStr">
        <is>
          <t>Seagrass</t>
        </is>
      </c>
      <c r="D427" s="157" t="n"/>
      <c r="E427" s="166" t="n"/>
      <c r="F427" s="166" t="n"/>
      <c r="G427" s="126" t="inlineStr">
        <is>
          <t>Seagrass extent from WCMC</t>
        </is>
      </c>
      <c r="H427" s="126" t="n"/>
      <c r="I427" s="126" t="n"/>
    </row>
    <row r="428">
      <c r="A428" s="126" t="inlineStr">
        <is>
          <t>Syrian Arab Republic</t>
        </is>
      </c>
      <c r="B428" s="202" t="inlineStr">
        <is>
          <t>SYR</t>
        </is>
      </c>
      <c r="C428" s="163" t="inlineStr">
        <is>
          <t>Seagrass</t>
        </is>
      </c>
      <c r="D428" s="157" t="n"/>
      <c r="E428" s="166" t="n"/>
      <c r="F428" s="166" t="n"/>
      <c r="G428" s="126" t="inlineStr">
        <is>
          <t>Seagrass extent from WCMC</t>
        </is>
      </c>
      <c r="H428" s="126" t="n"/>
      <c r="I428" s="126" t="n"/>
    </row>
    <row r="429">
      <c r="A429" s="126" t="inlineStr">
        <is>
          <t>Tokelau</t>
        </is>
      </c>
      <c r="B429" s="202" t="inlineStr">
        <is>
          <t>TKL</t>
        </is>
      </c>
      <c r="C429" s="163" t="inlineStr">
        <is>
          <t>Seagrass</t>
        </is>
      </c>
      <c r="D429" s="157" t="n"/>
      <c r="E429" s="166" t="n"/>
      <c r="F429" s="166" t="n"/>
      <c r="G429" s="126" t="inlineStr">
        <is>
          <t>Seagrass extent from WCMC</t>
        </is>
      </c>
      <c r="H429" s="126" t="n"/>
      <c r="I429" s="126" t="n"/>
    </row>
    <row r="430">
      <c r="A430" s="126" t="inlineStr">
        <is>
          <t>Turkmenistan</t>
        </is>
      </c>
      <c r="B430" s="202" t="inlineStr">
        <is>
          <t>TKM</t>
        </is>
      </c>
      <c r="C430" s="163" t="inlineStr">
        <is>
          <t>Seagrass</t>
        </is>
      </c>
      <c r="D430" s="157" t="n"/>
      <c r="E430" s="166" t="n"/>
      <c r="F430" s="166" t="n"/>
      <c r="G430" s="126" t="inlineStr">
        <is>
          <t>Seagrass extent from WCMC</t>
        </is>
      </c>
      <c r="H430" s="126" t="n"/>
      <c r="I430" s="126" t="n"/>
    </row>
    <row r="431">
      <c r="A431" s="126" t="inlineStr">
        <is>
          <t>Uruguay</t>
        </is>
      </c>
      <c r="B431" s="202" t="inlineStr">
        <is>
          <t>URY</t>
        </is>
      </c>
      <c r="C431" s="163" t="inlineStr">
        <is>
          <t>Seagrass</t>
        </is>
      </c>
      <c r="D431" s="157" t="n"/>
      <c r="E431" s="166" t="n"/>
      <c r="F431" s="166" t="n"/>
      <c r="G431" s="126" t="inlineStr">
        <is>
          <t>Seagrass extent from WCMC</t>
        </is>
      </c>
      <c r="H431" s="126" t="n"/>
      <c r="I431" s="126" t="n"/>
    </row>
    <row r="432">
      <c r="A432" s="126" t="inlineStr">
        <is>
          <t>Western Sahara</t>
        </is>
      </c>
      <c r="B432" s="202" t="inlineStr">
        <is>
          <t>ESH</t>
        </is>
      </c>
      <c r="C432" s="163" t="inlineStr">
        <is>
          <t>Seagrass</t>
        </is>
      </c>
      <c r="D432" s="157" t="n"/>
      <c r="E432" s="166" t="n"/>
      <c r="F432" s="166" t="n"/>
      <c r="G432" s="126" t="inlineStr">
        <is>
          <t>Seagrass extent from WCMC</t>
        </is>
      </c>
      <c r="H432" s="126" t="n"/>
      <c r="I432" s="126" t="n"/>
    </row>
    <row r="433">
      <c r="A433" s="126" t="inlineStr">
        <is>
          <t>Afghanistan</t>
        </is>
      </c>
      <c r="B433" s="202" t="inlineStr">
        <is>
          <t>AFG</t>
        </is>
      </c>
      <c r="C433" s="163" t="inlineStr">
        <is>
          <t>Seagrass</t>
        </is>
      </c>
      <c r="D433" s="157" t="n"/>
      <c r="E433" s="166" t="n"/>
      <c r="F433" s="166" t="n"/>
      <c r="G433" s="126" t="inlineStr">
        <is>
          <t>Seagrass extent from WCMC</t>
        </is>
      </c>
      <c r="H433" s="126" t="n"/>
      <c r="I433" s="126" t="n"/>
    </row>
    <row r="434">
      <c r="A434" s="126" t="inlineStr">
        <is>
          <t>Armenia</t>
        </is>
      </c>
      <c r="B434" s="202" t="inlineStr">
        <is>
          <t>ARM</t>
        </is>
      </c>
      <c r="C434" s="163" t="inlineStr">
        <is>
          <t>Seagrass</t>
        </is>
      </c>
      <c r="D434" s="157" t="n"/>
      <c r="E434" s="166" t="n"/>
      <c r="F434" s="166" t="n"/>
      <c r="G434" s="126" t="inlineStr">
        <is>
          <t>Seagrass extent from WCMC</t>
        </is>
      </c>
      <c r="H434" s="126" t="n"/>
      <c r="I434" s="126" t="n"/>
    </row>
    <row r="435">
      <c r="A435" s="126" t="inlineStr">
        <is>
          <t>Austria</t>
        </is>
      </c>
      <c r="B435" s="202" t="inlineStr">
        <is>
          <t>AUT</t>
        </is>
      </c>
      <c r="C435" s="163" t="inlineStr">
        <is>
          <t>Seagrass</t>
        </is>
      </c>
      <c r="D435" s="157" t="n"/>
      <c r="E435" s="166" t="n"/>
      <c r="F435" s="166" t="n"/>
      <c r="G435" s="126" t="inlineStr">
        <is>
          <t>Seagrass extent from WCMC</t>
        </is>
      </c>
      <c r="H435" s="126" t="n"/>
      <c r="I435" s="126" t="n"/>
    </row>
    <row r="436">
      <c r="A436" s="126" t="inlineStr">
        <is>
          <t>Burundi</t>
        </is>
      </c>
      <c r="B436" s="202" t="inlineStr">
        <is>
          <t>BDI</t>
        </is>
      </c>
      <c r="C436" s="163" t="inlineStr">
        <is>
          <t>Seagrass</t>
        </is>
      </c>
      <c r="D436" s="157" t="n"/>
      <c r="E436" s="166" t="n"/>
      <c r="F436" s="166" t="n"/>
      <c r="G436" s="126" t="inlineStr">
        <is>
          <t>Seagrass extent from WCMC</t>
        </is>
      </c>
      <c r="H436" s="126" t="n"/>
      <c r="I436" s="126" t="n"/>
    </row>
    <row r="437">
      <c r="A437" s="126" t="inlineStr">
        <is>
          <t>Burkina Faso</t>
        </is>
      </c>
      <c r="B437" s="202" t="inlineStr">
        <is>
          <t>BFA</t>
        </is>
      </c>
      <c r="C437" s="163" t="inlineStr">
        <is>
          <t>Seagrass</t>
        </is>
      </c>
      <c r="D437" s="157" t="n"/>
      <c r="E437" s="166" t="n"/>
      <c r="F437" s="166" t="n"/>
      <c r="G437" s="126" t="inlineStr">
        <is>
          <t>Seagrass extent from WCMC</t>
        </is>
      </c>
      <c r="H437" s="126" t="n"/>
      <c r="I437" s="126" t="n"/>
    </row>
    <row r="438">
      <c r="A438" s="126" t="inlineStr">
        <is>
          <t>Belarus</t>
        </is>
      </c>
      <c r="B438" s="202" t="inlineStr">
        <is>
          <t>BLR</t>
        </is>
      </c>
      <c r="C438" s="163" t="inlineStr">
        <is>
          <t>Seagrass</t>
        </is>
      </c>
      <c r="D438" s="157" t="n"/>
      <c r="E438" s="166" t="n"/>
      <c r="F438" s="166" t="n"/>
      <c r="G438" s="126" t="inlineStr">
        <is>
          <t>Seagrass extent from WCMC</t>
        </is>
      </c>
      <c r="H438" s="126" t="n"/>
      <c r="I438" s="126" t="n"/>
    </row>
    <row r="439">
      <c r="A439" s="126" t="inlineStr">
        <is>
          <t>Bolivia (Plurinational State of)</t>
        </is>
      </c>
      <c r="B439" s="202" t="inlineStr">
        <is>
          <t>BOL</t>
        </is>
      </c>
      <c r="C439" s="163" t="inlineStr">
        <is>
          <t>Seagrass</t>
        </is>
      </c>
      <c r="D439" s="157" t="n"/>
      <c r="E439" s="166" t="n"/>
      <c r="F439" s="166" t="n"/>
      <c r="G439" s="126" t="inlineStr">
        <is>
          <t>Seagrass extent from WCMC</t>
        </is>
      </c>
      <c r="H439" s="126" t="n"/>
      <c r="I439" s="126" t="n"/>
    </row>
    <row r="440">
      <c r="A440" s="126" t="inlineStr">
        <is>
          <t>Bhutan</t>
        </is>
      </c>
      <c r="B440" s="202" t="inlineStr">
        <is>
          <t>BTN</t>
        </is>
      </c>
      <c r="C440" s="163" t="inlineStr">
        <is>
          <t>Seagrass</t>
        </is>
      </c>
      <c r="D440" s="157" t="n"/>
      <c r="E440" s="166" t="n"/>
      <c r="F440" s="166" t="n"/>
      <c r="G440" s="126" t="inlineStr">
        <is>
          <t>Seagrass extent from WCMC</t>
        </is>
      </c>
      <c r="H440" s="126" t="n"/>
      <c r="I440" s="126" t="n"/>
    </row>
    <row r="441">
      <c r="A441" s="126" t="inlineStr">
        <is>
          <t>Botswana</t>
        </is>
      </c>
      <c r="B441" s="202" t="inlineStr">
        <is>
          <t>BWA</t>
        </is>
      </c>
      <c r="C441" s="163" t="inlineStr">
        <is>
          <t>Seagrass</t>
        </is>
      </c>
      <c r="D441" s="157" t="n"/>
      <c r="E441" s="166" t="n"/>
      <c r="F441" s="166" t="n"/>
      <c r="G441" s="126" t="inlineStr">
        <is>
          <t>Seagrass extent from WCMC</t>
        </is>
      </c>
      <c r="H441" s="126" t="n"/>
      <c r="I441" s="126" t="n"/>
    </row>
    <row r="442">
      <c r="A442" s="126" t="inlineStr">
        <is>
          <t>Central African Republic</t>
        </is>
      </c>
      <c r="B442" s="202" t="inlineStr">
        <is>
          <t>CAF</t>
        </is>
      </c>
      <c r="C442" s="163" t="inlineStr">
        <is>
          <t>Seagrass</t>
        </is>
      </c>
      <c r="D442" s="157" t="n"/>
      <c r="E442" s="166" t="n"/>
      <c r="F442" s="166" t="n"/>
      <c r="G442" s="126" t="inlineStr">
        <is>
          <t>Seagrass extent from WCMC</t>
        </is>
      </c>
      <c r="H442" s="126" t="n"/>
      <c r="I442" s="126" t="n"/>
    </row>
    <row r="443">
      <c r="A443" s="126" t="inlineStr">
        <is>
          <t>Switzerland</t>
        </is>
      </c>
      <c r="B443" s="202" t="inlineStr">
        <is>
          <t>CHE</t>
        </is>
      </c>
      <c r="C443" s="163" t="inlineStr">
        <is>
          <t>Seagrass</t>
        </is>
      </c>
      <c r="D443" s="157" t="n"/>
      <c r="E443" s="166" t="n"/>
      <c r="F443" s="166" t="n"/>
      <c r="G443" s="126" t="inlineStr">
        <is>
          <t>Seagrass extent from WCMC</t>
        </is>
      </c>
      <c r="H443" s="126" t="n"/>
      <c r="I443" s="126" t="n"/>
    </row>
    <row r="444">
      <c r="A444" s="126" t="inlineStr">
        <is>
          <t>Czechia</t>
        </is>
      </c>
      <c r="B444" s="202" t="inlineStr">
        <is>
          <t>CZE</t>
        </is>
      </c>
      <c r="C444" s="163" t="inlineStr">
        <is>
          <t>Seagrass</t>
        </is>
      </c>
      <c r="D444" s="157" t="n"/>
      <c r="E444" s="166" t="n"/>
      <c r="F444" s="166" t="n"/>
      <c r="G444" s="126" t="inlineStr">
        <is>
          <t>Seagrass extent from WCMC</t>
        </is>
      </c>
      <c r="H444" s="126" t="n"/>
      <c r="I444" s="126" t="n"/>
    </row>
    <row r="445">
      <c r="A445" s="126" t="inlineStr">
        <is>
          <t>Ethiopia</t>
        </is>
      </c>
      <c r="B445" s="202" t="inlineStr">
        <is>
          <t>ETH</t>
        </is>
      </c>
      <c r="C445" s="163" t="inlineStr">
        <is>
          <t>Seagrass</t>
        </is>
      </c>
      <c r="D445" s="157" t="n"/>
      <c r="E445" s="166" t="n"/>
      <c r="F445" s="166" t="n"/>
      <c r="G445" s="126" t="inlineStr">
        <is>
          <t>Seagrass extent from WCMC</t>
        </is>
      </c>
      <c r="H445" s="126" t="n"/>
      <c r="I445" s="126" t="n"/>
    </row>
    <row r="446">
      <c r="A446" s="126" t="inlineStr">
        <is>
          <t>Hungary</t>
        </is>
      </c>
      <c r="B446" s="202" t="inlineStr">
        <is>
          <t>HUN</t>
        </is>
      </c>
      <c r="C446" s="163" t="inlineStr">
        <is>
          <t>Seagrass</t>
        </is>
      </c>
      <c r="D446" s="157" t="n"/>
      <c r="E446" s="166" t="n"/>
      <c r="F446" s="166" t="n"/>
      <c r="G446" s="126" t="inlineStr">
        <is>
          <t>Seagrass extent from WCMC</t>
        </is>
      </c>
      <c r="H446" s="126" t="n"/>
      <c r="I446" s="126" t="n"/>
    </row>
    <row r="447">
      <c r="A447" s="126" t="inlineStr">
        <is>
          <t>Kyrgyzstan</t>
        </is>
      </c>
      <c r="B447" s="202" t="inlineStr">
        <is>
          <t>KGZ</t>
        </is>
      </c>
      <c r="C447" s="163" t="inlineStr">
        <is>
          <t>Seagrass</t>
        </is>
      </c>
      <c r="D447" s="157" t="n"/>
      <c r="E447" s="166" t="n"/>
      <c r="F447" s="166" t="n"/>
      <c r="G447" s="126" t="inlineStr">
        <is>
          <t>Seagrass extent from WCMC</t>
        </is>
      </c>
      <c r="H447" s="126" t="n"/>
      <c r="I447" s="126" t="n"/>
    </row>
    <row r="448">
      <c r="A448" s="126" t="inlineStr">
        <is>
          <t>Lao People's Democratic Republic</t>
        </is>
      </c>
      <c r="B448" s="202" t="inlineStr">
        <is>
          <t>LAO</t>
        </is>
      </c>
      <c r="C448" s="163" t="inlineStr">
        <is>
          <t>Seagrass</t>
        </is>
      </c>
      <c r="D448" s="157" t="n"/>
      <c r="E448" s="166" t="n"/>
      <c r="F448" s="166" t="n"/>
      <c r="G448" s="126" t="inlineStr">
        <is>
          <t>Seagrass extent from WCMC</t>
        </is>
      </c>
      <c r="H448" s="126" t="n"/>
      <c r="I448" s="126" t="n"/>
    </row>
    <row r="449">
      <c r="A449" s="126" t="inlineStr">
        <is>
          <t>Lesotho</t>
        </is>
      </c>
      <c r="B449" s="202" t="inlineStr">
        <is>
          <t>LSO</t>
        </is>
      </c>
      <c r="C449" s="163" t="inlineStr">
        <is>
          <t>Seagrass</t>
        </is>
      </c>
      <c r="D449" s="157" t="n"/>
      <c r="E449" s="166" t="n"/>
      <c r="F449" s="166" t="n"/>
      <c r="G449" s="126" t="inlineStr">
        <is>
          <t>Seagrass extent from WCMC</t>
        </is>
      </c>
      <c r="H449" s="126" t="n"/>
      <c r="I449" s="126" t="n"/>
    </row>
    <row r="450">
      <c r="A450" s="126" t="inlineStr">
        <is>
          <t>Luxembourg</t>
        </is>
      </c>
      <c r="B450" s="202" t="inlineStr">
        <is>
          <t>LUX</t>
        </is>
      </c>
      <c r="C450" s="163" t="inlineStr">
        <is>
          <t>Seagrass</t>
        </is>
      </c>
      <c r="D450" s="157" t="n"/>
      <c r="E450" s="166" t="n"/>
      <c r="F450" s="166" t="n"/>
      <c r="G450" s="126" t="inlineStr">
        <is>
          <t>Seagrass extent from WCMC</t>
        </is>
      </c>
      <c r="H450" s="126" t="n"/>
      <c r="I450" s="126" t="n"/>
    </row>
    <row r="451">
      <c r="A451" s="126" t="inlineStr">
        <is>
          <t>Republic of Moldova</t>
        </is>
      </c>
      <c r="B451" s="202" t="inlineStr">
        <is>
          <t>MDA</t>
        </is>
      </c>
      <c r="C451" s="163" t="inlineStr">
        <is>
          <t>Seagrass</t>
        </is>
      </c>
      <c r="D451" s="157" t="n"/>
      <c r="E451" s="166" t="n"/>
      <c r="F451" s="166" t="n"/>
      <c r="G451" s="126" t="inlineStr">
        <is>
          <t>Seagrass extent from WCMC</t>
        </is>
      </c>
      <c r="H451" s="126" t="n"/>
      <c r="I451" s="126" t="n"/>
    </row>
    <row r="452">
      <c r="A452" s="126" t="inlineStr">
        <is>
          <t>North Macedonia</t>
        </is>
      </c>
      <c r="B452" s="202" t="inlineStr">
        <is>
          <t>MKD</t>
        </is>
      </c>
      <c r="C452" s="163" t="inlineStr">
        <is>
          <t>Seagrass</t>
        </is>
      </c>
      <c r="D452" s="157" t="n"/>
      <c r="E452" s="166" t="n"/>
      <c r="F452" s="166" t="n"/>
      <c r="G452" s="126" t="inlineStr">
        <is>
          <t>Seagrass extent from WCMC</t>
        </is>
      </c>
      <c r="H452" s="126" t="n"/>
      <c r="I452" s="126" t="n"/>
    </row>
    <row r="453">
      <c r="A453" s="126" t="inlineStr">
        <is>
          <t>Mali</t>
        </is>
      </c>
      <c r="B453" s="202" t="inlineStr">
        <is>
          <t>MLI</t>
        </is>
      </c>
      <c r="C453" s="163" t="inlineStr">
        <is>
          <t>Seagrass</t>
        </is>
      </c>
      <c r="D453" s="157" t="n"/>
      <c r="E453" s="166" t="n"/>
      <c r="F453" s="166" t="n"/>
      <c r="G453" s="126" t="inlineStr">
        <is>
          <t>Seagrass extent from WCMC</t>
        </is>
      </c>
      <c r="H453" s="126" t="n"/>
      <c r="I453" s="126" t="n"/>
    </row>
    <row r="454">
      <c r="A454" s="126" t="inlineStr">
        <is>
          <t>Mongolia</t>
        </is>
      </c>
      <c r="B454" s="202" t="inlineStr">
        <is>
          <t>MNG</t>
        </is>
      </c>
      <c r="C454" s="163" t="inlineStr">
        <is>
          <t>Seagrass</t>
        </is>
      </c>
      <c r="D454" s="157" t="n"/>
      <c r="E454" s="166" t="n"/>
      <c r="F454" s="166" t="n"/>
      <c r="G454" s="126" t="inlineStr">
        <is>
          <t>Seagrass extent from WCMC</t>
        </is>
      </c>
      <c r="H454" s="126" t="n"/>
      <c r="I454" s="126" t="n"/>
    </row>
    <row r="455">
      <c r="A455" s="126" t="inlineStr">
        <is>
          <t>Malawi</t>
        </is>
      </c>
      <c r="B455" s="202" t="inlineStr">
        <is>
          <t>MWI</t>
        </is>
      </c>
      <c r="C455" s="163" t="inlineStr">
        <is>
          <t>Seagrass</t>
        </is>
      </c>
      <c r="D455" s="157" t="n"/>
      <c r="E455" s="166" t="n"/>
      <c r="F455" s="166" t="n"/>
      <c r="G455" s="126" t="inlineStr">
        <is>
          <t>Seagrass extent from WCMC</t>
        </is>
      </c>
      <c r="H455" s="126" t="n"/>
      <c r="I455" s="126" t="n"/>
    </row>
    <row r="456">
      <c r="A456" s="126" t="inlineStr">
        <is>
          <t>Niger</t>
        </is>
      </c>
      <c r="B456" s="202" t="inlineStr">
        <is>
          <t>NER</t>
        </is>
      </c>
      <c r="C456" s="163" t="inlineStr">
        <is>
          <t>Seagrass</t>
        </is>
      </c>
      <c r="D456" s="157" t="n"/>
      <c r="E456" s="166" t="n"/>
      <c r="F456" s="166" t="n"/>
      <c r="G456" s="126" t="inlineStr">
        <is>
          <t>Seagrass extent from WCMC</t>
        </is>
      </c>
      <c r="H456" s="126" t="n"/>
      <c r="I456" s="126" t="n"/>
    </row>
    <row r="457">
      <c r="A457" s="126" t="inlineStr">
        <is>
          <t>Nepal</t>
        </is>
      </c>
      <c r="B457" s="202" t="inlineStr">
        <is>
          <t>NPL</t>
        </is>
      </c>
      <c r="C457" s="163" t="inlineStr">
        <is>
          <t>Seagrass</t>
        </is>
      </c>
      <c r="D457" s="157" t="n"/>
      <c r="E457" s="166" t="n"/>
      <c r="F457" s="166" t="n"/>
      <c r="G457" s="126" t="inlineStr">
        <is>
          <t>Seagrass extent from WCMC</t>
        </is>
      </c>
      <c r="H457" s="126" t="n"/>
      <c r="I457" s="126" t="n"/>
    </row>
    <row r="458">
      <c r="A458" s="126" t="inlineStr">
        <is>
          <t>Paraguay</t>
        </is>
      </c>
      <c r="B458" s="202" t="inlineStr">
        <is>
          <t>PRY</t>
        </is>
      </c>
      <c r="C458" s="163" t="inlineStr">
        <is>
          <t>Seagrass</t>
        </is>
      </c>
      <c r="D458" s="157" t="n"/>
      <c r="E458" s="166" t="n"/>
      <c r="F458" s="166" t="n"/>
      <c r="G458" s="126" t="inlineStr">
        <is>
          <t>Seagrass extent from WCMC</t>
        </is>
      </c>
      <c r="H458" s="126" t="n"/>
      <c r="I458" s="126" t="n"/>
    </row>
    <row r="459">
      <c r="A459" s="126" t="inlineStr">
        <is>
          <t>Rwanda</t>
        </is>
      </c>
      <c r="B459" s="202" t="inlineStr">
        <is>
          <t>RWA</t>
        </is>
      </c>
      <c r="C459" s="163" t="inlineStr">
        <is>
          <t>Seagrass</t>
        </is>
      </c>
      <c r="D459" s="157" t="n"/>
      <c r="E459" s="166" t="n"/>
      <c r="F459" s="166" t="n"/>
      <c r="G459" s="126" t="inlineStr">
        <is>
          <t>Seagrass extent from WCMC</t>
        </is>
      </c>
      <c r="H459" s="126" t="n"/>
      <c r="I459" s="126" t="n"/>
    </row>
    <row r="460">
      <c r="A460" s="126" t="inlineStr">
        <is>
          <t>Serbia</t>
        </is>
      </c>
      <c r="B460" s="202" t="inlineStr">
        <is>
          <t>SRB</t>
        </is>
      </c>
      <c r="C460" s="163" t="inlineStr">
        <is>
          <t>Seagrass</t>
        </is>
      </c>
      <c r="D460" s="157" t="n"/>
      <c r="E460" s="166" t="n"/>
      <c r="F460" s="166" t="n"/>
      <c r="G460" s="126" t="inlineStr">
        <is>
          <t>Seagrass extent from WCMC</t>
        </is>
      </c>
      <c r="H460" s="126" t="n"/>
      <c r="I460" s="126" t="n"/>
    </row>
    <row r="461">
      <c r="A461" s="126" t="inlineStr">
        <is>
          <t>Slovakia</t>
        </is>
      </c>
      <c r="B461" s="202" t="inlineStr">
        <is>
          <t>SVK</t>
        </is>
      </c>
      <c r="C461" s="163" t="inlineStr">
        <is>
          <t>Seagrass</t>
        </is>
      </c>
      <c r="D461" s="157" t="n"/>
      <c r="E461" s="166" t="n"/>
      <c r="F461" s="166" t="n"/>
      <c r="G461" s="126" t="inlineStr">
        <is>
          <t>Seagrass extent from WCMC</t>
        </is>
      </c>
      <c r="H461" s="126" t="n"/>
      <c r="I461" s="126" t="n"/>
    </row>
    <row r="462">
      <c r="A462" s="126" t="inlineStr">
        <is>
          <t>Eswatini</t>
        </is>
      </c>
      <c r="B462" s="202" t="inlineStr">
        <is>
          <t>SWZ</t>
        </is>
      </c>
      <c r="C462" s="163" t="inlineStr">
        <is>
          <t>Seagrass</t>
        </is>
      </c>
      <c r="D462" s="157" t="n"/>
      <c r="E462" s="166" t="n"/>
      <c r="F462" s="166" t="n"/>
      <c r="G462" s="126" t="inlineStr">
        <is>
          <t>Seagrass extent from WCMC</t>
        </is>
      </c>
      <c r="H462" s="126" t="n"/>
      <c r="I462" s="126" t="n"/>
    </row>
    <row r="463">
      <c r="A463" s="126" t="inlineStr">
        <is>
          <t>Chad</t>
        </is>
      </c>
      <c r="B463" s="202" t="inlineStr">
        <is>
          <t>TCD</t>
        </is>
      </c>
      <c r="C463" s="163" t="inlineStr">
        <is>
          <t>Seagrass</t>
        </is>
      </c>
      <c r="D463" s="157" t="n"/>
      <c r="E463" s="166" t="n"/>
      <c r="F463" s="166" t="n"/>
      <c r="G463" s="126" t="inlineStr">
        <is>
          <t>Seagrass extent from WCMC</t>
        </is>
      </c>
      <c r="H463" s="126" t="n"/>
      <c r="I463" s="126" t="n"/>
    </row>
    <row r="464">
      <c r="A464" s="126" t="inlineStr">
        <is>
          <t>Tajikistan</t>
        </is>
      </c>
      <c r="B464" s="202" t="inlineStr">
        <is>
          <t>TJK</t>
        </is>
      </c>
      <c r="C464" s="163" t="inlineStr">
        <is>
          <t>Seagrass</t>
        </is>
      </c>
      <c r="D464" s="157" t="n"/>
      <c r="E464" s="166" t="n"/>
      <c r="F464" s="166" t="n"/>
      <c r="G464" s="126" t="inlineStr">
        <is>
          <t>Seagrass extent from WCMC</t>
        </is>
      </c>
      <c r="H464" s="126" t="n"/>
      <c r="I464" s="126" t="n"/>
    </row>
    <row r="465">
      <c r="A465" s="126" t="inlineStr">
        <is>
          <t>Uganda</t>
        </is>
      </c>
      <c r="B465" s="202" t="inlineStr">
        <is>
          <t>UGA</t>
        </is>
      </c>
      <c r="C465" s="163" t="inlineStr">
        <is>
          <t>Seagrass</t>
        </is>
      </c>
      <c r="D465" s="157" t="n"/>
      <c r="E465" s="166" t="n"/>
      <c r="F465" s="166" t="n"/>
      <c r="G465" s="126" t="inlineStr">
        <is>
          <t>Seagrass extent from WCMC</t>
        </is>
      </c>
      <c r="H465" s="126" t="n"/>
      <c r="I465" s="126" t="n"/>
    </row>
    <row r="466">
      <c r="A466" s="126" t="inlineStr">
        <is>
          <t>Uzbekistan</t>
        </is>
      </c>
      <c r="B466" s="202" t="inlineStr">
        <is>
          <t>UZB</t>
        </is>
      </c>
      <c r="C466" s="163" t="inlineStr">
        <is>
          <t>Seagrass</t>
        </is>
      </c>
      <c r="D466" s="157" t="n"/>
      <c r="E466" s="166" t="n"/>
      <c r="F466" s="166" t="n"/>
      <c r="G466" s="126" t="inlineStr">
        <is>
          <t>Seagrass extent from WCMC</t>
        </is>
      </c>
      <c r="H466" s="126" t="n"/>
      <c r="I466" s="126" t="n"/>
    </row>
    <row r="467">
      <c r="A467" s="126" t="inlineStr">
        <is>
          <t>Zambia</t>
        </is>
      </c>
      <c r="B467" s="202" t="inlineStr">
        <is>
          <t>ZMB</t>
        </is>
      </c>
      <c r="C467" s="163" t="inlineStr">
        <is>
          <t>Seagrass</t>
        </is>
      </c>
      <c r="D467" s="157" t="n"/>
      <c r="E467" s="166" t="n"/>
      <c r="F467" s="166" t="n"/>
      <c r="G467" s="126" t="inlineStr">
        <is>
          <t>Seagrass extent from WCMC</t>
        </is>
      </c>
      <c r="H467" s="126" t="n"/>
      <c r="I467" s="126" t="n"/>
    </row>
    <row r="468">
      <c r="A468" s="126" t="inlineStr">
        <is>
          <t>Zimbabwe</t>
        </is>
      </c>
      <c r="B468" s="202" t="inlineStr">
        <is>
          <t>ZWE</t>
        </is>
      </c>
      <c r="C468" s="163" t="inlineStr">
        <is>
          <t>Seagrass</t>
        </is>
      </c>
      <c r="D468" s="157" t="n"/>
      <c r="E468" s="166" t="n"/>
      <c r="F468" s="166" t="n"/>
      <c r="G468" s="126" t="inlineStr">
        <is>
          <t>Seagrass extent from WCMC</t>
        </is>
      </c>
      <c r="H468" s="126" t="n"/>
      <c r="I468" s="126" t="n"/>
    </row>
    <row r="469">
      <c r="A469" s="126" t="inlineStr">
        <is>
          <t>Saint Barthélemy</t>
        </is>
      </c>
      <c r="B469" s="202" t="inlineStr">
        <is>
          <t>BLM</t>
        </is>
      </c>
      <c r="C469" s="163" t="inlineStr">
        <is>
          <t>Seagrass</t>
        </is>
      </c>
      <c r="D469" s="157" t="n"/>
      <c r="E469" s="166" t="n"/>
      <c r="F469" s="166" t="n"/>
      <c r="G469" s="126" t="inlineStr">
        <is>
          <t>Seagrass extent from WCMC</t>
        </is>
      </c>
      <c r="H469" s="126" t="n"/>
      <c r="I469" s="126" t="n"/>
    </row>
    <row r="470">
      <c r="A470" s="126" t="inlineStr">
        <is>
          <t>Cocos (Keeling) Islands</t>
        </is>
      </c>
      <c r="B470" s="202" t="inlineStr">
        <is>
          <t>CCK</t>
        </is>
      </c>
      <c r="C470" s="163" t="inlineStr">
        <is>
          <t>Seagrass</t>
        </is>
      </c>
      <c r="D470" s="157" t="n"/>
      <c r="E470" s="166" t="n"/>
      <c r="F470" s="166" t="n"/>
      <c r="G470" s="126" t="inlineStr">
        <is>
          <t>Seagrass extent from WCMC</t>
        </is>
      </c>
      <c r="H470" s="126" t="n"/>
      <c r="I470" s="126" t="n"/>
    </row>
    <row r="471">
      <c r="A471" s="126" t="inlineStr">
        <is>
          <t>Christmas Island</t>
        </is>
      </c>
      <c r="B471" s="202" t="inlineStr">
        <is>
          <t>CXR</t>
        </is>
      </c>
      <c r="C471" s="163" t="inlineStr">
        <is>
          <t>Seagrass</t>
        </is>
      </c>
      <c r="D471" s="157" t="n"/>
      <c r="E471" s="166" t="n"/>
      <c r="F471" s="166" t="n"/>
      <c r="G471" s="126" t="inlineStr">
        <is>
          <t>Seagrass extent from WCMC</t>
        </is>
      </c>
      <c r="H471" s="126" t="n"/>
      <c r="I471" s="126" t="n"/>
    </row>
    <row r="472">
      <c r="A472" s="126" t="inlineStr">
        <is>
          <t>United States</t>
        </is>
      </c>
      <c r="B472" s="143" t="inlineStr">
        <is>
          <t>USA</t>
        </is>
      </c>
      <c r="C472" s="163" t="inlineStr">
        <is>
          <t>Salt marsh</t>
        </is>
      </c>
      <c r="D472" s="167" t="n">
        <v>1850768.70549782</v>
      </c>
      <c r="E472" s="166" t="n"/>
      <c r="F472" s="166" t="n"/>
      <c r="G472" s="126" t="inlineStr">
        <is>
          <t>Salt marsh extent from WCMC</t>
        </is>
      </c>
      <c r="H472" s="126" t="n"/>
      <c r="I472" s="126" t="n"/>
    </row>
    <row r="473">
      <c r="A473" s="126" t="inlineStr">
        <is>
          <t>Indonesia</t>
        </is>
      </c>
      <c r="B473" s="143" t="inlineStr">
        <is>
          <t>IDN</t>
        </is>
      </c>
      <c r="C473" s="163" t="inlineStr">
        <is>
          <t>Salt marsh</t>
        </is>
      </c>
      <c r="D473" s="167" t="n">
        <v>17072.17413029073</v>
      </c>
      <c r="E473" s="166" t="n"/>
      <c r="F473" s="166" t="n"/>
      <c r="G473" s="126" t="inlineStr">
        <is>
          <t>Salt marsh extent from WCMC</t>
        </is>
      </c>
      <c r="H473" s="126" t="n"/>
      <c r="I473" s="126" t="n"/>
    </row>
    <row r="474">
      <c r="A474" s="126" t="inlineStr">
        <is>
          <t>Australia</t>
        </is>
      </c>
      <c r="B474" s="143" t="inlineStr">
        <is>
          <t>AUS</t>
        </is>
      </c>
      <c r="C474" s="163" t="inlineStr">
        <is>
          <t>Salt marsh</t>
        </is>
      </c>
      <c r="D474" s="167" t="n">
        <v>208040.9433212356</v>
      </c>
      <c r="E474" s="166" t="n"/>
      <c r="F474" s="166" t="n"/>
      <c r="G474" s="126" t="inlineStr">
        <is>
          <t>Salt marsh extent from WCMC</t>
        </is>
      </c>
      <c r="H474" s="126" t="n"/>
      <c r="I474" s="126" t="n"/>
    </row>
    <row r="475">
      <c r="A475" s="126" t="inlineStr">
        <is>
          <t>The Bahamas</t>
        </is>
      </c>
      <c r="B475" s="143" t="inlineStr">
        <is>
          <t>BHS</t>
        </is>
      </c>
      <c r="C475" s="163" t="inlineStr">
        <is>
          <t>Salt marsh</t>
        </is>
      </c>
      <c r="D475" s="167" t="n">
        <v>11628.6654802035</v>
      </c>
      <c r="E475" s="166" t="n"/>
      <c r="F475" s="166" t="n"/>
      <c r="G475" s="126" t="inlineStr">
        <is>
          <t>Salt marsh extent from WCMC</t>
        </is>
      </c>
      <c r="H475" s="126" t="n"/>
      <c r="I475" s="126" t="n"/>
    </row>
    <row r="476">
      <c r="A476" s="126" t="inlineStr">
        <is>
          <t>Kenya</t>
        </is>
      </c>
      <c r="B476" s="143" t="inlineStr">
        <is>
          <t>KEN</t>
        </is>
      </c>
      <c r="C476" s="163" t="inlineStr">
        <is>
          <t>Salt marsh</t>
        </is>
      </c>
      <c r="D476" s="167" t="n">
        <v>157.2350460588552</v>
      </c>
      <c r="E476" s="166" t="n"/>
      <c r="F476" s="166" t="n"/>
      <c r="G476" s="126" t="inlineStr">
        <is>
          <t>Salt marsh extent from WCMC</t>
        </is>
      </c>
      <c r="H476" s="126" t="n"/>
      <c r="I476" s="126" t="n"/>
    </row>
    <row r="477">
      <c r="A477" s="126" t="inlineStr">
        <is>
          <t>Mexico</t>
        </is>
      </c>
      <c r="B477" s="143" t="inlineStr">
        <is>
          <t>MEX</t>
        </is>
      </c>
      <c r="C477" s="163" t="inlineStr">
        <is>
          <t>Salt marsh</t>
        </is>
      </c>
      <c r="D477" s="167" t="n">
        <v>119496.8699451733</v>
      </c>
      <c r="E477" s="166" t="n"/>
      <c r="F477" s="166" t="n"/>
      <c r="G477" s="126" t="inlineStr">
        <is>
          <t>Salt marsh extent from WCMC</t>
        </is>
      </c>
      <c r="H477" s="126" t="n"/>
      <c r="I477" s="126" t="n"/>
    </row>
    <row r="478">
      <c r="A478" s="126" t="inlineStr">
        <is>
          <t>Colombia</t>
        </is>
      </c>
      <c r="B478" s="143" t="inlineStr">
        <is>
          <t>COL</t>
        </is>
      </c>
      <c r="C478" s="163" t="inlineStr">
        <is>
          <t>Salt marsh</t>
        </is>
      </c>
      <c r="D478" s="167" t="n">
        <v>4592.839952629232</v>
      </c>
      <c r="E478" s="166" t="n"/>
      <c r="F478" s="166" t="n"/>
      <c r="G478" s="126" t="inlineStr">
        <is>
          <t>Salt marsh extent from WCMC</t>
        </is>
      </c>
      <c r="H478" s="126" t="n"/>
      <c r="I478" s="126" t="n"/>
    </row>
    <row r="479">
      <c r="A479" s="126" t="inlineStr">
        <is>
          <t>India</t>
        </is>
      </c>
      <c r="B479" s="143" t="inlineStr">
        <is>
          <t>IND</t>
        </is>
      </c>
      <c r="C479" s="163" t="inlineStr">
        <is>
          <t>Salt marsh</t>
        </is>
      </c>
      <c r="D479" s="167" t="n">
        <v>5229.629173006142</v>
      </c>
      <c r="E479" s="166" t="n"/>
      <c r="F479" s="166" t="n"/>
      <c r="G479" s="126" t="inlineStr">
        <is>
          <t>Salt marsh extent from WCMC</t>
        </is>
      </c>
      <c r="H479" s="126" t="n"/>
      <c r="I479" s="126" t="n"/>
    </row>
    <row r="480">
      <c r="A480" s="126" t="inlineStr">
        <is>
          <t>China</t>
        </is>
      </c>
      <c r="B480" s="143" t="inlineStr">
        <is>
          <t>CHN</t>
        </is>
      </c>
      <c r="C480" s="163" t="inlineStr">
        <is>
          <t>Salt marsh</t>
        </is>
      </c>
      <c r="D480" s="167" t="n">
        <v>116696.9711241906</v>
      </c>
      <c r="E480" s="166" t="n"/>
      <c r="F480" s="166" t="n"/>
      <c r="G480" s="126" t="inlineStr">
        <is>
          <t>Salt marsh extent from WCMC</t>
        </is>
      </c>
      <c r="H480" s="126" t="n"/>
      <c r="I480" s="126" t="n"/>
    </row>
    <row r="481">
      <c r="A481" s="126" t="inlineStr">
        <is>
          <t>American Samoa</t>
        </is>
      </c>
      <c r="B481" s="143" t="inlineStr">
        <is>
          <t>ASM</t>
        </is>
      </c>
      <c r="C481" s="163" t="inlineStr">
        <is>
          <t>Salt marsh</t>
        </is>
      </c>
      <c r="D481" s="167" t="n"/>
      <c r="E481" s="166" t="n"/>
      <c r="F481" s="166" t="n"/>
      <c r="G481" s="126" t="inlineStr">
        <is>
          <t>Salt marsh extent from WCMC</t>
        </is>
      </c>
      <c r="H481" s="126" t="n"/>
      <c r="I481" s="126" t="n"/>
    </row>
    <row r="482">
      <c r="A482" s="126" t="inlineStr">
        <is>
          <t>Angola</t>
        </is>
      </c>
      <c r="B482" s="143" t="inlineStr">
        <is>
          <t>AGO</t>
        </is>
      </c>
      <c r="C482" s="163" t="inlineStr">
        <is>
          <t>Salt marsh</t>
        </is>
      </c>
      <c r="D482" s="167" t="n">
        <v>1713.650329564784</v>
      </c>
      <c r="E482" s="166" t="n"/>
      <c r="F482" s="166" t="n"/>
      <c r="G482" s="126" t="inlineStr">
        <is>
          <t>Salt marsh extent from WCMC</t>
        </is>
      </c>
      <c r="H482" s="126" t="n"/>
      <c r="I482" s="126" t="n"/>
    </row>
    <row r="483">
      <c r="A483" s="126" t="inlineStr">
        <is>
          <t>Anguilla</t>
        </is>
      </c>
      <c r="B483" s="143" t="inlineStr">
        <is>
          <t>AIA</t>
        </is>
      </c>
      <c r="C483" s="163" t="inlineStr">
        <is>
          <t>Salt marsh</t>
        </is>
      </c>
      <c r="D483" s="167" t="n"/>
      <c r="E483" s="166" t="n"/>
      <c r="F483" s="166" t="n"/>
      <c r="G483" s="126" t="inlineStr">
        <is>
          <t>Salt marsh extent from WCMC</t>
        </is>
      </c>
      <c r="H483" s="126" t="n"/>
      <c r="I483" s="126" t="n"/>
    </row>
    <row r="484">
      <c r="A484" s="126" t="inlineStr">
        <is>
          <t>Antigua and Barbuda</t>
        </is>
      </c>
      <c r="B484" s="143" t="inlineStr">
        <is>
          <t>ATG</t>
        </is>
      </c>
      <c r="C484" s="163" t="inlineStr">
        <is>
          <t>Salt marsh</t>
        </is>
      </c>
      <c r="D484" s="167" t="n">
        <v>37.60069889373781</v>
      </c>
      <c r="E484" s="166" t="n"/>
      <c r="F484" s="166" t="n"/>
      <c r="G484" s="126" t="inlineStr">
        <is>
          <t>Salt marsh extent from WCMC</t>
        </is>
      </c>
      <c r="H484" s="126" t="n"/>
      <c r="I484" s="126" t="n"/>
    </row>
    <row r="485">
      <c r="A485" s="126" t="inlineStr">
        <is>
          <t>Aruba</t>
        </is>
      </c>
      <c r="B485" s="143" t="inlineStr">
        <is>
          <t>ABW</t>
        </is>
      </c>
      <c r="C485" s="163" t="inlineStr">
        <is>
          <t>Salt marsh</t>
        </is>
      </c>
      <c r="D485" s="167" t="n"/>
      <c r="E485" s="166" t="n"/>
      <c r="F485" s="166" t="n"/>
      <c r="G485" s="126" t="inlineStr">
        <is>
          <t>Salt marsh extent from WCMC</t>
        </is>
      </c>
      <c r="H485" s="126" t="n"/>
      <c r="I485" s="126" t="n"/>
    </row>
    <row r="486">
      <c r="A486" s="126" t="inlineStr">
        <is>
          <t>Bahrain</t>
        </is>
      </c>
      <c r="B486" s="143" t="inlineStr">
        <is>
          <t>BHR</t>
        </is>
      </c>
      <c r="C486" s="163" t="inlineStr">
        <is>
          <t>Salt marsh</t>
        </is>
      </c>
      <c r="D486" s="167" t="n"/>
      <c r="E486" s="166" t="n"/>
      <c r="F486" s="166" t="n"/>
      <c r="G486" s="126" t="inlineStr">
        <is>
          <t>Salt marsh extent from WCMC</t>
        </is>
      </c>
      <c r="H486" s="126" t="n"/>
      <c r="I486" s="126" t="n"/>
    </row>
    <row r="487">
      <c r="A487" s="126" t="inlineStr">
        <is>
          <t>Bangladesh</t>
        </is>
      </c>
      <c r="B487" s="143" t="inlineStr">
        <is>
          <t>BGD</t>
        </is>
      </c>
      <c r="C487" s="163" t="inlineStr">
        <is>
          <t>Salt marsh</t>
        </is>
      </c>
      <c r="D487" s="167" t="n">
        <v>20246.26827126644</v>
      </c>
      <c r="E487" s="166" t="n"/>
      <c r="F487" s="166" t="n"/>
      <c r="G487" s="126" t="inlineStr">
        <is>
          <t>Salt marsh extent from WCMC</t>
        </is>
      </c>
      <c r="H487" s="126" t="n"/>
      <c r="I487" s="126" t="n"/>
    </row>
    <row r="488">
      <c r="A488" s="126" t="inlineStr">
        <is>
          <t>Barbados</t>
        </is>
      </c>
      <c r="B488" s="143" t="inlineStr">
        <is>
          <t>BRB</t>
        </is>
      </c>
      <c r="C488" s="163" t="inlineStr">
        <is>
          <t>Salt marsh</t>
        </is>
      </c>
      <c r="D488" s="167" t="n"/>
      <c r="E488" s="166" t="n"/>
      <c r="F488" s="166" t="n"/>
      <c r="G488" s="126" t="inlineStr">
        <is>
          <t>Salt marsh extent from WCMC</t>
        </is>
      </c>
      <c r="H488" s="126" t="n"/>
      <c r="I488" s="126" t="n"/>
    </row>
    <row r="489">
      <c r="A489" s="126" t="inlineStr">
        <is>
          <t>Belize</t>
        </is>
      </c>
      <c r="B489" s="143" t="inlineStr">
        <is>
          <t>BLZ</t>
        </is>
      </c>
      <c r="C489" s="163" t="inlineStr">
        <is>
          <t>Salt marsh</t>
        </is>
      </c>
      <c r="D489" s="167" t="n">
        <v>6388.289847118168</v>
      </c>
      <c r="E489" s="166" t="n"/>
      <c r="F489" s="166" t="n"/>
      <c r="G489" s="126" t="inlineStr">
        <is>
          <t>Salt marsh extent from WCMC</t>
        </is>
      </c>
      <c r="H489" s="126" t="n"/>
      <c r="I489" s="126" t="n"/>
    </row>
    <row r="490">
      <c r="A490" s="126" t="inlineStr">
        <is>
          <t>Benin</t>
        </is>
      </c>
      <c r="B490" s="143" t="inlineStr">
        <is>
          <t>BEN</t>
        </is>
      </c>
      <c r="C490" s="163" t="inlineStr">
        <is>
          <t>Salt marsh</t>
        </is>
      </c>
      <c r="D490" s="167" t="n">
        <v>5392.805957269793</v>
      </c>
      <c r="E490" s="166" t="n"/>
      <c r="F490" s="166" t="n"/>
      <c r="G490" s="126" t="inlineStr">
        <is>
          <t>Salt marsh extent from WCMC</t>
        </is>
      </c>
      <c r="H490" s="126" t="n"/>
      <c r="I490" s="126" t="n"/>
    </row>
    <row r="491">
      <c r="A491" s="126" t="inlineStr">
        <is>
          <t>Bermuda</t>
        </is>
      </c>
      <c r="B491" s="143" t="inlineStr">
        <is>
          <t>BMU</t>
        </is>
      </c>
      <c r="C491" s="163" t="inlineStr">
        <is>
          <t>Salt marsh</t>
        </is>
      </c>
      <c r="D491" s="167" t="n"/>
      <c r="E491" s="166" t="n"/>
      <c r="F491" s="166" t="n"/>
      <c r="G491" s="126" t="inlineStr">
        <is>
          <t>Salt marsh extent from WCMC</t>
        </is>
      </c>
      <c r="H491" s="126" t="n"/>
      <c r="I491" s="126" t="n"/>
    </row>
    <row r="492">
      <c r="A492" s="126" t="inlineStr">
        <is>
          <t>Bonaire, Sint Eustatius and Saba</t>
        </is>
      </c>
      <c r="B492" s="143" t="inlineStr">
        <is>
          <t>BES</t>
        </is>
      </c>
      <c r="C492" s="163" t="inlineStr">
        <is>
          <t>Salt marsh</t>
        </is>
      </c>
      <c r="D492" s="167" t="n"/>
      <c r="E492" s="166" t="n"/>
      <c r="F492" s="166" t="n"/>
      <c r="G492" s="126" t="inlineStr">
        <is>
          <t>Salt marsh extent from WCMC</t>
        </is>
      </c>
      <c r="H492" s="126" t="n"/>
      <c r="I492" s="126" t="n"/>
    </row>
    <row r="493">
      <c r="A493" s="126" t="inlineStr">
        <is>
          <t>Brazil</t>
        </is>
      </c>
      <c r="B493" s="143" t="inlineStr">
        <is>
          <t>BRA</t>
        </is>
      </c>
      <c r="C493" s="163" t="inlineStr">
        <is>
          <t>Salt marsh</t>
        </is>
      </c>
      <c r="D493" s="167" t="n">
        <v>106591.9735232805</v>
      </c>
      <c r="E493" s="166" t="n"/>
      <c r="F493" s="166" t="n"/>
      <c r="G493" s="126" t="inlineStr">
        <is>
          <t>Salt marsh extent from WCMC</t>
        </is>
      </c>
      <c r="H493" s="126" t="n"/>
      <c r="I493" s="126" t="n"/>
    </row>
    <row r="494">
      <c r="A494" s="126" t="inlineStr">
        <is>
          <t>British virgin islands</t>
        </is>
      </c>
      <c r="B494" s="143" t="inlineStr">
        <is>
          <t>VGB</t>
        </is>
      </c>
      <c r="C494" s="163" t="inlineStr">
        <is>
          <t>Salt marsh</t>
        </is>
      </c>
      <c r="D494" s="167" t="n"/>
      <c r="E494" s="166" t="n"/>
      <c r="F494" s="166" t="n"/>
      <c r="G494" s="126" t="inlineStr">
        <is>
          <t>Salt marsh extent from WCMC</t>
        </is>
      </c>
      <c r="H494" s="126" t="n"/>
      <c r="I494" s="126" t="n"/>
    </row>
    <row r="495">
      <c r="A495" s="126" t="inlineStr">
        <is>
          <t>Brunei Darussalam</t>
        </is>
      </c>
      <c r="B495" s="143" t="inlineStr">
        <is>
          <t>BRN</t>
        </is>
      </c>
      <c r="C495" s="163" t="inlineStr">
        <is>
          <t>Salt marsh</t>
        </is>
      </c>
      <c r="D495" s="167" t="n">
        <v>33.85906378250121</v>
      </c>
      <c r="E495" s="166" t="n"/>
      <c r="F495" s="166" t="n"/>
      <c r="G495" s="126" t="inlineStr">
        <is>
          <t>Salt marsh extent from WCMC</t>
        </is>
      </c>
      <c r="H495" s="126" t="n"/>
      <c r="I495" s="126" t="n"/>
    </row>
    <row r="496">
      <c r="A496" s="126" t="inlineStr">
        <is>
          <t>Cambodia</t>
        </is>
      </c>
      <c r="B496" s="143" t="inlineStr">
        <is>
          <t>KHM</t>
        </is>
      </c>
      <c r="C496" s="163" t="inlineStr">
        <is>
          <t>Salt marsh</t>
        </is>
      </c>
      <c r="D496" s="167" t="n">
        <v>1574.173124743559</v>
      </c>
      <c r="E496" s="166" t="n"/>
      <c r="F496" s="166" t="n"/>
      <c r="G496" s="126" t="inlineStr">
        <is>
          <t>Salt marsh extent from WCMC</t>
        </is>
      </c>
      <c r="H496" s="126" t="n"/>
      <c r="I496" s="126" t="n"/>
    </row>
    <row r="497">
      <c r="A497" s="126" t="inlineStr">
        <is>
          <t>Cameroon</t>
        </is>
      </c>
      <c r="B497" s="143" t="inlineStr">
        <is>
          <t>CMR</t>
        </is>
      </c>
      <c r="C497" s="163" t="inlineStr">
        <is>
          <t>Salt marsh</t>
        </is>
      </c>
      <c r="D497" s="167" t="n"/>
      <c r="E497" s="166" t="n"/>
      <c r="F497" s="166" t="n"/>
      <c r="G497" s="126" t="inlineStr">
        <is>
          <t>Salt marsh extent from WCMC</t>
        </is>
      </c>
      <c r="H497" s="126" t="n"/>
      <c r="I497" s="126" t="n"/>
    </row>
    <row r="498">
      <c r="A498" s="126" t="inlineStr">
        <is>
          <t>Cayman islands</t>
        </is>
      </c>
      <c r="B498" s="143" t="inlineStr">
        <is>
          <t>CYM</t>
        </is>
      </c>
      <c r="C498" s="163" t="inlineStr">
        <is>
          <t>Salt marsh</t>
        </is>
      </c>
      <c r="D498" s="167" t="n">
        <v>132.9656287675744</v>
      </c>
      <c r="E498" s="166" t="n"/>
      <c r="F498" s="166" t="n"/>
      <c r="G498" s="126" t="inlineStr">
        <is>
          <t>Salt marsh extent from WCMC</t>
        </is>
      </c>
      <c r="H498" s="126" t="n"/>
      <c r="I498" s="126" t="n"/>
    </row>
    <row r="499">
      <c r="A499" s="126" t="inlineStr">
        <is>
          <t>Comoros</t>
        </is>
      </c>
      <c r="B499" s="143" t="inlineStr">
        <is>
          <t>COM</t>
        </is>
      </c>
      <c r="C499" s="163" t="inlineStr">
        <is>
          <t>Salt marsh</t>
        </is>
      </c>
      <c r="D499" s="167" t="n">
        <v>12.39809853897091</v>
      </c>
      <c r="E499" s="166" t="n"/>
      <c r="F499" s="166" t="n"/>
      <c r="G499" s="126" t="inlineStr">
        <is>
          <t>Salt marsh extent from WCMC</t>
        </is>
      </c>
      <c r="H499" s="126" t="n"/>
      <c r="I499" s="126" t="n"/>
    </row>
    <row r="500">
      <c r="A500" s="126" t="inlineStr">
        <is>
          <t>Cook Islands</t>
        </is>
      </c>
      <c r="B500" s="143" t="inlineStr">
        <is>
          <t>COK</t>
        </is>
      </c>
      <c r="C500" s="163" t="inlineStr">
        <is>
          <t>Salt marsh</t>
        </is>
      </c>
      <c r="D500" s="167" t="n"/>
      <c r="E500" s="166" t="n"/>
      <c r="F500" s="166" t="n"/>
      <c r="G500" s="126" t="inlineStr">
        <is>
          <t>Salt marsh extent from WCMC</t>
        </is>
      </c>
      <c r="H500" s="126" t="n"/>
      <c r="I500" s="126" t="n"/>
    </row>
    <row r="501">
      <c r="A501" s="126" t="inlineStr">
        <is>
          <t>Costa Rica</t>
        </is>
      </c>
      <c r="B501" s="143" t="inlineStr">
        <is>
          <t>CRI</t>
        </is>
      </c>
      <c r="C501" s="163" t="inlineStr">
        <is>
          <t>Salt marsh</t>
        </is>
      </c>
      <c r="D501" s="167" t="n">
        <v>1500.196013147048</v>
      </c>
      <c r="E501" s="166" t="n"/>
      <c r="F501" s="166" t="n"/>
      <c r="G501" s="126" t="inlineStr">
        <is>
          <t>Salt marsh extent from WCMC</t>
        </is>
      </c>
      <c r="H501" s="126" t="n"/>
      <c r="I501" s="126" t="n"/>
    </row>
    <row r="502">
      <c r="A502" s="126" t="inlineStr">
        <is>
          <t>Côte d'Ivoire</t>
        </is>
      </c>
      <c r="B502" s="143" t="inlineStr">
        <is>
          <t>CIV</t>
        </is>
      </c>
      <c r="C502" s="163" t="inlineStr">
        <is>
          <t>Salt marsh</t>
        </is>
      </c>
      <c r="D502" s="167" t="n">
        <v>255.4906717600506</v>
      </c>
      <c r="E502" s="166" t="n"/>
      <c r="F502" s="166" t="n"/>
      <c r="G502" s="126" t="inlineStr">
        <is>
          <t>Salt marsh extent from WCMC</t>
        </is>
      </c>
      <c r="H502" s="126" t="n"/>
      <c r="I502" s="126" t="n"/>
    </row>
    <row r="503">
      <c r="A503" s="126" t="inlineStr">
        <is>
          <t>Cuba</t>
        </is>
      </c>
      <c r="B503" s="143" t="inlineStr">
        <is>
          <t>CUB</t>
        </is>
      </c>
      <c r="C503" s="163" t="inlineStr">
        <is>
          <t>Salt marsh</t>
        </is>
      </c>
      <c r="D503" s="167" t="n">
        <v>78377.83086022073</v>
      </c>
      <c r="E503" s="166" t="n"/>
      <c r="F503" s="166" t="n"/>
      <c r="G503" s="126" t="inlineStr">
        <is>
          <t>Salt marsh extent from WCMC</t>
        </is>
      </c>
      <c r="H503" s="126" t="n"/>
      <c r="I503" s="126" t="n"/>
    </row>
    <row r="504">
      <c r="A504" s="126" t="inlineStr">
        <is>
          <t>Curaçao</t>
        </is>
      </c>
      <c r="B504" s="143" t="inlineStr">
        <is>
          <t>CUW</t>
        </is>
      </c>
      <c r="C504" s="163" t="inlineStr">
        <is>
          <t>Salt marsh</t>
        </is>
      </c>
      <c r="D504" s="167" t="n"/>
      <c r="E504" s="166" t="n"/>
      <c r="F504" s="166" t="n"/>
      <c r="G504" s="126" t="inlineStr">
        <is>
          <t>Salt marsh extent from WCMC</t>
        </is>
      </c>
      <c r="H504" s="126" t="n"/>
      <c r="I504" s="126" t="n"/>
    </row>
    <row r="505">
      <c r="A505" s="126" t="inlineStr">
        <is>
          <t>Democratic republic of the congo</t>
        </is>
      </c>
      <c r="B505" s="143" t="inlineStr">
        <is>
          <t>COD</t>
        </is>
      </c>
      <c r="C505" s="163" t="inlineStr">
        <is>
          <t>Salt marsh</t>
        </is>
      </c>
      <c r="D505" s="167" t="n">
        <v>213.3819562774659</v>
      </c>
      <c r="E505" s="166" t="n"/>
      <c r="F505" s="166" t="n"/>
      <c r="G505" s="126" t="inlineStr">
        <is>
          <t>Salt marsh extent from WCMC</t>
        </is>
      </c>
      <c r="H505" s="126" t="n"/>
      <c r="I505" s="126" t="n"/>
    </row>
    <row r="506">
      <c r="A506" s="126" t="inlineStr">
        <is>
          <t>Djibouti</t>
        </is>
      </c>
      <c r="B506" s="143" t="inlineStr">
        <is>
          <t>DJI</t>
        </is>
      </c>
      <c r="C506" s="163" t="inlineStr">
        <is>
          <t>Salt marsh</t>
        </is>
      </c>
      <c r="D506" s="167" t="n"/>
      <c r="E506" s="166" t="n"/>
      <c r="F506" s="166" t="n"/>
      <c r="G506" s="126" t="inlineStr">
        <is>
          <t>Salt marsh extent from WCMC</t>
        </is>
      </c>
      <c r="H506" s="126" t="n"/>
      <c r="I506" s="126" t="n"/>
    </row>
    <row r="507">
      <c r="A507" s="126" t="inlineStr">
        <is>
          <t>Dominica</t>
        </is>
      </c>
      <c r="B507" s="143" t="inlineStr">
        <is>
          <t>DMA</t>
        </is>
      </c>
      <c r="C507" s="163" t="inlineStr">
        <is>
          <t>Salt marsh</t>
        </is>
      </c>
      <c r="D507" s="167" t="n"/>
      <c r="E507" s="166" t="n"/>
      <c r="F507" s="166" t="n"/>
      <c r="G507" s="126" t="inlineStr">
        <is>
          <t>Salt marsh extent from WCMC</t>
        </is>
      </c>
      <c r="H507" s="126" t="n"/>
      <c r="I507" s="126" t="n"/>
    </row>
    <row r="508">
      <c r="A508" s="126" t="inlineStr">
        <is>
          <t>Dominican republic</t>
        </is>
      </c>
      <c r="B508" s="143" t="inlineStr">
        <is>
          <t>DOM</t>
        </is>
      </c>
      <c r="C508" s="163" t="inlineStr">
        <is>
          <t>Salt marsh</t>
        </is>
      </c>
      <c r="D508" s="167" t="n">
        <v>1737.28014118805</v>
      </c>
      <c r="E508" s="166" t="n"/>
      <c r="F508" s="166" t="n"/>
      <c r="G508" s="126" t="inlineStr">
        <is>
          <t>Salt marsh extent from WCMC</t>
        </is>
      </c>
      <c r="H508" s="126" t="n"/>
      <c r="I508" s="126" t="n"/>
    </row>
    <row r="509">
      <c r="A509" s="126" t="inlineStr">
        <is>
          <t>Ecuador</t>
        </is>
      </c>
      <c r="B509" s="143" t="inlineStr">
        <is>
          <t>ECU</t>
        </is>
      </c>
      <c r="C509" s="163" t="inlineStr">
        <is>
          <t>Salt marsh</t>
        </is>
      </c>
      <c r="D509" s="167" t="n">
        <v>95.42831354904168</v>
      </c>
      <c r="E509" s="166" t="n"/>
      <c r="F509" s="166" t="n"/>
      <c r="G509" s="126" t="inlineStr">
        <is>
          <t>Salt marsh extent from WCMC</t>
        </is>
      </c>
      <c r="H509" s="126" t="n"/>
      <c r="I509" s="126" t="n"/>
    </row>
    <row r="510">
      <c r="A510" s="126" t="inlineStr">
        <is>
          <t>Egypt</t>
        </is>
      </c>
      <c r="B510" s="143" t="inlineStr">
        <is>
          <t>EGY</t>
        </is>
      </c>
      <c r="C510" s="163" t="inlineStr">
        <is>
          <t>Salt marsh</t>
        </is>
      </c>
      <c r="D510" s="167" t="n">
        <v>17682.70760156254</v>
      </c>
      <c r="E510" s="166" t="n"/>
      <c r="F510" s="166" t="n"/>
      <c r="G510" s="126" t="inlineStr">
        <is>
          <t>Salt marsh extent from WCMC</t>
        </is>
      </c>
      <c r="H510" s="126" t="n"/>
      <c r="I510" s="126" t="n"/>
    </row>
    <row r="511">
      <c r="A511" s="126" t="inlineStr">
        <is>
          <t>El Salvador</t>
        </is>
      </c>
      <c r="B511" s="143" t="inlineStr">
        <is>
          <t>SLV</t>
        </is>
      </c>
      <c r="C511" s="163" t="inlineStr">
        <is>
          <t>Salt marsh</t>
        </is>
      </c>
      <c r="D511" s="167" t="n">
        <v>375.7708587438993</v>
      </c>
      <c r="E511" s="166" t="n"/>
      <c r="F511" s="166" t="n"/>
      <c r="G511" s="126" t="inlineStr">
        <is>
          <t>Salt marsh extent from WCMC</t>
        </is>
      </c>
      <c r="H511" s="126" t="n"/>
      <c r="I511" s="126" t="n"/>
    </row>
    <row r="512">
      <c r="A512" s="126" t="inlineStr">
        <is>
          <t>Equatorial Guinea</t>
        </is>
      </c>
      <c r="B512" s="143" t="inlineStr">
        <is>
          <t>GNQ</t>
        </is>
      </c>
      <c r="C512" s="163" t="inlineStr">
        <is>
          <t>Salt marsh</t>
        </is>
      </c>
      <c r="D512" s="167" t="n">
        <v>21.72728908233641</v>
      </c>
      <c r="E512" s="166" t="n"/>
      <c r="F512" s="166" t="n"/>
      <c r="G512" s="126" t="inlineStr">
        <is>
          <t>Salt marsh extent from WCMC</t>
        </is>
      </c>
      <c r="H512" s="126" t="n"/>
      <c r="I512" s="126" t="n"/>
    </row>
    <row r="513">
      <c r="A513" s="126" t="inlineStr">
        <is>
          <t>Eritrea</t>
        </is>
      </c>
      <c r="B513" s="143" t="inlineStr">
        <is>
          <t>ERI</t>
        </is>
      </c>
      <c r="C513" s="163" t="inlineStr">
        <is>
          <t>Salt marsh</t>
        </is>
      </c>
      <c r="D513" s="167" t="n"/>
      <c r="E513" s="166" t="n"/>
      <c r="F513" s="166" t="n"/>
      <c r="G513" s="126" t="inlineStr">
        <is>
          <t>Salt marsh extent from WCMC</t>
        </is>
      </c>
      <c r="H513" s="126" t="n"/>
      <c r="I513" s="126" t="n"/>
    </row>
    <row r="514">
      <c r="A514" s="126" t="inlineStr">
        <is>
          <t>Fiji</t>
        </is>
      </c>
      <c r="B514" s="143" t="inlineStr">
        <is>
          <t>FJI</t>
        </is>
      </c>
      <c r="C514" s="163" t="inlineStr">
        <is>
          <t>Salt marsh</t>
        </is>
      </c>
      <c r="D514" s="167" t="n"/>
      <c r="E514" s="166" t="n"/>
      <c r="F514" s="166" t="n"/>
      <c r="G514" s="126" t="inlineStr">
        <is>
          <t>Salt marsh extent from WCMC</t>
        </is>
      </c>
      <c r="H514" s="126" t="n"/>
      <c r="I514" s="126" t="n"/>
    </row>
    <row r="515">
      <c r="A515" s="126" t="inlineStr">
        <is>
          <t>French Guiana</t>
        </is>
      </c>
      <c r="B515" s="143" t="inlineStr">
        <is>
          <t>GUF</t>
        </is>
      </c>
      <c r="C515" s="163" t="inlineStr">
        <is>
          <t>Salt marsh</t>
        </is>
      </c>
      <c r="D515" s="167" t="n">
        <v>478.0631308715821</v>
      </c>
      <c r="E515" s="166" t="n"/>
      <c r="F515" s="166" t="n"/>
      <c r="G515" s="126" t="inlineStr">
        <is>
          <t>Salt marsh extent from WCMC</t>
        </is>
      </c>
      <c r="H515" s="126" t="n"/>
      <c r="I515" s="126" t="n"/>
    </row>
    <row r="516">
      <c r="A516" s="126" t="inlineStr">
        <is>
          <t>French Polynesia</t>
        </is>
      </c>
      <c r="B516" s="143" t="inlineStr">
        <is>
          <t>PYF</t>
        </is>
      </c>
      <c r="C516" s="163" t="inlineStr">
        <is>
          <t>Salt marsh</t>
        </is>
      </c>
      <c r="D516" s="167" t="n"/>
      <c r="E516" s="166" t="n"/>
      <c r="F516" s="166" t="n"/>
      <c r="G516" s="126" t="inlineStr">
        <is>
          <t>Salt marsh extent from WCMC</t>
        </is>
      </c>
      <c r="H516" s="126" t="n"/>
      <c r="I516" s="126" t="n"/>
    </row>
    <row r="517">
      <c r="A517" s="126" t="inlineStr">
        <is>
          <t>French Southern Territories</t>
        </is>
      </c>
      <c r="B517" s="143" t="inlineStr">
        <is>
          <t>ATF</t>
        </is>
      </c>
      <c r="C517" s="163" t="inlineStr">
        <is>
          <t>Salt marsh</t>
        </is>
      </c>
      <c r="D517" s="167" t="n"/>
      <c r="E517" s="166" t="n"/>
      <c r="F517" s="166" t="n"/>
      <c r="G517" s="126" t="inlineStr">
        <is>
          <t>Salt marsh extent from WCMC</t>
        </is>
      </c>
      <c r="H517" s="126" t="n"/>
      <c r="I517" s="126" t="n"/>
    </row>
    <row r="518">
      <c r="A518" s="126" t="inlineStr">
        <is>
          <t>Gabon</t>
        </is>
      </c>
      <c r="B518" s="143" t="inlineStr">
        <is>
          <t>GAB</t>
        </is>
      </c>
      <c r="C518" s="163" t="inlineStr">
        <is>
          <t>Salt marsh</t>
        </is>
      </c>
      <c r="D518" s="167" t="n">
        <v>3469.056710052413</v>
      </c>
      <c r="E518" s="166" t="n"/>
      <c r="F518" s="166" t="n"/>
      <c r="G518" s="126" t="inlineStr">
        <is>
          <t>Salt marsh extent from WCMC</t>
        </is>
      </c>
      <c r="H518" s="126" t="n"/>
      <c r="I518" s="126" t="n"/>
    </row>
    <row r="519">
      <c r="A519" s="126" t="inlineStr">
        <is>
          <t>Gambia</t>
        </is>
      </c>
      <c r="B519" s="143" t="inlineStr">
        <is>
          <t>GMB</t>
        </is>
      </c>
      <c r="C519" s="163" t="inlineStr">
        <is>
          <t>Salt marsh</t>
        </is>
      </c>
      <c r="D519" s="167" t="n">
        <v>4046.910759762006</v>
      </c>
      <c r="E519" s="166" t="n"/>
      <c r="F519" s="166" t="n"/>
      <c r="G519" s="126" t="inlineStr">
        <is>
          <t>Salt marsh extent from WCMC</t>
        </is>
      </c>
      <c r="H519" s="126" t="n"/>
      <c r="I519" s="126" t="n"/>
    </row>
    <row r="520">
      <c r="A520" s="126" t="inlineStr">
        <is>
          <t>Ghana</t>
        </is>
      </c>
      <c r="B520" s="143" t="inlineStr">
        <is>
          <t>GHA</t>
        </is>
      </c>
      <c r="C520" s="163" t="inlineStr">
        <is>
          <t>Salt marsh</t>
        </is>
      </c>
      <c r="D520" s="167" t="n">
        <v>1695.660460646105</v>
      </c>
      <c r="E520" s="166" t="n"/>
      <c r="F520" s="166" t="n"/>
      <c r="G520" s="126" t="inlineStr">
        <is>
          <t>Salt marsh extent from WCMC</t>
        </is>
      </c>
      <c r="H520" s="126" t="n"/>
      <c r="I520" s="126" t="n"/>
    </row>
    <row r="521">
      <c r="A521" s="126" t="inlineStr">
        <is>
          <t>Grenada</t>
        </is>
      </c>
      <c r="B521" s="143" t="inlineStr">
        <is>
          <t>GRD</t>
        </is>
      </c>
      <c r="C521" s="163" t="inlineStr">
        <is>
          <t>Salt marsh</t>
        </is>
      </c>
      <c r="D521" s="167" t="n"/>
      <c r="E521" s="166" t="n"/>
      <c r="F521" s="166" t="n"/>
      <c r="G521" s="126" t="inlineStr">
        <is>
          <t>Salt marsh extent from WCMC</t>
        </is>
      </c>
      <c r="H521" s="126" t="n"/>
      <c r="I521" s="126" t="n"/>
    </row>
    <row r="522">
      <c r="A522" s="126" t="inlineStr">
        <is>
          <t>Guadeloupe</t>
        </is>
      </c>
      <c r="B522" s="143" t="inlineStr">
        <is>
          <t>GLP</t>
        </is>
      </c>
      <c r="C522" s="163" t="inlineStr">
        <is>
          <t>Salt marsh</t>
        </is>
      </c>
      <c r="D522" s="167" t="n"/>
      <c r="E522" s="166" t="n"/>
      <c r="F522" s="166" t="n"/>
      <c r="G522" s="126" t="inlineStr">
        <is>
          <t>Salt marsh extent from WCMC</t>
        </is>
      </c>
      <c r="H522" s="126" t="n"/>
      <c r="I522" s="126" t="n"/>
    </row>
    <row r="523">
      <c r="A523" s="126" t="inlineStr">
        <is>
          <t>Guam</t>
        </is>
      </c>
      <c r="B523" s="143" t="inlineStr">
        <is>
          <t>GUM</t>
        </is>
      </c>
      <c r="C523" s="163" t="inlineStr">
        <is>
          <t>Salt marsh</t>
        </is>
      </c>
      <c r="D523" s="167" t="n"/>
      <c r="E523" s="166" t="n"/>
      <c r="F523" s="166" t="n"/>
      <c r="G523" s="126" t="inlineStr">
        <is>
          <t>Salt marsh extent from WCMC</t>
        </is>
      </c>
      <c r="H523" s="126" t="n"/>
      <c r="I523" s="126" t="n"/>
    </row>
    <row r="524">
      <c r="A524" s="126" t="inlineStr">
        <is>
          <t>Guatemala</t>
        </is>
      </c>
      <c r="B524" s="143" t="inlineStr">
        <is>
          <t>GTM</t>
        </is>
      </c>
      <c r="C524" s="163" t="inlineStr">
        <is>
          <t>Salt marsh</t>
        </is>
      </c>
      <c r="D524" s="167" t="n">
        <v>1155.621289017038</v>
      </c>
      <c r="E524" s="166" t="n"/>
      <c r="F524" s="166" t="n"/>
      <c r="G524" s="126" t="inlineStr">
        <is>
          <t>Salt marsh extent from WCMC</t>
        </is>
      </c>
      <c r="H524" s="126" t="n"/>
      <c r="I524" s="126" t="n"/>
    </row>
    <row r="525">
      <c r="A525" s="126" t="inlineStr">
        <is>
          <t>Guinea</t>
        </is>
      </c>
      <c r="B525" s="143" t="inlineStr">
        <is>
          <t>GIN</t>
        </is>
      </c>
      <c r="C525" s="163" t="inlineStr">
        <is>
          <t>Salt marsh</t>
        </is>
      </c>
      <c r="D525" s="167" t="n">
        <v>328.0949297515869</v>
      </c>
      <c r="E525" s="166" t="n"/>
      <c r="F525" s="166" t="n"/>
      <c r="G525" s="126" t="inlineStr">
        <is>
          <t>Salt marsh extent from WCMC</t>
        </is>
      </c>
      <c r="H525" s="126" t="n"/>
      <c r="I525" s="126" t="n"/>
    </row>
    <row r="526">
      <c r="A526" s="126" t="inlineStr">
        <is>
          <t>Guinea-Bissau</t>
        </is>
      </c>
      <c r="B526" s="143" t="inlineStr">
        <is>
          <t>GNB</t>
        </is>
      </c>
      <c r="C526" s="163" t="inlineStr">
        <is>
          <t>Salt marsh</t>
        </is>
      </c>
      <c r="D526" s="167" t="n">
        <v>6881.629433636742</v>
      </c>
      <c r="E526" s="166" t="n"/>
      <c r="F526" s="166" t="n"/>
      <c r="G526" s="126" t="inlineStr">
        <is>
          <t>Salt marsh extent from WCMC</t>
        </is>
      </c>
      <c r="H526" s="126" t="n"/>
      <c r="I526" s="126" t="n"/>
    </row>
    <row r="527">
      <c r="A527" s="126" t="inlineStr">
        <is>
          <t>Guyana</t>
        </is>
      </c>
      <c r="B527" s="143" t="inlineStr">
        <is>
          <t>GUY</t>
        </is>
      </c>
      <c r="C527" s="163" t="inlineStr">
        <is>
          <t>Salt marsh</t>
        </is>
      </c>
      <c r="D527" s="167" t="n">
        <v>3328.03709938736</v>
      </c>
      <c r="E527" s="166" t="n"/>
      <c r="F527" s="166" t="n"/>
      <c r="G527" s="126" t="inlineStr">
        <is>
          <t>Salt marsh extent from WCMC</t>
        </is>
      </c>
      <c r="H527" s="126" t="n"/>
      <c r="I527" s="126" t="n"/>
    </row>
    <row r="528">
      <c r="A528" s="126" t="inlineStr">
        <is>
          <t>Haiti</t>
        </is>
      </c>
      <c r="B528" s="143" t="inlineStr">
        <is>
          <t>HTI</t>
        </is>
      </c>
      <c r="C528" s="163" t="inlineStr">
        <is>
          <t>Salt marsh</t>
        </is>
      </c>
      <c r="D528" s="167" t="n">
        <v>3864.407894061277</v>
      </c>
      <c r="E528" s="166" t="n"/>
      <c r="F528" s="166" t="n"/>
      <c r="G528" s="126" t="inlineStr">
        <is>
          <t>Salt marsh extent from WCMC</t>
        </is>
      </c>
      <c r="H528" s="126" t="n"/>
      <c r="I528" s="126" t="n"/>
    </row>
    <row r="529">
      <c r="A529" s="126" t="inlineStr">
        <is>
          <t>Honduras</t>
        </is>
      </c>
      <c r="B529" s="143" t="inlineStr">
        <is>
          <t>HND</t>
        </is>
      </c>
      <c r="C529" s="163" t="inlineStr">
        <is>
          <t>Salt marsh</t>
        </is>
      </c>
      <c r="D529" s="167" t="n">
        <v>39315.9541201491</v>
      </c>
      <c r="E529" s="166" t="n"/>
      <c r="F529" s="166" t="n"/>
      <c r="G529" s="126" t="inlineStr">
        <is>
          <t>Salt marsh extent from WCMC</t>
        </is>
      </c>
      <c r="H529" s="126" t="n"/>
      <c r="I529" s="126" t="n"/>
    </row>
    <row r="530">
      <c r="A530" s="126" t="inlineStr">
        <is>
          <t>Iran (Islamic Republic of)</t>
        </is>
      </c>
      <c r="B530" s="143" t="inlineStr">
        <is>
          <t>IRN</t>
        </is>
      </c>
      <c r="C530" s="163" t="inlineStr">
        <is>
          <t>Salt marsh</t>
        </is>
      </c>
      <c r="D530" s="167" t="n">
        <v>1124.761057639699</v>
      </c>
      <c r="E530" s="166" t="n"/>
      <c r="F530" s="166" t="n"/>
      <c r="G530" s="126" t="inlineStr">
        <is>
          <t>Salt marsh extent from WCMC</t>
        </is>
      </c>
      <c r="H530" s="126" t="n"/>
      <c r="I530" s="126" t="n"/>
    </row>
    <row r="531">
      <c r="A531" s="126" t="inlineStr">
        <is>
          <t>Jamaica</t>
        </is>
      </c>
      <c r="B531" s="143" t="inlineStr">
        <is>
          <t>JAM</t>
        </is>
      </c>
      <c r="C531" s="163" t="inlineStr">
        <is>
          <t>Salt marsh</t>
        </is>
      </c>
      <c r="D531" s="167" t="n">
        <v>2067.824288368225</v>
      </c>
      <c r="E531" s="166" t="n"/>
      <c r="F531" s="166" t="n"/>
      <c r="G531" s="126" t="inlineStr">
        <is>
          <t>Salt marsh extent from WCMC</t>
        </is>
      </c>
      <c r="H531" s="126" t="n"/>
      <c r="I531" s="126" t="n"/>
    </row>
    <row r="532">
      <c r="A532" s="126" t="inlineStr">
        <is>
          <t>Japan</t>
        </is>
      </c>
      <c r="B532" s="143" t="inlineStr">
        <is>
          <t>JPN</t>
        </is>
      </c>
      <c r="C532" s="163" t="inlineStr">
        <is>
          <t>Salt marsh</t>
        </is>
      </c>
      <c r="D532" s="167" t="n">
        <v>25529.28365136423</v>
      </c>
      <c r="E532" s="166" t="n"/>
      <c r="F532" s="166" t="n"/>
      <c r="G532" s="126" t="inlineStr">
        <is>
          <t>Salt marsh extent from WCMC</t>
        </is>
      </c>
      <c r="H532" s="126" t="n"/>
      <c r="I532" s="126" t="n"/>
    </row>
    <row r="533">
      <c r="A533" s="126" t="inlineStr">
        <is>
          <t>Kiribati</t>
        </is>
      </c>
      <c r="B533" s="143" t="inlineStr">
        <is>
          <t>KIR</t>
        </is>
      </c>
      <c r="C533" s="163" t="inlineStr">
        <is>
          <t>Salt marsh</t>
        </is>
      </c>
      <c r="D533" s="167" t="n"/>
      <c r="E533" s="166" t="n"/>
      <c r="F533" s="166" t="n"/>
      <c r="G533" s="126" t="inlineStr">
        <is>
          <t>Salt marsh extent from WCMC</t>
        </is>
      </c>
      <c r="H533" s="126" t="n"/>
      <c r="I533" s="126" t="n"/>
    </row>
    <row r="534">
      <c r="A534" s="126" t="inlineStr">
        <is>
          <t>Liberia</t>
        </is>
      </c>
      <c r="B534" s="143" t="inlineStr">
        <is>
          <t>LBR</t>
        </is>
      </c>
      <c r="C534" s="163" t="inlineStr">
        <is>
          <t>Salt marsh</t>
        </is>
      </c>
      <c r="D534" s="167" t="n">
        <v>53.55659448623658</v>
      </c>
      <c r="E534" s="166" t="n"/>
      <c r="F534" s="166" t="n"/>
      <c r="G534" s="126" t="inlineStr">
        <is>
          <t>Salt marsh extent from WCMC</t>
        </is>
      </c>
      <c r="H534" s="126" t="n"/>
      <c r="I534" s="126" t="n"/>
    </row>
    <row r="535">
      <c r="A535" s="126" t="inlineStr">
        <is>
          <t>Madagascar</t>
        </is>
      </c>
      <c r="B535" s="143" t="inlineStr">
        <is>
          <t>MDG</t>
        </is>
      </c>
      <c r="C535" s="163" t="inlineStr">
        <is>
          <t>Salt marsh</t>
        </is>
      </c>
      <c r="D535" s="167" t="n">
        <v>15331.01062806887</v>
      </c>
      <c r="E535" s="166" t="n"/>
      <c r="F535" s="166" t="n"/>
      <c r="G535" s="126" t="inlineStr">
        <is>
          <t>Salt marsh extent from WCMC</t>
        </is>
      </c>
      <c r="H535" s="126" t="n"/>
      <c r="I535" s="126" t="n"/>
    </row>
    <row r="536">
      <c r="A536" s="126" t="inlineStr">
        <is>
          <t>Malaysia</t>
        </is>
      </c>
      <c r="B536" s="143" t="inlineStr">
        <is>
          <t>MYS</t>
        </is>
      </c>
      <c r="C536" s="163" t="inlineStr">
        <is>
          <t>Salt marsh</t>
        </is>
      </c>
      <c r="D536" s="167" t="n">
        <v>365.185411122179</v>
      </c>
      <c r="E536" s="166" t="n"/>
      <c r="F536" s="166" t="n"/>
      <c r="G536" s="126" t="inlineStr">
        <is>
          <t>Salt marsh extent from WCMC</t>
        </is>
      </c>
      <c r="H536" s="126" t="n"/>
      <c r="I536" s="126" t="n"/>
    </row>
    <row r="537">
      <c r="A537" s="126" t="inlineStr">
        <is>
          <t>Maldives</t>
        </is>
      </c>
      <c r="B537" s="143" t="inlineStr">
        <is>
          <t>MDV</t>
        </is>
      </c>
      <c r="C537" s="163" t="inlineStr">
        <is>
          <t>Salt marsh</t>
        </is>
      </c>
      <c r="D537" s="167" t="n"/>
      <c r="E537" s="166" t="n"/>
      <c r="F537" s="166" t="n"/>
      <c r="G537" s="126" t="inlineStr">
        <is>
          <t>Salt marsh extent from WCMC</t>
        </is>
      </c>
      <c r="H537" s="126" t="n"/>
      <c r="I537" s="126" t="n"/>
    </row>
    <row r="538">
      <c r="A538" s="126" t="inlineStr">
        <is>
          <t>Marshall Islands</t>
        </is>
      </c>
      <c r="B538" s="143" t="inlineStr">
        <is>
          <t>MHL</t>
        </is>
      </c>
      <c r="C538" s="163" t="inlineStr">
        <is>
          <t>Salt marsh</t>
        </is>
      </c>
      <c r="D538" s="167" t="n"/>
      <c r="E538" s="166" t="n"/>
      <c r="F538" s="166" t="n"/>
      <c r="G538" s="126" t="inlineStr">
        <is>
          <t>Salt marsh extent from WCMC</t>
        </is>
      </c>
      <c r="H538" s="126" t="n"/>
      <c r="I538" s="126" t="n"/>
    </row>
    <row r="539">
      <c r="A539" s="126" t="inlineStr">
        <is>
          <t>Martinique</t>
        </is>
      </c>
      <c r="B539" s="143" t="inlineStr">
        <is>
          <t>MTQ</t>
        </is>
      </c>
      <c r="C539" s="163" t="inlineStr">
        <is>
          <t>Salt marsh</t>
        </is>
      </c>
      <c r="D539" s="167" t="n"/>
      <c r="E539" s="166" t="n"/>
      <c r="F539" s="166" t="n"/>
      <c r="G539" s="126" t="inlineStr">
        <is>
          <t>Salt marsh extent from WCMC</t>
        </is>
      </c>
      <c r="H539" s="126" t="n"/>
      <c r="I539" s="126" t="n"/>
    </row>
    <row r="540">
      <c r="A540" s="126" t="inlineStr">
        <is>
          <t>Mauritania</t>
        </is>
      </c>
      <c r="B540" s="143" t="inlineStr">
        <is>
          <t>MRT</t>
        </is>
      </c>
      <c r="C540" s="163" t="inlineStr">
        <is>
          <t>Salt marsh</t>
        </is>
      </c>
      <c r="D540" s="167" t="n">
        <v>2866.966476302637</v>
      </c>
      <c r="E540" s="166" t="n"/>
      <c r="F540" s="166" t="n"/>
      <c r="G540" s="126" t="inlineStr">
        <is>
          <t>Salt marsh extent from WCMC</t>
        </is>
      </c>
      <c r="H540" s="126" t="n"/>
      <c r="I540" s="126" t="n"/>
    </row>
    <row r="541">
      <c r="A541" s="126" t="inlineStr">
        <is>
          <t>Mauritius</t>
        </is>
      </c>
      <c r="B541" s="143" t="inlineStr">
        <is>
          <t>MUS</t>
        </is>
      </c>
      <c r="C541" s="163" t="inlineStr">
        <is>
          <t>Salt marsh</t>
        </is>
      </c>
      <c r="D541" s="167" t="n"/>
      <c r="E541" s="166" t="n"/>
      <c r="F541" s="166" t="n"/>
      <c r="G541" s="126" t="inlineStr">
        <is>
          <t>Salt marsh extent from WCMC</t>
        </is>
      </c>
      <c r="H541" s="126" t="n"/>
      <c r="I541" s="126" t="n"/>
    </row>
    <row r="542">
      <c r="A542" s="126" t="inlineStr">
        <is>
          <t>Mayotte</t>
        </is>
      </c>
      <c r="B542" s="143" t="inlineStr">
        <is>
          <t>MYT</t>
        </is>
      </c>
      <c r="C542" s="163" t="inlineStr">
        <is>
          <t>Salt marsh</t>
        </is>
      </c>
      <c r="D542" s="167" t="n"/>
      <c r="E542" s="166" t="n"/>
      <c r="F542" s="166" t="n"/>
      <c r="G542" s="126" t="inlineStr">
        <is>
          <t>Salt marsh extent from WCMC</t>
        </is>
      </c>
      <c r="H542" s="126" t="n"/>
      <c r="I542" s="126" t="n"/>
    </row>
    <row r="543">
      <c r="A543" s="126" t="inlineStr">
        <is>
          <t>Micronesia (Federated States of)</t>
        </is>
      </c>
      <c r="B543" s="143" t="inlineStr">
        <is>
          <t>FSM</t>
        </is>
      </c>
      <c r="C543" s="163" t="inlineStr">
        <is>
          <t>Salt marsh</t>
        </is>
      </c>
      <c r="D543" s="167" t="n"/>
      <c r="E543" s="166" t="n"/>
      <c r="F543" s="166" t="n"/>
      <c r="G543" s="126" t="inlineStr">
        <is>
          <t>Salt marsh extent from WCMC</t>
        </is>
      </c>
      <c r="H543" s="126" t="n"/>
      <c r="I543" s="126" t="n"/>
    </row>
    <row r="544">
      <c r="A544" s="126" t="inlineStr">
        <is>
          <t>Mozambique</t>
        </is>
      </c>
      <c r="B544" s="143" t="inlineStr">
        <is>
          <t>MOZ</t>
        </is>
      </c>
      <c r="C544" s="163" t="inlineStr">
        <is>
          <t>Salt marsh</t>
        </is>
      </c>
      <c r="D544" s="167" t="n">
        <v>134316.0805934625</v>
      </c>
      <c r="E544" s="166" t="n"/>
      <c r="F544" s="166" t="n"/>
      <c r="G544" s="126" t="inlineStr">
        <is>
          <t>Salt marsh extent from WCMC</t>
        </is>
      </c>
      <c r="H544" s="126" t="n"/>
      <c r="I544" s="126" t="n"/>
    </row>
    <row r="545">
      <c r="A545" s="126" t="inlineStr">
        <is>
          <t>Myanmar</t>
        </is>
      </c>
      <c r="B545" s="143" t="inlineStr">
        <is>
          <t>MMR</t>
        </is>
      </c>
      <c r="C545" s="163" t="inlineStr">
        <is>
          <t>Salt marsh</t>
        </is>
      </c>
      <c r="D545" s="167" t="n">
        <v>12298.99499959421</v>
      </c>
      <c r="E545" s="166" t="n"/>
      <c r="F545" s="166" t="n"/>
      <c r="G545" s="126" t="inlineStr">
        <is>
          <t>Salt marsh extent from WCMC</t>
        </is>
      </c>
      <c r="H545" s="126" t="n"/>
      <c r="I545" s="126" t="n"/>
    </row>
    <row r="546">
      <c r="A546" s="126" t="inlineStr">
        <is>
          <t>New Caledonia</t>
        </is>
      </c>
      <c r="B546" s="143" t="inlineStr">
        <is>
          <t>NCL</t>
        </is>
      </c>
      <c r="C546" s="163" t="inlineStr">
        <is>
          <t>Salt marsh</t>
        </is>
      </c>
      <c r="D546" s="167" t="n">
        <v>136.0559516120911</v>
      </c>
      <c r="E546" s="166" t="n"/>
      <c r="F546" s="166" t="n"/>
      <c r="G546" s="126" t="inlineStr">
        <is>
          <t>Salt marsh extent from WCMC</t>
        </is>
      </c>
      <c r="H546" s="126" t="n"/>
      <c r="I546" s="126" t="n"/>
    </row>
    <row r="547">
      <c r="A547" s="126" t="inlineStr">
        <is>
          <t>New Zealand</t>
        </is>
      </c>
      <c r="B547" s="143" t="inlineStr">
        <is>
          <t>NZL</t>
        </is>
      </c>
      <c r="C547" s="163" t="inlineStr">
        <is>
          <t>Salt marsh</t>
        </is>
      </c>
      <c r="D547" s="167" t="n">
        <v>24479.68850079022</v>
      </c>
      <c r="E547" s="166" t="n"/>
      <c r="F547" s="166" t="n"/>
      <c r="G547" s="126" t="inlineStr">
        <is>
          <t>Salt marsh extent from WCMC</t>
        </is>
      </c>
      <c r="H547" s="126" t="n"/>
      <c r="I547" s="126" t="n"/>
    </row>
    <row r="548">
      <c r="A548" s="126" t="inlineStr">
        <is>
          <t>Nicaragua</t>
        </is>
      </c>
      <c r="B548" s="143" t="inlineStr">
        <is>
          <t>NIC</t>
        </is>
      </c>
      <c r="C548" s="163" t="inlineStr">
        <is>
          <t>Salt marsh</t>
        </is>
      </c>
      <c r="D548" s="167" t="n">
        <v>55970.67320187829</v>
      </c>
      <c r="E548" s="166" t="n"/>
      <c r="F548" s="166" t="n"/>
      <c r="G548" s="126" t="inlineStr">
        <is>
          <t>Salt marsh extent from WCMC</t>
        </is>
      </c>
      <c r="H548" s="126" t="n"/>
      <c r="I548" s="126" t="n"/>
    </row>
    <row r="549">
      <c r="A549" s="126" t="inlineStr">
        <is>
          <t>Nigeria</t>
        </is>
      </c>
      <c r="B549" s="143" t="inlineStr">
        <is>
          <t>NGA</t>
        </is>
      </c>
      <c r="C549" s="163" t="inlineStr">
        <is>
          <t>Salt marsh</t>
        </is>
      </c>
      <c r="D549" s="167" t="n">
        <v>2142.355764121287</v>
      </c>
      <c r="E549" s="166" t="n"/>
      <c r="F549" s="166" t="n"/>
      <c r="G549" s="126" t="inlineStr">
        <is>
          <t>Salt marsh extent from WCMC</t>
        </is>
      </c>
      <c r="H549" s="126" t="n"/>
      <c r="I549" s="126" t="n"/>
    </row>
    <row r="550">
      <c r="A550" s="126" t="inlineStr">
        <is>
          <t>Oman</t>
        </is>
      </c>
      <c r="B550" s="143" t="inlineStr">
        <is>
          <t>OMN</t>
        </is>
      </c>
      <c r="C550" s="163" t="inlineStr">
        <is>
          <t>Salt marsh</t>
        </is>
      </c>
      <c r="D550" s="167" t="n">
        <v>85.35562672271716</v>
      </c>
      <c r="E550" s="166" t="n"/>
      <c r="F550" s="166" t="n"/>
      <c r="G550" s="126" t="inlineStr">
        <is>
          <t>Salt marsh extent from WCMC</t>
        </is>
      </c>
      <c r="H550" s="126" t="n"/>
      <c r="I550" s="126" t="n"/>
    </row>
    <row r="551">
      <c r="A551" s="126" t="inlineStr">
        <is>
          <t>Pakistan</t>
        </is>
      </c>
      <c r="B551" s="143" t="inlineStr">
        <is>
          <t>PAK</t>
        </is>
      </c>
      <c r="C551" s="163" t="inlineStr">
        <is>
          <t>Salt marsh</t>
        </is>
      </c>
      <c r="D551" s="167" t="n">
        <v>194.4038059898376</v>
      </c>
      <c r="E551" s="166" t="n"/>
      <c r="F551" s="166" t="n"/>
      <c r="G551" s="126" t="inlineStr">
        <is>
          <t>Salt marsh extent from WCMC</t>
        </is>
      </c>
      <c r="H551" s="126" t="n"/>
      <c r="I551" s="126" t="n"/>
    </row>
    <row r="552">
      <c r="A552" s="126" t="inlineStr">
        <is>
          <t>Palau</t>
        </is>
      </c>
      <c r="B552" s="143" t="inlineStr">
        <is>
          <t>PLW</t>
        </is>
      </c>
      <c r="C552" s="163" t="inlineStr">
        <is>
          <t>Salt marsh</t>
        </is>
      </c>
      <c r="D552" s="167" t="n"/>
      <c r="E552" s="166" t="n"/>
      <c r="F552" s="166" t="n"/>
      <c r="G552" s="126" t="inlineStr">
        <is>
          <t>Salt marsh extent from WCMC</t>
        </is>
      </c>
      <c r="H552" s="126" t="n"/>
      <c r="I552" s="126" t="n"/>
    </row>
    <row r="553">
      <c r="A553" s="126" t="inlineStr">
        <is>
          <t>Panama</t>
        </is>
      </c>
      <c r="B553" s="143" t="inlineStr">
        <is>
          <t>PAN</t>
        </is>
      </c>
      <c r="C553" s="163" t="inlineStr">
        <is>
          <t>Salt marsh</t>
        </is>
      </c>
      <c r="D553" s="167" t="n">
        <v>245.0428891521228</v>
      </c>
      <c r="E553" s="166" t="n"/>
      <c r="F553" s="166" t="n"/>
      <c r="G553" s="126" t="inlineStr">
        <is>
          <t>Salt marsh extent from WCMC</t>
        </is>
      </c>
      <c r="H553" s="126" t="n"/>
      <c r="I553" s="126" t="n"/>
    </row>
    <row r="554">
      <c r="A554" s="126" t="inlineStr">
        <is>
          <t>Papua New Guinea</t>
        </is>
      </c>
      <c r="B554" s="143" t="inlineStr">
        <is>
          <t>PNG</t>
        </is>
      </c>
      <c r="C554" s="163" t="inlineStr">
        <is>
          <t>Salt marsh</t>
        </is>
      </c>
      <c r="D554" s="167" t="n">
        <v>5313.090557277511</v>
      </c>
      <c r="E554" s="166" t="n"/>
      <c r="F554" s="166" t="n"/>
      <c r="G554" s="126" t="inlineStr">
        <is>
          <t>Salt marsh extent from WCMC</t>
        </is>
      </c>
      <c r="H554" s="126" t="n"/>
      <c r="I554" s="126" t="n"/>
    </row>
    <row r="555">
      <c r="A555" s="126" t="inlineStr">
        <is>
          <t>Peru</t>
        </is>
      </c>
      <c r="B555" s="143" t="inlineStr">
        <is>
          <t>PER</t>
        </is>
      </c>
      <c r="C555" s="163" t="inlineStr">
        <is>
          <t>Salt marsh</t>
        </is>
      </c>
      <c r="D555" s="167" t="n">
        <v>1008.292904113204</v>
      </c>
      <c r="E555" s="166" t="n"/>
      <c r="F555" s="166" t="n"/>
      <c r="G555" s="126" t="inlineStr">
        <is>
          <t>Salt marsh extent from WCMC</t>
        </is>
      </c>
      <c r="H555" s="126" t="n"/>
      <c r="I555" s="126" t="n"/>
    </row>
    <row r="556">
      <c r="A556" s="126" t="inlineStr">
        <is>
          <t>Philippines</t>
        </is>
      </c>
      <c r="B556" s="143" t="inlineStr">
        <is>
          <t>PHL</t>
        </is>
      </c>
      <c r="C556" s="163" t="inlineStr">
        <is>
          <t>Salt marsh</t>
        </is>
      </c>
      <c r="D556" s="167" t="n">
        <v>728.475253787994</v>
      </c>
      <c r="E556" s="166" t="n"/>
      <c r="F556" s="166" t="n"/>
      <c r="G556" s="126" t="inlineStr">
        <is>
          <t>Salt marsh extent from WCMC</t>
        </is>
      </c>
      <c r="H556" s="126" t="n"/>
      <c r="I556" s="126" t="n"/>
    </row>
    <row r="557">
      <c r="A557" s="126" t="inlineStr">
        <is>
          <t>Puerto Rico</t>
        </is>
      </c>
      <c r="B557" s="143" t="inlineStr">
        <is>
          <t>PRI</t>
        </is>
      </c>
      <c r="C557" s="163" t="inlineStr">
        <is>
          <t>Salt marsh</t>
        </is>
      </c>
      <c r="D557" s="167" t="n">
        <v>230.6030159088136</v>
      </c>
      <c r="E557" s="166" t="n"/>
      <c r="F557" s="166" t="n"/>
      <c r="G557" s="126" t="inlineStr">
        <is>
          <t>Salt marsh extent from WCMC</t>
        </is>
      </c>
      <c r="H557" s="126" t="n"/>
      <c r="I557" s="126" t="n"/>
    </row>
    <row r="558">
      <c r="A558" s="126" t="inlineStr">
        <is>
          <t>Qatar</t>
        </is>
      </c>
      <c r="B558" s="143" t="inlineStr">
        <is>
          <t>QAT</t>
        </is>
      </c>
      <c r="C558" s="163" t="inlineStr">
        <is>
          <t>Salt marsh</t>
        </is>
      </c>
      <c r="D558" s="167" t="n">
        <v>64.56334064025869</v>
      </c>
      <c r="E558" s="166" t="n"/>
      <c r="F558" s="166" t="n"/>
      <c r="G558" s="126" t="inlineStr">
        <is>
          <t>Salt marsh extent from WCMC</t>
        </is>
      </c>
      <c r="H558" s="126" t="n"/>
      <c r="I558" s="126" t="n"/>
    </row>
    <row r="559">
      <c r="A559" s="126" t="inlineStr">
        <is>
          <t>Congo</t>
        </is>
      </c>
      <c r="B559" s="143" t="inlineStr">
        <is>
          <t>COG</t>
        </is>
      </c>
      <c r="C559" s="163" t="inlineStr">
        <is>
          <t>Salt marsh</t>
        </is>
      </c>
      <c r="D559" s="167" t="n">
        <v>178.4282520721435</v>
      </c>
      <c r="E559" s="166" t="n"/>
      <c r="F559" s="166" t="n"/>
      <c r="G559" s="126" t="inlineStr">
        <is>
          <t>Salt marsh extent from WCMC</t>
        </is>
      </c>
      <c r="H559" s="126" t="n"/>
      <c r="I559" s="126" t="n"/>
    </row>
    <row r="560">
      <c r="A560" s="126" t="inlineStr">
        <is>
          <t>Saint Kitts and Nevis</t>
        </is>
      </c>
      <c r="B560" s="143" t="inlineStr">
        <is>
          <t>KNA</t>
        </is>
      </c>
      <c r="C560" s="163" t="inlineStr">
        <is>
          <t>Salt marsh</t>
        </is>
      </c>
      <c r="D560" s="167" t="n"/>
      <c r="E560" s="166" t="n"/>
      <c r="F560" s="166" t="n"/>
      <c r="G560" s="126" t="inlineStr">
        <is>
          <t>Salt marsh extent from WCMC</t>
        </is>
      </c>
      <c r="H560" s="126" t="n"/>
      <c r="I560" s="126" t="n"/>
    </row>
    <row r="561">
      <c r="A561" s="126" t="inlineStr">
        <is>
          <t>Saint Lucia</t>
        </is>
      </c>
      <c r="B561" s="143" t="inlineStr">
        <is>
          <t>LCA</t>
        </is>
      </c>
      <c r="C561" s="163" t="inlineStr">
        <is>
          <t>Salt marsh</t>
        </is>
      </c>
      <c r="D561" s="167" t="n"/>
      <c r="E561" s="166" t="n"/>
      <c r="F561" s="166" t="n"/>
      <c r="G561" s="126" t="inlineStr">
        <is>
          <t>Salt marsh extent from WCMC</t>
        </is>
      </c>
      <c r="H561" s="126" t="n"/>
      <c r="I561" s="126" t="n"/>
    </row>
    <row r="562">
      <c r="A562" s="126" t="inlineStr">
        <is>
          <t>Saint Vincent and the Grenadines</t>
        </is>
      </c>
      <c r="B562" s="143" t="inlineStr">
        <is>
          <t>VCT</t>
        </is>
      </c>
      <c r="C562" s="163" t="inlineStr">
        <is>
          <t>Salt marsh</t>
        </is>
      </c>
      <c r="D562" s="167" t="n"/>
      <c r="E562" s="166" t="n"/>
      <c r="F562" s="166" t="n"/>
      <c r="G562" s="126" t="inlineStr">
        <is>
          <t>Salt marsh extent from WCMC</t>
        </is>
      </c>
      <c r="H562" s="126" t="n"/>
      <c r="I562" s="126" t="n"/>
    </row>
    <row r="563">
      <c r="A563" s="126" t="inlineStr">
        <is>
          <t>Saint Martin (French part)</t>
        </is>
      </c>
      <c r="B563" s="143" t="inlineStr">
        <is>
          <t>MAF</t>
        </is>
      </c>
      <c r="C563" s="163" t="inlineStr">
        <is>
          <t>Salt marsh</t>
        </is>
      </c>
      <c r="D563" s="167" t="n"/>
      <c r="E563" s="166" t="n"/>
      <c r="F563" s="166" t="n"/>
      <c r="G563" s="126" t="inlineStr">
        <is>
          <t>Salt marsh extent from WCMC</t>
        </is>
      </c>
      <c r="H563" s="126" t="n"/>
      <c r="I563" s="126" t="n"/>
    </row>
    <row r="564">
      <c r="A564" s="126" t="inlineStr">
        <is>
          <t>Samoa</t>
        </is>
      </c>
      <c r="B564" s="143" t="inlineStr">
        <is>
          <t>WSM</t>
        </is>
      </c>
      <c r="C564" s="163" t="inlineStr">
        <is>
          <t>Salt marsh</t>
        </is>
      </c>
      <c r="D564" s="167" t="n"/>
      <c r="E564" s="166" t="n"/>
      <c r="F564" s="166" t="n"/>
      <c r="G564" s="126" t="inlineStr">
        <is>
          <t>Salt marsh extent from WCMC</t>
        </is>
      </c>
      <c r="H564" s="126" t="n"/>
      <c r="I564" s="126" t="n"/>
    </row>
    <row r="565">
      <c r="A565" s="126" t="inlineStr">
        <is>
          <t>Sao Tome and Principe</t>
        </is>
      </c>
      <c r="B565" s="143" t="inlineStr">
        <is>
          <t>STP</t>
        </is>
      </c>
      <c r="C565" s="163" t="inlineStr">
        <is>
          <t>Salt marsh</t>
        </is>
      </c>
      <c r="D565" s="167" t="n"/>
      <c r="E565" s="166" t="n"/>
      <c r="F565" s="166" t="n"/>
      <c r="G565" s="126" t="inlineStr">
        <is>
          <t>Salt marsh extent from WCMC</t>
        </is>
      </c>
      <c r="H565" s="126" t="n"/>
      <c r="I565" s="126" t="n"/>
    </row>
    <row r="566">
      <c r="A566" s="126" t="inlineStr">
        <is>
          <t>Saudi Arabia</t>
        </is>
      </c>
      <c r="B566" s="143" t="inlineStr">
        <is>
          <t>SAU</t>
        </is>
      </c>
      <c r="C566" s="163" t="inlineStr">
        <is>
          <t>Salt marsh</t>
        </is>
      </c>
      <c r="D566" s="167" t="n">
        <v>191.0565708801329</v>
      </c>
      <c r="E566" s="166" t="n"/>
      <c r="F566" s="166" t="n"/>
      <c r="G566" s="126" t="inlineStr">
        <is>
          <t>Salt marsh extent from WCMC</t>
        </is>
      </c>
      <c r="H566" s="126" t="n"/>
      <c r="I566" s="126" t="n"/>
    </row>
    <row r="567">
      <c r="A567" s="126" t="inlineStr">
        <is>
          <t>Senegal</t>
        </is>
      </c>
      <c r="B567" s="143" t="inlineStr">
        <is>
          <t>SEN</t>
        </is>
      </c>
      <c r="C567" s="163" t="inlineStr">
        <is>
          <t>Salt marsh</t>
        </is>
      </c>
      <c r="D567" s="167" t="n">
        <v>5205.047951616179</v>
      </c>
      <c r="E567" s="166" t="n"/>
      <c r="F567" s="166" t="n"/>
      <c r="G567" s="126" t="inlineStr">
        <is>
          <t>Salt marsh extent from WCMC</t>
        </is>
      </c>
      <c r="H567" s="126" t="n"/>
      <c r="I567" s="126" t="n"/>
    </row>
    <row r="568">
      <c r="A568" s="126" t="inlineStr">
        <is>
          <t>Seychelles</t>
        </is>
      </c>
      <c r="B568" s="143" t="inlineStr">
        <is>
          <t>SYC</t>
        </is>
      </c>
      <c r="C568" s="163" t="inlineStr">
        <is>
          <t>Salt marsh</t>
        </is>
      </c>
      <c r="D568" s="167" t="n"/>
      <c r="E568" s="166" t="n"/>
      <c r="F568" s="166" t="n"/>
      <c r="G568" s="126" t="inlineStr">
        <is>
          <t>Salt marsh extent from WCMC</t>
        </is>
      </c>
      <c r="H568" s="126" t="n"/>
      <c r="I568" s="126" t="n"/>
    </row>
    <row r="569">
      <c r="A569" s="126" t="inlineStr">
        <is>
          <t>Sierra Leone</t>
        </is>
      </c>
      <c r="B569" s="143" t="inlineStr">
        <is>
          <t>SLE</t>
        </is>
      </c>
      <c r="C569" s="163" t="inlineStr">
        <is>
          <t>Salt marsh</t>
        </is>
      </c>
      <c r="D569" s="167" t="n">
        <v>2108.20636763302</v>
      </c>
      <c r="E569" s="166" t="n"/>
      <c r="F569" s="166" t="n"/>
      <c r="G569" s="126" t="inlineStr">
        <is>
          <t>Salt marsh extent from WCMC</t>
        </is>
      </c>
      <c r="H569" s="126" t="n"/>
      <c r="I569" s="126" t="n"/>
    </row>
    <row r="570">
      <c r="A570" s="126" t="inlineStr">
        <is>
          <t>Singapore</t>
        </is>
      </c>
      <c r="B570" s="143" t="inlineStr">
        <is>
          <t>SGP</t>
        </is>
      </c>
      <c r="C570" s="163" t="inlineStr">
        <is>
          <t>Salt marsh</t>
        </is>
      </c>
      <c r="D570" s="167" t="n"/>
      <c r="E570" s="166" t="n"/>
      <c r="F570" s="166" t="n"/>
      <c r="G570" s="126" t="inlineStr">
        <is>
          <t>Salt marsh extent from WCMC</t>
        </is>
      </c>
      <c r="H570" s="126" t="n"/>
      <c r="I570" s="126" t="n"/>
    </row>
    <row r="571">
      <c r="A571" s="126" t="inlineStr">
        <is>
          <t>Sint Maarten (Dutch part)</t>
        </is>
      </c>
      <c r="B571" s="143" t="inlineStr">
        <is>
          <t>SXM</t>
        </is>
      </c>
      <c r="C571" s="163" t="inlineStr">
        <is>
          <t>Salt marsh</t>
        </is>
      </c>
      <c r="D571" s="167" t="n"/>
      <c r="E571" s="166" t="n"/>
      <c r="F571" s="166" t="n"/>
      <c r="G571" s="126" t="inlineStr">
        <is>
          <t>Salt marsh extent from WCMC</t>
        </is>
      </c>
      <c r="H571" s="126" t="n"/>
      <c r="I571" s="126" t="n"/>
    </row>
    <row r="572">
      <c r="A572" s="126" t="inlineStr">
        <is>
          <t>Solomon Islands</t>
        </is>
      </c>
      <c r="B572" s="143" t="inlineStr">
        <is>
          <t>SLB</t>
        </is>
      </c>
      <c r="C572" s="163" t="inlineStr">
        <is>
          <t>Salt marsh</t>
        </is>
      </c>
      <c r="D572" s="167" t="n"/>
      <c r="E572" s="166" t="n"/>
      <c r="F572" s="166" t="n"/>
      <c r="G572" s="126" t="inlineStr">
        <is>
          <t>Salt marsh extent from WCMC</t>
        </is>
      </c>
      <c r="H572" s="126" t="n"/>
      <c r="I572" s="126" t="n"/>
    </row>
    <row r="573">
      <c r="A573" s="126" t="inlineStr">
        <is>
          <t>Somalia</t>
        </is>
      </c>
      <c r="B573" s="143" t="inlineStr">
        <is>
          <t>SOM</t>
        </is>
      </c>
      <c r="C573" s="163" t="inlineStr">
        <is>
          <t>Salt marsh</t>
        </is>
      </c>
      <c r="D573" s="167" t="n">
        <v>26.74438124465945</v>
      </c>
      <c r="E573" s="166" t="n"/>
      <c r="F573" s="166" t="n"/>
      <c r="G573" s="126" t="inlineStr">
        <is>
          <t>Salt marsh extent from WCMC</t>
        </is>
      </c>
      <c r="H573" s="126" t="n"/>
      <c r="I573" s="126" t="n"/>
    </row>
    <row r="574">
      <c r="A574" s="126" t="inlineStr">
        <is>
          <t>South Africa</t>
        </is>
      </c>
      <c r="B574" s="143" t="inlineStr">
        <is>
          <t>ZAF</t>
        </is>
      </c>
      <c r="C574" s="163" t="inlineStr">
        <is>
          <t>Salt marsh</t>
        </is>
      </c>
      <c r="D574" s="167" t="n">
        <v>8927.208391196924</v>
      </c>
      <c r="E574" s="166" t="n"/>
      <c r="F574" s="166" t="n"/>
      <c r="G574" s="126" t="inlineStr">
        <is>
          <t>Salt marsh extent from WCMC</t>
        </is>
      </c>
      <c r="H574" s="126" t="n"/>
      <c r="I574" s="126" t="n"/>
    </row>
    <row r="575">
      <c r="A575" s="126" t="inlineStr">
        <is>
          <t>Sri Lanka</t>
        </is>
      </c>
      <c r="B575" s="143" t="inlineStr">
        <is>
          <t>LKA</t>
        </is>
      </c>
      <c r="C575" s="163" t="inlineStr">
        <is>
          <t>Salt marsh</t>
        </is>
      </c>
      <c r="D575" s="167" t="n">
        <v>615.2763885786826</v>
      </c>
      <c r="E575" s="166" t="n"/>
      <c r="F575" s="166" t="n"/>
      <c r="G575" s="126" t="inlineStr">
        <is>
          <t>Salt marsh extent from WCMC</t>
        </is>
      </c>
      <c r="H575" s="126" t="n"/>
      <c r="I575" s="126" t="n"/>
    </row>
    <row r="576">
      <c r="A576" s="126" t="inlineStr">
        <is>
          <t>Sudan</t>
        </is>
      </c>
      <c r="B576" s="143" t="inlineStr">
        <is>
          <t>SDN</t>
        </is>
      </c>
      <c r="C576" s="163" t="inlineStr">
        <is>
          <t>Salt marsh</t>
        </is>
      </c>
      <c r="D576" s="167" t="n"/>
      <c r="E576" s="166" t="n"/>
      <c r="F576" s="166" t="n"/>
      <c r="G576" s="126" t="inlineStr">
        <is>
          <t>Salt marsh extent from WCMC</t>
        </is>
      </c>
      <c r="H576" s="126" t="n"/>
      <c r="I576" s="126" t="n"/>
    </row>
    <row r="577">
      <c r="A577" s="126" t="inlineStr">
        <is>
          <t>Suriname</t>
        </is>
      </c>
      <c r="B577" s="143" t="inlineStr">
        <is>
          <t>SUR</t>
        </is>
      </c>
      <c r="C577" s="163" t="inlineStr">
        <is>
          <t>Salt marsh</t>
        </is>
      </c>
      <c r="D577" s="167" t="n">
        <v>4243.66510830689</v>
      </c>
      <c r="E577" s="166" t="n"/>
      <c r="F577" s="166" t="n"/>
      <c r="G577" s="126" t="inlineStr">
        <is>
          <t>Salt marsh extent from WCMC</t>
        </is>
      </c>
      <c r="H577" s="126" t="n"/>
      <c r="I577" s="126" t="n"/>
    </row>
    <row r="578">
      <c r="A578" s="126" t="inlineStr">
        <is>
          <t>Taiwan</t>
        </is>
      </c>
      <c r="B578" s="143" t="inlineStr">
        <is>
          <t>TWN</t>
        </is>
      </c>
      <c r="C578" s="163" t="inlineStr">
        <is>
          <t>Salt marsh</t>
        </is>
      </c>
      <c r="D578" s="167" t="n">
        <v>224.3527931766437</v>
      </c>
      <c r="E578" s="166" t="n"/>
      <c r="F578" s="166" t="n"/>
      <c r="G578" s="126" t="inlineStr">
        <is>
          <t>Salt marsh extent from WCMC</t>
        </is>
      </c>
      <c r="H578" s="126" t="n"/>
      <c r="I578" s="126" t="n"/>
    </row>
    <row r="579">
      <c r="A579" s="126" t="inlineStr">
        <is>
          <t>Tanzania, United Republic of</t>
        </is>
      </c>
      <c r="B579" s="143" t="inlineStr">
        <is>
          <t>TZA</t>
        </is>
      </c>
      <c r="C579" s="163" t="inlineStr">
        <is>
          <t>Salt marsh</t>
        </is>
      </c>
      <c r="D579" s="167" t="n">
        <v>594.7029888214265</v>
      </c>
      <c r="E579" s="166" t="n"/>
      <c r="F579" s="166" t="n"/>
      <c r="G579" s="126" t="inlineStr">
        <is>
          <t>Salt marsh extent from WCMC</t>
        </is>
      </c>
      <c r="H579" s="126" t="n"/>
      <c r="I579" s="126" t="n"/>
    </row>
    <row r="580">
      <c r="A580" s="126" t="inlineStr">
        <is>
          <t>Thailand</t>
        </is>
      </c>
      <c r="B580" s="143" t="inlineStr">
        <is>
          <t>THA</t>
        </is>
      </c>
      <c r="C580" s="163" t="inlineStr">
        <is>
          <t>Salt marsh</t>
        </is>
      </c>
      <c r="D580" s="167" t="n">
        <v>1825.297639399414</v>
      </c>
      <c r="E580" s="166" t="n"/>
      <c r="F580" s="166" t="n"/>
      <c r="G580" s="126" t="inlineStr">
        <is>
          <t>Salt marsh extent from WCMC</t>
        </is>
      </c>
      <c r="H580" s="126" t="n"/>
      <c r="I580" s="126" t="n"/>
    </row>
    <row r="581">
      <c r="A581" s="126" t="inlineStr">
        <is>
          <t>Timor-Leste</t>
        </is>
      </c>
      <c r="B581" s="143" t="inlineStr">
        <is>
          <t>TLS</t>
        </is>
      </c>
      <c r="C581" s="163" t="inlineStr">
        <is>
          <t>Salt marsh</t>
        </is>
      </c>
      <c r="D581" s="167" t="n">
        <v>29.8483620544434</v>
      </c>
      <c r="E581" s="166" t="n"/>
      <c r="F581" s="166" t="n"/>
      <c r="G581" s="126" t="inlineStr">
        <is>
          <t>Salt marsh extent from WCMC</t>
        </is>
      </c>
      <c r="H581" s="126" t="n"/>
      <c r="I581" s="126" t="n"/>
    </row>
    <row r="582">
      <c r="A582" s="126" t="inlineStr">
        <is>
          <t>Togo</t>
        </is>
      </c>
      <c r="B582" s="143" t="inlineStr">
        <is>
          <t>TGO</t>
        </is>
      </c>
      <c r="C582" s="163" t="inlineStr">
        <is>
          <t>Salt marsh</t>
        </is>
      </c>
      <c r="D582" s="167" t="n">
        <v>522.847123957466</v>
      </c>
      <c r="E582" s="166" t="n"/>
      <c r="F582" s="166" t="n"/>
      <c r="G582" s="126" t="inlineStr">
        <is>
          <t>Salt marsh extent from WCMC</t>
        </is>
      </c>
      <c r="H582" s="126" t="n"/>
      <c r="I582" s="126" t="n"/>
    </row>
    <row r="583">
      <c r="A583" s="126" t="inlineStr">
        <is>
          <t>Tonga</t>
        </is>
      </c>
      <c r="B583" s="143" t="inlineStr">
        <is>
          <t>TON</t>
        </is>
      </c>
      <c r="C583" s="163" t="inlineStr">
        <is>
          <t>Salt marsh</t>
        </is>
      </c>
      <c r="D583" s="167" t="n">
        <v>10.0173462463379</v>
      </c>
      <c r="E583" s="166" t="n"/>
      <c r="F583" s="166" t="n"/>
      <c r="G583" s="126" t="inlineStr">
        <is>
          <t>Salt marsh extent from WCMC</t>
        </is>
      </c>
      <c r="H583" s="126" t="n"/>
      <c r="I583" s="126" t="n"/>
    </row>
    <row r="584">
      <c r="A584" s="126" t="inlineStr">
        <is>
          <t>Trinidad and Tobago</t>
        </is>
      </c>
      <c r="B584" s="143" t="inlineStr">
        <is>
          <t>TTO</t>
        </is>
      </c>
      <c r="C584" s="163" t="inlineStr">
        <is>
          <t>Salt marsh</t>
        </is>
      </c>
      <c r="D584" s="167" t="n">
        <v>60.36143699951165</v>
      </c>
      <c r="E584" s="166" t="n"/>
      <c r="F584" s="166" t="n"/>
      <c r="G584" s="126" t="inlineStr">
        <is>
          <t>Salt marsh extent from WCMC</t>
        </is>
      </c>
      <c r="H584" s="126" t="n"/>
      <c r="I584" s="126" t="n"/>
    </row>
    <row r="585">
      <c r="A585" s="126" t="inlineStr">
        <is>
          <t>Turks and Caicos Islands</t>
        </is>
      </c>
      <c r="B585" s="143" t="inlineStr">
        <is>
          <t>TCA</t>
        </is>
      </c>
      <c r="C585" s="163" t="inlineStr">
        <is>
          <t>Salt marsh</t>
        </is>
      </c>
      <c r="D585" s="167" t="n">
        <v>36.56652858734131</v>
      </c>
      <c r="E585" s="166" t="n"/>
      <c r="F585" s="166" t="n"/>
      <c r="G585" s="126" t="inlineStr">
        <is>
          <t>Salt marsh extent from WCMC</t>
        </is>
      </c>
      <c r="H585" s="126" t="n"/>
      <c r="I585" s="126" t="n"/>
    </row>
    <row r="586">
      <c r="A586" s="126" t="inlineStr">
        <is>
          <t>Tuvalu</t>
        </is>
      </c>
      <c r="B586" s="143" t="inlineStr">
        <is>
          <t>TUV</t>
        </is>
      </c>
      <c r="C586" s="163" t="inlineStr">
        <is>
          <t>Salt marsh</t>
        </is>
      </c>
      <c r="D586" s="167" t="n"/>
      <c r="E586" s="166" t="n"/>
      <c r="F586" s="166" t="n"/>
      <c r="G586" s="126" t="inlineStr">
        <is>
          <t>Salt marsh extent from WCMC</t>
        </is>
      </c>
      <c r="H586" s="126" t="n"/>
      <c r="I586" s="126" t="n"/>
    </row>
    <row r="587">
      <c r="A587" s="126" t="inlineStr">
        <is>
          <t>United Arab Emirates</t>
        </is>
      </c>
      <c r="B587" s="143" t="inlineStr">
        <is>
          <t>ARE</t>
        </is>
      </c>
      <c r="C587" s="163" t="inlineStr">
        <is>
          <t>Salt marsh</t>
        </is>
      </c>
      <c r="D587" s="167" t="n">
        <v>736.5654509397442</v>
      </c>
      <c r="E587" s="166" t="n"/>
      <c r="F587" s="166" t="n"/>
      <c r="G587" s="126" t="inlineStr">
        <is>
          <t>Salt marsh extent from WCMC</t>
        </is>
      </c>
      <c r="H587" s="126" t="n"/>
      <c r="I587" s="126" t="n"/>
    </row>
    <row r="588">
      <c r="A588" s="126" t="inlineStr">
        <is>
          <t>Vanuatu</t>
        </is>
      </c>
      <c r="B588" s="143" t="inlineStr">
        <is>
          <t>VUT</t>
        </is>
      </c>
      <c r="C588" s="163" t="inlineStr">
        <is>
          <t>Salt marsh</t>
        </is>
      </c>
      <c r="D588" s="167" t="n">
        <v>13.54089489288329</v>
      </c>
      <c r="E588" s="166" t="n"/>
      <c r="F588" s="166" t="n"/>
      <c r="G588" s="126" t="inlineStr">
        <is>
          <t>Salt marsh extent from WCMC</t>
        </is>
      </c>
      <c r="H588" s="126" t="n"/>
      <c r="I588" s="126" t="n"/>
    </row>
    <row r="589">
      <c r="A589" s="126" t="inlineStr">
        <is>
          <t>Venezuela, Bolivarian Republic of</t>
        </is>
      </c>
      <c r="B589" s="143" t="inlineStr">
        <is>
          <t>VEN</t>
        </is>
      </c>
      <c r="C589" s="163" t="inlineStr">
        <is>
          <t>Salt marsh</t>
        </is>
      </c>
      <c r="D589" s="167" t="n">
        <v>16519.09977758617</v>
      </c>
      <c r="E589" s="166" t="n"/>
      <c r="F589" s="166" t="n"/>
      <c r="G589" s="126" t="inlineStr">
        <is>
          <t>Salt marsh extent from WCMC</t>
        </is>
      </c>
      <c r="H589" s="126" t="n"/>
      <c r="I589" s="126" t="n"/>
    </row>
    <row r="590">
      <c r="A590" s="126" t="inlineStr">
        <is>
          <t>Viet Nam</t>
        </is>
      </c>
      <c r="B590" s="143" t="inlineStr">
        <is>
          <t>VNM</t>
        </is>
      </c>
      <c r="C590" s="163" t="inlineStr">
        <is>
          <t>Salt marsh</t>
        </is>
      </c>
      <c r="D590" s="167" t="n">
        <v>1213.586208449393</v>
      </c>
      <c r="E590" s="166" t="n"/>
      <c r="F590" s="166" t="n"/>
      <c r="G590" s="126" t="inlineStr">
        <is>
          <t>Salt marsh extent from WCMC</t>
        </is>
      </c>
      <c r="H590" s="126" t="n"/>
      <c r="I590" s="126" t="n"/>
    </row>
    <row r="591">
      <c r="A591" s="126" t="inlineStr">
        <is>
          <t>Virgin Islands, U.S.</t>
        </is>
      </c>
      <c r="B591" s="143" t="inlineStr">
        <is>
          <t>VIR</t>
        </is>
      </c>
      <c r="C591" s="163" t="inlineStr">
        <is>
          <t>Salt marsh</t>
        </is>
      </c>
      <c r="D591" s="167" t="n"/>
      <c r="E591" s="166" t="n"/>
      <c r="F591" s="166" t="n"/>
      <c r="G591" s="126" t="inlineStr">
        <is>
          <t>Salt marsh extent from WCMC</t>
        </is>
      </c>
      <c r="H591" s="126" t="n"/>
      <c r="I591" s="126" t="n"/>
    </row>
    <row r="592">
      <c r="A592" s="126" t="inlineStr">
        <is>
          <t>Wallis and Futuna</t>
        </is>
      </c>
      <c r="B592" s="143" t="inlineStr">
        <is>
          <t>WLF</t>
        </is>
      </c>
      <c r="C592" s="163" t="inlineStr">
        <is>
          <t>Salt marsh</t>
        </is>
      </c>
      <c r="D592" s="167" t="n"/>
      <c r="E592" s="166" t="n"/>
      <c r="F592" s="166" t="n"/>
      <c r="G592" s="126" t="inlineStr">
        <is>
          <t>Salt marsh extent from WCMC</t>
        </is>
      </c>
      <c r="H592" s="126" t="n"/>
      <c r="I592" s="126" t="n"/>
    </row>
    <row r="593">
      <c r="A593" s="126" t="inlineStr">
        <is>
          <t>Yemen</t>
        </is>
      </c>
      <c r="B593" s="143" t="inlineStr">
        <is>
          <t>YEM</t>
        </is>
      </c>
      <c r="C593" s="163" t="inlineStr">
        <is>
          <t>Salt marsh</t>
        </is>
      </c>
      <c r="D593" s="167" t="n"/>
      <c r="E593" s="166" t="n"/>
      <c r="F593" s="166" t="n"/>
      <c r="G593" s="126" t="inlineStr">
        <is>
          <t>Salt marsh extent from WCMC</t>
        </is>
      </c>
      <c r="H593" s="126" t="n"/>
      <c r="I593" s="126" t="n"/>
    </row>
    <row r="594">
      <c r="A594" s="126" t="inlineStr">
        <is>
          <t>Italy</t>
        </is>
      </c>
      <c r="B594" s="143" t="inlineStr">
        <is>
          <t>ITA</t>
        </is>
      </c>
      <c r="C594" s="163" t="inlineStr">
        <is>
          <t>Salt marsh</t>
        </is>
      </c>
      <c r="D594" s="167" t="n">
        <v>22870.46178281053</v>
      </c>
      <c r="E594" s="166" t="n"/>
      <c r="F594" s="166" t="n"/>
      <c r="G594" s="126" t="inlineStr">
        <is>
          <t>Salt marsh extent from WCMC</t>
        </is>
      </c>
      <c r="H594" s="126" t="n"/>
      <c r="I594" s="126" t="n"/>
    </row>
    <row r="595">
      <c r="A595" s="126" t="inlineStr">
        <is>
          <t>Ukraine</t>
        </is>
      </c>
      <c r="B595" s="143" t="inlineStr">
        <is>
          <t>UKR</t>
        </is>
      </c>
      <c r="C595" s="163" t="inlineStr">
        <is>
          <t>Salt marsh</t>
        </is>
      </c>
      <c r="D595" s="167" t="n">
        <v>92375.05085470986</v>
      </c>
      <c r="E595" s="166" t="n"/>
      <c r="F595" s="166" t="n"/>
      <c r="G595" s="126" t="inlineStr">
        <is>
          <t>Salt marsh extent from WCMC</t>
        </is>
      </c>
      <c r="H595" s="126" t="n"/>
      <c r="I595" s="126" t="n"/>
    </row>
    <row r="596">
      <c r="A596" s="126" t="inlineStr">
        <is>
          <t>Tunisia</t>
        </is>
      </c>
      <c r="B596" s="143" t="inlineStr">
        <is>
          <t>TUN</t>
        </is>
      </c>
      <c r="C596" s="163" t="inlineStr">
        <is>
          <t>Salt marsh</t>
        </is>
      </c>
      <c r="D596" s="167" t="n">
        <v>5379.512271317521</v>
      </c>
      <c r="E596" s="166" t="n"/>
      <c r="F596" s="166" t="n"/>
      <c r="G596" s="126" t="inlineStr">
        <is>
          <t>Salt marsh extent from WCMC</t>
        </is>
      </c>
      <c r="H596" s="126" t="n"/>
      <c r="I596" s="126" t="n"/>
    </row>
    <row r="597">
      <c r="A597" s="126" t="inlineStr">
        <is>
          <t>Spain</t>
        </is>
      </c>
      <c r="B597" s="143" t="inlineStr">
        <is>
          <t>ESP</t>
        </is>
      </c>
      <c r="C597" s="163" t="inlineStr">
        <is>
          <t>Salt marsh</t>
        </is>
      </c>
      <c r="D597" s="167" t="n">
        <v>34122.92411480599</v>
      </c>
      <c r="E597" s="166" t="n"/>
      <c r="F597" s="166" t="n"/>
      <c r="G597" s="126" t="inlineStr">
        <is>
          <t>Salt marsh extent from WCMC</t>
        </is>
      </c>
      <c r="H597" s="126" t="n"/>
      <c r="I597" s="126" t="n"/>
    </row>
    <row r="598">
      <c r="A598" s="126" t="inlineStr">
        <is>
          <t>Kuwait</t>
        </is>
      </c>
      <c r="B598" s="143" t="inlineStr">
        <is>
          <t>KWT</t>
        </is>
      </c>
      <c r="C598" s="163" t="inlineStr">
        <is>
          <t>Salt marsh</t>
        </is>
      </c>
      <c r="D598" s="167" t="n">
        <v>89.20802477874763</v>
      </c>
      <c r="E598" s="166" t="n"/>
      <c r="F598" s="166" t="n"/>
      <c r="G598" s="126" t="inlineStr">
        <is>
          <t>Salt marsh extent from WCMC</t>
        </is>
      </c>
      <c r="H598" s="126" t="n"/>
      <c r="I598" s="126" t="n"/>
    </row>
    <row r="599">
      <c r="A599" s="126" t="inlineStr">
        <is>
          <t>Denmark</t>
        </is>
      </c>
      <c r="B599" s="143" t="inlineStr">
        <is>
          <t>DNK</t>
        </is>
      </c>
      <c r="C599" s="163" t="inlineStr">
        <is>
          <t>Salt marsh</t>
        </is>
      </c>
      <c r="D599" s="167" t="n">
        <v>26412.09926617247</v>
      </c>
      <c r="E599" s="166" t="n"/>
      <c r="F599" s="166" t="n"/>
      <c r="G599" s="126" t="inlineStr">
        <is>
          <t>Salt marsh extent from WCMC</t>
        </is>
      </c>
      <c r="H599" s="126" t="n"/>
      <c r="I599" s="126" t="n"/>
    </row>
    <row r="600">
      <c r="A600" s="126" t="inlineStr">
        <is>
          <t>France</t>
        </is>
      </c>
      <c r="B600" s="143" t="inlineStr">
        <is>
          <t>FRA</t>
        </is>
      </c>
      <c r="C600" s="163" t="inlineStr">
        <is>
          <t>Salt marsh</t>
        </is>
      </c>
      <c r="D600" s="167" t="n">
        <v>67216.16439590398</v>
      </c>
      <c r="E600" s="166" t="n"/>
      <c r="F600" s="166" t="n"/>
      <c r="G600" s="126" t="inlineStr">
        <is>
          <t>Salt marsh extent from WCMC</t>
        </is>
      </c>
      <c r="H600" s="126" t="n"/>
      <c r="I600" s="126" t="n"/>
    </row>
    <row r="601">
      <c r="A601" s="126" t="inlineStr">
        <is>
          <t>Russian Federation</t>
        </is>
      </c>
      <c r="B601" s="143" t="inlineStr">
        <is>
          <t>RUS</t>
        </is>
      </c>
      <c r="C601" s="163" t="inlineStr">
        <is>
          <t>Salt marsh</t>
        </is>
      </c>
      <c r="D601" s="167" t="n">
        <v>940584.974382401</v>
      </c>
      <c r="E601" s="166" t="n"/>
      <c r="F601" s="166" t="n"/>
      <c r="G601" s="126" t="inlineStr">
        <is>
          <t>Salt marsh extent from WCMC</t>
        </is>
      </c>
      <c r="H601" s="126" t="n"/>
      <c r="I601" s="126" t="n"/>
    </row>
    <row r="602">
      <c r="A602" s="126" t="inlineStr">
        <is>
          <t>United States Minor Outlying Islands</t>
        </is>
      </c>
      <c r="B602" s="143" t="inlineStr">
        <is>
          <t>UMI</t>
        </is>
      </c>
      <c r="C602" s="163" t="inlineStr">
        <is>
          <t>Salt marsh</t>
        </is>
      </c>
      <c r="D602" s="167" t="n"/>
      <c r="E602" s="166" t="n"/>
      <c r="F602" s="166" t="n"/>
      <c r="G602" s="126" t="inlineStr">
        <is>
          <t>Salt marsh extent from WCMC</t>
        </is>
      </c>
      <c r="H602" s="126" t="n"/>
      <c r="I602" s="126" t="n"/>
    </row>
    <row r="603">
      <c r="A603" s="126" t="inlineStr">
        <is>
          <t>Greece</t>
        </is>
      </c>
      <c r="B603" s="143" t="inlineStr">
        <is>
          <t>GRC</t>
        </is>
      </c>
      <c r="C603" s="163" t="inlineStr">
        <is>
          <t>Salt marsh</t>
        </is>
      </c>
      <c r="D603" s="167" t="n">
        <v>21326.26877078898</v>
      </c>
      <c r="E603" s="166" t="n"/>
      <c r="F603" s="166" t="n"/>
      <c r="G603" s="126" t="inlineStr">
        <is>
          <t>Salt marsh extent from WCMC</t>
        </is>
      </c>
      <c r="H603" s="126" t="n"/>
      <c r="I603" s="126" t="n"/>
    </row>
    <row r="604">
      <c r="A604" s="126" t="inlineStr">
        <is>
          <t>Canada</t>
        </is>
      </c>
      <c r="B604" s="143" t="inlineStr">
        <is>
          <t>CAN</t>
        </is>
      </c>
      <c r="C604" s="163" t="inlineStr">
        <is>
          <t>Salt marsh</t>
        </is>
      </c>
      <c r="D604" s="167" t="n">
        <v>6820008.19304647</v>
      </c>
      <c r="E604" s="166" t="n"/>
      <c r="F604" s="166" t="n"/>
      <c r="G604" s="126" t="inlineStr">
        <is>
          <t>Salt marsh extent from WCMC</t>
        </is>
      </c>
      <c r="H604" s="126" t="n"/>
      <c r="I604" s="126" t="n"/>
    </row>
    <row r="605">
      <c r="A605" s="126" t="inlineStr">
        <is>
          <t>Germany</t>
        </is>
      </c>
      <c r="B605" s="143" t="inlineStr">
        <is>
          <t>DEU</t>
        </is>
      </c>
      <c r="C605" s="163" t="inlineStr">
        <is>
          <t>Salt marsh</t>
        </is>
      </c>
      <c r="D605" s="167" t="n">
        <v>34537.69724368442</v>
      </c>
      <c r="E605" s="166" t="n"/>
      <c r="F605" s="166" t="n"/>
      <c r="G605" s="126" t="inlineStr">
        <is>
          <t>Salt marsh extent from WCMC</t>
        </is>
      </c>
      <c r="H605" s="126" t="n"/>
      <c r="I605" s="126" t="n"/>
    </row>
    <row r="606">
      <c r="A606" s="126" t="inlineStr">
        <is>
          <t>Croatia</t>
        </is>
      </c>
      <c r="B606" s="143" t="inlineStr">
        <is>
          <t>HRV</t>
        </is>
      </c>
      <c r="C606" s="163" t="inlineStr">
        <is>
          <t>Salt marsh</t>
        </is>
      </c>
      <c r="D606" s="167" t="n">
        <v>5172.590372338812</v>
      </c>
      <c r="E606" s="166" t="n"/>
      <c r="F606" s="166" t="n"/>
      <c r="G606" s="126" t="inlineStr">
        <is>
          <t>Salt marsh extent from WCMC</t>
        </is>
      </c>
      <c r="H606" s="126" t="n"/>
      <c r="I606" s="126" t="n"/>
    </row>
    <row r="607">
      <c r="A607" s="126" t="inlineStr">
        <is>
          <t>United Kingdom of Great Britain and Northern Ireland</t>
        </is>
      </c>
      <c r="B607" s="143" t="inlineStr">
        <is>
          <t>GBR</t>
        </is>
      </c>
      <c r="C607" s="163" t="inlineStr">
        <is>
          <t>Salt marsh</t>
        </is>
      </c>
      <c r="D607" s="167" t="n">
        <v>52770.04511156891</v>
      </c>
      <c r="E607" s="166" t="n"/>
      <c r="F607" s="166" t="n"/>
      <c r="G607" s="126" t="inlineStr">
        <is>
          <t>Salt marsh extent from WCMC</t>
        </is>
      </c>
      <c r="H607" s="126" t="n"/>
      <c r="I607" s="126" t="n"/>
    </row>
    <row r="608">
      <c r="A608" s="126" t="inlineStr">
        <is>
          <t>Malta</t>
        </is>
      </c>
      <c r="B608" s="143" t="inlineStr">
        <is>
          <t>MLT</t>
        </is>
      </c>
      <c r="C608" s="163" t="inlineStr">
        <is>
          <t>Salt marsh</t>
        </is>
      </c>
      <c r="D608" s="167" t="n"/>
      <c r="E608" s="166" t="n"/>
      <c r="F608" s="166" t="n"/>
      <c r="G608" s="126" t="inlineStr">
        <is>
          <t>Salt marsh extent from WCMC</t>
        </is>
      </c>
      <c r="H608" s="126" t="n"/>
      <c r="I608" s="126" t="n"/>
    </row>
    <row r="609">
      <c r="A609" s="126" t="inlineStr">
        <is>
          <t>Cyprus</t>
        </is>
      </c>
      <c r="B609" s="143" t="inlineStr">
        <is>
          <t>CYP</t>
        </is>
      </c>
      <c r="C609" s="163" t="inlineStr">
        <is>
          <t>Salt marsh</t>
        </is>
      </c>
      <c r="D609" s="167" t="n">
        <v>297.8603719696046</v>
      </c>
      <c r="E609" s="166" t="n"/>
      <c r="F609" s="166" t="n"/>
      <c r="G609" s="126" t="inlineStr">
        <is>
          <t>Salt marsh extent from WCMC</t>
        </is>
      </c>
      <c r="H609" s="126" t="n"/>
      <c r="I609" s="126" t="n"/>
    </row>
    <row r="610">
      <c r="A610" s="126" t="inlineStr">
        <is>
          <t>Norway</t>
        </is>
      </c>
      <c r="B610" s="143" t="inlineStr">
        <is>
          <t>NOR</t>
        </is>
      </c>
      <c r="C610" s="163" t="inlineStr">
        <is>
          <t>Salt marsh</t>
        </is>
      </c>
      <c r="D610" s="167" t="n">
        <v>4897.01862272995</v>
      </c>
      <c r="E610" s="166" t="n"/>
      <c r="F610" s="166" t="n"/>
      <c r="G610" s="126" t="inlineStr">
        <is>
          <t>Salt marsh extent from WCMC</t>
        </is>
      </c>
      <c r="H610" s="126" t="n"/>
      <c r="I610" s="126" t="n"/>
    </row>
    <row r="611">
      <c r="A611" s="126" t="inlineStr">
        <is>
          <t>Albania</t>
        </is>
      </c>
      <c r="B611" s="143" t="inlineStr">
        <is>
          <t>ALB</t>
        </is>
      </c>
      <c r="C611" s="163" t="inlineStr">
        <is>
          <t>Salt marsh</t>
        </is>
      </c>
      <c r="D611" s="167" t="n">
        <v>7900.330886491285</v>
      </c>
      <c r="E611" s="166" t="n"/>
      <c r="F611" s="166" t="n"/>
      <c r="G611" s="126" t="inlineStr">
        <is>
          <t>Salt marsh extent from WCMC</t>
        </is>
      </c>
      <c r="H611" s="126" t="n"/>
      <c r="I611" s="126" t="n"/>
    </row>
    <row r="612">
      <c r="A612" s="126" t="inlineStr">
        <is>
          <t>Algeria</t>
        </is>
      </c>
      <c r="B612" s="143" t="inlineStr">
        <is>
          <t>DZA</t>
        </is>
      </c>
      <c r="C612" s="163" t="inlineStr">
        <is>
          <t>Salt marsh</t>
        </is>
      </c>
      <c r="D612" s="167" t="n">
        <v>2691.763111977576</v>
      </c>
      <c r="E612" s="166" t="n"/>
      <c r="F612" s="166" t="n"/>
      <c r="G612" s="126" t="inlineStr">
        <is>
          <t>Salt marsh extent from WCMC</t>
        </is>
      </c>
      <c r="H612" s="126" t="n"/>
      <c r="I612" s="126" t="n"/>
    </row>
    <row r="613">
      <c r="A613" s="126" t="inlineStr">
        <is>
          <t>Sweden</t>
        </is>
      </c>
      <c r="B613" s="143" t="inlineStr">
        <is>
          <t>SWE</t>
        </is>
      </c>
      <c r="C613" s="163" t="inlineStr">
        <is>
          <t>Salt marsh</t>
        </is>
      </c>
      <c r="D613" s="167" t="n">
        <v>11706.71586131982</v>
      </c>
      <c r="E613" s="166" t="n"/>
      <c r="F613" s="166" t="n"/>
      <c r="G613" s="126" t="inlineStr">
        <is>
          <t>Salt marsh extent from WCMC</t>
        </is>
      </c>
      <c r="H613" s="126" t="n"/>
      <c r="I613" s="126" t="n"/>
    </row>
    <row r="614">
      <c r="A614" s="126" t="inlineStr">
        <is>
          <t>Israel</t>
        </is>
      </c>
      <c r="B614" s="143" t="inlineStr">
        <is>
          <t>ISR</t>
        </is>
      </c>
      <c r="C614" s="163" t="inlineStr">
        <is>
          <t>Salt marsh</t>
        </is>
      </c>
      <c r="D614" s="167" t="n">
        <v>8.756953829956055</v>
      </c>
      <c r="E614" s="166" t="n"/>
      <c r="F614" s="166" t="n"/>
      <c r="G614" s="126" t="inlineStr">
        <is>
          <t>Salt marsh extent from WCMC</t>
        </is>
      </c>
      <c r="H614" s="126" t="n"/>
      <c r="I614" s="126" t="n"/>
    </row>
    <row r="615">
      <c r="A615" s="126" t="inlineStr">
        <is>
          <t>Montserrat</t>
        </is>
      </c>
      <c r="B615" s="143" t="inlineStr">
        <is>
          <t>MSR</t>
        </is>
      </c>
      <c r="C615" s="163" t="inlineStr">
        <is>
          <t>Salt marsh</t>
        </is>
      </c>
      <c r="D615" s="167" t="n"/>
      <c r="E615" s="166" t="n"/>
      <c r="F615" s="166" t="n"/>
      <c r="G615" s="126" t="inlineStr">
        <is>
          <t>Salt marsh extent from WCMC</t>
        </is>
      </c>
      <c r="H615" s="126" t="n"/>
      <c r="I615" s="126" t="n"/>
    </row>
    <row r="616">
      <c r="A616" s="126" t="inlineStr">
        <is>
          <t>Libya</t>
        </is>
      </c>
      <c r="B616" s="143" t="inlineStr">
        <is>
          <t>LBY</t>
        </is>
      </c>
      <c r="C616" s="163" t="inlineStr">
        <is>
          <t>Salt marsh</t>
        </is>
      </c>
      <c r="D616" s="167" t="n">
        <v>200.7276767946281</v>
      </c>
      <c r="E616" s="166" t="n"/>
      <c r="F616" s="166" t="n"/>
      <c r="G616" s="126" t="inlineStr">
        <is>
          <t>Salt marsh extent from WCMC</t>
        </is>
      </c>
      <c r="H616" s="126" t="n"/>
      <c r="I616" s="126" t="n"/>
    </row>
    <row r="617">
      <c r="A617" s="126" t="inlineStr">
        <is>
          <t>Netherlands</t>
        </is>
      </c>
      <c r="B617" s="143" t="inlineStr">
        <is>
          <t>NLD</t>
        </is>
      </c>
      <c r="C617" s="163" t="inlineStr">
        <is>
          <t>Salt marsh</t>
        </is>
      </c>
      <c r="D617" s="167" t="n">
        <v>18394.4899618309</v>
      </c>
      <c r="E617" s="166" t="n"/>
      <c r="F617" s="166" t="n"/>
      <c r="G617" s="126" t="inlineStr">
        <is>
          <t>Salt marsh extent from WCMC</t>
        </is>
      </c>
      <c r="H617" s="126" t="n"/>
      <c r="I617" s="126" t="n"/>
    </row>
    <row r="618">
      <c r="A618" s="126" t="inlineStr">
        <is>
          <t>Poland</t>
        </is>
      </c>
      <c r="B618" s="143" t="inlineStr">
        <is>
          <t>POL</t>
        </is>
      </c>
      <c r="C618" s="163" t="inlineStr">
        <is>
          <t>Salt marsh</t>
        </is>
      </c>
      <c r="D618" s="167" t="n">
        <v>16137.22566606953</v>
      </c>
      <c r="E618" s="166" t="n"/>
      <c r="F618" s="166" t="n"/>
      <c r="G618" s="126" t="inlineStr">
        <is>
          <t>Salt marsh extent from WCMC</t>
        </is>
      </c>
      <c r="H618" s="126" t="n"/>
      <c r="I618" s="126" t="n"/>
    </row>
    <row r="619">
      <c r="A619" s="126" t="inlineStr">
        <is>
          <t>Turkey</t>
        </is>
      </c>
      <c r="B619" s="143" t="inlineStr">
        <is>
          <t>TUR</t>
        </is>
      </c>
      <c r="C619" s="163" t="inlineStr">
        <is>
          <t>Salt marsh</t>
        </is>
      </c>
      <c r="D619" s="167" t="n">
        <v>25250.38838530804</v>
      </c>
      <c r="E619" s="166" t="n"/>
      <c r="F619" s="166" t="n"/>
      <c r="G619" s="126" t="inlineStr">
        <is>
          <t>Salt marsh extent from WCMC</t>
        </is>
      </c>
      <c r="H619" s="126" t="n"/>
      <c r="I619" s="126" t="n"/>
    </row>
    <row r="620">
      <c r="A620" s="126" t="inlineStr">
        <is>
          <t>Jordan</t>
        </is>
      </c>
      <c r="B620" s="143" t="inlineStr">
        <is>
          <t>JOR</t>
        </is>
      </c>
      <c r="C620" s="163" t="inlineStr">
        <is>
          <t>Salt marsh</t>
        </is>
      </c>
      <c r="D620" s="167" t="n"/>
      <c r="E620" s="166" t="n"/>
      <c r="F620" s="166" t="n"/>
      <c r="G620" s="126" t="inlineStr">
        <is>
          <t>Salt marsh extent from WCMC</t>
        </is>
      </c>
      <c r="H620" s="126" t="n"/>
      <c r="I620" s="126" t="n"/>
    </row>
    <row r="621">
      <c r="A621" s="126" t="inlineStr">
        <is>
          <t>China, Hong Kong Special Administrative Region</t>
        </is>
      </c>
      <c r="B621" s="143" t="inlineStr">
        <is>
          <t>HKG</t>
        </is>
      </c>
      <c r="C621" s="163" t="inlineStr">
        <is>
          <t>Salt marsh</t>
        </is>
      </c>
      <c r="D621" s="167" t="n"/>
      <c r="E621" s="166" t="n"/>
      <c r="F621" s="166" t="n"/>
      <c r="G621" s="126" t="inlineStr">
        <is>
          <t>Salt marsh extent from WCMC</t>
        </is>
      </c>
      <c r="H621" s="126" t="n"/>
      <c r="I621" s="126" t="n"/>
    </row>
    <row r="622">
      <c r="A622" s="126" t="inlineStr">
        <is>
          <t>Slovenia</t>
        </is>
      </c>
      <c r="B622" s="143" t="inlineStr">
        <is>
          <t>SVN</t>
        </is>
      </c>
      <c r="C622" s="163" t="inlineStr">
        <is>
          <t>Salt marsh</t>
        </is>
      </c>
      <c r="D622" s="167" t="n">
        <v>129.9029849311828</v>
      </c>
      <c r="E622" s="166" t="n"/>
      <c r="F622" s="166" t="n"/>
      <c r="G622" s="126" t="inlineStr">
        <is>
          <t>Salt marsh extent from WCMC</t>
        </is>
      </c>
      <c r="H622" s="126" t="n"/>
      <c r="I622" s="126" t="n"/>
    </row>
    <row r="623">
      <c r="A623" s="126" t="inlineStr">
        <is>
          <t>Argentina</t>
        </is>
      </c>
      <c r="B623" s="143" t="inlineStr">
        <is>
          <t>ARG</t>
        </is>
      </c>
      <c r="C623" s="163" t="inlineStr">
        <is>
          <t>Salt marsh</t>
        </is>
      </c>
      <c r="D623" s="167" t="n">
        <v>242867.7987706515</v>
      </c>
      <c r="E623" s="166" t="n"/>
      <c r="F623" s="166" t="n"/>
      <c r="G623" s="126" t="inlineStr">
        <is>
          <t>Salt marsh extent from WCMC</t>
        </is>
      </c>
      <c r="H623" s="126" t="n"/>
      <c r="I623" s="126" t="n"/>
    </row>
    <row r="624">
      <c r="A624" s="126" t="inlineStr">
        <is>
          <t>Azerbaijan</t>
        </is>
      </c>
      <c r="B624" s="143" t="inlineStr">
        <is>
          <t>AZE</t>
        </is>
      </c>
      <c r="C624" s="163" t="inlineStr">
        <is>
          <t>Salt marsh</t>
        </is>
      </c>
      <c r="D624" s="167" t="n"/>
      <c r="E624" s="166" t="n"/>
      <c r="F624" s="166" t="n"/>
      <c r="G624" s="126" t="inlineStr">
        <is>
          <t>Salt marsh extent from WCMC</t>
        </is>
      </c>
      <c r="H624" s="126" t="n"/>
      <c r="I624" s="126" t="n"/>
    </row>
    <row r="625">
      <c r="A625" s="126" t="inlineStr">
        <is>
          <t>Belgium</t>
        </is>
      </c>
      <c r="B625" s="143" t="inlineStr">
        <is>
          <t>BEL</t>
        </is>
      </c>
      <c r="C625" s="163" t="inlineStr">
        <is>
          <t>Salt marsh</t>
        </is>
      </c>
      <c r="D625" s="167" t="n">
        <v>545.4318218194444</v>
      </c>
      <c r="E625" s="166" t="n"/>
      <c r="F625" s="166" t="n"/>
      <c r="G625" s="126" t="inlineStr">
        <is>
          <t>Salt marsh extent from WCMC</t>
        </is>
      </c>
      <c r="H625" s="126" t="n"/>
      <c r="I625" s="126" t="n"/>
    </row>
    <row r="626">
      <c r="A626" s="126" t="inlineStr">
        <is>
          <t>Bosnia and Herzegovina</t>
        </is>
      </c>
      <c r="B626" s="143" t="inlineStr">
        <is>
          <t>BIH</t>
        </is>
      </c>
      <c r="C626" s="163" t="inlineStr">
        <is>
          <t>Salt marsh</t>
        </is>
      </c>
      <c r="D626" s="167" t="n">
        <v>593.1902896684654</v>
      </c>
      <c r="E626" s="166" t="n"/>
      <c r="F626" s="166" t="n"/>
      <c r="G626" s="126" t="inlineStr">
        <is>
          <t>Salt marsh extent from WCMC</t>
        </is>
      </c>
      <c r="H626" s="126" t="n"/>
      <c r="I626" s="126" t="n"/>
    </row>
    <row r="627">
      <c r="A627" s="126" t="inlineStr">
        <is>
          <t>British Indian Ocean Territory</t>
        </is>
      </c>
      <c r="B627" s="143" t="inlineStr">
        <is>
          <t>IOT</t>
        </is>
      </c>
      <c r="C627" s="163" t="inlineStr">
        <is>
          <t>Salt marsh</t>
        </is>
      </c>
      <c r="D627" s="167" t="n"/>
      <c r="E627" s="166" t="n"/>
      <c r="F627" s="166" t="n"/>
      <c r="G627" s="126" t="inlineStr">
        <is>
          <t>Salt marsh extent from WCMC</t>
        </is>
      </c>
      <c r="H627" s="126" t="n"/>
      <c r="I627" s="126" t="n"/>
    </row>
    <row r="628">
      <c r="A628" s="126" t="inlineStr">
        <is>
          <t>Bulgaria</t>
        </is>
      </c>
      <c r="B628" s="143" t="inlineStr">
        <is>
          <t>BGR</t>
        </is>
      </c>
      <c r="C628" s="163" t="inlineStr">
        <is>
          <t>Salt marsh</t>
        </is>
      </c>
      <c r="D628" s="167" t="n">
        <v>1954.269278890067</v>
      </c>
      <c r="E628" s="166" t="n"/>
      <c r="F628" s="166" t="n"/>
      <c r="G628" s="126" t="inlineStr">
        <is>
          <t>Salt marsh extent from WCMC</t>
        </is>
      </c>
      <c r="H628" s="126" t="n"/>
      <c r="I628" s="126" t="n"/>
    </row>
    <row r="629">
      <c r="A629" s="126" t="inlineStr">
        <is>
          <t>Cabo Verde</t>
        </is>
      </c>
      <c r="B629" s="143" t="inlineStr">
        <is>
          <t>CPV</t>
        </is>
      </c>
      <c r="C629" s="163" t="inlineStr">
        <is>
          <t>Salt marsh</t>
        </is>
      </c>
      <c r="D629" s="167" t="n"/>
      <c r="E629" s="166" t="n"/>
      <c r="F629" s="166" t="n"/>
      <c r="G629" s="126" t="inlineStr">
        <is>
          <t>Salt marsh extent from WCMC</t>
        </is>
      </c>
      <c r="H629" s="126" t="n"/>
      <c r="I629" s="126" t="n"/>
    </row>
    <row r="630">
      <c r="A630" s="126" t="inlineStr">
        <is>
          <t>Chile</t>
        </is>
      </c>
      <c r="B630" s="143" t="inlineStr">
        <is>
          <t>CHL</t>
        </is>
      </c>
      <c r="C630" s="163" t="inlineStr">
        <is>
          <t>Salt marsh</t>
        </is>
      </c>
      <c r="D630" s="167" t="n">
        <v>45936.44386377812</v>
      </c>
      <c r="E630" s="166" t="n"/>
      <c r="F630" s="166" t="n"/>
      <c r="G630" s="126" t="inlineStr">
        <is>
          <t>Salt marsh extent from WCMC</t>
        </is>
      </c>
      <c r="H630" s="126" t="n"/>
      <c r="I630" s="126" t="n"/>
    </row>
    <row r="631">
      <c r="A631" s="126" t="inlineStr">
        <is>
          <t>Estonia</t>
        </is>
      </c>
      <c r="B631" s="143" t="inlineStr">
        <is>
          <t>EST</t>
        </is>
      </c>
      <c r="C631" s="163" t="inlineStr">
        <is>
          <t>Salt marsh</t>
        </is>
      </c>
      <c r="D631" s="167" t="n">
        <v>26942.15546661427</v>
      </c>
      <c r="E631" s="166" t="n"/>
      <c r="F631" s="166" t="n"/>
      <c r="G631" s="126" t="inlineStr">
        <is>
          <t>Salt marsh extent from WCMC</t>
        </is>
      </c>
      <c r="H631" s="126" t="n"/>
      <c r="I631" s="126" t="n"/>
    </row>
    <row r="632">
      <c r="A632" s="126" t="inlineStr">
        <is>
          <t>Falkland Islands (Malvinas)</t>
        </is>
      </c>
      <c r="B632" s="143" t="inlineStr">
        <is>
          <t>FLK</t>
        </is>
      </c>
      <c r="C632" s="163" t="inlineStr">
        <is>
          <t>Salt marsh</t>
        </is>
      </c>
      <c r="D632" s="167" t="n">
        <v>651.3395013203685</v>
      </c>
      <c r="E632" s="166" t="n"/>
      <c r="F632" s="166" t="n"/>
      <c r="G632" s="126" t="inlineStr">
        <is>
          <t>Salt marsh extent from WCMC</t>
        </is>
      </c>
      <c r="H632" s="126" t="n"/>
      <c r="I632" s="126" t="n"/>
    </row>
    <row r="633">
      <c r="A633" s="126" t="inlineStr">
        <is>
          <t>Faroe Islands</t>
        </is>
      </c>
      <c r="B633" s="143" t="inlineStr">
        <is>
          <t>FRO</t>
        </is>
      </c>
      <c r="C633" s="163" t="inlineStr">
        <is>
          <t>Salt marsh</t>
        </is>
      </c>
      <c r="D633" s="167" t="n"/>
      <c r="E633" s="166" t="n"/>
      <c r="F633" s="166" t="n"/>
      <c r="G633" s="126" t="inlineStr">
        <is>
          <t>Salt marsh extent from WCMC</t>
        </is>
      </c>
      <c r="H633" s="126" t="n"/>
      <c r="I633" s="126" t="n"/>
    </row>
    <row r="634">
      <c r="A634" s="126" t="inlineStr">
        <is>
          <t>Finland</t>
        </is>
      </c>
      <c r="B634" s="143" t="inlineStr">
        <is>
          <t>FIN</t>
        </is>
      </c>
      <c r="C634" s="163" t="inlineStr">
        <is>
          <t>Salt marsh</t>
        </is>
      </c>
      <c r="D634" s="167" t="n">
        <v>13247.3784150712</v>
      </c>
      <c r="E634" s="166" t="n"/>
      <c r="F634" s="166" t="n"/>
      <c r="G634" s="126" t="inlineStr">
        <is>
          <t>Salt marsh extent from WCMC</t>
        </is>
      </c>
      <c r="H634" s="126" t="n"/>
      <c r="I634" s="126" t="n"/>
    </row>
    <row r="635">
      <c r="A635" s="126" t="inlineStr">
        <is>
          <t>Georgia</t>
        </is>
      </c>
      <c r="B635" s="143" t="inlineStr">
        <is>
          <t>GEO</t>
        </is>
      </c>
      <c r="C635" s="163" t="inlineStr">
        <is>
          <t>Salt marsh</t>
        </is>
      </c>
      <c r="D635" s="167" t="n">
        <v>6503.844473049568</v>
      </c>
      <c r="E635" s="166" t="n"/>
      <c r="F635" s="166" t="n"/>
      <c r="G635" s="126" t="inlineStr">
        <is>
          <t>Salt marsh extent from WCMC</t>
        </is>
      </c>
      <c r="H635" s="126" t="n"/>
      <c r="I635" s="126" t="n"/>
    </row>
    <row r="636">
      <c r="A636" s="126" t="inlineStr">
        <is>
          <t>Gibraltar</t>
        </is>
      </c>
      <c r="B636" s="143" t="inlineStr">
        <is>
          <t>GIB</t>
        </is>
      </c>
      <c r="C636" s="163" t="inlineStr">
        <is>
          <t>Salt marsh</t>
        </is>
      </c>
      <c r="D636" s="167" t="n"/>
      <c r="E636" s="166" t="n"/>
      <c r="F636" s="166" t="n"/>
      <c r="G636" s="126" t="inlineStr">
        <is>
          <t>Salt marsh extent from WCMC</t>
        </is>
      </c>
      <c r="H636" s="126" t="n"/>
      <c r="I636" s="126" t="n"/>
    </row>
    <row r="637">
      <c r="A637" s="126" t="inlineStr">
        <is>
          <t>Greenland</t>
        </is>
      </c>
      <c r="B637" s="143" t="inlineStr">
        <is>
          <t>GRL</t>
        </is>
      </c>
      <c r="C637" s="163" t="inlineStr">
        <is>
          <t>Salt marsh</t>
        </is>
      </c>
      <c r="D637" s="167" t="n">
        <v>391202.346593456</v>
      </c>
      <c r="E637" s="166" t="n"/>
      <c r="F637" s="166" t="n"/>
      <c r="G637" s="126" t="inlineStr">
        <is>
          <t>Salt marsh extent from WCMC</t>
        </is>
      </c>
      <c r="H637" s="126" t="n"/>
      <c r="I637" s="126" t="n"/>
    </row>
    <row r="638">
      <c r="A638" s="126" t="inlineStr">
        <is>
          <t>Guernsey</t>
        </is>
      </c>
      <c r="B638" s="143" t="inlineStr">
        <is>
          <t>GGY</t>
        </is>
      </c>
      <c r="C638" s="163" t="inlineStr">
        <is>
          <t>Salt marsh</t>
        </is>
      </c>
      <c r="D638" s="167" t="n"/>
      <c r="E638" s="166" t="n"/>
      <c r="F638" s="166" t="n"/>
      <c r="G638" s="126" t="inlineStr">
        <is>
          <t>Salt marsh extent from WCMC</t>
        </is>
      </c>
      <c r="H638" s="126" t="n"/>
      <c r="I638" s="126" t="n"/>
    </row>
    <row r="639">
      <c r="A639" s="126" t="inlineStr">
        <is>
          <t>Iceland</t>
        </is>
      </c>
      <c r="B639" s="143" t="inlineStr">
        <is>
          <t>ISL</t>
        </is>
      </c>
      <c r="C639" s="163" t="inlineStr">
        <is>
          <t>Salt marsh</t>
        </is>
      </c>
      <c r="D639" s="167" t="n"/>
      <c r="E639" s="166" t="n"/>
      <c r="F639" s="166" t="n"/>
      <c r="G639" s="126" t="inlineStr">
        <is>
          <t>Salt marsh extent from WCMC</t>
        </is>
      </c>
      <c r="H639" s="126" t="n"/>
      <c r="I639" s="126" t="n"/>
    </row>
    <row r="640">
      <c r="A640" s="126" t="inlineStr">
        <is>
          <t>Iraq</t>
        </is>
      </c>
      <c r="B640" s="143" t="inlineStr">
        <is>
          <t>IRQ</t>
        </is>
      </c>
      <c r="C640" s="163" t="inlineStr">
        <is>
          <t>Salt marsh</t>
        </is>
      </c>
      <c r="D640" s="167" t="n">
        <v>138.8951002986862</v>
      </c>
      <c r="E640" s="166" t="n"/>
      <c r="F640" s="166" t="n"/>
      <c r="G640" s="126" t="inlineStr">
        <is>
          <t>Salt marsh extent from WCMC</t>
        </is>
      </c>
      <c r="H640" s="126" t="n"/>
      <c r="I640" s="126" t="n"/>
    </row>
    <row r="641">
      <c r="A641" s="126" t="inlineStr">
        <is>
          <t>Ireland</t>
        </is>
      </c>
      <c r="B641" s="143" t="inlineStr">
        <is>
          <t>IRL</t>
        </is>
      </c>
      <c r="C641" s="163" t="inlineStr">
        <is>
          <t>Salt marsh</t>
        </is>
      </c>
      <c r="D641" s="167" t="n">
        <v>13059.00317409447</v>
      </c>
      <c r="E641" s="166" t="n"/>
      <c r="F641" s="166" t="n"/>
      <c r="G641" s="126" t="inlineStr">
        <is>
          <t>Salt marsh extent from WCMC</t>
        </is>
      </c>
      <c r="H641" s="126" t="n"/>
      <c r="I641" s="126" t="n"/>
    </row>
    <row r="642">
      <c r="A642" s="126" t="inlineStr">
        <is>
          <t>Isle of Man</t>
        </is>
      </c>
      <c r="B642" s="143" t="inlineStr">
        <is>
          <t>IMN</t>
        </is>
      </c>
      <c r="C642" s="163" t="inlineStr">
        <is>
          <t>Salt marsh</t>
        </is>
      </c>
      <c r="D642" s="167" t="n"/>
      <c r="E642" s="166" t="n"/>
      <c r="F642" s="166" t="n"/>
      <c r="G642" s="126" t="inlineStr">
        <is>
          <t>Salt marsh extent from WCMC</t>
        </is>
      </c>
      <c r="H642" s="126" t="n"/>
      <c r="I642" s="126" t="n"/>
    </row>
    <row r="643">
      <c r="A643" s="126" t="inlineStr">
        <is>
          <t>Jersey</t>
        </is>
      </c>
      <c r="B643" s="143" t="inlineStr">
        <is>
          <t>JEY</t>
        </is>
      </c>
      <c r="C643" s="163" t="inlineStr">
        <is>
          <t>Salt marsh</t>
        </is>
      </c>
      <c r="D643" s="167" t="n"/>
      <c r="E643" s="166" t="n"/>
      <c r="F643" s="166" t="n"/>
      <c r="G643" s="126" t="inlineStr">
        <is>
          <t>Salt marsh extent from WCMC</t>
        </is>
      </c>
      <c r="H643" s="126" t="n"/>
      <c r="I643" s="126" t="n"/>
    </row>
    <row r="644">
      <c r="A644" s="126" t="inlineStr">
        <is>
          <t>Kazakhstan</t>
        </is>
      </c>
      <c r="B644" s="143" t="inlineStr">
        <is>
          <t>KAZ</t>
        </is>
      </c>
      <c r="C644" s="163" t="inlineStr">
        <is>
          <t>Salt marsh</t>
        </is>
      </c>
      <c r="D644" s="167" t="n"/>
      <c r="E644" s="166" t="n"/>
      <c r="F644" s="166" t="n"/>
      <c r="G644" s="126" t="inlineStr">
        <is>
          <t>Salt marsh extent from WCMC</t>
        </is>
      </c>
      <c r="H644" s="126" t="n"/>
      <c r="I644" s="126" t="n"/>
    </row>
    <row r="645">
      <c r="A645" s="126" t="inlineStr">
        <is>
          <t>Democratic People's Republic of Korea</t>
        </is>
      </c>
      <c r="B645" s="143" t="inlineStr">
        <is>
          <t>PRK</t>
        </is>
      </c>
      <c r="C645" s="163" t="inlineStr">
        <is>
          <t>Salt marsh</t>
        </is>
      </c>
      <c r="D645" s="167" t="n">
        <v>8052.106409064703</v>
      </c>
      <c r="E645" s="166" t="n"/>
      <c r="F645" s="166" t="n"/>
      <c r="G645" s="126" t="inlineStr">
        <is>
          <t>Salt marsh extent from WCMC</t>
        </is>
      </c>
      <c r="H645" s="126" t="n"/>
      <c r="I645" s="126" t="n"/>
    </row>
    <row r="646">
      <c r="A646" s="126" t="inlineStr">
        <is>
          <t>Republic of Korea</t>
        </is>
      </c>
      <c r="B646" s="143" t="inlineStr">
        <is>
          <t>KOR</t>
        </is>
      </c>
      <c r="C646" s="163" t="inlineStr">
        <is>
          <t>Salt marsh</t>
        </is>
      </c>
      <c r="D646" s="167" t="n">
        <v>18085.90983501811</v>
      </c>
      <c r="E646" s="166" t="n"/>
      <c r="F646" s="166" t="n"/>
      <c r="G646" s="126" t="inlineStr">
        <is>
          <t>Salt marsh extent from WCMC</t>
        </is>
      </c>
      <c r="H646" s="126" t="n"/>
      <c r="I646" s="126" t="n"/>
    </row>
    <row r="647">
      <c r="A647" s="126" t="inlineStr">
        <is>
          <t>Latvia</t>
        </is>
      </c>
      <c r="B647" s="143" t="inlineStr">
        <is>
          <t>LVA</t>
        </is>
      </c>
      <c r="C647" s="163" t="inlineStr">
        <is>
          <t>Salt marsh</t>
        </is>
      </c>
      <c r="D647" s="167" t="n">
        <v>16361.4057192153</v>
      </c>
      <c r="E647" s="166" t="n"/>
      <c r="F647" s="166" t="n"/>
      <c r="G647" s="126" t="inlineStr">
        <is>
          <t>Salt marsh extent from WCMC</t>
        </is>
      </c>
      <c r="H647" s="126" t="n"/>
      <c r="I647" s="126" t="n"/>
    </row>
    <row r="648">
      <c r="A648" s="126" t="inlineStr">
        <is>
          <t>Lebanon</t>
        </is>
      </c>
      <c r="B648" s="143" t="inlineStr">
        <is>
          <t>LBN</t>
        </is>
      </c>
      <c r="C648" s="163" t="inlineStr">
        <is>
          <t>Salt marsh</t>
        </is>
      </c>
      <c r="D648" s="167" t="n"/>
      <c r="E648" s="166" t="n"/>
      <c r="F648" s="166" t="n"/>
      <c r="G648" s="126" t="inlineStr">
        <is>
          <t>Salt marsh extent from WCMC</t>
        </is>
      </c>
      <c r="H648" s="126" t="n"/>
      <c r="I648" s="126" t="n"/>
    </row>
    <row r="649">
      <c r="A649" s="126" t="inlineStr">
        <is>
          <t>Lithuania</t>
        </is>
      </c>
      <c r="B649" s="143" t="inlineStr">
        <is>
          <t>LTU</t>
        </is>
      </c>
      <c r="C649" s="163" t="inlineStr">
        <is>
          <t>Salt marsh</t>
        </is>
      </c>
      <c r="D649" s="167" t="n">
        <v>3813.589559602908</v>
      </c>
      <c r="E649" s="166" t="n"/>
      <c r="F649" s="166" t="n"/>
      <c r="G649" s="126" t="inlineStr">
        <is>
          <t>Salt marsh extent from WCMC</t>
        </is>
      </c>
      <c r="H649" s="126" t="n"/>
      <c r="I649" s="126" t="n"/>
    </row>
    <row r="650">
      <c r="A650" s="126" t="inlineStr">
        <is>
          <t>Monaco</t>
        </is>
      </c>
      <c r="B650" s="143" t="inlineStr">
        <is>
          <t>MCO</t>
        </is>
      </c>
      <c r="C650" s="163" t="inlineStr">
        <is>
          <t>Salt marsh</t>
        </is>
      </c>
      <c r="D650" s="167" t="n"/>
      <c r="E650" s="166" t="n"/>
      <c r="F650" s="166" t="n"/>
      <c r="G650" s="126" t="inlineStr">
        <is>
          <t>Salt marsh extent from WCMC</t>
        </is>
      </c>
      <c r="H650" s="126" t="n"/>
      <c r="I650" s="126" t="n"/>
    </row>
    <row r="651">
      <c r="A651" s="126" t="inlineStr">
        <is>
          <t>Montenegro</t>
        </is>
      </c>
      <c r="B651" s="143" t="inlineStr">
        <is>
          <t>MNE</t>
        </is>
      </c>
      <c r="C651" s="163" t="inlineStr">
        <is>
          <t>Salt marsh</t>
        </is>
      </c>
      <c r="D651" s="167" t="n">
        <v>2667.162224538287</v>
      </c>
      <c r="E651" s="166" t="n"/>
      <c r="F651" s="166" t="n"/>
      <c r="G651" s="126" t="inlineStr">
        <is>
          <t>Salt marsh extent from WCMC</t>
        </is>
      </c>
      <c r="H651" s="126" t="n"/>
      <c r="I651" s="126" t="n"/>
    </row>
    <row r="652">
      <c r="A652" s="126" t="inlineStr">
        <is>
          <t>Morocco</t>
        </is>
      </c>
      <c r="B652" s="143" t="inlineStr">
        <is>
          <t>MAR</t>
        </is>
      </c>
      <c r="C652" s="163" t="inlineStr">
        <is>
          <t>Salt marsh</t>
        </is>
      </c>
      <c r="D652" s="167" t="n">
        <v>4301.781117957168</v>
      </c>
      <c r="E652" s="166" t="n"/>
      <c r="F652" s="166" t="n"/>
      <c r="G652" s="126" t="inlineStr">
        <is>
          <t>Salt marsh extent from WCMC</t>
        </is>
      </c>
      <c r="H652" s="126" t="n"/>
      <c r="I652" s="126" t="n"/>
    </row>
    <row r="653">
      <c r="A653" s="126" t="inlineStr">
        <is>
          <t>Namibia</t>
        </is>
      </c>
      <c r="B653" s="143" t="inlineStr">
        <is>
          <t>NAM</t>
        </is>
      </c>
      <c r="C653" s="163" t="inlineStr">
        <is>
          <t>Salt marsh</t>
        </is>
      </c>
      <c r="D653" s="167" t="n">
        <v>395.1710071453227</v>
      </c>
      <c r="E653" s="166" t="n"/>
      <c r="F653" s="166" t="n"/>
      <c r="G653" s="126" t="inlineStr">
        <is>
          <t>Salt marsh extent from WCMC</t>
        </is>
      </c>
      <c r="H653" s="126" t="n"/>
      <c r="I653" s="126" t="n"/>
    </row>
    <row r="654">
      <c r="A654" s="126" t="inlineStr">
        <is>
          <t>Nauru</t>
        </is>
      </c>
      <c r="B654" s="143" t="inlineStr">
        <is>
          <t>NRU</t>
        </is>
      </c>
      <c r="C654" s="163" t="inlineStr">
        <is>
          <t>Salt marsh</t>
        </is>
      </c>
      <c r="D654" s="167" t="n"/>
      <c r="E654" s="166" t="n"/>
      <c r="F654" s="166" t="n"/>
      <c r="G654" s="126" t="inlineStr">
        <is>
          <t>Salt marsh extent from WCMC</t>
        </is>
      </c>
      <c r="H654" s="126" t="n"/>
      <c r="I654" s="126" t="n"/>
    </row>
    <row r="655">
      <c r="A655" s="126" t="inlineStr">
        <is>
          <t>Niue</t>
        </is>
      </c>
      <c r="B655" s="143" t="inlineStr">
        <is>
          <t>NIU</t>
        </is>
      </c>
      <c r="C655" s="163" t="inlineStr">
        <is>
          <t>Salt marsh</t>
        </is>
      </c>
      <c r="D655" s="167" t="n"/>
      <c r="E655" s="166" t="n"/>
      <c r="F655" s="166" t="n"/>
      <c r="G655" s="126" t="inlineStr">
        <is>
          <t>Salt marsh extent from WCMC</t>
        </is>
      </c>
      <c r="H655" s="126" t="n"/>
      <c r="I655" s="126" t="n"/>
    </row>
    <row r="656">
      <c r="A656" s="126" t="inlineStr">
        <is>
          <t>Northern Mariana Islands</t>
        </is>
      </c>
      <c r="B656" s="143" t="inlineStr">
        <is>
          <t>MNP</t>
        </is>
      </c>
      <c r="C656" s="163" t="inlineStr">
        <is>
          <t>Salt marsh</t>
        </is>
      </c>
      <c r="D656" s="167" t="n"/>
      <c r="E656" s="166" t="n"/>
      <c r="F656" s="166" t="n"/>
      <c r="G656" s="126" t="inlineStr">
        <is>
          <t>Salt marsh extent from WCMC</t>
        </is>
      </c>
      <c r="H656" s="126" t="n"/>
      <c r="I656" s="126" t="n"/>
    </row>
    <row r="657">
      <c r="A657" s="126" t="inlineStr">
        <is>
          <t>Pitcairn</t>
        </is>
      </c>
      <c r="B657" s="143" t="inlineStr">
        <is>
          <t>PCN</t>
        </is>
      </c>
      <c r="C657" s="163" t="inlineStr">
        <is>
          <t>Salt marsh</t>
        </is>
      </c>
      <c r="D657" s="167" t="n"/>
      <c r="E657" s="166" t="n"/>
      <c r="F657" s="166" t="n"/>
      <c r="G657" s="126" t="inlineStr">
        <is>
          <t>Salt marsh extent from WCMC</t>
        </is>
      </c>
      <c r="H657" s="126" t="n"/>
      <c r="I657" s="126" t="n"/>
    </row>
    <row r="658">
      <c r="A658" s="126" t="inlineStr">
        <is>
          <t>Portugal</t>
        </is>
      </c>
      <c r="B658" s="143" t="inlineStr">
        <is>
          <t>PRT</t>
        </is>
      </c>
      <c r="C658" s="163" t="inlineStr">
        <is>
          <t>Salt marsh</t>
        </is>
      </c>
      <c r="D658" s="167" t="n">
        <v>15788.57313071851</v>
      </c>
      <c r="E658" s="166" t="n"/>
      <c r="F658" s="166" t="n"/>
      <c r="G658" s="126" t="inlineStr">
        <is>
          <t>Salt marsh extent from WCMC</t>
        </is>
      </c>
      <c r="H658" s="126" t="n"/>
      <c r="I658" s="126" t="n"/>
    </row>
    <row r="659">
      <c r="A659" s="126" t="inlineStr">
        <is>
          <t>Réunion</t>
        </is>
      </c>
      <c r="B659" s="143" t="inlineStr">
        <is>
          <t>REU</t>
        </is>
      </c>
      <c r="C659" s="163" t="inlineStr">
        <is>
          <t>Salt marsh</t>
        </is>
      </c>
      <c r="D659" s="167" t="n">
        <v>18.84851935577392</v>
      </c>
      <c r="E659" s="166" t="n"/>
      <c r="F659" s="166" t="n"/>
      <c r="G659" s="126" t="inlineStr">
        <is>
          <t>Salt marsh extent from WCMC</t>
        </is>
      </c>
      <c r="H659" s="126" t="n"/>
      <c r="I659" s="126" t="n"/>
    </row>
    <row r="660">
      <c r="A660" s="126" t="inlineStr">
        <is>
          <t>Romania</t>
        </is>
      </c>
      <c r="B660" s="143" t="inlineStr">
        <is>
          <t>ROU</t>
        </is>
      </c>
      <c r="C660" s="163" t="inlineStr">
        <is>
          <t>Salt marsh</t>
        </is>
      </c>
      <c r="D660" s="167" t="n">
        <v>66744.30032835441</v>
      </c>
      <c r="E660" s="166" t="n"/>
      <c r="F660" s="166" t="n"/>
      <c r="G660" s="126" t="inlineStr">
        <is>
          <t>Salt marsh extent from WCMC</t>
        </is>
      </c>
      <c r="H660" s="126" t="n"/>
      <c r="I660" s="126" t="n"/>
    </row>
    <row r="661">
      <c r="A661" s="126" t="inlineStr">
        <is>
          <t>Saint Helena</t>
        </is>
      </c>
      <c r="B661" s="143" t="inlineStr">
        <is>
          <t>SHN</t>
        </is>
      </c>
      <c r="C661" s="163" t="inlineStr">
        <is>
          <t>Salt marsh</t>
        </is>
      </c>
      <c r="D661" s="167" t="n"/>
      <c r="E661" s="166" t="n"/>
      <c r="F661" s="166" t="n"/>
      <c r="G661" s="126" t="inlineStr">
        <is>
          <t>Salt marsh extent from WCMC</t>
        </is>
      </c>
      <c r="H661" s="126" t="n"/>
      <c r="I661" s="126" t="n"/>
    </row>
    <row r="662">
      <c r="A662" s="126" t="inlineStr">
        <is>
          <t>Saint Pierre and Miquelon</t>
        </is>
      </c>
      <c r="B662" s="143" t="inlineStr">
        <is>
          <t>SPM</t>
        </is>
      </c>
      <c r="C662" s="163" t="inlineStr">
        <is>
          <t>Salt marsh</t>
        </is>
      </c>
      <c r="D662" s="167" t="n"/>
      <c r="E662" s="166" t="n"/>
      <c r="F662" s="166" t="n"/>
      <c r="G662" s="126" t="inlineStr">
        <is>
          <t>Salt marsh extent from WCMC</t>
        </is>
      </c>
      <c r="H662" s="126" t="n"/>
      <c r="I662" s="126" t="n"/>
    </row>
    <row r="663">
      <c r="A663" s="126" t="inlineStr">
        <is>
          <t>Syrian Arab Republic</t>
        </is>
      </c>
      <c r="B663" s="143" t="inlineStr">
        <is>
          <t>SYR</t>
        </is>
      </c>
      <c r="C663" s="163" t="inlineStr">
        <is>
          <t>Salt marsh</t>
        </is>
      </c>
      <c r="D663" s="167" t="n">
        <v>11.13711540298463</v>
      </c>
      <c r="E663" s="166" t="n"/>
      <c r="F663" s="166" t="n"/>
      <c r="G663" s="126" t="inlineStr">
        <is>
          <t>Salt marsh extent from WCMC</t>
        </is>
      </c>
      <c r="H663" s="126" t="n"/>
      <c r="I663" s="126" t="n"/>
    </row>
    <row r="664">
      <c r="A664" s="126" t="inlineStr">
        <is>
          <t>Tokelau</t>
        </is>
      </c>
      <c r="B664" s="143" t="inlineStr">
        <is>
          <t>TKL</t>
        </is>
      </c>
      <c r="C664" s="163" t="inlineStr">
        <is>
          <t>Salt marsh</t>
        </is>
      </c>
      <c r="D664" s="167" t="n"/>
      <c r="E664" s="166" t="n"/>
      <c r="F664" s="166" t="n"/>
      <c r="G664" s="126" t="inlineStr">
        <is>
          <t>Salt marsh extent from WCMC</t>
        </is>
      </c>
      <c r="H664" s="126" t="n"/>
      <c r="I664" s="126" t="n"/>
    </row>
    <row r="665">
      <c r="A665" s="126" t="inlineStr">
        <is>
          <t>Turkmenistan</t>
        </is>
      </c>
      <c r="B665" s="143" t="inlineStr">
        <is>
          <t>TKM</t>
        </is>
      </c>
      <c r="C665" s="163" t="inlineStr">
        <is>
          <t>Salt marsh</t>
        </is>
      </c>
      <c r="D665" s="167" t="n"/>
      <c r="E665" s="166" t="n"/>
      <c r="F665" s="166" t="n"/>
      <c r="G665" s="126" t="inlineStr">
        <is>
          <t>Salt marsh extent from WCMC</t>
        </is>
      </c>
      <c r="H665" s="126" t="n"/>
      <c r="I665" s="126" t="n"/>
    </row>
    <row r="666">
      <c r="A666" s="126" t="inlineStr">
        <is>
          <t>Uruguay</t>
        </is>
      </c>
      <c r="B666" s="143" t="inlineStr">
        <is>
          <t>URY</t>
        </is>
      </c>
      <c r="C666" s="163" t="inlineStr">
        <is>
          <t>Salt marsh</t>
        </is>
      </c>
      <c r="D666" s="167" t="n">
        <v>28675.20004499382</v>
      </c>
      <c r="E666" s="166" t="n"/>
      <c r="F666" s="166" t="n"/>
      <c r="G666" s="126" t="inlineStr">
        <is>
          <t>Salt marsh extent from WCMC</t>
        </is>
      </c>
      <c r="H666" s="126" t="n"/>
      <c r="I666" s="126" t="n"/>
    </row>
    <row r="667">
      <c r="A667" s="126" t="inlineStr">
        <is>
          <t>Western Sahara</t>
        </is>
      </c>
      <c r="B667" s="143" t="inlineStr">
        <is>
          <t>ESH</t>
        </is>
      </c>
      <c r="C667" s="163" t="inlineStr">
        <is>
          <t>Salt marsh</t>
        </is>
      </c>
      <c r="D667" s="167" t="n">
        <v>26.20053733825685</v>
      </c>
      <c r="E667" s="166" t="n"/>
      <c r="F667" s="166" t="n"/>
      <c r="G667" s="126" t="inlineStr">
        <is>
          <t>Salt marsh extent from WCMC</t>
        </is>
      </c>
      <c r="H667" s="126" t="n"/>
      <c r="I667" s="126" t="n"/>
    </row>
    <row r="668">
      <c r="A668" s="126" t="inlineStr">
        <is>
          <t>Afghanistan</t>
        </is>
      </c>
      <c r="B668" s="143" t="inlineStr">
        <is>
          <t>AFG</t>
        </is>
      </c>
      <c r="C668" s="163" t="inlineStr">
        <is>
          <t>Salt marsh</t>
        </is>
      </c>
      <c r="D668" s="167" t="n"/>
      <c r="E668" s="166" t="n"/>
      <c r="F668" s="166" t="n"/>
      <c r="G668" s="126" t="inlineStr">
        <is>
          <t>Salt marsh extent from WCMC</t>
        </is>
      </c>
      <c r="H668" s="126" t="n"/>
      <c r="I668" s="126" t="n"/>
    </row>
    <row r="669">
      <c r="A669" s="126" t="inlineStr">
        <is>
          <t>Armenia</t>
        </is>
      </c>
      <c r="B669" s="143" t="inlineStr">
        <is>
          <t>ARM</t>
        </is>
      </c>
      <c r="C669" s="163" t="inlineStr">
        <is>
          <t>Salt marsh</t>
        </is>
      </c>
      <c r="D669" s="167" t="n"/>
      <c r="E669" s="166" t="n"/>
      <c r="F669" s="166" t="n"/>
      <c r="G669" s="126" t="inlineStr">
        <is>
          <t>Salt marsh extent from WCMC</t>
        </is>
      </c>
      <c r="H669" s="126" t="n"/>
      <c r="I669" s="126" t="n"/>
    </row>
    <row r="670">
      <c r="A670" s="126" t="inlineStr">
        <is>
          <t>Austria</t>
        </is>
      </c>
      <c r="B670" s="143" t="inlineStr">
        <is>
          <t>AUT</t>
        </is>
      </c>
      <c r="C670" s="163" t="inlineStr">
        <is>
          <t>Salt marsh</t>
        </is>
      </c>
      <c r="D670" s="167" t="n"/>
      <c r="E670" s="166" t="n"/>
      <c r="F670" s="166" t="n"/>
      <c r="G670" s="126" t="inlineStr">
        <is>
          <t>Salt marsh extent from WCMC</t>
        </is>
      </c>
      <c r="H670" s="126" t="n"/>
      <c r="I670" s="126" t="n"/>
    </row>
    <row r="671">
      <c r="A671" s="126" t="inlineStr">
        <is>
          <t>Burundi</t>
        </is>
      </c>
      <c r="B671" s="143" t="inlineStr">
        <is>
          <t>BDI</t>
        </is>
      </c>
      <c r="C671" s="163" t="inlineStr">
        <is>
          <t>Salt marsh</t>
        </is>
      </c>
      <c r="D671" s="167" t="n"/>
      <c r="E671" s="166" t="n"/>
      <c r="F671" s="166" t="n"/>
      <c r="G671" s="126" t="inlineStr">
        <is>
          <t>Salt marsh extent from WCMC</t>
        </is>
      </c>
      <c r="H671" s="126" t="n"/>
      <c r="I671" s="126" t="n"/>
    </row>
    <row r="672">
      <c r="A672" s="126" t="inlineStr">
        <is>
          <t>Burkina Faso</t>
        </is>
      </c>
      <c r="B672" s="143" t="inlineStr">
        <is>
          <t>BFA</t>
        </is>
      </c>
      <c r="C672" s="163" t="inlineStr">
        <is>
          <t>Salt marsh</t>
        </is>
      </c>
      <c r="D672" s="167" t="n"/>
      <c r="E672" s="166" t="n"/>
      <c r="F672" s="166" t="n"/>
      <c r="G672" s="126" t="inlineStr">
        <is>
          <t>Salt marsh extent from WCMC</t>
        </is>
      </c>
      <c r="H672" s="126" t="n"/>
      <c r="I672" s="126" t="n"/>
    </row>
    <row r="673">
      <c r="A673" s="126" t="inlineStr">
        <is>
          <t>Belarus</t>
        </is>
      </c>
      <c r="B673" s="143" t="inlineStr">
        <is>
          <t>BLR</t>
        </is>
      </c>
      <c r="C673" s="163" t="inlineStr">
        <is>
          <t>Salt marsh</t>
        </is>
      </c>
      <c r="D673" s="167" t="n"/>
      <c r="E673" s="166" t="n"/>
      <c r="F673" s="166" t="n"/>
      <c r="G673" s="126" t="inlineStr">
        <is>
          <t>Salt marsh extent from WCMC</t>
        </is>
      </c>
      <c r="H673" s="126" t="n"/>
      <c r="I673" s="126" t="n"/>
    </row>
    <row r="674">
      <c r="A674" s="126" t="inlineStr">
        <is>
          <t>Bolivia (Plurinational State of)</t>
        </is>
      </c>
      <c r="B674" s="143" t="inlineStr">
        <is>
          <t>BOL</t>
        </is>
      </c>
      <c r="C674" s="163" t="inlineStr">
        <is>
          <t>Salt marsh</t>
        </is>
      </c>
      <c r="D674" s="167" t="n"/>
      <c r="E674" s="166" t="n"/>
      <c r="F674" s="166" t="n"/>
      <c r="G674" s="126" t="inlineStr">
        <is>
          <t>Salt marsh extent from WCMC</t>
        </is>
      </c>
      <c r="H674" s="126" t="n"/>
      <c r="I674" s="126" t="n"/>
    </row>
    <row r="675">
      <c r="A675" s="126" t="inlineStr">
        <is>
          <t>Bhutan</t>
        </is>
      </c>
      <c r="B675" s="143" t="inlineStr">
        <is>
          <t>BTN</t>
        </is>
      </c>
      <c r="C675" s="163" t="inlineStr">
        <is>
          <t>Salt marsh</t>
        </is>
      </c>
      <c r="D675" s="167" t="n"/>
      <c r="E675" s="166" t="n"/>
      <c r="F675" s="166" t="n"/>
      <c r="G675" s="126" t="inlineStr">
        <is>
          <t>Salt marsh extent from WCMC</t>
        </is>
      </c>
      <c r="H675" s="126" t="n"/>
      <c r="I675" s="126" t="n"/>
    </row>
    <row r="676">
      <c r="A676" s="126" t="inlineStr">
        <is>
          <t>Botswana</t>
        </is>
      </c>
      <c r="B676" s="143" t="inlineStr">
        <is>
          <t>BWA</t>
        </is>
      </c>
      <c r="C676" s="163" t="inlineStr">
        <is>
          <t>Salt marsh</t>
        </is>
      </c>
      <c r="D676" s="167" t="n"/>
      <c r="E676" s="166" t="n"/>
      <c r="F676" s="166" t="n"/>
      <c r="G676" s="126" t="inlineStr">
        <is>
          <t>Salt marsh extent from WCMC</t>
        </is>
      </c>
      <c r="H676" s="126" t="n"/>
      <c r="I676" s="126" t="n"/>
    </row>
    <row r="677">
      <c r="A677" s="126" t="inlineStr">
        <is>
          <t>Central African Republic</t>
        </is>
      </c>
      <c r="B677" s="143" t="inlineStr">
        <is>
          <t>CAF</t>
        </is>
      </c>
      <c r="C677" s="163" t="inlineStr">
        <is>
          <t>Salt marsh</t>
        </is>
      </c>
      <c r="D677" s="167" t="n"/>
      <c r="E677" s="166" t="n"/>
      <c r="F677" s="166" t="n"/>
      <c r="G677" s="126" t="inlineStr">
        <is>
          <t>Salt marsh extent from WCMC</t>
        </is>
      </c>
      <c r="H677" s="126" t="n"/>
      <c r="I677" s="126" t="n"/>
    </row>
    <row r="678">
      <c r="A678" s="126" t="inlineStr">
        <is>
          <t>Switzerland</t>
        </is>
      </c>
      <c r="B678" s="143" t="inlineStr">
        <is>
          <t>CHE</t>
        </is>
      </c>
      <c r="C678" s="163" t="inlineStr">
        <is>
          <t>Salt marsh</t>
        </is>
      </c>
      <c r="D678" s="167" t="n"/>
      <c r="E678" s="166" t="n"/>
      <c r="F678" s="166" t="n"/>
      <c r="G678" s="126" t="inlineStr">
        <is>
          <t>Salt marsh extent from WCMC</t>
        </is>
      </c>
      <c r="H678" s="126" t="n"/>
      <c r="I678" s="126" t="n"/>
    </row>
    <row r="679">
      <c r="A679" s="126" t="inlineStr">
        <is>
          <t>Czechia</t>
        </is>
      </c>
      <c r="B679" s="143" t="inlineStr">
        <is>
          <t>CZE</t>
        </is>
      </c>
      <c r="C679" s="163" t="inlineStr">
        <is>
          <t>Salt marsh</t>
        </is>
      </c>
      <c r="D679" s="167" t="n"/>
      <c r="E679" s="166" t="n"/>
      <c r="F679" s="166" t="n"/>
      <c r="G679" s="126" t="inlineStr">
        <is>
          <t>Salt marsh extent from WCMC</t>
        </is>
      </c>
      <c r="H679" s="126" t="n"/>
      <c r="I679" s="126" t="n"/>
    </row>
    <row r="680">
      <c r="A680" s="126" t="inlineStr">
        <is>
          <t>Ethiopia</t>
        </is>
      </c>
      <c r="B680" s="143" t="inlineStr">
        <is>
          <t>ETH</t>
        </is>
      </c>
      <c r="C680" s="163" t="inlineStr">
        <is>
          <t>Salt marsh</t>
        </is>
      </c>
      <c r="D680" s="167" t="n"/>
      <c r="E680" s="166" t="n"/>
      <c r="F680" s="166" t="n"/>
      <c r="G680" s="126" t="inlineStr">
        <is>
          <t>Salt marsh extent from WCMC</t>
        </is>
      </c>
      <c r="H680" s="126" t="n"/>
      <c r="I680" s="126" t="n"/>
    </row>
    <row r="681">
      <c r="A681" s="126" t="inlineStr">
        <is>
          <t>Hungary</t>
        </is>
      </c>
      <c r="B681" s="143" t="inlineStr">
        <is>
          <t>HUN</t>
        </is>
      </c>
      <c r="C681" s="163" t="inlineStr">
        <is>
          <t>Salt marsh</t>
        </is>
      </c>
      <c r="D681" s="167" t="n"/>
      <c r="E681" s="166" t="n"/>
      <c r="F681" s="166" t="n"/>
      <c r="G681" s="126" t="inlineStr">
        <is>
          <t>Salt marsh extent from WCMC</t>
        </is>
      </c>
      <c r="H681" s="126" t="n"/>
      <c r="I681" s="126" t="n"/>
    </row>
    <row r="682">
      <c r="A682" s="126" t="inlineStr">
        <is>
          <t>Kyrgyzstan</t>
        </is>
      </c>
      <c r="B682" s="143" t="inlineStr">
        <is>
          <t>KGZ</t>
        </is>
      </c>
      <c r="C682" s="163" t="inlineStr">
        <is>
          <t>Salt marsh</t>
        </is>
      </c>
      <c r="D682" s="167" t="n"/>
      <c r="E682" s="166" t="n"/>
      <c r="F682" s="166" t="n"/>
      <c r="G682" s="126" t="inlineStr">
        <is>
          <t>Salt marsh extent from WCMC</t>
        </is>
      </c>
      <c r="H682" s="126" t="n"/>
      <c r="I682" s="126" t="n"/>
    </row>
    <row r="683">
      <c r="A683" s="126" t="inlineStr">
        <is>
          <t>Lao People's Democratic Republic</t>
        </is>
      </c>
      <c r="B683" s="168" t="inlineStr">
        <is>
          <t>LAO</t>
        </is>
      </c>
      <c r="C683" s="163" t="inlineStr">
        <is>
          <t>Salt marsh</t>
        </is>
      </c>
      <c r="D683" s="167" t="n"/>
      <c r="E683" s="169" t="n"/>
      <c r="F683" s="169" t="n"/>
      <c r="G683" s="126" t="inlineStr">
        <is>
          <t>Salt marsh extent from WCMC</t>
        </is>
      </c>
    </row>
    <row r="684">
      <c r="A684" s="126" t="inlineStr">
        <is>
          <t>Lesotho</t>
        </is>
      </c>
      <c r="B684" s="168" t="inlineStr">
        <is>
          <t>LSO</t>
        </is>
      </c>
      <c r="C684" s="163" t="inlineStr">
        <is>
          <t>Salt marsh</t>
        </is>
      </c>
      <c r="D684" s="167" t="n"/>
      <c r="E684" s="169" t="n"/>
      <c r="F684" s="169" t="n"/>
      <c r="G684" s="126" t="inlineStr">
        <is>
          <t>Salt marsh extent from WCMC</t>
        </is>
      </c>
    </row>
    <row r="685">
      <c r="A685" s="126" t="inlineStr">
        <is>
          <t>Luxembourg</t>
        </is>
      </c>
      <c r="B685" s="168" t="inlineStr">
        <is>
          <t>LUX</t>
        </is>
      </c>
      <c r="C685" s="163" t="inlineStr">
        <is>
          <t>Salt marsh</t>
        </is>
      </c>
      <c r="D685" s="167" t="n"/>
      <c r="E685" s="169" t="n"/>
      <c r="F685" s="169" t="n"/>
      <c r="G685" s="126" t="inlineStr">
        <is>
          <t>Salt marsh extent from WCMC</t>
        </is>
      </c>
    </row>
    <row r="686">
      <c r="A686" s="126" t="inlineStr">
        <is>
          <t>Republic of Moldova</t>
        </is>
      </c>
      <c r="B686" s="168" t="inlineStr">
        <is>
          <t>MDA</t>
        </is>
      </c>
      <c r="C686" s="163" t="inlineStr">
        <is>
          <t>Salt marsh</t>
        </is>
      </c>
      <c r="D686" s="167" t="n"/>
      <c r="E686" s="169" t="n"/>
      <c r="F686" s="169" t="n"/>
      <c r="G686" s="126" t="inlineStr">
        <is>
          <t>Salt marsh extent from WCMC</t>
        </is>
      </c>
    </row>
    <row r="687">
      <c r="A687" s="126" t="inlineStr">
        <is>
          <t>North Macedonia</t>
        </is>
      </c>
      <c r="B687" s="168" t="inlineStr">
        <is>
          <t>MKD</t>
        </is>
      </c>
      <c r="C687" s="163" t="inlineStr">
        <is>
          <t>Salt marsh</t>
        </is>
      </c>
      <c r="D687" s="167" t="n"/>
      <c r="E687" s="169" t="n"/>
      <c r="F687" s="169" t="n"/>
      <c r="G687" s="126" t="inlineStr">
        <is>
          <t>Salt marsh extent from WCMC</t>
        </is>
      </c>
    </row>
    <row r="688">
      <c r="A688" s="126" t="inlineStr">
        <is>
          <t>Mali</t>
        </is>
      </c>
      <c r="B688" s="168" t="inlineStr">
        <is>
          <t>MLI</t>
        </is>
      </c>
      <c r="C688" s="163" t="inlineStr">
        <is>
          <t>Salt marsh</t>
        </is>
      </c>
      <c r="D688" s="167" t="n"/>
      <c r="E688" s="169" t="n"/>
      <c r="F688" s="169" t="n"/>
      <c r="G688" s="126" t="inlineStr">
        <is>
          <t>Salt marsh extent from WCMC</t>
        </is>
      </c>
    </row>
    <row r="689">
      <c r="A689" s="126" t="inlineStr">
        <is>
          <t>Mongolia</t>
        </is>
      </c>
      <c r="B689" s="168" t="inlineStr">
        <is>
          <t>MNG</t>
        </is>
      </c>
      <c r="C689" s="163" t="inlineStr">
        <is>
          <t>Salt marsh</t>
        </is>
      </c>
      <c r="D689" s="167" t="n"/>
      <c r="E689" s="169" t="n"/>
      <c r="F689" s="169" t="n"/>
      <c r="G689" s="126" t="inlineStr">
        <is>
          <t>Salt marsh extent from WCMC</t>
        </is>
      </c>
    </row>
    <row r="690">
      <c r="A690" s="126" t="inlineStr">
        <is>
          <t>Malawi</t>
        </is>
      </c>
      <c r="B690" s="168" t="inlineStr">
        <is>
          <t>MWI</t>
        </is>
      </c>
      <c r="C690" s="163" t="inlineStr">
        <is>
          <t>Salt marsh</t>
        </is>
      </c>
      <c r="D690" s="167" t="n"/>
      <c r="E690" s="169" t="n"/>
      <c r="F690" s="169" t="n"/>
      <c r="G690" s="126" t="inlineStr">
        <is>
          <t>Salt marsh extent from WCMC</t>
        </is>
      </c>
    </row>
    <row r="691">
      <c r="A691" s="126" t="inlineStr">
        <is>
          <t>Niger</t>
        </is>
      </c>
      <c r="B691" s="168" t="inlineStr">
        <is>
          <t>NER</t>
        </is>
      </c>
      <c r="C691" s="163" t="inlineStr">
        <is>
          <t>Salt marsh</t>
        </is>
      </c>
      <c r="D691" s="167" t="n"/>
      <c r="E691" s="169" t="n"/>
      <c r="F691" s="169" t="n"/>
      <c r="G691" s="126" t="inlineStr">
        <is>
          <t>Salt marsh extent from WCMC</t>
        </is>
      </c>
    </row>
    <row r="692">
      <c r="A692" s="126" t="inlineStr">
        <is>
          <t>Nepal</t>
        </is>
      </c>
      <c r="B692" s="168" t="inlineStr">
        <is>
          <t>NPL</t>
        </is>
      </c>
      <c r="C692" s="163" t="inlineStr">
        <is>
          <t>Salt marsh</t>
        </is>
      </c>
      <c r="D692" s="167" t="n"/>
      <c r="E692" s="169" t="n"/>
      <c r="F692" s="169" t="n"/>
      <c r="G692" s="126" t="inlineStr">
        <is>
          <t>Salt marsh extent from WCMC</t>
        </is>
      </c>
    </row>
    <row r="693">
      <c r="A693" s="126" t="inlineStr">
        <is>
          <t>Paraguay</t>
        </is>
      </c>
      <c r="B693" s="168" t="inlineStr">
        <is>
          <t>PRY</t>
        </is>
      </c>
      <c r="C693" s="163" t="inlineStr">
        <is>
          <t>Salt marsh</t>
        </is>
      </c>
      <c r="D693" s="167" t="n"/>
      <c r="E693" s="169" t="n"/>
      <c r="F693" s="169" t="n"/>
      <c r="G693" s="126" t="inlineStr">
        <is>
          <t>Salt marsh extent from WCMC</t>
        </is>
      </c>
    </row>
    <row r="694">
      <c r="A694" s="126" t="inlineStr">
        <is>
          <t>Rwanda</t>
        </is>
      </c>
      <c r="B694" s="168" t="inlineStr">
        <is>
          <t>RWA</t>
        </is>
      </c>
      <c r="C694" s="163" t="inlineStr">
        <is>
          <t>Salt marsh</t>
        </is>
      </c>
      <c r="D694" s="167" t="n"/>
      <c r="E694" s="169" t="n"/>
      <c r="F694" s="169" t="n"/>
      <c r="G694" s="126" t="inlineStr">
        <is>
          <t>Salt marsh extent from WCMC</t>
        </is>
      </c>
    </row>
    <row r="695">
      <c r="A695" s="126" t="inlineStr">
        <is>
          <t>Serbia</t>
        </is>
      </c>
      <c r="B695" s="168" t="inlineStr">
        <is>
          <t>SRB</t>
        </is>
      </c>
      <c r="C695" s="163" t="inlineStr">
        <is>
          <t>Salt marsh</t>
        </is>
      </c>
      <c r="D695" s="167" t="n"/>
      <c r="E695" s="169" t="n"/>
      <c r="F695" s="169" t="n"/>
      <c r="G695" s="126" t="inlineStr">
        <is>
          <t>Salt marsh extent from WCMC</t>
        </is>
      </c>
    </row>
    <row r="696">
      <c r="A696" s="126" t="inlineStr">
        <is>
          <t>Slovakia</t>
        </is>
      </c>
      <c r="B696" s="168" t="inlineStr">
        <is>
          <t>SVK</t>
        </is>
      </c>
      <c r="C696" s="163" t="inlineStr">
        <is>
          <t>Salt marsh</t>
        </is>
      </c>
      <c r="D696" s="167" t="n"/>
      <c r="E696" s="169" t="n"/>
      <c r="F696" s="169" t="n"/>
      <c r="G696" s="126" t="inlineStr">
        <is>
          <t>Salt marsh extent from WCMC</t>
        </is>
      </c>
    </row>
    <row r="697">
      <c r="A697" s="126" t="inlineStr">
        <is>
          <t>Eswatini</t>
        </is>
      </c>
      <c r="B697" s="168" t="inlineStr">
        <is>
          <t>SWZ</t>
        </is>
      </c>
      <c r="C697" s="163" t="inlineStr">
        <is>
          <t>Salt marsh</t>
        </is>
      </c>
      <c r="D697" s="167" t="n"/>
      <c r="E697" s="169" t="n"/>
      <c r="F697" s="169" t="n"/>
      <c r="G697" s="126" t="inlineStr">
        <is>
          <t>Salt marsh extent from WCMC</t>
        </is>
      </c>
    </row>
    <row r="698">
      <c r="A698" s="126" t="inlineStr">
        <is>
          <t>Chad</t>
        </is>
      </c>
      <c r="B698" s="168" t="inlineStr">
        <is>
          <t>TCD</t>
        </is>
      </c>
      <c r="C698" s="163" t="inlineStr">
        <is>
          <t>Salt marsh</t>
        </is>
      </c>
      <c r="D698" s="167" t="n"/>
      <c r="E698" s="169" t="n"/>
      <c r="F698" s="169" t="n"/>
      <c r="G698" s="126" t="inlineStr">
        <is>
          <t>Salt marsh extent from WCMC</t>
        </is>
      </c>
    </row>
    <row r="699">
      <c r="A699" s="126" t="inlineStr">
        <is>
          <t>Tajikistan</t>
        </is>
      </c>
      <c r="B699" s="168" t="inlineStr">
        <is>
          <t>TJK</t>
        </is>
      </c>
      <c r="C699" s="163" t="inlineStr">
        <is>
          <t>Salt marsh</t>
        </is>
      </c>
      <c r="D699" s="167" t="n"/>
      <c r="E699" s="169" t="n"/>
      <c r="F699" s="169" t="n"/>
      <c r="G699" s="126" t="inlineStr">
        <is>
          <t>Salt marsh extent from WCMC</t>
        </is>
      </c>
    </row>
    <row r="700">
      <c r="A700" s="126" t="inlineStr">
        <is>
          <t>Uganda</t>
        </is>
      </c>
      <c r="B700" s="168" t="inlineStr">
        <is>
          <t>UGA</t>
        </is>
      </c>
      <c r="C700" s="163" t="inlineStr">
        <is>
          <t>Salt marsh</t>
        </is>
      </c>
      <c r="D700" s="167" t="n"/>
      <c r="E700" s="169" t="n"/>
      <c r="F700" s="169" t="n"/>
      <c r="G700" s="126" t="inlineStr">
        <is>
          <t>Salt marsh extent from WCMC</t>
        </is>
      </c>
    </row>
    <row r="701">
      <c r="A701" s="126" t="inlineStr">
        <is>
          <t>Uzbekistan</t>
        </is>
      </c>
      <c r="B701" s="168" t="inlineStr">
        <is>
          <t>UZB</t>
        </is>
      </c>
      <c r="C701" s="163" t="inlineStr">
        <is>
          <t>Salt marsh</t>
        </is>
      </c>
      <c r="D701" s="167" t="n"/>
      <c r="E701" s="169" t="n"/>
      <c r="F701" s="169" t="n"/>
      <c r="G701" s="126" t="inlineStr">
        <is>
          <t>Salt marsh extent from WCMC</t>
        </is>
      </c>
    </row>
    <row r="702">
      <c r="A702" s="126" t="inlineStr">
        <is>
          <t>Zambia</t>
        </is>
      </c>
      <c r="B702" s="168" t="inlineStr">
        <is>
          <t>ZMB</t>
        </is>
      </c>
      <c r="C702" s="163" t="inlineStr">
        <is>
          <t>Salt marsh</t>
        </is>
      </c>
      <c r="D702" s="167" t="n"/>
      <c r="E702" s="169" t="n"/>
      <c r="F702" s="169" t="n"/>
      <c r="G702" s="126" t="inlineStr">
        <is>
          <t>Salt marsh extent from WCMC</t>
        </is>
      </c>
    </row>
    <row r="703">
      <c r="A703" s="126" t="inlineStr">
        <is>
          <t>Zimbabwe</t>
        </is>
      </c>
      <c r="B703" s="168" t="inlineStr">
        <is>
          <t>ZWE</t>
        </is>
      </c>
      <c r="C703" s="163" t="inlineStr">
        <is>
          <t>Salt marsh</t>
        </is>
      </c>
      <c r="D703" s="167" t="n"/>
      <c r="E703" s="169" t="n"/>
      <c r="F703" s="169" t="n"/>
      <c r="G703" s="126" t="inlineStr">
        <is>
          <t>Salt marsh extent from WCMC</t>
        </is>
      </c>
    </row>
    <row r="704">
      <c r="A704" s="126" t="inlineStr">
        <is>
          <t>Saint Barthélemy</t>
        </is>
      </c>
      <c r="B704" s="168" t="inlineStr">
        <is>
          <t>BLM</t>
        </is>
      </c>
      <c r="C704" s="163" t="inlineStr">
        <is>
          <t>Salt marsh</t>
        </is>
      </c>
      <c r="D704" s="167" t="n"/>
      <c r="E704" s="169" t="n"/>
      <c r="F704" s="169" t="n"/>
      <c r="G704" s="126" t="inlineStr">
        <is>
          <t>Salt marsh extent from WCMC</t>
        </is>
      </c>
    </row>
    <row r="705">
      <c r="A705" s="126" t="inlineStr">
        <is>
          <t>Cocos (Keeling) Islands</t>
        </is>
      </c>
      <c r="B705" s="168" t="inlineStr">
        <is>
          <t>CCK</t>
        </is>
      </c>
      <c r="C705" s="163" t="inlineStr">
        <is>
          <t>Salt marsh</t>
        </is>
      </c>
      <c r="D705" s="167" t="n"/>
      <c r="E705" s="169" t="n"/>
      <c r="F705" s="169" t="n"/>
      <c r="G705" s="126" t="inlineStr">
        <is>
          <t>Salt marsh extent from WCMC</t>
        </is>
      </c>
    </row>
    <row r="706">
      <c r="A706" s="126" t="inlineStr">
        <is>
          <t>Christmas Island</t>
        </is>
      </c>
      <c r="B706" s="168" t="inlineStr">
        <is>
          <t>CXR</t>
        </is>
      </c>
      <c r="C706" s="163" t="inlineStr">
        <is>
          <t>Salt marsh</t>
        </is>
      </c>
      <c r="D706" s="167" t="n"/>
      <c r="E706" s="169" t="n"/>
      <c r="F706" s="169" t="n"/>
      <c r="G706" s="126" t="inlineStr">
        <is>
          <t>Salt marsh extent from WCMC</t>
        </is>
      </c>
    </row>
    <row r="707">
      <c r="D707" s="169" t="n"/>
      <c r="E707" s="169" t="n"/>
      <c r="F707" s="169" t="n"/>
    </row>
    <row r="708">
      <c r="D708" s="169" t="n"/>
      <c r="E708" s="169" t="n"/>
      <c r="F708" s="169" t="n"/>
    </row>
    <row r="709">
      <c r="D709" s="169" t="n"/>
      <c r="E709" s="169" t="n"/>
      <c r="F709" s="169" t="n"/>
    </row>
    <row r="710">
      <c r="D710" s="169" t="n"/>
      <c r="E710" s="169" t="n"/>
      <c r="F710" s="169" t="n"/>
    </row>
    <row r="711">
      <c r="D711" s="169" t="n"/>
      <c r="E711" s="169" t="n"/>
      <c r="F711" s="169" t="n"/>
    </row>
    <row r="712">
      <c r="D712" s="169" t="n"/>
      <c r="E712" s="169" t="n"/>
      <c r="F712" s="169" t="n"/>
    </row>
    <row r="713">
      <c r="D713" s="169" t="n"/>
      <c r="E713" s="169" t="n"/>
      <c r="F713" s="169" t="n"/>
    </row>
    <row r="714">
      <c r="D714" s="169" t="n"/>
      <c r="E714" s="169" t="n"/>
      <c r="F714" s="169" t="n"/>
    </row>
    <row r="715">
      <c r="D715" s="169" t="n"/>
      <c r="E715" s="169" t="n"/>
      <c r="F715" s="169" t="n"/>
    </row>
    <row r="716">
      <c r="D716" s="169" t="n"/>
      <c r="E716" s="169" t="n"/>
      <c r="F716" s="169" t="n"/>
    </row>
    <row r="717">
      <c r="D717" s="169" t="n"/>
      <c r="E717" s="169" t="n"/>
      <c r="F717" s="169" t="n"/>
    </row>
    <row r="718">
      <c r="D718" s="169" t="n"/>
      <c r="E718" s="169" t="n"/>
      <c r="F718" s="169" t="n"/>
    </row>
    <row r="719">
      <c r="D719" s="169" t="n"/>
      <c r="E719" s="169" t="n"/>
      <c r="F719" s="169" t="n"/>
    </row>
    <row r="720">
      <c r="D720" s="169" t="n"/>
      <c r="E720" s="169" t="n"/>
      <c r="F720" s="169" t="n"/>
    </row>
    <row r="721">
      <c r="D721" s="169" t="n"/>
      <c r="E721" s="169" t="n"/>
      <c r="F721" s="169" t="n"/>
    </row>
    <row r="722">
      <c r="D722" s="169" t="n"/>
      <c r="E722" s="169" t="n"/>
      <c r="F722" s="169" t="n"/>
    </row>
    <row r="723">
      <c r="D723" s="169" t="n"/>
      <c r="E723" s="169" t="n"/>
      <c r="F723" s="169" t="n"/>
    </row>
    <row r="724">
      <c r="D724" s="169" t="n"/>
      <c r="E724" s="169" t="n"/>
      <c r="F724" s="169" t="n"/>
    </row>
    <row r="725">
      <c r="D725" s="169" t="n"/>
      <c r="E725" s="169" t="n"/>
      <c r="F725" s="169" t="n"/>
    </row>
    <row r="726">
      <c r="D726" s="169" t="n"/>
      <c r="E726" s="169" t="n"/>
      <c r="F726" s="169" t="n"/>
    </row>
    <row r="727">
      <c r="D727" s="169" t="n"/>
      <c r="E727" s="169" t="n"/>
      <c r="F727" s="169" t="n"/>
    </row>
    <row r="728">
      <c r="D728" s="169" t="n"/>
      <c r="E728" s="169" t="n"/>
      <c r="F728" s="169" t="n"/>
    </row>
    <row r="729">
      <c r="D729" s="169" t="n"/>
      <c r="E729" s="169" t="n"/>
      <c r="F729" s="169" t="n"/>
    </row>
    <row r="730">
      <c r="D730" s="169" t="n"/>
      <c r="E730" s="169" t="n"/>
      <c r="F730" s="169" t="n"/>
    </row>
    <row r="731">
      <c r="D731" s="169" t="n"/>
      <c r="E731" s="169" t="n"/>
      <c r="F731" s="169" t="n"/>
    </row>
    <row r="732">
      <c r="D732" s="169" t="n"/>
      <c r="E732" s="169" t="n"/>
      <c r="F732" s="169" t="n"/>
    </row>
    <row r="733">
      <c r="D733" s="169" t="n"/>
      <c r="E733" s="169" t="n"/>
      <c r="F733" s="169" t="n"/>
    </row>
    <row r="734">
      <c r="D734" s="169" t="n"/>
      <c r="E734" s="169" t="n"/>
      <c r="F734" s="169" t="n"/>
    </row>
    <row r="735">
      <c r="D735" s="169" t="n"/>
      <c r="E735" s="169" t="n"/>
      <c r="F735" s="169" t="n"/>
    </row>
    <row r="736">
      <c r="D736" s="169" t="n"/>
      <c r="E736" s="169" t="n"/>
      <c r="F736" s="169" t="n"/>
    </row>
    <row r="737">
      <c r="D737" s="169" t="n"/>
      <c r="E737" s="169" t="n"/>
      <c r="F737" s="169" t="n"/>
    </row>
    <row r="738">
      <c r="D738" s="169" t="n"/>
      <c r="E738" s="169" t="n"/>
      <c r="F738" s="169" t="n"/>
    </row>
    <row r="739">
      <c r="D739" s="169" t="n"/>
      <c r="E739" s="169" t="n"/>
      <c r="F739" s="169" t="n"/>
    </row>
    <row r="740">
      <c r="D740" s="169" t="n"/>
      <c r="E740" s="169" t="n"/>
      <c r="F740" s="169" t="n"/>
    </row>
    <row r="741">
      <c r="D741" s="169" t="n"/>
      <c r="E741" s="169" t="n"/>
      <c r="F741" s="169" t="n"/>
    </row>
    <row r="742">
      <c r="D742" s="169" t="n"/>
      <c r="E742" s="169" t="n"/>
      <c r="F742" s="169" t="n"/>
    </row>
    <row r="743">
      <c r="D743" s="169" t="n"/>
      <c r="E743" s="169" t="n"/>
      <c r="F743" s="169" t="n"/>
    </row>
    <row r="744">
      <c r="D744" s="169" t="n"/>
      <c r="E744" s="169" t="n"/>
      <c r="F744" s="169" t="n"/>
    </row>
    <row r="745">
      <c r="D745" s="169" t="n"/>
      <c r="E745" s="169" t="n"/>
      <c r="F745" s="169" t="n"/>
    </row>
    <row r="746">
      <c r="D746" s="169" t="n"/>
      <c r="E746" s="169" t="n"/>
      <c r="F746" s="169" t="n"/>
    </row>
    <row r="747">
      <c r="D747" s="169" t="n"/>
      <c r="E747" s="169" t="n"/>
      <c r="F747" s="169" t="n"/>
    </row>
    <row r="748">
      <c r="D748" s="169" t="n"/>
      <c r="E748" s="169" t="n"/>
      <c r="F748" s="169" t="n"/>
    </row>
    <row r="749">
      <c r="D749" s="169" t="n"/>
      <c r="E749" s="169" t="n"/>
      <c r="F749" s="169" t="n"/>
    </row>
    <row r="750">
      <c r="D750" s="169" t="n"/>
      <c r="E750" s="169" t="n"/>
      <c r="F750" s="169" t="n"/>
    </row>
    <row r="751">
      <c r="D751" s="169" t="n"/>
      <c r="E751" s="169" t="n"/>
      <c r="F751" s="169" t="n"/>
    </row>
    <row r="752">
      <c r="D752" s="169" t="n"/>
      <c r="E752" s="169" t="n"/>
      <c r="F752" s="169" t="n"/>
    </row>
    <row r="753">
      <c r="D753" s="169" t="n"/>
      <c r="E753" s="169" t="n"/>
      <c r="F753" s="169" t="n"/>
    </row>
    <row r="754">
      <c r="D754" s="169" t="n"/>
      <c r="E754" s="169" t="n"/>
      <c r="F754" s="169" t="n"/>
    </row>
    <row r="755">
      <c r="D755" s="169" t="n"/>
      <c r="E755" s="169" t="n"/>
      <c r="F755" s="169" t="n"/>
    </row>
    <row r="756">
      <c r="D756" s="169" t="n"/>
      <c r="E756" s="169" t="n"/>
      <c r="F756" s="169" t="n"/>
    </row>
    <row r="757">
      <c r="D757" s="169" t="n"/>
      <c r="E757" s="169" t="n"/>
      <c r="F757" s="169" t="n"/>
    </row>
    <row r="758">
      <c r="D758" s="169" t="n"/>
      <c r="E758" s="169" t="n"/>
      <c r="F758" s="169" t="n"/>
    </row>
    <row r="759">
      <c r="D759" s="169" t="n"/>
      <c r="E759" s="169" t="n"/>
      <c r="F759" s="169" t="n"/>
    </row>
    <row r="760">
      <c r="D760" s="169" t="n"/>
      <c r="E760" s="169" t="n"/>
      <c r="F760" s="169" t="n"/>
    </row>
    <row r="761">
      <c r="D761" s="169" t="n"/>
      <c r="E761" s="169" t="n"/>
      <c r="F761" s="169" t="n"/>
    </row>
    <row r="762">
      <c r="D762" s="169" t="n"/>
      <c r="E762" s="169" t="n"/>
      <c r="F762" s="169" t="n"/>
    </row>
    <row r="763">
      <c r="D763" s="169" t="n"/>
      <c r="E763" s="169" t="n"/>
      <c r="F763" s="169" t="n"/>
    </row>
    <row r="764">
      <c r="D764" s="169" t="n"/>
      <c r="E764" s="169" t="n"/>
      <c r="F764" s="169" t="n"/>
    </row>
    <row r="765">
      <c r="D765" s="169" t="n"/>
      <c r="E765" s="169" t="n"/>
      <c r="F765" s="169" t="n"/>
    </row>
    <row r="766">
      <c r="D766" s="169" t="n"/>
      <c r="E766" s="169" t="n"/>
      <c r="F766" s="169" t="n"/>
    </row>
    <row r="767">
      <c r="D767" s="169" t="n"/>
      <c r="E767" s="169" t="n"/>
      <c r="F767" s="169" t="n"/>
    </row>
    <row r="768">
      <c r="D768" s="169" t="n"/>
      <c r="E768" s="169" t="n"/>
      <c r="F768" s="169" t="n"/>
    </row>
    <row r="769">
      <c r="D769" s="169" t="n"/>
      <c r="E769" s="169" t="n"/>
      <c r="F769" s="169" t="n"/>
    </row>
    <row r="770">
      <c r="D770" s="169" t="n"/>
      <c r="E770" s="169" t="n"/>
      <c r="F770" s="169" t="n"/>
    </row>
    <row r="771">
      <c r="D771" s="169" t="n"/>
      <c r="E771" s="169" t="n"/>
      <c r="F771" s="169" t="n"/>
    </row>
    <row r="772">
      <c r="D772" s="169" t="n"/>
      <c r="E772" s="169" t="n"/>
      <c r="F772" s="169" t="n"/>
    </row>
    <row r="773">
      <c r="D773" s="169" t="n"/>
      <c r="E773" s="169" t="n"/>
      <c r="F773" s="169" t="n"/>
    </row>
    <row r="774">
      <c r="D774" s="169" t="n"/>
      <c r="E774" s="169" t="n"/>
      <c r="F774" s="169" t="n"/>
    </row>
    <row r="775">
      <c r="D775" s="169" t="n"/>
      <c r="E775" s="169" t="n"/>
      <c r="F775" s="169" t="n"/>
    </row>
    <row r="776">
      <c r="D776" s="169" t="n"/>
      <c r="E776" s="169" t="n"/>
      <c r="F776" s="169" t="n"/>
    </row>
    <row r="777">
      <c r="D777" s="169" t="n"/>
      <c r="E777" s="169" t="n"/>
      <c r="F777" s="169" t="n"/>
    </row>
    <row r="778">
      <c r="D778" s="169" t="n"/>
      <c r="E778" s="169" t="n"/>
      <c r="F778" s="169" t="n"/>
    </row>
    <row r="779">
      <c r="D779" s="169" t="n"/>
      <c r="E779" s="169" t="n"/>
      <c r="F779" s="169" t="n"/>
    </row>
    <row r="780">
      <c r="D780" s="169" t="n"/>
      <c r="E780" s="169" t="n"/>
      <c r="F780" s="169" t="n"/>
    </row>
    <row r="781">
      <c r="D781" s="169" t="n"/>
      <c r="E781" s="169" t="n"/>
      <c r="F781" s="169" t="n"/>
    </row>
    <row r="782">
      <c r="D782" s="169" t="n"/>
      <c r="E782" s="169" t="n"/>
      <c r="F782" s="169" t="n"/>
    </row>
    <row r="783">
      <c r="D783" s="169" t="n"/>
      <c r="E783" s="169" t="n"/>
      <c r="F783" s="169" t="n"/>
    </row>
    <row r="784">
      <c r="D784" s="169" t="n"/>
      <c r="E784" s="169" t="n"/>
      <c r="F784" s="169" t="n"/>
    </row>
    <row r="785">
      <c r="D785" s="169" t="n"/>
      <c r="E785" s="169" t="n"/>
      <c r="F785" s="169" t="n"/>
    </row>
    <row r="786">
      <c r="D786" s="169" t="n"/>
      <c r="E786" s="169" t="n"/>
      <c r="F786" s="169" t="n"/>
    </row>
    <row r="787">
      <c r="D787" s="169" t="n"/>
      <c r="E787" s="169" t="n"/>
      <c r="F787" s="169" t="n"/>
    </row>
    <row r="788">
      <c r="D788" s="169" t="n"/>
      <c r="E788" s="169" t="n"/>
      <c r="F788" s="169" t="n"/>
    </row>
    <row r="789">
      <c r="D789" s="169" t="n"/>
      <c r="E789" s="169" t="n"/>
      <c r="F789" s="169" t="n"/>
    </row>
    <row r="790">
      <c r="D790" s="169" t="n"/>
      <c r="E790" s="169" t="n"/>
      <c r="F790" s="169" t="n"/>
    </row>
    <row r="791">
      <c r="D791" s="169" t="n"/>
      <c r="E791" s="169" t="n"/>
      <c r="F791" s="169" t="n"/>
    </row>
    <row r="792">
      <c r="D792" s="169" t="n"/>
      <c r="E792" s="169" t="n"/>
      <c r="F792" s="169" t="n"/>
    </row>
    <row r="793">
      <c r="D793" s="169" t="n"/>
      <c r="E793" s="169" t="n"/>
      <c r="F793" s="169" t="n"/>
    </row>
    <row r="794">
      <c r="D794" s="169" t="n"/>
      <c r="E794" s="169" t="n"/>
      <c r="F794" s="169" t="n"/>
    </row>
    <row r="795">
      <c r="D795" s="169" t="n"/>
      <c r="E795" s="169" t="n"/>
      <c r="F795" s="169" t="n"/>
    </row>
    <row r="796">
      <c r="D796" s="169" t="n"/>
      <c r="E796" s="169" t="n"/>
      <c r="F796" s="169" t="n"/>
    </row>
    <row r="797">
      <c r="D797" s="169" t="n"/>
      <c r="E797" s="169" t="n"/>
      <c r="F797" s="169" t="n"/>
    </row>
    <row r="798">
      <c r="D798" s="169" t="n"/>
      <c r="E798" s="169" t="n"/>
      <c r="F798" s="169" t="n"/>
    </row>
    <row r="799">
      <c r="D799" s="169" t="n"/>
      <c r="E799" s="169" t="n"/>
      <c r="F799" s="169" t="n"/>
    </row>
    <row r="800">
      <c r="D800" s="169" t="n"/>
      <c r="E800" s="169" t="n"/>
      <c r="F800" s="169" t="n"/>
    </row>
    <row r="801">
      <c r="D801" s="169" t="n"/>
      <c r="E801" s="169" t="n"/>
      <c r="F801" s="169" t="n"/>
    </row>
    <row r="802">
      <c r="D802" s="169" t="n"/>
      <c r="E802" s="169" t="n"/>
      <c r="F802" s="169" t="n"/>
    </row>
    <row r="803">
      <c r="D803" s="169" t="n"/>
      <c r="E803" s="169" t="n"/>
      <c r="F803" s="169" t="n"/>
    </row>
    <row r="804">
      <c r="D804" s="169" t="n"/>
      <c r="E804" s="169" t="n"/>
      <c r="F804" s="169" t="n"/>
    </row>
    <row r="805">
      <c r="D805" s="169" t="n"/>
      <c r="E805" s="169" t="n"/>
      <c r="F805" s="169" t="n"/>
    </row>
    <row r="806">
      <c r="D806" s="169" t="n"/>
      <c r="E806" s="169" t="n"/>
      <c r="F806" s="169" t="n"/>
    </row>
    <row r="807">
      <c r="D807" s="169" t="n"/>
      <c r="E807" s="169" t="n"/>
      <c r="F807" s="169" t="n"/>
    </row>
    <row r="808">
      <c r="D808" s="169" t="n"/>
      <c r="E808" s="169" t="n"/>
      <c r="F808" s="169" t="n"/>
    </row>
    <row r="809">
      <c r="D809" s="169" t="n"/>
      <c r="E809" s="169" t="n"/>
      <c r="F809" s="169" t="n"/>
    </row>
    <row r="810">
      <c r="D810" s="169" t="n"/>
      <c r="E810" s="169" t="n"/>
      <c r="F810" s="169" t="n"/>
    </row>
    <row r="811">
      <c r="D811" s="169" t="n"/>
      <c r="E811" s="169" t="n"/>
      <c r="F811" s="169" t="n"/>
    </row>
    <row r="812">
      <c r="D812" s="169" t="n"/>
      <c r="E812" s="169" t="n"/>
      <c r="F812" s="169" t="n"/>
    </row>
    <row r="813">
      <c r="D813" s="169" t="n"/>
      <c r="E813" s="169" t="n"/>
      <c r="F813" s="169" t="n"/>
    </row>
    <row r="814">
      <c r="D814" s="169" t="n"/>
      <c r="E814" s="169" t="n"/>
      <c r="F814" s="169" t="n"/>
    </row>
    <row r="815">
      <c r="D815" s="169" t="n"/>
      <c r="E815" s="169" t="n"/>
      <c r="F815" s="169" t="n"/>
    </row>
    <row r="816">
      <c r="D816" s="169" t="n"/>
      <c r="E816" s="169" t="n"/>
      <c r="F816" s="169" t="n"/>
    </row>
    <row r="817">
      <c r="D817" s="169" t="n"/>
      <c r="E817" s="169" t="n"/>
      <c r="F817" s="169" t="n"/>
    </row>
    <row r="818">
      <c r="D818" s="169" t="n"/>
      <c r="E818" s="169" t="n"/>
      <c r="F818" s="169" t="n"/>
    </row>
    <row r="819">
      <c r="D819" s="169" t="n"/>
      <c r="E819" s="169" t="n"/>
      <c r="F819" s="169" t="n"/>
    </row>
    <row r="820">
      <c r="D820" s="169" t="n"/>
      <c r="E820" s="169" t="n"/>
      <c r="F820" s="169" t="n"/>
    </row>
    <row r="821">
      <c r="D821" s="169" t="n"/>
      <c r="E821" s="169" t="n"/>
      <c r="F821" s="169" t="n"/>
    </row>
    <row r="822">
      <c r="D822" s="169" t="n"/>
      <c r="E822" s="169" t="n"/>
      <c r="F822" s="169" t="n"/>
    </row>
    <row r="823">
      <c r="D823" s="169" t="n"/>
      <c r="E823" s="169" t="n"/>
      <c r="F823" s="169" t="n"/>
    </row>
    <row r="824">
      <c r="D824" s="169" t="n"/>
      <c r="E824" s="169" t="n"/>
      <c r="F824" s="169" t="n"/>
    </row>
    <row r="825">
      <c r="D825" s="169" t="n"/>
      <c r="E825" s="169" t="n"/>
      <c r="F825" s="169" t="n"/>
    </row>
    <row r="826">
      <c r="D826" s="169" t="n"/>
      <c r="E826" s="169" t="n"/>
      <c r="F826" s="169" t="n"/>
    </row>
    <row r="827">
      <c r="D827" s="169" t="n"/>
      <c r="E827" s="169" t="n"/>
      <c r="F827" s="169" t="n"/>
    </row>
    <row r="828">
      <c r="D828" s="169" t="n"/>
      <c r="E828" s="169" t="n"/>
      <c r="F828" s="169" t="n"/>
    </row>
    <row r="829">
      <c r="D829" s="169" t="n"/>
      <c r="E829" s="169" t="n"/>
      <c r="F829" s="169" t="n"/>
    </row>
    <row r="830">
      <c r="D830" s="169" t="n"/>
      <c r="E830" s="169" t="n"/>
      <c r="F830" s="169" t="n"/>
    </row>
    <row r="831">
      <c r="D831" s="169" t="n"/>
      <c r="E831" s="169" t="n"/>
      <c r="F831" s="169" t="n"/>
    </row>
    <row r="832">
      <c r="D832" s="169" t="n"/>
      <c r="E832" s="169" t="n"/>
      <c r="F832" s="169" t="n"/>
    </row>
    <row r="833">
      <c r="D833" s="169" t="n"/>
      <c r="E833" s="169" t="n"/>
      <c r="F833" s="169" t="n"/>
    </row>
    <row r="834">
      <c r="D834" s="169" t="n"/>
      <c r="E834" s="169" t="n"/>
      <c r="F834" s="169" t="n"/>
    </row>
    <row r="835">
      <c r="D835" s="169" t="n"/>
      <c r="E835" s="169" t="n"/>
      <c r="F835" s="169" t="n"/>
    </row>
    <row r="836">
      <c r="D836" s="169" t="n"/>
      <c r="E836" s="169" t="n"/>
      <c r="F836" s="169" t="n"/>
    </row>
    <row r="837">
      <c r="D837" s="169" t="n"/>
      <c r="E837" s="169" t="n"/>
      <c r="F837" s="169" t="n"/>
    </row>
    <row r="838">
      <c r="D838" s="169" t="n"/>
      <c r="E838" s="169" t="n"/>
      <c r="F838" s="169" t="n"/>
    </row>
    <row r="839">
      <c r="D839" s="169" t="n"/>
      <c r="E839" s="169" t="n"/>
      <c r="F839" s="169" t="n"/>
    </row>
    <row r="840">
      <c r="D840" s="169" t="n"/>
      <c r="E840" s="169" t="n"/>
      <c r="F840" s="169" t="n"/>
    </row>
    <row r="841">
      <c r="D841" s="169" t="n"/>
      <c r="E841" s="169" t="n"/>
      <c r="F841" s="169" t="n"/>
    </row>
    <row r="842">
      <c r="D842" s="169" t="n"/>
      <c r="E842" s="169" t="n"/>
      <c r="F842" s="169" t="n"/>
    </row>
    <row r="843">
      <c r="D843" s="169" t="n"/>
      <c r="E843" s="169" t="n"/>
      <c r="F843" s="169" t="n"/>
    </row>
    <row r="844">
      <c r="D844" s="169" t="n"/>
      <c r="E844" s="169" t="n"/>
      <c r="F844" s="169" t="n"/>
    </row>
    <row r="845">
      <c r="D845" s="169" t="n"/>
      <c r="E845" s="169" t="n"/>
      <c r="F845" s="169" t="n"/>
    </row>
    <row r="846">
      <c r="D846" s="169" t="n"/>
      <c r="E846" s="169" t="n"/>
      <c r="F846" s="169" t="n"/>
    </row>
    <row r="847">
      <c r="D847" s="169" t="n"/>
      <c r="E847" s="169" t="n"/>
      <c r="F847" s="169" t="n"/>
    </row>
    <row r="848">
      <c r="D848" s="169" t="n"/>
      <c r="E848" s="169" t="n"/>
      <c r="F848" s="169" t="n"/>
    </row>
    <row r="849">
      <c r="D849" s="169" t="n"/>
      <c r="E849" s="169" t="n"/>
      <c r="F849" s="169" t="n"/>
    </row>
    <row r="850">
      <c r="D850" s="169" t="n"/>
      <c r="E850" s="169" t="n"/>
      <c r="F850" s="169" t="n"/>
    </row>
    <row r="851">
      <c r="D851" s="169" t="n"/>
      <c r="E851" s="169" t="n"/>
      <c r="F851" s="169" t="n"/>
    </row>
    <row r="852">
      <c r="D852" s="169" t="n"/>
      <c r="E852" s="169" t="n"/>
      <c r="F852" s="169" t="n"/>
    </row>
    <row r="853">
      <c r="D853" s="169" t="n"/>
      <c r="E853" s="169" t="n"/>
      <c r="F853" s="169" t="n"/>
    </row>
    <row r="854">
      <c r="D854" s="169" t="n"/>
      <c r="E854" s="169" t="n"/>
      <c r="F854" s="169" t="n"/>
    </row>
    <row r="855">
      <c r="D855" s="169" t="n"/>
      <c r="E855" s="169" t="n"/>
      <c r="F855" s="169" t="n"/>
    </row>
    <row r="856">
      <c r="D856" s="169" t="n"/>
      <c r="E856" s="169" t="n"/>
      <c r="F856" s="169" t="n"/>
    </row>
    <row r="857">
      <c r="D857" s="169" t="n"/>
      <c r="E857" s="169" t="n"/>
      <c r="F857" s="169" t="n"/>
    </row>
    <row r="858">
      <c r="D858" s="169" t="n"/>
      <c r="E858" s="169" t="n"/>
      <c r="F858" s="169" t="n"/>
    </row>
    <row r="859">
      <c r="D859" s="169" t="n"/>
      <c r="E859" s="169" t="n"/>
      <c r="F859" s="169" t="n"/>
    </row>
    <row r="860">
      <c r="D860" s="169" t="n"/>
      <c r="E860" s="169" t="n"/>
      <c r="F860" s="169" t="n"/>
    </row>
    <row r="861">
      <c r="D861" s="169" t="n"/>
      <c r="E861" s="169" t="n"/>
      <c r="F861" s="169" t="n"/>
    </row>
    <row r="862">
      <c r="D862" s="169" t="n"/>
      <c r="E862" s="169" t="n"/>
      <c r="F862" s="169" t="n"/>
    </row>
    <row r="863">
      <c r="D863" s="169" t="n"/>
      <c r="E863" s="169" t="n"/>
      <c r="F863" s="169" t="n"/>
    </row>
    <row r="864">
      <c r="D864" s="169" t="n"/>
      <c r="E864" s="169" t="n"/>
      <c r="F864" s="169" t="n"/>
    </row>
    <row r="865">
      <c r="D865" s="169" t="n"/>
      <c r="E865" s="169" t="n"/>
      <c r="F865" s="169" t="n"/>
    </row>
    <row r="866">
      <c r="D866" s="169" t="n"/>
      <c r="E866" s="169" t="n"/>
      <c r="F866" s="169" t="n"/>
    </row>
    <row r="867">
      <c r="D867" s="169" t="n"/>
      <c r="E867" s="169" t="n"/>
      <c r="F867" s="169" t="n"/>
    </row>
    <row r="868">
      <c r="D868" s="169" t="n"/>
      <c r="E868" s="169" t="n"/>
      <c r="F868" s="169" t="n"/>
    </row>
    <row r="869">
      <c r="D869" s="169" t="n"/>
      <c r="E869" s="169" t="n"/>
      <c r="F869" s="169" t="n"/>
    </row>
    <row r="870">
      <c r="D870" s="169" t="n"/>
      <c r="E870" s="169" t="n"/>
      <c r="F870" s="169" t="n"/>
    </row>
    <row r="871">
      <c r="D871" s="169" t="n"/>
      <c r="E871" s="169" t="n"/>
      <c r="F871" s="169" t="n"/>
    </row>
    <row r="872">
      <c r="D872" s="169" t="n"/>
      <c r="E872" s="169" t="n"/>
      <c r="F872" s="169" t="n"/>
    </row>
    <row r="873">
      <c r="D873" s="169" t="n"/>
      <c r="E873" s="169" t="n"/>
      <c r="F873" s="169" t="n"/>
    </row>
    <row r="874">
      <c r="D874" s="169" t="n"/>
      <c r="E874" s="169" t="n"/>
      <c r="F874" s="169" t="n"/>
    </row>
    <row r="875">
      <c r="D875" s="169" t="n"/>
      <c r="E875" s="169" t="n"/>
      <c r="F875" s="169" t="n"/>
    </row>
    <row r="876">
      <c r="D876" s="169" t="n"/>
      <c r="E876" s="169" t="n"/>
      <c r="F876" s="169" t="n"/>
    </row>
    <row r="877">
      <c r="D877" s="169" t="n"/>
      <c r="E877" s="169" t="n"/>
      <c r="F877" s="169" t="n"/>
    </row>
    <row r="878">
      <c r="D878" s="169" t="n"/>
      <c r="E878" s="169" t="n"/>
      <c r="F878" s="169" t="n"/>
    </row>
    <row r="879">
      <c r="D879" s="169" t="n"/>
      <c r="E879" s="169" t="n"/>
      <c r="F879" s="169" t="n"/>
    </row>
    <row r="880">
      <c r="D880" s="169" t="n"/>
      <c r="E880" s="169" t="n"/>
      <c r="F880" s="169" t="n"/>
    </row>
    <row r="881">
      <c r="D881" s="169" t="n"/>
      <c r="E881" s="169" t="n"/>
      <c r="F881" s="169" t="n"/>
    </row>
    <row r="882">
      <c r="D882" s="169" t="n"/>
      <c r="E882" s="169" t="n"/>
      <c r="F882" s="169" t="n"/>
    </row>
    <row r="883">
      <c r="D883" s="169" t="n"/>
      <c r="E883" s="169" t="n"/>
      <c r="F883" s="169" t="n"/>
    </row>
    <row r="884">
      <c r="D884" s="169" t="n"/>
      <c r="E884" s="169" t="n"/>
      <c r="F884" s="169" t="n"/>
    </row>
    <row r="885">
      <c r="D885" s="169" t="n"/>
      <c r="E885" s="169" t="n"/>
      <c r="F885" s="169" t="n"/>
    </row>
    <row r="886">
      <c r="D886" s="169" t="n"/>
      <c r="E886" s="169" t="n"/>
      <c r="F886" s="169" t="n"/>
    </row>
    <row r="887">
      <c r="D887" s="169" t="n"/>
      <c r="E887" s="169" t="n"/>
      <c r="F887" s="169" t="n"/>
    </row>
    <row r="888">
      <c r="D888" s="169" t="n"/>
      <c r="E888" s="169" t="n"/>
      <c r="F888" s="169" t="n"/>
    </row>
    <row r="889">
      <c r="D889" s="169" t="n"/>
      <c r="E889" s="169" t="n"/>
      <c r="F889" s="169" t="n"/>
    </row>
    <row r="890">
      <c r="D890" s="169" t="n"/>
      <c r="E890" s="169" t="n"/>
      <c r="F890" s="169" t="n"/>
    </row>
    <row r="891">
      <c r="D891" s="169" t="n"/>
      <c r="E891" s="169" t="n"/>
      <c r="F891" s="169" t="n"/>
    </row>
    <row r="892">
      <c r="D892" s="169" t="n"/>
      <c r="E892" s="169" t="n"/>
      <c r="F892" s="169" t="n"/>
    </row>
    <row r="893">
      <c r="D893" s="169" t="n"/>
      <c r="E893" s="169" t="n"/>
      <c r="F893" s="169" t="n"/>
    </row>
    <row r="894">
      <c r="D894" s="169" t="n"/>
      <c r="E894" s="169" t="n"/>
      <c r="F894" s="169" t="n"/>
    </row>
    <row r="895">
      <c r="D895" s="169" t="n"/>
      <c r="E895" s="169" t="n"/>
      <c r="F895" s="169" t="n"/>
    </row>
    <row r="896">
      <c r="D896" s="169" t="n"/>
      <c r="E896" s="169" t="n"/>
      <c r="F896" s="169" t="n"/>
    </row>
    <row r="897">
      <c r="D897" s="169" t="n"/>
      <c r="E897" s="169" t="n"/>
      <c r="F897" s="169" t="n"/>
    </row>
    <row r="898">
      <c r="D898" s="169" t="n"/>
      <c r="E898" s="169" t="n"/>
      <c r="F898" s="169" t="n"/>
    </row>
    <row r="899">
      <c r="D899" s="169" t="n"/>
      <c r="E899" s="169" t="n"/>
      <c r="F899" s="169" t="n"/>
    </row>
    <row r="900">
      <c r="D900" s="169" t="n"/>
      <c r="E900" s="169" t="n"/>
      <c r="F900" s="169" t="n"/>
    </row>
    <row r="901">
      <c r="D901" s="169" t="n"/>
      <c r="E901" s="169" t="n"/>
      <c r="F901" s="169" t="n"/>
    </row>
    <row r="902">
      <c r="D902" s="169" t="n"/>
      <c r="E902" s="169" t="n"/>
      <c r="F902" s="169" t="n"/>
    </row>
    <row r="903">
      <c r="D903" s="169" t="n"/>
      <c r="E903" s="169" t="n"/>
      <c r="F903" s="169" t="n"/>
    </row>
    <row r="904">
      <c r="D904" s="169" t="n"/>
      <c r="E904" s="169" t="n"/>
      <c r="F904" s="169" t="n"/>
    </row>
    <row r="905">
      <c r="D905" s="169" t="n"/>
      <c r="E905" s="169" t="n"/>
      <c r="F905" s="169" t="n"/>
    </row>
    <row r="906">
      <c r="D906" s="169" t="n"/>
      <c r="E906" s="169" t="n"/>
      <c r="F906" s="169" t="n"/>
    </row>
    <row r="907">
      <c r="D907" s="169" t="n"/>
      <c r="E907" s="169" t="n"/>
      <c r="F907" s="169" t="n"/>
    </row>
    <row r="908">
      <c r="D908" s="169" t="n"/>
      <c r="E908" s="169" t="n"/>
      <c r="F908" s="169" t="n"/>
    </row>
    <row r="909">
      <c r="D909" s="169" t="n"/>
      <c r="E909" s="169" t="n"/>
      <c r="F909" s="169" t="n"/>
    </row>
    <row r="910">
      <c r="D910" s="169" t="n"/>
      <c r="E910" s="169" t="n"/>
      <c r="F910" s="169" t="n"/>
    </row>
    <row r="911">
      <c r="D911" s="169" t="n"/>
      <c r="E911" s="169" t="n"/>
      <c r="F911" s="169" t="n"/>
    </row>
    <row r="912">
      <c r="D912" s="169" t="n"/>
      <c r="E912" s="169" t="n"/>
      <c r="F912" s="169" t="n"/>
    </row>
    <row r="913">
      <c r="D913" s="169" t="n"/>
      <c r="E913" s="169" t="n"/>
      <c r="F913" s="169" t="n"/>
    </row>
    <row r="914">
      <c r="D914" s="169" t="n"/>
      <c r="E914" s="169" t="n"/>
      <c r="F914" s="169" t="n"/>
    </row>
    <row r="915">
      <c r="D915" s="169" t="n"/>
      <c r="E915" s="169" t="n"/>
      <c r="F915" s="169" t="n"/>
    </row>
    <row r="916">
      <c r="D916" s="169" t="n"/>
      <c r="E916" s="169" t="n"/>
      <c r="F916" s="169" t="n"/>
    </row>
    <row r="917">
      <c r="D917" s="169" t="n"/>
      <c r="E917" s="169" t="n"/>
      <c r="F917" s="169" t="n"/>
    </row>
    <row r="918">
      <c r="D918" s="169" t="n"/>
      <c r="E918" s="169" t="n"/>
      <c r="F918" s="169" t="n"/>
    </row>
    <row r="919">
      <c r="D919" s="169" t="n"/>
      <c r="E919" s="169" t="n"/>
      <c r="F919" s="169" t="n"/>
    </row>
    <row r="920">
      <c r="D920" s="169" t="n"/>
      <c r="E920" s="169" t="n"/>
      <c r="F920" s="169" t="n"/>
    </row>
    <row r="921">
      <c r="D921" s="169" t="n"/>
      <c r="E921" s="169" t="n"/>
      <c r="F921" s="169" t="n"/>
    </row>
    <row r="922">
      <c r="D922" s="169" t="n"/>
      <c r="E922" s="169" t="n"/>
      <c r="F922" s="169" t="n"/>
    </row>
    <row r="923">
      <c r="D923" s="169" t="n"/>
      <c r="E923" s="169" t="n"/>
      <c r="F923" s="169" t="n"/>
    </row>
    <row r="924">
      <c r="D924" s="169" t="n"/>
      <c r="E924" s="169" t="n"/>
      <c r="F924" s="169" t="n"/>
    </row>
    <row r="925">
      <c r="D925" s="169" t="n"/>
      <c r="E925" s="169" t="n"/>
      <c r="F925" s="169" t="n"/>
    </row>
    <row r="926">
      <c r="D926" s="169" t="n"/>
      <c r="E926" s="169" t="n"/>
      <c r="F926" s="169" t="n"/>
    </row>
    <row r="927">
      <c r="D927" s="169" t="n"/>
      <c r="E927" s="169" t="n"/>
      <c r="F927" s="169" t="n"/>
    </row>
    <row r="928">
      <c r="D928" s="169" t="n"/>
      <c r="E928" s="169" t="n"/>
      <c r="F928" s="169" t="n"/>
    </row>
    <row r="929">
      <c r="D929" s="169" t="n"/>
      <c r="E929" s="169" t="n"/>
      <c r="F929" s="169" t="n"/>
    </row>
    <row r="930">
      <c r="D930" s="169" t="n"/>
      <c r="E930" s="169" t="n"/>
      <c r="F930" s="169" t="n"/>
    </row>
    <row r="931">
      <c r="D931" s="169" t="n"/>
      <c r="E931" s="169" t="n"/>
      <c r="F931" s="169" t="n"/>
    </row>
    <row r="932">
      <c r="D932" s="169" t="n"/>
      <c r="E932" s="169" t="n"/>
      <c r="F932" s="169" t="n"/>
    </row>
    <row r="933">
      <c r="D933" s="169" t="n"/>
      <c r="E933" s="169" t="n"/>
      <c r="F933" s="169" t="n"/>
    </row>
    <row r="934">
      <c r="D934" s="169" t="n"/>
      <c r="E934" s="169" t="n"/>
      <c r="F934" s="169" t="n"/>
    </row>
    <row r="935">
      <c r="D935" s="169" t="n"/>
      <c r="E935" s="169" t="n"/>
      <c r="F935" s="169" t="n"/>
    </row>
    <row r="936">
      <c r="D936" s="169" t="n"/>
      <c r="E936" s="169" t="n"/>
      <c r="F936" s="169" t="n"/>
    </row>
    <row r="937">
      <c r="D937" s="169" t="n"/>
      <c r="E937" s="169" t="n"/>
      <c r="F937" s="169" t="n"/>
    </row>
    <row r="938">
      <c r="D938" s="169" t="n"/>
      <c r="E938" s="169" t="n"/>
      <c r="F938" s="169" t="n"/>
    </row>
    <row r="939">
      <c r="D939" s="169" t="n"/>
      <c r="E939" s="169" t="n"/>
      <c r="F939" s="169" t="n"/>
    </row>
    <row r="940">
      <c r="D940" s="169" t="n"/>
      <c r="E940" s="169" t="n"/>
      <c r="F940" s="169" t="n"/>
    </row>
    <row r="941">
      <c r="D941" s="169" t="n"/>
      <c r="E941" s="169" t="n"/>
      <c r="F941" s="169" t="n"/>
    </row>
    <row r="942">
      <c r="D942" s="169" t="n"/>
      <c r="E942" s="169" t="n"/>
      <c r="F942" s="169" t="n"/>
    </row>
    <row r="943">
      <c r="D943" s="169" t="n"/>
      <c r="E943" s="169" t="n"/>
      <c r="F943" s="169" t="n"/>
    </row>
    <row r="944">
      <c r="D944" s="169" t="n"/>
      <c r="E944" s="169" t="n"/>
      <c r="F944" s="169" t="n"/>
    </row>
    <row r="945">
      <c r="D945" s="169" t="n"/>
      <c r="E945" s="169" t="n"/>
      <c r="F945" s="169" t="n"/>
    </row>
    <row r="946">
      <c r="D946" s="169" t="n"/>
      <c r="E946" s="169" t="n"/>
      <c r="F946" s="169" t="n"/>
    </row>
    <row r="947">
      <c r="D947" s="169" t="n"/>
      <c r="E947" s="169" t="n"/>
      <c r="F947" s="169" t="n"/>
    </row>
    <row r="948">
      <c r="D948" s="169" t="n"/>
      <c r="E948" s="169" t="n"/>
      <c r="F948" s="169" t="n"/>
    </row>
    <row r="949">
      <c r="D949" s="169" t="n"/>
      <c r="E949" s="169" t="n"/>
      <c r="F949" s="169" t="n"/>
    </row>
    <row r="950">
      <c r="D950" s="169" t="n"/>
      <c r="E950" s="169" t="n"/>
      <c r="F950" s="169" t="n"/>
    </row>
    <row r="951">
      <c r="D951" s="169" t="n"/>
      <c r="E951" s="169" t="n"/>
      <c r="F951" s="169" t="n"/>
    </row>
    <row r="952">
      <c r="D952" s="169" t="n"/>
      <c r="E952" s="169" t="n"/>
      <c r="F952" s="169" t="n"/>
    </row>
    <row r="953">
      <c r="D953" s="169" t="n"/>
      <c r="E953" s="169" t="n"/>
      <c r="F953" s="169" t="n"/>
    </row>
    <row r="954">
      <c r="D954" s="169" t="n"/>
      <c r="E954" s="169" t="n"/>
      <c r="F954" s="169" t="n"/>
    </row>
    <row r="955">
      <c r="D955" s="169" t="n"/>
      <c r="E955" s="169" t="n"/>
      <c r="F955" s="169" t="n"/>
    </row>
    <row r="956">
      <c r="D956" s="169" t="n"/>
      <c r="E956" s="169" t="n"/>
      <c r="F956" s="169" t="n"/>
    </row>
    <row r="957">
      <c r="D957" s="169" t="n"/>
      <c r="E957" s="169" t="n"/>
      <c r="F957" s="169" t="n"/>
    </row>
    <row r="958">
      <c r="D958" s="169" t="n"/>
      <c r="E958" s="169" t="n"/>
      <c r="F958" s="169" t="n"/>
    </row>
    <row r="959">
      <c r="D959" s="169" t="n"/>
      <c r="E959" s="169" t="n"/>
      <c r="F959" s="169" t="n"/>
    </row>
    <row r="960">
      <c r="D960" s="169" t="n"/>
      <c r="E960" s="169" t="n"/>
      <c r="F960" s="169" t="n"/>
    </row>
    <row r="961">
      <c r="D961" s="169" t="n"/>
      <c r="E961" s="169" t="n"/>
      <c r="F961" s="169" t="n"/>
    </row>
    <row r="962">
      <c r="D962" s="169" t="n"/>
      <c r="E962" s="169" t="n"/>
      <c r="F962" s="169" t="n"/>
    </row>
    <row r="963">
      <c r="D963" s="169" t="n"/>
      <c r="E963" s="169" t="n"/>
      <c r="F963" s="169" t="n"/>
    </row>
    <row r="964">
      <c r="D964" s="169" t="n"/>
      <c r="E964" s="169" t="n"/>
      <c r="F964" s="169" t="n"/>
    </row>
    <row r="965">
      <c r="D965" s="169" t="n"/>
      <c r="E965" s="169" t="n"/>
      <c r="F965" s="169" t="n"/>
    </row>
    <row r="966">
      <c r="D966" s="169" t="n"/>
      <c r="E966" s="169" t="n"/>
      <c r="F966" s="169" t="n"/>
    </row>
    <row r="967">
      <c r="D967" s="169" t="n"/>
      <c r="E967" s="169" t="n"/>
      <c r="F967" s="169" t="n"/>
    </row>
    <row r="968">
      <c r="D968" s="169" t="n"/>
      <c r="E968" s="169" t="n"/>
      <c r="F968" s="169" t="n"/>
    </row>
    <row r="969">
      <c r="D969" s="169" t="n"/>
      <c r="E969" s="169" t="n"/>
      <c r="F969" s="169" t="n"/>
    </row>
    <row r="970">
      <c r="D970" s="169" t="n"/>
      <c r="E970" s="169" t="n"/>
      <c r="F970" s="169" t="n"/>
    </row>
    <row r="971">
      <c r="D971" s="169" t="n"/>
      <c r="E971" s="169" t="n"/>
      <c r="F971" s="169" t="n"/>
    </row>
    <row r="972">
      <c r="D972" s="169" t="n"/>
      <c r="E972" s="169" t="n"/>
      <c r="F972" s="169" t="n"/>
    </row>
    <row r="973">
      <c r="D973" s="169" t="n"/>
      <c r="E973" s="169" t="n"/>
      <c r="F973" s="169" t="n"/>
    </row>
    <row r="974">
      <c r="D974" s="169" t="n"/>
      <c r="E974" s="169" t="n"/>
      <c r="F974" s="169" t="n"/>
    </row>
    <row r="975">
      <c r="D975" s="169" t="n"/>
      <c r="E975" s="169" t="n"/>
      <c r="F975" s="169" t="n"/>
    </row>
    <row r="976">
      <c r="D976" s="169" t="n"/>
      <c r="E976" s="169" t="n"/>
      <c r="F976" s="169" t="n"/>
    </row>
    <row r="977">
      <c r="D977" s="169" t="n"/>
      <c r="E977" s="169" t="n"/>
      <c r="F977" s="169" t="n"/>
    </row>
    <row r="978">
      <c r="D978" s="169" t="n"/>
      <c r="E978" s="169" t="n"/>
      <c r="F978" s="169" t="n"/>
    </row>
    <row r="979">
      <c r="D979" s="169" t="n"/>
      <c r="E979" s="169" t="n"/>
      <c r="F979" s="169" t="n"/>
    </row>
    <row r="980">
      <c r="D980" s="169" t="n"/>
      <c r="E980" s="169" t="n"/>
      <c r="F980" s="169" t="n"/>
    </row>
    <row r="981">
      <c r="D981" s="169" t="n"/>
      <c r="E981" s="169" t="n"/>
      <c r="F981" s="169" t="n"/>
    </row>
    <row r="982">
      <c r="D982" s="169" t="n"/>
      <c r="E982" s="169" t="n"/>
      <c r="F982" s="169" t="n"/>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G2:I682 G683:G706" showDropDown="0" showInputMessage="0" showErrorMessage="0" allowBlank="1" type="list">
      <formula1>'Sources table'!$D$2:$D$76</formula1>
    </dataValidation>
  </dataValidations>
  <pageMargins left="0.75" right="0.75" top="1" bottom="1" header="0.5" footer="0.5"/>
</worksheet>
</file>

<file path=xl/worksheets/sheet29.xml><?xml version="1.0" encoding="utf-8"?>
<worksheet xmlns="http://schemas.openxmlformats.org/spreadsheetml/2006/main">
  <sheetPr>
    <tabColor rgb="FF507867"/>
    <outlinePr summaryBelow="0" summaryRight="0"/>
    <pageSetUpPr/>
  </sheetPr>
  <dimension ref="A1:E706"/>
  <sheetViews>
    <sheetView workbookViewId="0">
      <selection activeCell="A1" sqref="A1"/>
    </sheetView>
  </sheetViews>
  <sheetFormatPr baseColWidth="8" defaultColWidth="12.63" defaultRowHeight="15" customHeight="1"/>
  <sheetData>
    <row r="1">
      <c r="A1" s="170" t="inlineStr">
        <is>
          <t>Country</t>
        </is>
      </c>
      <c r="B1" s="170" t="inlineStr">
        <is>
          <t>Country code</t>
        </is>
      </c>
      <c r="C1" s="170" t="inlineStr">
        <is>
          <t>Ecosystem</t>
        </is>
      </c>
      <c r="D1" s="170" t="inlineStr">
        <is>
          <t>Loss rate</t>
        </is>
      </c>
      <c r="E1" s="144" t="inlineStr">
        <is>
          <t>Source</t>
        </is>
      </c>
    </row>
    <row r="2">
      <c r="A2" s="126" t="inlineStr">
        <is>
          <t>United States</t>
        </is>
      </c>
      <c r="B2" s="195">
        <f t="array" ref="B2">INDEX(Countries!D2:D259, MATCH(A2, Countries!B2:B259, 0))</f>
        <v/>
      </c>
      <c r="C2" s="163" t="inlineStr">
        <is>
          <t>Mangrove</t>
        </is>
      </c>
      <c r="D2" s="171" t="n">
        <v>-0.0089</v>
      </c>
      <c r="E2" s="126" t="inlineStr">
        <is>
          <t>Global Mangrove Watch dataset for mangrove protected extent</t>
        </is>
      </c>
    </row>
    <row r="3">
      <c r="A3" s="126" t="inlineStr">
        <is>
          <t>Indonesia</t>
        </is>
      </c>
      <c r="B3" s="195">
        <f t="array" ref="B3">INDEX(Countries!D3:D260, MATCH(A3, Countries!B3:B260, 0))</f>
        <v/>
      </c>
      <c r="C3" s="163" t="inlineStr">
        <is>
          <t>Mangrove</t>
        </is>
      </c>
      <c r="D3" s="171" t="n">
        <v>-0.0037</v>
      </c>
      <c r="E3" s="126" t="inlineStr">
        <is>
          <t>Global Mangrove Watch dataset for mangrove protected extent</t>
        </is>
      </c>
    </row>
    <row r="4">
      <c r="A4" s="126" t="inlineStr">
        <is>
          <t>Australia</t>
        </is>
      </c>
      <c r="B4" s="195">
        <f t="array" ref="B4">INDEX(Countries!D4:D261, MATCH(A4, Countries!B4:B261, 0))</f>
        <v/>
      </c>
      <c r="C4" s="163" t="inlineStr">
        <is>
          <t>Mangrove</t>
        </is>
      </c>
      <c r="D4" s="171" t="n">
        <v>-0.0015</v>
      </c>
      <c r="E4" s="126" t="inlineStr">
        <is>
          <t>Global Mangrove Watch dataset for mangrove protected extent</t>
        </is>
      </c>
    </row>
    <row r="5">
      <c r="A5" s="126" t="inlineStr">
        <is>
          <t>The Bahamas</t>
        </is>
      </c>
      <c r="B5" s="195">
        <f t="array" ref="B5">INDEX(Countries!D5:D262, MATCH(A5, Countries!B5:B262, 0))</f>
        <v/>
      </c>
      <c r="C5" s="163" t="inlineStr">
        <is>
          <t>Mangrove</t>
        </is>
      </c>
      <c r="D5" s="171" t="n">
        <v>-0.0073</v>
      </c>
      <c r="E5" s="126" t="inlineStr">
        <is>
          <t>Global Mangrove Watch dataset for mangrove protected extent</t>
        </is>
      </c>
    </row>
    <row r="6">
      <c r="A6" s="126" t="inlineStr">
        <is>
          <t>Kenya</t>
        </is>
      </c>
      <c r="B6" s="195">
        <f t="array" ref="B6">INDEX(Countries!D6:D263, MATCH(A6, Countries!B6:B263, 0))</f>
        <v/>
      </c>
      <c r="C6" s="163" t="inlineStr">
        <is>
          <t>Mangrove</t>
        </is>
      </c>
      <c r="D6" s="171" t="n">
        <v>-0.0028</v>
      </c>
      <c r="E6" s="126" t="inlineStr">
        <is>
          <t>Global Mangrove Watch dataset for mangrove protected extent</t>
        </is>
      </c>
    </row>
    <row r="7">
      <c r="A7" s="126" t="inlineStr">
        <is>
          <t>Mexico</t>
        </is>
      </c>
      <c r="B7" s="195">
        <f t="array" ref="B7">INDEX(Countries!D7:D264, MATCH(A7, Countries!B7:B264, 0))</f>
        <v/>
      </c>
      <c r="C7" s="163" t="inlineStr">
        <is>
          <t>Mangrove</t>
        </is>
      </c>
      <c r="D7" s="171" t="n">
        <v>-0.0055</v>
      </c>
      <c r="E7" s="126" t="inlineStr">
        <is>
          <t>Global Mangrove Watch dataset for mangrove protected extent</t>
        </is>
      </c>
    </row>
    <row r="8">
      <c r="A8" s="126" t="inlineStr">
        <is>
          <t>Colombia</t>
        </is>
      </c>
      <c r="B8" s="195">
        <f t="array" ref="B8">INDEX(Countries!D8:D265, MATCH(A8, Countries!B8:B265, 0))</f>
        <v/>
      </c>
      <c r="C8" s="163" t="inlineStr">
        <is>
          <t>Mangrove</t>
        </is>
      </c>
      <c r="D8" s="171" t="n">
        <v>-0.0039</v>
      </c>
      <c r="E8" s="126" t="inlineStr">
        <is>
          <t>Global Mangrove Watch dataset for mangrove protected extent</t>
        </is>
      </c>
    </row>
    <row r="9">
      <c r="A9" s="126" t="inlineStr">
        <is>
          <t>India</t>
        </is>
      </c>
      <c r="B9" s="195">
        <f t="array" ref="B9">INDEX(Countries!D9:D266, MATCH(A9, Countries!B9:B266, 0))</f>
        <v/>
      </c>
      <c r="C9" s="163" t="inlineStr">
        <is>
          <t>Mangrove</t>
        </is>
      </c>
      <c r="D9" s="171" t="n">
        <v>-0.0016</v>
      </c>
      <c r="E9" s="126" t="inlineStr">
        <is>
          <t>Global Mangrove Watch dataset for mangrove protected extent</t>
        </is>
      </c>
    </row>
    <row r="10">
      <c r="A10" s="126" t="inlineStr">
        <is>
          <t>China</t>
        </is>
      </c>
      <c r="B10" s="195">
        <f t="array" ref="B10">INDEX(Countries!D10:D267, MATCH(A10, Countries!B10:B267, 0))</f>
        <v/>
      </c>
      <c r="C10" s="163" t="inlineStr">
        <is>
          <t>Mangrove</t>
        </is>
      </c>
      <c r="D10" s="171" t="n">
        <v>-0.0003</v>
      </c>
      <c r="E10" s="126" t="inlineStr">
        <is>
          <t>Global Mangrove Watch dataset for mangrove protected extent</t>
        </is>
      </c>
    </row>
    <row r="11">
      <c r="A11" s="126" t="inlineStr">
        <is>
          <t>American Samoa</t>
        </is>
      </c>
      <c r="B11" s="195">
        <f t="array" ref="B11">INDEX(Countries!D1:D268, MATCH(A11, Countries!B1:B268, 0))</f>
        <v/>
      </c>
      <c r="C11" s="163" t="inlineStr">
        <is>
          <t>Mangrove</t>
        </is>
      </c>
      <c r="D11" s="171" t="n">
        <v>0</v>
      </c>
      <c r="E11" s="126" t="inlineStr">
        <is>
          <t>Global Mangrove Watch dataset for mangrove protected extent</t>
        </is>
      </c>
    </row>
    <row r="12">
      <c r="A12" s="126" t="inlineStr">
        <is>
          <t>Angola</t>
        </is>
      </c>
      <c r="B12" s="195">
        <f t="array" ref="B12">INDEX(Countries!D2:D269, MATCH(A12, Countries!B2:B269, 0))</f>
        <v/>
      </c>
      <c r="C12" s="163" t="inlineStr">
        <is>
          <t>Mangrove</t>
        </is>
      </c>
      <c r="D12" s="171" t="n">
        <v>-0.0015</v>
      </c>
      <c r="E12" s="126" t="inlineStr">
        <is>
          <t>Global Mangrove Watch dataset for mangrove protected extent</t>
        </is>
      </c>
    </row>
    <row r="13">
      <c r="A13" s="126" t="inlineStr">
        <is>
          <t>Anguilla</t>
        </is>
      </c>
      <c r="B13" s="195">
        <f t="array" ref="B13">INDEX(Countries!D3:D270, MATCH(A13, Countries!B3:B270, 0))</f>
        <v/>
      </c>
      <c r="C13" s="163" t="inlineStr">
        <is>
          <t>Mangrove</t>
        </is>
      </c>
      <c r="D13" s="171" t="n">
        <v>-0.0441</v>
      </c>
      <c r="E13" s="126" t="inlineStr">
        <is>
          <t>Global Mangrove Watch dataset for mangrove protected extent</t>
        </is>
      </c>
    </row>
    <row r="14">
      <c r="A14" s="126" t="inlineStr">
        <is>
          <t>Antigua and Barbuda</t>
        </is>
      </c>
      <c r="B14" s="195">
        <f t="array" ref="B14">INDEX(Countries!D4:D271, MATCH(A14, Countries!B4:B271, 0))</f>
        <v/>
      </c>
      <c r="C14" s="163" t="inlineStr">
        <is>
          <t>Mangrove</t>
        </is>
      </c>
      <c r="D14" s="171" t="n">
        <v>-0.0017</v>
      </c>
      <c r="E14" s="126" t="inlineStr">
        <is>
          <t>Global Mangrove Watch dataset for mangrove protected extent</t>
        </is>
      </c>
    </row>
    <row r="15">
      <c r="A15" s="126" t="inlineStr">
        <is>
          <t>Aruba</t>
        </is>
      </c>
      <c r="B15" s="195">
        <f t="array" ref="B15">INDEX(Countries!D5:D272, MATCH(A15, Countries!B5:B272, 0))</f>
        <v/>
      </c>
      <c r="C15" s="163" t="inlineStr">
        <is>
          <t>Mangrove</t>
        </is>
      </c>
      <c r="D15" s="171" t="n">
        <v>-0.0239</v>
      </c>
      <c r="E15" s="126" t="inlineStr">
        <is>
          <t>Global Mangrove Watch dataset for mangrove protected extent</t>
        </is>
      </c>
    </row>
    <row r="16">
      <c r="A16" s="126" t="inlineStr">
        <is>
          <t>Bahrain</t>
        </is>
      </c>
      <c r="B16" s="195">
        <f t="array" ref="B16">INDEX(Countries!D16:D273, MATCH(A16, Countries!B16:B273, 0))</f>
        <v/>
      </c>
      <c r="C16" s="163" t="inlineStr">
        <is>
          <t>Mangrove</t>
        </is>
      </c>
      <c r="D16" s="171" t="n">
        <v>-0.0003</v>
      </c>
      <c r="E16" s="126" t="inlineStr">
        <is>
          <t>Global Mangrove Watch dataset for mangrove protected extent</t>
        </is>
      </c>
    </row>
    <row r="17">
      <c r="A17" s="126" t="inlineStr">
        <is>
          <t>Bangladesh</t>
        </is>
      </c>
      <c r="B17" s="195">
        <f t="array" ref="B17">INDEX(Countries!D17:D274, MATCH(A17, Countries!B17:B274, 0))</f>
        <v/>
      </c>
      <c r="C17" s="163" t="inlineStr">
        <is>
          <t>Mangrove</t>
        </is>
      </c>
      <c r="D17" s="171" t="n">
        <v>-0.0003</v>
      </c>
      <c r="E17" s="126" t="inlineStr">
        <is>
          <t>Global Mangrove Watch dataset for mangrove protected extent</t>
        </is>
      </c>
    </row>
    <row r="18">
      <c r="A18" s="126" t="inlineStr">
        <is>
          <t>Barbados</t>
        </is>
      </c>
      <c r="B18" s="195">
        <f t="array" ref="B18">INDEX(Countries!D18:D275, MATCH(A18, Countries!B18:B275, 0))</f>
        <v/>
      </c>
      <c r="C18" s="163" t="inlineStr">
        <is>
          <t>Mangrove</t>
        </is>
      </c>
      <c r="D18" s="171" t="n">
        <v>0</v>
      </c>
      <c r="E18" s="126" t="inlineStr">
        <is>
          <t>Global Mangrove Watch dataset for mangrove protected extent</t>
        </is>
      </c>
    </row>
    <row r="19">
      <c r="A19" s="126" t="inlineStr">
        <is>
          <t>Belize</t>
        </is>
      </c>
      <c r="B19" s="195">
        <f t="array" ref="B19">INDEX(Countries!D19:D276, MATCH(A19, Countries!B19:B276, 0))</f>
        <v/>
      </c>
      <c r="C19" s="163" t="inlineStr">
        <is>
          <t>Mangrove</t>
        </is>
      </c>
      <c r="D19" s="171" t="n">
        <v>-0.0047</v>
      </c>
      <c r="E19" s="126" t="inlineStr">
        <is>
          <t>Global Mangrove Watch dataset for mangrove protected extent</t>
        </is>
      </c>
    </row>
    <row r="20">
      <c r="A20" s="126" t="inlineStr">
        <is>
          <t>Benin</t>
        </is>
      </c>
      <c r="B20" s="195">
        <f t="array" ref="B20">INDEX(Countries!D20:D277, MATCH(A20, Countries!B20:B277, 0))</f>
        <v/>
      </c>
      <c r="C20" s="163" t="inlineStr">
        <is>
          <t>Mangrove</t>
        </is>
      </c>
      <c r="D20" s="171" t="n">
        <v>0.008</v>
      </c>
      <c r="E20" s="126" t="inlineStr">
        <is>
          <t>Global Mangrove Watch dataset for mangrove protected extent</t>
        </is>
      </c>
    </row>
    <row r="21">
      <c r="A21" s="126" t="inlineStr">
        <is>
          <t>Bermuda</t>
        </is>
      </c>
      <c r="B21" s="195">
        <f t="array" ref="B21">INDEX(Countries!D21:D278, MATCH(A21, Countries!B21:B278, 0))</f>
        <v/>
      </c>
      <c r="C21" s="163" t="inlineStr">
        <is>
          <t>Mangrove</t>
        </is>
      </c>
      <c r="D21" s="172" t="n"/>
      <c r="E21" s="126" t="inlineStr">
        <is>
          <t>Global Mangrove Watch dataset for mangrove protected extent</t>
        </is>
      </c>
    </row>
    <row r="22">
      <c r="A22" s="126" t="inlineStr">
        <is>
          <t>Bonaire, Sint Eustatius and Saba</t>
        </is>
      </c>
      <c r="B22" s="195">
        <f t="array" ref="B22">INDEX(Countries!D22:D279, MATCH(A22, Countries!B22:B279, 0))</f>
        <v/>
      </c>
      <c r="C22" s="163" t="inlineStr">
        <is>
          <t>Mangrove</t>
        </is>
      </c>
      <c r="D22" s="171" t="n">
        <v>-0.4112</v>
      </c>
      <c r="E22" s="126" t="inlineStr">
        <is>
          <t>Global Mangrove Watch dataset for mangrove protected extent</t>
        </is>
      </c>
    </row>
    <row r="23">
      <c r="A23" s="126" t="inlineStr">
        <is>
          <t>Brazil</t>
        </is>
      </c>
      <c r="B23" s="195">
        <f t="array" ref="B23">INDEX(Countries!D23:D280, MATCH(A23, Countries!B23:B280, 0))</f>
        <v/>
      </c>
      <c r="C23" s="163" t="inlineStr">
        <is>
          <t>Mangrove</t>
        </is>
      </c>
      <c r="D23" s="171" t="n">
        <v>-0.0023</v>
      </c>
      <c r="E23" s="126" t="inlineStr">
        <is>
          <t>Global Mangrove Watch dataset for mangrove protected extent</t>
        </is>
      </c>
    </row>
    <row r="24">
      <c r="A24" s="126" t="inlineStr">
        <is>
          <t>British virgin islands</t>
        </is>
      </c>
      <c r="B24" s="195">
        <f t="array" ref="B24">INDEX(Countries!D24:D281, MATCH(A24, Countries!B24:B281, 0))</f>
        <v/>
      </c>
      <c r="C24" s="163" t="inlineStr">
        <is>
          <t>Mangrove</t>
        </is>
      </c>
      <c r="D24" s="171" t="n">
        <v>-0.0003</v>
      </c>
      <c r="E24" s="126" t="inlineStr">
        <is>
          <t>Global Mangrove Watch dataset for mangrove protected extent</t>
        </is>
      </c>
    </row>
    <row r="25">
      <c r="A25" s="126" t="inlineStr">
        <is>
          <t>Brunei Darussalam</t>
        </is>
      </c>
      <c r="B25" s="195">
        <f t="array" ref="B25">INDEX(Countries!D25:D282, MATCH(A25, Countries!B25:B282, 0))</f>
        <v/>
      </c>
      <c r="C25" s="163" t="inlineStr">
        <is>
          <t>Mangrove</t>
        </is>
      </c>
      <c r="D25" s="171" t="n">
        <v>-0.0015</v>
      </c>
      <c r="E25" s="126" t="inlineStr">
        <is>
          <t>Global Mangrove Watch dataset for mangrove protected extent</t>
        </is>
      </c>
    </row>
    <row r="26">
      <c r="A26" s="126" t="inlineStr">
        <is>
          <t>Cambodia</t>
        </is>
      </c>
      <c r="B26" s="195">
        <f t="array" ref="B26">INDEX(Countries!D26:D283, MATCH(A26, Countries!B26:B283, 0))</f>
        <v/>
      </c>
      <c r="C26" s="163" t="inlineStr">
        <is>
          <t>Mangrove</t>
        </is>
      </c>
      <c r="D26" s="171" t="n">
        <v>-0.0038</v>
      </c>
      <c r="E26" s="126" t="inlineStr">
        <is>
          <t>Global Mangrove Watch dataset for mangrove protected extent</t>
        </is>
      </c>
    </row>
    <row r="27">
      <c r="A27" s="126" t="inlineStr">
        <is>
          <t>Cameroon</t>
        </is>
      </c>
      <c r="B27" s="195">
        <f t="array" ref="B27">INDEX(Countries!D27:D284, MATCH(A27, Countries!B27:B284, 0))</f>
        <v/>
      </c>
      <c r="C27" s="163" t="inlineStr">
        <is>
          <t>Mangrove</t>
        </is>
      </c>
      <c r="D27" s="171" t="n">
        <v>-0.0003</v>
      </c>
      <c r="E27" s="126" t="inlineStr">
        <is>
          <t>Global Mangrove Watch dataset for mangrove protected extent</t>
        </is>
      </c>
    </row>
    <row r="28">
      <c r="A28" s="126" t="inlineStr">
        <is>
          <t>Cayman islands</t>
        </is>
      </c>
      <c r="B28" s="195">
        <f t="array" ref="B28">INDEX(Countries!D28:D285, MATCH(A28, Countries!B28:B285, 0))</f>
        <v/>
      </c>
      <c r="C28" s="163" t="inlineStr">
        <is>
          <t>Mangrove</t>
        </is>
      </c>
      <c r="D28" s="171" t="n">
        <v>-0.0022</v>
      </c>
      <c r="E28" s="126" t="inlineStr">
        <is>
          <t>Global Mangrove Watch dataset for mangrove protected extent</t>
        </is>
      </c>
    </row>
    <row r="29">
      <c r="A29" s="126" t="inlineStr">
        <is>
          <t>Comoros</t>
        </is>
      </c>
      <c r="B29" s="195">
        <f t="array" ref="B29">INDEX(Countries!D29:D286, MATCH(A29, Countries!B29:B286, 0))</f>
        <v/>
      </c>
      <c r="C29" s="163" t="inlineStr">
        <is>
          <t>Mangrove</t>
        </is>
      </c>
      <c r="D29" s="171" t="n">
        <v>0</v>
      </c>
      <c r="E29" s="126" t="inlineStr">
        <is>
          <t>Global Mangrove Watch dataset for mangrove protected extent</t>
        </is>
      </c>
    </row>
    <row r="30">
      <c r="A30" s="126" t="inlineStr">
        <is>
          <t>Cook Islands</t>
        </is>
      </c>
      <c r="B30" s="195">
        <f t="array" ref="B30">INDEX(Countries!D30:D287, MATCH(A30, Countries!B30:B287, 0))</f>
        <v/>
      </c>
      <c r="C30" s="163" t="inlineStr">
        <is>
          <t>Mangrove</t>
        </is>
      </c>
      <c r="D30" s="172" t="n"/>
      <c r="E30" s="126" t="inlineStr">
        <is>
          <t>Global Mangrove Watch dataset for mangrove protected extent</t>
        </is>
      </c>
    </row>
    <row r="31">
      <c r="A31" s="126" t="inlineStr">
        <is>
          <t>Costa Rica</t>
        </is>
      </c>
      <c r="B31" s="195">
        <f t="array" ref="B31">INDEX(Countries!D31:D288, MATCH(A31, Countries!B31:B288, 0))</f>
        <v/>
      </c>
      <c r="C31" s="163" t="inlineStr">
        <is>
          <t>Mangrove</t>
        </is>
      </c>
      <c r="D31" s="171" t="n">
        <v>-0.0018</v>
      </c>
      <c r="E31" s="126" t="inlineStr">
        <is>
          <t>Global Mangrove Watch dataset for mangrove protected extent</t>
        </is>
      </c>
    </row>
    <row r="32">
      <c r="A32" s="126" t="inlineStr">
        <is>
          <t>Côte d'Ivoire</t>
        </is>
      </c>
      <c r="B32" s="195">
        <f t="array" ref="B32">INDEX(Countries!D32:D289, MATCH(A32, Countries!B32:B289, 0))</f>
        <v/>
      </c>
      <c r="C32" s="163" t="inlineStr">
        <is>
          <t>Mangrove</t>
        </is>
      </c>
      <c r="D32" s="171" t="n">
        <v>-0.0041</v>
      </c>
      <c r="E32" s="126" t="inlineStr">
        <is>
          <t>Global Mangrove Watch dataset for mangrove protected extent</t>
        </is>
      </c>
    </row>
    <row r="33">
      <c r="A33" s="126" t="inlineStr">
        <is>
          <t>Cuba</t>
        </is>
      </c>
      <c r="B33" s="195">
        <f t="array" ref="B33">INDEX(Countries!D33:D290, MATCH(A33, Countries!B33:B290, 0))</f>
        <v/>
      </c>
      <c r="C33" s="163" t="inlineStr">
        <is>
          <t>Mangrove</t>
        </is>
      </c>
      <c r="D33" s="171" t="n">
        <v>-0.0021</v>
      </c>
      <c r="E33" s="126" t="inlineStr">
        <is>
          <t>Global Mangrove Watch dataset for mangrove protected extent</t>
        </is>
      </c>
    </row>
    <row r="34">
      <c r="A34" s="126" t="inlineStr">
        <is>
          <t>Curaçao</t>
        </is>
      </c>
      <c r="B34" s="195">
        <f t="array" ref="B34">INDEX(Countries!D34:D291, MATCH(A34, Countries!B34:B291, 0))</f>
        <v/>
      </c>
      <c r="C34" s="163" t="inlineStr">
        <is>
          <t>Mangrove</t>
        </is>
      </c>
      <c r="D34" s="171" t="n">
        <v>-0.0721</v>
      </c>
      <c r="E34" s="126" t="inlineStr">
        <is>
          <t>Global Mangrove Watch dataset for mangrove protected extent</t>
        </is>
      </c>
    </row>
    <row r="35">
      <c r="A35" s="126" t="inlineStr">
        <is>
          <t>Democratic republic of the congo</t>
        </is>
      </c>
      <c r="B35" s="195">
        <f t="array" ref="B35">INDEX(Countries!D35:D292, MATCH(A35, Countries!B35:B292, 0))</f>
        <v/>
      </c>
      <c r="C35" s="163" t="inlineStr">
        <is>
          <t>Mangrove</t>
        </is>
      </c>
      <c r="D35" s="171" t="n">
        <v>-0.0017</v>
      </c>
      <c r="E35" s="126" t="inlineStr">
        <is>
          <t>Global Mangrove Watch dataset for mangrove protected extent</t>
        </is>
      </c>
    </row>
    <row r="36">
      <c r="A36" s="126" t="inlineStr">
        <is>
          <t>Djibouti</t>
        </is>
      </c>
      <c r="B36" s="195">
        <f t="array" ref="B36">INDEX(Countries!D36:D293, MATCH(A36, Countries!B36:B293, 0))</f>
        <v/>
      </c>
      <c r="C36" s="163" t="inlineStr">
        <is>
          <t>Mangrove</t>
        </is>
      </c>
      <c r="D36" s="171" t="n">
        <v>-0.0005</v>
      </c>
      <c r="E36" s="126" t="inlineStr">
        <is>
          <t>Global Mangrove Watch dataset for mangrove protected extent</t>
        </is>
      </c>
    </row>
    <row r="37">
      <c r="A37" s="126" t="inlineStr">
        <is>
          <t>Dominica</t>
        </is>
      </c>
      <c r="B37" s="195">
        <f t="array" ref="B37">INDEX(Countries!D37:D294, MATCH(A37, Countries!B37:B294, 0))</f>
        <v/>
      </c>
      <c r="C37" s="163" t="inlineStr">
        <is>
          <t>Mangrove</t>
        </is>
      </c>
      <c r="D37" s="171" t="n">
        <v>0</v>
      </c>
      <c r="E37" s="126" t="inlineStr">
        <is>
          <t>Global Mangrove Watch dataset for mangrove protected extent</t>
        </is>
      </c>
    </row>
    <row r="38">
      <c r="A38" s="126" t="inlineStr">
        <is>
          <t>Dominican republic</t>
        </is>
      </c>
      <c r="B38" s="195">
        <f t="array" ref="B38">INDEX(Countries!D38:D295, MATCH(A38, Countries!B38:B295, 0))</f>
        <v/>
      </c>
      <c r="C38" s="163" t="inlineStr">
        <is>
          <t>Mangrove</t>
        </is>
      </c>
      <c r="D38" s="171" t="n">
        <v>-0.0021</v>
      </c>
      <c r="E38" s="126" t="inlineStr">
        <is>
          <t>Global Mangrove Watch dataset for mangrove protected extent</t>
        </is>
      </c>
    </row>
    <row r="39">
      <c r="A39" s="126" t="inlineStr">
        <is>
          <t>Ecuador</t>
        </is>
      </c>
      <c r="B39" s="195">
        <f t="array" ref="B39">INDEX(Countries!D39:D296, MATCH(A39, Countries!B39:B296, 0))</f>
        <v/>
      </c>
      <c r="C39" s="163" t="inlineStr">
        <is>
          <t>Mangrove</t>
        </is>
      </c>
      <c r="D39" s="171" t="n">
        <v>-0.004</v>
      </c>
      <c r="E39" s="126" t="inlineStr">
        <is>
          <t>Global Mangrove Watch dataset for mangrove protected extent</t>
        </is>
      </c>
    </row>
    <row r="40">
      <c r="A40" s="126" t="inlineStr">
        <is>
          <t>Egypt</t>
        </is>
      </c>
      <c r="B40" s="195">
        <f t="array" ref="B40">INDEX(Countries!D40:D297, MATCH(A40, Countries!B40:B297, 0))</f>
        <v/>
      </c>
      <c r="C40" s="163" t="inlineStr">
        <is>
          <t>Mangrove</t>
        </is>
      </c>
      <c r="D40" s="171" t="n">
        <v>-0.0059</v>
      </c>
      <c r="E40" s="126" t="inlineStr">
        <is>
          <t>Global Mangrove Watch dataset for mangrove protected extent</t>
        </is>
      </c>
    </row>
    <row r="41">
      <c r="A41" s="126" t="inlineStr">
        <is>
          <t>El Salvador</t>
        </is>
      </c>
      <c r="B41" s="195">
        <f t="array" ref="B41">INDEX(Countries!D41:D298, MATCH(A41, Countries!B41:B298, 0))</f>
        <v/>
      </c>
      <c r="C41" s="163" t="inlineStr">
        <is>
          <t>Mangrove</t>
        </is>
      </c>
      <c r="D41" s="171" t="n">
        <v>-0.0016</v>
      </c>
      <c r="E41" s="126" t="inlineStr">
        <is>
          <t>Global Mangrove Watch dataset for mangrove protected extent</t>
        </is>
      </c>
    </row>
    <row r="42">
      <c r="A42" s="126" t="inlineStr">
        <is>
          <t>Equatorial Guinea</t>
        </is>
      </c>
      <c r="B42" s="195">
        <f t="array" ref="B42">INDEX(Countries!D42:D299, MATCH(A42, Countries!B42:B299, 0))</f>
        <v/>
      </c>
      <c r="C42" s="163" t="inlineStr">
        <is>
          <t>Mangrove</t>
        </is>
      </c>
      <c r="D42" s="171" t="n">
        <v>-0.0005999999999999999</v>
      </c>
      <c r="E42" s="126" t="inlineStr">
        <is>
          <t>Global Mangrove Watch dataset for mangrove protected extent</t>
        </is>
      </c>
    </row>
    <row r="43">
      <c r="A43" s="126" t="inlineStr">
        <is>
          <t>Eritrea</t>
        </is>
      </c>
      <c r="B43" s="195">
        <f t="array" ref="B43">INDEX(Countries!D43:D300, MATCH(A43, Countries!B43:B300, 0))</f>
        <v/>
      </c>
      <c r="C43" s="163" t="inlineStr">
        <is>
          <t>Mangrove</t>
        </is>
      </c>
      <c r="D43" s="171" t="n">
        <v>-0.0009</v>
      </c>
      <c r="E43" s="126" t="inlineStr">
        <is>
          <t>Global Mangrove Watch dataset for mangrove protected extent</t>
        </is>
      </c>
    </row>
    <row r="44">
      <c r="A44" s="126" t="inlineStr">
        <is>
          <t>Fiji</t>
        </is>
      </c>
      <c r="B44" s="195">
        <f t="array" ref="B44">INDEX(Countries!D44:D301, MATCH(A44, Countries!B44:B301, 0))</f>
        <v/>
      </c>
      <c r="C44" s="163" t="inlineStr">
        <is>
          <t>Mangrove</t>
        </is>
      </c>
      <c r="D44" s="171" t="n">
        <v>-0.0005999999999999999</v>
      </c>
      <c r="E44" s="126" t="inlineStr">
        <is>
          <t>Global Mangrove Watch dataset for mangrove protected extent</t>
        </is>
      </c>
    </row>
    <row r="45">
      <c r="A45" s="126" t="inlineStr">
        <is>
          <t>French Guiana</t>
        </is>
      </c>
      <c r="B45" s="195">
        <f t="array" ref="B45">INDEX(Countries!D45:D302, MATCH(A45, Countries!B45:B302, 0))</f>
        <v/>
      </c>
      <c r="C45" s="163" t="inlineStr">
        <is>
          <t>Mangrove</t>
        </is>
      </c>
      <c r="D45" s="171" t="n">
        <v>0.0023</v>
      </c>
      <c r="E45" s="126" t="inlineStr">
        <is>
          <t>Global Mangrove Watch dataset for mangrove protected extent</t>
        </is>
      </c>
    </row>
    <row r="46">
      <c r="A46" s="126" t="inlineStr">
        <is>
          <t>French Polynesia</t>
        </is>
      </c>
      <c r="B46" s="195">
        <f t="array" ref="B46">INDEX(Countries!D46:D303, MATCH(A46, Countries!B46:B303, 0))</f>
        <v/>
      </c>
      <c r="C46" s="163" t="inlineStr">
        <is>
          <t>Mangrove</t>
        </is>
      </c>
      <c r="D46" s="172" t="n"/>
      <c r="E46" s="126" t="inlineStr">
        <is>
          <t>Global Mangrove Watch dataset for mangrove protected extent</t>
        </is>
      </c>
    </row>
    <row r="47">
      <c r="A47" s="126" t="inlineStr">
        <is>
          <t>French Southern Territories</t>
        </is>
      </c>
      <c r="B47" s="195">
        <f t="array" ref="B47">INDEX(Countries!D47:D304, MATCH(A47, Countries!B47:B304, 0))</f>
        <v/>
      </c>
      <c r="C47" s="163" t="inlineStr">
        <is>
          <t>Mangrove</t>
        </is>
      </c>
      <c r="D47" s="172" t="n"/>
      <c r="E47" s="126" t="inlineStr">
        <is>
          <t>Global Mangrove Watch dataset for mangrove protected extent</t>
        </is>
      </c>
    </row>
    <row r="48">
      <c r="A48" s="126" t="inlineStr">
        <is>
          <t>Gabon</t>
        </is>
      </c>
      <c r="B48" s="195">
        <f t="array" ref="B48">INDEX(Countries!D48:D305, MATCH(A48, Countries!B48:B305, 0))</f>
        <v/>
      </c>
      <c r="C48" s="163" t="inlineStr">
        <is>
          <t>Mangrove</t>
        </is>
      </c>
      <c r="D48" s="171" t="n">
        <v>-0.001</v>
      </c>
      <c r="E48" s="126" t="inlineStr">
        <is>
          <t>Global Mangrove Watch dataset for mangrove protected extent</t>
        </is>
      </c>
    </row>
    <row r="49">
      <c r="A49" s="126" t="inlineStr">
        <is>
          <t>Gambia</t>
        </is>
      </c>
      <c r="B49" s="195">
        <f t="array" ref="B49">INDEX(Countries!D49:D306, MATCH(A49, Countries!B49:B306, 0))</f>
        <v/>
      </c>
      <c r="C49" s="163" t="inlineStr">
        <is>
          <t>Mangrove</t>
        </is>
      </c>
      <c r="D49" s="171" t="n">
        <v>0.0005</v>
      </c>
      <c r="E49" s="126" t="inlineStr">
        <is>
          <t>Global Mangrove Watch dataset for mangrove protected extent</t>
        </is>
      </c>
    </row>
    <row r="50">
      <c r="A50" s="126" t="inlineStr">
        <is>
          <t>Ghana</t>
        </is>
      </c>
      <c r="B50" s="195">
        <f t="array" ref="B50">INDEX(Countries!D50:D307, MATCH(A50, Countries!B50:B307, 0))</f>
        <v/>
      </c>
      <c r="C50" s="163" t="inlineStr">
        <is>
          <t>Mangrove</t>
        </is>
      </c>
      <c r="D50" s="171" t="n">
        <v>-0.0015</v>
      </c>
      <c r="E50" s="126" t="inlineStr">
        <is>
          <t>Global Mangrove Watch dataset for mangrove protected extent</t>
        </is>
      </c>
    </row>
    <row r="51">
      <c r="A51" s="126" t="inlineStr">
        <is>
          <t>Grenada</t>
        </is>
      </c>
      <c r="B51" s="195">
        <f t="array" ref="B51">INDEX(Countries!D51:D308, MATCH(A51, Countries!B51:B308, 0))</f>
        <v/>
      </c>
      <c r="C51" s="163" t="inlineStr">
        <is>
          <t>Mangrove</t>
        </is>
      </c>
      <c r="D51" s="171" t="n">
        <v>-0.0002</v>
      </c>
      <c r="E51" s="126" t="inlineStr">
        <is>
          <t>Global Mangrove Watch dataset for mangrove protected extent</t>
        </is>
      </c>
    </row>
    <row r="52">
      <c r="A52" s="126" t="inlineStr">
        <is>
          <t>Guadeloupe</t>
        </is>
      </c>
      <c r="B52" s="195">
        <f t="array" ref="B52">INDEX(Countries!D52:D309, MATCH(A52, Countries!B52:B309, 0))</f>
        <v/>
      </c>
      <c r="C52" s="163" t="inlineStr">
        <is>
          <t>Mangrove</t>
        </is>
      </c>
      <c r="D52" s="171" t="n">
        <v>0.0004</v>
      </c>
      <c r="E52" s="126" t="inlineStr">
        <is>
          <t>Global Mangrove Watch dataset for mangrove protected extent</t>
        </is>
      </c>
    </row>
    <row r="53">
      <c r="A53" s="126" t="inlineStr">
        <is>
          <t>Guam</t>
        </is>
      </c>
      <c r="B53" s="195">
        <f t="array" ref="B53">INDEX(Countries!D53:D310, MATCH(A53, Countries!B53:B310, 0))</f>
        <v/>
      </c>
      <c r="C53" s="163" t="inlineStr">
        <is>
          <t>Mangrove</t>
        </is>
      </c>
      <c r="D53" s="172" t="n"/>
      <c r="E53" s="126" t="inlineStr">
        <is>
          <t>Global Mangrove Watch dataset for mangrove protected extent</t>
        </is>
      </c>
    </row>
    <row r="54">
      <c r="A54" s="126" t="inlineStr">
        <is>
          <t>Guatemala</t>
        </is>
      </c>
      <c r="B54" s="195">
        <f t="array" ref="B54">INDEX(Countries!D54:D311, MATCH(A54, Countries!B54:B311, 0))</f>
        <v/>
      </c>
      <c r="C54" s="163" t="inlineStr">
        <is>
          <t>Mangrove</t>
        </is>
      </c>
      <c r="D54" s="171" t="n">
        <v>-0.0005999999999999999</v>
      </c>
      <c r="E54" s="126" t="inlineStr">
        <is>
          <t>Global Mangrove Watch dataset for mangrove protected extent</t>
        </is>
      </c>
    </row>
    <row r="55">
      <c r="A55" s="126" t="inlineStr">
        <is>
          <t>Guinea</t>
        </is>
      </c>
      <c r="B55" s="195">
        <f t="array" ref="B55">INDEX(Countries!D55:D312, MATCH(A55, Countries!B55:B312, 0))</f>
        <v/>
      </c>
      <c r="C55" s="163" t="inlineStr">
        <is>
          <t>Mangrove</t>
        </is>
      </c>
      <c r="D55" s="171" t="n">
        <v>-0.0004</v>
      </c>
      <c r="E55" s="126" t="inlineStr">
        <is>
          <t>Global Mangrove Watch dataset for mangrove protected extent</t>
        </is>
      </c>
    </row>
    <row r="56">
      <c r="A56" s="126" t="inlineStr">
        <is>
          <t>Guinea-Bissau</t>
        </is>
      </c>
      <c r="B56" s="195">
        <f t="array" ref="B56">INDEX(Countries!D56:D313, MATCH(A56, Countries!B56:B313, 0))</f>
        <v/>
      </c>
      <c r="C56" s="163" t="inlineStr">
        <is>
          <t>Mangrove</t>
        </is>
      </c>
      <c r="D56" s="171" t="n">
        <v>0.0002</v>
      </c>
      <c r="E56" s="126" t="inlineStr">
        <is>
          <t>Global Mangrove Watch dataset for mangrove protected extent</t>
        </is>
      </c>
    </row>
    <row r="57">
      <c r="A57" s="126" t="inlineStr">
        <is>
          <t>Guyana</t>
        </is>
      </c>
      <c r="B57" s="195">
        <f t="array" ref="B57">INDEX(Countries!D57:D314, MATCH(A57, Countries!B57:B314, 0))</f>
        <v/>
      </c>
      <c r="C57" s="163" t="inlineStr">
        <is>
          <t>Mangrove</t>
        </is>
      </c>
      <c r="D57" s="171" t="n">
        <v>0.0002</v>
      </c>
      <c r="E57" s="126" t="inlineStr">
        <is>
          <t>Global Mangrove Watch dataset for mangrove protected extent</t>
        </is>
      </c>
    </row>
    <row r="58">
      <c r="A58" s="126" t="inlineStr">
        <is>
          <t>Haiti</t>
        </is>
      </c>
      <c r="B58" s="195">
        <f t="array" ref="B58">INDEX(Countries!D58:D315, MATCH(A58, Countries!B58:B315, 0))</f>
        <v/>
      </c>
      <c r="C58" s="163" t="inlineStr">
        <is>
          <t>Mangrove</t>
        </is>
      </c>
      <c r="D58" s="171" t="n">
        <v>-0.0065</v>
      </c>
      <c r="E58" s="126" t="inlineStr">
        <is>
          <t>Global Mangrove Watch dataset for mangrove protected extent</t>
        </is>
      </c>
    </row>
    <row r="59">
      <c r="A59" s="126" t="inlineStr">
        <is>
          <t>Honduras</t>
        </is>
      </c>
      <c r="B59" s="195">
        <f t="array" ref="B59">INDEX(Countries!D59:D316, MATCH(A59, Countries!B59:B316, 0))</f>
        <v/>
      </c>
      <c r="C59" s="163" t="inlineStr">
        <is>
          <t>Mangrove</t>
        </is>
      </c>
      <c r="D59" s="171" t="n">
        <v>-0.0058</v>
      </c>
      <c r="E59" s="126" t="inlineStr">
        <is>
          <t>Global Mangrove Watch dataset for mangrove protected extent</t>
        </is>
      </c>
    </row>
    <row r="60">
      <c r="A60" s="126" t="inlineStr">
        <is>
          <t>Iran (Islamic Republic of)</t>
        </is>
      </c>
      <c r="B60" s="195">
        <f t="array" ref="B60">INDEX(Countries!D60:D317, MATCH(A60, Countries!B60:B317, 0))</f>
        <v/>
      </c>
      <c r="C60" s="163" t="inlineStr">
        <is>
          <t>Mangrove</t>
        </is>
      </c>
      <c r="D60" s="171" t="n">
        <v>-0.0073</v>
      </c>
      <c r="E60" s="126" t="inlineStr">
        <is>
          <t>Global Mangrove Watch dataset for mangrove protected extent</t>
        </is>
      </c>
    </row>
    <row r="61">
      <c r="A61" s="126" t="inlineStr">
        <is>
          <t>Jamaica</t>
        </is>
      </c>
      <c r="B61" s="195">
        <f t="array" ref="B61">INDEX(Countries!D61:D318, MATCH(A61, Countries!B61:B318, 0))</f>
        <v/>
      </c>
      <c r="C61" s="163" t="inlineStr">
        <is>
          <t>Mangrove</t>
        </is>
      </c>
      <c r="D61" s="171" t="n">
        <v>-0.0014</v>
      </c>
      <c r="E61" s="126" t="inlineStr">
        <is>
          <t>Global Mangrove Watch dataset for mangrove protected extent</t>
        </is>
      </c>
    </row>
    <row r="62">
      <c r="A62" s="126" t="inlineStr">
        <is>
          <t>Japan</t>
        </is>
      </c>
      <c r="B62" s="195">
        <f t="array" ref="B62">INDEX(Countries!D62:D319, MATCH(A62, Countries!B62:B319, 0))</f>
        <v/>
      </c>
      <c r="C62" s="163" t="inlineStr">
        <is>
          <t>Mangrove</t>
        </is>
      </c>
      <c r="D62" s="171" t="n">
        <v>-0.0008</v>
      </c>
      <c r="E62" s="126" t="inlineStr">
        <is>
          <t>Global Mangrove Watch dataset for mangrove protected extent</t>
        </is>
      </c>
    </row>
    <row r="63">
      <c r="A63" s="126" t="inlineStr">
        <is>
          <t>Kiribati</t>
        </is>
      </c>
      <c r="B63" s="195">
        <f t="array" ref="B63">INDEX(Countries!D63:D320, MATCH(A63, Countries!B63:B320, 0))</f>
        <v/>
      </c>
      <c r="C63" s="163" t="inlineStr">
        <is>
          <t>Mangrove</t>
        </is>
      </c>
      <c r="D63" s="172" t="n"/>
      <c r="E63" s="126" t="inlineStr">
        <is>
          <t>Global Mangrove Watch dataset for mangrove protected extent</t>
        </is>
      </c>
    </row>
    <row r="64">
      <c r="A64" s="126" t="inlineStr">
        <is>
          <t>Liberia</t>
        </is>
      </c>
      <c r="B64" s="195">
        <f t="array" ref="B64">INDEX(Countries!D64:D321, MATCH(A64, Countries!B64:B321, 0))</f>
        <v/>
      </c>
      <c r="C64" s="163" t="inlineStr">
        <is>
          <t>Mangrove</t>
        </is>
      </c>
      <c r="D64" s="171" t="n">
        <v>-0.0009</v>
      </c>
      <c r="E64" s="126" t="inlineStr">
        <is>
          <t>Global Mangrove Watch dataset for mangrove protected extent</t>
        </is>
      </c>
    </row>
    <row r="65">
      <c r="A65" s="126" t="inlineStr">
        <is>
          <t>Madagascar</t>
        </is>
      </c>
      <c r="B65" s="195">
        <f t="array" ref="B65">INDEX(Countries!D65:D322, MATCH(A65, Countries!B65:B322, 0))</f>
        <v/>
      </c>
      <c r="C65" s="163" t="inlineStr">
        <is>
          <t>Mangrove</t>
        </is>
      </c>
      <c r="D65" s="171" t="n">
        <v>-0.0008</v>
      </c>
      <c r="E65" s="126" t="inlineStr">
        <is>
          <t>Global Mangrove Watch dataset for mangrove protected extent</t>
        </is>
      </c>
    </row>
    <row r="66">
      <c r="A66" s="126" t="inlineStr">
        <is>
          <t>Malaysia</t>
        </is>
      </c>
      <c r="B66" s="195">
        <f t="array" ref="B66">INDEX(Countries!D66:D323, MATCH(A66, Countries!B66:B323, 0))</f>
        <v/>
      </c>
      <c r="C66" s="163" t="inlineStr">
        <is>
          <t>Mangrove</t>
        </is>
      </c>
      <c r="D66" s="171" t="n">
        <v>-0.0013</v>
      </c>
      <c r="E66" s="126" t="inlineStr">
        <is>
          <t>Global Mangrove Watch dataset for mangrove protected extent</t>
        </is>
      </c>
    </row>
    <row r="67">
      <c r="A67" s="126" t="inlineStr">
        <is>
          <t>Maldives</t>
        </is>
      </c>
      <c r="B67" s="195">
        <f t="array" ref="B67">INDEX(Countries!D67:D324, MATCH(A67, Countries!B67:B324, 0))</f>
        <v/>
      </c>
      <c r="C67" s="163" t="inlineStr">
        <is>
          <t>Mangrove</t>
        </is>
      </c>
      <c r="D67" s="172" t="n"/>
      <c r="E67" s="126" t="inlineStr">
        <is>
          <t>Global Mangrove Watch dataset for mangrove protected extent</t>
        </is>
      </c>
    </row>
    <row r="68">
      <c r="A68" s="126" t="inlineStr">
        <is>
          <t>Marshall Islands</t>
        </is>
      </c>
      <c r="B68" s="195">
        <f t="array" ref="B68">INDEX(Countries!D68:D325, MATCH(A68, Countries!B68:B325, 0))</f>
        <v/>
      </c>
      <c r="C68" s="163" t="inlineStr">
        <is>
          <t>Mangrove</t>
        </is>
      </c>
      <c r="D68" s="172" t="n"/>
      <c r="E68" s="126" t="inlineStr">
        <is>
          <t>Global Mangrove Watch dataset for mangrove protected extent</t>
        </is>
      </c>
    </row>
    <row r="69">
      <c r="A69" s="126" t="inlineStr">
        <is>
          <t>Martinique</t>
        </is>
      </c>
      <c r="B69" s="195">
        <f t="array" ref="B69">INDEX(Countries!D69:D326, MATCH(A69, Countries!B69:B326, 0))</f>
        <v/>
      </c>
      <c r="C69" s="163" t="inlineStr">
        <is>
          <t>Mangrove</t>
        </is>
      </c>
      <c r="D69" s="171" t="n">
        <v>0.0003</v>
      </c>
      <c r="E69" s="126" t="inlineStr">
        <is>
          <t>Global Mangrove Watch dataset for mangrove protected extent</t>
        </is>
      </c>
    </row>
    <row r="70">
      <c r="A70" s="126" t="inlineStr">
        <is>
          <t>Mauritania</t>
        </is>
      </c>
      <c r="B70" s="195">
        <f t="array" ref="B70">INDEX(Countries!D70:D327, MATCH(A70, Countries!B70:B327, 0))</f>
        <v/>
      </c>
      <c r="C70" s="163" t="inlineStr">
        <is>
          <t>Mangrove</t>
        </is>
      </c>
      <c r="D70" s="172" t="n"/>
      <c r="E70" s="126" t="inlineStr">
        <is>
          <t>Global Mangrove Watch dataset for mangrove protected extent</t>
        </is>
      </c>
    </row>
    <row r="71">
      <c r="A71" s="126" t="inlineStr">
        <is>
          <t>Mauritius</t>
        </is>
      </c>
      <c r="B71" s="195">
        <f t="array" ref="B71">INDEX(Countries!D71:D328, MATCH(A71, Countries!B71:B328, 0))</f>
        <v/>
      </c>
      <c r="C71" s="163" t="inlineStr">
        <is>
          <t>Mangrove</t>
        </is>
      </c>
      <c r="D71" s="171" t="n">
        <v>-0.0009</v>
      </c>
      <c r="E71" s="126" t="inlineStr">
        <is>
          <t>Global Mangrove Watch dataset for mangrove protected extent</t>
        </is>
      </c>
    </row>
    <row r="72">
      <c r="A72" s="126" t="inlineStr">
        <is>
          <t>Mayotte</t>
        </is>
      </c>
      <c r="B72" s="195">
        <f t="array" ref="B72">INDEX(Countries!D72:D329, MATCH(A72, Countries!B72:B329, 0))</f>
        <v/>
      </c>
      <c r="C72" s="163" t="inlineStr">
        <is>
          <t>Mangrove</t>
        </is>
      </c>
      <c r="D72" s="171" t="n">
        <v>0.0002</v>
      </c>
      <c r="E72" s="126" t="inlineStr">
        <is>
          <t>Global Mangrove Watch dataset for mangrove protected extent</t>
        </is>
      </c>
    </row>
    <row r="73">
      <c r="A73" s="126" t="inlineStr">
        <is>
          <t>Micronesia (Federated States of)</t>
        </is>
      </c>
      <c r="B73" s="195">
        <f t="array" ref="B73">INDEX(Countries!D73:D330, MATCH(A73, Countries!B73:B330, 0))</f>
        <v/>
      </c>
      <c r="C73" s="163" t="inlineStr">
        <is>
          <t>Mangrove</t>
        </is>
      </c>
      <c r="D73" s="171" t="n">
        <v>0.0002</v>
      </c>
      <c r="E73" s="126" t="inlineStr">
        <is>
          <t>Global Mangrove Watch dataset for mangrove protected extent</t>
        </is>
      </c>
    </row>
    <row r="74">
      <c r="A74" s="126" t="inlineStr">
        <is>
          <t>Mozambique</t>
        </is>
      </c>
      <c r="B74" s="195">
        <f t="array" ref="B74">INDEX(Countries!D74:D331, MATCH(A74, Countries!B74:B331, 0))</f>
        <v/>
      </c>
      <c r="C74" s="163" t="inlineStr">
        <is>
          <t>Mangrove</t>
        </is>
      </c>
      <c r="D74" s="171" t="n">
        <v>-0.0047</v>
      </c>
      <c r="E74" s="126" t="inlineStr">
        <is>
          <t>Global Mangrove Watch dataset for mangrove protected extent</t>
        </is>
      </c>
    </row>
    <row r="75">
      <c r="A75" s="126" t="inlineStr">
        <is>
          <t>Myanmar</t>
        </is>
      </c>
      <c r="B75" s="195">
        <f t="array" ref="B75">INDEX(Countries!D75:D332, MATCH(A75, Countries!B75:B332, 0))</f>
        <v/>
      </c>
      <c r="C75" s="163" t="inlineStr">
        <is>
          <t>Mangrove</t>
        </is>
      </c>
      <c r="D75" s="171" t="n">
        <v>-0.0044</v>
      </c>
      <c r="E75" s="126" t="inlineStr">
        <is>
          <t>Global Mangrove Watch dataset for mangrove protected extent</t>
        </is>
      </c>
    </row>
    <row r="76">
      <c r="A76" s="126" t="inlineStr">
        <is>
          <t>New Caledonia</t>
        </is>
      </c>
      <c r="B76" s="195">
        <f t="array" ref="B76">INDEX(Countries!D76:D333, MATCH(A76, Countries!B76:B333, 0))</f>
        <v/>
      </c>
      <c r="C76" s="163" t="inlineStr">
        <is>
          <t>Mangrove</t>
        </is>
      </c>
      <c r="D76" s="171" t="n">
        <v>-0.0015</v>
      </c>
      <c r="E76" s="126" t="inlineStr">
        <is>
          <t>Global Mangrove Watch dataset for mangrove protected extent</t>
        </is>
      </c>
    </row>
    <row r="77">
      <c r="A77" s="126" t="inlineStr">
        <is>
          <t>New Zealand</t>
        </is>
      </c>
      <c r="B77" s="195">
        <f t="array" ref="B77">INDEX(Countries!D77:D334, MATCH(A77, Countries!B77:B334, 0))</f>
        <v/>
      </c>
      <c r="C77" s="163" t="inlineStr">
        <is>
          <t>Mangrove</t>
        </is>
      </c>
      <c r="D77" s="171" t="n">
        <v>-0.0023</v>
      </c>
      <c r="E77" s="126" t="inlineStr">
        <is>
          <t>Global Mangrove Watch dataset for mangrove protected extent</t>
        </is>
      </c>
    </row>
    <row r="78">
      <c r="A78" s="126" t="inlineStr">
        <is>
          <t>Nicaragua</t>
        </is>
      </c>
      <c r="B78" s="195">
        <f t="array" ref="B78">INDEX(Countries!D78:D335, MATCH(A78, Countries!B78:B335, 0))</f>
        <v/>
      </c>
      <c r="C78" s="163" t="inlineStr">
        <is>
          <t>Mangrove</t>
        </is>
      </c>
      <c r="D78" s="171" t="n">
        <v>-0.0032</v>
      </c>
      <c r="E78" s="126" t="inlineStr">
        <is>
          <t>Global Mangrove Watch dataset for mangrove protected extent</t>
        </is>
      </c>
    </row>
    <row r="79">
      <c r="A79" s="126" t="inlineStr">
        <is>
          <t>Nigeria</t>
        </is>
      </c>
      <c r="B79" s="195">
        <f t="array" ref="B79">INDEX(Countries!D79:D336, MATCH(A79, Countries!B79:B336, 0))</f>
        <v/>
      </c>
      <c r="C79" s="163" t="inlineStr">
        <is>
          <t>Mangrove</t>
        </is>
      </c>
      <c r="D79" s="171" t="n">
        <v>-0.0007</v>
      </c>
      <c r="E79" s="126" t="inlineStr">
        <is>
          <t>Global Mangrove Watch dataset for mangrove protected extent</t>
        </is>
      </c>
    </row>
    <row r="80">
      <c r="A80" s="126" t="inlineStr">
        <is>
          <t>Oman</t>
        </is>
      </c>
      <c r="B80" s="195">
        <f t="array" ref="B80">INDEX(Countries!D80:D337, MATCH(A80, Countries!B80:B337, 0))</f>
        <v/>
      </c>
      <c r="C80" s="163" t="inlineStr">
        <is>
          <t>Mangrove</t>
        </is>
      </c>
      <c r="D80" s="171" t="n">
        <v>-0.0047</v>
      </c>
      <c r="E80" s="126" t="inlineStr">
        <is>
          <t>Global Mangrove Watch dataset for mangrove protected extent</t>
        </is>
      </c>
    </row>
    <row r="81">
      <c r="A81" s="126" t="inlineStr">
        <is>
          <t>Pakistan</t>
        </is>
      </c>
      <c r="B81" s="195">
        <f t="array" ref="B81">INDEX(Countries!D81:D338, MATCH(A81, Countries!B81:B338, 0))</f>
        <v/>
      </c>
      <c r="C81" s="163" t="inlineStr">
        <is>
          <t>Mangrove</t>
        </is>
      </c>
      <c r="D81" s="171" t="n">
        <v>-0.0021</v>
      </c>
      <c r="E81" s="126" t="inlineStr">
        <is>
          <t>Global Mangrove Watch dataset for mangrove protected extent</t>
        </is>
      </c>
    </row>
    <row r="82">
      <c r="A82" s="126" t="inlineStr">
        <is>
          <t>Palau</t>
        </is>
      </c>
      <c r="B82" s="195">
        <f t="array" ref="B82">INDEX(Countries!D82:D339, MATCH(A82, Countries!B82:B339, 0))</f>
        <v/>
      </c>
      <c r="C82" s="163" t="inlineStr">
        <is>
          <t>Mangrove</t>
        </is>
      </c>
      <c r="D82" s="171" t="n">
        <v>0</v>
      </c>
      <c r="E82" s="126" t="inlineStr">
        <is>
          <t>Global Mangrove Watch dataset for mangrove protected extent</t>
        </is>
      </c>
    </row>
    <row r="83">
      <c r="A83" s="126" t="inlineStr">
        <is>
          <t>Panama</t>
        </is>
      </c>
      <c r="B83" s="195">
        <f t="array" ref="B83">INDEX(Countries!D83:D340, MATCH(A83, Countries!B83:B340, 0))</f>
        <v/>
      </c>
      <c r="C83" s="163" t="inlineStr">
        <is>
          <t>Mangrove</t>
        </is>
      </c>
      <c r="D83" s="171" t="n">
        <v>-0.0013</v>
      </c>
      <c r="E83" s="126" t="inlineStr">
        <is>
          <t>Global Mangrove Watch dataset for mangrove protected extent</t>
        </is>
      </c>
    </row>
    <row r="84">
      <c r="A84" s="126" t="inlineStr">
        <is>
          <t>Papua New Guinea</t>
        </is>
      </c>
      <c r="B84" s="195">
        <f t="array" ref="B84">INDEX(Countries!D84:D341, MATCH(A84, Countries!B84:B341, 0))</f>
        <v/>
      </c>
      <c r="C84" s="163" t="inlineStr">
        <is>
          <t>Mangrove</t>
        </is>
      </c>
      <c r="D84" s="171" t="n">
        <v>-0.0005999999999999999</v>
      </c>
      <c r="E84" s="126" t="inlineStr">
        <is>
          <t>Global Mangrove Watch dataset for mangrove protected extent</t>
        </is>
      </c>
    </row>
    <row r="85">
      <c r="A85" s="126" t="inlineStr">
        <is>
          <t>Peru</t>
        </is>
      </c>
      <c r="B85" s="195">
        <f t="array" ref="B85">INDEX(Countries!D85:D342, MATCH(A85, Countries!B85:B342, 0))</f>
        <v/>
      </c>
      <c r="C85" s="163" t="inlineStr">
        <is>
          <t>Mangrove</t>
        </is>
      </c>
      <c r="D85" s="172" t="n"/>
      <c r="E85" s="126" t="inlineStr">
        <is>
          <t>Global Mangrove Watch dataset for mangrove protected extent</t>
        </is>
      </c>
    </row>
    <row r="86">
      <c r="A86" s="126" t="inlineStr">
        <is>
          <t>Philippines</t>
        </is>
      </c>
      <c r="B86" s="195">
        <f t="array" ref="B86">INDEX(Countries!D86:D343, MATCH(A86, Countries!B86:B343, 0))</f>
        <v/>
      </c>
      <c r="C86" s="163" t="inlineStr">
        <is>
          <t>Mangrove</t>
        </is>
      </c>
      <c r="D86" s="171" t="n">
        <v>-0.0032</v>
      </c>
      <c r="E86" s="126" t="inlineStr">
        <is>
          <t>Global Mangrove Watch dataset for mangrove protected extent</t>
        </is>
      </c>
    </row>
    <row r="87">
      <c r="A87" s="126" t="inlineStr">
        <is>
          <t>Puerto Rico</t>
        </is>
      </c>
      <c r="B87" s="195">
        <f t="array" ref="B87">INDEX(Countries!D87:D344, MATCH(A87, Countries!B87:B344, 0))</f>
        <v/>
      </c>
      <c r="C87" s="163" t="inlineStr">
        <is>
          <t>Mangrove</t>
        </is>
      </c>
      <c r="D87" s="171" t="n">
        <v>-0.0018</v>
      </c>
      <c r="E87" s="126" t="inlineStr">
        <is>
          <t>Global Mangrove Watch dataset for mangrove protected extent</t>
        </is>
      </c>
    </row>
    <row r="88">
      <c r="A88" s="126" t="inlineStr">
        <is>
          <t>Qatar</t>
        </is>
      </c>
      <c r="B88" s="195">
        <f t="array" ref="B88">INDEX(Countries!D1:D345, MATCH(A88, Countries!B1:B345, 0))</f>
        <v/>
      </c>
      <c r="C88" s="163" t="inlineStr">
        <is>
          <t>Mangrove</t>
        </is>
      </c>
      <c r="D88" s="171" t="n">
        <v>-0.0059</v>
      </c>
      <c r="E88" s="126" t="inlineStr">
        <is>
          <t>Global Mangrove Watch dataset for mangrove protected extent</t>
        </is>
      </c>
    </row>
    <row r="89">
      <c r="A89" s="126" t="inlineStr">
        <is>
          <t>Congo</t>
        </is>
      </c>
      <c r="B89" s="195">
        <f t="array" ref="B89">INDEX(Countries!D2:D346, MATCH(A89, Countries!B2:B346, 0))</f>
        <v/>
      </c>
      <c r="C89" s="163" t="inlineStr">
        <is>
          <t>Mangrove</t>
        </is>
      </c>
      <c r="D89" s="172" t="n"/>
      <c r="E89" s="126" t="inlineStr">
        <is>
          <t>Global Mangrove Watch dataset for mangrove protected extent</t>
        </is>
      </c>
    </row>
    <row r="90">
      <c r="A90" s="126" t="inlineStr">
        <is>
          <t>Saint Kitts and Nevis</t>
        </is>
      </c>
      <c r="B90" s="195">
        <f t="array" ref="B90">INDEX(Countries!D90:D347, MATCH(A90, Countries!B90:B347, 0))</f>
        <v/>
      </c>
      <c r="C90" s="163" t="inlineStr">
        <is>
          <t>Mangrove</t>
        </is>
      </c>
      <c r="D90" s="171" t="n">
        <v>-0.0005</v>
      </c>
      <c r="E90" s="126" t="inlineStr">
        <is>
          <t>Global Mangrove Watch dataset for mangrove protected extent</t>
        </is>
      </c>
    </row>
    <row r="91">
      <c r="A91" s="126" t="inlineStr">
        <is>
          <t>Saint Lucia</t>
        </is>
      </c>
      <c r="B91" s="195">
        <f t="array" ref="B91">INDEX(Countries!D91:D348, MATCH(A91, Countries!B91:B348, 0))</f>
        <v/>
      </c>
      <c r="C91" s="163" t="inlineStr">
        <is>
          <t>Mangrove</t>
        </is>
      </c>
      <c r="D91" s="171" t="n">
        <v>-0.0004</v>
      </c>
      <c r="E91" s="126" t="inlineStr">
        <is>
          <t>Global Mangrove Watch dataset for mangrove protected extent</t>
        </is>
      </c>
    </row>
    <row r="92">
      <c r="A92" s="126" t="inlineStr">
        <is>
          <t>Saint Vincent and the Grenadines</t>
        </is>
      </c>
      <c r="B92" s="195">
        <f t="array" ref="B92">INDEX(Countries!D92:D349, MATCH(A92, Countries!B92:B349, 0))</f>
        <v/>
      </c>
      <c r="C92" s="163" t="inlineStr">
        <is>
          <t>Mangrove</t>
        </is>
      </c>
      <c r="D92" s="171" t="n">
        <v>0</v>
      </c>
      <c r="E92" s="126" t="inlineStr">
        <is>
          <t>Global Mangrove Watch dataset for mangrove protected extent</t>
        </is>
      </c>
    </row>
    <row r="93">
      <c r="A93" s="126" t="inlineStr">
        <is>
          <t>Saint Martin (French part)</t>
        </is>
      </c>
      <c r="B93" s="195">
        <f t="array" ref="B93">INDEX(Countries!D93:D350, MATCH(A93, Countries!B93:B350, 0))</f>
        <v/>
      </c>
      <c r="C93" s="163" t="inlineStr">
        <is>
          <t>Mangrove</t>
        </is>
      </c>
      <c r="D93" s="171" t="n">
        <v>0</v>
      </c>
      <c r="E93" s="126" t="inlineStr">
        <is>
          <t>Global Mangrove Watch dataset for mangrove protected extent</t>
        </is>
      </c>
    </row>
    <row r="94">
      <c r="A94" s="126" t="inlineStr">
        <is>
          <t>Samoa</t>
        </is>
      </c>
      <c r="B94" s="195">
        <f t="array" ref="B94">INDEX(Countries!D94:D351, MATCH(A94, Countries!B94:B351, 0))</f>
        <v/>
      </c>
      <c r="C94" s="163" t="inlineStr">
        <is>
          <t>Mangrove</t>
        </is>
      </c>
      <c r="D94" s="171" t="n">
        <v>0</v>
      </c>
      <c r="E94" s="126" t="inlineStr">
        <is>
          <t>Global Mangrove Watch dataset for mangrove protected extent</t>
        </is>
      </c>
    </row>
    <row r="95">
      <c r="A95" s="126" t="inlineStr">
        <is>
          <t>Sao Tome and Principe</t>
        </is>
      </c>
      <c r="B95" s="195">
        <f t="array" ref="B95">INDEX(Countries!D95:D352, MATCH(A95, Countries!B95:B352, 0))</f>
        <v/>
      </c>
      <c r="C95" s="163" t="inlineStr">
        <is>
          <t>Mangrove</t>
        </is>
      </c>
      <c r="D95" s="171" t="n">
        <v>0.016</v>
      </c>
      <c r="E95" s="126" t="inlineStr">
        <is>
          <t>Global Mangrove Watch dataset for mangrove protected extent</t>
        </is>
      </c>
    </row>
    <row r="96">
      <c r="A96" s="126" t="inlineStr">
        <is>
          <t>Saudi Arabia</t>
        </is>
      </c>
      <c r="B96" s="195">
        <f t="array" ref="B96">INDEX(Countries!D96:D353, MATCH(A96, Countries!B96:B353, 0))</f>
        <v/>
      </c>
      <c r="C96" s="163" t="inlineStr">
        <is>
          <t>Mangrove</t>
        </is>
      </c>
      <c r="D96" s="171" t="n">
        <v>-0.0041</v>
      </c>
      <c r="E96" s="126" t="inlineStr">
        <is>
          <t>Global Mangrove Watch dataset for mangrove protected extent</t>
        </is>
      </c>
    </row>
    <row r="97">
      <c r="A97" s="126" t="inlineStr">
        <is>
          <t>Senegal</t>
        </is>
      </c>
      <c r="B97" s="195">
        <f t="array" ref="B97">INDEX(Countries!D97:D354, MATCH(A97, Countries!B97:B354, 0))</f>
        <v/>
      </c>
      <c r="C97" s="163" t="inlineStr">
        <is>
          <t>Mangrove</t>
        </is>
      </c>
      <c r="D97" s="171" t="n">
        <v>-0.0019</v>
      </c>
      <c r="E97" s="126" t="inlineStr">
        <is>
          <t>Global Mangrove Watch dataset for mangrove protected extent</t>
        </is>
      </c>
    </row>
    <row r="98">
      <c r="A98" s="126" t="inlineStr">
        <is>
          <t>Seychelles</t>
        </is>
      </c>
      <c r="B98" s="195">
        <f t="array" ref="B98">INDEX(Countries!D98:D355, MATCH(A98, Countries!B98:B355, 0))</f>
        <v/>
      </c>
      <c r="C98" s="163" t="inlineStr">
        <is>
          <t>Mangrove</t>
        </is>
      </c>
      <c r="D98" s="171" t="n">
        <v>0.0023</v>
      </c>
      <c r="E98" s="126" t="inlineStr">
        <is>
          <t>Global Mangrove Watch dataset for mangrove protected extent</t>
        </is>
      </c>
    </row>
    <row r="99">
      <c r="A99" s="126" t="inlineStr">
        <is>
          <t>Sierra Leone</t>
        </is>
      </c>
      <c r="B99" s="195">
        <f t="array" ref="B99">INDEX(Countries!D99:D356, MATCH(A99, Countries!B99:B356, 0))</f>
        <v/>
      </c>
      <c r="C99" s="163" t="inlineStr">
        <is>
          <t>Mangrove</t>
        </is>
      </c>
      <c r="D99" s="171" t="n">
        <v>-0.0002</v>
      </c>
      <c r="E99" s="126" t="inlineStr">
        <is>
          <t>Global Mangrove Watch dataset for mangrove protected extent</t>
        </is>
      </c>
    </row>
    <row r="100">
      <c r="A100" s="126" t="inlineStr">
        <is>
          <t>Singapore</t>
        </is>
      </c>
      <c r="B100" s="195">
        <f t="array" ref="B100">INDEX(Countries!D100:D357, MATCH(A100, Countries!B100:B357, 0))</f>
        <v/>
      </c>
      <c r="C100" s="163" t="inlineStr">
        <is>
          <t>Mangrove</t>
        </is>
      </c>
      <c r="D100" s="172" t="n"/>
      <c r="E100" s="126" t="inlineStr">
        <is>
          <t>Global Mangrove Watch dataset for mangrove protected extent</t>
        </is>
      </c>
    </row>
    <row r="101">
      <c r="A101" s="126" t="inlineStr">
        <is>
          <t>Sint Maarten (Dutch part)</t>
        </is>
      </c>
      <c r="B101" s="195">
        <f t="array" ref="B101">INDEX(Countries!D101:D358, MATCH(A101, Countries!B101:B358, 0))</f>
        <v/>
      </c>
      <c r="C101" s="163" t="inlineStr">
        <is>
          <t>Mangrove</t>
        </is>
      </c>
      <c r="D101" s="172" t="n"/>
      <c r="E101" s="126" t="inlineStr">
        <is>
          <t>Global Mangrove Watch dataset for mangrove protected extent</t>
        </is>
      </c>
    </row>
    <row r="102">
      <c r="A102" s="126" t="inlineStr">
        <is>
          <t>Solomon Islands</t>
        </is>
      </c>
      <c r="B102" s="195">
        <f t="array" ref="B102">INDEX(Countries!D102:D359, MATCH(A102, Countries!B102:B359, 0))</f>
        <v/>
      </c>
      <c r="C102" s="163" t="inlineStr">
        <is>
          <t>Mangrove</t>
        </is>
      </c>
      <c r="D102" s="171" t="n">
        <v>-0.0008</v>
      </c>
      <c r="E102" s="126" t="inlineStr">
        <is>
          <t>Global Mangrove Watch dataset for mangrove protected extent</t>
        </is>
      </c>
    </row>
    <row r="103">
      <c r="A103" s="126" t="inlineStr">
        <is>
          <t>Somalia</t>
        </is>
      </c>
      <c r="B103" s="195">
        <f t="array" ref="B103">INDEX(Countries!D103:D360, MATCH(A103, Countries!B103:B360, 0))</f>
        <v/>
      </c>
      <c r="C103" s="163" t="inlineStr">
        <is>
          <t>Mangrove</t>
        </is>
      </c>
      <c r="D103" s="171" t="n">
        <v>-0.0018</v>
      </c>
      <c r="E103" s="126" t="inlineStr">
        <is>
          <t>Global Mangrove Watch dataset for mangrove protected extent</t>
        </is>
      </c>
    </row>
    <row r="104">
      <c r="A104" s="126" t="inlineStr">
        <is>
          <t>South Africa</t>
        </is>
      </c>
      <c r="B104" s="195">
        <f t="array" ref="B104">INDEX(Countries!D104:D361, MATCH(A104, Countries!B104:B361, 0))</f>
        <v/>
      </c>
      <c r="C104" s="163" t="inlineStr">
        <is>
          <t>Mangrove</t>
        </is>
      </c>
      <c r="D104" s="171" t="n">
        <v>-0.0033</v>
      </c>
      <c r="E104" s="126" t="inlineStr">
        <is>
          <t>Global Mangrove Watch dataset for mangrove protected extent</t>
        </is>
      </c>
    </row>
    <row r="105">
      <c r="A105" s="126" t="inlineStr">
        <is>
          <t>Sri Lanka</t>
        </is>
      </c>
      <c r="B105" s="195">
        <f t="array" ref="B105">INDEX(Countries!D105:D362, MATCH(A105, Countries!B105:B362, 0))</f>
        <v/>
      </c>
      <c r="C105" s="163" t="inlineStr">
        <is>
          <t>Mangrove</t>
        </is>
      </c>
      <c r="D105" s="171" t="n">
        <v>-0.0057</v>
      </c>
      <c r="E105" s="126" t="inlineStr">
        <is>
          <t>Global Mangrove Watch dataset for mangrove protected extent</t>
        </is>
      </c>
    </row>
    <row r="106">
      <c r="A106" s="126" t="inlineStr">
        <is>
          <t>Sudan</t>
        </is>
      </c>
      <c r="B106" s="195">
        <f t="array" ref="B106">INDEX(Countries!D106:D363, MATCH(A106, Countries!B106:B363, 0))</f>
        <v/>
      </c>
      <c r="C106" s="163" t="inlineStr">
        <is>
          <t>Mangrove</t>
        </is>
      </c>
      <c r="D106" s="171" t="n">
        <v>-0.0004</v>
      </c>
      <c r="E106" s="126" t="inlineStr">
        <is>
          <t>Global Mangrove Watch dataset for mangrove protected extent</t>
        </is>
      </c>
    </row>
    <row r="107">
      <c r="A107" s="126" t="inlineStr">
        <is>
          <t>Suriname</t>
        </is>
      </c>
      <c r="B107" s="195">
        <f t="array" ref="B107">INDEX(Countries!D107:D364, MATCH(A107, Countries!B107:B364, 0))</f>
        <v/>
      </c>
      <c r="C107" s="163" t="inlineStr">
        <is>
          <t>Mangrove</t>
        </is>
      </c>
      <c r="D107" s="171" t="n">
        <v>-0.0008</v>
      </c>
      <c r="E107" s="126" t="inlineStr">
        <is>
          <t>Global Mangrove Watch dataset for mangrove protected extent</t>
        </is>
      </c>
    </row>
    <row r="108">
      <c r="A108" s="126" t="inlineStr">
        <is>
          <t>Taiwan</t>
        </is>
      </c>
      <c r="B108" s="195">
        <f t="array" ref="B108">INDEX(Countries!D108:D365, MATCH(A108, Countries!B108:B365, 0))</f>
        <v/>
      </c>
      <c r="C108" s="163" t="inlineStr">
        <is>
          <t>Mangrove</t>
        </is>
      </c>
      <c r="D108" s="171" t="n">
        <v>-0.0288</v>
      </c>
      <c r="E108" s="126" t="inlineStr">
        <is>
          <t>Global Mangrove Watch dataset for mangrove protected extent</t>
        </is>
      </c>
    </row>
    <row r="109">
      <c r="A109" s="126" t="inlineStr">
        <is>
          <t>Tanzania, United Republic of</t>
        </is>
      </c>
      <c r="B109" s="195">
        <f t="array" ref="B109">INDEX(Countries!D109:D366, MATCH(A109, Countries!B109:B366, 0))</f>
        <v/>
      </c>
      <c r="C109" s="163" t="inlineStr">
        <is>
          <t>Mangrove</t>
        </is>
      </c>
      <c r="D109" s="171" t="n">
        <v>-0.0021</v>
      </c>
      <c r="E109" s="126" t="inlineStr">
        <is>
          <t>Global Mangrove Watch dataset for mangrove protected extent</t>
        </is>
      </c>
    </row>
    <row r="110">
      <c r="A110" s="126" t="inlineStr">
        <is>
          <t>Thailand</t>
        </is>
      </c>
      <c r="B110" s="195">
        <f t="array" ref="B110">INDEX(Countries!D110:D367, MATCH(A110, Countries!B110:B367, 0))</f>
        <v/>
      </c>
      <c r="C110" s="163" t="inlineStr">
        <is>
          <t>Mangrove</t>
        </is>
      </c>
      <c r="D110" s="171" t="n">
        <v>-0.0026</v>
      </c>
      <c r="E110" s="126" t="inlineStr">
        <is>
          <t>Global Mangrove Watch dataset for mangrove protected extent</t>
        </is>
      </c>
    </row>
    <row r="111">
      <c r="A111" s="126" t="inlineStr">
        <is>
          <t>Timor-Leste</t>
        </is>
      </c>
      <c r="B111" s="195">
        <f t="array" ref="B111">INDEX(Countries!D111:D368, MATCH(A111, Countries!B111:B368, 0))</f>
        <v/>
      </c>
      <c r="C111" s="163" t="inlineStr">
        <is>
          <t>Mangrove</t>
        </is>
      </c>
      <c r="D111" s="171" t="n">
        <v>-0.0034</v>
      </c>
      <c r="E111" s="126" t="inlineStr">
        <is>
          <t>Global Mangrove Watch dataset for mangrove protected extent</t>
        </is>
      </c>
    </row>
    <row r="112">
      <c r="A112" s="126" t="inlineStr">
        <is>
          <t>Togo</t>
        </is>
      </c>
      <c r="B112" s="195">
        <f t="array" ref="B112">INDEX(Countries!D112:D369, MATCH(A112, Countries!B112:B369, 0))</f>
        <v/>
      </c>
      <c r="C112" s="163" t="inlineStr">
        <is>
          <t>Mangrove</t>
        </is>
      </c>
      <c r="D112" s="172" t="n"/>
      <c r="E112" s="126" t="inlineStr">
        <is>
          <t>Global Mangrove Watch dataset for mangrove protected extent</t>
        </is>
      </c>
    </row>
    <row r="113">
      <c r="A113" s="126" t="inlineStr">
        <is>
          <t>Tonga</t>
        </is>
      </c>
      <c r="B113" s="195">
        <f t="array" ref="B113">INDEX(Countries!D113:D370, MATCH(A113, Countries!B113:B370, 0))</f>
        <v/>
      </c>
      <c r="C113" s="163" t="inlineStr">
        <is>
          <t>Mangrove</t>
        </is>
      </c>
      <c r="D113" s="171" t="n">
        <v>-0.0019</v>
      </c>
      <c r="E113" s="126" t="inlineStr">
        <is>
          <t>Global Mangrove Watch dataset for mangrove protected extent</t>
        </is>
      </c>
    </row>
    <row r="114">
      <c r="A114" s="126" t="inlineStr">
        <is>
          <t>Trinidad and Tobago</t>
        </is>
      </c>
      <c r="B114" s="195">
        <f t="array" ref="B114">INDEX(Countries!D113:D371, MATCH(A114, Countries!B113:B371, 0))</f>
        <v/>
      </c>
      <c r="C114" s="163" t="inlineStr">
        <is>
          <t>Mangrove</t>
        </is>
      </c>
      <c r="D114" s="171" t="n">
        <v>-0.004</v>
      </c>
      <c r="E114" s="126" t="inlineStr">
        <is>
          <t>Global Mangrove Watch dataset for mangrove protected extent</t>
        </is>
      </c>
    </row>
    <row r="115">
      <c r="A115" s="126" t="inlineStr">
        <is>
          <t>Turks and Caicos Islands</t>
        </is>
      </c>
      <c r="B115" s="195">
        <f t="array" ref="B115">INDEX(Countries!D114:D372, MATCH(A115, Countries!B114:B372, 0))</f>
        <v/>
      </c>
      <c r="C115" s="163" t="inlineStr">
        <is>
          <t>Mangrove</t>
        </is>
      </c>
      <c r="D115" s="171" t="n">
        <v>-0.006</v>
      </c>
      <c r="E115" s="126" t="inlineStr">
        <is>
          <t>Global Mangrove Watch dataset for mangrove protected extent</t>
        </is>
      </c>
    </row>
    <row r="116">
      <c r="A116" s="126" t="inlineStr">
        <is>
          <t>Tuvalu</t>
        </is>
      </c>
      <c r="B116" s="195">
        <f t="array" ref="B116">INDEX(Countries!D115:D373, MATCH(A116, Countries!B115:B373, 0))</f>
        <v/>
      </c>
      <c r="C116" s="163" t="inlineStr">
        <is>
          <t>Mangrove</t>
        </is>
      </c>
      <c r="D116" s="172" t="n"/>
      <c r="E116" s="126" t="inlineStr">
        <is>
          <t>Global Mangrove Watch dataset for mangrove protected extent</t>
        </is>
      </c>
    </row>
    <row r="117">
      <c r="A117" s="126" t="inlineStr">
        <is>
          <t>United Arab Emirates</t>
        </is>
      </c>
      <c r="B117" s="195">
        <f t="array" ref="B117">INDEX(Countries!D116:D374, MATCH(A117, Countries!B116:B374, 0))</f>
        <v/>
      </c>
      <c r="C117" s="163" t="inlineStr">
        <is>
          <t>Mangrove</t>
        </is>
      </c>
      <c r="D117" s="171" t="n">
        <v>-0.004</v>
      </c>
      <c r="E117" s="126" t="inlineStr">
        <is>
          <t>Global Mangrove Watch dataset for mangrove protected extent</t>
        </is>
      </c>
    </row>
    <row r="118">
      <c r="A118" s="126" t="inlineStr">
        <is>
          <t>Vanuatu</t>
        </is>
      </c>
      <c r="B118" s="195">
        <f t="array" ref="B118">INDEX(Countries!D117:D375, MATCH(A118, Countries!B117:B375, 0))</f>
        <v/>
      </c>
      <c r="C118" s="163" t="inlineStr">
        <is>
          <t>Mangrove</t>
        </is>
      </c>
      <c r="D118" s="171" t="n">
        <v>-0.0002</v>
      </c>
      <c r="E118" s="126" t="inlineStr">
        <is>
          <t>Global Mangrove Watch dataset for mangrove protected extent</t>
        </is>
      </c>
    </row>
    <row r="119">
      <c r="A119" s="126" t="inlineStr">
        <is>
          <t>Venezuela, Bolivarian Republic of</t>
        </is>
      </c>
      <c r="B119" s="195">
        <f t="array" ref="B119">INDEX(Countries!D118:D376, MATCH(A119, Countries!B118:B376, 0))</f>
        <v/>
      </c>
      <c r="C119" s="163" t="inlineStr">
        <is>
          <t>Mangrove</t>
        </is>
      </c>
      <c r="D119" s="171" t="n">
        <v>0.0011</v>
      </c>
      <c r="E119" s="126" t="inlineStr">
        <is>
          <t>Global Mangrove Watch dataset for mangrove protected extent</t>
        </is>
      </c>
    </row>
    <row r="120">
      <c r="A120" s="126" t="inlineStr">
        <is>
          <t>Viet Nam</t>
        </is>
      </c>
      <c r="B120" s="195">
        <f t="array" ref="B120">INDEX(Countries!D119:D377, MATCH(A120, Countries!B119:B377, 0))</f>
        <v/>
      </c>
      <c r="C120" s="163" t="inlineStr">
        <is>
          <t>Mangrove</t>
        </is>
      </c>
      <c r="D120" s="171" t="n">
        <v>-0.0039</v>
      </c>
      <c r="E120" s="126" t="inlineStr">
        <is>
          <t>Global Mangrove Watch dataset for mangrove protected extent</t>
        </is>
      </c>
    </row>
    <row r="121">
      <c r="A121" s="126" t="inlineStr">
        <is>
          <t>Virgin Islands, U.S.</t>
        </is>
      </c>
      <c r="B121" s="195">
        <f t="array" ref="B121">INDEX(Countries!D120:D378, MATCH(A121, Countries!B120:B378, 0))</f>
        <v/>
      </c>
      <c r="C121" s="163" t="inlineStr">
        <is>
          <t>Mangrove</t>
        </is>
      </c>
      <c r="D121" s="171" t="n">
        <v>-0.0005</v>
      </c>
      <c r="E121" s="126" t="inlineStr">
        <is>
          <t>Global Mangrove Watch dataset for mangrove protected extent</t>
        </is>
      </c>
    </row>
    <row r="122">
      <c r="A122" s="126" t="inlineStr">
        <is>
          <t>Wallis and Futuna</t>
        </is>
      </c>
      <c r="B122" s="195">
        <f t="array" ref="B122">INDEX(Countries!D121:D379, MATCH(A122, Countries!B121:B379, 0))</f>
        <v/>
      </c>
      <c r="C122" s="163" t="inlineStr">
        <is>
          <t>Mangrove</t>
        </is>
      </c>
      <c r="D122" s="172" t="n"/>
      <c r="E122" s="126" t="inlineStr">
        <is>
          <t>Global Mangrove Watch dataset for mangrove protected extent</t>
        </is>
      </c>
    </row>
    <row r="123">
      <c r="A123" s="126" t="inlineStr">
        <is>
          <t>Yemen</t>
        </is>
      </c>
      <c r="B123" s="195">
        <f t="array" ref="B123">INDEX(Countries!D1:D380, MATCH(A123, Countries!B1:B380, 0))</f>
        <v/>
      </c>
      <c r="C123" s="163" t="inlineStr">
        <is>
          <t>Mangrove</t>
        </is>
      </c>
      <c r="D123" s="171" t="n">
        <v>0.0003</v>
      </c>
      <c r="E123" s="126" t="inlineStr">
        <is>
          <t>Global Mangrove Watch dataset for mangrove protected extent</t>
        </is>
      </c>
    </row>
    <row r="124">
      <c r="A124" s="126" t="inlineStr">
        <is>
          <t>Italy</t>
        </is>
      </c>
      <c r="B124" s="195">
        <f t="array" ref="B124">INDEX(Countries!D2:D381, MATCH(A124, Countries!B2:B381, 0))</f>
        <v/>
      </c>
      <c r="C124" s="163" t="inlineStr">
        <is>
          <t>Mangrove</t>
        </is>
      </c>
      <c r="D124" s="172" t="n"/>
      <c r="E124" s="126" t="inlineStr">
        <is>
          <t>Global Mangrove Watch dataset for mangrove protected extent</t>
        </is>
      </c>
    </row>
    <row r="125">
      <c r="A125" s="126" t="inlineStr">
        <is>
          <t>Ukraine</t>
        </is>
      </c>
      <c r="B125" s="195">
        <f t="array" ref="B125">INDEX(Countries!D124:D382, MATCH(A125, Countries!B124:B382, 0))</f>
        <v/>
      </c>
      <c r="C125" s="163" t="inlineStr">
        <is>
          <t>Mangrove</t>
        </is>
      </c>
      <c r="D125" s="172" t="n"/>
      <c r="E125" s="126" t="inlineStr">
        <is>
          <t>Global Mangrove Watch dataset for mangrove protected extent</t>
        </is>
      </c>
    </row>
    <row r="126">
      <c r="A126" s="126" t="inlineStr">
        <is>
          <t>Tunisia</t>
        </is>
      </c>
      <c r="B126" s="195">
        <f t="array" ref="B126">INDEX(Countries!D125:D383, MATCH(A126, Countries!B125:B383, 0))</f>
        <v/>
      </c>
      <c r="C126" s="163" t="inlineStr">
        <is>
          <t>Mangrove</t>
        </is>
      </c>
      <c r="D126" s="172" t="n"/>
      <c r="E126" s="126" t="inlineStr">
        <is>
          <t>Global Mangrove Watch dataset for mangrove protected extent</t>
        </is>
      </c>
    </row>
    <row r="127">
      <c r="A127" s="126" t="inlineStr">
        <is>
          <t>Spain</t>
        </is>
      </c>
      <c r="B127" s="195">
        <f t="array" ref="B127">INDEX(Countries!D126:D384, MATCH(A127, Countries!B126:B384, 0))</f>
        <v/>
      </c>
      <c r="C127" s="163" t="inlineStr">
        <is>
          <t>Mangrove</t>
        </is>
      </c>
      <c r="D127" s="172" t="n"/>
      <c r="E127" s="126" t="inlineStr">
        <is>
          <t>Global Mangrove Watch dataset for mangrove protected extent</t>
        </is>
      </c>
    </row>
    <row r="128">
      <c r="A128" s="126" t="inlineStr">
        <is>
          <t>Kuwait</t>
        </is>
      </c>
      <c r="B128" s="195">
        <f t="array" ref="B128">INDEX(Countries!D1:D385, MATCH(A128, Countries!B1:B385, 0))</f>
        <v/>
      </c>
      <c r="C128" s="163" t="inlineStr">
        <is>
          <t>Mangrove</t>
        </is>
      </c>
      <c r="D128" s="172" t="n"/>
      <c r="E128" s="126" t="inlineStr">
        <is>
          <t>Global Mangrove Watch dataset for mangrove protected extent</t>
        </is>
      </c>
    </row>
    <row r="129">
      <c r="A129" s="126" t="inlineStr">
        <is>
          <t>Denmark</t>
        </is>
      </c>
      <c r="B129" s="195">
        <f t="array" ref="B129">INDEX(Countries!D2:D386, MATCH(A129, Countries!B2:B386, 0))</f>
        <v/>
      </c>
      <c r="C129" s="163" t="inlineStr">
        <is>
          <t>Mangrove</t>
        </is>
      </c>
      <c r="D129" s="172" t="n"/>
      <c r="E129" s="126" t="inlineStr">
        <is>
          <t>Global Mangrove Watch dataset for mangrove protected extent</t>
        </is>
      </c>
    </row>
    <row r="130">
      <c r="A130" s="126" t="inlineStr">
        <is>
          <t>France</t>
        </is>
      </c>
      <c r="B130" s="195">
        <f t="array" ref="B130">INDEX(Countries!D3:D387, MATCH(A130, Countries!B3:B387, 0))</f>
        <v/>
      </c>
      <c r="C130" s="163" t="inlineStr">
        <is>
          <t>Mangrove</t>
        </is>
      </c>
      <c r="D130" s="172" t="n"/>
      <c r="E130" s="126" t="inlineStr">
        <is>
          <t>Global Mangrove Watch dataset for mangrove protected extent</t>
        </is>
      </c>
    </row>
    <row r="131">
      <c r="A131" s="126" t="inlineStr">
        <is>
          <t>Russian Federation</t>
        </is>
      </c>
      <c r="B131" s="195">
        <f t="array" ref="B131">INDEX(Countries!D130:D388, MATCH(A131, Countries!B130:B388, 0))</f>
        <v/>
      </c>
      <c r="C131" s="163" t="inlineStr">
        <is>
          <t>Mangrove</t>
        </is>
      </c>
      <c r="D131" s="172" t="n"/>
      <c r="E131" s="126" t="inlineStr">
        <is>
          <t>Global Mangrove Watch dataset for mangrove protected extent</t>
        </is>
      </c>
    </row>
    <row r="132">
      <c r="A132" s="126" t="inlineStr">
        <is>
          <t>United States Minor Outlying Islands</t>
        </is>
      </c>
      <c r="B132" s="195">
        <f t="array" ref="B132">INDEX(Countries!D1:D389, MATCH(A132, Countries!B1:B389, 0))</f>
        <v/>
      </c>
      <c r="C132" s="163" t="inlineStr">
        <is>
          <t>Mangrove</t>
        </is>
      </c>
      <c r="D132" s="172" t="n"/>
      <c r="E132" s="126" t="inlineStr">
        <is>
          <t>Global Mangrove Watch dataset for mangrove protected extent</t>
        </is>
      </c>
    </row>
    <row r="133">
      <c r="A133" s="126" t="inlineStr">
        <is>
          <t>Greece</t>
        </is>
      </c>
      <c r="B133" s="195">
        <f t="array" ref="B133">INDEX(Countries!D2:D390, MATCH(A133, Countries!B2:B390, 0))</f>
        <v/>
      </c>
      <c r="C133" s="163" t="inlineStr">
        <is>
          <t>Mangrove</t>
        </is>
      </c>
      <c r="D133" s="172" t="n"/>
      <c r="E133" s="126" t="inlineStr">
        <is>
          <t>Global Mangrove Watch dataset for mangrove protected extent</t>
        </is>
      </c>
    </row>
    <row r="134">
      <c r="A134" s="126" t="inlineStr">
        <is>
          <t>Canada</t>
        </is>
      </c>
      <c r="B134" s="195">
        <f t="array" ref="B134">INDEX(Countries!D3:D391, MATCH(A134, Countries!B3:B391, 0))</f>
        <v/>
      </c>
      <c r="C134" s="163" t="inlineStr">
        <is>
          <t>Mangrove</t>
        </is>
      </c>
      <c r="D134" s="172" t="n"/>
      <c r="E134" s="126" t="inlineStr">
        <is>
          <t>Global Mangrove Watch dataset for mangrove protected extent</t>
        </is>
      </c>
    </row>
    <row r="135">
      <c r="A135" s="126" t="inlineStr">
        <is>
          <t>Germany</t>
        </is>
      </c>
      <c r="B135" s="195">
        <f t="array" ref="B135">INDEX(Countries!D4:D392, MATCH(A135, Countries!B4:B392, 0))</f>
        <v/>
      </c>
      <c r="C135" s="163" t="inlineStr">
        <is>
          <t>Mangrove</t>
        </is>
      </c>
      <c r="D135" s="172" t="n"/>
      <c r="E135" s="126" t="inlineStr">
        <is>
          <t>Global Mangrove Watch dataset for mangrove protected extent</t>
        </is>
      </c>
    </row>
    <row r="136">
      <c r="A136" s="126" t="inlineStr">
        <is>
          <t>Croatia</t>
        </is>
      </c>
      <c r="B136" s="195">
        <f t="array" ref="B136">INDEX(Countries!D5:D393, MATCH(A136, Countries!B5:B393, 0))</f>
        <v/>
      </c>
      <c r="C136" s="163" t="inlineStr">
        <is>
          <t>Mangrove</t>
        </is>
      </c>
      <c r="D136" s="172" t="n"/>
      <c r="E136" s="126" t="inlineStr">
        <is>
          <t>Global Mangrove Watch dataset for mangrove protected extent</t>
        </is>
      </c>
    </row>
    <row r="137">
      <c r="A137" s="126" t="inlineStr">
        <is>
          <t>United Kingdom of Great Britain and Northern Ireland</t>
        </is>
      </c>
      <c r="B137" s="195">
        <f t="array" ref="B137">INDEX(Countries!D136:D394, MATCH(A137, Countries!B136:B394, 0))</f>
        <v/>
      </c>
      <c r="C137" s="163" t="inlineStr">
        <is>
          <t>Mangrove</t>
        </is>
      </c>
      <c r="D137" s="172" t="n"/>
      <c r="E137" s="126" t="inlineStr">
        <is>
          <t>Global Mangrove Watch dataset for mangrove protected extent</t>
        </is>
      </c>
    </row>
    <row r="138">
      <c r="A138" s="126" t="inlineStr">
        <is>
          <t>Malta</t>
        </is>
      </c>
      <c r="B138" s="195">
        <f t="array" ref="B138">INDEX(Countries!D1:D395, MATCH(A138, Countries!B1:B395, 0))</f>
        <v/>
      </c>
      <c r="C138" s="163" t="inlineStr">
        <is>
          <t>Mangrove</t>
        </is>
      </c>
      <c r="D138" s="172" t="n"/>
      <c r="E138" s="126" t="inlineStr">
        <is>
          <t>Global Mangrove Watch dataset for mangrove protected extent</t>
        </is>
      </c>
    </row>
    <row r="139">
      <c r="A139" s="126" t="inlineStr">
        <is>
          <t>Cyprus</t>
        </is>
      </c>
      <c r="B139" s="195">
        <f t="array" ref="B139">INDEX(Countries!D2:D396, MATCH(A139, Countries!B2:B396, 0))</f>
        <v/>
      </c>
      <c r="C139" s="163" t="inlineStr">
        <is>
          <t>Mangrove</t>
        </is>
      </c>
      <c r="D139" s="172" t="n"/>
      <c r="E139" s="126" t="inlineStr">
        <is>
          <t>Global Mangrove Watch dataset for mangrove protected extent</t>
        </is>
      </c>
    </row>
    <row r="140">
      <c r="A140" s="126" t="inlineStr">
        <is>
          <t>Norway</t>
        </is>
      </c>
      <c r="B140" s="195">
        <f t="array" ref="B140">INDEX(Countries!D1:D397, MATCH(A140, Countries!B1:B397, 0))</f>
        <v/>
      </c>
      <c r="C140" s="163" t="inlineStr">
        <is>
          <t>Mangrove</t>
        </is>
      </c>
      <c r="D140" s="172" t="n"/>
      <c r="E140" s="126" t="inlineStr">
        <is>
          <t>Global Mangrove Watch dataset for mangrove protected extent</t>
        </is>
      </c>
    </row>
    <row r="141">
      <c r="A141" s="126" t="inlineStr">
        <is>
          <t>Albania</t>
        </is>
      </c>
      <c r="B141" s="195">
        <f t="array" ref="B141">INDEX(Countries!D2:D398, MATCH(A141, Countries!B2:B398, 0))</f>
        <v/>
      </c>
      <c r="C141" s="163" t="inlineStr">
        <is>
          <t>Mangrove</t>
        </is>
      </c>
      <c r="D141" s="172" t="n"/>
      <c r="E141" s="126" t="inlineStr">
        <is>
          <t>Global Mangrove Watch dataset for mangrove protected extent</t>
        </is>
      </c>
    </row>
    <row r="142">
      <c r="A142" s="126" t="inlineStr">
        <is>
          <t>Algeria</t>
        </is>
      </c>
      <c r="B142" s="195">
        <f t="array" ref="B142">INDEX(Countries!D3:D399, MATCH(A142, Countries!B3:B399, 0))</f>
        <v/>
      </c>
      <c r="C142" s="163" t="inlineStr">
        <is>
          <t>Mangrove</t>
        </is>
      </c>
      <c r="D142" s="172" t="n"/>
      <c r="E142" s="126" t="inlineStr">
        <is>
          <t>Global Mangrove Watch dataset for mangrove protected extent</t>
        </is>
      </c>
    </row>
    <row r="143">
      <c r="A143" s="126" t="inlineStr">
        <is>
          <t>Sweden</t>
        </is>
      </c>
      <c r="B143" s="195">
        <f t="array" ref="B143">INDEX(Countries!D1:D400, MATCH(A143, Countries!B1:B400, 0))</f>
        <v/>
      </c>
      <c r="C143" s="163" t="inlineStr">
        <is>
          <t>Mangrove</t>
        </is>
      </c>
      <c r="D143" s="172" t="n"/>
      <c r="E143" s="126" t="inlineStr">
        <is>
          <t>Global Mangrove Watch dataset for mangrove protected extent</t>
        </is>
      </c>
    </row>
    <row r="144">
      <c r="A144" s="126" t="inlineStr">
        <is>
          <t>Israel</t>
        </is>
      </c>
      <c r="B144" s="195">
        <f t="array" ref="B144">INDEX(Countries!D2:D401, MATCH(A144, Countries!B2:B401, 0))</f>
        <v/>
      </c>
      <c r="C144" s="163" t="inlineStr">
        <is>
          <t>Mangrove</t>
        </is>
      </c>
      <c r="D144" s="172" t="n"/>
      <c r="E144" s="126" t="inlineStr">
        <is>
          <t>Global Mangrove Watch dataset for mangrove protected extent</t>
        </is>
      </c>
    </row>
    <row r="145">
      <c r="A145" s="126" t="inlineStr">
        <is>
          <t>Montserrat</t>
        </is>
      </c>
      <c r="B145" s="195">
        <f t="array" ref="B145">INDEX(Countries!D1:D402, MATCH(A145, Countries!B1:B402, 0))</f>
        <v/>
      </c>
      <c r="C145" s="163" t="inlineStr">
        <is>
          <t>Mangrove</t>
        </is>
      </c>
      <c r="D145" s="172" t="n"/>
      <c r="E145" s="126" t="inlineStr">
        <is>
          <t>Global Mangrove Watch dataset for mangrove protected extent</t>
        </is>
      </c>
    </row>
    <row r="146">
      <c r="A146" s="126" t="inlineStr">
        <is>
          <t>Libya</t>
        </is>
      </c>
      <c r="B146" s="195">
        <f t="array" ref="B146">INDEX(Countries!D2:D403, MATCH(A146, Countries!B2:B403, 0))</f>
        <v/>
      </c>
      <c r="C146" s="163" t="inlineStr">
        <is>
          <t>Mangrove</t>
        </is>
      </c>
      <c r="D146" s="172" t="n"/>
      <c r="E146" s="126" t="inlineStr">
        <is>
          <t>Global Mangrove Watch dataset for mangrove protected extent</t>
        </is>
      </c>
    </row>
    <row r="147">
      <c r="A147" s="126" t="inlineStr">
        <is>
          <t>Netherlands</t>
        </is>
      </c>
      <c r="B147" s="195">
        <f t="array" ref="B147">INDEX(Countries!D146:D404, MATCH(A147, Countries!B146:B404, 0))</f>
        <v/>
      </c>
      <c r="C147" s="163" t="inlineStr">
        <is>
          <t>Mangrove</t>
        </is>
      </c>
      <c r="D147" s="172" t="n"/>
      <c r="E147" s="126" t="inlineStr">
        <is>
          <t>Global Mangrove Watch dataset for mangrove protected extent</t>
        </is>
      </c>
    </row>
    <row r="148">
      <c r="A148" s="126" t="inlineStr">
        <is>
          <t>Poland</t>
        </is>
      </c>
      <c r="B148" s="195">
        <f t="array" ref="B148">INDEX(Countries!D147:D405, MATCH(A148, Countries!B147:B405, 0))</f>
        <v/>
      </c>
      <c r="C148" s="163" t="inlineStr">
        <is>
          <t>Mangrove</t>
        </is>
      </c>
      <c r="D148" s="172" t="n"/>
      <c r="E148" s="126" t="inlineStr">
        <is>
          <t>Global Mangrove Watch dataset for mangrove protected extent</t>
        </is>
      </c>
    </row>
    <row r="149">
      <c r="A149" s="126" t="inlineStr">
        <is>
          <t>Turkey</t>
        </is>
      </c>
      <c r="B149" s="195">
        <f t="array" ref="B149">INDEX(Countries!D1:D406, MATCH(A149, Countries!B1:B406, 0))</f>
        <v/>
      </c>
      <c r="C149" s="163" t="inlineStr">
        <is>
          <t>Mangrove</t>
        </is>
      </c>
      <c r="D149" s="172" t="n"/>
      <c r="E149" s="126" t="inlineStr">
        <is>
          <t>Global Mangrove Watch dataset for mangrove protected extent</t>
        </is>
      </c>
    </row>
    <row r="150">
      <c r="A150" s="126" t="inlineStr">
        <is>
          <t>Jordan</t>
        </is>
      </c>
      <c r="B150" s="195">
        <f t="array" ref="B150">INDEX(Countries!D2:D407, MATCH(A150, Countries!B2:B407, 0))</f>
        <v/>
      </c>
      <c r="C150" s="163" t="inlineStr">
        <is>
          <t>Mangrove</t>
        </is>
      </c>
      <c r="D150" s="172" t="n"/>
      <c r="E150" s="126" t="inlineStr">
        <is>
          <t>Global Mangrove Watch dataset for mangrove protected extent</t>
        </is>
      </c>
    </row>
    <row r="151">
      <c r="A151" s="126" t="inlineStr">
        <is>
          <t>China, Hong Kong Special Administrative Region</t>
        </is>
      </c>
      <c r="B151" s="195">
        <f t="array" ref="B151">INDEX(Countries!D3:D408, MATCH(A151, Countries!B3:B408, 0))</f>
        <v/>
      </c>
      <c r="C151" s="163" t="inlineStr">
        <is>
          <t>Mangrove</t>
        </is>
      </c>
      <c r="D151" s="171" t="n">
        <v>0.001</v>
      </c>
      <c r="E151" s="126" t="inlineStr">
        <is>
          <t>Global Mangrove Watch dataset for mangrove protected extent</t>
        </is>
      </c>
    </row>
    <row r="152">
      <c r="A152" s="126" t="inlineStr">
        <is>
          <t>Slovenia</t>
        </is>
      </c>
      <c r="B152" s="195">
        <f t="array" ref="B152">INDEX(Countries!D1:D409, MATCH(A152, Countries!B1:B409, 0))</f>
        <v/>
      </c>
      <c r="C152" s="163" t="inlineStr">
        <is>
          <t>Mangrove</t>
        </is>
      </c>
      <c r="D152" s="172" t="n"/>
      <c r="E152" s="126" t="inlineStr">
        <is>
          <t>Global Mangrove Watch dataset for mangrove protected extent</t>
        </is>
      </c>
    </row>
    <row r="153">
      <c r="A153" s="126" t="inlineStr">
        <is>
          <t>Argentina</t>
        </is>
      </c>
      <c r="B153" s="195">
        <f t="array" ref="B153">INDEX(Countries!D2:D410, MATCH(A153, Countries!B2:B410, 0))</f>
        <v/>
      </c>
      <c r="C153" s="163" t="inlineStr">
        <is>
          <t>Mangrove</t>
        </is>
      </c>
      <c r="D153" s="172" t="n"/>
      <c r="E153" s="126" t="inlineStr">
        <is>
          <t>Global Mangrove Watch dataset for mangrove protected extent</t>
        </is>
      </c>
    </row>
    <row r="154">
      <c r="A154" s="126" t="inlineStr">
        <is>
          <t>Azerbaijan</t>
        </is>
      </c>
      <c r="B154" s="195">
        <f t="array" ref="B154">INDEX(Countries!D3:D411, MATCH(A154, Countries!B3:B411, 0))</f>
        <v/>
      </c>
      <c r="C154" s="163" t="inlineStr">
        <is>
          <t>Mangrove</t>
        </is>
      </c>
      <c r="D154" s="172" t="n"/>
      <c r="E154" s="126" t="inlineStr">
        <is>
          <t>Global Mangrove Watch dataset for mangrove protected extent</t>
        </is>
      </c>
    </row>
    <row r="155">
      <c r="A155" s="126" t="inlineStr">
        <is>
          <t>Belgium</t>
        </is>
      </c>
      <c r="B155" s="195">
        <f t="array" ref="B155">INDEX(Countries!D4:D412, MATCH(A155, Countries!B4:B412, 0))</f>
        <v/>
      </c>
      <c r="C155" s="163" t="inlineStr">
        <is>
          <t>Mangrove</t>
        </is>
      </c>
      <c r="D155" s="172" t="n"/>
      <c r="E155" s="126" t="inlineStr">
        <is>
          <t>Global Mangrove Watch dataset for mangrove protected extent</t>
        </is>
      </c>
    </row>
    <row r="156">
      <c r="A156" s="126" t="inlineStr">
        <is>
          <t>Bosnia and Herzegovina</t>
        </is>
      </c>
      <c r="B156" s="195">
        <f t="array" ref="B156">INDEX(Countries!D5:D413, MATCH(A156, Countries!B5:B413, 0))</f>
        <v/>
      </c>
      <c r="C156" s="163" t="inlineStr">
        <is>
          <t>Mangrove</t>
        </is>
      </c>
      <c r="D156" s="172" t="n"/>
      <c r="E156" s="126" t="inlineStr">
        <is>
          <t>Global Mangrove Watch dataset for mangrove protected extent</t>
        </is>
      </c>
    </row>
    <row r="157">
      <c r="A157" s="126" t="inlineStr">
        <is>
          <t>British Indian Ocean Territory</t>
        </is>
      </c>
      <c r="B157" s="195">
        <f t="array" ref="B157">INDEX(Countries!D6:D414, MATCH(A157, Countries!B6:B414, 0))</f>
        <v/>
      </c>
      <c r="C157" s="163" t="inlineStr">
        <is>
          <t>Mangrove</t>
        </is>
      </c>
      <c r="D157" s="172" t="n"/>
      <c r="E157" s="126" t="inlineStr">
        <is>
          <t>Global Mangrove Watch dataset for mangrove protected extent</t>
        </is>
      </c>
    </row>
    <row r="158">
      <c r="A158" s="126" t="inlineStr">
        <is>
          <t>Bulgaria</t>
        </is>
      </c>
      <c r="B158" s="195">
        <f t="array" ref="B158">INDEX(Countries!D7:D415, MATCH(A158, Countries!B7:B415, 0))</f>
        <v/>
      </c>
      <c r="C158" s="163" t="inlineStr">
        <is>
          <t>Mangrove</t>
        </is>
      </c>
      <c r="D158" s="172" t="n"/>
      <c r="E158" s="126" t="inlineStr">
        <is>
          <t>Global Mangrove Watch dataset for mangrove protected extent</t>
        </is>
      </c>
    </row>
    <row r="159">
      <c r="A159" s="126" t="inlineStr">
        <is>
          <t>Cabo Verde</t>
        </is>
      </c>
      <c r="B159" s="195">
        <f t="array" ref="B159">INDEX(Countries!D8:D416, MATCH(A159, Countries!B8:B416, 0))</f>
        <v/>
      </c>
      <c r="C159" s="163" t="inlineStr">
        <is>
          <t>Mangrove</t>
        </is>
      </c>
      <c r="D159" s="172" t="n"/>
      <c r="E159" s="126" t="inlineStr">
        <is>
          <t>Global Mangrove Watch dataset for mangrove protected extent</t>
        </is>
      </c>
    </row>
    <row r="160">
      <c r="A160" s="126" t="inlineStr">
        <is>
          <t>Chile</t>
        </is>
      </c>
      <c r="B160" s="195">
        <f t="array" ref="B160">INDEX(Countries!D9:D417, MATCH(A160, Countries!B9:B417, 0))</f>
        <v/>
      </c>
      <c r="C160" s="163" t="inlineStr">
        <is>
          <t>Mangrove</t>
        </is>
      </c>
      <c r="D160" s="172" t="n"/>
      <c r="E160" s="126" t="inlineStr">
        <is>
          <t>Global Mangrove Watch dataset for mangrove protected extent</t>
        </is>
      </c>
    </row>
    <row r="161">
      <c r="A161" s="126" t="inlineStr">
        <is>
          <t>Estonia</t>
        </is>
      </c>
      <c r="B161" s="195">
        <f t="array" ref="B161">INDEX(Countries!D10:D418, MATCH(A161, Countries!B10:B418, 0))</f>
        <v/>
      </c>
      <c r="C161" s="163" t="inlineStr">
        <is>
          <t>Mangrove</t>
        </is>
      </c>
      <c r="D161" s="172" t="n"/>
      <c r="E161" s="126" t="inlineStr">
        <is>
          <t>Global Mangrove Watch dataset for mangrove protected extent</t>
        </is>
      </c>
    </row>
    <row r="162">
      <c r="A162" s="126" t="inlineStr">
        <is>
          <t>Falkland Islands (Malvinas)</t>
        </is>
      </c>
      <c r="B162" s="195">
        <f t="array" ref="B162">INDEX(Countries!D11:D419, MATCH(A162, Countries!B11:B419, 0))</f>
        <v/>
      </c>
      <c r="C162" s="163" t="inlineStr">
        <is>
          <t>Mangrove</t>
        </is>
      </c>
      <c r="D162" s="172" t="n"/>
      <c r="E162" s="126" t="inlineStr">
        <is>
          <t>Global Mangrove Watch dataset for mangrove protected extent</t>
        </is>
      </c>
    </row>
    <row r="163">
      <c r="A163" s="126" t="inlineStr">
        <is>
          <t>Faroe Islands</t>
        </is>
      </c>
      <c r="B163" s="195">
        <f t="array" ref="B163">INDEX(Countries!D12:D420, MATCH(A163, Countries!B12:B420, 0))</f>
        <v/>
      </c>
      <c r="C163" s="163" t="inlineStr">
        <is>
          <t>Mangrove</t>
        </is>
      </c>
      <c r="D163" s="172" t="n"/>
      <c r="E163" s="126" t="inlineStr">
        <is>
          <t>Global Mangrove Watch dataset for mangrove protected extent</t>
        </is>
      </c>
    </row>
    <row r="164">
      <c r="A164" s="126" t="inlineStr">
        <is>
          <t>Finland</t>
        </is>
      </c>
      <c r="B164" s="195">
        <f t="array" ref="B164">INDEX(Countries!D13:D421, MATCH(A164, Countries!B13:B421, 0))</f>
        <v/>
      </c>
      <c r="C164" s="163" t="inlineStr">
        <is>
          <t>Mangrove</t>
        </is>
      </c>
      <c r="D164" s="172" t="n"/>
      <c r="E164" s="126" t="inlineStr">
        <is>
          <t>Global Mangrove Watch dataset for mangrove protected extent</t>
        </is>
      </c>
    </row>
    <row r="165">
      <c r="A165" s="126" t="inlineStr">
        <is>
          <t>Georgia</t>
        </is>
      </c>
      <c r="B165" s="195">
        <f t="array" ref="B165">INDEX(Countries!D14:D422, MATCH(A165, Countries!B14:B422, 0))</f>
        <v/>
      </c>
      <c r="C165" s="163" t="inlineStr">
        <is>
          <t>Mangrove</t>
        </is>
      </c>
      <c r="D165" s="172" t="n"/>
      <c r="E165" s="126" t="inlineStr">
        <is>
          <t>Global Mangrove Watch dataset for mangrove protected extent</t>
        </is>
      </c>
    </row>
    <row r="166">
      <c r="A166" s="126" t="inlineStr">
        <is>
          <t>Gibraltar</t>
        </is>
      </c>
      <c r="B166" s="195">
        <f t="array" ref="B166">INDEX(Countries!D15:D423, MATCH(A166, Countries!B15:B423, 0))</f>
        <v/>
      </c>
      <c r="C166" s="163" t="inlineStr">
        <is>
          <t>Mangrove</t>
        </is>
      </c>
      <c r="D166" s="172" t="n"/>
      <c r="E166" s="126" t="inlineStr">
        <is>
          <t>Global Mangrove Watch dataset for mangrove protected extent</t>
        </is>
      </c>
    </row>
    <row r="167">
      <c r="A167" s="126" t="inlineStr">
        <is>
          <t>Greenland</t>
        </is>
      </c>
      <c r="B167" s="195">
        <f t="array" ref="B167">INDEX(Countries!D16:D424, MATCH(A167, Countries!B16:B424, 0))</f>
        <v/>
      </c>
      <c r="C167" s="163" t="inlineStr">
        <is>
          <t>Mangrove</t>
        </is>
      </c>
      <c r="D167" s="172" t="n"/>
      <c r="E167" s="126" t="inlineStr">
        <is>
          <t>Global Mangrove Watch dataset for mangrove protected extent</t>
        </is>
      </c>
    </row>
    <row r="168">
      <c r="A168" s="126" t="inlineStr">
        <is>
          <t>Guernsey</t>
        </is>
      </c>
      <c r="B168" s="195">
        <f t="array" ref="B168">INDEX(Countries!D17:D425, MATCH(A168, Countries!B17:B425, 0))</f>
        <v/>
      </c>
      <c r="C168" s="163" t="inlineStr">
        <is>
          <t>Mangrove</t>
        </is>
      </c>
      <c r="D168" s="172" t="n"/>
      <c r="E168" s="126" t="inlineStr">
        <is>
          <t>Global Mangrove Watch dataset for mangrove protected extent</t>
        </is>
      </c>
    </row>
    <row r="169">
      <c r="A169" s="126" t="inlineStr">
        <is>
          <t>Iceland</t>
        </is>
      </c>
      <c r="B169" s="195">
        <f t="array" ref="B169">INDEX(Countries!D18:D426, MATCH(A169, Countries!B18:B426, 0))</f>
        <v/>
      </c>
      <c r="C169" s="163" t="inlineStr">
        <is>
          <t>Mangrove</t>
        </is>
      </c>
      <c r="D169" s="172" t="n"/>
      <c r="E169" s="126" t="inlineStr">
        <is>
          <t>Global Mangrove Watch dataset for mangrove protected extent</t>
        </is>
      </c>
    </row>
    <row r="170">
      <c r="A170" s="126" t="inlineStr">
        <is>
          <t>Iraq</t>
        </is>
      </c>
      <c r="B170" s="195">
        <f t="array" ref="B170">INDEX(Countries!D19:D427, MATCH(A170, Countries!B19:B427, 0))</f>
        <v/>
      </c>
      <c r="C170" s="163" t="inlineStr">
        <is>
          <t>Mangrove</t>
        </is>
      </c>
      <c r="D170" s="172" t="n"/>
      <c r="E170" s="126" t="inlineStr">
        <is>
          <t>Global Mangrove Watch dataset for mangrove protected extent</t>
        </is>
      </c>
    </row>
    <row r="171">
      <c r="A171" s="126" t="inlineStr">
        <is>
          <t>Ireland</t>
        </is>
      </c>
      <c r="B171" s="195">
        <f t="array" ref="B171">INDEX(Countries!D20:D428, MATCH(A171, Countries!B20:B428, 0))</f>
        <v/>
      </c>
      <c r="C171" s="163" t="inlineStr">
        <is>
          <t>Mangrove</t>
        </is>
      </c>
      <c r="D171" s="172" t="n"/>
      <c r="E171" s="126" t="inlineStr">
        <is>
          <t>Global Mangrove Watch dataset for mangrove protected extent</t>
        </is>
      </c>
    </row>
    <row r="172">
      <c r="A172" s="126" t="inlineStr">
        <is>
          <t>Isle of Man</t>
        </is>
      </c>
      <c r="B172" s="195">
        <f t="array" ref="B172">INDEX(Countries!D21:D429, MATCH(A172, Countries!B21:B429, 0))</f>
        <v/>
      </c>
      <c r="C172" s="163" t="inlineStr">
        <is>
          <t>Mangrove</t>
        </is>
      </c>
      <c r="D172" s="172" t="n"/>
      <c r="E172" s="126" t="inlineStr">
        <is>
          <t>Global Mangrove Watch dataset for mangrove protected extent</t>
        </is>
      </c>
    </row>
    <row r="173">
      <c r="A173" s="126" t="inlineStr">
        <is>
          <t>Jersey</t>
        </is>
      </c>
      <c r="B173" s="195">
        <f t="array" ref="B173">INDEX(Countries!D22:D430, MATCH(A173, Countries!B22:B430, 0))</f>
        <v/>
      </c>
      <c r="C173" s="163" t="inlineStr">
        <is>
          <t>Mangrove</t>
        </is>
      </c>
      <c r="D173" s="172" t="n"/>
      <c r="E173" s="126" t="inlineStr">
        <is>
          <t>Global Mangrove Watch dataset for mangrove protected extent</t>
        </is>
      </c>
    </row>
    <row r="174">
      <c r="A174" s="126" t="inlineStr">
        <is>
          <t>Kazakhstan</t>
        </is>
      </c>
      <c r="B174" s="195">
        <f t="array" ref="B174">INDEX(Countries!D23:D431, MATCH(A174, Countries!B23:B431, 0))</f>
        <v/>
      </c>
      <c r="C174" s="163" t="inlineStr">
        <is>
          <t>Mangrove</t>
        </is>
      </c>
      <c r="D174" s="172" t="n"/>
      <c r="E174" s="126" t="inlineStr">
        <is>
          <t>Global Mangrove Watch dataset for mangrove protected extent</t>
        </is>
      </c>
    </row>
    <row r="175">
      <c r="A175" s="126" t="inlineStr">
        <is>
          <t>Democratic People's Republic of Korea</t>
        </is>
      </c>
      <c r="B175" s="195">
        <f t="array" ref="B175">INDEX(Countries!D24:D432, MATCH(A175, Countries!B24:B432, 0))</f>
        <v/>
      </c>
      <c r="C175" s="163" t="inlineStr">
        <is>
          <t>Mangrove</t>
        </is>
      </c>
      <c r="D175" s="172" t="n"/>
      <c r="E175" s="126" t="inlineStr">
        <is>
          <t>Global Mangrove Watch dataset for mangrove protected extent</t>
        </is>
      </c>
    </row>
    <row r="176">
      <c r="A176" s="126" t="inlineStr">
        <is>
          <t>Republic of Korea</t>
        </is>
      </c>
      <c r="B176" s="195">
        <f t="array" ref="B176">INDEX(Countries!D1:D433, MATCH(A176, Countries!B1:B433, 0))</f>
        <v/>
      </c>
      <c r="C176" s="163" t="inlineStr">
        <is>
          <t>Mangrove</t>
        </is>
      </c>
      <c r="D176" s="172" t="n"/>
      <c r="E176" s="126" t="inlineStr">
        <is>
          <t>Global Mangrove Watch dataset for mangrove protected extent</t>
        </is>
      </c>
    </row>
    <row r="177">
      <c r="A177" s="126" t="inlineStr">
        <is>
          <t>Latvia</t>
        </is>
      </c>
      <c r="B177" s="195">
        <f t="array" ref="B177">INDEX(Countries!D2:D434, MATCH(A177, Countries!B2:B434, 0))</f>
        <v/>
      </c>
      <c r="C177" s="163" t="inlineStr">
        <is>
          <t>Mangrove</t>
        </is>
      </c>
      <c r="D177" s="172" t="n"/>
      <c r="E177" s="126" t="inlineStr">
        <is>
          <t>Global Mangrove Watch dataset for mangrove protected extent</t>
        </is>
      </c>
    </row>
    <row r="178">
      <c r="A178" s="126" t="inlineStr">
        <is>
          <t>Lebanon</t>
        </is>
      </c>
      <c r="B178" s="195">
        <f t="array" ref="B178">INDEX(Countries!D3:D435, MATCH(A178, Countries!B3:B435, 0))</f>
        <v/>
      </c>
      <c r="C178" s="163" t="inlineStr">
        <is>
          <t>Mangrove</t>
        </is>
      </c>
      <c r="D178" s="172" t="n"/>
      <c r="E178" s="126" t="inlineStr">
        <is>
          <t>Global Mangrove Watch dataset for mangrove protected extent</t>
        </is>
      </c>
    </row>
    <row r="179">
      <c r="A179" s="126" t="inlineStr">
        <is>
          <t>Lithuania</t>
        </is>
      </c>
      <c r="B179" s="195">
        <f t="array" ref="B179">INDEX(Countries!D4:D436, MATCH(A179, Countries!B4:B436, 0))</f>
        <v/>
      </c>
      <c r="C179" s="163" t="inlineStr">
        <is>
          <t>Mangrove</t>
        </is>
      </c>
      <c r="D179" s="172" t="n"/>
      <c r="E179" s="126" t="inlineStr">
        <is>
          <t>Global Mangrove Watch dataset for mangrove protected extent</t>
        </is>
      </c>
    </row>
    <row r="180">
      <c r="A180" s="126" t="inlineStr">
        <is>
          <t>Monaco</t>
        </is>
      </c>
      <c r="B180" s="195">
        <f t="array" ref="B180">INDEX(Countries!D5:D437, MATCH(A180, Countries!B5:B437, 0))</f>
        <v/>
      </c>
      <c r="C180" s="163" t="inlineStr">
        <is>
          <t>Mangrove</t>
        </is>
      </c>
      <c r="D180" s="172" t="n"/>
      <c r="E180" s="126" t="inlineStr">
        <is>
          <t>Global Mangrove Watch dataset for mangrove protected extent</t>
        </is>
      </c>
    </row>
    <row r="181">
      <c r="A181" s="126" t="inlineStr">
        <is>
          <t>Montenegro</t>
        </is>
      </c>
      <c r="B181" s="195">
        <f t="array" ref="B181">INDEX(Countries!D6:D438, MATCH(A181, Countries!B6:B438, 0))</f>
        <v/>
      </c>
      <c r="C181" s="163" t="inlineStr">
        <is>
          <t>Mangrove</t>
        </is>
      </c>
      <c r="D181" s="172" t="n"/>
      <c r="E181" s="126" t="inlineStr">
        <is>
          <t>Global Mangrove Watch dataset for mangrove protected extent</t>
        </is>
      </c>
    </row>
    <row r="182">
      <c r="A182" s="126" t="inlineStr">
        <is>
          <t>Morocco</t>
        </is>
      </c>
      <c r="B182" s="195">
        <f t="array" ref="B182">INDEX(Countries!D7:D439, MATCH(A182, Countries!B7:B439, 0))</f>
        <v/>
      </c>
      <c r="C182" s="163" t="inlineStr">
        <is>
          <t>Mangrove</t>
        </is>
      </c>
      <c r="D182" s="172" t="n"/>
      <c r="E182" s="126" t="inlineStr">
        <is>
          <t>Global Mangrove Watch dataset for mangrove protected extent</t>
        </is>
      </c>
    </row>
    <row r="183">
      <c r="A183" s="126" t="inlineStr">
        <is>
          <t>Namibia</t>
        </is>
      </c>
      <c r="B183" s="195">
        <f t="array" ref="B183">INDEX(Countries!D8:D440, MATCH(A183, Countries!B8:B440, 0))</f>
        <v/>
      </c>
      <c r="C183" s="163" t="inlineStr">
        <is>
          <t>Mangrove</t>
        </is>
      </c>
      <c r="D183" s="172" t="n"/>
      <c r="E183" s="126" t="inlineStr">
        <is>
          <t>Global Mangrove Watch dataset for mangrove protected extent</t>
        </is>
      </c>
    </row>
    <row r="184">
      <c r="A184" s="126" t="inlineStr">
        <is>
          <t>Nauru</t>
        </is>
      </c>
      <c r="B184" s="195">
        <f t="array" ref="B184">INDEX(Countries!D9:D441, MATCH(A184, Countries!B9:B441, 0))</f>
        <v/>
      </c>
      <c r="C184" s="163" t="inlineStr">
        <is>
          <t>Mangrove</t>
        </is>
      </c>
      <c r="D184" s="172" t="n"/>
      <c r="E184" s="126" t="inlineStr">
        <is>
          <t>Global Mangrove Watch dataset for mangrove protected extent</t>
        </is>
      </c>
    </row>
    <row r="185">
      <c r="A185" s="126" t="inlineStr">
        <is>
          <t>Niue</t>
        </is>
      </c>
      <c r="B185" s="195">
        <f t="array" ref="B185">INDEX(Countries!D10:D442, MATCH(A185, Countries!B10:B442, 0))</f>
        <v/>
      </c>
      <c r="C185" s="163" t="inlineStr">
        <is>
          <t>Mangrove</t>
        </is>
      </c>
      <c r="D185" s="172" t="n"/>
      <c r="E185" s="126" t="inlineStr">
        <is>
          <t>Global Mangrove Watch dataset for mangrove protected extent</t>
        </is>
      </c>
    </row>
    <row r="186">
      <c r="A186" s="126" t="inlineStr">
        <is>
          <t>Northern Mariana Islands</t>
        </is>
      </c>
      <c r="B186" s="195">
        <f t="array" ref="B186">INDEX(Countries!D11:D443, MATCH(A186, Countries!B11:B443, 0))</f>
        <v/>
      </c>
      <c r="C186" s="163" t="inlineStr">
        <is>
          <t>Mangrove</t>
        </is>
      </c>
      <c r="D186" s="172" t="n"/>
      <c r="E186" s="126" t="inlineStr">
        <is>
          <t>Global Mangrove Watch dataset for mangrove protected extent</t>
        </is>
      </c>
    </row>
    <row r="187">
      <c r="A187" s="126" t="inlineStr">
        <is>
          <t>Pitcairn</t>
        </is>
      </c>
      <c r="B187" s="195">
        <f t="array" ref="B187">INDEX(Countries!D12:D444, MATCH(A187, Countries!B12:B444, 0))</f>
        <v/>
      </c>
      <c r="C187" s="163" t="inlineStr">
        <is>
          <t>Mangrove</t>
        </is>
      </c>
      <c r="D187" s="172" t="n"/>
      <c r="E187" s="126" t="inlineStr">
        <is>
          <t>Global Mangrove Watch dataset for mangrove protected extent</t>
        </is>
      </c>
    </row>
    <row r="188">
      <c r="A188" s="126" t="inlineStr">
        <is>
          <t>Portugal</t>
        </is>
      </c>
      <c r="B188" s="195">
        <f t="array" ref="B188">INDEX(Countries!D13:D445, MATCH(A188, Countries!B13:B445, 0))</f>
        <v/>
      </c>
      <c r="C188" s="163" t="inlineStr">
        <is>
          <t>Mangrove</t>
        </is>
      </c>
      <c r="D188" s="172" t="n"/>
      <c r="E188" s="126" t="inlineStr">
        <is>
          <t>Global Mangrove Watch dataset for mangrove protected extent</t>
        </is>
      </c>
    </row>
    <row r="189">
      <c r="A189" s="126" t="inlineStr">
        <is>
          <t>Réunion</t>
        </is>
      </c>
      <c r="B189" s="195">
        <f t="array" ref="B189">INDEX(Countries!D14:D446, MATCH(A189, Countries!B14:B446, 0))</f>
        <v/>
      </c>
      <c r="C189" s="163" t="inlineStr">
        <is>
          <t>Mangrove</t>
        </is>
      </c>
      <c r="D189" s="172" t="n"/>
      <c r="E189" s="126" t="inlineStr">
        <is>
          <t>Global Mangrove Watch dataset for mangrove protected extent</t>
        </is>
      </c>
    </row>
    <row r="190">
      <c r="A190" s="126" t="inlineStr">
        <is>
          <t>Romania</t>
        </is>
      </c>
      <c r="B190" s="195">
        <f t="array" ref="B190">INDEX(Countries!D15:D447, MATCH(A190, Countries!B15:B447, 0))</f>
        <v/>
      </c>
      <c r="C190" s="163" t="inlineStr">
        <is>
          <t>Mangrove</t>
        </is>
      </c>
      <c r="D190" s="172" t="n"/>
      <c r="E190" s="126" t="inlineStr">
        <is>
          <t>Global Mangrove Watch dataset for mangrove protected extent</t>
        </is>
      </c>
    </row>
    <row r="191">
      <c r="A191" s="126" t="inlineStr">
        <is>
          <t>Saint Helena</t>
        </is>
      </c>
      <c r="B191" s="195">
        <f t="array" ref="B191">INDEX(Countries!D190:D448, MATCH(A191, Countries!B190:B448, 0))</f>
        <v/>
      </c>
      <c r="C191" s="163" t="inlineStr">
        <is>
          <t>Mangrove</t>
        </is>
      </c>
      <c r="D191" s="172" t="n"/>
      <c r="E191" s="126" t="inlineStr">
        <is>
          <t>Global Mangrove Watch dataset for mangrove protected extent</t>
        </is>
      </c>
    </row>
    <row r="192">
      <c r="A192" s="126" t="inlineStr">
        <is>
          <t>Saint Pierre and Miquelon</t>
        </is>
      </c>
      <c r="B192" s="195">
        <f t="array" ref="B192">INDEX(Countries!D191:D449, MATCH(A192, Countries!B191:B449, 0))</f>
        <v/>
      </c>
      <c r="C192" s="163" t="inlineStr">
        <is>
          <t>Mangrove</t>
        </is>
      </c>
      <c r="D192" s="172" t="n"/>
      <c r="E192" s="126" t="inlineStr">
        <is>
          <t>Global Mangrove Watch dataset for mangrove protected extent</t>
        </is>
      </c>
    </row>
    <row r="193">
      <c r="A193" s="126" t="inlineStr">
        <is>
          <t>Syrian Arab Republic</t>
        </is>
      </c>
      <c r="B193" s="195">
        <f t="array" ref="B193">INDEX(Countries!D192:D450, MATCH(A193, Countries!B192:B450, 0))</f>
        <v/>
      </c>
      <c r="C193" s="163" t="inlineStr">
        <is>
          <t>Mangrove</t>
        </is>
      </c>
      <c r="D193" s="172" t="n"/>
      <c r="E193" s="126" t="inlineStr">
        <is>
          <t>Global Mangrove Watch dataset for mangrove protected extent</t>
        </is>
      </c>
    </row>
    <row r="194">
      <c r="A194" s="126" t="inlineStr">
        <is>
          <t>Tokelau</t>
        </is>
      </c>
      <c r="B194" s="195">
        <f t="array" ref="B194">INDEX(Countries!D193:D451, MATCH(A194, Countries!B193:B451, 0))</f>
        <v/>
      </c>
      <c r="C194" s="163" t="inlineStr">
        <is>
          <t>Mangrove</t>
        </is>
      </c>
      <c r="D194" s="172" t="n"/>
      <c r="E194" s="126" t="inlineStr">
        <is>
          <t>Global Mangrove Watch dataset for mangrove protected extent</t>
        </is>
      </c>
    </row>
    <row r="195">
      <c r="A195" s="126" t="inlineStr">
        <is>
          <t>Turkmenistan</t>
        </is>
      </c>
      <c r="B195" s="195">
        <f t="array" ref="B195">INDEX(Countries!D194:D452, MATCH(A195, Countries!B194:B452, 0))</f>
        <v/>
      </c>
      <c r="C195" s="163" t="inlineStr">
        <is>
          <t>Mangrove</t>
        </is>
      </c>
      <c r="D195" s="172" t="n"/>
      <c r="E195" s="126" t="inlineStr">
        <is>
          <t>Global Mangrove Watch dataset for mangrove protected extent</t>
        </is>
      </c>
    </row>
    <row r="196">
      <c r="A196" s="126" t="inlineStr">
        <is>
          <t>Uruguay</t>
        </is>
      </c>
      <c r="B196" s="195">
        <f t="array" ref="B196">INDEX(Countries!D195:D453, MATCH(A196, Countries!B195:B453, 0))</f>
        <v/>
      </c>
      <c r="C196" s="163" t="inlineStr">
        <is>
          <t>Mangrove</t>
        </is>
      </c>
      <c r="D196" s="172" t="n"/>
      <c r="E196" s="126" t="inlineStr">
        <is>
          <t>Global Mangrove Watch dataset for mangrove protected extent</t>
        </is>
      </c>
    </row>
    <row r="197">
      <c r="A197" s="126" t="inlineStr">
        <is>
          <t>Western Sahara</t>
        </is>
      </c>
      <c r="B197" s="195">
        <f t="array" ref="B197">INDEX(Countries!D1:D454, MATCH(A197, Countries!B1:B454, 0))</f>
        <v/>
      </c>
      <c r="C197" s="163" t="inlineStr">
        <is>
          <t>Mangrove</t>
        </is>
      </c>
      <c r="D197" s="172" t="n"/>
      <c r="E197" s="126" t="inlineStr">
        <is>
          <t>Global Mangrove Watch dataset for mangrove protected extent</t>
        </is>
      </c>
    </row>
    <row r="198">
      <c r="A198" s="126" t="inlineStr">
        <is>
          <t>Afghanistan</t>
        </is>
      </c>
      <c r="B198" s="195">
        <f t="array" ref="B198">INDEX(Countries!D2:D455, MATCH(A198, Countries!B2:B455, 0))</f>
        <v/>
      </c>
      <c r="C198" s="163" t="inlineStr">
        <is>
          <t>Mangrove</t>
        </is>
      </c>
      <c r="D198" s="172" t="n"/>
      <c r="E198" s="126" t="inlineStr">
        <is>
          <t>Global Mangrove Watch dataset for mangrove protected extent</t>
        </is>
      </c>
    </row>
    <row r="199">
      <c r="A199" s="126" t="inlineStr">
        <is>
          <t>Armenia</t>
        </is>
      </c>
      <c r="B199" s="195">
        <f t="array" ref="B199">INDEX(Countries!D3:D456, MATCH(A199, Countries!B3:B456, 0))</f>
        <v/>
      </c>
      <c r="C199" s="163" t="inlineStr">
        <is>
          <t>Mangrove</t>
        </is>
      </c>
      <c r="D199" s="172" t="n"/>
      <c r="E199" s="126" t="inlineStr">
        <is>
          <t>Global Mangrove Watch dataset for mangrove protected extent</t>
        </is>
      </c>
    </row>
    <row r="200">
      <c r="A200" s="126" t="inlineStr">
        <is>
          <t>Austria</t>
        </is>
      </c>
      <c r="B200" s="195">
        <f t="array" ref="B200">INDEX(Countries!D4:D457, MATCH(A200, Countries!B4:B457, 0))</f>
        <v/>
      </c>
      <c r="C200" s="163" t="inlineStr">
        <is>
          <t>Mangrove</t>
        </is>
      </c>
      <c r="D200" s="172" t="n"/>
      <c r="E200" s="126" t="inlineStr">
        <is>
          <t>Global Mangrove Watch dataset for mangrove protected extent</t>
        </is>
      </c>
    </row>
    <row r="201">
      <c r="A201" s="126" t="inlineStr">
        <is>
          <t>Burundi</t>
        </is>
      </c>
      <c r="B201" s="195">
        <f t="array" ref="B201">INDEX(Countries!D5:D458, MATCH(A201, Countries!B5:B458, 0))</f>
        <v/>
      </c>
      <c r="C201" s="163" t="inlineStr">
        <is>
          <t>Mangrove</t>
        </is>
      </c>
      <c r="D201" s="172" t="n"/>
      <c r="E201" s="126" t="inlineStr">
        <is>
          <t>Global Mangrove Watch dataset for mangrove protected extent</t>
        </is>
      </c>
    </row>
    <row r="202">
      <c r="A202" s="126" t="inlineStr">
        <is>
          <t>Burkina Faso</t>
        </is>
      </c>
      <c r="B202" s="195">
        <f t="array" ref="B202">INDEX(Countries!D6:D459, MATCH(A202, Countries!B6:B459, 0))</f>
        <v/>
      </c>
      <c r="C202" s="163" t="inlineStr">
        <is>
          <t>Mangrove</t>
        </is>
      </c>
      <c r="D202" s="172" t="n"/>
      <c r="E202" s="126" t="inlineStr">
        <is>
          <t>Global Mangrove Watch dataset for mangrove protected extent</t>
        </is>
      </c>
    </row>
    <row r="203">
      <c r="A203" s="126" t="inlineStr">
        <is>
          <t>Belarus</t>
        </is>
      </c>
      <c r="B203" s="195">
        <f t="array" ref="B203">INDEX(Countries!D7:D460, MATCH(A203, Countries!B7:B460, 0))</f>
        <v/>
      </c>
      <c r="C203" s="163" t="inlineStr">
        <is>
          <t>Mangrove</t>
        </is>
      </c>
      <c r="D203" s="172" t="n"/>
      <c r="E203" s="126" t="inlineStr">
        <is>
          <t>Global Mangrove Watch dataset for mangrove protected extent</t>
        </is>
      </c>
    </row>
    <row r="204">
      <c r="A204" s="126" t="inlineStr">
        <is>
          <t>Bolivia (Plurinational State of)</t>
        </is>
      </c>
      <c r="B204" s="195">
        <f t="array" ref="B204">INDEX(Countries!D8:D461, MATCH(A204, Countries!B8:B461, 0))</f>
        <v/>
      </c>
      <c r="C204" s="163" t="inlineStr">
        <is>
          <t>Mangrove</t>
        </is>
      </c>
      <c r="D204" s="172" t="n"/>
      <c r="E204" s="126" t="inlineStr">
        <is>
          <t>Global Mangrove Watch dataset for mangrove protected extent</t>
        </is>
      </c>
    </row>
    <row r="205">
      <c r="A205" s="126" t="inlineStr">
        <is>
          <t>Bhutan</t>
        </is>
      </c>
      <c r="B205" s="195">
        <f t="array" ref="B205">INDEX(Countries!D9:D462, MATCH(A205, Countries!B9:B462, 0))</f>
        <v/>
      </c>
      <c r="C205" s="163" t="inlineStr">
        <is>
          <t>Mangrove</t>
        </is>
      </c>
      <c r="D205" s="172" t="n"/>
      <c r="E205" s="126" t="inlineStr">
        <is>
          <t>Global Mangrove Watch dataset for mangrove protected extent</t>
        </is>
      </c>
    </row>
    <row r="206">
      <c r="A206" s="126" t="inlineStr">
        <is>
          <t>Botswana</t>
        </is>
      </c>
      <c r="B206" s="195">
        <f t="array" ref="B206">INDEX(Countries!D10:D463, MATCH(A206, Countries!B10:B463, 0))</f>
        <v/>
      </c>
      <c r="C206" s="163" t="inlineStr">
        <is>
          <t>Mangrove</t>
        </is>
      </c>
      <c r="D206" s="172" t="n"/>
      <c r="E206" s="126" t="inlineStr">
        <is>
          <t>Global Mangrove Watch dataset for mangrove protected extent</t>
        </is>
      </c>
    </row>
    <row r="207">
      <c r="A207" s="126" t="inlineStr">
        <is>
          <t>Central African Republic</t>
        </is>
      </c>
      <c r="B207" s="195">
        <f t="array" ref="B207">INDEX(Countries!D11:D464, MATCH(A207, Countries!B11:B464, 0))</f>
        <v/>
      </c>
      <c r="C207" s="163" t="inlineStr">
        <is>
          <t>Mangrove</t>
        </is>
      </c>
      <c r="D207" s="172" t="n"/>
      <c r="E207" s="126" t="inlineStr">
        <is>
          <t>Global Mangrove Watch dataset for mangrove protected extent</t>
        </is>
      </c>
    </row>
    <row r="208">
      <c r="A208" s="126" t="inlineStr">
        <is>
          <t>Switzerland</t>
        </is>
      </c>
      <c r="B208" s="195">
        <f t="array" ref="B208">INDEX(Countries!D2:D465, MATCH(A208, Countries!B2:B465, 0))</f>
        <v/>
      </c>
      <c r="C208" s="163" t="inlineStr">
        <is>
          <t>Mangrove</t>
        </is>
      </c>
      <c r="D208" s="172" t="n"/>
      <c r="E208" s="126" t="inlineStr">
        <is>
          <t>Global Mangrove Watch dataset for mangrove protected extent</t>
        </is>
      </c>
    </row>
    <row r="209">
      <c r="A209" s="126" t="inlineStr">
        <is>
          <t>Czechia</t>
        </is>
      </c>
      <c r="B209" s="195">
        <f t="array" ref="B209">INDEX(Countries!D3:D466, MATCH(A209, Countries!B3:B466, 0))</f>
        <v/>
      </c>
      <c r="C209" s="163" t="inlineStr">
        <is>
          <t>Mangrove</t>
        </is>
      </c>
      <c r="D209" s="172" t="n"/>
      <c r="E209" s="126" t="inlineStr">
        <is>
          <t>Global Mangrove Watch dataset for mangrove protected extent</t>
        </is>
      </c>
    </row>
    <row r="210">
      <c r="A210" s="126" t="inlineStr">
        <is>
          <t>Ethiopia</t>
        </is>
      </c>
      <c r="B210" s="195">
        <f t="array" ref="B210">INDEX(Countries!D4:D467, MATCH(A210, Countries!B4:B467, 0))</f>
        <v/>
      </c>
      <c r="C210" s="163" t="inlineStr">
        <is>
          <t>Mangrove</t>
        </is>
      </c>
      <c r="D210" s="172" t="n"/>
      <c r="E210" s="126" t="inlineStr">
        <is>
          <t>Global Mangrove Watch dataset for mangrove protected extent</t>
        </is>
      </c>
    </row>
    <row r="211">
      <c r="A211" s="126" t="inlineStr">
        <is>
          <t>Hungary</t>
        </is>
      </c>
      <c r="B211" s="195">
        <f t="array" ref="B211">INDEX(Countries!D5:D468, MATCH(A211, Countries!B5:B468, 0))</f>
        <v/>
      </c>
      <c r="C211" s="163" t="inlineStr">
        <is>
          <t>Mangrove</t>
        </is>
      </c>
      <c r="D211" s="172" t="n"/>
      <c r="E211" s="126" t="inlineStr">
        <is>
          <t>Global Mangrove Watch dataset for mangrove protected extent</t>
        </is>
      </c>
    </row>
    <row r="212">
      <c r="A212" s="126" t="inlineStr">
        <is>
          <t>Kyrgyzstan</t>
        </is>
      </c>
      <c r="B212" s="195">
        <f t="array" ref="B212">INDEX(Countries!D6:D469, MATCH(A212, Countries!B6:B469, 0))</f>
        <v/>
      </c>
      <c r="C212" s="163" t="inlineStr">
        <is>
          <t>Mangrove</t>
        </is>
      </c>
      <c r="D212" s="172" t="n"/>
      <c r="E212" s="126" t="inlineStr">
        <is>
          <t>Global Mangrove Watch dataset for mangrove protected extent</t>
        </is>
      </c>
    </row>
    <row r="213">
      <c r="A213" s="126" t="inlineStr">
        <is>
          <t>Lao People's Democratic Republic</t>
        </is>
      </c>
      <c r="B213" s="195">
        <f t="array" ref="B213">INDEX(Countries!D7:D470, MATCH(A213, Countries!B7:B470, 0))</f>
        <v/>
      </c>
      <c r="C213" s="163" t="inlineStr">
        <is>
          <t>Mangrove</t>
        </is>
      </c>
      <c r="D213" s="172" t="n"/>
      <c r="E213" s="126" t="inlineStr">
        <is>
          <t>Global Mangrove Watch dataset for mangrove protected extent</t>
        </is>
      </c>
    </row>
    <row r="214">
      <c r="A214" s="126" t="inlineStr">
        <is>
          <t>Lesotho</t>
        </is>
      </c>
      <c r="B214" s="195">
        <f t="array" ref="B214">INDEX(Countries!D8:D471, MATCH(A214, Countries!B8:B471, 0))</f>
        <v/>
      </c>
      <c r="C214" s="163" t="inlineStr">
        <is>
          <t>Mangrove</t>
        </is>
      </c>
      <c r="D214" s="172" t="n"/>
      <c r="E214" s="126" t="inlineStr">
        <is>
          <t>Global Mangrove Watch dataset for mangrove protected extent</t>
        </is>
      </c>
    </row>
    <row r="215">
      <c r="A215" s="126" t="inlineStr">
        <is>
          <t>Luxembourg</t>
        </is>
      </c>
      <c r="B215" s="195">
        <f t="array" ref="B215">INDEX(Countries!D9:D472, MATCH(A215, Countries!B9:B472, 0))</f>
        <v/>
      </c>
      <c r="C215" s="163" t="inlineStr">
        <is>
          <t>Mangrove</t>
        </is>
      </c>
      <c r="D215" s="172" t="n"/>
      <c r="E215" s="126" t="inlineStr">
        <is>
          <t>Global Mangrove Watch dataset for mangrove protected extent</t>
        </is>
      </c>
    </row>
    <row r="216">
      <c r="A216" s="126" t="inlineStr">
        <is>
          <t>Republic of Moldova</t>
        </is>
      </c>
      <c r="B216" s="195">
        <f t="array" ref="B216">INDEX(Countries!D10:D473, MATCH(A216, Countries!B10:B473, 0))</f>
        <v/>
      </c>
      <c r="C216" s="163" t="inlineStr">
        <is>
          <t>Mangrove</t>
        </is>
      </c>
      <c r="D216" s="172" t="n"/>
      <c r="E216" s="126" t="inlineStr">
        <is>
          <t>Global Mangrove Watch dataset for mangrove protected extent</t>
        </is>
      </c>
    </row>
    <row r="217">
      <c r="A217" s="126" t="inlineStr">
        <is>
          <t>North Macedonia</t>
        </is>
      </c>
      <c r="B217" s="195">
        <f t="array" ref="B217">INDEX(Countries!D11:D474, MATCH(A217, Countries!B11:B474, 0))</f>
        <v/>
      </c>
      <c r="C217" s="163" t="inlineStr">
        <is>
          <t>Mangrove</t>
        </is>
      </c>
      <c r="D217" s="172" t="n"/>
      <c r="E217" s="126" t="inlineStr">
        <is>
          <t>Global Mangrove Watch dataset for mangrove protected extent</t>
        </is>
      </c>
    </row>
    <row r="218">
      <c r="A218" s="126" t="inlineStr">
        <is>
          <t>Mali</t>
        </is>
      </c>
      <c r="B218" s="195">
        <f t="array" ref="B218">INDEX(Countries!D12:D475, MATCH(A218, Countries!B12:B475, 0))</f>
        <v/>
      </c>
      <c r="C218" s="163" t="inlineStr">
        <is>
          <t>Mangrove</t>
        </is>
      </c>
      <c r="D218" s="172" t="n"/>
      <c r="E218" s="126" t="inlineStr">
        <is>
          <t>Global Mangrove Watch dataset for mangrove protected extent</t>
        </is>
      </c>
    </row>
    <row r="219">
      <c r="A219" s="126" t="inlineStr">
        <is>
          <t>Mongolia</t>
        </is>
      </c>
      <c r="B219" s="195">
        <f t="array" ref="B219">INDEX(Countries!D13:D476, MATCH(A219, Countries!B13:B476, 0))</f>
        <v/>
      </c>
      <c r="C219" s="163" t="inlineStr">
        <is>
          <t>Mangrove</t>
        </is>
      </c>
      <c r="D219" s="172" t="n"/>
      <c r="E219" s="126" t="inlineStr">
        <is>
          <t>Global Mangrove Watch dataset for mangrove protected extent</t>
        </is>
      </c>
    </row>
    <row r="220">
      <c r="A220" s="126" t="inlineStr">
        <is>
          <t>Malawi</t>
        </is>
      </c>
      <c r="B220" s="195">
        <f t="array" ref="B220">INDEX(Countries!D14:D477, MATCH(A220, Countries!B14:B477, 0))</f>
        <v/>
      </c>
      <c r="C220" s="163" t="inlineStr">
        <is>
          <t>Mangrove</t>
        </is>
      </c>
      <c r="D220" s="172" t="n"/>
      <c r="E220" s="126" t="inlineStr">
        <is>
          <t>Global Mangrove Watch dataset for mangrove protected extent</t>
        </is>
      </c>
    </row>
    <row r="221">
      <c r="A221" s="126" t="inlineStr">
        <is>
          <t>Niger</t>
        </is>
      </c>
      <c r="B221" s="195">
        <f t="array" ref="B221">INDEX(Countries!D15:D478, MATCH(A221, Countries!B15:B478, 0))</f>
        <v/>
      </c>
      <c r="C221" s="163" t="inlineStr">
        <is>
          <t>Mangrove</t>
        </is>
      </c>
      <c r="D221" s="172" t="n"/>
      <c r="E221" s="126" t="inlineStr">
        <is>
          <t>Global Mangrove Watch dataset for mangrove protected extent</t>
        </is>
      </c>
    </row>
    <row r="222">
      <c r="A222" s="126" t="inlineStr">
        <is>
          <t>Nepal</t>
        </is>
      </c>
      <c r="B222" s="195">
        <f t="array" ref="B222">INDEX(Countries!D16:D479, MATCH(A222, Countries!B16:B479, 0))</f>
        <v/>
      </c>
      <c r="C222" s="163" t="inlineStr">
        <is>
          <t>Mangrove</t>
        </is>
      </c>
      <c r="D222" s="172" t="n"/>
      <c r="E222" s="126" t="inlineStr">
        <is>
          <t>Global Mangrove Watch dataset for mangrove protected extent</t>
        </is>
      </c>
    </row>
    <row r="223">
      <c r="A223" s="126" t="inlineStr">
        <is>
          <t>Paraguay</t>
        </is>
      </c>
      <c r="B223" s="195">
        <f t="array" ref="B223">INDEX(Countries!D17:D480, MATCH(A223, Countries!B17:B480, 0))</f>
        <v/>
      </c>
      <c r="C223" s="163" t="inlineStr">
        <is>
          <t>Mangrove</t>
        </is>
      </c>
      <c r="D223" s="172" t="n"/>
      <c r="E223" s="126" t="inlineStr">
        <is>
          <t>Global Mangrove Watch dataset for mangrove protected extent</t>
        </is>
      </c>
    </row>
    <row r="224">
      <c r="A224" s="126" t="inlineStr">
        <is>
          <t>Rwanda</t>
        </is>
      </c>
      <c r="B224" s="195">
        <f t="array" ref="B224">INDEX(Countries!D18:D481, MATCH(A224, Countries!B18:B481, 0))</f>
        <v/>
      </c>
      <c r="C224" s="163" t="inlineStr">
        <is>
          <t>Mangrove</t>
        </is>
      </c>
      <c r="D224" s="172" t="n"/>
      <c r="E224" s="126" t="inlineStr">
        <is>
          <t>Global Mangrove Watch dataset for mangrove protected extent</t>
        </is>
      </c>
    </row>
    <row r="225">
      <c r="A225" s="126" t="inlineStr">
        <is>
          <t>Serbia</t>
        </is>
      </c>
      <c r="B225" s="195">
        <f t="array" ref="B225">INDEX(Countries!D19:D482, MATCH(A225, Countries!B19:B482, 0))</f>
        <v/>
      </c>
      <c r="C225" s="163" t="inlineStr">
        <is>
          <t>Mangrove</t>
        </is>
      </c>
      <c r="D225" s="172" t="n"/>
      <c r="E225" s="126" t="inlineStr">
        <is>
          <t>Global Mangrove Watch dataset for mangrove protected extent</t>
        </is>
      </c>
    </row>
    <row r="226">
      <c r="A226" s="126" t="inlineStr">
        <is>
          <t>Slovakia</t>
        </is>
      </c>
      <c r="B226" s="195">
        <f t="array" ref="B226">INDEX(Countries!D20:D483, MATCH(A226, Countries!B20:B483, 0))</f>
        <v/>
      </c>
      <c r="C226" s="163" t="inlineStr">
        <is>
          <t>Mangrove</t>
        </is>
      </c>
      <c r="D226" s="172" t="n"/>
      <c r="E226" s="126" t="inlineStr">
        <is>
          <t>Global Mangrove Watch dataset for mangrove protected extent</t>
        </is>
      </c>
    </row>
    <row r="227">
      <c r="A227" s="126" t="inlineStr">
        <is>
          <t>Eswatini</t>
        </is>
      </c>
      <c r="B227" s="195">
        <f t="array" ref="B227">INDEX(Countries!D21:D484, MATCH(A227, Countries!B21:B484, 0))</f>
        <v/>
      </c>
      <c r="C227" s="163" t="inlineStr">
        <is>
          <t>Mangrove</t>
        </is>
      </c>
      <c r="D227" s="172" t="n"/>
      <c r="E227" s="126" t="inlineStr">
        <is>
          <t>Global Mangrove Watch dataset for mangrove protected extent</t>
        </is>
      </c>
    </row>
    <row r="228">
      <c r="A228" s="126" t="inlineStr">
        <is>
          <t>Chad</t>
        </is>
      </c>
      <c r="B228" s="195">
        <f t="array" ref="B228">INDEX(Countries!D22:D485, MATCH(A228, Countries!B22:B485, 0))</f>
        <v/>
      </c>
      <c r="C228" s="163" t="inlineStr">
        <is>
          <t>Mangrove</t>
        </is>
      </c>
      <c r="D228" s="172" t="n"/>
      <c r="E228" s="126" t="inlineStr">
        <is>
          <t>Global Mangrove Watch dataset for mangrove protected extent</t>
        </is>
      </c>
    </row>
    <row r="229">
      <c r="A229" s="126" t="inlineStr">
        <is>
          <t>Tajikistan</t>
        </is>
      </c>
      <c r="B229" s="195">
        <f t="array" ref="B229">INDEX(Countries!D23:D486, MATCH(A229, Countries!B23:B486, 0))</f>
        <v/>
      </c>
      <c r="C229" s="163" t="inlineStr">
        <is>
          <t>Mangrove</t>
        </is>
      </c>
      <c r="D229" s="172" t="n"/>
      <c r="E229" s="126" t="inlineStr">
        <is>
          <t>Global Mangrove Watch dataset for mangrove protected extent</t>
        </is>
      </c>
    </row>
    <row r="230">
      <c r="A230" s="126" t="inlineStr">
        <is>
          <t>Uganda</t>
        </is>
      </c>
      <c r="B230" s="195">
        <f t="array" ref="B230">INDEX(Countries!D229:D487, MATCH(A230, Countries!B229:B487, 0))</f>
        <v/>
      </c>
      <c r="C230" s="163" t="inlineStr">
        <is>
          <t>Mangrove</t>
        </is>
      </c>
      <c r="D230" s="172" t="n"/>
      <c r="E230" s="126" t="inlineStr">
        <is>
          <t>Global Mangrove Watch dataset for mangrove protected extent</t>
        </is>
      </c>
    </row>
    <row r="231">
      <c r="A231" s="126" t="inlineStr">
        <is>
          <t>Uzbekistan</t>
        </is>
      </c>
      <c r="B231" s="195">
        <f t="array" ref="B231">INDEX(Countries!D230:D488, MATCH(A231, Countries!B230:B488, 0))</f>
        <v/>
      </c>
      <c r="C231" s="163" t="inlineStr">
        <is>
          <t>Mangrove</t>
        </is>
      </c>
      <c r="D231" s="172" t="n"/>
      <c r="E231" s="126" t="inlineStr">
        <is>
          <t>Global Mangrove Watch dataset for mangrove protected extent</t>
        </is>
      </c>
    </row>
    <row r="232">
      <c r="A232" s="126" t="inlineStr">
        <is>
          <t>Zambia</t>
        </is>
      </c>
      <c r="B232" s="195">
        <f t="array" ref="B232">INDEX(Countries!D231:D489, MATCH(A232, Countries!B231:B489, 0))</f>
        <v/>
      </c>
      <c r="C232" s="163" t="inlineStr">
        <is>
          <t>Mangrove</t>
        </is>
      </c>
      <c r="D232" s="172" t="n"/>
      <c r="E232" s="126" t="inlineStr">
        <is>
          <t>Global Mangrove Watch dataset for mangrove protected extent</t>
        </is>
      </c>
    </row>
    <row r="233">
      <c r="A233" s="126" t="inlineStr">
        <is>
          <t>Zimbabwe</t>
        </is>
      </c>
      <c r="B233" s="195">
        <f t="array" ref="B233">INDEX(Countries!D2:D490, MATCH(A233, Countries!B2:B490, 0))</f>
        <v/>
      </c>
      <c r="C233" s="163" t="inlineStr">
        <is>
          <t>Mangrove</t>
        </is>
      </c>
      <c r="D233" s="172" t="n"/>
      <c r="E233" s="126" t="inlineStr">
        <is>
          <t>Global Mangrove Watch dataset for mangrove protected extent</t>
        </is>
      </c>
    </row>
    <row r="234">
      <c r="A234" s="126" t="inlineStr">
        <is>
          <t>Saint Barthélemy</t>
        </is>
      </c>
      <c r="B234" s="195">
        <f t="array" ref="B234">INDEX(Countries!D3:D491, MATCH(A234, Countries!B3:B491, 0))</f>
        <v/>
      </c>
      <c r="C234" s="163" t="inlineStr">
        <is>
          <t>Mangrove</t>
        </is>
      </c>
      <c r="D234" s="172" t="n"/>
      <c r="E234" s="126" t="inlineStr">
        <is>
          <t>Global Mangrove Watch dataset for mangrove protected extent</t>
        </is>
      </c>
    </row>
    <row r="235">
      <c r="A235" s="126" t="inlineStr">
        <is>
          <t>Cocos (Keeling) Islands</t>
        </is>
      </c>
      <c r="B235" s="195">
        <f t="array" ref="B235">INDEX(Countries!D4:D492, MATCH(A235, Countries!B4:B492, 0))</f>
        <v/>
      </c>
      <c r="C235" s="163" t="inlineStr">
        <is>
          <t>Mangrove</t>
        </is>
      </c>
      <c r="D235" s="172" t="n"/>
      <c r="E235" s="126" t="inlineStr">
        <is>
          <t>Global Mangrove Watch dataset for mangrove protected extent</t>
        </is>
      </c>
    </row>
    <row r="236">
      <c r="A236" s="126" t="inlineStr">
        <is>
          <t>Christmas Island</t>
        </is>
      </c>
      <c r="B236" s="195">
        <f t="array" ref="B236">INDEX(Countries!D5:D493, MATCH(A236, Countries!B5:B493, 0))</f>
        <v/>
      </c>
      <c r="C236" s="163" t="inlineStr">
        <is>
          <t>Mangrove</t>
        </is>
      </c>
      <c r="D236" s="172" t="n"/>
      <c r="E236" s="126" t="inlineStr">
        <is>
          <t>Global Mangrove Watch dataset for mangrove protected extent</t>
        </is>
      </c>
    </row>
    <row r="237">
      <c r="A237" s="126" t="inlineStr">
        <is>
          <t>United States</t>
        </is>
      </c>
      <c r="B237" s="195">
        <f t="array" ref="B237">INDEX(Countries!D2:D494, MATCH(A237, Countries!B2:B494, 0))</f>
        <v/>
      </c>
      <c r="C237" s="163" t="inlineStr">
        <is>
          <t>Seagrass</t>
        </is>
      </c>
      <c r="D237" s="173" t="n">
        <v>-0.001404411764705882</v>
      </c>
    </row>
    <row r="238">
      <c r="A238" s="126" t="inlineStr">
        <is>
          <t>Indonesia</t>
        </is>
      </c>
      <c r="B238" s="195">
        <f t="array" ref="B238">INDEX(Countries!D3:D495, MATCH(A238, Countries!B3:B495, 0))</f>
        <v/>
      </c>
      <c r="C238" s="163" t="inlineStr">
        <is>
          <t>Seagrass</t>
        </is>
      </c>
      <c r="D238" s="173" t="n">
        <v>-0.001404411764705882</v>
      </c>
    </row>
    <row r="239">
      <c r="A239" s="126" t="inlineStr">
        <is>
          <t>Australia</t>
        </is>
      </c>
      <c r="B239" s="195">
        <f t="array" ref="B239">INDEX(Countries!D4:D496, MATCH(A239, Countries!B4:B496, 0))</f>
        <v/>
      </c>
      <c r="C239" s="163" t="inlineStr">
        <is>
          <t>Seagrass</t>
        </is>
      </c>
      <c r="D239" s="173" t="n">
        <v>-0.001404411764705882</v>
      </c>
    </row>
    <row r="240">
      <c r="A240" s="126" t="inlineStr">
        <is>
          <t>The Bahamas</t>
        </is>
      </c>
      <c r="B240" s="195">
        <f t="array" ref="B240">INDEX(Countries!D5:D497, MATCH(A240, Countries!B5:B497, 0))</f>
        <v/>
      </c>
      <c r="C240" s="163" t="inlineStr">
        <is>
          <t>Seagrass</t>
        </is>
      </c>
      <c r="D240" s="173" t="n">
        <v>-0.001404411764705882</v>
      </c>
    </row>
    <row r="241">
      <c r="A241" s="126" t="inlineStr">
        <is>
          <t>Kenya</t>
        </is>
      </c>
      <c r="B241" s="195">
        <f t="array" ref="B241">INDEX(Countries!D6:D498, MATCH(A241, Countries!B6:B498, 0))</f>
        <v/>
      </c>
      <c r="C241" s="163" t="inlineStr">
        <is>
          <t>Seagrass</t>
        </is>
      </c>
      <c r="D241" s="173" t="n">
        <v>-0.001404411764705882</v>
      </c>
    </row>
    <row r="242">
      <c r="A242" s="126" t="inlineStr">
        <is>
          <t>Mexico</t>
        </is>
      </c>
      <c r="B242" s="195">
        <f t="array" ref="B242">INDEX(Countries!D7:D499, MATCH(A242, Countries!B7:B499, 0))</f>
        <v/>
      </c>
      <c r="C242" s="163" t="inlineStr">
        <is>
          <t>Seagrass</t>
        </is>
      </c>
      <c r="D242" s="173" t="n">
        <v>-0.001404411764705882</v>
      </c>
    </row>
    <row r="243">
      <c r="A243" s="126" t="inlineStr">
        <is>
          <t>Colombia</t>
        </is>
      </c>
      <c r="B243" s="195">
        <f t="array" ref="B243">INDEX(Countries!D8:D500, MATCH(A243, Countries!B8:B500, 0))</f>
        <v/>
      </c>
      <c r="C243" s="163" t="inlineStr">
        <is>
          <t>Seagrass</t>
        </is>
      </c>
      <c r="D243" s="173" t="n">
        <v>-0.001404411764705882</v>
      </c>
    </row>
    <row r="244">
      <c r="A244" s="126" t="inlineStr">
        <is>
          <t>India</t>
        </is>
      </c>
      <c r="B244" s="195">
        <f t="array" ref="B244">INDEX(Countries!D9:D501, MATCH(A244, Countries!B9:B501, 0))</f>
        <v/>
      </c>
      <c r="C244" s="163" t="inlineStr">
        <is>
          <t>Seagrass</t>
        </is>
      </c>
      <c r="D244" s="173" t="n">
        <v>-0.001404411764705882</v>
      </c>
    </row>
    <row r="245">
      <c r="A245" s="126" t="inlineStr">
        <is>
          <t>China</t>
        </is>
      </c>
      <c r="B245" s="195">
        <f t="array" ref="B245">INDEX(Countries!D1:D502, MATCH(A245, Countries!B1:B502, 0))</f>
        <v/>
      </c>
      <c r="C245" s="163" t="inlineStr">
        <is>
          <t>Seagrass</t>
        </is>
      </c>
      <c r="D245" s="173" t="n">
        <v>-0.001404411764705882</v>
      </c>
    </row>
    <row r="246">
      <c r="A246" s="126" t="inlineStr">
        <is>
          <t>American Samoa</t>
        </is>
      </c>
      <c r="B246" s="195">
        <f t="array" ref="B246">INDEX(Countries!D2:D503, MATCH(A246, Countries!B2:B503, 0))</f>
        <v/>
      </c>
      <c r="C246" s="163" t="inlineStr">
        <is>
          <t>Seagrass</t>
        </is>
      </c>
      <c r="D246" s="173" t="n">
        <v>-0.001404411764705882</v>
      </c>
    </row>
    <row r="247">
      <c r="A247" s="126" t="inlineStr">
        <is>
          <t>Angola</t>
        </is>
      </c>
      <c r="B247" s="195">
        <f t="array" ref="B247">INDEX(Countries!D3:D504, MATCH(A247, Countries!B3:B504, 0))</f>
        <v/>
      </c>
      <c r="C247" s="163" t="inlineStr">
        <is>
          <t>Seagrass</t>
        </is>
      </c>
      <c r="D247" s="173" t="n">
        <v>-0.001404411764705882</v>
      </c>
    </row>
    <row r="248">
      <c r="A248" s="126" t="inlineStr">
        <is>
          <t>Anguilla</t>
        </is>
      </c>
      <c r="B248" s="195">
        <f t="array" ref="B248">INDEX(Countries!D4:D505, MATCH(A248, Countries!B4:B505, 0))</f>
        <v/>
      </c>
      <c r="C248" s="163" t="inlineStr">
        <is>
          <t>Seagrass</t>
        </is>
      </c>
      <c r="D248" s="173" t="n">
        <v>-0.001404411764705882</v>
      </c>
    </row>
    <row r="249">
      <c r="A249" s="126" t="inlineStr">
        <is>
          <t>Antigua and Barbuda</t>
        </is>
      </c>
      <c r="B249" s="195">
        <f t="array" ref="B249">INDEX(Countries!D5:D506, MATCH(A249, Countries!B5:B506, 0))</f>
        <v/>
      </c>
      <c r="C249" s="163" t="inlineStr">
        <is>
          <t>Seagrass</t>
        </is>
      </c>
      <c r="D249" s="173" t="n">
        <v>-0.001404411764705882</v>
      </c>
    </row>
    <row r="250">
      <c r="A250" s="126" t="inlineStr">
        <is>
          <t>Aruba</t>
        </is>
      </c>
      <c r="B250" s="195">
        <f t="array" ref="B250">INDEX(Countries!D6:D507, MATCH(A250, Countries!B6:B507, 0))</f>
        <v/>
      </c>
      <c r="C250" s="163" t="inlineStr">
        <is>
          <t>Seagrass</t>
        </is>
      </c>
      <c r="D250" s="173" t="n">
        <v>-0.001404411764705882</v>
      </c>
    </row>
    <row r="251">
      <c r="A251" s="126" t="inlineStr">
        <is>
          <t>Bahrain</t>
        </is>
      </c>
      <c r="B251" s="195">
        <f t="array" ref="B251">INDEX(Countries!D16:D508, MATCH(A251, Countries!B16:B508, 0))</f>
        <v/>
      </c>
      <c r="C251" s="163" t="inlineStr">
        <is>
          <t>Seagrass</t>
        </is>
      </c>
      <c r="D251" s="173" t="n">
        <v>-0.001404411764705882</v>
      </c>
    </row>
    <row r="252">
      <c r="A252" s="126" t="inlineStr">
        <is>
          <t>Bangladesh</t>
        </is>
      </c>
      <c r="B252" s="195">
        <f t="array" ref="B252">INDEX(Countries!D17:D509, MATCH(A252, Countries!B17:B509, 0))</f>
        <v/>
      </c>
      <c r="C252" s="163" t="inlineStr">
        <is>
          <t>Seagrass</t>
        </is>
      </c>
      <c r="D252" s="173" t="n">
        <v>-0.001404411764705882</v>
      </c>
    </row>
    <row r="253">
      <c r="A253" s="126" t="inlineStr">
        <is>
          <t>Barbados</t>
        </is>
      </c>
      <c r="B253" s="195">
        <f t="array" ref="B253">INDEX(Countries!D18:D510, MATCH(A253, Countries!B18:B510, 0))</f>
        <v/>
      </c>
      <c r="C253" s="163" t="inlineStr">
        <is>
          <t>Seagrass</t>
        </is>
      </c>
      <c r="D253" s="173" t="n">
        <v>-0.001404411764705882</v>
      </c>
    </row>
    <row r="254">
      <c r="A254" s="126" t="inlineStr">
        <is>
          <t>Belize</t>
        </is>
      </c>
      <c r="B254" s="195">
        <f t="array" ref="B254">INDEX(Countries!D19:D511, MATCH(A254, Countries!B19:B511, 0))</f>
        <v/>
      </c>
      <c r="C254" s="163" t="inlineStr">
        <is>
          <t>Seagrass</t>
        </is>
      </c>
      <c r="D254" s="173" t="n">
        <v>-0.001404411764705882</v>
      </c>
    </row>
    <row r="255">
      <c r="A255" s="126" t="inlineStr">
        <is>
          <t>Benin</t>
        </is>
      </c>
      <c r="B255" s="195">
        <f t="array" ref="B255">INDEX(Countries!D20:D512, MATCH(A255, Countries!B20:B512, 0))</f>
        <v/>
      </c>
      <c r="C255" s="163" t="inlineStr">
        <is>
          <t>Seagrass</t>
        </is>
      </c>
      <c r="D255" s="173" t="n">
        <v>-0.001404411764705882</v>
      </c>
    </row>
    <row r="256">
      <c r="A256" s="126" t="inlineStr">
        <is>
          <t>Bermuda</t>
        </is>
      </c>
      <c r="B256" s="195">
        <f t="array" ref="B256">INDEX(Countries!D21:D513, MATCH(A256, Countries!B21:B513, 0))</f>
        <v/>
      </c>
      <c r="C256" s="163" t="inlineStr">
        <is>
          <t>Seagrass</t>
        </is>
      </c>
      <c r="D256" s="173" t="n">
        <v>-0.001404411764705882</v>
      </c>
    </row>
    <row r="257">
      <c r="A257" s="126" t="inlineStr">
        <is>
          <t>Bonaire, Sint Eustatius and Saba</t>
        </is>
      </c>
      <c r="B257" s="195">
        <f t="array" ref="B257">INDEX(Countries!D22:D514, MATCH(A257, Countries!B22:B514, 0))</f>
        <v/>
      </c>
      <c r="C257" s="163" t="inlineStr">
        <is>
          <t>Seagrass</t>
        </is>
      </c>
      <c r="D257" s="173" t="n">
        <v>-0.001404411764705882</v>
      </c>
    </row>
    <row r="258">
      <c r="A258" s="126" t="inlineStr">
        <is>
          <t>Brazil</t>
        </is>
      </c>
      <c r="B258" s="195">
        <f t="array" ref="B258">INDEX(Countries!D23:D515, MATCH(A258, Countries!B23:B515, 0))</f>
        <v/>
      </c>
      <c r="C258" s="163" t="inlineStr">
        <is>
          <t>Seagrass</t>
        </is>
      </c>
      <c r="D258" s="173" t="n">
        <v>-0.001404411764705882</v>
      </c>
    </row>
    <row r="259">
      <c r="A259" s="126" t="inlineStr">
        <is>
          <t>British virgin islands</t>
        </is>
      </c>
      <c r="B259" s="195">
        <f t="array" ref="B259">INDEX(Countries!D24:D516, MATCH(A259, Countries!B24:B516, 0))</f>
        <v/>
      </c>
      <c r="C259" s="163" t="inlineStr">
        <is>
          <t>Seagrass</t>
        </is>
      </c>
      <c r="D259" s="173" t="n">
        <v>-0.001404411764705882</v>
      </c>
    </row>
    <row r="260">
      <c r="A260" s="126" t="inlineStr">
        <is>
          <t>Brunei Darussalam</t>
        </is>
      </c>
      <c r="B260" s="195">
        <f t="array" ref="B260">INDEX(Countries!D25:D517, MATCH(A260, Countries!B25:B517, 0))</f>
        <v/>
      </c>
      <c r="C260" s="163" t="inlineStr">
        <is>
          <t>Seagrass</t>
        </is>
      </c>
      <c r="D260" s="173" t="n">
        <v>-0.001404411764705882</v>
      </c>
    </row>
    <row r="261">
      <c r="A261" s="126" t="inlineStr">
        <is>
          <t>Cambodia</t>
        </is>
      </c>
      <c r="B261" s="195">
        <f t="array" ref="B261">INDEX(Countries!D26:D518, MATCH(A261, Countries!B26:B518, 0))</f>
        <v/>
      </c>
      <c r="C261" s="163" t="inlineStr">
        <is>
          <t>Seagrass</t>
        </is>
      </c>
      <c r="D261" s="173" t="n">
        <v>-0.001404411764705882</v>
      </c>
    </row>
    <row r="262">
      <c r="A262" s="126" t="inlineStr">
        <is>
          <t>Cameroon</t>
        </is>
      </c>
      <c r="B262" s="195">
        <f t="array" ref="B262">INDEX(Countries!D27:D519, MATCH(A262, Countries!B27:B519, 0))</f>
        <v/>
      </c>
      <c r="C262" s="163" t="inlineStr">
        <is>
          <t>Seagrass</t>
        </is>
      </c>
      <c r="D262" s="173" t="n">
        <v>-0.001404411764705882</v>
      </c>
    </row>
    <row r="263">
      <c r="A263" s="126" t="inlineStr">
        <is>
          <t>Cayman islands</t>
        </is>
      </c>
      <c r="B263" s="195">
        <f t="array" ref="B263">INDEX(Countries!D28:D520, MATCH(A263, Countries!B28:B520, 0))</f>
        <v/>
      </c>
      <c r="C263" s="163" t="inlineStr">
        <is>
          <t>Seagrass</t>
        </is>
      </c>
      <c r="D263" s="173" t="n">
        <v>-0.001404411764705882</v>
      </c>
    </row>
    <row r="264">
      <c r="A264" s="126" t="inlineStr">
        <is>
          <t>Comoros</t>
        </is>
      </c>
      <c r="B264" s="195">
        <f t="array" ref="B264">INDEX(Countries!D29:D521, MATCH(A264, Countries!B29:B521, 0))</f>
        <v/>
      </c>
      <c r="C264" s="163" t="inlineStr">
        <is>
          <t>Seagrass</t>
        </is>
      </c>
      <c r="D264" s="173" t="n">
        <v>-0.001404411764705882</v>
      </c>
    </row>
    <row r="265">
      <c r="A265" s="126" t="inlineStr">
        <is>
          <t>Cook Islands</t>
        </is>
      </c>
      <c r="B265" s="195">
        <f t="array" ref="B265">INDEX(Countries!D30:D522, MATCH(A265, Countries!B30:B522, 0))</f>
        <v/>
      </c>
      <c r="C265" s="163" t="inlineStr">
        <is>
          <t>Seagrass</t>
        </is>
      </c>
      <c r="D265" s="173" t="n">
        <v>-0.001404411764705882</v>
      </c>
    </row>
    <row r="266">
      <c r="A266" s="126" t="inlineStr">
        <is>
          <t>Costa Rica</t>
        </is>
      </c>
      <c r="B266" s="195">
        <f t="array" ref="B266">INDEX(Countries!D31:D523, MATCH(A266, Countries!B31:B523, 0))</f>
        <v/>
      </c>
      <c r="C266" s="163" t="inlineStr">
        <is>
          <t>Seagrass</t>
        </is>
      </c>
      <c r="D266" s="173" t="n">
        <v>-0.001404411764705882</v>
      </c>
    </row>
    <row r="267">
      <c r="A267" s="126" t="inlineStr">
        <is>
          <t>Côte d'Ivoire</t>
        </is>
      </c>
      <c r="B267" s="195">
        <f t="array" ref="B267">INDEX(Countries!D32:D524, MATCH(A267, Countries!B32:B524, 0))</f>
        <v/>
      </c>
      <c r="C267" s="163" t="inlineStr">
        <is>
          <t>Seagrass</t>
        </is>
      </c>
      <c r="D267" s="173" t="n">
        <v>-0.001404411764705882</v>
      </c>
    </row>
    <row r="268">
      <c r="A268" s="126" t="inlineStr">
        <is>
          <t>Cuba</t>
        </is>
      </c>
      <c r="B268" s="195">
        <f t="array" ref="B268">INDEX(Countries!D33:D525, MATCH(A268, Countries!B33:B525, 0))</f>
        <v/>
      </c>
      <c r="C268" s="163" t="inlineStr">
        <is>
          <t>Seagrass</t>
        </is>
      </c>
      <c r="D268" s="173" t="n">
        <v>-0.001404411764705882</v>
      </c>
    </row>
    <row r="269">
      <c r="A269" s="126" t="inlineStr">
        <is>
          <t>Curaçao</t>
        </is>
      </c>
      <c r="B269" s="195">
        <f t="array" ref="B269">INDEX(Countries!D34:D526, MATCH(A269, Countries!B34:B526, 0))</f>
        <v/>
      </c>
      <c r="C269" s="163" t="inlineStr">
        <is>
          <t>Seagrass</t>
        </is>
      </c>
      <c r="D269" s="173" t="n">
        <v>-0.001404411764705882</v>
      </c>
    </row>
    <row r="270">
      <c r="A270" s="126" t="inlineStr">
        <is>
          <t>Democratic republic of the congo</t>
        </is>
      </c>
      <c r="B270" s="195">
        <f t="array" ref="B270">INDEX(Countries!D35:D527, MATCH(A270, Countries!B35:B527, 0))</f>
        <v/>
      </c>
      <c r="C270" s="163" t="inlineStr">
        <is>
          <t>Seagrass</t>
        </is>
      </c>
      <c r="D270" s="173" t="n">
        <v>-0.001404411764705882</v>
      </c>
    </row>
    <row r="271">
      <c r="A271" s="126" t="inlineStr">
        <is>
          <t>Djibouti</t>
        </is>
      </c>
      <c r="B271" s="195">
        <f t="array" ref="B271">INDEX(Countries!D36:D528, MATCH(A271, Countries!B36:B528, 0))</f>
        <v/>
      </c>
      <c r="C271" s="163" t="inlineStr">
        <is>
          <t>Seagrass</t>
        </is>
      </c>
      <c r="D271" s="173" t="n">
        <v>-0.001404411764705882</v>
      </c>
    </row>
    <row r="272">
      <c r="A272" s="126" t="inlineStr">
        <is>
          <t>Dominica</t>
        </is>
      </c>
      <c r="B272" s="195">
        <f t="array" ref="B272">INDEX(Countries!D37:D529, MATCH(A272, Countries!B37:B529, 0))</f>
        <v/>
      </c>
      <c r="C272" s="163" t="inlineStr">
        <is>
          <t>Seagrass</t>
        </is>
      </c>
      <c r="D272" s="173" t="n">
        <v>-0.001404411764705882</v>
      </c>
    </row>
    <row r="273">
      <c r="A273" s="126" t="inlineStr">
        <is>
          <t>Dominican republic</t>
        </is>
      </c>
      <c r="B273" s="195">
        <f t="array" ref="B273">INDEX(Countries!D38:D530, MATCH(A273, Countries!B38:B530, 0))</f>
        <v/>
      </c>
      <c r="C273" s="163" t="inlineStr">
        <is>
          <t>Seagrass</t>
        </is>
      </c>
      <c r="D273" s="173" t="n">
        <v>-0.001404411764705882</v>
      </c>
    </row>
    <row r="274">
      <c r="A274" s="126" t="inlineStr">
        <is>
          <t>Ecuador</t>
        </is>
      </c>
      <c r="B274" s="195">
        <f t="array" ref="B274">INDEX(Countries!D39:D531, MATCH(A274, Countries!B39:B531, 0))</f>
        <v/>
      </c>
      <c r="C274" s="163" t="inlineStr">
        <is>
          <t>Seagrass</t>
        </is>
      </c>
      <c r="D274" s="173" t="n">
        <v>-0.001404411764705882</v>
      </c>
    </row>
    <row r="275">
      <c r="A275" s="126" t="inlineStr">
        <is>
          <t>Egypt</t>
        </is>
      </c>
      <c r="B275" s="195">
        <f t="array" ref="B275">INDEX(Countries!D40:D532, MATCH(A275, Countries!B40:B532, 0))</f>
        <v/>
      </c>
      <c r="C275" s="163" t="inlineStr">
        <is>
          <t>Seagrass</t>
        </is>
      </c>
      <c r="D275" s="173" t="n">
        <v>-0.001404411764705882</v>
      </c>
    </row>
    <row r="276">
      <c r="A276" s="126" t="inlineStr">
        <is>
          <t>El Salvador</t>
        </is>
      </c>
      <c r="B276" s="195">
        <f t="array" ref="B276">INDEX(Countries!D41:D533, MATCH(A276, Countries!B41:B533, 0))</f>
        <v/>
      </c>
      <c r="C276" s="163" t="inlineStr">
        <is>
          <t>Seagrass</t>
        </is>
      </c>
      <c r="D276" s="173" t="n">
        <v>-0.001404411764705882</v>
      </c>
    </row>
    <row r="277">
      <c r="A277" s="126" t="inlineStr">
        <is>
          <t>Equatorial Guinea</t>
        </is>
      </c>
      <c r="B277" s="195">
        <f t="array" ref="B277">INDEX(Countries!D42:D534, MATCH(A277, Countries!B42:B534, 0))</f>
        <v/>
      </c>
      <c r="C277" s="163" t="inlineStr">
        <is>
          <t>Seagrass</t>
        </is>
      </c>
      <c r="D277" s="173" t="n">
        <v>-0.001404411764705882</v>
      </c>
    </row>
    <row r="278">
      <c r="A278" s="126" t="inlineStr">
        <is>
          <t>Eritrea</t>
        </is>
      </c>
      <c r="B278" s="195">
        <f t="array" ref="B278">INDEX(Countries!D43:D535, MATCH(A278, Countries!B43:B535, 0))</f>
        <v/>
      </c>
      <c r="C278" s="163" t="inlineStr">
        <is>
          <t>Seagrass</t>
        </is>
      </c>
      <c r="D278" s="173" t="n">
        <v>-0.001404411764705882</v>
      </c>
    </row>
    <row r="279">
      <c r="A279" s="126" t="inlineStr">
        <is>
          <t>Fiji</t>
        </is>
      </c>
      <c r="B279" s="195">
        <f t="array" ref="B279">INDEX(Countries!D44:D536, MATCH(A279, Countries!B44:B536, 0))</f>
        <v/>
      </c>
      <c r="C279" s="163" t="inlineStr">
        <is>
          <t>Seagrass</t>
        </is>
      </c>
      <c r="D279" s="173" t="n">
        <v>-0.001404411764705882</v>
      </c>
    </row>
    <row r="280">
      <c r="A280" s="126" t="inlineStr">
        <is>
          <t>French Guiana</t>
        </is>
      </c>
      <c r="B280" s="195">
        <f t="array" ref="B280">INDEX(Countries!D45:D537, MATCH(A280, Countries!B45:B537, 0))</f>
        <v/>
      </c>
      <c r="C280" s="163" t="inlineStr">
        <is>
          <t>Seagrass</t>
        </is>
      </c>
      <c r="D280" s="173" t="n">
        <v>-0.001404411764705882</v>
      </c>
    </row>
    <row r="281">
      <c r="A281" s="126" t="inlineStr">
        <is>
          <t>French Polynesia</t>
        </is>
      </c>
      <c r="B281" s="195">
        <f t="array" ref="B281">INDEX(Countries!D46:D538, MATCH(A281, Countries!B46:B538, 0))</f>
        <v/>
      </c>
      <c r="C281" s="163" t="inlineStr">
        <is>
          <t>Seagrass</t>
        </is>
      </c>
      <c r="D281" s="173" t="n">
        <v>-0.001404411764705882</v>
      </c>
    </row>
    <row r="282">
      <c r="A282" s="126" t="inlineStr">
        <is>
          <t>French Southern Territories</t>
        </is>
      </c>
      <c r="B282" s="195">
        <f t="array" ref="B282">INDEX(Countries!D47:D539, MATCH(A282, Countries!B47:B539, 0))</f>
        <v/>
      </c>
      <c r="C282" s="163" t="inlineStr">
        <is>
          <t>Seagrass</t>
        </is>
      </c>
      <c r="D282" s="173" t="n">
        <v>-0.001404411764705882</v>
      </c>
    </row>
    <row r="283">
      <c r="A283" s="126" t="inlineStr">
        <is>
          <t>Gabon</t>
        </is>
      </c>
      <c r="B283" s="195">
        <f t="array" ref="B283">INDEX(Countries!D48:D540, MATCH(A283, Countries!B48:B540, 0))</f>
        <v/>
      </c>
      <c r="C283" s="163" t="inlineStr">
        <is>
          <t>Seagrass</t>
        </is>
      </c>
      <c r="D283" s="173" t="n">
        <v>-0.001404411764705882</v>
      </c>
    </row>
    <row r="284">
      <c r="A284" s="126" t="inlineStr">
        <is>
          <t>Gambia</t>
        </is>
      </c>
      <c r="B284" s="195">
        <f t="array" ref="B284">INDEX(Countries!D49:D541, MATCH(A284, Countries!B49:B541, 0))</f>
        <v/>
      </c>
      <c r="C284" s="163" t="inlineStr">
        <is>
          <t>Seagrass</t>
        </is>
      </c>
      <c r="D284" s="173" t="n">
        <v>-0.001404411764705882</v>
      </c>
    </row>
    <row r="285">
      <c r="A285" s="126" t="inlineStr">
        <is>
          <t>Ghana</t>
        </is>
      </c>
      <c r="B285" s="195">
        <f t="array" ref="B285">INDEX(Countries!D50:D542, MATCH(A285, Countries!B50:B542, 0))</f>
        <v/>
      </c>
      <c r="C285" s="163" t="inlineStr">
        <is>
          <t>Seagrass</t>
        </is>
      </c>
      <c r="D285" s="173" t="n">
        <v>-0.001404411764705882</v>
      </c>
    </row>
    <row r="286">
      <c r="A286" s="126" t="inlineStr">
        <is>
          <t>Grenada</t>
        </is>
      </c>
      <c r="B286" s="195">
        <f t="array" ref="B286">INDEX(Countries!D51:D543, MATCH(A286, Countries!B51:B543, 0))</f>
        <v/>
      </c>
      <c r="C286" s="163" t="inlineStr">
        <is>
          <t>Seagrass</t>
        </is>
      </c>
      <c r="D286" s="173" t="n">
        <v>-0.001404411764705882</v>
      </c>
    </row>
    <row r="287">
      <c r="A287" s="126" t="inlineStr">
        <is>
          <t>Guadeloupe</t>
        </is>
      </c>
      <c r="B287" s="195">
        <f t="array" ref="B287">INDEX(Countries!D52:D544, MATCH(A287, Countries!B52:B544, 0))</f>
        <v/>
      </c>
      <c r="C287" s="163" t="inlineStr">
        <is>
          <t>Seagrass</t>
        </is>
      </c>
      <c r="D287" s="173" t="n">
        <v>-0.001404411764705882</v>
      </c>
    </row>
    <row r="288">
      <c r="A288" s="126" t="inlineStr">
        <is>
          <t>Guam</t>
        </is>
      </c>
      <c r="B288" s="195">
        <f t="array" ref="B288">INDEX(Countries!D53:D545, MATCH(A288, Countries!B53:B545, 0))</f>
        <v/>
      </c>
      <c r="C288" s="163" t="inlineStr">
        <is>
          <t>Seagrass</t>
        </is>
      </c>
      <c r="D288" s="173" t="n">
        <v>-0.001404411764705882</v>
      </c>
    </row>
    <row r="289">
      <c r="A289" s="126" t="inlineStr">
        <is>
          <t>Guatemala</t>
        </is>
      </c>
      <c r="B289" s="195">
        <f t="array" ref="B289">INDEX(Countries!D54:D546, MATCH(A289, Countries!B54:B546, 0))</f>
        <v/>
      </c>
      <c r="C289" s="163" t="inlineStr">
        <is>
          <t>Seagrass</t>
        </is>
      </c>
      <c r="D289" s="173" t="n">
        <v>-0.001404411764705882</v>
      </c>
    </row>
    <row r="290">
      <c r="A290" s="126" t="inlineStr">
        <is>
          <t>Guinea</t>
        </is>
      </c>
      <c r="B290" s="195">
        <f t="array" ref="B290">INDEX(Countries!D55:D547, MATCH(A290, Countries!B55:B547, 0))</f>
        <v/>
      </c>
      <c r="C290" s="163" t="inlineStr">
        <is>
          <t>Seagrass</t>
        </is>
      </c>
      <c r="D290" s="173" t="n">
        <v>-0.001404411764705882</v>
      </c>
    </row>
    <row r="291">
      <c r="A291" s="126" t="inlineStr">
        <is>
          <t>Guinea-Bissau</t>
        </is>
      </c>
      <c r="B291" s="195">
        <f t="array" ref="B291">INDEX(Countries!D56:D548, MATCH(A291, Countries!B56:B548, 0))</f>
        <v/>
      </c>
      <c r="C291" s="163" t="inlineStr">
        <is>
          <t>Seagrass</t>
        </is>
      </c>
      <c r="D291" s="173" t="n">
        <v>-0.001404411764705882</v>
      </c>
    </row>
    <row r="292">
      <c r="A292" s="126" t="inlineStr">
        <is>
          <t>Guyana</t>
        </is>
      </c>
      <c r="B292" s="195">
        <f t="array" ref="B292">INDEX(Countries!D57:D549, MATCH(A292, Countries!B57:B549, 0))</f>
        <v/>
      </c>
      <c r="C292" s="163" t="inlineStr">
        <is>
          <t>Seagrass</t>
        </is>
      </c>
      <c r="D292" s="173" t="n">
        <v>-0.001404411764705882</v>
      </c>
    </row>
    <row r="293">
      <c r="A293" s="126" t="inlineStr">
        <is>
          <t>Haiti</t>
        </is>
      </c>
      <c r="B293" s="195">
        <f t="array" ref="B293">INDEX(Countries!D58:D550, MATCH(A293, Countries!B58:B550, 0))</f>
        <v/>
      </c>
      <c r="C293" s="163" t="inlineStr">
        <is>
          <t>Seagrass</t>
        </is>
      </c>
      <c r="D293" s="173" t="n">
        <v>-0.001404411764705882</v>
      </c>
    </row>
    <row r="294">
      <c r="A294" s="126" t="inlineStr">
        <is>
          <t>Honduras</t>
        </is>
      </c>
      <c r="B294" s="195">
        <f t="array" ref="B294">INDEX(Countries!D59:D551, MATCH(A294, Countries!B59:B551, 0))</f>
        <v/>
      </c>
      <c r="C294" s="163" t="inlineStr">
        <is>
          <t>Seagrass</t>
        </is>
      </c>
      <c r="D294" s="173" t="n">
        <v>-0.001404411764705882</v>
      </c>
    </row>
    <row r="295">
      <c r="A295" s="126" t="inlineStr">
        <is>
          <t>Iran (Islamic Republic of)</t>
        </is>
      </c>
      <c r="B295" s="195">
        <f t="array" ref="B295">INDEX(Countries!D60:D552, MATCH(A295, Countries!B60:B552, 0))</f>
        <v/>
      </c>
      <c r="C295" s="163" t="inlineStr">
        <is>
          <t>Seagrass</t>
        </is>
      </c>
      <c r="D295" s="173" t="n">
        <v>-0.001404411764705882</v>
      </c>
    </row>
    <row r="296">
      <c r="A296" s="126" t="inlineStr">
        <is>
          <t>Jamaica</t>
        </is>
      </c>
      <c r="B296" s="195">
        <f t="array" ref="B296">INDEX(Countries!D61:D553, MATCH(A296, Countries!B61:B553, 0))</f>
        <v/>
      </c>
      <c r="C296" s="163" t="inlineStr">
        <is>
          <t>Seagrass</t>
        </is>
      </c>
      <c r="D296" s="173" t="n">
        <v>-0.001404411764705882</v>
      </c>
    </row>
    <row r="297">
      <c r="A297" s="126" t="inlineStr">
        <is>
          <t>Japan</t>
        </is>
      </c>
      <c r="B297" s="195">
        <f t="array" ref="B297">INDEX(Countries!D62:D554, MATCH(A297, Countries!B62:B554, 0))</f>
        <v/>
      </c>
      <c r="C297" s="163" t="inlineStr">
        <is>
          <t>Seagrass</t>
        </is>
      </c>
      <c r="D297" s="173" t="n">
        <v>-0.001404411764705882</v>
      </c>
    </row>
    <row r="298">
      <c r="A298" s="126" t="inlineStr">
        <is>
          <t>Kiribati</t>
        </is>
      </c>
      <c r="B298" s="195">
        <f t="array" ref="B298">INDEX(Countries!D63:D555, MATCH(A298, Countries!B63:B555, 0))</f>
        <v/>
      </c>
      <c r="C298" s="163" t="inlineStr">
        <is>
          <t>Seagrass</t>
        </is>
      </c>
      <c r="D298" s="173" t="n">
        <v>-0.001404411764705882</v>
      </c>
    </row>
    <row r="299">
      <c r="A299" s="126" t="inlineStr">
        <is>
          <t>Liberia</t>
        </is>
      </c>
      <c r="B299" s="195">
        <f t="array" ref="B299">INDEX(Countries!D64:D556, MATCH(A299, Countries!B64:B556, 0))</f>
        <v/>
      </c>
      <c r="C299" s="163" t="inlineStr">
        <is>
          <t>Seagrass</t>
        </is>
      </c>
      <c r="D299" s="173" t="n">
        <v>-0.001404411764705882</v>
      </c>
    </row>
    <row r="300">
      <c r="A300" s="126" t="inlineStr">
        <is>
          <t>Madagascar</t>
        </is>
      </c>
      <c r="B300" s="195">
        <f t="array" ref="B300">INDEX(Countries!D65:D557, MATCH(A300, Countries!B65:B557, 0))</f>
        <v/>
      </c>
      <c r="C300" s="163" t="inlineStr">
        <is>
          <t>Seagrass</t>
        </is>
      </c>
      <c r="D300" s="173" t="n">
        <v>-0.001404411764705882</v>
      </c>
    </row>
    <row r="301">
      <c r="A301" s="126" t="inlineStr">
        <is>
          <t>Malaysia</t>
        </is>
      </c>
      <c r="B301" s="195">
        <f t="array" ref="B301">INDEX(Countries!D66:D558, MATCH(A301, Countries!B66:B558, 0))</f>
        <v/>
      </c>
      <c r="C301" s="163" t="inlineStr">
        <is>
          <t>Seagrass</t>
        </is>
      </c>
      <c r="D301" s="173" t="n">
        <v>-0.001404411764705882</v>
      </c>
    </row>
    <row r="302">
      <c r="A302" s="126" t="inlineStr">
        <is>
          <t>Maldives</t>
        </is>
      </c>
      <c r="B302" s="195">
        <f t="array" ref="B302">INDEX(Countries!D67:D559, MATCH(A302, Countries!B67:B559, 0))</f>
        <v/>
      </c>
      <c r="C302" s="163" t="inlineStr">
        <is>
          <t>Seagrass</t>
        </is>
      </c>
      <c r="D302" s="173" t="n">
        <v>-0.001404411764705882</v>
      </c>
    </row>
    <row r="303">
      <c r="A303" s="126" t="inlineStr">
        <is>
          <t>Marshall Islands</t>
        </is>
      </c>
      <c r="B303" s="195">
        <f t="array" ref="B303">INDEX(Countries!D68:D560, MATCH(A303, Countries!B68:B560, 0))</f>
        <v/>
      </c>
      <c r="C303" s="163" t="inlineStr">
        <is>
          <t>Seagrass</t>
        </is>
      </c>
      <c r="D303" s="173" t="n">
        <v>-0.001404411764705882</v>
      </c>
    </row>
    <row r="304">
      <c r="A304" s="126" t="inlineStr">
        <is>
          <t>Martinique</t>
        </is>
      </c>
      <c r="B304" s="195">
        <f t="array" ref="B304">INDEX(Countries!D69:D561, MATCH(A304, Countries!B69:B561, 0))</f>
        <v/>
      </c>
      <c r="C304" s="163" t="inlineStr">
        <is>
          <t>Seagrass</t>
        </is>
      </c>
      <c r="D304" s="173" t="n">
        <v>-0.001404411764705882</v>
      </c>
    </row>
    <row r="305">
      <c r="A305" s="126" t="inlineStr">
        <is>
          <t>Mauritania</t>
        </is>
      </c>
      <c r="B305" s="195">
        <f t="array" ref="B305">INDEX(Countries!D70:D562, MATCH(A305, Countries!B70:B562, 0))</f>
        <v/>
      </c>
      <c r="C305" s="163" t="inlineStr">
        <is>
          <t>Seagrass</t>
        </is>
      </c>
      <c r="D305" s="173" t="n">
        <v>-0.001404411764705882</v>
      </c>
    </row>
    <row r="306">
      <c r="A306" s="126" t="inlineStr">
        <is>
          <t>Mauritius</t>
        </is>
      </c>
      <c r="B306" s="195">
        <f t="array" ref="B306">INDEX(Countries!D71:D563, MATCH(A306, Countries!B71:B563, 0))</f>
        <v/>
      </c>
      <c r="C306" s="163" t="inlineStr">
        <is>
          <t>Seagrass</t>
        </is>
      </c>
      <c r="D306" s="173" t="n">
        <v>-0.001404411764705882</v>
      </c>
    </row>
    <row r="307">
      <c r="A307" s="126" t="inlineStr">
        <is>
          <t>Mayotte</t>
        </is>
      </c>
      <c r="B307" s="195">
        <f t="array" ref="B307">INDEX(Countries!D72:D564, MATCH(A307, Countries!B72:B564, 0))</f>
        <v/>
      </c>
      <c r="C307" s="163" t="inlineStr">
        <is>
          <t>Seagrass</t>
        </is>
      </c>
      <c r="D307" s="173" t="n">
        <v>-0.001404411764705882</v>
      </c>
    </row>
    <row r="308">
      <c r="A308" s="126" t="inlineStr">
        <is>
          <t>Micronesia (Federated States of)</t>
        </is>
      </c>
      <c r="B308" s="195">
        <f t="array" ref="B308">INDEX(Countries!D73:D565, MATCH(A308, Countries!B73:B565, 0))</f>
        <v/>
      </c>
      <c r="C308" s="163" t="inlineStr">
        <is>
          <t>Seagrass</t>
        </is>
      </c>
      <c r="D308" s="173" t="n">
        <v>-0.001404411764705882</v>
      </c>
    </row>
    <row r="309">
      <c r="A309" s="126" t="inlineStr">
        <is>
          <t>Mozambique</t>
        </is>
      </c>
      <c r="B309" s="195">
        <f t="array" ref="B309">INDEX(Countries!D74:D566, MATCH(A309, Countries!B74:B566, 0))</f>
        <v/>
      </c>
      <c r="C309" s="163" t="inlineStr">
        <is>
          <t>Seagrass</t>
        </is>
      </c>
      <c r="D309" s="173" t="n">
        <v>-0.001404411764705882</v>
      </c>
    </row>
    <row r="310">
      <c r="A310" s="126" t="inlineStr">
        <is>
          <t>Myanmar</t>
        </is>
      </c>
      <c r="B310" s="195">
        <f t="array" ref="B310">INDEX(Countries!D75:D567, MATCH(A310, Countries!B75:B567, 0))</f>
        <v/>
      </c>
      <c r="C310" s="163" t="inlineStr">
        <is>
          <t>Seagrass</t>
        </is>
      </c>
      <c r="D310" s="173" t="n">
        <v>-0.001404411764705882</v>
      </c>
    </row>
    <row r="311">
      <c r="A311" s="126" t="inlineStr">
        <is>
          <t>New Caledonia</t>
        </is>
      </c>
      <c r="B311" s="195">
        <f t="array" ref="B311">INDEX(Countries!D76:D568, MATCH(A311, Countries!B76:B568, 0))</f>
        <v/>
      </c>
      <c r="C311" s="163" t="inlineStr">
        <is>
          <t>Seagrass</t>
        </is>
      </c>
      <c r="D311" s="173" t="n">
        <v>-0.001404411764705882</v>
      </c>
    </row>
    <row r="312">
      <c r="A312" s="126" t="inlineStr">
        <is>
          <t>New Zealand</t>
        </is>
      </c>
      <c r="B312" s="195">
        <f t="array" ref="B312">INDEX(Countries!D77:D569, MATCH(A312, Countries!B77:B569, 0))</f>
        <v/>
      </c>
      <c r="C312" s="163" t="inlineStr">
        <is>
          <t>Seagrass</t>
        </is>
      </c>
      <c r="D312" s="173" t="n">
        <v>-0.001404411764705882</v>
      </c>
    </row>
    <row r="313">
      <c r="A313" s="126" t="inlineStr">
        <is>
          <t>Nicaragua</t>
        </is>
      </c>
      <c r="B313" s="195">
        <f t="array" ref="B313">INDEX(Countries!D78:D570, MATCH(A313, Countries!B78:B570, 0))</f>
        <v/>
      </c>
      <c r="C313" s="163" t="inlineStr">
        <is>
          <t>Seagrass</t>
        </is>
      </c>
      <c r="D313" s="173" t="n">
        <v>-0.001404411764705882</v>
      </c>
    </row>
    <row r="314">
      <c r="A314" s="126" t="inlineStr">
        <is>
          <t>Nigeria</t>
        </is>
      </c>
      <c r="B314" s="195">
        <f t="array" ref="B314">INDEX(Countries!D79:D571, MATCH(A314, Countries!B79:B571, 0))</f>
        <v/>
      </c>
      <c r="C314" s="163" t="inlineStr">
        <is>
          <t>Seagrass</t>
        </is>
      </c>
      <c r="D314" s="173" t="n">
        <v>-0.001404411764705882</v>
      </c>
    </row>
    <row r="315">
      <c r="A315" s="126" t="inlineStr">
        <is>
          <t>Oman</t>
        </is>
      </c>
      <c r="B315" s="195">
        <f t="array" ref="B315">INDEX(Countries!D80:D572, MATCH(A315, Countries!B80:B572, 0))</f>
        <v/>
      </c>
      <c r="C315" s="163" t="inlineStr">
        <is>
          <t>Seagrass</t>
        </is>
      </c>
      <c r="D315" s="173" t="n">
        <v>-0.001404411764705882</v>
      </c>
    </row>
    <row r="316">
      <c r="A316" s="126" t="inlineStr">
        <is>
          <t>Pakistan</t>
        </is>
      </c>
      <c r="B316" s="195">
        <f t="array" ref="B316">INDEX(Countries!D81:D573, MATCH(A316, Countries!B81:B573, 0))</f>
        <v/>
      </c>
      <c r="C316" s="163" t="inlineStr">
        <is>
          <t>Seagrass</t>
        </is>
      </c>
      <c r="D316" s="173" t="n">
        <v>-0.001404411764705882</v>
      </c>
    </row>
    <row r="317">
      <c r="A317" s="126" t="inlineStr">
        <is>
          <t>Palau</t>
        </is>
      </c>
      <c r="B317" s="195">
        <f t="array" ref="B317">INDEX(Countries!D82:D574, MATCH(A317, Countries!B82:B574, 0))</f>
        <v/>
      </c>
      <c r="C317" s="163" t="inlineStr">
        <is>
          <t>Seagrass</t>
        </is>
      </c>
      <c r="D317" s="173" t="n">
        <v>-0.001404411764705882</v>
      </c>
    </row>
    <row r="318">
      <c r="A318" s="126" t="inlineStr">
        <is>
          <t>Panama</t>
        </is>
      </c>
      <c r="B318" s="195">
        <f t="array" ref="B318">INDEX(Countries!D83:D575, MATCH(A318, Countries!B83:B575, 0))</f>
        <v/>
      </c>
      <c r="C318" s="163" t="inlineStr">
        <is>
          <t>Seagrass</t>
        </is>
      </c>
      <c r="D318" s="173" t="n">
        <v>-0.001404411764705882</v>
      </c>
    </row>
    <row r="319">
      <c r="A319" s="126" t="inlineStr">
        <is>
          <t>Papua New Guinea</t>
        </is>
      </c>
      <c r="B319" s="195">
        <f t="array" ref="B319">INDEX(Countries!D84:D576, MATCH(A319, Countries!B84:B576, 0))</f>
        <v/>
      </c>
      <c r="C319" s="163" t="inlineStr">
        <is>
          <t>Seagrass</t>
        </is>
      </c>
      <c r="D319" s="173" t="n">
        <v>-0.001404411764705882</v>
      </c>
    </row>
    <row r="320">
      <c r="A320" s="126" t="inlineStr">
        <is>
          <t>Peru</t>
        </is>
      </c>
      <c r="B320" s="195">
        <f t="array" ref="B320">INDEX(Countries!D85:D577, MATCH(A320, Countries!B85:B577, 0))</f>
        <v/>
      </c>
      <c r="C320" s="163" t="inlineStr">
        <is>
          <t>Seagrass</t>
        </is>
      </c>
      <c r="D320" s="173" t="n">
        <v>-0.001404411764705882</v>
      </c>
    </row>
    <row r="321">
      <c r="A321" s="126" t="inlineStr">
        <is>
          <t>Philippines</t>
        </is>
      </c>
      <c r="B321" s="195">
        <f t="array" ref="B321">INDEX(Countries!D86:D578, MATCH(A321, Countries!B86:B578, 0))</f>
        <v/>
      </c>
      <c r="C321" s="163" t="inlineStr">
        <is>
          <t>Seagrass</t>
        </is>
      </c>
      <c r="D321" s="173" t="n">
        <v>-0.001404411764705882</v>
      </c>
    </row>
    <row r="322">
      <c r="A322" s="126" t="inlineStr">
        <is>
          <t>Puerto Rico</t>
        </is>
      </c>
      <c r="B322" s="195">
        <f t="array" ref="B322">INDEX(Countries!D87:D579, MATCH(A322, Countries!B87:B579, 0))</f>
        <v/>
      </c>
      <c r="C322" s="163" t="inlineStr">
        <is>
          <t>Seagrass</t>
        </is>
      </c>
      <c r="D322" s="173" t="n">
        <v>-0.001404411764705882</v>
      </c>
    </row>
    <row r="323">
      <c r="A323" s="126" t="inlineStr">
        <is>
          <t>Qatar</t>
        </is>
      </c>
      <c r="B323" s="195">
        <f t="array" ref="B323">INDEX(Countries!D8:D580, MATCH(A323, Countries!B8:B580, 0))</f>
        <v/>
      </c>
      <c r="C323" s="163" t="inlineStr">
        <is>
          <t>Seagrass</t>
        </is>
      </c>
      <c r="D323" s="173" t="n">
        <v>-0.001404411764705882</v>
      </c>
    </row>
    <row r="324">
      <c r="A324" s="126" t="inlineStr">
        <is>
          <t>Congo</t>
        </is>
      </c>
      <c r="B324" s="195">
        <f t="array" ref="B324">INDEX(Countries!D9:D581, MATCH(A324, Countries!B9:B581, 0))</f>
        <v/>
      </c>
      <c r="C324" s="163" t="inlineStr">
        <is>
          <t>Seagrass</t>
        </is>
      </c>
      <c r="D324" s="173" t="n">
        <v>-0.001404411764705882</v>
      </c>
    </row>
    <row r="325">
      <c r="A325" s="126" t="inlineStr">
        <is>
          <t>Saint Kitts and Nevis</t>
        </is>
      </c>
      <c r="B325" s="195">
        <f t="array" ref="B325">INDEX(Countries!D90:D582, MATCH(A325, Countries!B90:B582, 0))</f>
        <v/>
      </c>
      <c r="C325" s="163" t="inlineStr">
        <is>
          <t>Seagrass</t>
        </is>
      </c>
      <c r="D325" s="173" t="n">
        <v>-0.001404411764705882</v>
      </c>
    </row>
    <row r="326">
      <c r="A326" s="126" t="inlineStr">
        <is>
          <t>Saint Lucia</t>
        </is>
      </c>
      <c r="B326" s="195">
        <f t="array" ref="B326">INDEX(Countries!D91:D583, MATCH(A326, Countries!B91:B583, 0))</f>
        <v/>
      </c>
      <c r="C326" s="163" t="inlineStr">
        <is>
          <t>Seagrass</t>
        </is>
      </c>
      <c r="D326" s="173" t="n">
        <v>-0.001404411764705882</v>
      </c>
    </row>
    <row r="327">
      <c r="A327" s="126" t="inlineStr">
        <is>
          <t>Saint Vincent and the Grenadines</t>
        </is>
      </c>
      <c r="B327" s="195">
        <f t="array" ref="B327">INDEX(Countries!D92:D584, MATCH(A327, Countries!B92:B584, 0))</f>
        <v/>
      </c>
      <c r="C327" s="163" t="inlineStr">
        <is>
          <t>Seagrass</t>
        </is>
      </c>
      <c r="D327" s="173" t="n">
        <v>-0.001404411764705882</v>
      </c>
    </row>
    <row r="328">
      <c r="A328" s="126" t="inlineStr">
        <is>
          <t>Saint Martin (French part)</t>
        </is>
      </c>
      <c r="B328" s="195">
        <f t="array" ref="B328">INDEX(Countries!D93:D585, MATCH(A328, Countries!B93:B585, 0))</f>
        <v/>
      </c>
      <c r="C328" s="163" t="inlineStr">
        <is>
          <t>Seagrass</t>
        </is>
      </c>
      <c r="D328" s="173" t="n">
        <v>-0.001404411764705882</v>
      </c>
    </row>
    <row r="329">
      <c r="A329" s="126" t="inlineStr">
        <is>
          <t>Samoa</t>
        </is>
      </c>
      <c r="B329" s="195">
        <f t="array" ref="B329">INDEX(Countries!D94:D586, MATCH(A329, Countries!B94:B586, 0))</f>
        <v/>
      </c>
      <c r="C329" s="163" t="inlineStr">
        <is>
          <t>Seagrass</t>
        </is>
      </c>
      <c r="D329" s="173" t="n">
        <v>-0.001404411764705882</v>
      </c>
    </row>
    <row r="330">
      <c r="A330" s="126" t="inlineStr">
        <is>
          <t>Sao Tome and Principe</t>
        </is>
      </c>
      <c r="B330" s="195">
        <f t="array" ref="B330">INDEX(Countries!D95:D587, MATCH(A330, Countries!B95:B587, 0))</f>
        <v/>
      </c>
      <c r="C330" s="163" t="inlineStr">
        <is>
          <t>Seagrass</t>
        </is>
      </c>
      <c r="D330" s="173" t="n">
        <v>-0.001404411764705882</v>
      </c>
    </row>
    <row r="331">
      <c r="A331" s="126" t="inlineStr">
        <is>
          <t>Saudi Arabia</t>
        </is>
      </c>
      <c r="B331" s="195">
        <f t="array" ref="B331">INDEX(Countries!D96:D588, MATCH(A331, Countries!B96:B588, 0))</f>
        <v/>
      </c>
      <c r="C331" s="163" t="inlineStr">
        <is>
          <t>Seagrass</t>
        </is>
      </c>
      <c r="D331" s="173" t="n">
        <v>-0.001404411764705882</v>
      </c>
    </row>
    <row r="332">
      <c r="A332" s="126" t="inlineStr">
        <is>
          <t>Senegal</t>
        </is>
      </c>
      <c r="B332" s="195">
        <f t="array" ref="B332">INDEX(Countries!D97:D589, MATCH(A332, Countries!B97:B589, 0))</f>
        <v/>
      </c>
      <c r="C332" s="163" t="inlineStr">
        <is>
          <t>Seagrass</t>
        </is>
      </c>
      <c r="D332" s="173" t="n">
        <v>-0.001404411764705882</v>
      </c>
    </row>
    <row r="333">
      <c r="A333" s="126" t="inlineStr">
        <is>
          <t>Seychelles</t>
        </is>
      </c>
      <c r="B333" s="195">
        <f t="array" ref="B333">INDEX(Countries!D98:D590, MATCH(A333, Countries!B98:B590, 0))</f>
        <v/>
      </c>
      <c r="C333" s="163" t="inlineStr">
        <is>
          <t>Seagrass</t>
        </is>
      </c>
      <c r="D333" s="173" t="n">
        <v>-0.001404411764705882</v>
      </c>
    </row>
    <row r="334">
      <c r="A334" s="126" t="inlineStr">
        <is>
          <t>Sierra Leone</t>
        </is>
      </c>
      <c r="B334" s="195">
        <f t="array" ref="B334">INDEX(Countries!D99:D591, MATCH(A334, Countries!B99:B591, 0))</f>
        <v/>
      </c>
      <c r="C334" s="163" t="inlineStr">
        <is>
          <t>Seagrass</t>
        </is>
      </c>
      <c r="D334" s="173" t="n">
        <v>-0.001404411764705882</v>
      </c>
    </row>
    <row r="335">
      <c r="A335" s="126" t="inlineStr">
        <is>
          <t>Singapore</t>
        </is>
      </c>
      <c r="B335" s="195">
        <f t="array" ref="B335">INDEX(Countries!D100:D592, MATCH(A335, Countries!B100:B592, 0))</f>
        <v/>
      </c>
      <c r="C335" s="163" t="inlineStr">
        <is>
          <t>Seagrass</t>
        </is>
      </c>
      <c r="D335" s="173" t="n">
        <v>-0.001404411764705882</v>
      </c>
    </row>
    <row r="336">
      <c r="A336" s="126" t="inlineStr">
        <is>
          <t>Sint Maarten (Dutch part)</t>
        </is>
      </c>
      <c r="B336" s="195">
        <f t="array" ref="B336">INDEX(Countries!D101:D593, MATCH(A336, Countries!B101:B593, 0))</f>
        <v/>
      </c>
      <c r="C336" s="163" t="inlineStr">
        <is>
          <t>Seagrass</t>
        </is>
      </c>
      <c r="D336" s="173" t="n">
        <v>-0.001404411764705882</v>
      </c>
    </row>
    <row r="337">
      <c r="A337" s="126" t="inlineStr">
        <is>
          <t>Solomon Islands</t>
        </is>
      </c>
      <c r="B337" s="195">
        <f t="array" ref="B337">INDEX(Countries!D102:D594, MATCH(A337, Countries!B102:B594, 0))</f>
        <v/>
      </c>
      <c r="C337" s="163" t="inlineStr">
        <is>
          <t>Seagrass</t>
        </is>
      </c>
      <c r="D337" s="173" t="n">
        <v>-0.001404411764705882</v>
      </c>
    </row>
    <row r="338">
      <c r="A338" s="126" t="inlineStr">
        <is>
          <t>Somalia</t>
        </is>
      </c>
      <c r="B338" s="195">
        <f t="array" ref="B338">INDEX(Countries!D103:D595, MATCH(A338, Countries!B103:B595, 0))</f>
        <v/>
      </c>
      <c r="C338" s="163" t="inlineStr">
        <is>
          <t>Seagrass</t>
        </is>
      </c>
      <c r="D338" s="173" t="n">
        <v>-0.001404411764705882</v>
      </c>
    </row>
    <row r="339">
      <c r="A339" s="126" t="inlineStr">
        <is>
          <t>South Africa</t>
        </is>
      </c>
      <c r="B339" s="195">
        <f t="array" ref="B339">INDEX(Countries!D104:D596, MATCH(A339, Countries!B104:B596, 0))</f>
        <v/>
      </c>
      <c r="C339" s="163" t="inlineStr">
        <is>
          <t>Seagrass</t>
        </is>
      </c>
      <c r="D339" s="173" t="n">
        <v>-0.001404411764705882</v>
      </c>
    </row>
    <row r="340">
      <c r="A340" s="126" t="inlineStr">
        <is>
          <t>Sri Lanka</t>
        </is>
      </c>
      <c r="B340" s="195">
        <f t="array" ref="B340">INDEX(Countries!D105:D597, MATCH(A340, Countries!B105:B597, 0))</f>
        <v/>
      </c>
      <c r="C340" s="163" t="inlineStr">
        <is>
          <t>Seagrass</t>
        </is>
      </c>
      <c r="D340" s="173" t="n">
        <v>-0.001404411764705882</v>
      </c>
    </row>
    <row r="341">
      <c r="A341" s="126" t="inlineStr">
        <is>
          <t>Sudan</t>
        </is>
      </c>
      <c r="B341" s="195">
        <f t="array" ref="B341">INDEX(Countries!D106:D598, MATCH(A341, Countries!B106:B598, 0))</f>
        <v/>
      </c>
      <c r="C341" s="163" t="inlineStr">
        <is>
          <t>Seagrass</t>
        </is>
      </c>
      <c r="D341" s="173" t="n">
        <v>-0.001404411764705882</v>
      </c>
    </row>
    <row r="342">
      <c r="A342" s="126" t="inlineStr">
        <is>
          <t>Suriname</t>
        </is>
      </c>
      <c r="B342" s="195">
        <f t="array" ref="B342">INDEX(Countries!D107:D599, MATCH(A342, Countries!B107:B599, 0))</f>
        <v/>
      </c>
      <c r="C342" s="163" t="inlineStr">
        <is>
          <t>Seagrass</t>
        </is>
      </c>
      <c r="D342" s="173" t="n">
        <v>-0.001404411764705882</v>
      </c>
    </row>
    <row r="343">
      <c r="A343" s="126" t="inlineStr">
        <is>
          <t>Taiwan</t>
        </is>
      </c>
      <c r="B343" s="195">
        <f t="array" ref="B343">INDEX(Countries!D108:D600, MATCH(A343, Countries!B108:B600, 0))</f>
        <v/>
      </c>
      <c r="C343" s="163" t="inlineStr">
        <is>
          <t>Seagrass</t>
        </is>
      </c>
      <c r="D343" s="173" t="n">
        <v>-0.001404411764705882</v>
      </c>
    </row>
    <row r="344">
      <c r="A344" s="126" t="inlineStr">
        <is>
          <t>Tanzania, United Republic of</t>
        </is>
      </c>
      <c r="B344" s="195">
        <f t="array" ref="B344">INDEX(Countries!D109:D601, MATCH(A344, Countries!B109:B601, 0))</f>
        <v/>
      </c>
      <c r="C344" s="163" t="inlineStr">
        <is>
          <t>Seagrass</t>
        </is>
      </c>
      <c r="D344" s="173" t="n">
        <v>-0.001404411764705882</v>
      </c>
    </row>
    <row r="345">
      <c r="A345" s="126" t="inlineStr">
        <is>
          <t>Thailand</t>
        </is>
      </c>
      <c r="B345" s="195">
        <f t="array" ref="B345">INDEX(Countries!D110:D602, MATCH(A345, Countries!B110:B602, 0))</f>
        <v/>
      </c>
      <c r="C345" s="163" t="inlineStr">
        <is>
          <t>Seagrass</t>
        </is>
      </c>
      <c r="D345" s="173" t="n">
        <v>-0.001404411764705882</v>
      </c>
    </row>
    <row r="346">
      <c r="A346" s="126" t="inlineStr">
        <is>
          <t>Timor-Leste</t>
        </is>
      </c>
      <c r="B346" s="195">
        <f t="array" ref="B346">INDEX(Countries!D111:D603, MATCH(A346, Countries!B111:B603, 0))</f>
        <v/>
      </c>
      <c r="C346" s="163" t="inlineStr">
        <is>
          <t>Seagrass</t>
        </is>
      </c>
      <c r="D346" s="173" t="n">
        <v>-0.001404411764705882</v>
      </c>
    </row>
    <row r="347">
      <c r="A347" s="126" t="inlineStr">
        <is>
          <t>Togo</t>
        </is>
      </c>
      <c r="B347" s="195">
        <f t="array" ref="B347">INDEX(Countries!D112:D604, MATCH(A347, Countries!B112:B604, 0))</f>
        <v/>
      </c>
      <c r="C347" s="163" t="inlineStr">
        <is>
          <t>Seagrass</t>
        </is>
      </c>
      <c r="D347" s="173" t="n">
        <v>-0.001404411764705882</v>
      </c>
    </row>
    <row r="348">
      <c r="A348" s="126" t="inlineStr">
        <is>
          <t>Tonga</t>
        </is>
      </c>
      <c r="B348" s="195">
        <f t="array" ref="B348">INDEX(Countries!D113:D605, MATCH(A348, Countries!B113:B605, 0))</f>
        <v/>
      </c>
      <c r="C348" s="163" t="inlineStr">
        <is>
          <t>Seagrass</t>
        </is>
      </c>
      <c r="D348" s="173" t="n">
        <v>-0.001404411764705882</v>
      </c>
    </row>
    <row r="349">
      <c r="A349" s="126" t="inlineStr">
        <is>
          <t>Trinidad and Tobago</t>
        </is>
      </c>
      <c r="B349" s="195">
        <f t="array" ref="B349">INDEX(Countries!D113:D606, MATCH(A349, Countries!B113:B606, 0))</f>
        <v/>
      </c>
      <c r="C349" s="163" t="inlineStr">
        <is>
          <t>Seagrass</t>
        </is>
      </c>
      <c r="D349" s="173" t="n">
        <v>-0.001404411764705882</v>
      </c>
    </row>
    <row r="350">
      <c r="A350" s="126" t="inlineStr">
        <is>
          <t>Turks and Caicos Islands</t>
        </is>
      </c>
      <c r="B350" s="195">
        <f t="array" ref="B350">INDEX(Countries!D114:D607, MATCH(A350, Countries!B114:B607, 0))</f>
        <v/>
      </c>
      <c r="C350" s="163" t="inlineStr">
        <is>
          <t>Seagrass</t>
        </is>
      </c>
      <c r="D350" s="173" t="n">
        <v>-0.001404411764705882</v>
      </c>
    </row>
    <row r="351">
      <c r="A351" s="126" t="inlineStr">
        <is>
          <t>Tuvalu</t>
        </is>
      </c>
      <c r="B351" s="195">
        <f t="array" ref="B351">INDEX(Countries!D115:D608, MATCH(A351, Countries!B115:B608, 0))</f>
        <v/>
      </c>
      <c r="C351" s="163" t="inlineStr">
        <is>
          <t>Seagrass</t>
        </is>
      </c>
      <c r="D351" s="173" t="n">
        <v>-0.001404411764705882</v>
      </c>
    </row>
    <row r="352">
      <c r="A352" s="126" t="inlineStr">
        <is>
          <t>United Arab Emirates</t>
        </is>
      </c>
      <c r="B352" s="195">
        <f t="array" ref="B352">INDEX(Countries!D116:D609, MATCH(A352, Countries!B116:B609, 0))</f>
        <v/>
      </c>
      <c r="C352" s="163" t="inlineStr">
        <is>
          <t>Seagrass</t>
        </is>
      </c>
      <c r="D352" s="173" t="n">
        <v>-0.001404411764705882</v>
      </c>
    </row>
    <row r="353">
      <c r="A353" s="126" t="inlineStr">
        <is>
          <t>Vanuatu</t>
        </is>
      </c>
      <c r="B353" s="195">
        <f t="array" ref="B353">INDEX(Countries!D117:D610, MATCH(A353, Countries!B117:B610, 0))</f>
        <v/>
      </c>
      <c r="C353" s="163" t="inlineStr">
        <is>
          <t>Seagrass</t>
        </is>
      </c>
      <c r="D353" s="173" t="n">
        <v>-0.001404411764705882</v>
      </c>
    </row>
    <row r="354">
      <c r="A354" s="126" t="inlineStr">
        <is>
          <t>Venezuela, Bolivarian Republic of</t>
        </is>
      </c>
      <c r="B354" s="195">
        <f t="array" ref="B354">INDEX(Countries!D118:D611, MATCH(A354, Countries!B118:B611, 0))</f>
        <v/>
      </c>
      <c r="C354" s="163" t="inlineStr">
        <is>
          <t>Seagrass</t>
        </is>
      </c>
      <c r="D354" s="173" t="n">
        <v>-0.001404411764705882</v>
      </c>
    </row>
    <row r="355">
      <c r="A355" s="126" t="inlineStr">
        <is>
          <t>Viet Nam</t>
        </is>
      </c>
      <c r="B355" s="195">
        <f t="array" ref="B355">INDEX(Countries!D119:D612, MATCH(A355, Countries!B119:B612, 0))</f>
        <v/>
      </c>
      <c r="C355" s="163" t="inlineStr">
        <is>
          <t>Seagrass</t>
        </is>
      </c>
      <c r="D355" s="173" t="n">
        <v>-0.001404411764705882</v>
      </c>
    </row>
    <row r="356">
      <c r="A356" s="126" t="inlineStr">
        <is>
          <t>Virgin Islands, U.S.</t>
        </is>
      </c>
      <c r="B356" s="195">
        <f t="array" ref="B356">INDEX(Countries!D120:D613, MATCH(A356, Countries!B120:B613, 0))</f>
        <v/>
      </c>
      <c r="C356" s="163" t="inlineStr">
        <is>
          <t>Seagrass</t>
        </is>
      </c>
      <c r="D356" s="173" t="n">
        <v>-0.001404411764705882</v>
      </c>
    </row>
    <row r="357">
      <c r="A357" s="126" t="inlineStr">
        <is>
          <t>Wallis and Futuna</t>
        </is>
      </c>
      <c r="B357" s="195">
        <f t="array" ref="B357">INDEX(Countries!D121:D614, MATCH(A357, Countries!B121:B614, 0))</f>
        <v/>
      </c>
      <c r="C357" s="163" t="inlineStr">
        <is>
          <t>Seagrass</t>
        </is>
      </c>
      <c r="D357" s="173" t="n">
        <v>-0.001404411764705882</v>
      </c>
    </row>
    <row r="358">
      <c r="A358" s="126" t="inlineStr">
        <is>
          <t>Yemen</t>
        </is>
      </c>
      <c r="B358" s="195">
        <f t="array" ref="B358">INDEX(Countries!D1:D615, MATCH(A358, Countries!B1:B615, 0))</f>
        <v/>
      </c>
      <c r="C358" s="163" t="inlineStr">
        <is>
          <t>Seagrass</t>
        </is>
      </c>
      <c r="D358" s="173" t="n">
        <v>-0.001404411764705882</v>
      </c>
    </row>
    <row r="359">
      <c r="A359" s="126" t="inlineStr">
        <is>
          <t>Italy</t>
        </is>
      </c>
      <c r="B359" s="195">
        <f t="array" ref="B359">INDEX(Countries!D2:D616, MATCH(A359, Countries!B2:B616, 0))</f>
        <v/>
      </c>
      <c r="C359" s="163" t="inlineStr">
        <is>
          <t>Seagrass</t>
        </is>
      </c>
      <c r="D359" s="173" t="n">
        <v>-0.001404411764705882</v>
      </c>
    </row>
    <row r="360">
      <c r="A360" s="126" t="inlineStr">
        <is>
          <t>Ukraine</t>
        </is>
      </c>
      <c r="B360" s="195">
        <f t="array" ref="B360">INDEX(Countries!D124:D617, MATCH(A360, Countries!B124:B617, 0))</f>
        <v/>
      </c>
      <c r="C360" s="163" t="inlineStr">
        <is>
          <t>Seagrass</t>
        </is>
      </c>
      <c r="D360" s="173" t="n">
        <v>-0.001404411764705882</v>
      </c>
    </row>
    <row r="361">
      <c r="A361" s="126" t="inlineStr">
        <is>
          <t>Tunisia</t>
        </is>
      </c>
      <c r="B361" s="195">
        <f t="array" ref="B361">INDEX(Countries!D125:D618, MATCH(A361, Countries!B125:B618, 0))</f>
        <v/>
      </c>
      <c r="C361" s="163" t="inlineStr">
        <is>
          <t>Seagrass</t>
        </is>
      </c>
      <c r="D361" s="173" t="n">
        <v>-0.001404411764705882</v>
      </c>
    </row>
    <row r="362">
      <c r="A362" s="126" t="inlineStr">
        <is>
          <t>Spain</t>
        </is>
      </c>
      <c r="B362" s="195">
        <f t="array" ref="B362">INDEX(Countries!D1:D619, MATCH(A362, Countries!B1:B619, 0))</f>
        <v/>
      </c>
      <c r="C362" s="163" t="inlineStr">
        <is>
          <t>Seagrass</t>
        </is>
      </c>
      <c r="D362" s="173" t="n">
        <v>-0.001404411764705882</v>
      </c>
    </row>
    <row r="363">
      <c r="A363" s="126" t="inlineStr">
        <is>
          <t>Kuwait</t>
        </is>
      </c>
      <c r="B363" s="195">
        <f t="array" ref="B363">INDEX(Countries!D2:D620, MATCH(A363, Countries!B2:B620, 0))</f>
        <v/>
      </c>
      <c r="C363" s="163" t="inlineStr">
        <is>
          <t>Seagrass</t>
        </is>
      </c>
      <c r="D363" s="173" t="n">
        <v>-0.001404411764705882</v>
      </c>
    </row>
    <row r="364">
      <c r="A364" s="126" t="inlineStr">
        <is>
          <t>Denmark</t>
        </is>
      </c>
      <c r="B364" s="195">
        <f t="array" ref="B364">INDEX(Countries!D3:D621, MATCH(A364, Countries!B3:B621, 0))</f>
        <v/>
      </c>
      <c r="C364" s="163" t="inlineStr">
        <is>
          <t>Seagrass</t>
        </is>
      </c>
      <c r="D364" s="173" t="n">
        <v>-0.001404411764705882</v>
      </c>
    </row>
    <row r="365">
      <c r="A365" s="126" t="inlineStr">
        <is>
          <t>France</t>
        </is>
      </c>
      <c r="B365" s="195">
        <f t="array" ref="B365">INDEX(Countries!D4:D622, MATCH(A365, Countries!B4:B622, 0))</f>
        <v/>
      </c>
      <c r="C365" s="163" t="inlineStr">
        <is>
          <t>Seagrass</t>
        </is>
      </c>
      <c r="D365" s="173" t="n">
        <v>-0.001404411764705882</v>
      </c>
    </row>
    <row r="366">
      <c r="A366" s="126" t="inlineStr">
        <is>
          <t>Russian Federation</t>
        </is>
      </c>
      <c r="B366" s="195">
        <f t="array" ref="B366">INDEX(Countries!D130:D623, MATCH(A366, Countries!B130:B623, 0))</f>
        <v/>
      </c>
      <c r="C366" s="163" t="inlineStr">
        <is>
          <t>Seagrass</t>
        </is>
      </c>
      <c r="D366" s="173" t="n">
        <v>-0.001404411764705882</v>
      </c>
    </row>
    <row r="367">
      <c r="A367" s="126" t="inlineStr">
        <is>
          <t>United States Minor Outlying Islands</t>
        </is>
      </c>
      <c r="B367" s="195">
        <f t="array" ref="B367">INDEX(Countries!D1:D624, MATCH(A367, Countries!B1:B624, 0))</f>
        <v/>
      </c>
      <c r="C367" s="163" t="inlineStr">
        <is>
          <t>Seagrass</t>
        </is>
      </c>
      <c r="D367" s="173" t="n">
        <v>-0.001404411764705882</v>
      </c>
    </row>
    <row r="368">
      <c r="A368" s="126" t="inlineStr">
        <is>
          <t>Greece</t>
        </is>
      </c>
      <c r="B368" s="195">
        <f t="array" ref="B368">INDEX(Countries!D2:D625, MATCH(A368, Countries!B2:B625, 0))</f>
        <v/>
      </c>
      <c r="C368" s="163" t="inlineStr">
        <is>
          <t>Seagrass</t>
        </is>
      </c>
      <c r="D368" s="173" t="n">
        <v>-0.001404411764705882</v>
      </c>
    </row>
    <row r="369">
      <c r="A369" s="126" t="inlineStr">
        <is>
          <t>Canada</t>
        </is>
      </c>
      <c r="B369" s="195">
        <f t="array" ref="B369">INDEX(Countries!D3:D626, MATCH(A369, Countries!B3:B626, 0))</f>
        <v/>
      </c>
      <c r="C369" s="163" t="inlineStr">
        <is>
          <t>Seagrass</t>
        </is>
      </c>
      <c r="D369" s="173" t="n">
        <v>-0.001404411764705882</v>
      </c>
    </row>
    <row r="370">
      <c r="A370" s="126" t="inlineStr">
        <is>
          <t>Germany</t>
        </is>
      </c>
      <c r="B370" s="195">
        <f t="array" ref="B370">INDEX(Countries!D4:D627, MATCH(A370, Countries!B4:B627, 0))</f>
        <v/>
      </c>
      <c r="C370" s="163" t="inlineStr">
        <is>
          <t>Seagrass</t>
        </is>
      </c>
      <c r="D370" s="173" t="n">
        <v>-0.001404411764705882</v>
      </c>
    </row>
    <row r="371">
      <c r="A371" s="126" t="inlineStr">
        <is>
          <t>Croatia</t>
        </is>
      </c>
      <c r="B371" s="195">
        <f t="array" ref="B371">INDEX(Countries!D5:D628, MATCH(A371, Countries!B5:B628, 0))</f>
        <v/>
      </c>
      <c r="C371" s="163" t="inlineStr">
        <is>
          <t>Seagrass</t>
        </is>
      </c>
      <c r="D371" s="173" t="n">
        <v>-0.001404411764705882</v>
      </c>
    </row>
    <row r="372">
      <c r="A372" s="126" t="inlineStr">
        <is>
          <t>United Kingdom of Great Britain and Northern Ireland</t>
        </is>
      </c>
      <c r="B372" s="195">
        <f t="array" ref="B372">INDEX(Countries!D136:D629, MATCH(A372, Countries!B136:B629, 0))</f>
        <v/>
      </c>
      <c r="C372" s="163" t="inlineStr">
        <is>
          <t>Seagrass</t>
        </is>
      </c>
      <c r="D372" s="173" t="n">
        <v>-0.001404411764705882</v>
      </c>
    </row>
    <row r="373">
      <c r="A373" s="126" t="inlineStr">
        <is>
          <t>Malta</t>
        </is>
      </c>
      <c r="B373" s="195">
        <f t="array" ref="B373">INDEX(Countries!D1:D630, MATCH(A373, Countries!B1:B630, 0))</f>
        <v/>
      </c>
      <c r="C373" s="163" t="inlineStr">
        <is>
          <t>Seagrass</t>
        </is>
      </c>
      <c r="D373" s="173" t="n">
        <v>-0.001404411764705882</v>
      </c>
    </row>
    <row r="374">
      <c r="A374" s="126" t="inlineStr">
        <is>
          <t>Cyprus</t>
        </is>
      </c>
      <c r="B374" s="195">
        <f t="array" ref="B374">INDEX(Countries!D2:D631, MATCH(A374, Countries!B2:B631, 0))</f>
        <v/>
      </c>
      <c r="C374" s="163" t="inlineStr">
        <is>
          <t>Seagrass</t>
        </is>
      </c>
      <c r="D374" s="173" t="n">
        <v>-0.001404411764705882</v>
      </c>
    </row>
    <row r="375">
      <c r="A375" s="126" t="inlineStr">
        <is>
          <t>Norway</t>
        </is>
      </c>
      <c r="B375" s="195">
        <f t="array" ref="B375">INDEX(Countries!D1:D632, MATCH(A375, Countries!B1:B632, 0))</f>
        <v/>
      </c>
      <c r="C375" s="163" t="inlineStr">
        <is>
          <t>Seagrass</t>
        </is>
      </c>
      <c r="D375" s="173" t="n">
        <v>-0.001404411764705882</v>
      </c>
    </row>
    <row r="376">
      <c r="A376" s="126" t="inlineStr">
        <is>
          <t>Albania</t>
        </is>
      </c>
      <c r="B376" s="195">
        <f t="array" ref="B376">INDEX(Countries!D2:D633, MATCH(A376, Countries!B2:B633, 0))</f>
        <v/>
      </c>
      <c r="C376" s="163" t="inlineStr">
        <is>
          <t>Seagrass</t>
        </is>
      </c>
      <c r="D376" s="173" t="n">
        <v>-0.001404411764705882</v>
      </c>
    </row>
    <row r="377">
      <c r="A377" s="126" t="inlineStr">
        <is>
          <t>Algeria</t>
        </is>
      </c>
      <c r="B377" s="195">
        <f t="array" ref="B377">INDEX(Countries!D3:D634, MATCH(A377, Countries!B3:B634, 0))</f>
        <v/>
      </c>
      <c r="C377" s="163" t="inlineStr">
        <is>
          <t>Seagrass</t>
        </is>
      </c>
      <c r="D377" s="173" t="n">
        <v>-0.001404411764705882</v>
      </c>
    </row>
    <row r="378">
      <c r="A378" s="126" t="inlineStr">
        <is>
          <t>Sweden</t>
        </is>
      </c>
      <c r="B378" s="195">
        <f t="array" ref="B378">INDEX(Countries!D1:D635, MATCH(A378, Countries!B1:B635, 0))</f>
        <v/>
      </c>
      <c r="C378" s="163" t="inlineStr">
        <is>
          <t>Seagrass</t>
        </is>
      </c>
      <c r="D378" s="173" t="n">
        <v>-0.001404411764705882</v>
      </c>
    </row>
    <row r="379">
      <c r="A379" s="126" t="inlineStr">
        <is>
          <t>Israel</t>
        </is>
      </c>
      <c r="B379" s="195">
        <f t="array" ref="B379">INDEX(Countries!D2:D636, MATCH(A379, Countries!B2:B636, 0))</f>
        <v/>
      </c>
      <c r="C379" s="163" t="inlineStr">
        <is>
          <t>Seagrass</t>
        </is>
      </c>
      <c r="D379" s="173" t="n">
        <v>-0.001404411764705882</v>
      </c>
    </row>
    <row r="380">
      <c r="A380" s="126" t="inlineStr">
        <is>
          <t>Montserrat</t>
        </is>
      </c>
      <c r="B380" s="195">
        <f t="array" ref="B380">INDEX(Countries!D1:D637, MATCH(A380, Countries!B1:B637, 0))</f>
        <v/>
      </c>
      <c r="C380" s="163" t="inlineStr">
        <is>
          <t>Seagrass</t>
        </is>
      </c>
      <c r="D380" s="173" t="n">
        <v>-0.001404411764705882</v>
      </c>
    </row>
    <row r="381">
      <c r="A381" s="126" t="inlineStr">
        <is>
          <t>Libya</t>
        </is>
      </c>
      <c r="B381" s="195">
        <f t="array" ref="B381">INDEX(Countries!D2:D638, MATCH(A381, Countries!B2:B638, 0))</f>
        <v/>
      </c>
      <c r="C381" s="163" t="inlineStr">
        <is>
          <t>Seagrass</t>
        </is>
      </c>
      <c r="D381" s="173" t="n">
        <v>-0.001404411764705882</v>
      </c>
    </row>
    <row r="382">
      <c r="A382" s="126" t="inlineStr">
        <is>
          <t>Netherlands</t>
        </is>
      </c>
      <c r="B382" s="195">
        <f t="array" ref="B382">INDEX(Countries!D146:D639, MATCH(A382, Countries!B146:B639, 0))</f>
        <v/>
      </c>
      <c r="C382" s="163" t="inlineStr">
        <is>
          <t>Seagrass</t>
        </is>
      </c>
      <c r="D382" s="173" t="n">
        <v>-0.001404411764705882</v>
      </c>
    </row>
    <row r="383">
      <c r="A383" s="126" t="inlineStr">
        <is>
          <t>Poland</t>
        </is>
      </c>
      <c r="B383" s="195">
        <f t="array" ref="B383">INDEX(Countries!D147:D640, MATCH(A383, Countries!B147:B640, 0))</f>
        <v/>
      </c>
      <c r="C383" s="163" t="inlineStr">
        <is>
          <t>Seagrass</t>
        </is>
      </c>
      <c r="D383" s="173" t="n">
        <v>-0.001404411764705882</v>
      </c>
    </row>
    <row r="384">
      <c r="A384" s="126" t="inlineStr">
        <is>
          <t>Turkey</t>
        </is>
      </c>
      <c r="B384" s="195">
        <f t="array" ref="B384">INDEX(Countries!D1:D641, MATCH(A384, Countries!B1:B641, 0))</f>
        <v/>
      </c>
      <c r="C384" s="163" t="inlineStr">
        <is>
          <t>Seagrass</t>
        </is>
      </c>
      <c r="D384" s="173" t="n">
        <v>-0.001404411764705882</v>
      </c>
    </row>
    <row r="385">
      <c r="A385" s="126" t="inlineStr">
        <is>
          <t>Jordan</t>
        </is>
      </c>
      <c r="B385" s="195">
        <f t="array" ref="B385">INDEX(Countries!D2:D642, MATCH(A385, Countries!B2:B642, 0))</f>
        <v/>
      </c>
      <c r="C385" s="163" t="inlineStr">
        <is>
          <t>Seagrass</t>
        </is>
      </c>
      <c r="D385" s="173" t="n">
        <v>-0.001404411764705882</v>
      </c>
    </row>
    <row r="386">
      <c r="A386" s="126" t="inlineStr">
        <is>
          <t>China, Hong Kong Special Administrative Region</t>
        </is>
      </c>
      <c r="B386" s="195">
        <f t="array" ref="B386">INDEX(Countries!D3:D643, MATCH(A386, Countries!B3:B643, 0))</f>
        <v/>
      </c>
      <c r="C386" s="163" t="inlineStr">
        <is>
          <t>Seagrass</t>
        </is>
      </c>
      <c r="D386" s="173" t="n">
        <v>-0.001404411764705882</v>
      </c>
    </row>
    <row r="387">
      <c r="A387" s="126" t="inlineStr">
        <is>
          <t>Slovenia</t>
        </is>
      </c>
      <c r="B387" s="195">
        <f t="array" ref="B387">INDEX(Countries!D1:D644, MATCH(A387, Countries!B1:B644, 0))</f>
        <v/>
      </c>
      <c r="C387" s="163" t="inlineStr">
        <is>
          <t>Seagrass</t>
        </is>
      </c>
      <c r="D387" s="173" t="n">
        <v>-0.001404411764705882</v>
      </c>
    </row>
    <row r="388">
      <c r="A388" s="126" t="inlineStr">
        <is>
          <t>Argentina</t>
        </is>
      </c>
      <c r="B388" s="195">
        <f t="array" ref="B388">INDEX(Countries!D2:D645, MATCH(A388, Countries!B2:B645, 0))</f>
        <v/>
      </c>
      <c r="C388" s="163" t="inlineStr">
        <is>
          <t>Seagrass</t>
        </is>
      </c>
      <c r="D388" s="173" t="n">
        <v>-0.001404411764705882</v>
      </c>
    </row>
    <row r="389">
      <c r="A389" s="126" t="inlineStr">
        <is>
          <t>Azerbaijan</t>
        </is>
      </c>
      <c r="B389" s="195">
        <f t="array" ref="B389">INDEX(Countries!D3:D646, MATCH(A389, Countries!B3:B646, 0))</f>
        <v/>
      </c>
      <c r="C389" s="163" t="inlineStr">
        <is>
          <t>Seagrass</t>
        </is>
      </c>
      <c r="D389" s="173" t="n">
        <v>-0.001404411764705882</v>
      </c>
    </row>
    <row r="390">
      <c r="A390" s="126" t="inlineStr">
        <is>
          <t>Belgium</t>
        </is>
      </c>
      <c r="B390" s="195">
        <f t="array" ref="B390">INDEX(Countries!D4:D647, MATCH(A390, Countries!B4:B647, 0))</f>
        <v/>
      </c>
      <c r="C390" s="163" t="inlineStr">
        <is>
          <t>Seagrass</t>
        </is>
      </c>
      <c r="D390" s="173" t="n">
        <v>-0.001404411764705882</v>
      </c>
    </row>
    <row r="391">
      <c r="A391" s="126" t="inlineStr">
        <is>
          <t>Bosnia and Herzegovina</t>
        </is>
      </c>
      <c r="B391" s="195">
        <f t="array" ref="B391">INDEX(Countries!D5:D648, MATCH(A391, Countries!B5:B648, 0))</f>
        <v/>
      </c>
      <c r="C391" s="163" t="inlineStr">
        <is>
          <t>Seagrass</t>
        </is>
      </c>
      <c r="D391" s="173" t="n">
        <v>-0.001404411764705882</v>
      </c>
    </row>
    <row r="392">
      <c r="A392" s="126" t="inlineStr">
        <is>
          <t>British Indian Ocean Territory</t>
        </is>
      </c>
      <c r="B392" s="195">
        <f t="array" ref="B392">INDEX(Countries!D6:D649, MATCH(A392, Countries!B6:B649, 0))</f>
        <v/>
      </c>
      <c r="C392" s="163" t="inlineStr">
        <is>
          <t>Seagrass</t>
        </is>
      </c>
      <c r="D392" s="173" t="n">
        <v>-0.001404411764705882</v>
      </c>
    </row>
    <row r="393">
      <c r="A393" s="126" t="inlineStr">
        <is>
          <t>Bulgaria</t>
        </is>
      </c>
      <c r="B393" s="195">
        <f t="array" ref="B393">INDEX(Countries!D7:D650, MATCH(A393, Countries!B7:B650, 0))</f>
        <v/>
      </c>
      <c r="C393" s="163" t="inlineStr">
        <is>
          <t>Seagrass</t>
        </is>
      </c>
      <c r="D393" s="173" t="n">
        <v>-0.001404411764705882</v>
      </c>
    </row>
    <row r="394">
      <c r="A394" s="126" t="inlineStr">
        <is>
          <t>Cabo Verde</t>
        </is>
      </c>
      <c r="B394" s="195">
        <f t="array" ref="B394">INDEX(Countries!D8:D651, MATCH(A394, Countries!B8:B651, 0))</f>
        <v/>
      </c>
      <c r="C394" s="163" t="inlineStr">
        <is>
          <t>Seagrass</t>
        </is>
      </c>
      <c r="D394" s="173" t="n">
        <v>-0.001404411764705882</v>
      </c>
    </row>
    <row r="395">
      <c r="A395" s="126" t="inlineStr">
        <is>
          <t>Chile</t>
        </is>
      </c>
      <c r="B395" s="195">
        <f t="array" ref="B395">INDEX(Countries!D9:D652, MATCH(A395, Countries!B9:B652, 0))</f>
        <v/>
      </c>
      <c r="C395" s="163" t="inlineStr">
        <is>
          <t>Seagrass</t>
        </is>
      </c>
      <c r="D395" s="173" t="n">
        <v>-0.001404411764705882</v>
      </c>
    </row>
    <row r="396">
      <c r="A396" s="126" t="inlineStr">
        <is>
          <t>Estonia</t>
        </is>
      </c>
      <c r="B396" s="195">
        <f t="array" ref="B396">INDEX(Countries!D10:D653, MATCH(A396, Countries!B10:B653, 0))</f>
        <v/>
      </c>
      <c r="C396" s="163" t="inlineStr">
        <is>
          <t>Seagrass</t>
        </is>
      </c>
      <c r="D396" s="173" t="n">
        <v>-0.001404411764705882</v>
      </c>
    </row>
    <row r="397">
      <c r="A397" s="126" t="inlineStr">
        <is>
          <t>Falkland Islands (Malvinas)</t>
        </is>
      </c>
      <c r="B397" s="195">
        <f t="array" ref="B397">INDEX(Countries!D11:D654, MATCH(A397, Countries!B11:B654, 0))</f>
        <v/>
      </c>
      <c r="C397" s="163" t="inlineStr">
        <is>
          <t>Seagrass</t>
        </is>
      </c>
      <c r="D397" s="173" t="n">
        <v>-0.001404411764705882</v>
      </c>
    </row>
    <row r="398">
      <c r="A398" s="126" t="inlineStr">
        <is>
          <t>Faroe Islands</t>
        </is>
      </c>
      <c r="B398" s="195">
        <f t="array" ref="B398">INDEX(Countries!D12:D655, MATCH(A398, Countries!B12:B655, 0))</f>
        <v/>
      </c>
      <c r="C398" s="163" t="inlineStr">
        <is>
          <t>Seagrass</t>
        </is>
      </c>
      <c r="D398" s="173" t="n">
        <v>-0.001404411764705882</v>
      </c>
    </row>
    <row r="399">
      <c r="A399" s="126" t="inlineStr">
        <is>
          <t>Finland</t>
        </is>
      </c>
      <c r="B399" s="195">
        <f t="array" ref="B399">INDEX(Countries!D13:D656, MATCH(A399, Countries!B13:B656, 0))</f>
        <v/>
      </c>
      <c r="C399" s="163" t="inlineStr">
        <is>
          <t>Seagrass</t>
        </is>
      </c>
      <c r="D399" s="173" t="n">
        <v>-0.001404411764705882</v>
      </c>
    </row>
    <row r="400">
      <c r="A400" s="126" t="inlineStr">
        <is>
          <t>Georgia</t>
        </is>
      </c>
      <c r="B400" s="195">
        <f t="array" ref="B400">INDEX(Countries!D14:D657, MATCH(A400, Countries!B14:B657, 0))</f>
        <v/>
      </c>
      <c r="C400" s="163" t="inlineStr">
        <is>
          <t>Seagrass</t>
        </is>
      </c>
      <c r="D400" s="173" t="n">
        <v>-0.001404411764705882</v>
      </c>
    </row>
    <row r="401">
      <c r="A401" s="126" t="inlineStr">
        <is>
          <t>Gibraltar</t>
        </is>
      </c>
      <c r="B401" s="195">
        <f t="array" ref="B401">INDEX(Countries!D15:D658, MATCH(A401, Countries!B15:B658, 0))</f>
        <v/>
      </c>
      <c r="C401" s="163" t="inlineStr">
        <is>
          <t>Seagrass</t>
        </is>
      </c>
      <c r="D401" s="173" t="n">
        <v>-0.001404411764705882</v>
      </c>
    </row>
    <row r="402">
      <c r="A402" s="126" t="inlineStr">
        <is>
          <t>Greenland</t>
        </is>
      </c>
      <c r="B402" s="195">
        <f t="array" ref="B402">INDEX(Countries!D16:D659, MATCH(A402, Countries!B16:B659, 0))</f>
        <v/>
      </c>
      <c r="C402" s="163" t="inlineStr">
        <is>
          <t>Seagrass</t>
        </is>
      </c>
      <c r="D402" s="173" t="n">
        <v>-0.001404411764705882</v>
      </c>
    </row>
    <row r="403">
      <c r="A403" s="126" t="inlineStr">
        <is>
          <t>Guernsey</t>
        </is>
      </c>
      <c r="B403" s="195">
        <f t="array" ref="B403">INDEX(Countries!D17:D660, MATCH(A403, Countries!B17:B660, 0))</f>
        <v/>
      </c>
      <c r="C403" s="163" t="inlineStr">
        <is>
          <t>Seagrass</t>
        </is>
      </c>
      <c r="D403" s="173" t="n">
        <v>-0.001404411764705882</v>
      </c>
    </row>
    <row r="404">
      <c r="A404" s="126" t="inlineStr">
        <is>
          <t>Iceland</t>
        </is>
      </c>
      <c r="B404" s="195">
        <f t="array" ref="B404">INDEX(Countries!D18:D661, MATCH(A404, Countries!B18:B661, 0))</f>
        <v/>
      </c>
      <c r="C404" s="163" t="inlineStr">
        <is>
          <t>Seagrass</t>
        </is>
      </c>
      <c r="D404" s="173" t="n">
        <v>-0.001404411764705882</v>
      </c>
    </row>
    <row r="405">
      <c r="A405" s="126" t="inlineStr">
        <is>
          <t>Iraq</t>
        </is>
      </c>
      <c r="B405" s="195">
        <f t="array" ref="B405">INDEX(Countries!D19:D662, MATCH(A405, Countries!B19:B662, 0))</f>
        <v/>
      </c>
      <c r="C405" s="163" t="inlineStr">
        <is>
          <t>Seagrass</t>
        </is>
      </c>
      <c r="D405" s="173" t="n">
        <v>-0.001404411764705882</v>
      </c>
    </row>
    <row r="406">
      <c r="A406" s="126" t="inlineStr">
        <is>
          <t>Ireland</t>
        </is>
      </c>
      <c r="B406" s="195">
        <f t="array" ref="B406">INDEX(Countries!D20:D663, MATCH(A406, Countries!B20:B663, 0))</f>
        <v/>
      </c>
      <c r="C406" s="163" t="inlineStr">
        <is>
          <t>Seagrass</t>
        </is>
      </c>
      <c r="D406" s="173" t="n">
        <v>-0.001404411764705882</v>
      </c>
    </row>
    <row r="407">
      <c r="A407" s="126" t="inlineStr">
        <is>
          <t>Isle of Man</t>
        </is>
      </c>
      <c r="B407" s="195">
        <f t="array" ref="B407">INDEX(Countries!D21:D664, MATCH(A407, Countries!B21:B664, 0))</f>
        <v/>
      </c>
      <c r="C407" s="163" t="inlineStr">
        <is>
          <t>Seagrass</t>
        </is>
      </c>
      <c r="D407" s="173" t="n">
        <v>-0.001404411764705882</v>
      </c>
    </row>
    <row r="408">
      <c r="A408" s="126" t="inlineStr">
        <is>
          <t>Jersey</t>
        </is>
      </c>
      <c r="B408" s="195">
        <f t="array" ref="B408">INDEX(Countries!D22:D665, MATCH(A408, Countries!B22:B665, 0))</f>
        <v/>
      </c>
      <c r="C408" s="163" t="inlineStr">
        <is>
          <t>Seagrass</t>
        </is>
      </c>
      <c r="D408" s="173" t="n">
        <v>-0.001404411764705882</v>
      </c>
    </row>
    <row r="409">
      <c r="A409" s="126" t="inlineStr">
        <is>
          <t>Kazakhstan</t>
        </is>
      </c>
      <c r="B409" s="195">
        <f t="array" ref="B409">INDEX(Countries!D23:D666, MATCH(A409, Countries!B23:B666, 0))</f>
        <v/>
      </c>
      <c r="C409" s="163" t="inlineStr">
        <is>
          <t>Seagrass</t>
        </is>
      </c>
      <c r="D409" s="173" t="n">
        <v>-0.001404411764705882</v>
      </c>
    </row>
    <row r="410">
      <c r="A410" s="126" t="inlineStr">
        <is>
          <t>Democratic People's Republic of Korea</t>
        </is>
      </c>
      <c r="B410" s="195">
        <f t="array" ref="B410">INDEX(Countries!D24:D667, MATCH(A410, Countries!B24:B667, 0))</f>
        <v/>
      </c>
      <c r="C410" s="163" t="inlineStr">
        <is>
          <t>Seagrass</t>
        </is>
      </c>
      <c r="D410" s="173" t="n">
        <v>-0.001404411764705882</v>
      </c>
    </row>
    <row r="411">
      <c r="A411" s="126" t="inlineStr">
        <is>
          <t>Republic of Korea</t>
        </is>
      </c>
      <c r="B411" s="195">
        <f t="array" ref="B411">INDEX(Countries!D1:D668, MATCH(A411, Countries!B1:B668, 0))</f>
        <v/>
      </c>
      <c r="C411" s="163" t="inlineStr">
        <is>
          <t>Seagrass</t>
        </is>
      </c>
      <c r="D411" s="173" t="n">
        <v>-0.001404411764705882</v>
      </c>
    </row>
    <row r="412">
      <c r="A412" s="126" t="inlineStr">
        <is>
          <t>Latvia</t>
        </is>
      </c>
      <c r="B412" s="195">
        <f t="array" ref="B412">INDEX(Countries!D2:D669, MATCH(A412, Countries!B2:B669, 0))</f>
        <v/>
      </c>
      <c r="C412" s="163" t="inlineStr">
        <is>
          <t>Seagrass</t>
        </is>
      </c>
      <c r="D412" s="173" t="n">
        <v>-0.001404411764705882</v>
      </c>
    </row>
    <row r="413">
      <c r="A413" s="126" t="inlineStr">
        <is>
          <t>Lebanon</t>
        </is>
      </c>
      <c r="B413" s="195">
        <f t="array" ref="B413">INDEX(Countries!D3:D670, MATCH(A413, Countries!B3:B670, 0))</f>
        <v/>
      </c>
      <c r="C413" s="163" t="inlineStr">
        <is>
          <t>Seagrass</t>
        </is>
      </c>
      <c r="D413" s="173" t="n">
        <v>-0.001404411764705882</v>
      </c>
    </row>
    <row r="414">
      <c r="A414" s="126" t="inlineStr">
        <is>
          <t>Lithuania</t>
        </is>
      </c>
      <c r="B414" s="195">
        <f t="array" ref="B414">INDEX(Countries!D4:D671, MATCH(A414, Countries!B4:B671, 0))</f>
        <v/>
      </c>
      <c r="C414" s="163" t="inlineStr">
        <is>
          <t>Seagrass</t>
        </is>
      </c>
      <c r="D414" s="173" t="n">
        <v>-0.001404411764705882</v>
      </c>
    </row>
    <row r="415">
      <c r="A415" s="126" t="inlineStr">
        <is>
          <t>Monaco</t>
        </is>
      </c>
      <c r="B415" s="195">
        <f t="array" ref="B415">INDEX(Countries!D5:D672, MATCH(A415, Countries!B5:B672, 0))</f>
        <v/>
      </c>
      <c r="C415" s="163" t="inlineStr">
        <is>
          <t>Seagrass</t>
        </is>
      </c>
      <c r="D415" s="173" t="n">
        <v>-0.001404411764705882</v>
      </c>
    </row>
    <row r="416">
      <c r="A416" s="126" t="inlineStr">
        <is>
          <t>Montenegro</t>
        </is>
      </c>
      <c r="B416" s="195">
        <f t="array" ref="B416">INDEX(Countries!D6:D673, MATCH(A416, Countries!B6:B673, 0))</f>
        <v/>
      </c>
      <c r="C416" s="163" t="inlineStr">
        <is>
          <t>Seagrass</t>
        </is>
      </c>
      <c r="D416" s="173" t="n">
        <v>-0.001404411764705882</v>
      </c>
    </row>
    <row r="417">
      <c r="A417" s="126" t="inlineStr">
        <is>
          <t>Morocco</t>
        </is>
      </c>
      <c r="B417" s="195">
        <f t="array" ref="B417">INDEX(Countries!D7:D674, MATCH(A417, Countries!B7:B674, 0))</f>
        <v/>
      </c>
      <c r="C417" s="163" t="inlineStr">
        <is>
          <t>Seagrass</t>
        </is>
      </c>
      <c r="D417" s="173" t="n">
        <v>-0.001404411764705882</v>
      </c>
    </row>
    <row r="418">
      <c r="A418" s="126" t="inlineStr">
        <is>
          <t>Namibia</t>
        </is>
      </c>
      <c r="B418" s="195">
        <f t="array" ref="B418">INDEX(Countries!D8:D675, MATCH(A418, Countries!B8:B675, 0))</f>
        <v/>
      </c>
      <c r="C418" s="163" t="inlineStr">
        <is>
          <t>Seagrass</t>
        </is>
      </c>
      <c r="D418" s="173" t="n">
        <v>-0.001404411764705882</v>
      </c>
    </row>
    <row r="419">
      <c r="A419" s="126" t="inlineStr">
        <is>
          <t>Nauru</t>
        </is>
      </c>
      <c r="B419" s="195">
        <f t="array" ref="B419">INDEX(Countries!D9:D676, MATCH(A419, Countries!B9:B676, 0))</f>
        <v/>
      </c>
      <c r="C419" s="163" t="inlineStr">
        <is>
          <t>Seagrass</t>
        </is>
      </c>
      <c r="D419" s="173" t="n">
        <v>-0.001404411764705882</v>
      </c>
    </row>
    <row r="420">
      <c r="A420" s="126" t="inlineStr">
        <is>
          <t>Niue</t>
        </is>
      </c>
      <c r="B420" s="195">
        <f t="array" ref="B420">INDEX(Countries!D10:D677, MATCH(A420, Countries!B10:B677, 0))</f>
        <v/>
      </c>
      <c r="C420" s="163" t="inlineStr">
        <is>
          <t>Seagrass</t>
        </is>
      </c>
      <c r="D420" s="173" t="n">
        <v>-0.001404411764705882</v>
      </c>
    </row>
    <row r="421">
      <c r="A421" s="126" t="inlineStr">
        <is>
          <t>Northern Mariana Islands</t>
        </is>
      </c>
      <c r="B421" s="195">
        <f t="array" ref="B421">INDEX(Countries!D11:D678, MATCH(A421, Countries!B11:B678, 0))</f>
        <v/>
      </c>
      <c r="C421" s="163" t="inlineStr">
        <is>
          <t>Seagrass</t>
        </is>
      </c>
      <c r="D421" s="173" t="n">
        <v>-0.001404411764705882</v>
      </c>
    </row>
    <row r="422">
      <c r="A422" s="126" t="inlineStr">
        <is>
          <t>Pitcairn</t>
        </is>
      </c>
      <c r="B422" s="195">
        <f t="array" ref="B422">INDEX(Countries!D12:D679, MATCH(A422, Countries!B12:B679, 0))</f>
        <v/>
      </c>
      <c r="C422" s="163" t="inlineStr">
        <is>
          <t>Seagrass</t>
        </is>
      </c>
      <c r="D422" s="173" t="n">
        <v>-0.001404411764705882</v>
      </c>
    </row>
    <row r="423">
      <c r="A423" s="126" t="inlineStr">
        <is>
          <t>Portugal</t>
        </is>
      </c>
      <c r="B423" s="195">
        <f t="array" ref="B423">INDEX(Countries!D13:D680, MATCH(A423, Countries!B13:B680, 0))</f>
        <v/>
      </c>
      <c r="C423" s="163" t="inlineStr">
        <is>
          <t>Seagrass</t>
        </is>
      </c>
      <c r="D423" s="173" t="n">
        <v>-0.001404411764705882</v>
      </c>
    </row>
    <row r="424">
      <c r="A424" s="126" t="inlineStr">
        <is>
          <t>Réunion</t>
        </is>
      </c>
      <c r="B424" s="195">
        <f t="array" ref="B424">INDEX(Countries!D14:D681, MATCH(A424, Countries!B14:B681, 0))</f>
        <v/>
      </c>
      <c r="C424" s="163" t="inlineStr">
        <is>
          <t>Seagrass</t>
        </is>
      </c>
      <c r="D424" s="173" t="n">
        <v>-0.001404411764705882</v>
      </c>
    </row>
    <row r="425">
      <c r="A425" s="126" t="inlineStr">
        <is>
          <t>Romania</t>
        </is>
      </c>
      <c r="B425" s="195">
        <f t="array" ref="B425">INDEX(Countries!D15:D682, MATCH(A425, Countries!B15:B682, 0))</f>
        <v/>
      </c>
      <c r="C425" s="163" t="inlineStr">
        <is>
          <t>Seagrass</t>
        </is>
      </c>
      <c r="D425" s="173" t="n">
        <v>-0.001404411764705882</v>
      </c>
    </row>
    <row r="426">
      <c r="A426" s="126" t="inlineStr">
        <is>
          <t>Saint Helena</t>
        </is>
      </c>
      <c r="B426" s="195">
        <f t="array" ref="B426">INDEX(Countries!D190:D683, MATCH(A426, Countries!B190:B683, 0))</f>
        <v/>
      </c>
      <c r="C426" s="163" t="inlineStr">
        <is>
          <t>Seagrass</t>
        </is>
      </c>
      <c r="D426" s="173" t="n">
        <v>-0.001404411764705882</v>
      </c>
    </row>
    <row r="427">
      <c r="A427" s="126" t="inlineStr">
        <is>
          <t>Saint Pierre and Miquelon</t>
        </is>
      </c>
      <c r="B427" s="195">
        <f t="array" ref="B427">INDEX(Countries!D191:D684, MATCH(A427, Countries!B191:B684, 0))</f>
        <v/>
      </c>
      <c r="C427" s="163" t="inlineStr">
        <is>
          <t>Seagrass</t>
        </is>
      </c>
      <c r="D427" s="173" t="n">
        <v>-0.001404411764705882</v>
      </c>
    </row>
    <row r="428">
      <c r="A428" s="126" t="inlineStr">
        <is>
          <t>Syrian Arab Republic</t>
        </is>
      </c>
      <c r="B428" s="195">
        <f t="array" ref="B428">INDEX(Countries!D192:D685, MATCH(A428, Countries!B192:B685, 0))</f>
        <v/>
      </c>
      <c r="C428" s="163" t="inlineStr">
        <is>
          <t>Seagrass</t>
        </is>
      </c>
      <c r="D428" s="173" t="n">
        <v>-0.001404411764705882</v>
      </c>
    </row>
    <row r="429">
      <c r="A429" s="126" t="inlineStr">
        <is>
          <t>Tokelau</t>
        </is>
      </c>
      <c r="B429" s="195">
        <f t="array" ref="B429">INDEX(Countries!D193:D686, MATCH(A429, Countries!B193:B686, 0))</f>
        <v/>
      </c>
      <c r="C429" s="163" t="inlineStr">
        <is>
          <t>Seagrass</t>
        </is>
      </c>
      <c r="D429" s="173" t="n">
        <v>-0.001404411764705882</v>
      </c>
    </row>
    <row r="430">
      <c r="A430" s="126" t="inlineStr">
        <is>
          <t>Turkmenistan</t>
        </is>
      </c>
      <c r="B430" s="195">
        <f t="array" ref="B430">INDEX(Countries!D194:D687, MATCH(A430, Countries!B194:B687, 0))</f>
        <v/>
      </c>
      <c r="C430" s="163" t="inlineStr">
        <is>
          <t>Seagrass</t>
        </is>
      </c>
      <c r="D430" s="173" t="n">
        <v>-0.001404411764705882</v>
      </c>
    </row>
    <row r="431">
      <c r="A431" s="126" t="inlineStr">
        <is>
          <t>Uruguay</t>
        </is>
      </c>
      <c r="B431" s="195">
        <f t="array" ref="B431">INDEX(Countries!D195:D688, MATCH(A431, Countries!B195:B688, 0))</f>
        <v/>
      </c>
      <c r="C431" s="163" t="inlineStr">
        <is>
          <t>Seagrass</t>
        </is>
      </c>
      <c r="D431" s="173" t="n">
        <v>-0.001404411764705882</v>
      </c>
    </row>
    <row r="432">
      <c r="A432" s="126" t="inlineStr">
        <is>
          <t>Western Sahara</t>
        </is>
      </c>
      <c r="B432" s="195">
        <f t="array" ref="B432">INDEX(Countries!D1:D689, MATCH(A432, Countries!B1:B689, 0))</f>
        <v/>
      </c>
      <c r="C432" s="163" t="inlineStr">
        <is>
          <t>Seagrass</t>
        </is>
      </c>
      <c r="D432" s="173" t="n">
        <v>-0.001404411764705882</v>
      </c>
    </row>
    <row r="433">
      <c r="A433" s="126" t="inlineStr">
        <is>
          <t>Afghanistan</t>
        </is>
      </c>
      <c r="B433" s="195">
        <f t="array" ref="B433">INDEX(Countries!D2:D690, MATCH(A433, Countries!B2:B690, 0))</f>
        <v/>
      </c>
      <c r="C433" s="163" t="inlineStr">
        <is>
          <t>Seagrass</t>
        </is>
      </c>
      <c r="D433" s="173" t="n">
        <v>-0.001404411764705882</v>
      </c>
    </row>
    <row r="434">
      <c r="A434" s="126" t="inlineStr">
        <is>
          <t>Armenia</t>
        </is>
      </c>
      <c r="B434" s="195">
        <f t="array" ref="B434">INDEX(Countries!D3:D691, MATCH(A434, Countries!B3:B691, 0))</f>
        <v/>
      </c>
      <c r="C434" s="163" t="inlineStr">
        <is>
          <t>Seagrass</t>
        </is>
      </c>
      <c r="D434" s="173" t="n">
        <v>-0.001404411764705882</v>
      </c>
    </row>
    <row r="435">
      <c r="A435" s="126" t="inlineStr">
        <is>
          <t>Austria</t>
        </is>
      </c>
      <c r="B435" s="195">
        <f t="array" ref="B435">INDEX(Countries!D4:D692, MATCH(A435, Countries!B4:B692, 0))</f>
        <v/>
      </c>
      <c r="C435" s="163" t="inlineStr">
        <is>
          <t>Seagrass</t>
        </is>
      </c>
      <c r="D435" s="173" t="n">
        <v>-0.001404411764705882</v>
      </c>
    </row>
    <row r="436">
      <c r="A436" s="126" t="inlineStr">
        <is>
          <t>Burundi</t>
        </is>
      </c>
      <c r="B436" s="195">
        <f t="array" ref="B436">INDEX(Countries!D5:D693, MATCH(A436, Countries!B5:B693, 0))</f>
        <v/>
      </c>
      <c r="C436" s="163" t="inlineStr">
        <is>
          <t>Seagrass</t>
        </is>
      </c>
      <c r="D436" s="173" t="n">
        <v>-0.001404411764705882</v>
      </c>
    </row>
    <row r="437">
      <c r="A437" s="126" t="inlineStr">
        <is>
          <t>Burkina Faso</t>
        </is>
      </c>
      <c r="B437" s="195">
        <f t="array" ref="B437">INDEX(Countries!D6:D694, MATCH(A437, Countries!B6:B694, 0))</f>
        <v/>
      </c>
      <c r="C437" s="163" t="inlineStr">
        <is>
          <t>Seagrass</t>
        </is>
      </c>
      <c r="D437" s="173" t="n">
        <v>-0.001404411764705882</v>
      </c>
    </row>
    <row r="438">
      <c r="A438" s="126" t="inlineStr">
        <is>
          <t>Belarus</t>
        </is>
      </c>
      <c r="B438" s="195">
        <f t="array" ref="B438">INDEX(Countries!D7:D695, MATCH(A438, Countries!B7:B695, 0))</f>
        <v/>
      </c>
      <c r="C438" s="163" t="inlineStr">
        <is>
          <t>Seagrass</t>
        </is>
      </c>
      <c r="D438" s="173" t="n">
        <v>-0.001404411764705882</v>
      </c>
    </row>
    <row r="439">
      <c r="A439" s="126" t="inlineStr">
        <is>
          <t>Bolivia (Plurinational State of)</t>
        </is>
      </c>
      <c r="B439" s="195">
        <f t="array" ref="B439">INDEX(Countries!D8:D696, MATCH(A439, Countries!B8:B696, 0))</f>
        <v/>
      </c>
      <c r="C439" s="163" t="inlineStr">
        <is>
          <t>Seagrass</t>
        </is>
      </c>
      <c r="D439" s="173" t="n">
        <v>-0.001404411764705882</v>
      </c>
    </row>
    <row r="440">
      <c r="A440" s="126" t="inlineStr">
        <is>
          <t>Bhutan</t>
        </is>
      </c>
      <c r="B440" s="195">
        <f t="array" ref="B440">INDEX(Countries!D9:D697, MATCH(A440, Countries!B9:B697, 0))</f>
        <v/>
      </c>
      <c r="C440" s="163" t="inlineStr">
        <is>
          <t>Seagrass</t>
        </is>
      </c>
      <c r="D440" s="173" t="n">
        <v>-0.001404411764705882</v>
      </c>
    </row>
    <row r="441">
      <c r="A441" s="126" t="inlineStr">
        <is>
          <t>Botswana</t>
        </is>
      </c>
      <c r="B441" s="195">
        <f t="array" ref="B441">INDEX(Countries!D10:D698, MATCH(A441, Countries!B10:B698, 0))</f>
        <v/>
      </c>
      <c r="C441" s="163" t="inlineStr">
        <is>
          <t>Seagrass</t>
        </is>
      </c>
      <c r="D441" s="173" t="n">
        <v>-0.001404411764705882</v>
      </c>
    </row>
    <row r="442">
      <c r="A442" s="126" t="inlineStr">
        <is>
          <t>Central African Republic</t>
        </is>
      </c>
      <c r="B442" s="195">
        <f t="array" ref="B442">INDEX(Countries!D11:D699, MATCH(A442, Countries!B11:B699, 0))</f>
        <v/>
      </c>
      <c r="C442" s="163" t="inlineStr">
        <is>
          <t>Seagrass</t>
        </is>
      </c>
      <c r="D442" s="173" t="n">
        <v>-0.001404411764705882</v>
      </c>
    </row>
    <row r="443">
      <c r="A443" s="126" t="inlineStr">
        <is>
          <t>Switzerland</t>
        </is>
      </c>
      <c r="B443" s="195">
        <f t="array" ref="B443">INDEX(Countries!D2:D700, MATCH(A443, Countries!B2:B700, 0))</f>
        <v/>
      </c>
      <c r="C443" s="163" t="inlineStr">
        <is>
          <t>Seagrass</t>
        </is>
      </c>
      <c r="D443" s="173" t="n">
        <v>-0.001404411764705882</v>
      </c>
    </row>
    <row r="444">
      <c r="A444" s="126" t="inlineStr">
        <is>
          <t>Czechia</t>
        </is>
      </c>
      <c r="B444" s="195">
        <f t="array" ref="B444">INDEX(Countries!D3:D701, MATCH(A444, Countries!B3:B701, 0))</f>
        <v/>
      </c>
      <c r="C444" s="163" t="inlineStr">
        <is>
          <t>Seagrass</t>
        </is>
      </c>
      <c r="D444" s="173" t="n">
        <v>-0.001404411764705882</v>
      </c>
    </row>
    <row r="445">
      <c r="A445" s="126" t="inlineStr">
        <is>
          <t>Ethiopia</t>
        </is>
      </c>
      <c r="B445" s="195">
        <f t="array" ref="B445">INDEX(Countries!D4:D702, MATCH(A445, Countries!B4:B702, 0))</f>
        <v/>
      </c>
      <c r="C445" s="163" t="inlineStr">
        <is>
          <t>Seagrass</t>
        </is>
      </c>
      <c r="D445" s="173" t="n">
        <v>-0.001404411764705882</v>
      </c>
    </row>
    <row r="446">
      <c r="A446" s="126" t="inlineStr">
        <is>
          <t>Hungary</t>
        </is>
      </c>
      <c r="B446" s="195">
        <f t="array" ref="B446">INDEX(Countries!D5:D703, MATCH(A446, Countries!B5:B703, 0))</f>
        <v/>
      </c>
      <c r="C446" s="163" t="inlineStr">
        <is>
          <t>Seagrass</t>
        </is>
      </c>
      <c r="D446" s="173" t="n">
        <v>-0.001404411764705882</v>
      </c>
    </row>
    <row r="447">
      <c r="A447" s="126" t="inlineStr">
        <is>
          <t>Kyrgyzstan</t>
        </is>
      </c>
      <c r="B447" s="195">
        <f t="array" ref="B447">INDEX(Countries!D6:D704, MATCH(A447, Countries!B6:B704, 0))</f>
        <v/>
      </c>
      <c r="C447" s="163" t="inlineStr">
        <is>
          <t>Seagrass</t>
        </is>
      </c>
      <c r="D447" s="173" t="n">
        <v>-0.001404411764705882</v>
      </c>
    </row>
    <row r="448">
      <c r="A448" s="126" t="inlineStr">
        <is>
          <t>Lao People's Democratic Republic</t>
        </is>
      </c>
      <c r="B448" s="195">
        <f t="array" ref="B448">INDEX(Countries!D7:D705, MATCH(A448, Countries!B7:B705, 0))</f>
        <v/>
      </c>
      <c r="C448" s="163" t="inlineStr">
        <is>
          <t>Seagrass</t>
        </is>
      </c>
      <c r="D448" s="173" t="n">
        <v>-0.001404411764705882</v>
      </c>
    </row>
    <row r="449">
      <c r="A449" s="126" t="inlineStr">
        <is>
          <t>Lesotho</t>
        </is>
      </c>
      <c r="B449" s="195">
        <f t="array" ref="B449">INDEX(Countries!D8:D706, MATCH(A449, Countries!B8:B706, 0))</f>
        <v/>
      </c>
      <c r="C449" s="163" t="inlineStr">
        <is>
          <t>Seagrass</t>
        </is>
      </c>
      <c r="D449" s="173" t="n">
        <v>-0.001404411764705882</v>
      </c>
    </row>
    <row r="450">
      <c r="A450" s="126" t="inlineStr">
        <is>
          <t>Luxembourg</t>
        </is>
      </c>
      <c r="B450" s="195">
        <f t="array" ref="B450">INDEX(Countries!D9:D707, MATCH(A450, Countries!B9:B707, 0))</f>
        <v/>
      </c>
      <c r="C450" s="163" t="inlineStr">
        <is>
          <t>Seagrass</t>
        </is>
      </c>
      <c r="D450" s="173" t="n">
        <v>-0.001404411764705882</v>
      </c>
    </row>
    <row r="451">
      <c r="A451" s="126" t="inlineStr">
        <is>
          <t>Republic of Moldova</t>
        </is>
      </c>
      <c r="B451" s="195">
        <f t="array" ref="B451">INDEX(Countries!D10:D708, MATCH(A451, Countries!B10:B708, 0))</f>
        <v/>
      </c>
      <c r="C451" s="163" t="inlineStr">
        <is>
          <t>Seagrass</t>
        </is>
      </c>
      <c r="D451" s="173" t="n">
        <v>-0.001404411764705882</v>
      </c>
    </row>
    <row r="452">
      <c r="A452" s="126" t="inlineStr">
        <is>
          <t>North Macedonia</t>
        </is>
      </c>
      <c r="B452" s="195">
        <f t="array" ref="B452">INDEX(Countries!D11:D709, MATCH(A452, Countries!B11:B709, 0))</f>
        <v/>
      </c>
      <c r="C452" s="163" t="inlineStr">
        <is>
          <t>Seagrass</t>
        </is>
      </c>
      <c r="D452" s="173" t="n">
        <v>-0.001404411764705882</v>
      </c>
    </row>
    <row r="453">
      <c r="A453" s="126" t="inlineStr">
        <is>
          <t>Mali</t>
        </is>
      </c>
      <c r="B453" s="195">
        <f t="array" ref="B453">INDEX(Countries!D12:D710, MATCH(A453, Countries!B12:B710, 0))</f>
        <v/>
      </c>
      <c r="C453" s="163" t="inlineStr">
        <is>
          <t>Seagrass</t>
        </is>
      </c>
      <c r="D453" s="173" t="n">
        <v>-0.001404411764705882</v>
      </c>
    </row>
    <row r="454">
      <c r="A454" s="126" t="inlineStr">
        <is>
          <t>Mongolia</t>
        </is>
      </c>
      <c r="B454" s="195">
        <f t="array" ref="B454">INDEX(Countries!D13:D711, MATCH(A454, Countries!B13:B711, 0))</f>
        <v/>
      </c>
      <c r="C454" s="163" t="inlineStr">
        <is>
          <t>Seagrass</t>
        </is>
      </c>
      <c r="D454" s="173" t="n">
        <v>-0.001404411764705882</v>
      </c>
    </row>
    <row r="455">
      <c r="A455" s="126" t="inlineStr">
        <is>
          <t>Malawi</t>
        </is>
      </c>
      <c r="B455" s="195">
        <f t="array" ref="B455">INDEX(Countries!D14:D712, MATCH(A455, Countries!B14:B712, 0))</f>
        <v/>
      </c>
      <c r="C455" s="163" t="inlineStr">
        <is>
          <t>Seagrass</t>
        </is>
      </c>
      <c r="D455" s="173" t="n">
        <v>-0.001404411764705882</v>
      </c>
    </row>
    <row r="456">
      <c r="A456" s="126" t="inlineStr">
        <is>
          <t>Niger</t>
        </is>
      </c>
      <c r="B456" s="195">
        <f t="array" ref="B456">INDEX(Countries!D15:D713, MATCH(A456, Countries!B15:B713, 0))</f>
        <v/>
      </c>
      <c r="C456" s="163" t="inlineStr">
        <is>
          <t>Seagrass</t>
        </is>
      </c>
      <c r="D456" s="173" t="n">
        <v>-0.001404411764705882</v>
      </c>
    </row>
    <row r="457">
      <c r="A457" s="126" t="inlineStr">
        <is>
          <t>Nepal</t>
        </is>
      </c>
      <c r="B457" s="195">
        <f t="array" ref="B457">INDEX(Countries!D16:D714, MATCH(A457, Countries!B16:B714, 0))</f>
        <v/>
      </c>
      <c r="C457" s="163" t="inlineStr">
        <is>
          <t>Seagrass</t>
        </is>
      </c>
      <c r="D457" s="173" t="n">
        <v>-0.001404411764705882</v>
      </c>
    </row>
    <row r="458">
      <c r="A458" s="126" t="inlineStr">
        <is>
          <t>Paraguay</t>
        </is>
      </c>
      <c r="B458" s="195">
        <f t="array" ref="B458">INDEX(Countries!D17:D715, MATCH(A458, Countries!B17:B715, 0))</f>
        <v/>
      </c>
      <c r="C458" s="163" t="inlineStr">
        <is>
          <t>Seagrass</t>
        </is>
      </c>
      <c r="D458" s="173" t="n">
        <v>-0.001404411764705882</v>
      </c>
    </row>
    <row r="459">
      <c r="A459" s="126" t="inlineStr">
        <is>
          <t>Rwanda</t>
        </is>
      </c>
      <c r="B459" s="195">
        <f t="array" ref="B459">INDEX(Countries!D18:D716, MATCH(A459, Countries!B18:B716, 0))</f>
        <v/>
      </c>
      <c r="C459" s="163" t="inlineStr">
        <is>
          <t>Seagrass</t>
        </is>
      </c>
      <c r="D459" s="173" t="n">
        <v>-0.001404411764705882</v>
      </c>
    </row>
    <row r="460">
      <c r="A460" s="126" t="inlineStr">
        <is>
          <t>Serbia</t>
        </is>
      </c>
      <c r="B460" s="195">
        <f t="array" ref="B460">INDEX(Countries!D19:D717, MATCH(A460, Countries!B19:B717, 0))</f>
        <v/>
      </c>
      <c r="C460" s="163" t="inlineStr">
        <is>
          <t>Seagrass</t>
        </is>
      </c>
      <c r="D460" s="173" t="n">
        <v>-0.001404411764705882</v>
      </c>
    </row>
    <row r="461">
      <c r="A461" s="126" t="inlineStr">
        <is>
          <t>Slovakia</t>
        </is>
      </c>
      <c r="B461" s="195">
        <f t="array" ref="B461">INDEX(Countries!D20:D718, MATCH(A461, Countries!B20:B718, 0))</f>
        <v/>
      </c>
      <c r="C461" s="163" t="inlineStr">
        <is>
          <t>Seagrass</t>
        </is>
      </c>
      <c r="D461" s="173" t="n">
        <v>-0.001404411764705882</v>
      </c>
    </row>
    <row r="462">
      <c r="A462" s="126" t="inlineStr">
        <is>
          <t>Eswatini</t>
        </is>
      </c>
      <c r="B462" s="195">
        <f t="array" ref="B462">INDEX(Countries!D21:D719, MATCH(A462, Countries!B21:B719, 0))</f>
        <v/>
      </c>
      <c r="C462" s="163" t="inlineStr">
        <is>
          <t>Seagrass</t>
        </is>
      </c>
      <c r="D462" s="173" t="n">
        <v>-0.001404411764705882</v>
      </c>
    </row>
    <row r="463">
      <c r="A463" s="126" t="inlineStr">
        <is>
          <t>Chad</t>
        </is>
      </c>
      <c r="B463" s="195">
        <f t="array" ref="B463">INDEX(Countries!D22:D720, MATCH(A463, Countries!B22:B720, 0))</f>
        <v/>
      </c>
      <c r="C463" s="163" t="inlineStr">
        <is>
          <t>Seagrass</t>
        </is>
      </c>
      <c r="D463" s="173" t="n">
        <v>-0.001404411764705882</v>
      </c>
    </row>
    <row r="464">
      <c r="A464" s="126" t="inlineStr">
        <is>
          <t>Tajikistan</t>
        </is>
      </c>
      <c r="B464" s="195">
        <f t="array" ref="B464">INDEX(Countries!D23:D721, MATCH(A464, Countries!B23:B721, 0))</f>
        <v/>
      </c>
      <c r="C464" s="163" t="inlineStr">
        <is>
          <t>Seagrass</t>
        </is>
      </c>
      <c r="D464" s="173" t="n">
        <v>-0.001404411764705882</v>
      </c>
    </row>
    <row r="465">
      <c r="A465" s="126" t="inlineStr">
        <is>
          <t>Uganda</t>
        </is>
      </c>
      <c r="B465" s="195">
        <f t="array" ref="B465">INDEX(Countries!D229:D722, MATCH(A465, Countries!B229:B722, 0))</f>
        <v/>
      </c>
      <c r="C465" s="163" t="inlineStr">
        <is>
          <t>Seagrass</t>
        </is>
      </c>
      <c r="D465" s="173" t="n">
        <v>-0.001404411764705882</v>
      </c>
    </row>
    <row r="466">
      <c r="A466" s="126" t="inlineStr">
        <is>
          <t>Uzbekistan</t>
        </is>
      </c>
      <c r="B466" s="195">
        <f t="array" ref="B466">INDEX(Countries!D230:D723, MATCH(A466, Countries!B230:B723, 0))</f>
        <v/>
      </c>
      <c r="C466" s="163" t="inlineStr">
        <is>
          <t>Seagrass</t>
        </is>
      </c>
      <c r="D466" s="173" t="n">
        <v>-0.001404411764705882</v>
      </c>
    </row>
    <row r="467">
      <c r="A467" s="126" t="inlineStr">
        <is>
          <t>Zambia</t>
        </is>
      </c>
      <c r="B467" s="195">
        <f t="array" ref="B467">INDEX(Countries!D231:D724, MATCH(A467, Countries!B231:B724, 0))</f>
        <v/>
      </c>
      <c r="C467" s="163" t="inlineStr">
        <is>
          <t>Seagrass</t>
        </is>
      </c>
      <c r="D467" s="173" t="n">
        <v>-0.001404411764705882</v>
      </c>
    </row>
    <row r="468">
      <c r="A468" s="126" t="inlineStr">
        <is>
          <t>Zimbabwe</t>
        </is>
      </c>
      <c r="B468" s="195">
        <f t="array" ref="B468">INDEX(Countries!D2:D725, MATCH(A468, Countries!B2:B725, 0))</f>
        <v/>
      </c>
      <c r="C468" s="163" t="inlineStr">
        <is>
          <t>Seagrass</t>
        </is>
      </c>
      <c r="D468" s="173" t="n">
        <v>-0.001404411764705882</v>
      </c>
    </row>
    <row r="469">
      <c r="A469" s="126" t="inlineStr">
        <is>
          <t>Saint Barthélemy</t>
        </is>
      </c>
      <c r="B469" s="195">
        <f t="array" ref="B469">INDEX(Countries!D3:D726, MATCH(A469, Countries!B3:B726, 0))</f>
        <v/>
      </c>
      <c r="C469" s="163" t="inlineStr">
        <is>
          <t>Seagrass</t>
        </is>
      </c>
      <c r="D469" s="173" t="n">
        <v>-0.001404411764705882</v>
      </c>
    </row>
    <row r="470">
      <c r="A470" s="126" t="inlineStr">
        <is>
          <t>Cocos (Keeling) Islands</t>
        </is>
      </c>
      <c r="B470" s="195">
        <f t="array" ref="B470">INDEX(Countries!D4:D727, MATCH(A470, Countries!B4:B727, 0))</f>
        <v/>
      </c>
      <c r="C470" s="163" t="inlineStr">
        <is>
          <t>Seagrass</t>
        </is>
      </c>
      <c r="D470" s="173" t="n">
        <v>-0.001404411764705882</v>
      </c>
    </row>
    <row r="471">
      <c r="A471" s="126" t="inlineStr">
        <is>
          <t>Christmas Island</t>
        </is>
      </c>
      <c r="B471" s="195">
        <f t="array" ref="B471">INDEX(Countries!D5:D728, MATCH(A471, Countries!B5:B728, 0))</f>
        <v/>
      </c>
      <c r="C471" s="163" t="inlineStr">
        <is>
          <t>Seagrass</t>
        </is>
      </c>
      <c r="D471" s="173" t="n">
        <v>-0.001404411764705882</v>
      </c>
    </row>
    <row r="472">
      <c r="A472" s="126" t="inlineStr">
        <is>
          <t>United States</t>
        </is>
      </c>
      <c r="B472" s="195">
        <f t="array" ref="B472">INDEX(Countries!D2:D729, MATCH(A472, Countries!B2:B729, 0))</f>
        <v/>
      </c>
      <c r="C472" s="163" t="inlineStr">
        <is>
          <t>Salt marsh</t>
        </is>
      </c>
      <c r="D472" s="174" t="n">
        <v>-0.0005387297843646444</v>
      </c>
    </row>
    <row r="473">
      <c r="A473" s="126" t="inlineStr">
        <is>
          <t>Indonesia</t>
        </is>
      </c>
      <c r="B473" s="195">
        <f t="array" ref="B473">INDEX(Countries!D3:D730, MATCH(A473, Countries!B3:B730, 0))</f>
        <v/>
      </c>
      <c r="C473" s="163" t="inlineStr">
        <is>
          <t>Salt marsh</t>
        </is>
      </c>
      <c r="D473" s="174" t="n">
        <v>-0.0028</v>
      </c>
    </row>
    <row r="474">
      <c r="A474" s="126" t="inlineStr">
        <is>
          <t>Australia</t>
        </is>
      </c>
      <c r="B474" s="195">
        <f t="array" ref="B474">INDEX(Countries!D4:D731, MATCH(A474, Countries!B4:B731, 0))</f>
        <v/>
      </c>
      <c r="C474" s="163" t="inlineStr">
        <is>
          <t>Salt marsh</t>
        </is>
      </c>
      <c r="D474" s="174" t="n">
        <v>0</v>
      </c>
    </row>
    <row r="475">
      <c r="A475" s="126" t="inlineStr">
        <is>
          <t>The Bahamas</t>
        </is>
      </c>
      <c r="B475" s="195">
        <f t="array" ref="B475">INDEX(Countries!D5:D732, MATCH(A475, Countries!B5:B732, 0))</f>
        <v/>
      </c>
      <c r="C475" s="163" t="inlineStr">
        <is>
          <t>Salt marsh</t>
        </is>
      </c>
      <c r="D475" s="174" t="n">
        <v>-0.0028</v>
      </c>
    </row>
    <row r="476">
      <c r="A476" s="126" t="inlineStr">
        <is>
          <t>Kenya</t>
        </is>
      </c>
      <c r="B476" s="195">
        <f t="array" ref="B476">INDEX(Countries!D6:D733, MATCH(A476, Countries!B6:B733, 0))</f>
        <v/>
      </c>
      <c r="C476" s="163" t="inlineStr">
        <is>
          <t>Salt marsh</t>
        </is>
      </c>
      <c r="D476" s="174" t="n">
        <v>-0.0028</v>
      </c>
    </row>
    <row r="477">
      <c r="A477" s="126" t="inlineStr">
        <is>
          <t>Mexico</t>
        </is>
      </c>
      <c r="B477" s="195">
        <f t="array" ref="B477">INDEX(Countries!D7:D734, MATCH(A477, Countries!B7:B734, 0))</f>
        <v/>
      </c>
      <c r="C477" s="163" t="inlineStr">
        <is>
          <t>Salt marsh</t>
        </is>
      </c>
      <c r="D477" s="174" t="n">
        <v>-0.0005788277760758742</v>
      </c>
    </row>
    <row r="478">
      <c r="A478" s="126" t="inlineStr">
        <is>
          <t>Colombia</t>
        </is>
      </c>
      <c r="B478" s="195">
        <f t="array" ref="B478">INDEX(Countries!D8:D735, MATCH(A478, Countries!B8:B735, 0))</f>
        <v/>
      </c>
      <c r="C478" s="163" t="inlineStr">
        <is>
          <t>Salt marsh</t>
        </is>
      </c>
      <c r="D478" s="174" t="n">
        <v>-0.0028</v>
      </c>
    </row>
    <row r="479">
      <c r="A479" s="126" t="inlineStr">
        <is>
          <t>India</t>
        </is>
      </c>
      <c r="B479" s="195">
        <f t="array" ref="B479">INDEX(Countries!D9:D736, MATCH(A479, Countries!B9:B736, 0))</f>
        <v/>
      </c>
      <c r="C479" s="163" t="inlineStr">
        <is>
          <t>Salt marsh</t>
        </is>
      </c>
      <c r="D479" s="174" t="n">
        <v>-0.0028</v>
      </c>
    </row>
    <row r="480">
      <c r="A480" s="126" t="inlineStr">
        <is>
          <t>China</t>
        </is>
      </c>
      <c r="B480" s="195">
        <f t="array" ref="B480">INDEX(Countries!D1:D737, MATCH(A480, Countries!B1:B737, 0))</f>
        <v/>
      </c>
      <c r="C480" s="163" t="inlineStr">
        <is>
          <t>Salt marsh</t>
        </is>
      </c>
      <c r="D480" s="174" t="n">
        <v>-0.0004762969853580046</v>
      </c>
    </row>
    <row r="481">
      <c r="A481" s="126" t="inlineStr">
        <is>
          <t>American Samoa</t>
        </is>
      </c>
      <c r="B481" s="195">
        <f t="array" ref="B481">INDEX(Countries!D2:D738, MATCH(A481, Countries!B2:B738, 0))</f>
        <v/>
      </c>
      <c r="C481" s="163" t="inlineStr">
        <is>
          <t>Salt marsh</t>
        </is>
      </c>
      <c r="D481" s="174" t="n">
        <v>-0.0028</v>
      </c>
    </row>
    <row r="482">
      <c r="A482" s="126" t="inlineStr">
        <is>
          <t>Angola</t>
        </is>
      </c>
      <c r="B482" s="195">
        <f t="array" ref="B482">INDEX(Countries!D3:D739, MATCH(A482, Countries!B3:B739, 0))</f>
        <v/>
      </c>
      <c r="C482" s="163" t="inlineStr">
        <is>
          <t>Salt marsh</t>
        </is>
      </c>
      <c r="D482" s="174" t="n">
        <v>-0.0028</v>
      </c>
    </row>
    <row r="483">
      <c r="A483" s="126" t="inlineStr">
        <is>
          <t>Anguilla</t>
        </is>
      </c>
      <c r="B483" s="195">
        <f t="array" ref="B483">INDEX(Countries!D4:D740, MATCH(A483, Countries!B4:B740, 0))</f>
        <v/>
      </c>
      <c r="C483" s="163" t="inlineStr">
        <is>
          <t>Salt marsh</t>
        </is>
      </c>
      <c r="D483" s="174" t="n">
        <v>-0.0028</v>
      </c>
    </row>
    <row r="484">
      <c r="A484" s="126" t="inlineStr">
        <is>
          <t>Antigua and Barbuda</t>
        </is>
      </c>
      <c r="B484" s="195">
        <f t="array" ref="B484">INDEX(Countries!D5:D741, MATCH(A484, Countries!B5:B741, 0))</f>
        <v/>
      </c>
      <c r="C484" s="163" t="inlineStr">
        <is>
          <t>Salt marsh</t>
        </is>
      </c>
      <c r="D484" s="174" t="n">
        <v>-0.0028</v>
      </c>
    </row>
    <row r="485">
      <c r="A485" s="126" t="inlineStr">
        <is>
          <t>Aruba</t>
        </is>
      </c>
      <c r="B485" s="195">
        <f t="array" ref="B485">INDEX(Countries!D6:D742, MATCH(A485, Countries!B6:B742, 0))</f>
        <v/>
      </c>
      <c r="C485" s="163" t="inlineStr">
        <is>
          <t>Salt marsh</t>
        </is>
      </c>
      <c r="D485" s="174" t="n">
        <v>-0.0028</v>
      </c>
    </row>
    <row r="486">
      <c r="A486" s="126" t="inlineStr">
        <is>
          <t>Bahrain</t>
        </is>
      </c>
      <c r="B486" s="195">
        <f t="array" ref="B486">INDEX(Countries!D16:D743, MATCH(A486, Countries!B16:B743, 0))</f>
        <v/>
      </c>
      <c r="C486" s="163" t="inlineStr">
        <is>
          <t>Salt marsh</t>
        </is>
      </c>
      <c r="D486" s="174" t="n">
        <v>-0.0028</v>
      </c>
    </row>
    <row r="487">
      <c r="A487" s="126" t="inlineStr">
        <is>
          <t>Bangladesh</t>
        </is>
      </c>
      <c r="B487" s="195">
        <f t="array" ref="B487">INDEX(Countries!D17:D744, MATCH(A487, Countries!B17:B744, 0))</f>
        <v/>
      </c>
      <c r="C487" s="163" t="inlineStr">
        <is>
          <t>Salt marsh</t>
        </is>
      </c>
      <c r="D487" s="174" t="n">
        <v>-0.0028</v>
      </c>
    </row>
    <row r="488">
      <c r="A488" s="126" t="inlineStr">
        <is>
          <t>Barbados</t>
        </is>
      </c>
      <c r="B488" s="195">
        <f t="array" ref="B488">INDEX(Countries!D18:D745, MATCH(A488, Countries!B18:B745, 0))</f>
        <v/>
      </c>
      <c r="C488" s="163" t="inlineStr">
        <is>
          <t>Salt marsh</t>
        </is>
      </c>
      <c r="D488" s="174" t="n">
        <v>-0.0028</v>
      </c>
    </row>
    <row r="489">
      <c r="A489" s="126" t="inlineStr">
        <is>
          <t>Belize</t>
        </is>
      </c>
      <c r="B489" s="195">
        <f t="array" ref="B489">INDEX(Countries!D19:D746, MATCH(A489, Countries!B19:B746, 0))</f>
        <v/>
      </c>
      <c r="C489" s="163" t="inlineStr">
        <is>
          <t>Salt marsh</t>
        </is>
      </c>
      <c r="D489" s="174" t="n">
        <v>-0.0028</v>
      </c>
    </row>
    <row r="490">
      <c r="A490" s="126" t="inlineStr">
        <is>
          <t>Benin</t>
        </is>
      </c>
      <c r="B490" s="195">
        <f t="array" ref="B490">INDEX(Countries!D20:D747, MATCH(A490, Countries!B20:B747, 0))</f>
        <v/>
      </c>
      <c r="C490" s="163" t="inlineStr">
        <is>
          <t>Salt marsh</t>
        </is>
      </c>
      <c r="D490" s="174" t="n">
        <v>-0.0028</v>
      </c>
    </row>
    <row r="491">
      <c r="A491" s="126" t="inlineStr">
        <is>
          <t>Bermuda</t>
        </is>
      </c>
      <c r="B491" s="195">
        <f t="array" ref="B491">INDEX(Countries!D21:D748, MATCH(A491, Countries!B21:B748, 0))</f>
        <v/>
      </c>
      <c r="C491" s="163" t="inlineStr">
        <is>
          <t>Salt marsh</t>
        </is>
      </c>
      <c r="D491" s="174" t="n">
        <v>-0.0028</v>
      </c>
    </row>
    <row r="492">
      <c r="A492" s="126" t="inlineStr">
        <is>
          <t>Bonaire, Sint Eustatius and Saba</t>
        </is>
      </c>
      <c r="B492" s="195">
        <f t="array" ref="B492">INDEX(Countries!D22:D749, MATCH(A492, Countries!B22:B749, 0))</f>
        <v/>
      </c>
      <c r="C492" s="163" t="inlineStr">
        <is>
          <t>Salt marsh</t>
        </is>
      </c>
      <c r="D492" s="174" t="n">
        <v>-0.0028</v>
      </c>
    </row>
    <row r="493">
      <c r="A493" s="126" t="inlineStr">
        <is>
          <t>Brazil</t>
        </is>
      </c>
      <c r="B493" s="195">
        <f t="array" ref="B493">INDEX(Countries!D23:D750, MATCH(A493, Countries!B23:B750, 0))</f>
        <v/>
      </c>
      <c r="C493" s="163" t="inlineStr">
        <is>
          <t>Salt marsh</t>
        </is>
      </c>
      <c r="D493" s="174" t="n">
        <v>-0.0004018825080019939</v>
      </c>
    </row>
    <row r="494">
      <c r="A494" s="126" t="inlineStr">
        <is>
          <t>British virgin islands</t>
        </is>
      </c>
      <c r="B494" s="195">
        <f t="array" ref="B494">INDEX(Countries!D24:D751, MATCH(A494, Countries!B24:B751, 0))</f>
        <v/>
      </c>
      <c r="C494" s="163" t="inlineStr">
        <is>
          <t>Salt marsh</t>
        </is>
      </c>
      <c r="D494" s="174" t="n">
        <v>-0.0028</v>
      </c>
    </row>
    <row r="495">
      <c r="A495" s="126" t="inlineStr">
        <is>
          <t>Brunei Darussalam</t>
        </is>
      </c>
      <c r="B495" s="195">
        <f t="array" ref="B495">INDEX(Countries!D25:D752, MATCH(A495, Countries!B25:B752, 0))</f>
        <v/>
      </c>
      <c r="C495" s="163" t="inlineStr">
        <is>
          <t>Salt marsh</t>
        </is>
      </c>
      <c r="D495" s="174" t="n">
        <v>-0.0028</v>
      </c>
    </row>
    <row r="496">
      <c r="A496" s="126" t="inlineStr">
        <is>
          <t>Cambodia</t>
        </is>
      </c>
      <c r="B496" s="195">
        <f t="array" ref="B496">INDEX(Countries!D26:D753, MATCH(A496, Countries!B26:B753, 0))</f>
        <v/>
      </c>
      <c r="C496" s="163" t="inlineStr">
        <is>
          <t>Salt marsh</t>
        </is>
      </c>
      <c r="D496" s="174" t="n">
        <v>-0.0028</v>
      </c>
    </row>
    <row r="497">
      <c r="A497" s="126" t="inlineStr">
        <is>
          <t>Cameroon</t>
        </is>
      </c>
      <c r="B497" s="195">
        <f t="array" ref="B497">INDEX(Countries!D27:D754, MATCH(A497, Countries!B27:B754, 0))</f>
        <v/>
      </c>
      <c r="C497" s="163" t="inlineStr">
        <is>
          <t>Salt marsh</t>
        </is>
      </c>
      <c r="D497" s="174" t="n">
        <v>-0.0028</v>
      </c>
    </row>
    <row r="498">
      <c r="A498" s="126" t="inlineStr">
        <is>
          <t>Cayman islands</t>
        </is>
      </c>
      <c r="B498" s="195">
        <f t="array" ref="B498">INDEX(Countries!D28:D755, MATCH(A498, Countries!B28:B755, 0))</f>
        <v/>
      </c>
      <c r="C498" s="163" t="inlineStr">
        <is>
          <t>Salt marsh</t>
        </is>
      </c>
      <c r="D498" s="174" t="n">
        <v>-0.0028</v>
      </c>
    </row>
    <row r="499">
      <c r="A499" s="126" t="inlineStr">
        <is>
          <t>Comoros</t>
        </is>
      </c>
      <c r="B499" s="195">
        <f t="array" ref="B499">INDEX(Countries!D29:D756, MATCH(A499, Countries!B29:B756, 0))</f>
        <v/>
      </c>
      <c r="C499" s="163" t="inlineStr">
        <is>
          <t>Salt marsh</t>
        </is>
      </c>
      <c r="D499" s="174" t="n">
        <v>-0.0028</v>
      </c>
    </row>
    <row r="500">
      <c r="A500" s="126" t="inlineStr">
        <is>
          <t>Cook Islands</t>
        </is>
      </c>
      <c r="B500" s="195">
        <f t="array" ref="B500">INDEX(Countries!D30:D757, MATCH(A500, Countries!B30:B757, 0))</f>
        <v/>
      </c>
      <c r="C500" s="163" t="inlineStr">
        <is>
          <t>Salt marsh</t>
        </is>
      </c>
      <c r="D500" s="174" t="n">
        <v>-0.0028</v>
      </c>
    </row>
    <row r="501">
      <c r="A501" s="126" t="inlineStr">
        <is>
          <t>Costa Rica</t>
        </is>
      </c>
      <c r="B501" s="195">
        <f t="array" ref="B501">INDEX(Countries!D31:D758, MATCH(A501, Countries!B31:B758, 0))</f>
        <v/>
      </c>
      <c r="C501" s="163" t="inlineStr">
        <is>
          <t>Salt marsh</t>
        </is>
      </c>
      <c r="D501" s="174" t="n">
        <v>-0.0028</v>
      </c>
    </row>
    <row r="502">
      <c r="A502" s="126" t="inlineStr">
        <is>
          <t>Côte d'Ivoire</t>
        </is>
      </c>
      <c r="B502" s="195">
        <f t="array" ref="B502">INDEX(Countries!D32:D759, MATCH(A502, Countries!B32:B759, 0))</f>
        <v/>
      </c>
      <c r="C502" s="163" t="inlineStr">
        <is>
          <t>Salt marsh</t>
        </is>
      </c>
      <c r="D502" s="174" t="n">
        <v>-0.0028</v>
      </c>
    </row>
    <row r="503">
      <c r="A503" s="126" t="inlineStr">
        <is>
          <t>Cuba</t>
        </is>
      </c>
      <c r="B503" s="195">
        <f t="array" ref="B503">INDEX(Countries!D33:D760, MATCH(A503, Countries!B33:B760, 0))</f>
        <v/>
      </c>
      <c r="C503" s="163" t="inlineStr">
        <is>
          <t>Salt marsh</t>
        </is>
      </c>
      <c r="D503" s="174" t="n">
        <v>-0.0028</v>
      </c>
    </row>
    <row r="504">
      <c r="A504" s="126" t="inlineStr">
        <is>
          <t>Curaçao</t>
        </is>
      </c>
      <c r="B504" s="195">
        <f t="array" ref="B504">INDEX(Countries!D34:D761, MATCH(A504, Countries!B34:B761, 0))</f>
        <v/>
      </c>
      <c r="C504" s="163" t="inlineStr">
        <is>
          <t>Salt marsh</t>
        </is>
      </c>
      <c r="D504" s="174" t="n">
        <v>-0.0028</v>
      </c>
    </row>
    <row r="505">
      <c r="A505" s="126" t="inlineStr">
        <is>
          <t>Democratic republic of the congo</t>
        </is>
      </c>
      <c r="B505" s="195">
        <f t="array" ref="B505">INDEX(Countries!D35:D762, MATCH(A505, Countries!B35:B762, 0))</f>
        <v/>
      </c>
      <c r="C505" s="163" t="inlineStr">
        <is>
          <t>Salt marsh</t>
        </is>
      </c>
      <c r="D505" s="174" t="n">
        <v>-0.0028</v>
      </c>
    </row>
    <row r="506">
      <c r="A506" s="126" t="inlineStr">
        <is>
          <t>Djibouti</t>
        </is>
      </c>
      <c r="B506" s="195">
        <f t="array" ref="B506">INDEX(Countries!D36:D763, MATCH(A506, Countries!B36:B763, 0))</f>
        <v/>
      </c>
      <c r="C506" s="163" t="inlineStr">
        <is>
          <t>Salt marsh</t>
        </is>
      </c>
      <c r="D506" s="174" t="n">
        <v>-0.0028</v>
      </c>
    </row>
    <row r="507">
      <c r="A507" s="126" t="inlineStr">
        <is>
          <t>Dominica</t>
        </is>
      </c>
      <c r="B507" s="195">
        <f t="array" ref="B507">INDEX(Countries!D37:D764, MATCH(A507, Countries!B37:B764, 0))</f>
        <v/>
      </c>
      <c r="C507" s="163" t="inlineStr">
        <is>
          <t>Salt marsh</t>
        </is>
      </c>
      <c r="D507" s="174" t="n">
        <v>-0.0028</v>
      </c>
    </row>
    <row r="508">
      <c r="A508" s="126" t="inlineStr">
        <is>
          <t>Dominican republic</t>
        </is>
      </c>
      <c r="B508" s="195">
        <f t="array" ref="B508">INDEX(Countries!D38:D765, MATCH(A508, Countries!B38:B765, 0))</f>
        <v/>
      </c>
      <c r="C508" s="163" t="inlineStr">
        <is>
          <t>Salt marsh</t>
        </is>
      </c>
      <c r="D508" s="174" t="n">
        <v>-0.0028</v>
      </c>
    </row>
    <row r="509">
      <c r="A509" s="126" t="inlineStr">
        <is>
          <t>Ecuador</t>
        </is>
      </c>
      <c r="B509" s="195">
        <f t="array" ref="B509">INDEX(Countries!D39:D766, MATCH(A509, Countries!B39:B766, 0))</f>
        <v/>
      </c>
      <c r="C509" s="163" t="inlineStr">
        <is>
          <t>Salt marsh</t>
        </is>
      </c>
      <c r="D509" s="174" t="n">
        <v>-0.0028</v>
      </c>
    </row>
    <row r="510">
      <c r="A510" s="126" t="inlineStr">
        <is>
          <t>Egypt</t>
        </is>
      </c>
      <c r="B510" s="195">
        <f t="array" ref="B510">INDEX(Countries!D40:D767, MATCH(A510, Countries!B40:B767, 0))</f>
        <v/>
      </c>
      <c r="C510" s="163" t="inlineStr">
        <is>
          <t>Salt marsh</t>
        </is>
      </c>
      <c r="D510" s="174" t="n">
        <v>-0.0028</v>
      </c>
    </row>
    <row r="511">
      <c r="A511" s="126" t="inlineStr">
        <is>
          <t>El Salvador</t>
        </is>
      </c>
      <c r="B511" s="195">
        <f t="array" ref="B511">INDEX(Countries!D41:D768, MATCH(A511, Countries!B41:B768, 0))</f>
        <v/>
      </c>
      <c r="C511" s="163" t="inlineStr">
        <is>
          <t>Salt marsh</t>
        </is>
      </c>
      <c r="D511" s="174" t="n">
        <v>-0.0028</v>
      </c>
    </row>
    <row r="512">
      <c r="A512" s="126" t="inlineStr">
        <is>
          <t>Equatorial Guinea</t>
        </is>
      </c>
      <c r="B512" s="195">
        <f t="array" ref="B512">INDEX(Countries!D42:D769, MATCH(A512, Countries!B42:B769, 0))</f>
        <v/>
      </c>
      <c r="C512" s="163" t="inlineStr">
        <is>
          <t>Salt marsh</t>
        </is>
      </c>
      <c r="D512" s="174" t="n">
        <v>-0.0028</v>
      </c>
    </row>
    <row r="513">
      <c r="A513" s="126" t="inlineStr">
        <is>
          <t>Eritrea</t>
        </is>
      </c>
      <c r="B513" s="195">
        <f t="array" ref="B513">INDEX(Countries!D43:D770, MATCH(A513, Countries!B43:B770, 0))</f>
        <v/>
      </c>
      <c r="C513" s="163" t="inlineStr">
        <is>
          <t>Salt marsh</t>
        </is>
      </c>
      <c r="D513" s="174" t="n">
        <v>-0.0028</v>
      </c>
    </row>
    <row r="514">
      <c r="A514" s="126" t="inlineStr">
        <is>
          <t>Fiji</t>
        </is>
      </c>
      <c r="B514" s="195">
        <f t="array" ref="B514">INDEX(Countries!D44:D771, MATCH(A514, Countries!B44:B771, 0))</f>
        <v/>
      </c>
      <c r="C514" s="163" t="inlineStr">
        <is>
          <t>Salt marsh</t>
        </is>
      </c>
      <c r="D514" s="174" t="n">
        <v>-0.0028</v>
      </c>
    </row>
    <row r="515">
      <c r="A515" s="126" t="inlineStr">
        <is>
          <t>French Guiana</t>
        </is>
      </c>
      <c r="B515" s="195">
        <f t="array" ref="B515">INDEX(Countries!D45:D772, MATCH(A515, Countries!B45:B772, 0))</f>
        <v/>
      </c>
      <c r="C515" s="163" t="inlineStr">
        <is>
          <t>Salt marsh</t>
        </is>
      </c>
      <c r="D515" s="174" t="n">
        <v>-0.0028</v>
      </c>
    </row>
    <row r="516">
      <c r="A516" s="126" t="inlineStr">
        <is>
          <t>French Polynesia</t>
        </is>
      </c>
      <c r="B516" s="195">
        <f t="array" ref="B516">INDEX(Countries!D46:D773, MATCH(A516, Countries!B46:B773, 0))</f>
        <v/>
      </c>
      <c r="C516" s="163" t="inlineStr">
        <is>
          <t>Salt marsh</t>
        </is>
      </c>
      <c r="D516" s="174" t="n">
        <v>-0.0028</v>
      </c>
    </row>
    <row r="517">
      <c r="A517" s="126" t="inlineStr">
        <is>
          <t>French Southern Territories</t>
        </is>
      </c>
      <c r="B517" s="195">
        <f t="array" ref="B517">INDEX(Countries!D47:D774, MATCH(A517, Countries!B47:B774, 0))</f>
        <v/>
      </c>
      <c r="C517" s="163" t="inlineStr">
        <is>
          <t>Salt marsh</t>
        </is>
      </c>
      <c r="D517" s="174" t="n">
        <v>-0.0028</v>
      </c>
    </row>
    <row r="518">
      <c r="A518" s="126" t="inlineStr">
        <is>
          <t>Gabon</t>
        </is>
      </c>
      <c r="B518" s="195">
        <f t="array" ref="B518">INDEX(Countries!D48:D775, MATCH(A518, Countries!B48:B775, 0))</f>
        <v/>
      </c>
      <c r="C518" s="163" t="inlineStr">
        <is>
          <t>Salt marsh</t>
        </is>
      </c>
      <c r="D518" s="174" t="n">
        <v>-0.0028</v>
      </c>
    </row>
    <row r="519">
      <c r="A519" s="126" t="inlineStr">
        <is>
          <t>Gambia</t>
        </is>
      </c>
      <c r="B519" s="195">
        <f t="array" ref="B519">INDEX(Countries!D49:D776, MATCH(A519, Countries!B49:B776, 0))</f>
        <v/>
      </c>
      <c r="C519" s="163" t="inlineStr">
        <is>
          <t>Salt marsh</t>
        </is>
      </c>
      <c r="D519" s="174" t="n">
        <v>-0.0028</v>
      </c>
    </row>
    <row r="520">
      <c r="A520" s="126" t="inlineStr">
        <is>
          <t>Ghana</t>
        </is>
      </c>
      <c r="B520" s="195">
        <f t="array" ref="B520">INDEX(Countries!D50:D777, MATCH(A520, Countries!B50:B777, 0))</f>
        <v/>
      </c>
      <c r="C520" s="163" t="inlineStr">
        <is>
          <t>Salt marsh</t>
        </is>
      </c>
      <c r="D520" s="174" t="n">
        <v>-0.0028</v>
      </c>
    </row>
    <row r="521">
      <c r="A521" s="126" t="inlineStr">
        <is>
          <t>Grenada</t>
        </is>
      </c>
      <c r="B521" s="195">
        <f t="array" ref="B521">INDEX(Countries!D51:D778, MATCH(A521, Countries!B51:B778, 0))</f>
        <v/>
      </c>
      <c r="C521" s="163" t="inlineStr">
        <is>
          <t>Salt marsh</t>
        </is>
      </c>
      <c r="D521" s="174" t="n">
        <v>-0.0028</v>
      </c>
    </row>
    <row r="522">
      <c r="A522" s="126" t="inlineStr">
        <is>
          <t>Guadeloupe</t>
        </is>
      </c>
      <c r="B522" s="195">
        <f t="array" ref="B522">INDEX(Countries!D52:D779, MATCH(A522, Countries!B52:B779, 0))</f>
        <v/>
      </c>
      <c r="C522" s="163" t="inlineStr">
        <is>
          <t>Salt marsh</t>
        </is>
      </c>
      <c r="D522" s="174" t="n">
        <v>-0.0028</v>
      </c>
    </row>
    <row r="523">
      <c r="A523" s="126" t="inlineStr">
        <is>
          <t>Guam</t>
        </is>
      </c>
      <c r="B523" s="195">
        <f t="array" ref="B523">INDEX(Countries!D53:D780, MATCH(A523, Countries!B53:B780, 0))</f>
        <v/>
      </c>
      <c r="C523" s="163" t="inlineStr">
        <is>
          <t>Salt marsh</t>
        </is>
      </c>
      <c r="D523" s="174" t="n">
        <v>-0.0028</v>
      </c>
    </row>
    <row r="524">
      <c r="A524" s="126" t="inlineStr">
        <is>
          <t>Guatemala</t>
        </is>
      </c>
      <c r="B524" s="195">
        <f t="array" ref="B524">INDEX(Countries!D54:D781, MATCH(A524, Countries!B54:B781, 0))</f>
        <v/>
      </c>
      <c r="C524" s="163" t="inlineStr">
        <is>
          <t>Salt marsh</t>
        </is>
      </c>
      <c r="D524" s="174" t="n">
        <v>-0.0028</v>
      </c>
    </row>
    <row r="525">
      <c r="A525" s="126" t="inlineStr">
        <is>
          <t>Guinea</t>
        </is>
      </c>
      <c r="B525" s="195">
        <f t="array" ref="B525">INDEX(Countries!D55:D782, MATCH(A525, Countries!B55:B782, 0))</f>
        <v/>
      </c>
      <c r="C525" s="163" t="inlineStr">
        <is>
          <t>Salt marsh</t>
        </is>
      </c>
      <c r="D525" s="174" t="n">
        <v>-0.0028</v>
      </c>
    </row>
    <row r="526">
      <c r="A526" s="126" t="inlineStr">
        <is>
          <t>Guinea-Bissau</t>
        </is>
      </c>
      <c r="B526" s="195">
        <f t="array" ref="B526">INDEX(Countries!D56:D783, MATCH(A526, Countries!B56:B783, 0))</f>
        <v/>
      </c>
      <c r="C526" s="163" t="inlineStr">
        <is>
          <t>Salt marsh</t>
        </is>
      </c>
      <c r="D526" s="174" t="n">
        <v>-0.0028</v>
      </c>
    </row>
    <row r="527">
      <c r="A527" s="126" t="inlineStr">
        <is>
          <t>Guyana</t>
        </is>
      </c>
      <c r="B527" s="195">
        <f t="array" ref="B527">INDEX(Countries!D57:D784, MATCH(A527, Countries!B57:B784, 0))</f>
        <v/>
      </c>
      <c r="C527" s="163" t="inlineStr">
        <is>
          <t>Salt marsh</t>
        </is>
      </c>
      <c r="D527" s="174" t="n">
        <v>-0.0028</v>
      </c>
    </row>
    <row r="528">
      <c r="A528" s="126" t="inlineStr">
        <is>
          <t>Haiti</t>
        </is>
      </c>
      <c r="B528" s="195">
        <f t="array" ref="B528">INDEX(Countries!D58:D785, MATCH(A528, Countries!B58:B785, 0))</f>
        <v/>
      </c>
      <c r="C528" s="163" t="inlineStr">
        <is>
          <t>Salt marsh</t>
        </is>
      </c>
      <c r="D528" s="174" t="n">
        <v>-0.0028</v>
      </c>
    </row>
    <row r="529">
      <c r="A529" s="126" t="inlineStr">
        <is>
          <t>Honduras</t>
        </is>
      </c>
      <c r="B529" s="195">
        <f t="array" ref="B529">INDEX(Countries!D59:D786, MATCH(A529, Countries!B59:B786, 0))</f>
        <v/>
      </c>
      <c r="C529" s="163" t="inlineStr">
        <is>
          <t>Salt marsh</t>
        </is>
      </c>
      <c r="D529" s="174" t="n">
        <v>-0.0028</v>
      </c>
    </row>
    <row r="530">
      <c r="A530" s="126" t="inlineStr">
        <is>
          <t>Iran (Islamic Republic of)</t>
        </is>
      </c>
      <c r="B530" s="195">
        <f t="array" ref="B530">INDEX(Countries!D60:D787, MATCH(A530, Countries!B60:B787, 0))</f>
        <v/>
      </c>
      <c r="C530" s="163" t="inlineStr">
        <is>
          <t>Salt marsh</t>
        </is>
      </c>
      <c r="D530" s="174" t="n">
        <v>-0.0028</v>
      </c>
    </row>
    <row r="531">
      <c r="A531" s="126" t="inlineStr">
        <is>
          <t>Jamaica</t>
        </is>
      </c>
      <c r="B531" s="195">
        <f t="array" ref="B531">INDEX(Countries!D61:D788, MATCH(A531, Countries!B61:B788, 0))</f>
        <v/>
      </c>
      <c r="C531" s="163" t="inlineStr">
        <is>
          <t>Salt marsh</t>
        </is>
      </c>
      <c r="D531" s="174" t="n">
        <v>-0.0028</v>
      </c>
    </row>
    <row r="532">
      <c r="A532" s="126" t="inlineStr">
        <is>
          <t>Japan</t>
        </is>
      </c>
      <c r="B532" s="195">
        <f t="array" ref="B532">INDEX(Countries!D62:D789, MATCH(A532, Countries!B62:B789, 0))</f>
        <v/>
      </c>
      <c r="C532" s="163" t="inlineStr">
        <is>
          <t>Salt marsh</t>
        </is>
      </c>
      <c r="D532" s="174" t="n">
        <v>-0.0028</v>
      </c>
    </row>
    <row r="533">
      <c r="A533" s="126" t="inlineStr">
        <is>
          <t>Kiribati</t>
        </is>
      </c>
      <c r="B533" s="195">
        <f t="array" ref="B533">INDEX(Countries!D63:D790, MATCH(A533, Countries!B63:B790, 0))</f>
        <v/>
      </c>
      <c r="C533" s="163" t="inlineStr">
        <is>
          <t>Salt marsh</t>
        </is>
      </c>
      <c r="D533" s="174" t="n">
        <v>-0.0028</v>
      </c>
    </row>
    <row r="534">
      <c r="A534" s="126" t="inlineStr">
        <is>
          <t>Liberia</t>
        </is>
      </c>
      <c r="B534" s="195">
        <f t="array" ref="B534">INDEX(Countries!D64:D791, MATCH(A534, Countries!B64:B791, 0))</f>
        <v/>
      </c>
      <c r="C534" s="163" t="inlineStr">
        <is>
          <t>Salt marsh</t>
        </is>
      </c>
      <c r="D534" s="174" t="n">
        <v>-0.0028</v>
      </c>
    </row>
    <row r="535">
      <c r="A535" s="126" t="inlineStr">
        <is>
          <t>Madagascar</t>
        </is>
      </c>
      <c r="B535" s="195">
        <f t="array" ref="B535">INDEX(Countries!D65:D792, MATCH(A535, Countries!B65:B792, 0))</f>
        <v/>
      </c>
      <c r="C535" s="163" t="inlineStr">
        <is>
          <t>Salt marsh</t>
        </is>
      </c>
      <c r="D535" s="174" t="n">
        <v>-0.0008335614106527167</v>
      </c>
    </row>
    <row r="536">
      <c r="A536" s="126" t="inlineStr">
        <is>
          <t>Malaysia</t>
        </is>
      </c>
      <c r="B536" s="195">
        <f t="array" ref="B536">INDEX(Countries!D66:D793, MATCH(A536, Countries!B66:B793, 0))</f>
        <v/>
      </c>
      <c r="C536" s="163" t="inlineStr">
        <is>
          <t>Salt marsh</t>
        </is>
      </c>
      <c r="D536" s="174" t="n">
        <v>-0.0028</v>
      </c>
    </row>
    <row r="537">
      <c r="A537" s="126" t="inlineStr">
        <is>
          <t>Maldives</t>
        </is>
      </c>
      <c r="B537" s="195">
        <f t="array" ref="B537">INDEX(Countries!D67:D794, MATCH(A537, Countries!B67:B794, 0))</f>
        <v/>
      </c>
      <c r="C537" s="163" t="inlineStr">
        <is>
          <t>Salt marsh</t>
        </is>
      </c>
      <c r="D537" s="174" t="n">
        <v>-0.0028</v>
      </c>
    </row>
    <row r="538">
      <c r="A538" s="126" t="inlineStr">
        <is>
          <t>Marshall Islands</t>
        </is>
      </c>
      <c r="B538" s="195">
        <f t="array" ref="B538">INDEX(Countries!D68:D795, MATCH(A538, Countries!B68:B795, 0))</f>
        <v/>
      </c>
      <c r="C538" s="163" t="inlineStr">
        <is>
          <t>Salt marsh</t>
        </is>
      </c>
      <c r="D538" s="174" t="n">
        <v>-0.0028</v>
      </c>
    </row>
    <row r="539">
      <c r="A539" s="126" t="inlineStr">
        <is>
          <t>Martinique</t>
        </is>
      </c>
      <c r="B539" s="195">
        <f t="array" ref="B539">INDEX(Countries!D69:D796, MATCH(A539, Countries!B69:B796, 0))</f>
        <v/>
      </c>
      <c r="C539" s="163" t="inlineStr">
        <is>
          <t>Salt marsh</t>
        </is>
      </c>
      <c r="D539" s="174" t="n">
        <v>-0.0028</v>
      </c>
    </row>
    <row r="540">
      <c r="A540" s="126" t="inlineStr">
        <is>
          <t>Mauritania</t>
        </is>
      </c>
      <c r="B540" s="195">
        <f t="array" ref="B540">INDEX(Countries!D70:D797, MATCH(A540, Countries!B70:B797, 0))</f>
        <v/>
      </c>
      <c r="C540" s="163" t="inlineStr">
        <is>
          <t>Salt marsh</t>
        </is>
      </c>
      <c r="D540" s="174" t="n">
        <v>-0.0028</v>
      </c>
    </row>
    <row r="541">
      <c r="A541" s="126" t="inlineStr">
        <is>
          <t>Mauritius</t>
        </is>
      </c>
      <c r="B541" s="195">
        <f t="array" ref="B541">INDEX(Countries!D71:D798, MATCH(A541, Countries!B71:B798, 0))</f>
        <v/>
      </c>
      <c r="C541" s="163" t="inlineStr">
        <is>
          <t>Salt marsh</t>
        </is>
      </c>
      <c r="D541" s="174" t="n">
        <v>-0.0028</v>
      </c>
    </row>
    <row r="542">
      <c r="A542" s="126" t="inlineStr">
        <is>
          <t>Mayotte</t>
        </is>
      </c>
      <c r="B542" s="195">
        <f t="array" ref="B542">INDEX(Countries!D72:D799, MATCH(A542, Countries!B72:B799, 0))</f>
        <v/>
      </c>
      <c r="C542" s="163" t="inlineStr">
        <is>
          <t>Salt marsh</t>
        </is>
      </c>
      <c r="D542" s="174" t="n">
        <v>-0.0028</v>
      </c>
    </row>
    <row r="543">
      <c r="A543" s="126" t="inlineStr">
        <is>
          <t>Micronesia (Federated States of)</t>
        </is>
      </c>
      <c r="B543" s="195">
        <f t="array" ref="B543">INDEX(Countries!D73:D800, MATCH(A543, Countries!B73:B800, 0))</f>
        <v/>
      </c>
      <c r="C543" s="163" t="inlineStr">
        <is>
          <t>Salt marsh</t>
        </is>
      </c>
      <c r="D543" s="174" t="n">
        <v>-0.0028</v>
      </c>
    </row>
    <row r="544">
      <c r="A544" s="126" t="inlineStr">
        <is>
          <t>Mozambique</t>
        </is>
      </c>
      <c r="B544" s="195">
        <f t="array" ref="B544">INDEX(Countries!D74:D801, MATCH(A544, Countries!B74:B801, 0))</f>
        <v/>
      </c>
      <c r="C544" s="163" t="inlineStr">
        <is>
          <t>Salt marsh</t>
        </is>
      </c>
      <c r="D544" s="174" t="n">
        <v>-0.0028</v>
      </c>
    </row>
    <row r="545">
      <c r="A545" s="126" t="inlineStr">
        <is>
          <t>Myanmar</t>
        </is>
      </c>
      <c r="B545" s="195">
        <f t="array" ref="B545">INDEX(Countries!D75:D802, MATCH(A545, Countries!B75:B802, 0))</f>
        <v/>
      </c>
      <c r="C545" s="163" t="inlineStr">
        <is>
          <t>Salt marsh</t>
        </is>
      </c>
      <c r="D545" s="174" t="n">
        <v>-0.0028</v>
      </c>
    </row>
    <row r="546">
      <c r="A546" s="126" t="inlineStr">
        <is>
          <t>New Caledonia</t>
        </is>
      </c>
      <c r="B546" s="195">
        <f t="array" ref="B546">INDEX(Countries!D76:D803, MATCH(A546, Countries!B76:B803, 0))</f>
        <v/>
      </c>
      <c r="C546" s="163" t="inlineStr">
        <is>
          <t>Salt marsh</t>
        </is>
      </c>
      <c r="D546" s="174" t="n">
        <v>-0.0028</v>
      </c>
    </row>
    <row r="547">
      <c r="A547" s="126" t="inlineStr">
        <is>
          <t>New Zealand</t>
        </is>
      </c>
      <c r="B547" s="195">
        <f t="array" ref="B547">INDEX(Countries!D77:D804, MATCH(A547, Countries!B77:B804, 0))</f>
        <v/>
      </c>
      <c r="C547" s="163" t="inlineStr">
        <is>
          <t>Salt marsh</t>
        </is>
      </c>
      <c r="D547" s="174" t="n">
        <v>-0.001340100409416123</v>
      </c>
    </row>
    <row r="548">
      <c r="A548" s="126" t="inlineStr">
        <is>
          <t>Nicaragua</t>
        </is>
      </c>
      <c r="B548" s="195">
        <f t="array" ref="B548">INDEX(Countries!D78:D805, MATCH(A548, Countries!B78:B805, 0))</f>
        <v/>
      </c>
      <c r="C548" s="163" t="inlineStr">
        <is>
          <t>Salt marsh</t>
        </is>
      </c>
      <c r="D548" s="174" t="n">
        <v>-0.0028</v>
      </c>
    </row>
    <row r="549">
      <c r="A549" s="126" t="inlineStr">
        <is>
          <t>Nigeria</t>
        </is>
      </c>
      <c r="B549" s="195">
        <f t="array" ref="B549">INDEX(Countries!D79:D806, MATCH(A549, Countries!B79:B806, 0))</f>
        <v/>
      </c>
      <c r="C549" s="163" t="inlineStr">
        <is>
          <t>Salt marsh</t>
        </is>
      </c>
      <c r="D549" s="174" t="n">
        <v>-0.0028</v>
      </c>
    </row>
    <row r="550">
      <c r="A550" s="126" t="inlineStr">
        <is>
          <t>Oman</t>
        </is>
      </c>
      <c r="B550" s="195">
        <f t="array" ref="B550">INDEX(Countries!D80:D807, MATCH(A550, Countries!B80:B807, 0))</f>
        <v/>
      </c>
      <c r="C550" s="163" t="inlineStr">
        <is>
          <t>Salt marsh</t>
        </is>
      </c>
      <c r="D550" s="174" t="n">
        <v>-0.0028</v>
      </c>
    </row>
    <row r="551">
      <c r="A551" s="126" t="inlineStr">
        <is>
          <t>Pakistan</t>
        </is>
      </c>
      <c r="B551" s="195">
        <f t="array" ref="B551">INDEX(Countries!D81:D808, MATCH(A551, Countries!B81:B808, 0))</f>
        <v/>
      </c>
      <c r="C551" s="163" t="inlineStr">
        <is>
          <t>Salt marsh</t>
        </is>
      </c>
      <c r="D551" s="174" t="n">
        <v>-0.0028</v>
      </c>
    </row>
    <row r="552">
      <c r="A552" s="126" t="inlineStr">
        <is>
          <t>Palau</t>
        </is>
      </c>
      <c r="B552" s="195">
        <f t="array" ref="B552">INDEX(Countries!D82:D809, MATCH(A552, Countries!B82:B809, 0))</f>
        <v/>
      </c>
      <c r="C552" s="163" t="inlineStr">
        <is>
          <t>Salt marsh</t>
        </is>
      </c>
      <c r="D552" s="174" t="n">
        <v>-0.0028</v>
      </c>
    </row>
    <row r="553">
      <c r="A553" s="126" t="inlineStr">
        <is>
          <t>Panama</t>
        </is>
      </c>
      <c r="B553" s="195">
        <f t="array" ref="B553">INDEX(Countries!D83:D810, MATCH(A553, Countries!B83:B810, 0))</f>
        <v/>
      </c>
      <c r="C553" s="163" t="inlineStr">
        <is>
          <t>Salt marsh</t>
        </is>
      </c>
      <c r="D553" s="174" t="n">
        <v>-0.0028</v>
      </c>
    </row>
    <row r="554">
      <c r="A554" s="126" t="inlineStr">
        <is>
          <t>Papua New Guinea</t>
        </is>
      </c>
      <c r="B554" s="195">
        <f t="array" ref="B554">INDEX(Countries!D84:D811, MATCH(A554, Countries!B84:B811, 0))</f>
        <v/>
      </c>
      <c r="C554" s="163" t="inlineStr">
        <is>
          <t>Salt marsh</t>
        </is>
      </c>
      <c r="D554" s="174" t="n">
        <v>-0.0028</v>
      </c>
    </row>
    <row r="555">
      <c r="A555" s="126" t="inlineStr">
        <is>
          <t>Peru</t>
        </is>
      </c>
      <c r="B555" s="195">
        <f t="array" ref="B555">INDEX(Countries!D85:D812, MATCH(A555, Countries!B85:B812, 0))</f>
        <v/>
      </c>
      <c r="C555" s="163" t="inlineStr">
        <is>
          <t>Salt marsh</t>
        </is>
      </c>
      <c r="D555" s="174" t="n">
        <v>0</v>
      </c>
    </row>
    <row r="556">
      <c r="A556" s="126" t="inlineStr">
        <is>
          <t>Philippines</t>
        </is>
      </c>
      <c r="B556" s="195">
        <f t="array" ref="B556">INDEX(Countries!D86:D813, MATCH(A556, Countries!B86:B813, 0))</f>
        <v/>
      </c>
      <c r="C556" s="163" t="inlineStr">
        <is>
          <t>Salt marsh</t>
        </is>
      </c>
      <c r="D556" s="174" t="n">
        <v>-0.0028</v>
      </c>
    </row>
    <row r="557">
      <c r="A557" s="126" t="inlineStr">
        <is>
          <t>Puerto Rico</t>
        </is>
      </c>
      <c r="B557" s="195">
        <f t="array" ref="B557">INDEX(Countries!D87:D814, MATCH(A557, Countries!B87:B814, 0))</f>
        <v/>
      </c>
      <c r="C557" s="163" t="inlineStr">
        <is>
          <t>Salt marsh</t>
        </is>
      </c>
      <c r="D557" s="174" t="n">
        <v>-0.0028</v>
      </c>
    </row>
    <row r="558">
      <c r="A558" s="126" t="inlineStr">
        <is>
          <t>Qatar</t>
        </is>
      </c>
      <c r="B558" s="195">
        <f t="array" ref="B558">INDEX(Countries!D8:D815, MATCH(A558, Countries!B8:B815, 0))</f>
        <v/>
      </c>
      <c r="C558" s="163" t="inlineStr">
        <is>
          <t>Salt marsh</t>
        </is>
      </c>
      <c r="D558" s="174" t="n">
        <v>-0.0028</v>
      </c>
    </row>
    <row r="559">
      <c r="A559" s="126" t="inlineStr">
        <is>
          <t>Congo</t>
        </is>
      </c>
      <c r="B559" s="195">
        <f t="array" ref="B559">INDEX(Countries!D9:D816, MATCH(A559, Countries!B9:B816, 0))</f>
        <v/>
      </c>
      <c r="C559" s="163" t="inlineStr">
        <is>
          <t>Salt marsh</t>
        </is>
      </c>
      <c r="D559" s="174" t="n">
        <v>-0.0028</v>
      </c>
    </row>
    <row r="560">
      <c r="A560" s="126" t="inlineStr">
        <is>
          <t>Saint Kitts and Nevis</t>
        </is>
      </c>
      <c r="B560" s="195">
        <f t="array" ref="B560">INDEX(Countries!D90:D817, MATCH(A560, Countries!B90:B817, 0))</f>
        <v/>
      </c>
      <c r="C560" s="163" t="inlineStr">
        <is>
          <t>Salt marsh</t>
        </is>
      </c>
      <c r="D560" s="174" t="n">
        <v>-0.0028</v>
      </c>
    </row>
    <row r="561">
      <c r="A561" s="126" t="inlineStr">
        <is>
          <t>Saint Lucia</t>
        </is>
      </c>
      <c r="B561" s="195">
        <f t="array" ref="B561">INDEX(Countries!D91:D818, MATCH(A561, Countries!B91:B818, 0))</f>
        <v/>
      </c>
      <c r="C561" s="163" t="inlineStr">
        <is>
          <t>Salt marsh</t>
        </is>
      </c>
      <c r="D561" s="174" t="n">
        <v>-0.0028</v>
      </c>
    </row>
    <row r="562">
      <c r="A562" s="126" t="inlineStr">
        <is>
          <t>Saint Vincent and the Grenadines</t>
        </is>
      </c>
      <c r="B562" s="195">
        <f t="array" ref="B562">INDEX(Countries!D92:D819, MATCH(A562, Countries!B92:B819, 0))</f>
        <v/>
      </c>
      <c r="C562" s="163" t="inlineStr">
        <is>
          <t>Salt marsh</t>
        </is>
      </c>
      <c r="D562" s="174" t="n">
        <v>-0.0028</v>
      </c>
    </row>
    <row r="563">
      <c r="A563" s="126" t="inlineStr">
        <is>
          <t>Saint Martin (French part)</t>
        </is>
      </c>
      <c r="B563" s="195">
        <f t="array" ref="B563">INDEX(Countries!D93:D820, MATCH(A563, Countries!B93:B820, 0))</f>
        <v/>
      </c>
      <c r="C563" s="163" t="inlineStr">
        <is>
          <t>Salt marsh</t>
        </is>
      </c>
      <c r="D563" s="174" t="n">
        <v>-0.0028</v>
      </c>
    </row>
    <row r="564">
      <c r="A564" s="126" t="inlineStr">
        <is>
          <t>Samoa</t>
        </is>
      </c>
      <c r="B564" s="195">
        <f t="array" ref="B564">INDEX(Countries!D94:D821, MATCH(A564, Countries!B94:B821, 0))</f>
        <v/>
      </c>
      <c r="C564" s="163" t="inlineStr">
        <is>
          <t>Salt marsh</t>
        </is>
      </c>
      <c r="D564" s="174" t="n">
        <v>-0.0028</v>
      </c>
    </row>
    <row r="565">
      <c r="A565" s="126" t="inlineStr">
        <is>
          <t>Sao Tome and Principe</t>
        </is>
      </c>
      <c r="B565" s="195">
        <f t="array" ref="B565">INDEX(Countries!D95:D822, MATCH(A565, Countries!B95:B822, 0))</f>
        <v/>
      </c>
      <c r="C565" s="163" t="inlineStr">
        <is>
          <t>Salt marsh</t>
        </is>
      </c>
      <c r="D565" s="174" t="n">
        <v>-0.0028</v>
      </c>
    </row>
    <row r="566">
      <c r="A566" s="126" t="inlineStr">
        <is>
          <t>Saudi Arabia</t>
        </is>
      </c>
      <c r="B566" s="195">
        <f t="array" ref="B566">INDEX(Countries!D96:D823, MATCH(A566, Countries!B96:B823, 0))</f>
        <v/>
      </c>
      <c r="C566" s="163" t="inlineStr">
        <is>
          <t>Salt marsh</t>
        </is>
      </c>
      <c r="D566" s="174" t="n">
        <v>-0.0028</v>
      </c>
    </row>
    <row r="567">
      <c r="A567" s="126" t="inlineStr">
        <is>
          <t>Senegal</t>
        </is>
      </c>
      <c r="B567" s="195">
        <f t="array" ref="B567">INDEX(Countries!D97:D824, MATCH(A567, Countries!B97:B824, 0))</f>
        <v/>
      </c>
      <c r="C567" s="163" t="inlineStr">
        <is>
          <t>Salt marsh</t>
        </is>
      </c>
      <c r="D567" s="174" t="n">
        <v>-0.0028</v>
      </c>
    </row>
    <row r="568">
      <c r="A568" s="126" t="inlineStr">
        <is>
          <t>Seychelles</t>
        </is>
      </c>
      <c r="B568" s="195">
        <f t="array" ref="B568">INDEX(Countries!D98:D825, MATCH(A568, Countries!B98:B825, 0))</f>
        <v/>
      </c>
      <c r="C568" s="163" t="inlineStr">
        <is>
          <t>Salt marsh</t>
        </is>
      </c>
      <c r="D568" s="174" t="n">
        <v>-0.0028</v>
      </c>
    </row>
    <row r="569">
      <c r="A569" s="126" t="inlineStr">
        <is>
          <t>Sierra Leone</t>
        </is>
      </c>
      <c r="B569" s="195">
        <f t="array" ref="B569">INDEX(Countries!D99:D826, MATCH(A569, Countries!B99:B826, 0))</f>
        <v/>
      </c>
      <c r="C569" s="163" t="inlineStr">
        <is>
          <t>Salt marsh</t>
        </is>
      </c>
      <c r="D569" s="174" t="n">
        <v>-0.0028</v>
      </c>
    </row>
    <row r="570">
      <c r="A570" s="126" t="inlineStr">
        <is>
          <t>Singapore</t>
        </is>
      </c>
      <c r="B570" s="195">
        <f t="array" ref="B570">INDEX(Countries!D100:D827, MATCH(A570, Countries!B100:B827, 0))</f>
        <v/>
      </c>
      <c r="C570" s="163" t="inlineStr">
        <is>
          <t>Salt marsh</t>
        </is>
      </c>
      <c r="D570" s="174" t="n">
        <v>-0.0028</v>
      </c>
    </row>
    <row r="571">
      <c r="A571" s="126" t="inlineStr">
        <is>
          <t>Sint Maarten (Dutch part)</t>
        </is>
      </c>
      <c r="B571" s="195">
        <f t="array" ref="B571">INDEX(Countries!D101:D828, MATCH(A571, Countries!B101:B828, 0))</f>
        <v/>
      </c>
      <c r="C571" s="163" t="inlineStr">
        <is>
          <t>Salt marsh</t>
        </is>
      </c>
      <c r="D571" s="174" t="n">
        <v>-0.0028</v>
      </c>
    </row>
    <row r="572">
      <c r="A572" s="126" t="inlineStr">
        <is>
          <t>Solomon Islands</t>
        </is>
      </c>
      <c r="B572" s="195">
        <f t="array" ref="B572">INDEX(Countries!D102:D829, MATCH(A572, Countries!B102:B829, 0))</f>
        <v/>
      </c>
      <c r="C572" s="163" t="inlineStr">
        <is>
          <t>Salt marsh</t>
        </is>
      </c>
      <c r="D572" s="174" t="n">
        <v>-0.0028</v>
      </c>
    </row>
    <row r="573">
      <c r="A573" s="126" t="inlineStr">
        <is>
          <t>Somalia</t>
        </is>
      </c>
      <c r="B573" s="195">
        <f t="array" ref="B573">INDEX(Countries!D103:D830, MATCH(A573, Countries!B103:B830, 0))</f>
        <v/>
      </c>
      <c r="C573" s="163" t="inlineStr">
        <is>
          <t>Salt marsh</t>
        </is>
      </c>
      <c r="D573" s="174" t="n">
        <v>-0.0028</v>
      </c>
    </row>
    <row r="574">
      <c r="A574" s="126" t="inlineStr">
        <is>
          <t>South Africa</t>
        </is>
      </c>
      <c r="B574" s="195">
        <f t="array" ref="B574">INDEX(Countries!D104:D831, MATCH(A574, Countries!B104:B831, 0))</f>
        <v/>
      </c>
      <c r="C574" s="163" t="inlineStr">
        <is>
          <t>Salt marsh</t>
        </is>
      </c>
      <c r="D574" s="174" t="n">
        <v>0</v>
      </c>
    </row>
    <row r="575">
      <c r="A575" s="126" t="inlineStr">
        <is>
          <t>Sri Lanka</t>
        </is>
      </c>
      <c r="B575" s="195">
        <f t="array" ref="B575">INDEX(Countries!D105:D832, MATCH(A575, Countries!B105:B832, 0))</f>
        <v/>
      </c>
      <c r="C575" s="163" t="inlineStr">
        <is>
          <t>Salt marsh</t>
        </is>
      </c>
      <c r="D575" s="174" t="n">
        <v>-0.0028</v>
      </c>
    </row>
    <row r="576">
      <c r="A576" s="126" t="inlineStr">
        <is>
          <t>Sudan</t>
        </is>
      </c>
      <c r="B576" s="195">
        <f t="array" ref="B576">INDEX(Countries!D106:D833, MATCH(A576, Countries!B106:B833, 0))</f>
        <v/>
      </c>
      <c r="C576" s="163" t="inlineStr">
        <is>
          <t>Salt marsh</t>
        </is>
      </c>
      <c r="D576" s="174" t="n">
        <v>-0.0028</v>
      </c>
    </row>
    <row r="577">
      <c r="A577" s="126" t="inlineStr">
        <is>
          <t>Suriname</t>
        </is>
      </c>
      <c r="B577" s="195">
        <f t="array" ref="B577">INDEX(Countries!D107:D834, MATCH(A577, Countries!B107:B834, 0))</f>
        <v/>
      </c>
      <c r="C577" s="163" t="inlineStr">
        <is>
          <t>Salt marsh</t>
        </is>
      </c>
      <c r="D577" s="174" t="n">
        <v>-0.0028</v>
      </c>
    </row>
    <row r="578">
      <c r="A578" s="126" t="inlineStr">
        <is>
          <t>Taiwan</t>
        </is>
      </c>
      <c r="B578" s="195">
        <f t="array" ref="B578">INDEX(Countries!D108:D835, MATCH(A578, Countries!B108:B835, 0))</f>
        <v/>
      </c>
      <c r="C578" s="163" t="inlineStr">
        <is>
          <t>Salt marsh</t>
        </is>
      </c>
      <c r="D578" s="174" t="n">
        <v>-4.592478405485156e-05</v>
      </c>
    </row>
    <row r="579">
      <c r="A579" s="126" t="inlineStr">
        <is>
          <t>Tanzania, United Republic of</t>
        </is>
      </c>
      <c r="B579" s="195">
        <f t="array" ref="B579">INDEX(Countries!D109:D836, MATCH(A579, Countries!B109:B836, 0))</f>
        <v/>
      </c>
      <c r="C579" s="163" t="inlineStr">
        <is>
          <t>Salt marsh</t>
        </is>
      </c>
      <c r="D579" s="174" t="n">
        <v>-0.0028</v>
      </c>
    </row>
    <row r="580">
      <c r="A580" s="126" t="inlineStr">
        <is>
          <t>Thailand</t>
        </is>
      </c>
      <c r="B580" s="195">
        <f t="array" ref="B580">INDEX(Countries!D110:D837, MATCH(A580, Countries!B110:B837, 0))</f>
        <v/>
      </c>
      <c r="C580" s="163" t="inlineStr">
        <is>
          <t>Salt marsh</t>
        </is>
      </c>
      <c r="D580" s="174" t="n">
        <v>-0.0028</v>
      </c>
    </row>
    <row r="581">
      <c r="A581" s="126" t="inlineStr">
        <is>
          <t>Timor-Leste</t>
        </is>
      </c>
      <c r="B581" s="195">
        <f t="array" ref="B581">INDEX(Countries!D111:D838, MATCH(A581, Countries!B111:B838, 0))</f>
        <v/>
      </c>
      <c r="C581" s="163" t="inlineStr">
        <is>
          <t>Salt marsh</t>
        </is>
      </c>
      <c r="D581" s="174" t="n">
        <v>-0.0028</v>
      </c>
    </row>
    <row r="582">
      <c r="A582" s="126" t="inlineStr">
        <is>
          <t>Togo</t>
        </is>
      </c>
      <c r="B582" s="195">
        <f t="array" ref="B582">INDEX(Countries!D112:D839, MATCH(A582, Countries!B112:B839, 0))</f>
        <v/>
      </c>
      <c r="C582" s="163" t="inlineStr">
        <is>
          <t>Salt marsh</t>
        </is>
      </c>
      <c r="D582" s="174" t="n">
        <v>-0.0028</v>
      </c>
    </row>
    <row r="583">
      <c r="A583" s="126" t="inlineStr">
        <is>
          <t>Tonga</t>
        </is>
      </c>
      <c r="B583" s="195">
        <f t="array" ref="B583">INDEX(Countries!D113:D840, MATCH(A583, Countries!B113:B840, 0))</f>
        <v/>
      </c>
      <c r="C583" s="163" t="inlineStr">
        <is>
          <t>Salt marsh</t>
        </is>
      </c>
      <c r="D583" s="174" t="n">
        <v>-0.0028</v>
      </c>
    </row>
    <row r="584">
      <c r="A584" s="126" t="inlineStr">
        <is>
          <t>Trinidad and Tobago</t>
        </is>
      </c>
      <c r="B584" s="195">
        <f t="array" ref="B584">INDEX(Countries!D113:D841, MATCH(A584, Countries!B113:B841, 0))</f>
        <v/>
      </c>
      <c r="C584" s="163" t="inlineStr">
        <is>
          <t>Salt marsh</t>
        </is>
      </c>
      <c r="D584" s="174" t="n">
        <v>-0.0028</v>
      </c>
    </row>
    <row r="585">
      <c r="A585" s="126" t="inlineStr">
        <is>
          <t>Turks and Caicos Islands</t>
        </is>
      </c>
      <c r="B585" s="195">
        <f t="array" ref="B585">INDEX(Countries!D114:D842, MATCH(A585, Countries!B114:B842, 0))</f>
        <v/>
      </c>
      <c r="C585" s="163" t="inlineStr">
        <is>
          <t>Salt marsh</t>
        </is>
      </c>
      <c r="D585" s="174" t="n">
        <v>-0.0028</v>
      </c>
    </row>
    <row r="586">
      <c r="A586" s="126" t="inlineStr">
        <is>
          <t>Tuvalu</t>
        </is>
      </c>
      <c r="B586" s="195">
        <f t="array" ref="B586">INDEX(Countries!D115:D843, MATCH(A586, Countries!B115:B843, 0))</f>
        <v/>
      </c>
      <c r="C586" s="163" t="inlineStr">
        <is>
          <t>Salt marsh</t>
        </is>
      </c>
      <c r="D586" s="174" t="n">
        <v>-0.0028</v>
      </c>
    </row>
    <row r="587">
      <c r="A587" s="126" t="inlineStr">
        <is>
          <t>United Arab Emirates</t>
        </is>
      </c>
      <c r="B587" s="195">
        <f t="array" ref="B587">INDEX(Countries!D116:D844, MATCH(A587, Countries!B116:B844, 0))</f>
        <v/>
      </c>
      <c r="C587" s="163" t="inlineStr">
        <is>
          <t>Salt marsh</t>
        </is>
      </c>
      <c r="D587" s="174" t="n">
        <v>0</v>
      </c>
    </row>
    <row r="588">
      <c r="A588" s="126" t="inlineStr">
        <is>
          <t>Vanuatu</t>
        </is>
      </c>
      <c r="B588" s="195">
        <f t="array" ref="B588">INDEX(Countries!D117:D845, MATCH(A588, Countries!B117:B845, 0))</f>
        <v/>
      </c>
      <c r="C588" s="163" t="inlineStr">
        <is>
          <t>Salt marsh</t>
        </is>
      </c>
      <c r="D588" s="174" t="n">
        <v>-0.0028</v>
      </c>
    </row>
    <row r="589">
      <c r="A589" s="126" t="inlineStr">
        <is>
          <t>Venezuela, Bolivarian Republic of</t>
        </is>
      </c>
      <c r="B589" s="195">
        <f t="array" ref="B589">INDEX(Countries!D118:D846, MATCH(A589, Countries!B118:B846, 0))</f>
        <v/>
      </c>
      <c r="C589" s="163" t="inlineStr">
        <is>
          <t>Salt marsh</t>
        </is>
      </c>
      <c r="D589" s="174" t="n">
        <v>-0.0028</v>
      </c>
    </row>
    <row r="590">
      <c r="A590" s="126" t="inlineStr">
        <is>
          <t>Viet Nam</t>
        </is>
      </c>
      <c r="B590" s="195">
        <f t="array" ref="B590">INDEX(Countries!D119:D847, MATCH(A590, Countries!B119:B847, 0))</f>
        <v/>
      </c>
      <c r="C590" s="163" t="inlineStr">
        <is>
          <t>Salt marsh</t>
        </is>
      </c>
      <c r="D590" s="174" t="n">
        <v>-0.005687468574636312</v>
      </c>
    </row>
    <row r="591">
      <c r="A591" s="126" t="inlineStr">
        <is>
          <t>Virgin Islands, U.S.</t>
        </is>
      </c>
      <c r="B591" s="195">
        <f t="array" ref="B591">INDEX(Countries!D120:D848, MATCH(A591, Countries!B120:B848, 0))</f>
        <v/>
      </c>
      <c r="C591" s="163" t="inlineStr">
        <is>
          <t>Salt marsh</t>
        </is>
      </c>
      <c r="D591" s="174" t="n">
        <v>-0.0028</v>
      </c>
    </row>
    <row r="592">
      <c r="A592" s="126" t="inlineStr">
        <is>
          <t>Wallis and Futuna</t>
        </is>
      </c>
      <c r="B592" s="195">
        <f t="array" ref="B592">INDEX(Countries!D121:D849, MATCH(A592, Countries!B121:B849, 0))</f>
        <v/>
      </c>
      <c r="C592" s="163" t="inlineStr">
        <is>
          <t>Salt marsh</t>
        </is>
      </c>
      <c r="D592" s="174" t="n">
        <v>-0.0028</v>
      </c>
    </row>
    <row r="593">
      <c r="A593" s="126" t="inlineStr">
        <is>
          <t>Yemen</t>
        </is>
      </c>
      <c r="B593" s="195">
        <f t="array" ref="B593">INDEX(Countries!D122:D850, MATCH(A593, Countries!B122:B850, 0))</f>
        <v/>
      </c>
      <c r="C593" s="163" t="inlineStr">
        <is>
          <t>Salt marsh</t>
        </is>
      </c>
      <c r="D593" s="174" t="n">
        <v>-0.0028</v>
      </c>
    </row>
    <row r="594">
      <c r="A594" s="126" t="inlineStr">
        <is>
          <t>Italy</t>
        </is>
      </c>
      <c r="B594" s="195">
        <f t="array" ref="B594">INDEX(Countries!D1:D851, MATCH(A594, Countries!B1:B851, 0))</f>
        <v/>
      </c>
      <c r="C594" s="163" t="inlineStr">
        <is>
          <t>Salt marsh</t>
        </is>
      </c>
      <c r="D594" s="174" t="n">
        <v>-0.005683500459080504</v>
      </c>
    </row>
    <row r="595">
      <c r="A595" s="126" t="inlineStr">
        <is>
          <t>Ukraine</t>
        </is>
      </c>
      <c r="B595" s="195">
        <f t="array" ref="B595">INDEX(Countries!D124:D852, MATCH(A595, Countries!B124:B852, 0))</f>
        <v/>
      </c>
      <c r="C595" s="163" t="inlineStr">
        <is>
          <t>Salt marsh</t>
        </is>
      </c>
      <c r="D595" s="174" t="n">
        <v>-0.0028</v>
      </c>
    </row>
    <row r="596">
      <c r="A596" s="126" t="inlineStr">
        <is>
          <t>Tunisia</t>
        </is>
      </c>
      <c r="B596" s="195">
        <f t="array" ref="B596">INDEX(Countries!D125:D853, MATCH(A596, Countries!B125:B853, 0))</f>
        <v/>
      </c>
      <c r="C596" s="163" t="inlineStr">
        <is>
          <t>Salt marsh</t>
        </is>
      </c>
      <c r="D596" s="174" t="n">
        <v>-0.0028</v>
      </c>
    </row>
    <row r="597">
      <c r="A597" s="126" t="inlineStr">
        <is>
          <t>Spain</t>
        </is>
      </c>
      <c r="B597" s="195">
        <f t="array" ref="B597">INDEX(Countries!D126:D854, MATCH(A597, Countries!B126:B854, 0))</f>
        <v/>
      </c>
      <c r="C597" s="163" t="inlineStr">
        <is>
          <t>Salt marsh</t>
        </is>
      </c>
      <c r="D597" s="174" t="n">
        <v>0</v>
      </c>
    </row>
    <row r="598">
      <c r="A598" s="126" t="inlineStr">
        <is>
          <t>Kuwait</t>
        </is>
      </c>
      <c r="B598" s="195">
        <f t="array" ref="B598">INDEX(Countries!D1:D855, MATCH(A598, Countries!B1:B855, 0))</f>
        <v/>
      </c>
      <c r="C598" s="163" t="inlineStr">
        <is>
          <t>Salt marsh</t>
        </is>
      </c>
      <c r="D598" s="174" t="n">
        <v>-0.0028</v>
      </c>
    </row>
    <row r="599">
      <c r="A599" s="126" t="inlineStr">
        <is>
          <t>Denmark</t>
        </is>
      </c>
      <c r="B599" s="195">
        <f t="array" ref="B599">INDEX(Countries!D2:D856, MATCH(A599, Countries!B2:B856, 0))</f>
        <v/>
      </c>
      <c r="C599" s="163" t="inlineStr">
        <is>
          <t>Salt marsh</t>
        </is>
      </c>
      <c r="D599" s="174" t="n">
        <v>-0.00168649006654964</v>
      </c>
    </row>
    <row r="600">
      <c r="A600" s="126" t="inlineStr">
        <is>
          <t>France</t>
        </is>
      </c>
      <c r="B600" s="195">
        <f t="array" ref="B600">INDEX(Countries!D3:D857, MATCH(A600, Countries!B3:B857, 0))</f>
        <v/>
      </c>
      <c r="C600" s="163" t="inlineStr">
        <is>
          <t>Salt marsh</t>
        </is>
      </c>
      <c r="D600" s="174" t="n">
        <v>-0.0005304419744823763</v>
      </c>
    </row>
    <row r="601">
      <c r="A601" s="126" t="inlineStr">
        <is>
          <t>Russian Federation</t>
        </is>
      </c>
      <c r="B601" s="195">
        <f t="array" ref="B601">INDEX(Countries!D130:D858, MATCH(A601, Countries!B130:B858, 0))</f>
        <v/>
      </c>
      <c r="C601" s="163" t="inlineStr">
        <is>
          <t>Salt marsh</t>
        </is>
      </c>
      <c r="D601" s="174" t="n">
        <v>-0.002872094640644529</v>
      </c>
    </row>
    <row r="602">
      <c r="A602" s="126" t="inlineStr">
        <is>
          <t>United States Minor Outlying Islands</t>
        </is>
      </c>
      <c r="B602" s="195">
        <f t="array" ref="B602">INDEX(Countries!D131:D859, MATCH(A602, Countries!B131:B859, 0))</f>
        <v/>
      </c>
      <c r="C602" s="163" t="inlineStr">
        <is>
          <t>Salt marsh</t>
        </is>
      </c>
      <c r="D602" s="174" t="n">
        <v>-0.0028</v>
      </c>
    </row>
    <row r="603">
      <c r="A603" s="126" t="inlineStr">
        <is>
          <t>Greece</t>
        </is>
      </c>
      <c r="B603" s="195">
        <f t="array" ref="B603">INDEX(Countries!D1:D860, MATCH(A603, Countries!B1:B860, 0))</f>
        <v/>
      </c>
      <c r="C603" s="163" t="inlineStr">
        <is>
          <t>Salt marsh</t>
        </is>
      </c>
      <c r="D603" s="174" t="n">
        <v>0</v>
      </c>
    </row>
    <row r="604">
      <c r="A604" s="126" t="inlineStr">
        <is>
          <t>Canada</t>
        </is>
      </c>
      <c r="B604" s="195">
        <f t="array" ref="B604">INDEX(Countries!D2:D861, MATCH(A604, Countries!B2:B861, 0))</f>
        <v/>
      </c>
      <c r="C604" s="163" t="inlineStr">
        <is>
          <t>Salt marsh</t>
        </is>
      </c>
      <c r="D604" s="174" t="n">
        <v>0</v>
      </c>
    </row>
    <row r="605">
      <c r="A605" s="126" t="inlineStr">
        <is>
          <t>Germany</t>
        </is>
      </c>
      <c r="B605" s="195">
        <f t="array" ref="B605">INDEX(Countries!D3:D862, MATCH(A605, Countries!B3:B862, 0))</f>
        <v/>
      </c>
      <c r="C605" s="163" t="inlineStr">
        <is>
          <t>Salt marsh</t>
        </is>
      </c>
      <c r="D605" s="174" t="n">
        <v>-8.060441965940246e-05</v>
      </c>
    </row>
    <row r="606">
      <c r="A606" s="126" t="inlineStr">
        <is>
          <t>Croatia</t>
        </is>
      </c>
      <c r="B606" s="195">
        <f t="array" ref="B606">INDEX(Countries!D4:D863, MATCH(A606, Countries!B4:B863, 0))</f>
        <v/>
      </c>
      <c r="C606" s="163" t="inlineStr">
        <is>
          <t>Salt marsh</t>
        </is>
      </c>
      <c r="D606" s="174" t="n">
        <v>-0.0008497725119265276</v>
      </c>
    </row>
    <row r="607">
      <c r="A607" s="126" t="inlineStr">
        <is>
          <t>United Kingdom of Great Britain and Northern Ireland</t>
        </is>
      </c>
      <c r="B607" s="195">
        <f t="array" ref="B607">INDEX(Countries!D136:D864, MATCH(A607, Countries!B136:B864, 0))</f>
        <v/>
      </c>
      <c r="C607" s="163" t="inlineStr">
        <is>
          <t>Salt marsh</t>
        </is>
      </c>
      <c r="D607" s="174" t="n">
        <v>0</v>
      </c>
    </row>
    <row r="608">
      <c r="A608" s="126" t="inlineStr">
        <is>
          <t>Malta</t>
        </is>
      </c>
      <c r="B608" s="195">
        <f t="array" ref="B608">INDEX(Countries!D137:D865, MATCH(A608, Countries!B137:B865, 0))</f>
        <v/>
      </c>
      <c r="C608" s="163" t="inlineStr">
        <is>
          <t>Salt marsh</t>
        </is>
      </c>
      <c r="D608" s="174" t="n">
        <v>-0.0028</v>
      </c>
    </row>
    <row r="609">
      <c r="A609" s="126" t="inlineStr">
        <is>
          <t>Cyprus</t>
        </is>
      </c>
      <c r="B609" s="195">
        <f t="array" ref="B609">INDEX(Countries!D1:D866, MATCH(A609, Countries!B1:B866, 0))</f>
        <v/>
      </c>
      <c r="C609" s="163" t="inlineStr">
        <is>
          <t>Salt marsh</t>
        </is>
      </c>
      <c r="D609" s="174" t="n">
        <v>-0.01093104071886275</v>
      </c>
    </row>
    <row r="610">
      <c r="A610" s="126" t="inlineStr">
        <is>
          <t>Norway</t>
        </is>
      </c>
      <c r="B610" s="195">
        <f t="array" ref="B610">INDEX(Countries!D139:D867, MATCH(A610, Countries!B139:B867, 0))</f>
        <v/>
      </c>
      <c r="C610" s="163" t="inlineStr">
        <is>
          <t>Salt marsh</t>
        </is>
      </c>
      <c r="D610" s="174" t="n">
        <v>-0.0028</v>
      </c>
    </row>
    <row r="611">
      <c r="A611" s="126" t="inlineStr">
        <is>
          <t>Albania</t>
        </is>
      </c>
      <c r="B611" s="195">
        <f t="array" ref="B611">INDEX(Countries!D1:D868, MATCH(A611, Countries!B1:B868, 0))</f>
        <v/>
      </c>
      <c r="C611" s="163" t="inlineStr">
        <is>
          <t>Salt marsh</t>
        </is>
      </c>
      <c r="D611" s="174" t="n">
        <v>-0.003238318305090693</v>
      </c>
    </row>
    <row r="612">
      <c r="A612" s="126" t="inlineStr">
        <is>
          <t>Algeria</t>
        </is>
      </c>
      <c r="B612" s="195">
        <f t="array" ref="B612">INDEX(Countries!D2:D869, MATCH(A612, Countries!B2:B869, 0))</f>
        <v/>
      </c>
      <c r="C612" s="163" t="inlineStr">
        <is>
          <t>Salt marsh</t>
        </is>
      </c>
      <c r="D612" s="174" t="n">
        <v>-0.0028</v>
      </c>
    </row>
    <row r="613">
      <c r="A613" s="126" t="inlineStr">
        <is>
          <t>Sweden</t>
        </is>
      </c>
      <c r="B613" s="195">
        <f t="array" ref="B613">INDEX(Countries!D142:D870, MATCH(A613, Countries!B142:B870, 0))</f>
        <v/>
      </c>
      <c r="C613" s="163" t="inlineStr">
        <is>
          <t>Salt marsh</t>
        </is>
      </c>
      <c r="D613" s="174" t="n">
        <v>-0.001157731320643784</v>
      </c>
    </row>
    <row r="614">
      <c r="A614" s="126" t="inlineStr">
        <is>
          <t>Israel</t>
        </is>
      </c>
      <c r="B614" s="195">
        <f t="array" ref="B614">INDEX(Countries!D1:D871, MATCH(A614, Countries!B1:B871, 0))</f>
        <v/>
      </c>
      <c r="C614" s="163" t="inlineStr">
        <is>
          <t>Salt marsh</t>
        </is>
      </c>
      <c r="D614" s="174" t="n">
        <v>-0.0028</v>
      </c>
    </row>
    <row r="615">
      <c r="A615" s="126" t="inlineStr">
        <is>
          <t>Montserrat</t>
        </is>
      </c>
      <c r="B615" s="195">
        <f t="array" ref="B615">INDEX(Countries!D144:D872, MATCH(A615, Countries!B144:B872, 0))</f>
        <v/>
      </c>
      <c r="C615" s="163" t="inlineStr">
        <is>
          <t>Salt marsh</t>
        </is>
      </c>
      <c r="D615" s="174" t="n">
        <v>-0.0028</v>
      </c>
    </row>
    <row r="616">
      <c r="A616" s="126" t="inlineStr">
        <is>
          <t>Libya</t>
        </is>
      </c>
      <c r="B616" s="195">
        <f t="array" ref="B616">INDEX(Countries!D1:D873, MATCH(A616, Countries!B1:B873, 0))</f>
        <v/>
      </c>
      <c r="C616" s="163" t="inlineStr">
        <is>
          <t>Salt marsh</t>
        </is>
      </c>
      <c r="D616" s="174" t="n">
        <v>-0.0028</v>
      </c>
    </row>
    <row r="617">
      <c r="A617" s="126" t="inlineStr">
        <is>
          <t>Netherlands</t>
        </is>
      </c>
      <c r="B617" s="195">
        <f t="array" ref="B617">INDEX(Countries!D146:D874, MATCH(A617, Countries!B146:B874, 0))</f>
        <v/>
      </c>
      <c r="C617" s="163" t="inlineStr">
        <is>
          <t>Salt marsh</t>
        </is>
      </c>
      <c r="D617" s="174" t="n">
        <v>-5.915229261710397e-05</v>
      </c>
    </row>
    <row r="618">
      <c r="A618" s="126" t="inlineStr">
        <is>
          <t>Poland</t>
        </is>
      </c>
      <c r="B618" s="195">
        <f t="array" ref="B618">INDEX(Countries!D147:D875, MATCH(A618, Countries!B147:B875, 0))</f>
        <v/>
      </c>
      <c r="C618" s="163" t="inlineStr">
        <is>
          <t>Salt marsh</t>
        </is>
      </c>
      <c r="D618" s="174" t="n">
        <v>-0.0028</v>
      </c>
    </row>
    <row r="619">
      <c r="A619" s="126" t="inlineStr">
        <is>
          <t>Turkey</t>
        </is>
      </c>
      <c r="B619" s="195">
        <f t="array" ref="B619">INDEX(Countries!D148:D876, MATCH(A619, Countries!B148:B876, 0))</f>
        <v/>
      </c>
      <c r="C619" s="163" t="inlineStr">
        <is>
          <t>Salt marsh</t>
        </is>
      </c>
      <c r="D619" s="174" t="n">
        <v>0</v>
      </c>
    </row>
    <row r="620">
      <c r="A620" s="126" t="inlineStr">
        <is>
          <t>Jordan</t>
        </is>
      </c>
      <c r="B620" s="195">
        <f t="array" ref="B620">INDEX(Countries!D1:D877, MATCH(A620, Countries!B1:B877, 0))</f>
        <v/>
      </c>
      <c r="C620" s="163" t="inlineStr">
        <is>
          <t>Salt marsh</t>
        </is>
      </c>
      <c r="D620" s="174" t="n">
        <v>-0.0028</v>
      </c>
    </row>
    <row r="621">
      <c r="A621" s="126" t="inlineStr">
        <is>
          <t>China, Hong Kong Special Administrative Region</t>
        </is>
      </c>
      <c r="B621" s="195">
        <f t="array" ref="B621">INDEX(Countries!D2:D878, MATCH(A621, Countries!B2:B878, 0))</f>
        <v/>
      </c>
      <c r="C621" s="163" t="inlineStr">
        <is>
          <t>Salt marsh</t>
        </is>
      </c>
      <c r="D621" s="174" t="n">
        <v>-0.0028</v>
      </c>
    </row>
    <row r="622">
      <c r="A622" s="126" t="inlineStr">
        <is>
          <t>Slovenia</t>
        </is>
      </c>
      <c r="B622" s="195">
        <f t="array" ref="B622">INDEX(Countries!D151:D879, MATCH(A622, Countries!B151:B879, 0))</f>
        <v/>
      </c>
      <c r="C622" s="163" t="inlineStr">
        <is>
          <t>Salt marsh</t>
        </is>
      </c>
      <c r="D622" s="174" t="n">
        <v>-0.003330353983899914</v>
      </c>
    </row>
    <row r="623">
      <c r="A623" s="126" t="inlineStr">
        <is>
          <t>Argentina</t>
        </is>
      </c>
      <c r="B623" s="195">
        <f t="array" ref="B623">INDEX(Countries!D1:D880, MATCH(A623, Countries!B1:B880, 0))</f>
        <v/>
      </c>
      <c r="C623" s="163" t="inlineStr">
        <is>
          <t>Salt marsh</t>
        </is>
      </c>
      <c r="D623" s="174" t="n">
        <v>-0.002478039608420635</v>
      </c>
    </row>
    <row r="624">
      <c r="A624" s="126" t="inlineStr">
        <is>
          <t>Azerbaijan</t>
        </is>
      </c>
      <c r="B624" s="195">
        <f t="array" ref="B624">INDEX(Countries!D2:D881, MATCH(A624, Countries!B2:B881, 0))</f>
        <v/>
      </c>
      <c r="C624" s="163" t="inlineStr">
        <is>
          <t>Salt marsh</t>
        </is>
      </c>
      <c r="D624" s="174" t="n">
        <v>-0.0028</v>
      </c>
    </row>
    <row r="625">
      <c r="A625" s="126" t="inlineStr">
        <is>
          <t>Belgium</t>
        </is>
      </c>
      <c r="B625" s="195">
        <f t="array" ref="B625">INDEX(Countries!D3:D882, MATCH(A625, Countries!B3:B882, 0))</f>
        <v/>
      </c>
      <c r="C625" s="163" t="inlineStr">
        <is>
          <t>Salt marsh</t>
        </is>
      </c>
      <c r="D625" s="174" t="n">
        <v>-0.0007895360945009422</v>
      </c>
    </row>
    <row r="626">
      <c r="A626" s="126" t="inlineStr">
        <is>
          <t>Bosnia and Herzegovina</t>
        </is>
      </c>
      <c r="B626" s="195">
        <f t="array" ref="B626">INDEX(Countries!D4:D883, MATCH(A626, Countries!B4:B883, 0))</f>
        <v/>
      </c>
      <c r="C626" s="163" t="inlineStr">
        <is>
          <t>Salt marsh</t>
        </is>
      </c>
      <c r="D626" s="174" t="n">
        <v>-0.0028</v>
      </c>
    </row>
    <row r="627">
      <c r="A627" s="126" t="inlineStr">
        <is>
          <t>British Indian Ocean Territory</t>
        </is>
      </c>
      <c r="B627" s="195">
        <f t="array" ref="B627">INDEX(Countries!D5:D884, MATCH(A627, Countries!B5:B884, 0))</f>
        <v/>
      </c>
      <c r="C627" s="163" t="inlineStr">
        <is>
          <t>Salt marsh</t>
        </is>
      </c>
      <c r="D627" s="174" t="n">
        <v>-0.0028</v>
      </c>
    </row>
    <row r="628">
      <c r="A628" s="126" t="inlineStr">
        <is>
          <t>Bulgaria</t>
        </is>
      </c>
      <c r="B628" s="195">
        <f t="array" ref="B628">INDEX(Countries!D6:D885, MATCH(A628, Countries!B6:B885, 0))</f>
        <v/>
      </c>
      <c r="C628" s="163" t="inlineStr">
        <is>
          <t>Salt marsh</t>
        </is>
      </c>
      <c r="D628" s="174" t="n">
        <v>-0.0028</v>
      </c>
    </row>
    <row r="629">
      <c r="A629" s="126" t="inlineStr">
        <is>
          <t>Cabo Verde</t>
        </is>
      </c>
      <c r="B629" s="195">
        <f t="array" ref="B629">INDEX(Countries!D7:D886, MATCH(A629, Countries!B7:B886, 0))</f>
        <v/>
      </c>
      <c r="C629" s="163" t="inlineStr">
        <is>
          <t>Salt marsh</t>
        </is>
      </c>
      <c r="D629" s="174" t="n">
        <v>-0.0028</v>
      </c>
    </row>
    <row r="630">
      <c r="A630" s="126" t="inlineStr">
        <is>
          <t>Chile</t>
        </is>
      </c>
      <c r="B630" s="195">
        <f t="array" ref="B630">INDEX(Countries!D8:D887, MATCH(A630, Countries!B8:B887, 0))</f>
        <v/>
      </c>
      <c r="C630" s="163" t="inlineStr">
        <is>
          <t>Salt marsh</t>
        </is>
      </c>
      <c r="D630" s="174" t="n">
        <v>0</v>
      </c>
    </row>
    <row r="631">
      <c r="A631" s="126" t="inlineStr">
        <is>
          <t>Estonia</t>
        </is>
      </c>
      <c r="B631" s="195">
        <f t="array" ref="B631">INDEX(Countries!D9:D888, MATCH(A631, Countries!B9:B888, 0))</f>
        <v/>
      </c>
      <c r="C631" s="163" t="inlineStr">
        <is>
          <t>Salt marsh</t>
        </is>
      </c>
      <c r="D631" s="174" t="n">
        <v>-0.0007896921806467283</v>
      </c>
    </row>
    <row r="632">
      <c r="A632" s="126" t="inlineStr">
        <is>
          <t>Falkland Islands (Malvinas)</t>
        </is>
      </c>
      <c r="B632" s="195">
        <f t="array" ref="B632">INDEX(Countries!D10:D889, MATCH(A632, Countries!B10:B889, 0))</f>
        <v/>
      </c>
      <c r="C632" s="163" t="inlineStr">
        <is>
          <t>Salt marsh</t>
        </is>
      </c>
      <c r="D632" s="174" t="n">
        <v>-0.0028</v>
      </c>
    </row>
    <row r="633">
      <c r="A633" s="126" t="inlineStr">
        <is>
          <t>Faroe Islands</t>
        </is>
      </c>
      <c r="B633" s="195">
        <f t="array" ref="B633">INDEX(Countries!D11:D890, MATCH(A633, Countries!B11:B890, 0))</f>
        <v/>
      </c>
      <c r="C633" s="163" t="inlineStr">
        <is>
          <t>Salt marsh</t>
        </is>
      </c>
      <c r="D633" s="174" t="n">
        <v>-0.0028</v>
      </c>
    </row>
    <row r="634">
      <c r="A634" s="126" t="inlineStr">
        <is>
          <t>Finland</t>
        </is>
      </c>
      <c r="B634" s="195">
        <f t="array" ref="B634">INDEX(Countries!D12:D891, MATCH(A634, Countries!B12:B891, 0))</f>
        <v/>
      </c>
      <c r="C634" s="163" t="inlineStr">
        <is>
          <t>Salt marsh</t>
        </is>
      </c>
      <c r="D634" s="174" t="n">
        <v>0</v>
      </c>
    </row>
    <row r="635">
      <c r="A635" s="126" t="inlineStr">
        <is>
          <t>Georgia</t>
        </is>
      </c>
      <c r="B635" s="195">
        <f t="array" ref="B635">INDEX(Countries!D13:D892, MATCH(A635, Countries!B13:B892, 0))</f>
        <v/>
      </c>
      <c r="C635" s="163" t="inlineStr">
        <is>
          <t>Salt marsh</t>
        </is>
      </c>
      <c r="D635" s="174" t="n">
        <v>-0.0028</v>
      </c>
    </row>
    <row r="636">
      <c r="A636" s="126" t="inlineStr">
        <is>
          <t>Gibraltar</t>
        </is>
      </c>
      <c r="B636" s="195">
        <f t="array" ref="B636">INDEX(Countries!D14:D893, MATCH(A636, Countries!B14:B893, 0))</f>
        <v/>
      </c>
      <c r="C636" s="163" t="inlineStr">
        <is>
          <t>Salt marsh</t>
        </is>
      </c>
      <c r="D636" s="174" t="n">
        <v>-0.0028</v>
      </c>
    </row>
    <row r="637">
      <c r="A637" s="126" t="inlineStr">
        <is>
          <t>Greenland</t>
        </is>
      </c>
      <c r="B637" s="195">
        <f t="array" ref="B637">INDEX(Countries!D15:D894, MATCH(A637, Countries!B15:B894, 0))</f>
        <v/>
      </c>
      <c r="C637" s="163" t="inlineStr">
        <is>
          <t>Salt marsh</t>
        </is>
      </c>
      <c r="D637" s="174" t="n">
        <v>-0.0028</v>
      </c>
    </row>
    <row r="638">
      <c r="A638" s="126" t="inlineStr">
        <is>
          <t>Guernsey</t>
        </is>
      </c>
      <c r="B638" s="195">
        <f t="array" ref="B638">INDEX(Countries!D16:D895, MATCH(A638, Countries!B16:B895, 0))</f>
        <v/>
      </c>
      <c r="C638" s="163" t="inlineStr">
        <is>
          <t>Salt marsh</t>
        </is>
      </c>
      <c r="D638" s="174" t="n">
        <v>-0.0028</v>
      </c>
    </row>
    <row r="639">
      <c r="A639" s="126" t="inlineStr">
        <is>
          <t>Iceland</t>
        </is>
      </c>
      <c r="B639" s="195">
        <f t="array" ref="B639">INDEX(Countries!D17:D896, MATCH(A639, Countries!B17:B896, 0))</f>
        <v/>
      </c>
      <c r="C639" s="163" t="inlineStr">
        <is>
          <t>Salt marsh</t>
        </is>
      </c>
      <c r="D639" s="174" t="n">
        <v>-0.0028</v>
      </c>
    </row>
    <row r="640">
      <c r="A640" s="126" t="inlineStr">
        <is>
          <t>Iraq</t>
        </is>
      </c>
      <c r="B640" s="195">
        <f t="array" ref="B640">INDEX(Countries!D18:D897, MATCH(A640, Countries!B18:B897, 0))</f>
        <v/>
      </c>
      <c r="C640" s="163" t="inlineStr">
        <is>
          <t>Salt marsh</t>
        </is>
      </c>
      <c r="D640" s="174" t="n">
        <v>-0.0028</v>
      </c>
    </row>
    <row r="641">
      <c r="A641" s="126" t="inlineStr">
        <is>
          <t>Ireland</t>
        </is>
      </c>
      <c r="B641" s="195">
        <f t="array" ref="B641">INDEX(Countries!D19:D898, MATCH(A641, Countries!B19:B898, 0))</f>
        <v/>
      </c>
      <c r="C641" s="163" t="inlineStr">
        <is>
          <t>Salt marsh</t>
        </is>
      </c>
      <c r="D641" s="174" t="n">
        <v>-8.305387211671178e-05</v>
      </c>
    </row>
    <row r="642">
      <c r="A642" s="126" t="inlineStr">
        <is>
          <t>Isle of Man</t>
        </is>
      </c>
      <c r="B642" s="195">
        <f t="array" ref="B642">INDEX(Countries!D20:D899, MATCH(A642, Countries!B20:B899, 0))</f>
        <v/>
      </c>
      <c r="C642" s="163" t="inlineStr">
        <is>
          <t>Salt marsh</t>
        </is>
      </c>
      <c r="D642" s="174" t="n">
        <v>-0.0028</v>
      </c>
    </row>
    <row r="643">
      <c r="A643" s="126" t="inlineStr">
        <is>
          <t>Jersey</t>
        </is>
      </c>
      <c r="B643" s="195">
        <f t="array" ref="B643">INDEX(Countries!D21:D900, MATCH(A643, Countries!B21:B900, 0))</f>
        <v/>
      </c>
      <c r="C643" s="163" t="inlineStr">
        <is>
          <t>Salt marsh</t>
        </is>
      </c>
      <c r="D643" s="174" t="n">
        <v>-0.0028</v>
      </c>
    </row>
    <row r="644">
      <c r="A644" s="126" t="inlineStr">
        <is>
          <t>Kazakhstan</t>
        </is>
      </c>
      <c r="B644" s="195">
        <f t="array" ref="B644">INDEX(Countries!D22:D901, MATCH(A644, Countries!B22:B901, 0))</f>
        <v/>
      </c>
      <c r="C644" s="163" t="inlineStr">
        <is>
          <t>Salt marsh</t>
        </is>
      </c>
      <c r="D644" s="174" t="n">
        <v>-0.0028</v>
      </c>
    </row>
    <row r="645">
      <c r="A645" s="126" t="inlineStr">
        <is>
          <t>Democratic People's Republic of Korea</t>
        </is>
      </c>
      <c r="B645" s="195">
        <f t="array" ref="B645">INDEX(Countries!D23:D902, MATCH(A645, Countries!B23:B902, 0))</f>
        <v/>
      </c>
      <c r="C645" s="163" t="inlineStr">
        <is>
          <t>Salt marsh</t>
        </is>
      </c>
      <c r="D645" s="174" t="n">
        <v>-0.0028</v>
      </c>
    </row>
    <row r="646">
      <c r="A646" s="126" t="inlineStr">
        <is>
          <t>Republic of Korea</t>
        </is>
      </c>
      <c r="B646" s="195">
        <f t="array" ref="B646">INDEX(Countries!D175:D903, MATCH(A646, Countries!B175:B903, 0))</f>
        <v/>
      </c>
      <c r="C646" s="163" t="inlineStr">
        <is>
          <t>Salt marsh</t>
        </is>
      </c>
      <c r="D646" s="174" t="n">
        <v>-0.0028</v>
      </c>
    </row>
    <row r="647">
      <c r="A647" s="126" t="inlineStr">
        <is>
          <t>Latvia</t>
        </is>
      </c>
      <c r="B647" s="195">
        <f t="array" ref="B647">INDEX(Countries!D1:D904, MATCH(A647, Countries!B1:B904, 0))</f>
        <v/>
      </c>
      <c r="C647" s="163" t="inlineStr">
        <is>
          <t>Salt marsh</t>
        </is>
      </c>
      <c r="D647" s="174" t="n">
        <v>-0.001705471385635371</v>
      </c>
    </row>
    <row r="648">
      <c r="A648" s="126" t="inlineStr">
        <is>
          <t>Lebanon</t>
        </is>
      </c>
      <c r="B648" s="195">
        <f t="array" ref="B648">INDEX(Countries!D2:D905, MATCH(A648, Countries!B2:B905, 0))</f>
        <v/>
      </c>
      <c r="C648" s="163" t="inlineStr">
        <is>
          <t>Salt marsh</t>
        </is>
      </c>
      <c r="D648" s="174" t="n">
        <v>-0.0028</v>
      </c>
    </row>
    <row r="649">
      <c r="A649" s="126" t="inlineStr">
        <is>
          <t>Lithuania</t>
        </is>
      </c>
      <c r="B649" s="195">
        <f t="array" ref="B649">INDEX(Countries!D3:D906, MATCH(A649, Countries!B3:B906, 0))</f>
        <v/>
      </c>
      <c r="C649" s="163" t="inlineStr">
        <is>
          <t>Salt marsh</t>
        </is>
      </c>
      <c r="D649" s="174" t="n">
        <v>-0.0028</v>
      </c>
    </row>
    <row r="650">
      <c r="A650" s="126" t="inlineStr">
        <is>
          <t>Monaco</t>
        </is>
      </c>
      <c r="B650" s="195">
        <f t="array" ref="B650">INDEX(Countries!D4:D907, MATCH(A650, Countries!B4:B907, 0))</f>
        <v/>
      </c>
      <c r="C650" s="163" t="inlineStr">
        <is>
          <t>Salt marsh</t>
        </is>
      </c>
      <c r="D650" s="174" t="n">
        <v>-0.0028</v>
      </c>
    </row>
    <row r="651">
      <c r="A651" s="126" t="inlineStr">
        <is>
          <t>Montenegro</t>
        </is>
      </c>
      <c r="B651" s="195">
        <f t="array" ref="B651">INDEX(Countries!D5:D908, MATCH(A651, Countries!B5:B908, 0))</f>
        <v/>
      </c>
      <c r="C651" s="163" t="inlineStr">
        <is>
          <t>Salt marsh</t>
        </is>
      </c>
      <c r="D651" s="174" t="n">
        <v>-0.0002250010167632599</v>
      </c>
    </row>
    <row r="652">
      <c r="A652" s="126" t="inlineStr">
        <is>
          <t>Morocco</t>
        </is>
      </c>
      <c r="B652" s="195">
        <f t="array" ref="B652">INDEX(Countries!D6:D909, MATCH(A652, Countries!B6:B909, 0))</f>
        <v/>
      </c>
      <c r="C652" s="163" t="inlineStr">
        <is>
          <t>Salt marsh</t>
        </is>
      </c>
      <c r="D652" s="174" t="n">
        <v>-0.0028</v>
      </c>
    </row>
    <row r="653">
      <c r="A653" s="126" t="inlineStr">
        <is>
          <t>Namibia</t>
        </is>
      </c>
      <c r="B653" s="195">
        <f t="array" ref="B653">INDEX(Countries!D7:D910, MATCH(A653, Countries!B7:B910, 0))</f>
        <v/>
      </c>
      <c r="C653" s="163" t="inlineStr">
        <is>
          <t>Salt marsh</t>
        </is>
      </c>
      <c r="D653" s="174" t="n">
        <v>-0.0028</v>
      </c>
    </row>
    <row r="654">
      <c r="A654" s="126" t="inlineStr">
        <is>
          <t>Nauru</t>
        </is>
      </c>
      <c r="B654" s="195">
        <f t="array" ref="B654">INDEX(Countries!D8:D911, MATCH(A654, Countries!B8:B911, 0))</f>
        <v/>
      </c>
      <c r="C654" s="163" t="inlineStr">
        <is>
          <t>Salt marsh</t>
        </is>
      </c>
      <c r="D654" s="174" t="n">
        <v>-0.0028</v>
      </c>
    </row>
    <row r="655">
      <c r="A655" s="126" t="inlineStr">
        <is>
          <t>Niue</t>
        </is>
      </c>
      <c r="B655" s="195">
        <f t="array" ref="B655">INDEX(Countries!D9:D912, MATCH(A655, Countries!B9:B912, 0))</f>
        <v/>
      </c>
      <c r="C655" s="163" t="inlineStr">
        <is>
          <t>Salt marsh</t>
        </is>
      </c>
      <c r="D655" s="174" t="n">
        <v>-0.0028</v>
      </c>
    </row>
    <row r="656">
      <c r="A656" s="126" t="inlineStr">
        <is>
          <t>Northern Mariana Islands</t>
        </is>
      </c>
      <c r="B656" s="195">
        <f t="array" ref="B656">INDEX(Countries!D10:D913, MATCH(A656, Countries!B10:B913, 0))</f>
        <v/>
      </c>
      <c r="C656" s="163" t="inlineStr">
        <is>
          <t>Salt marsh</t>
        </is>
      </c>
      <c r="D656" s="174" t="n">
        <v>-0.0028</v>
      </c>
    </row>
    <row r="657">
      <c r="A657" s="126" t="inlineStr">
        <is>
          <t>Pitcairn</t>
        </is>
      </c>
      <c r="B657" s="195">
        <f t="array" ref="B657">INDEX(Countries!D11:D914, MATCH(A657, Countries!B11:B914, 0))</f>
        <v/>
      </c>
      <c r="C657" s="163" t="inlineStr">
        <is>
          <t>Salt marsh</t>
        </is>
      </c>
      <c r="D657" s="174" t="n">
        <v>-0.0028</v>
      </c>
    </row>
    <row r="658">
      <c r="A658" s="126" t="inlineStr">
        <is>
          <t>Portugal</t>
        </is>
      </c>
      <c r="B658" s="195">
        <f t="array" ref="B658">INDEX(Countries!D12:D915, MATCH(A658, Countries!B12:B915, 0))</f>
        <v/>
      </c>
      <c r="C658" s="163" t="inlineStr">
        <is>
          <t>Salt marsh</t>
        </is>
      </c>
      <c r="D658" s="174" t="n">
        <v>-0.002980797700955384</v>
      </c>
    </row>
    <row r="659">
      <c r="A659" s="126" t="inlineStr">
        <is>
          <t>Réunion</t>
        </is>
      </c>
      <c r="B659" s="195">
        <f t="array" ref="B659">INDEX(Countries!D13:D916, MATCH(A659, Countries!B13:B916, 0))</f>
        <v/>
      </c>
      <c r="C659" s="163" t="inlineStr">
        <is>
          <t>Salt marsh</t>
        </is>
      </c>
      <c r="D659" s="174" t="n">
        <v>-0.0028</v>
      </c>
    </row>
    <row r="660">
      <c r="A660" s="126" t="inlineStr">
        <is>
          <t>Romania</t>
        </is>
      </c>
      <c r="B660" s="195">
        <f t="array" ref="B660">INDEX(Countries!D14:D917, MATCH(A660, Countries!B14:B917, 0))</f>
        <v/>
      </c>
      <c r="C660" s="163" t="inlineStr">
        <is>
          <t>Salt marsh</t>
        </is>
      </c>
      <c r="D660" s="174" t="n">
        <v>-0.0028</v>
      </c>
    </row>
    <row r="661">
      <c r="A661" s="126" t="inlineStr">
        <is>
          <t>Saint Helena</t>
        </is>
      </c>
      <c r="B661" s="195">
        <f t="array" ref="B661">INDEX(Countries!D190:D918, MATCH(A661, Countries!B190:B918, 0))</f>
        <v/>
      </c>
      <c r="C661" s="163" t="inlineStr">
        <is>
          <t>Salt marsh</t>
        </is>
      </c>
      <c r="D661" s="174" t="n">
        <v>-0.0028</v>
      </c>
    </row>
    <row r="662">
      <c r="A662" s="126" t="inlineStr">
        <is>
          <t>Saint Pierre and Miquelon</t>
        </is>
      </c>
      <c r="B662" s="195">
        <f t="array" ref="B662">INDEX(Countries!D191:D919, MATCH(A662, Countries!B191:B919, 0))</f>
        <v/>
      </c>
      <c r="C662" s="163" t="inlineStr">
        <is>
          <t>Salt marsh</t>
        </is>
      </c>
      <c r="D662" s="174" t="n">
        <v>-0.0028</v>
      </c>
    </row>
    <row r="663">
      <c r="A663" s="126" t="inlineStr">
        <is>
          <t>Syrian Arab Republic</t>
        </is>
      </c>
      <c r="B663" s="195">
        <f t="array" ref="B663">INDEX(Countries!D192:D920, MATCH(A663, Countries!B192:B920, 0))</f>
        <v/>
      </c>
      <c r="C663" s="163" t="inlineStr">
        <is>
          <t>Salt marsh</t>
        </is>
      </c>
      <c r="D663" s="174" t="n">
        <v>-0.0028</v>
      </c>
    </row>
    <row r="664">
      <c r="A664" s="126" t="inlineStr">
        <is>
          <t>Tokelau</t>
        </is>
      </c>
      <c r="B664" s="195">
        <f t="array" ref="B664">INDEX(Countries!D193:D921, MATCH(A664, Countries!B193:B921, 0))</f>
        <v/>
      </c>
      <c r="C664" s="163" t="inlineStr">
        <is>
          <t>Salt marsh</t>
        </is>
      </c>
      <c r="D664" s="174" t="n">
        <v>-0.0028</v>
      </c>
    </row>
    <row r="665">
      <c r="A665" s="126" t="inlineStr">
        <is>
          <t>Turkmenistan</t>
        </is>
      </c>
      <c r="B665" s="195">
        <f t="array" ref="B665">INDEX(Countries!D194:D922, MATCH(A665, Countries!B194:B922, 0))</f>
        <v/>
      </c>
      <c r="C665" s="163" t="inlineStr">
        <is>
          <t>Salt marsh</t>
        </is>
      </c>
      <c r="D665" s="174" t="n">
        <v>-0.0028</v>
      </c>
    </row>
    <row r="666">
      <c r="A666" s="126" t="inlineStr">
        <is>
          <t>Uruguay</t>
        </is>
      </c>
      <c r="B666" s="195">
        <f t="array" ref="B666">INDEX(Countries!D195:D923, MATCH(A666, Countries!B195:B923, 0))</f>
        <v/>
      </c>
      <c r="C666" s="163" t="inlineStr">
        <is>
          <t>Salt marsh</t>
        </is>
      </c>
      <c r="D666" s="174" t="n">
        <v>-0.0006820273455989678</v>
      </c>
    </row>
    <row r="667">
      <c r="A667" s="126" t="inlineStr">
        <is>
          <t>Western Sahara</t>
        </is>
      </c>
      <c r="B667" s="195">
        <f t="array" ref="B667">INDEX(Countries!D196:D924, MATCH(A667, Countries!B196:B924, 0))</f>
        <v/>
      </c>
      <c r="C667" s="163" t="inlineStr">
        <is>
          <t>Salt marsh</t>
        </is>
      </c>
      <c r="D667" s="174" t="n">
        <v>-0.0028</v>
      </c>
    </row>
    <row r="668">
      <c r="A668" s="126" t="inlineStr">
        <is>
          <t>Afghanistan</t>
        </is>
      </c>
      <c r="B668" s="195">
        <f t="array" ref="B668">INDEX(Countries!D1:D925, MATCH(A668, Countries!B1:B925, 0))</f>
        <v/>
      </c>
      <c r="C668" s="163" t="inlineStr">
        <is>
          <t>Salt marsh</t>
        </is>
      </c>
      <c r="D668" s="174" t="n">
        <v>-0.0028</v>
      </c>
    </row>
    <row r="669">
      <c r="A669" s="126" t="inlineStr">
        <is>
          <t>Armenia</t>
        </is>
      </c>
      <c r="B669" s="195">
        <f t="array" ref="B669">INDEX(Countries!D2:D926, MATCH(A669, Countries!B2:B926, 0))</f>
        <v/>
      </c>
      <c r="C669" s="163" t="inlineStr">
        <is>
          <t>Salt marsh</t>
        </is>
      </c>
      <c r="D669" s="174" t="n">
        <v>-0.0028</v>
      </c>
    </row>
    <row r="670">
      <c r="A670" s="126" t="inlineStr">
        <is>
          <t>Austria</t>
        </is>
      </c>
      <c r="B670" s="195">
        <f t="array" ref="B670">INDEX(Countries!D3:D927, MATCH(A670, Countries!B3:B927, 0))</f>
        <v/>
      </c>
      <c r="C670" s="163" t="inlineStr">
        <is>
          <t>Salt marsh</t>
        </is>
      </c>
      <c r="D670" s="174" t="n">
        <v>-0.0028</v>
      </c>
    </row>
    <row r="671">
      <c r="A671" s="126" t="inlineStr">
        <is>
          <t>Burundi</t>
        </is>
      </c>
      <c r="B671" s="195">
        <f t="array" ref="B671">INDEX(Countries!D4:D928, MATCH(A671, Countries!B4:B928, 0))</f>
        <v/>
      </c>
      <c r="C671" s="163" t="inlineStr">
        <is>
          <t>Salt marsh</t>
        </is>
      </c>
      <c r="D671" s="174" t="n">
        <v>-0.0028</v>
      </c>
    </row>
    <row r="672">
      <c r="A672" s="126" t="inlineStr">
        <is>
          <t>Burkina Faso</t>
        </is>
      </c>
      <c r="B672" s="195">
        <f t="array" ref="B672">INDEX(Countries!D5:D929, MATCH(A672, Countries!B5:B929, 0))</f>
        <v/>
      </c>
      <c r="C672" s="163" t="inlineStr">
        <is>
          <t>Salt marsh</t>
        </is>
      </c>
      <c r="D672" s="174" t="n">
        <v>-0.0028</v>
      </c>
    </row>
    <row r="673">
      <c r="A673" s="126" t="inlineStr">
        <is>
          <t>Belarus</t>
        </is>
      </c>
      <c r="B673" s="195">
        <f t="array" ref="B673">INDEX(Countries!D6:D930, MATCH(A673, Countries!B6:B930, 0))</f>
        <v/>
      </c>
      <c r="C673" s="163" t="inlineStr">
        <is>
          <t>Salt marsh</t>
        </is>
      </c>
      <c r="D673" s="174" t="n">
        <v>-0.0028</v>
      </c>
    </row>
    <row r="674">
      <c r="A674" s="126" t="inlineStr">
        <is>
          <t>Bolivia (Plurinational State of)</t>
        </is>
      </c>
      <c r="B674" s="195">
        <f t="array" ref="B674">INDEX(Countries!D7:D931, MATCH(A674, Countries!B7:B931, 0))</f>
        <v/>
      </c>
      <c r="C674" s="163" t="inlineStr">
        <is>
          <t>Salt marsh</t>
        </is>
      </c>
      <c r="D674" s="174" t="n">
        <v>-0.0028</v>
      </c>
    </row>
    <row r="675">
      <c r="A675" s="126" t="inlineStr">
        <is>
          <t>Bhutan</t>
        </is>
      </c>
      <c r="B675" s="195">
        <f t="array" ref="B675">INDEX(Countries!D8:D932, MATCH(A675, Countries!B8:B932, 0))</f>
        <v/>
      </c>
      <c r="C675" s="163" t="inlineStr">
        <is>
          <t>Salt marsh</t>
        </is>
      </c>
      <c r="D675" s="174" t="n">
        <v>-0.0028</v>
      </c>
    </row>
    <row r="676">
      <c r="A676" s="126" t="inlineStr">
        <is>
          <t>Botswana</t>
        </is>
      </c>
      <c r="B676" s="195">
        <f t="array" ref="B676">INDEX(Countries!D9:D933, MATCH(A676, Countries!B9:B933, 0))</f>
        <v/>
      </c>
      <c r="C676" s="163" t="inlineStr">
        <is>
          <t>Salt marsh</t>
        </is>
      </c>
      <c r="D676" s="174" t="n">
        <v>-0.0028</v>
      </c>
    </row>
    <row r="677">
      <c r="A677" s="126" t="inlineStr">
        <is>
          <t>Central African Republic</t>
        </is>
      </c>
      <c r="B677" s="195">
        <f t="array" ref="B677">INDEX(Countries!D10:D934, MATCH(A677, Countries!B10:B934, 0))</f>
        <v/>
      </c>
      <c r="C677" s="163" t="inlineStr">
        <is>
          <t>Salt marsh</t>
        </is>
      </c>
      <c r="D677" s="174" t="n">
        <v>-0.0028</v>
      </c>
    </row>
    <row r="678">
      <c r="A678" s="126" t="inlineStr">
        <is>
          <t>Switzerland</t>
        </is>
      </c>
      <c r="B678" s="195">
        <f t="array" ref="B678">INDEX(Countries!D207:D935, MATCH(A678, Countries!B207:B935, 0))</f>
        <v/>
      </c>
      <c r="C678" s="163" t="inlineStr">
        <is>
          <t>Salt marsh</t>
        </is>
      </c>
      <c r="D678" s="174" t="n">
        <v>-0.0028</v>
      </c>
    </row>
    <row r="679">
      <c r="A679" s="126" t="inlineStr">
        <is>
          <t>Czechia</t>
        </is>
      </c>
      <c r="B679" s="195">
        <f t="array" ref="B679">INDEX(Countries!D2:D936, MATCH(A679, Countries!B2:B936, 0))</f>
        <v/>
      </c>
      <c r="C679" s="163" t="inlineStr">
        <is>
          <t>Salt marsh</t>
        </is>
      </c>
      <c r="D679" s="174" t="n">
        <v>-0.0028</v>
      </c>
    </row>
    <row r="680">
      <c r="A680" s="126" t="inlineStr">
        <is>
          <t>Ethiopia</t>
        </is>
      </c>
      <c r="B680" s="195">
        <f t="array" ref="B680">INDEX(Countries!D3:D937, MATCH(A680, Countries!B3:B937, 0))</f>
        <v/>
      </c>
      <c r="C680" s="163" t="inlineStr">
        <is>
          <t>Salt marsh</t>
        </is>
      </c>
      <c r="D680" s="174" t="n">
        <v>-0.0028</v>
      </c>
    </row>
    <row r="681">
      <c r="A681" s="126" t="inlineStr">
        <is>
          <t>Hungary</t>
        </is>
      </c>
      <c r="B681" s="195">
        <f t="array" ref="B681">INDEX(Countries!D4:D938, MATCH(A681, Countries!B4:B938, 0))</f>
        <v/>
      </c>
      <c r="C681" s="163" t="inlineStr">
        <is>
          <t>Salt marsh</t>
        </is>
      </c>
      <c r="D681" s="174" t="n">
        <v>-0.0028</v>
      </c>
    </row>
    <row r="682">
      <c r="A682" s="126" t="inlineStr">
        <is>
          <t>Kyrgyzstan</t>
        </is>
      </c>
      <c r="B682" s="195">
        <f t="array" ref="B682">INDEX(Countries!D5:D939, MATCH(A682, Countries!B5:B939, 0))</f>
        <v/>
      </c>
      <c r="C682" s="163" t="inlineStr">
        <is>
          <t>Salt marsh</t>
        </is>
      </c>
      <c r="D682" s="174" t="n">
        <v>-0.0028</v>
      </c>
    </row>
    <row r="683">
      <c r="A683" s="126" t="inlineStr">
        <is>
          <t>Lao People's Democratic Republic</t>
        </is>
      </c>
      <c r="B683" s="195">
        <f t="array" ref="B683">INDEX(Countries!D6:D940, MATCH(A683, Countries!B6:B940, 0))</f>
        <v/>
      </c>
      <c r="C683" s="163" t="inlineStr">
        <is>
          <t>Salt marsh</t>
        </is>
      </c>
      <c r="D683" s="174" t="n">
        <v>-0.0028</v>
      </c>
    </row>
    <row r="684">
      <c r="A684" s="126" t="inlineStr">
        <is>
          <t>Lesotho</t>
        </is>
      </c>
      <c r="B684" s="195">
        <f t="array" ref="B684">INDEX(Countries!D7:D941, MATCH(A684, Countries!B7:B941, 0))</f>
        <v/>
      </c>
      <c r="C684" s="163" t="inlineStr">
        <is>
          <t>Salt marsh</t>
        </is>
      </c>
      <c r="D684" s="174" t="n">
        <v>-0.0028</v>
      </c>
    </row>
    <row r="685">
      <c r="A685" s="126" t="inlineStr">
        <is>
          <t>Luxembourg</t>
        </is>
      </c>
      <c r="B685" s="195">
        <f t="array" ref="B685">INDEX(Countries!D8:D942, MATCH(A685, Countries!B8:B942, 0))</f>
        <v/>
      </c>
      <c r="C685" s="163" t="inlineStr">
        <is>
          <t>Salt marsh</t>
        </is>
      </c>
      <c r="D685" s="174" t="n">
        <v>-0.0028</v>
      </c>
    </row>
    <row r="686">
      <c r="A686" s="126" t="inlineStr">
        <is>
          <t>Republic of Moldova</t>
        </is>
      </c>
      <c r="B686" s="195">
        <f t="array" ref="B686">INDEX(Countries!D9:D943, MATCH(A686, Countries!B9:B943, 0))</f>
        <v/>
      </c>
      <c r="C686" s="163" t="inlineStr">
        <is>
          <t>Salt marsh</t>
        </is>
      </c>
      <c r="D686" s="174" t="n">
        <v>-0.0028</v>
      </c>
    </row>
    <row r="687">
      <c r="A687" s="126" t="inlineStr">
        <is>
          <t>North Macedonia</t>
        </is>
      </c>
      <c r="B687" s="195">
        <f t="array" ref="B687">INDEX(Countries!D10:D944, MATCH(A687, Countries!B10:B944, 0))</f>
        <v/>
      </c>
      <c r="C687" s="163" t="inlineStr">
        <is>
          <t>Salt marsh</t>
        </is>
      </c>
      <c r="D687" s="174" t="n">
        <v>-0.0028</v>
      </c>
    </row>
    <row r="688">
      <c r="A688" s="126" t="inlineStr">
        <is>
          <t>Mali</t>
        </is>
      </c>
      <c r="B688" s="195">
        <f t="array" ref="B688">INDEX(Countries!D11:D945, MATCH(A688, Countries!B11:B945, 0))</f>
        <v/>
      </c>
      <c r="C688" s="163" t="inlineStr">
        <is>
          <t>Salt marsh</t>
        </is>
      </c>
      <c r="D688" s="174" t="n">
        <v>-0.0028</v>
      </c>
    </row>
    <row r="689">
      <c r="A689" s="126" t="inlineStr">
        <is>
          <t>Mongolia</t>
        </is>
      </c>
      <c r="B689" s="195">
        <f t="array" ref="B689">INDEX(Countries!D12:D946, MATCH(A689, Countries!B12:B946, 0))</f>
        <v/>
      </c>
      <c r="C689" s="163" t="inlineStr">
        <is>
          <t>Salt marsh</t>
        </is>
      </c>
      <c r="D689" s="174" t="n">
        <v>-0.0028</v>
      </c>
    </row>
    <row r="690">
      <c r="A690" s="126" t="inlineStr">
        <is>
          <t>Malawi</t>
        </is>
      </c>
      <c r="B690" s="195">
        <f t="array" ref="B690">INDEX(Countries!D13:D947, MATCH(A690, Countries!B13:B947, 0))</f>
        <v/>
      </c>
      <c r="C690" s="163" t="inlineStr">
        <is>
          <t>Salt marsh</t>
        </is>
      </c>
      <c r="D690" s="174" t="n">
        <v>-0.0028</v>
      </c>
    </row>
    <row r="691">
      <c r="A691" s="126" t="inlineStr">
        <is>
          <t>Niger</t>
        </is>
      </c>
      <c r="B691" s="195">
        <f t="array" ref="B691">INDEX(Countries!D14:D948, MATCH(A691, Countries!B14:B948, 0))</f>
        <v/>
      </c>
      <c r="C691" s="163" t="inlineStr">
        <is>
          <t>Salt marsh</t>
        </is>
      </c>
      <c r="D691" s="174" t="n">
        <v>-0.0028</v>
      </c>
    </row>
    <row r="692">
      <c r="A692" s="126" t="inlineStr">
        <is>
          <t>Nepal</t>
        </is>
      </c>
      <c r="B692" s="195">
        <f t="array" ref="B692">INDEX(Countries!D15:D949, MATCH(A692, Countries!B15:B949, 0))</f>
        <v/>
      </c>
      <c r="C692" s="163" t="inlineStr">
        <is>
          <t>Salt marsh</t>
        </is>
      </c>
      <c r="D692" s="174" t="n">
        <v>-0.0028</v>
      </c>
    </row>
    <row r="693">
      <c r="A693" s="126" t="inlineStr">
        <is>
          <t>Paraguay</t>
        </is>
      </c>
      <c r="B693" s="195">
        <f t="array" ref="B693">INDEX(Countries!D16:D950, MATCH(A693, Countries!B16:B950, 0))</f>
        <v/>
      </c>
      <c r="C693" s="163" t="inlineStr">
        <is>
          <t>Salt marsh</t>
        </is>
      </c>
      <c r="D693" s="174" t="n">
        <v>-0.0028</v>
      </c>
    </row>
    <row r="694">
      <c r="A694" s="126" t="inlineStr">
        <is>
          <t>Rwanda</t>
        </is>
      </c>
      <c r="B694" s="195">
        <f t="array" ref="B694">INDEX(Countries!D17:D951, MATCH(A694, Countries!B17:B951, 0))</f>
        <v/>
      </c>
      <c r="C694" s="163" t="inlineStr">
        <is>
          <t>Salt marsh</t>
        </is>
      </c>
      <c r="D694" s="174" t="n">
        <v>-0.0028</v>
      </c>
    </row>
    <row r="695">
      <c r="A695" s="126" t="inlineStr">
        <is>
          <t>Serbia</t>
        </is>
      </c>
      <c r="B695" s="195">
        <f t="array" ref="B695">INDEX(Countries!D18:D952, MATCH(A695, Countries!B18:B952, 0))</f>
        <v/>
      </c>
      <c r="C695" s="163" t="inlineStr">
        <is>
          <t>Salt marsh</t>
        </is>
      </c>
      <c r="D695" s="174" t="n">
        <v>-0.0028</v>
      </c>
    </row>
    <row r="696">
      <c r="A696" s="126" t="inlineStr">
        <is>
          <t>Slovakia</t>
        </is>
      </c>
      <c r="B696" s="195">
        <f t="array" ref="B696">INDEX(Countries!D19:D953, MATCH(A696, Countries!B19:B953, 0))</f>
        <v/>
      </c>
      <c r="C696" s="163" t="inlineStr">
        <is>
          <t>Salt marsh</t>
        </is>
      </c>
      <c r="D696" s="174" t="n">
        <v>-0.0028</v>
      </c>
    </row>
    <row r="697">
      <c r="A697" s="126" t="inlineStr">
        <is>
          <t>Eswatini</t>
        </is>
      </c>
      <c r="B697" s="195">
        <f t="array" ref="B697">INDEX(Countries!D20:D954, MATCH(A697, Countries!B20:B954, 0))</f>
        <v/>
      </c>
      <c r="C697" s="163" t="inlineStr">
        <is>
          <t>Salt marsh</t>
        </is>
      </c>
      <c r="D697" s="174" t="n">
        <v>-0.0028</v>
      </c>
    </row>
    <row r="698">
      <c r="A698" s="126" t="inlineStr">
        <is>
          <t>Chad</t>
        </is>
      </c>
      <c r="B698" s="195">
        <f t="array" ref="B698">INDEX(Countries!D21:D955, MATCH(A698, Countries!B21:B955, 0))</f>
        <v/>
      </c>
      <c r="C698" s="163" t="inlineStr">
        <is>
          <t>Salt marsh</t>
        </is>
      </c>
      <c r="D698" s="174" t="n">
        <v>-0.0028</v>
      </c>
    </row>
    <row r="699">
      <c r="A699" s="126" t="inlineStr">
        <is>
          <t>Tajikistan</t>
        </is>
      </c>
      <c r="B699" s="195">
        <f t="array" ref="B699">INDEX(Countries!D22:D956, MATCH(A699, Countries!B22:B956, 0))</f>
        <v/>
      </c>
      <c r="C699" s="163" t="inlineStr">
        <is>
          <t>Salt marsh</t>
        </is>
      </c>
      <c r="D699" s="174" t="n">
        <v>-0.0028</v>
      </c>
    </row>
    <row r="700">
      <c r="A700" s="126" t="inlineStr">
        <is>
          <t>Uganda</t>
        </is>
      </c>
      <c r="B700" s="195">
        <f t="array" ref="B700">INDEX(Countries!D229:D957, MATCH(A700, Countries!B229:B957, 0))</f>
        <v/>
      </c>
      <c r="C700" s="163" t="inlineStr">
        <is>
          <t>Salt marsh</t>
        </is>
      </c>
      <c r="D700" s="174" t="n">
        <v>-0.0028</v>
      </c>
    </row>
    <row r="701">
      <c r="A701" s="126" t="inlineStr">
        <is>
          <t>Uzbekistan</t>
        </is>
      </c>
      <c r="B701" s="195">
        <f t="array" ref="B701">INDEX(Countries!D230:D958, MATCH(A701, Countries!B230:B958, 0))</f>
        <v/>
      </c>
      <c r="C701" s="163" t="inlineStr">
        <is>
          <t>Salt marsh</t>
        </is>
      </c>
      <c r="D701" s="174" t="n">
        <v>-0.0028</v>
      </c>
    </row>
    <row r="702">
      <c r="A702" s="126" t="inlineStr">
        <is>
          <t>Zambia</t>
        </is>
      </c>
      <c r="B702" s="195">
        <f t="array" ref="B702">INDEX(Countries!D231:D959, MATCH(A702, Countries!B231:B959, 0))</f>
        <v/>
      </c>
      <c r="C702" s="163" t="inlineStr">
        <is>
          <t>Salt marsh</t>
        </is>
      </c>
      <c r="D702" s="174" t="n">
        <v>-0.0028</v>
      </c>
    </row>
    <row r="703">
      <c r="A703" s="126" t="inlineStr">
        <is>
          <t>Zimbabwe</t>
        </is>
      </c>
      <c r="B703" s="195">
        <f t="array" ref="B703">INDEX(Countries!D2:D960, MATCH(A703, Countries!B2:B960, 0))</f>
        <v/>
      </c>
      <c r="C703" s="163" t="inlineStr">
        <is>
          <t>Salt marsh</t>
        </is>
      </c>
      <c r="D703" s="174" t="n">
        <v>-0.0028</v>
      </c>
    </row>
    <row r="704">
      <c r="A704" s="126" t="inlineStr">
        <is>
          <t>Saint Barthélemy</t>
        </is>
      </c>
      <c r="B704" s="195">
        <f t="array" ref="B704">INDEX(Countries!D3:D961, MATCH(A704, Countries!B3:B961, 0))</f>
        <v/>
      </c>
      <c r="C704" s="163" t="inlineStr">
        <is>
          <t>Salt marsh</t>
        </is>
      </c>
      <c r="D704" s="174" t="n">
        <v>-0.0028</v>
      </c>
    </row>
    <row r="705">
      <c r="A705" s="126" t="inlineStr">
        <is>
          <t>Cocos (Keeling) Islands</t>
        </is>
      </c>
      <c r="B705" s="195">
        <f t="array" ref="B705">INDEX(Countries!D4:D962, MATCH(A705, Countries!B4:B962, 0))</f>
        <v/>
      </c>
      <c r="C705" s="163" t="inlineStr">
        <is>
          <t>Salt marsh</t>
        </is>
      </c>
      <c r="D705" s="174" t="n">
        <v>-0.0028</v>
      </c>
    </row>
    <row r="706">
      <c r="A706" s="126" t="inlineStr">
        <is>
          <t>Christmas Island</t>
        </is>
      </c>
      <c r="B706" s="195">
        <f t="array" ref="B706">INDEX(Countries!D5:D963, MATCH(A706, Countries!B5:B963, 0))</f>
        <v/>
      </c>
      <c r="C706" s="163" t="inlineStr">
        <is>
          <t>Salt marsh</t>
        </is>
      </c>
      <c r="D706" s="174" t="n">
        <v>-0.0028</v>
      </c>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E2:E236" showDropDown="0" showInputMessage="0" showErrorMessage="0" allowBlank="1" type="list">
      <formula1>'Sources table'!$D$2:$D$76</formula1>
    </dataValidation>
  </dataValidations>
  <pageMargins left="0.75" right="0.75" top="1" bottom="1" header="0.5" footer="0.5"/>
</worksheet>
</file>

<file path=xl/worksheets/sheet30.xml><?xml version="1.0" encoding="utf-8"?>
<worksheet xmlns="http://schemas.openxmlformats.org/spreadsheetml/2006/main">
  <sheetPr>
    <tabColor rgb="FF507867"/>
    <outlinePr summaryBelow="0" summaryRight="0"/>
    <pageSetUpPr/>
  </sheetPr>
  <dimension ref="A1:E706"/>
  <sheetViews>
    <sheetView workbookViewId="0">
      <selection activeCell="A1" sqref="A1"/>
    </sheetView>
  </sheetViews>
  <sheetFormatPr baseColWidth="8" defaultColWidth="12.63" defaultRowHeight="15" customHeight="1"/>
  <sheetData>
    <row r="1">
      <c r="A1" s="170" t="inlineStr">
        <is>
          <t>Country</t>
        </is>
      </c>
      <c r="B1" s="170" t="inlineStr">
        <is>
          <t>Country code</t>
        </is>
      </c>
      <c r="C1" s="170" t="inlineStr">
        <is>
          <t>Ecosystem</t>
        </is>
      </c>
      <c r="D1" s="170" t="inlineStr">
        <is>
          <t>Restorable land</t>
        </is>
      </c>
      <c r="E1" s="144" t="inlineStr">
        <is>
          <t>Source</t>
        </is>
      </c>
    </row>
    <row r="2">
      <c r="A2" s="126" t="inlineStr">
        <is>
          <t>United States</t>
        </is>
      </c>
      <c r="B2" s="195">
        <f t="array" ref="B2">INDEX(Countries!D2:D259, MATCH(A2, Countries!B2:B259, 0))</f>
        <v/>
      </c>
      <c r="C2" s="163" t="inlineStr">
        <is>
          <t>Mangrove</t>
        </is>
      </c>
      <c r="D2" s="175" t="n">
        <v>9666</v>
      </c>
      <c r="E2" s="126" t="inlineStr">
        <is>
          <t>Restorable mangrove area from Mapping Ocean Wealth</t>
        </is>
      </c>
    </row>
    <row r="3">
      <c r="A3" s="126" t="inlineStr">
        <is>
          <t>Indonesia</t>
        </is>
      </c>
      <c r="B3" s="195">
        <f t="array" ref="B3">INDEX(Countries!D3:D260, MATCH(A3, Countries!B3:B260, 0))</f>
        <v/>
      </c>
      <c r="C3" s="163" t="inlineStr">
        <is>
          <t>Mangrove</t>
        </is>
      </c>
      <c r="D3" s="175" t="n">
        <v>204536</v>
      </c>
      <c r="E3" s="126" t="inlineStr">
        <is>
          <t>Restorable mangrove area from Mapping Ocean Wealth</t>
        </is>
      </c>
    </row>
    <row r="4">
      <c r="A4" s="126" t="inlineStr">
        <is>
          <t>Australia</t>
        </is>
      </c>
      <c r="B4" s="195">
        <f t="array" ref="B4">INDEX(Countries!D4:D261, MATCH(A4, Countries!B4:B261, 0))</f>
        <v/>
      </c>
      <c r="C4" s="163" t="inlineStr">
        <is>
          <t>Mangrove</t>
        </is>
      </c>
      <c r="D4" s="175" t="n">
        <v>69160</v>
      </c>
      <c r="E4" s="126" t="inlineStr">
        <is>
          <t>Restorable mangrove area from Mapping Ocean Wealth</t>
        </is>
      </c>
    </row>
    <row r="5">
      <c r="A5" s="126" t="inlineStr">
        <is>
          <t>The Bahamas</t>
        </is>
      </c>
      <c r="B5" s="195">
        <f t="array" ref="B5">INDEX(Countries!D5:D262, MATCH(A5, Countries!B5:B262, 0))</f>
        <v/>
      </c>
      <c r="C5" s="163" t="inlineStr">
        <is>
          <t>Mangrove</t>
        </is>
      </c>
      <c r="D5" s="175" t="n">
        <v>9842</v>
      </c>
      <c r="E5" s="126" t="inlineStr">
        <is>
          <t>Restorable mangrove area from Mapping Ocean Wealth</t>
        </is>
      </c>
    </row>
    <row r="6">
      <c r="A6" s="126" t="inlineStr">
        <is>
          <t>Kenya</t>
        </is>
      </c>
      <c r="B6" s="195">
        <f t="array" ref="B6">INDEX(Countries!D6:D263, MATCH(A6, Countries!B6:B263, 0))</f>
        <v/>
      </c>
      <c r="C6" s="163" t="inlineStr">
        <is>
          <t>Mangrove</t>
        </is>
      </c>
      <c r="D6" s="175" t="n">
        <v>1610</v>
      </c>
      <c r="E6" s="126" t="inlineStr">
        <is>
          <t>Restorable mangrove area from Mapping Ocean Wealth</t>
        </is>
      </c>
    </row>
    <row r="7">
      <c r="A7" s="126" t="inlineStr">
        <is>
          <t>Mexico</t>
        </is>
      </c>
      <c r="B7" s="195">
        <f t="array" ref="B7">INDEX(Countries!D7:D264, MATCH(A7, Countries!B7:B264, 0))</f>
        <v/>
      </c>
      <c r="C7" s="163" t="inlineStr">
        <is>
          <t>Mangrove</t>
        </is>
      </c>
      <c r="D7" s="175" t="n">
        <v>68640</v>
      </c>
      <c r="E7" s="126" t="inlineStr">
        <is>
          <t>Restorable mangrove area from Mapping Ocean Wealth</t>
        </is>
      </c>
    </row>
    <row r="8">
      <c r="A8" s="126" t="inlineStr">
        <is>
          <t>Colombia</t>
        </is>
      </c>
      <c r="B8" s="195">
        <f t="array" ref="B8">INDEX(Countries!D8:D265, MATCH(A8, Countries!B8:B265, 0))</f>
        <v/>
      </c>
      <c r="C8" s="163" t="inlineStr">
        <is>
          <t>Mangrove</t>
        </is>
      </c>
      <c r="D8" s="175" t="n">
        <v>10207</v>
      </c>
      <c r="E8" s="126" t="inlineStr">
        <is>
          <t>Restorable mangrove area from Mapping Ocean Wealth</t>
        </is>
      </c>
    </row>
    <row r="9">
      <c r="A9" s="126" t="inlineStr">
        <is>
          <t>India</t>
        </is>
      </c>
      <c r="B9" s="195">
        <f t="array" ref="B9">INDEX(Countries!D9:D266, MATCH(A9, Countries!B9:B266, 0))</f>
        <v/>
      </c>
      <c r="C9" s="163" t="inlineStr">
        <is>
          <t>Mangrove</t>
        </is>
      </c>
      <c r="D9" s="175" t="n">
        <v>17739</v>
      </c>
      <c r="E9" s="126" t="inlineStr">
        <is>
          <t>Restorable mangrove area from Mapping Ocean Wealth</t>
        </is>
      </c>
    </row>
    <row r="10">
      <c r="A10" s="126" t="inlineStr">
        <is>
          <t>China</t>
        </is>
      </c>
      <c r="B10" s="195">
        <f t="array" ref="B10">INDEX(Countries!D10:D267, MATCH(A10, Countries!B10:B267, 0))</f>
        <v/>
      </c>
      <c r="C10" s="163" t="inlineStr">
        <is>
          <t>Mangrove</t>
        </is>
      </c>
      <c r="D10" s="175" t="n">
        <v>4615</v>
      </c>
      <c r="E10" s="126" t="inlineStr">
        <is>
          <t>Restorable mangrove area from Mapping Ocean Wealth</t>
        </is>
      </c>
    </row>
    <row r="11">
      <c r="A11" s="126" t="inlineStr">
        <is>
          <t>American Samoa</t>
        </is>
      </c>
      <c r="B11" s="195">
        <f t="array" ref="B11">INDEX(Countries!D1:D268, MATCH(A11, Countries!B1:B268, 0))</f>
        <v/>
      </c>
      <c r="C11" s="163" t="inlineStr">
        <is>
          <t>Mangrove</t>
        </is>
      </c>
      <c r="D11" s="176" t="n">
        <v>0</v>
      </c>
      <c r="E11" s="126" t="inlineStr">
        <is>
          <t>Restorable mangrove area from Mapping Ocean Wealth</t>
        </is>
      </c>
    </row>
    <row r="12">
      <c r="A12" s="126" t="inlineStr">
        <is>
          <t>Angola</t>
        </is>
      </c>
      <c r="B12" s="195">
        <f t="array" ref="B12">INDEX(Countries!D2:D269, MATCH(A12, Countries!B2:B269, 0))</f>
        <v/>
      </c>
      <c r="C12" s="163" t="inlineStr">
        <is>
          <t>Mangrove</t>
        </is>
      </c>
      <c r="D12" s="176" t="n">
        <v>857</v>
      </c>
      <c r="E12" s="126" t="inlineStr">
        <is>
          <t>Restorable mangrove area from Mapping Ocean Wealth</t>
        </is>
      </c>
    </row>
    <row r="13">
      <c r="A13" s="126" t="inlineStr">
        <is>
          <t>Anguilla</t>
        </is>
      </c>
      <c r="B13" s="195">
        <f t="array" ref="B13">INDEX(Countries!D3:D270, MATCH(A13, Countries!B3:B270, 0))</f>
        <v/>
      </c>
      <c r="C13" s="163" t="inlineStr">
        <is>
          <t>Mangrove</t>
        </is>
      </c>
      <c r="D13" s="176" t="n">
        <v>2</v>
      </c>
      <c r="E13" s="126" t="inlineStr">
        <is>
          <t>Restorable mangrove area from Mapping Ocean Wealth</t>
        </is>
      </c>
    </row>
    <row r="14">
      <c r="A14" s="126" t="inlineStr">
        <is>
          <t>Antigua and Barbuda</t>
        </is>
      </c>
      <c r="B14" s="195">
        <f t="array" ref="B14">INDEX(Countries!D4:D271, MATCH(A14, Countries!B4:B271, 0))</f>
        <v/>
      </c>
      <c r="C14" s="163" t="inlineStr">
        <is>
          <t>Mangrove</t>
        </is>
      </c>
      <c r="D14" s="176" t="n">
        <v>108</v>
      </c>
      <c r="E14" s="126" t="inlineStr">
        <is>
          <t>Restorable mangrove area from Mapping Ocean Wealth</t>
        </is>
      </c>
    </row>
    <row r="15">
      <c r="A15" s="126" t="inlineStr">
        <is>
          <t>Aruba</t>
        </is>
      </c>
      <c r="B15" s="195">
        <f t="array" ref="B15">INDEX(Countries!D5:D272, MATCH(A15, Countries!B5:B272, 0))</f>
        <v/>
      </c>
      <c r="C15" s="163" t="inlineStr">
        <is>
          <t>Mangrove</t>
        </is>
      </c>
      <c r="D15" s="176" t="n">
        <v>6</v>
      </c>
      <c r="E15" s="126" t="inlineStr">
        <is>
          <t>Restorable mangrove area from Mapping Ocean Wealth</t>
        </is>
      </c>
    </row>
    <row r="16">
      <c r="A16" s="126" t="inlineStr">
        <is>
          <t>Bahrain</t>
        </is>
      </c>
      <c r="B16" s="195">
        <f t="array" ref="B16">INDEX(Countries!D16:D273, MATCH(A16, Countries!B16:B273, 0))</f>
        <v/>
      </c>
      <c r="C16" s="163" t="inlineStr">
        <is>
          <t>Mangrove</t>
        </is>
      </c>
      <c r="D16" s="176" t="n">
        <v>43</v>
      </c>
      <c r="E16" s="126" t="inlineStr">
        <is>
          <t>Restorable mangrove area from Mapping Ocean Wealth</t>
        </is>
      </c>
    </row>
    <row r="17">
      <c r="A17" s="126" t="inlineStr">
        <is>
          <t>Bangladesh</t>
        </is>
      </c>
      <c r="B17" s="195">
        <f t="array" ref="B17">INDEX(Countries!D17:D274, MATCH(A17, Countries!B17:B274, 0))</f>
        <v/>
      </c>
      <c r="C17" s="163" t="inlineStr">
        <is>
          <t>Mangrove</t>
        </is>
      </c>
      <c r="D17" s="175" t="n">
        <v>5926</v>
      </c>
      <c r="E17" s="126" t="inlineStr">
        <is>
          <t>Restorable mangrove area from Mapping Ocean Wealth</t>
        </is>
      </c>
    </row>
    <row r="18">
      <c r="A18" s="126" t="inlineStr">
        <is>
          <t>Barbados</t>
        </is>
      </c>
      <c r="B18" s="195">
        <f t="array" ref="B18">INDEX(Countries!D18:D275, MATCH(A18, Countries!B18:B275, 0))</f>
        <v/>
      </c>
      <c r="C18" s="163" t="inlineStr">
        <is>
          <t>Mangrove</t>
        </is>
      </c>
      <c r="D18" s="176" t="n">
        <v>1</v>
      </c>
      <c r="E18" s="126" t="inlineStr">
        <is>
          <t>Restorable mangrove area from Mapping Ocean Wealth</t>
        </is>
      </c>
    </row>
    <row r="19">
      <c r="A19" s="126" t="inlineStr">
        <is>
          <t>Belize</t>
        </is>
      </c>
      <c r="B19" s="195">
        <f t="array" ref="B19">INDEX(Countries!D19:D276, MATCH(A19, Countries!B19:B276, 0))</f>
        <v/>
      </c>
      <c r="C19" s="163" t="inlineStr">
        <is>
          <t>Mangrove</t>
        </is>
      </c>
      <c r="D19" s="175" t="n">
        <v>2446</v>
      </c>
      <c r="E19" s="126" t="inlineStr">
        <is>
          <t>Restorable mangrove area from Mapping Ocean Wealth</t>
        </is>
      </c>
    </row>
    <row r="20">
      <c r="A20" s="126" t="inlineStr">
        <is>
          <t>Benin</t>
        </is>
      </c>
      <c r="B20" s="195">
        <f t="array" ref="B20">INDEX(Countries!D20:D277, MATCH(A20, Countries!B20:B277, 0))</f>
        <v/>
      </c>
      <c r="C20" s="163" t="inlineStr">
        <is>
          <t>Mangrove</t>
        </is>
      </c>
      <c r="D20" s="176" t="n">
        <v>54</v>
      </c>
      <c r="E20" s="126" t="inlineStr">
        <is>
          <t>Restorable mangrove area from Mapping Ocean Wealth</t>
        </is>
      </c>
    </row>
    <row r="21">
      <c r="A21" s="126" t="inlineStr">
        <is>
          <t>Bermuda</t>
        </is>
      </c>
      <c r="B21" s="195">
        <f t="array" ref="B21">INDEX(Countries!D21:D278, MATCH(A21, Countries!B21:B278, 0))</f>
        <v/>
      </c>
      <c r="C21" s="163" t="inlineStr">
        <is>
          <t>Mangrove</t>
        </is>
      </c>
      <c r="D21" s="176" t="n">
        <v>0</v>
      </c>
      <c r="E21" s="126" t="inlineStr">
        <is>
          <t>Restorable mangrove area from Mapping Ocean Wealth</t>
        </is>
      </c>
    </row>
    <row r="22">
      <c r="A22" s="126" t="inlineStr">
        <is>
          <t>Bonaire, Sint Eustatius and Saba</t>
        </is>
      </c>
      <c r="B22" s="195">
        <f t="array" ref="B22">INDEX(Countries!D22:D279, MATCH(A22, Countries!B22:B279, 0))</f>
        <v/>
      </c>
      <c r="C22" s="163" t="inlineStr">
        <is>
          <t>Mangrove</t>
        </is>
      </c>
      <c r="D22" s="176" t="n">
        <v>49</v>
      </c>
      <c r="E22" s="126" t="inlineStr">
        <is>
          <t>Restorable mangrove area from Mapping Ocean Wealth</t>
        </is>
      </c>
    </row>
    <row r="23">
      <c r="A23" s="126" t="inlineStr">
        <is>
          <t>Brazil</t>
        </is>
      </c>
      <c r="B23" s="195">
        <f t="array" ref="B23">INDEX(Countries!D23:D280, MATCH(A23, Countries!B23:B280, 0))</f>
        <v/>
      </c>
      <c r="C23" s="163" t="inlineStr">
        <is>
          <t>Mangrove</t>
        </is>
      </c>
      <c r="D23" s="175" t="n">
        <v>47544</v>
      </c>
      <c r="E23" s="126" t="inlineStr">
        <is>
          <t>Restorable mangrove area from Mapping Ocean Wealth</t>
        </is>
      </c>
    </row>
    <row r="24">
      <c r="A24" s="126" t="inlineStr">
        <is>
          <t>British virgin islands</t>
        </is>
      </c>
      <c r="B24" s="195">
        <f t="array" ref="B24">INDEX(Countries!D24:D281, MATCH(A24, Countries!B24:B281, 0))</f>
        <v/>
      </c>
      <c r="C24" s="163" t="inlineStr">
        <is>
          <t>Mangrove</t>
        </is>
      </c>
      <c r="D24" s="176" t="n">
        <v>24</v>
      </c>
      <c r="E24" s="126" t="inlineStr">
        <is>
          <t>Restorable mangrove area from Mapping Ocean Wealth</t>
        </is>
      </c>
    </row>
    <row r="25">
      <c r="A25" s="126" t="inlineStr">
        <is>
          <t>Brunei Darussalam</t>
        </is>
      </c>
      <c r="B25" s="195">
        <f t="array" ref="B25">INDEX(Countries!D25:D282, MATCH(A25, Countries!B25:B282, 0))</f>
        <v/>
      </c>
      <c r="C25" s="163" t="inlineStr">
        <is>
          <t>Mangrove</t>
        </is>
      </c>
      <c r="D25" s="176" t="n">
        <v>186</v>
      </c>
      <c r="E25" s="126" t="inlineStr">
        <is>
          <t>Restorable mangrove area from Mapping Ocean Wealth</t>
        </is>
      </c>
    </row>
    <row r="26">
      <c r="A26" s="126" t="inlineStr">
        <is>
          <t>Cambodia</t>
        </is>
      </c>
      <c r="B26" s="195">
        <f t="array" ref="B26">INDEX(Countries!D26:D283, MATCH(A26, Countries!B26:B283, 0))</f>
        <v/>
      </c>
      <c r="C26" s="163" t="inlineStr">
        <is>
          <t>Mangrove</t>
        </is>
      </c>
      <c r="D26" s="175" t="n">
        <v>2129</v>
      </c>
      <c r="E26" s="126" t="inlineStr">
        <is>
          <t>Restorable mangrove area from Mapping Ocean Wealth</t>
        </is>
      </c>
    </row>
    <row r="27">
      <c r="A27" s="126" t="inlineStr">
        <is>
          <t>Cameroon</t>
        </is>
      </c>
      <c r="B27" s="195">
        <f t="array" ref="B27">INDEX(Countries!D27:D284, MATCH(A27, Countries!B27:B284, 0))</f>
        <v/>
      </c>
      <c r="C27" s="163" t="inlineStr">
        <is>
          <t>Mangrove</t>
        </is>
      </c>
      <c r="D27" s="175" t="n">
        <v>2774</v>
      </c>
      <c r="E27" s="126" t="inlineStr">
        <is>
          <t>Restorable mangrove area from Mapping Ocean Wealth</t>
        </is>
      </c>
    </row>
    <row r="28">
      <c r="A28" s="126" t="inlineStr">
        <is>
          <t>Cayman islands</t>
        </is>
      </c>
      <c r="B28" s="195">
        <f t="array" ref="B28">INDEX(Countries!D28:D285, MATCH(A28, Countries!B28:B285, 0))</f>
        <v/>
      </c>
      <c r="C28" s="163" t="inlineStr">
        <is>
          <t>Mangrove</t>
        </is>
      </c>
      <c r="D28" s="176" t="n">
        <v>145</v>
      </c>
      <c r="E28" s="126" t="inlineStr">
        <is>
          <t>Restorable mangrove area from Mapping Ocean Wealth</t>
        </is>
      </c>
    </row>
    <row r="29">
      <c r="A29" s="126" t="inlineStr">
        <is>
          <t>Comoros</t>
        </is>
      </c>
      <c r="B29" s="195">
        <f t="array" ref="B29">INDEX(Countries!D29:D286, MATCH(A29, Countries!B29:B286, 0))</f>
        <v/>
      </c>
      <c r="C29" s="163" t="inlineStr">
        <is>
          <t>Mangrove</t>
        </is>
      </c>
      <c r="D29" s="176" t="n">
        <v>4</v>
      </c>
      <c r="E29" s="126" t="inlineStr">
        <is>
          <t>Restorable mangrove area from Mapping Ocean Wealth</t>
        </is>
      </c>
    </row>
    <row r="30">
      <c r="A30" s="126" t="inlineStr">
        <is>
          <t>Cook Islands</t>
        </is>
      </c>
      <c r="B30" s="195">
        <f t="array" ref="B30">INDEX(Countries!D30:D287, MATCH(A30, Countries!B30:B287, 0))</f>
        <v/>
      </c>
      <c r="C30" s="163" t="inlineStr">
        <is>
          <t>Mangrove</t>
        </is>
      </c>
      <c r="D30" s="176" t="n">
        <v>0</v>
      </c>
      <c r="E30" s="126" t="inlineStr">
        <is>
          <t>Restorable mangrove area from Mapping Ocean Wealth</t>
        </is>
      </c>
    </row>
    <row r="31">
      <c r="A31" s="126" t="inlineStr">
        <is>
          <t>Costa Rica</t>
        </is>
      </c>
      <c r="B31" s="195">
        <f t="array" ref="B31">INDEX(Countries!D31:D288, MATCH(A31, Countries!B31:B288, 0))</f>
        <v/>
      </c>
      <c r="C31" s="163" t="inlineStr">
        <is>
          <t>Mangrove</t>
        </is>
      </c>
      <c r="D31" s="175" t="n">
        <v>2205</v>
      </c>
      <c r="E31" s="126" t="inlineStr">
        <is>
          <t>Restorable mangrove area from Mapping Ocean Wealth</t>
        </is>
      </c>
    </row>
    <row r="32">
      <c r="A32" s="126" t="inlineStr">
        <is>
          <t>Côte d'Ivoire</t>
        </is>
      </c>
      <c r="B32" s="195">
        <f t="array" ref="B32">INDEX(Countries!D32:D289, MATCH(A32, Countries!B32:B289, 0))</f>
        <v/>
      </c>
      <c r="C32" s="163" t="inlineStr">
        <is>
          <t>Mangrove</t>
        </is>
      </c>
      <c r="D32" s="176" t="n">
        <v>601</v>
      </c>
      <c r="E32" s="126" t="inlineStr">
        <is>
          <t>Restorable mangrove area from Mapping Ocean Wealth</t>
        </is>
      </c>
    </row>
    <row r="33">
      <c r="A33" s="126" t="inlineStr">
        <is>
          <t>Cuba</t>
        </is>
      </c>
      <c r="B33" s="195">
        <f t="array" ref="B33">INDEX(Countries!D33:D290, MATCH(A33, Countries!B33:B290, 0))</f>
        <v/>
      </c>
      <c r="C33" s="163" t="inlineStr">
        <is>
          <t>Mangrove</t>
        </is>
      </c>
      <c r="D33" s="175" t="n">
        <v>25362</v>
      </c>
      <c r="E33" s="126" t="inlineStr">
        <is>
          <t>Restorable mangrove area from Mapping Ocean Wealth</t>
        </is>
      </c>
    </row>
    <row r="34">
      <c r="A34" s="126" t="inlineStr">
        <is>
          <t>Curaçao</t>
        </is>
      </c>
      <c r="B34" s="195">
        <f t="array" ref="B34">INDEX(Countries!D34:D291, MATCH(A34, Countries!B34:B291, 0))</f>
        <v/>
      </c>
      <c r="C34" s="163" t="inlineStr">
        <is>
          <t>Mangrove</t>
        </is>
      </c>
      <c r="D34" s="176" t="n">
        <v>0</v>
      </c>
      <c r="E34" s="126" t="inlineStr">
        <is>
          <t>Restorable mangrove area from Mapping Ocean Wealth</t>
        </is>
      </c>
    </row>
    <row r="35">
      <c r="A35" s="126" t="inlineStr">
        <is>
          <t>Democratic republic of the congo</t>
        </is>
      </c>
      <c r="B35" s="195">
        <f t="array" ref="B35">INDEX(Countries!D35:D292, MATCH(A35, Countries!B35:B292, 0))</f>
        <v/>
      </c>
      <c r="C35" s="163" t="inlineStr">
        <is>
          <t>Mangrove</t>
        </is>
      </c>
      <c r="D35" s="176" t="n">
        <v>34</v>
      </c>
      <c r="E35" s="126" t="inlineStr">
        <is>
          <t>Restorable mangrove area from Mapping Ocean Wealth</t>
        </is>
      </c>
    </row>
    <row r="36">
      <c r="A36" s="126" t="inlineStr">
        <is>
          <t>Djibouti</t>
        </is>
      </c>
      <c r="B36" s="195">
        <f t="array" ref="B36">INDEX(Countries!D36:D293, MATCH(A36, Countries!B36:B293, 0))</f>
        <v/>
      </c>
      <c r="C36" s="163" t="inlineStr">
        <is>
          <t>Mangrove</t>
        </is>
      </c>
      <c r="D36" s="176" t="n">
        <v>164</v>
      </c>
      <c r="E36" s="126" t="inlineStr">
        <is>
          <t>Restorable mangrove area from Mapping Ocean Wealth</t>
        </is>
      </c>
    </row>
    <row r="37">
      <c r="A37" s="126" t="inlineStr">
        <is>
          <t>Dominica</t>
        </is>
      </c>
      <c r="B37" s="195">
        <f t="array" ref="B37">INDEX(Countries!D37:D294, MATCH(A37, Countries!B37:B294, 0))</f>
        <v/>
      </c>
      <c r="C37" s="163" t="inlineStr">
        <is>
          <t>Mangrove</t>
        </is>
      </c>
      <c r="D37" s="176" t="n">
        <v>0</v>
      </c>
      <c r="E37" s="126" t="inlineStr">
        <is>
          <t>Restorable mangrove area from Mapping Ocean Wealth</t>
        </is>
      </c>
    </row>
    <row r="38">
      <c r="A38" s="126" t="inlineStr">
        <is>
          <t>Dominican republic</t>
        </is>
      </c>
      <c r="B38" s="195">
        <f t="array" ref="B38">INDEX(Countries!D38:D295, MATCH(A38, Countries!B38:B295, 0))</f>
        <v/>
      </c>
      <c r="C38" s="163" t="inlineStr">
        <is>
          <t>Mangrove</t>
        </is>
      </c>
      <c r="D38" s="176" t="n">
        <v>682</v>
      </c>
      <c r="E38" s="126" t="inlineStr">
        <is>
          <t>Restorable mangrove area from Mapping Ocean Wealth</t>
        </is>
      </c>
    </row>
    <row r="39">
      <c r="A39" s="126" t="inlineStr">
        <is>
          <t>Ecuador</t>
        </is>
      </c>
      <c r="B39" s="195">
        <f t="array" ref="B39">INDEX(Countries!D39:D296, MATCH(A39, Countries!B39:B296, 0))</f>
        <v/>
      </c>
      <c r="C39" s="163" t="inlineStr">
        <is>
          <t>Mangrove</t>
        </is>
      </c>
      <c r="D39" s="175" t="n">
        <v>12441</v>
      </c>
      <c r="E39" s="126" t="inlineStr">
        <is>
          <t>Restorable mangrove area from Mapping Ocean Wealth</t>
        </is>
      </c>
    </row>
    <row r="40">
      <c r="A40" s="126" t="inlineStr">
        <is>
          <t>Egypt</t>
        </is>
      </c>
      <c r="B40" s="195">
        <f t="array" ref="B40">INDEX(Countries!D40:D297, MATCH(A40, Countries!B40:B297, 0))</f>
        <v/>
      </c>
      <c r="C40" s="163" t="inlineStr">
        <is>
          <t>Mangrove</t>
        </is>
      </c>
      <c r="D40" s="176" t="n">
        <v>70</v>
      </c>
      <c r="E40" s="126" t="inlineStr">
        <is>
          <t>Restorable mangrove area from Mapping Ocean Wealth</t>
        </is>
      </c>
    </row>
    <row r="41">
      <c r="A41" s="126" t="inlineStr">
        <is>
          <t>El Salvador</t>
        </is>
      </c>
      <c r="B41" s="195">
        <f t="array" ref="B41">INDEX(Countries!D41:D298, MATCH(A41, Countries!B41:B298, 0))</f>
        <v/>
      </c>
      <c r="C41" s="163" t="inlineStr">
        <is>
          <t>Mangrove</t>
        </is>
      </c>
      <c r="D41" s="175" t="n">
        <v>1620</v>
      </c>
      <c r="E41" s="126" t="inlineStr">
        <is>
          <t>Restorable mangrove area from Mapping Ocean Wealth</t>
        </is>
      </c>
    </row>
    <row r="42">
      <c r="A42" s="126" t="inlineStr">
        <is>
          <t>Equatorial Guinea</t>
        </is>
      </c>
      <c r="B42" s="195">
        <f t="array" ref="B42">INDEX(Countries!D42:D299, MATCH(A42, Countries!B42:B299, 0))</f>
        <v/>
      </c>
      <c r="C42" s="163" t="inlineStr">
        <is>
          <t>Mangrove</t>
        </is>
      </c>
      <c r="D42" s="176" t="n">
        <v>300</v>
      </c>
      <c r="E42" s="126" t="inlineStr">
        <is>
          <t>Restorable mangrove area from Mapping Ocean Wealth</t>
        </is>
      </c>
    </row>
    <row r="43">
      <c r="A43" s="126" t="inlineStr">
        <is>
          <t>Eritrea</t>
        </is>
      </c>
      <c r="B43" s="195">
        <f t="array" ref="B43">INDEX(Countries!D43:D300, MATCH(A43, Countries!B43:B300, 0))</f>
        <v/>
      </c>
      <c r="C43" s="163" t="inlineStr">
        <is>
          <t>Mangrove</t>
        </is>
      </c>
      <c r="D43" s="175" t="n">
        <v>1068</v>
      </c>
      <c r="E43" s="126" t="inlineStr">
        <is>
          <t>Restorable mangrove area from Mapping Ocean Wealth</t>
        </is>
      </c>
    </row>
    <row r="44">
      <c r="A44" s="126" t="inlineStr">
        <is>
          <t>Fiji</t>
        </is>
      </c>
      <c r="B44" s="195">
        <f t="array" ref="B44">INDEX(Countries!D44:D301, MATCH(A44, Countries!B44:B301, 0))</f>
        <v/>
      </c>
      <c r="C44" s="163" t="inlineStr">
        <is>
          <t>Mangrove</t>
        </is>
      </c>
      <c r="D44" s="175" t="n">
        <v>1683</v>
      </c>
      <c r="E44" s="126" t="inlineStr">
        <is>
          <t>Restorable mangrove area from Mapping Ocean Wealth</t>
        </is>
      </c>
    </row>
    <row r="45">
      <c r="A45" s="126" t="inlineStr">
        <is>
          <t>French Guiana</t>
        </is>
      </c>
      <c r="B45" s="195">
        <f t="array" ref="B45">INDEX(Countries!D45:D302, MATCH(A45, Countries!B45:B302, 0))</f>
        <v/>
      </c>
      <c r="C45" s="163" t="inlineStr">
        <is>
          <t>Mangrove</t>
        </is>
      </c>
      <c r="D45" s="175" t="n">
        <v>5426</v>
      </c>
      <c r="E45" s="126" t="inlineStr">
        <is>
          <t>Restorable mangrove area from Mapping Ocean Wealth</t>
        </is>
      </c>
    </row>
    <row r="46">
      <c r="A46" s="126" t="inlineStr">
        <is>
          <t>French Polynesia</t>
        </is>
      </c>
      <c r="B46" s="195">
        <f t="array" ref="B46">INDEX(Countries!D46:D303, MATCH(A46, Countries!B46:B303, 0))</f>
        <v/>
      </c>
      <c r="C46" s="163" t="inlineStr">
        <is>
          <t>Mangrove</t>
        </is>
      </c>
      <c r="D46" s="176" t="n">
        <v>2</v>
      </c>
      <c r="E46" s="126" t="inlineStr">
        <is>
          <t>Restorable mangrove area from Mapping Ocean Wealth</t>
        </is>
      </c>
    </row>
    <row r="47">
      <c r="A47" s="126" t="inlineStr">
        <is>
          <t>French Southern Territories</t>
        </is>
      </c>
      <c r="B47" s="195">
        <f t="array" ref="B47">INDEX(Countries!D47:D304, MATCH(A47, Countries!B47:B304, 0))</f>
        <v/>
      </c>
      <c r="C47" s="163" t="inlineStr">
        <is>
          <t>Mangrove</t>
        </is>
      </c>
      <c r="D47" s="176" t="n">
        <v>0</v>
      </c>
      <c r="E47" s="126" t="inlineStr">
        <is>
          <t>Restorable mangrove area from Mapping Ocean Wealth</t>
        </is>
      </c>
    </row>
    <row r="48">
      <c r="A48" s="126" t="inlineStr">
        <is>
          <t>Gabon</t>
        </is>
      </c>
      <c r="B48" s="195">
        <f t="array" ref="B48">INDEX(Countries!D48:D305, MATCH(A48, Countries!B48:B305, 0))</f>
        <v/>
      </c>
      <c r="C48" s="163" t="inlineStr">
        <is>
          <t>Mangrove</t>
        </is>
      </c>
      <c r="D48" s="175" t="n">
        <v>2027</v>
      </c>
      <c r="E48" s="126" t="inlineStr">
        <is>
          <t>Restorable mangrove area from Mapping Ocean Wealth</t>
        </is>
      </c>
    </row>
    <row r="49">
      <c r="A49" s="126" t="inlineStr">
        <is>
          <t>Gambia</t>
        </is>
      </c>
      <c r="B49" s="195">
        <f t="array" ref="B49">INDEX(Countries!D49:D306, MATCH(A49, Countries!B49:B306, 0))</f>
        <v/>
      </c>
      <c r="C49" s="163" t="inlineStr">
        <is>
          <t>Mangrove</t>
        </is>
      </c>
      <c r="D49" s="176" t="n">
        <v>532</v>
      </c>
      <c r="E49" s="126" t="inlineStr">
        <is>
          <t>Restorable mangrove area from Mapping Ocean Wealth</t>
        </is>
      </c>
    </row>
    <row r="50">
      <c r="A50" s="126" t="inlineStr">
        <is>
          <t>Ghana</t>
        </is>
      </c>
      <c r="B50" s="195">
        <f t="array" ref="B50">INDEX(Countries!D50:D307, MATCH(A50, Countries!B50:B307, 0))</f>
        <v/>
      </c>
      <c r="C50" s="163" t="inlineStr">
        <is>
          <t>Mangrove</t>
        </is>
      </c>
      <c r="D50" s="175" t="n">
        <v>3451</v>
      </c>
      <c r="E50" s="126" t="inlineStr">
        <is>
          <t>Restorable mangrove area from Mapping Ocean Wealth</t>
        </is>
      </c>
    </row>
    <row r="51">
      <c r="A51" s="126" t="inlineStr">
        <is>
          <t>Grenada</t>
        </is>
      </c>
      <c r="B51" s="195">
        <f t="array" ref="B51">INDEX(Countries!D51:D308, MATCH(A51, Countries!B51:B308, 0))</f>
        <v/>
      </c>
      <c r="C51" s="163" t="inlineStr">
        <is>
          <t>Mangrove</t>
        </is>
      </c>
      <c r="D51" s="176" t="n">
        <v>14</v>
      </c>
      <c r="E51" s="126" t="inlineStr">
        <is>
          <t>Restorable mangrove area from Mapping Ocean Wealth</t>
        </is>
      </c>
    </row>
    <row r="52">
      <c r="A52" s="126" t="inlineStr">
        <is>
          <t>Guadeloupe</t>
        </is>
      </c>
      <c r="B52" s="195">
        <f t="array" ref="B52">INDEX(Countries!D52:D309, MATCH(A52, Countries!B52:B309, 0))</f>
        <v/>
      </c>
      <c r="C52" s="163" t="inlineStr">
        <is>
          <t>Mangrove</t>
        </is>
      </c>
      <c r="D52" s="176" t="n">
        <v>144</v>
      </c>
      <c r="E52" s="126" t="inlineStr">
        <is>
          <t>Restorable mangrove area from Mapping Ocean Wealth</t>
        </is>
      </c>
    </row>
    <row r="53">
      <c r="A53" s="126" t="inlineStr">
        <is>
          <t>Guam</t>
        </is>
      </c>
      <c r="B53" s="195">
        <f t="array" ref="B53">INDEX(Countries!D53:D310, MATCH(A53, Countries!B53:B310, 0))</f>
        <v/>
      </c>
      <c r="C53" s="163" t="inlineStr">
        <is>
          <t>Mangrove</t>
        </is>
      </c>
      <c r="D53" s="176" t="n">
        <v>2</v>
      </c>
      <c r="E53" s="126" t="inlineStr">
        <is>
          <t>Restorable mangrove area from Mapping Ocean Wealth</t>
        </is>
      </c>
    </row>
    <row r="54">
      <c r="A54" s="126" t="inlineStr">
        <is>
          <t>Guatemala</t>
        </is>
      </c>
      <c r="B54" s="195">
        <f t="array" ref="B54">INDEX(Countries!D54:D311, MATCH(A54, Countries!B54:B311, 0))</f>
        <v/>
      </c>
      <c r="C54" s="163" t="inlineStr">
        <is>
          <t>Mangrove</t>
        </is>
      </c>
      <c r="D54" s="175" t="n">
        <v>1635</v>
      </c>
      <c r="E54" s="126" t="inlineStr">
        <is>
          <t>Restorable mangrove area from Mapping Ocean Wealth</t>
        </is>
      </c>
    </row>
    <row r="55">
      <c r="A55" s="126" t="inlineStr">
        <is>
          <t>Guinea</t>
        </is>
      </c>
      <c r="B55" s="195">
        <f t="array" ref="B55">INDEX(Countries!D55:D312, MATCH(A55, Countries!B55:B312, 0))</f>
        <v/>
      </c>
      <c r="C55" s="163" t="inlineStr">
        <is>
          <t>Mangrove</t>
        </is>
      </c>
      <c r="D55" s="175" t="n">
        <v>10995</v>
      </c>
      <c r="E55" s="126" t="inlineStr">
        <is>
          <t>Restorable mangrove area from Mapping Ocean Wealth</t>
        </is>
      </c>
    </row>
    <row r="56">
      <c r="A56" s="126" t="inlineStr">
        <is>
          <t>Guinea-Bissau</t>
        </is>
      </c>
      <c r="B56" s="195">
        <f t="array" ref="B56">INDEX(Countries!D56:D313, MATCH(A56, Countries!B56:B313, 0))</f>
        <v/>
      </c>
      <c r="C56" s="163" t="inlineStr">
        <is>
          <t>Mangrove</t>
        </is>
      </c>
      <c r="D56" s="175" t="n">
        <v>12705</v>
      </c>
      <c r="E56" s="126" t="inlineStr">
        <is>
          <t>Restorable mangrove area from Mapping Ocean Wealth</t>
        </is>
      </c>
    </row>
    <row r="57">
      <c r="A57" s="126" t="inlineStr">
        <is>
          <t>Guyana</t>
        </is>
      </c>
      <c r="B57" s="195">
        <f t="array" ref="B57">INDEX(Countries!D57:D314, MATCH(A57, Countries!B57:B314, 0))</f>
        <v/>
      </c>
      <c r="C57" s="163" t="inlineStr">
        <is>
          <t>Mangrove</t>
        </is>
      </c>
      <c r="D57" s="175" t="n">
        <v>1691</v>
      </c>
      <c r="E57" s="126" t="inlineStr">
        <is>
          <t>Restorable mangrove area from Mapping Ocean Wealth</t>
        </is>
      </c>
    </row>
    <row r="58">
      <c r="A58" s="126" t="inlineStr">
        <is>
          <t>Haiti</t>
        </is>
      </c>
      <c r="B58" s="195">
        <f t="array" ref="B58">INDEX(Countries!D58:D315, MATCH(A58, Countries!B58:B315, 0))</f>
        <v/>
      </c>
      <c r="C58" s="163" t="inlineStr">
        <is>
          <t>Mangrove</t>
        </is>
      </c>
      <c r="D58" s="176" t="n">
        <v>842</v>
      </c>
      <c r="E58" s="126" t="inlineStr">
        <is>
          <t>Restorable mangrove area from Mapping Ocean Wealth</t>
        </is>
      </c>
    </row>
    <row r="59">
      <c r="A59" s="126" t="inlineStr">
        <is>
          <t>Honduras</t>
        </is>
      </c>
      <c r="B59" s="195">
        <f t="array" ref="B59">INDEX(Countries!D59:D316, MATCH(A59, Countries!B59:B316, 0))</f>
        <v/>
      </c>
      <c r="C59" s="163" t="inlineStr">
        <is>
          <t>Mangrove</t>
        </is>
      </c>
      <c r="D59" s="175" t="n">
        <v>7105</v>
      </c>
      <c r="E59" s="126" t="inlineStr">
        <is>
          <t>Restorable mangrove area from Mapping Ocean Wealth</t>
        </is>
      </c>
    </row>
    <row r="60">
      <c r="A60" s="126" t="inlineStr">
        <is>
          <t>Iran (Islamic Republic of)</t>
        </is>
      </c>
      <c r="B60" s="195">
        <f t="array" ref="B60">INDEX(Countries!D60:D317, MATCH(A60, Countries!B60:B317, 0))</f>
        <v/>
      </c>
      <c r="C60" s="163" t="inlineStr">
        <is>
          <t>Mangrove</t>
        </is>
      </c>
      <c r="D60" s="175" t="n">
        <v>3572</v>
      </c>
      <c r="E60" s="126" t="inlineStr">
        <is>
          <t>Restorable mangrove area from Mapping Ocean Wealth</t>
        </is>
      </c>
    </row>
    <row r="61">
      <c r="A61" s="126" t="inlineStr">
        <is>
          <t>Jamaica</t>
        </is>
      </c>
      <c r="B61" s="195">
        <f t="array" ref="B61">INDEX(Countries!D61:D318, MATCH(A61, Countries!B61:B318, 0))</f>
        <v/>
      </c>
      <c r="C61" s="163" t="inlineStr">
        <is>
          <t>Mangrove</t>
        </is>
      </c>
      <c r="D61" s="176" t="n">
        <v>689</v>
      </c>
      <c r="E61" s="126" t="inlineStr">
        <is>
          <t>Restorable mangrove area from Mapping Ocean Wealth</t>
        </is>
      </c>
    </row>
    <row r="62">
      <c r="A62" s="126" t="inlineStr">
        <is>
          <t>Japan</t>
        </is>
      </c>
      <c r="B62" s="195">
        <f t="array" ref="B62">INDEX(Countries!D62:D319, MATCH(A62, Countries!B62:B319, 0))</f>
        <v/>
      </c>
      <c r="C62" s="163" t="inlineStr">
        <is>
          <t>Mangrove</t>
        </is>
      </c>
      <c r="D62" s="176" t="n">
        <v>49</v>
      </c>
      <c r="E62" s="126" t="inlineStr">
        <is>
          <t>Restorable mangrove area from Mapping Ocean Wealth</t>
        </is>
      </c>
    </row>
    <row r="63">
      <c r="A63" s="126" t="inlineStr">
        <is>
          <t>Kiribati</t>
        </is>
      </c>
      <c r="B63" s="195">
        <f t="array" ref="B63">INDEX(Countries!D63:D320, MATCH(A63, Countries!B63:B320, 0))</f>
        <v/>
      </c>
      <c r="C63" s="163" t="inlineStr">
        <is>
          <t>Mangrove</t>
        </is>
      </c>
      <c r="D63" s="176" t="n">
        <v>0</v>
      </c>
      <c r="E63" s="126" t="inlineStr">
        <is>
          <t>Restorable mangrove area from Mapping Ocean Wealth</t>
        </is>
      </c>
    </row>
    <row r="64">
      <c r="A64" s="126" t="inlineStr">
        <is>
          <t>Liberia</t>
        </is>
      </c>
      <c r="B64" s="195">
        <f t="array" ref="B64">INDEX(Countries!D64:D321, MATCH(A64, Countries!B64:B321, 0))</f>
        <v/>
      </c>
      <c r="C64" s="163" t="inlineStr">
        <is>
          <t>Mangrove</t>
        </is>
      </c>
      <c r="D64" s="176" t="n">
        <v>690</v>
      </c>
      <c r="E64" s="126" t="inlineStr">
        <is>
          <t>Restorable mangrove area from Mapping Ocean Wealth</t>
        </is>
      </c>
    </row>
    <row r="65">
      <c r="A65" s="126" t="inlineStr">
        <is>
          <t>Madagascar</t>
        </is>
      </c>
      <c r="B65" s="195">
        <f t="array" ref="B65">INDEX(Countries!D65:D322, MATCH(A65, Countries!B65:B322, 0))</f>
        <v/>
      </c>
      <c r="C65" s="163" t="inlineStr">
        <is>
          <t>Mangrove</t>
        </is>
      </c>
      <c r="D65" s="175" t="n">
        <v>11407</v>
      </c>
      <c r="E65" s="126" t="inlineStr">
        <is>
          <t>Restorable mangrove area from Mapping Ocean Wealth</t>
        </is>
      </c>
    </row>
    <row r="66">
      <c r="A66" s="126" t="inlineStr">
        <is>
          <t>Malaysia</t>
        </is>
      </c>
      <c r="B66" s="195">
        <f t="array" ref="B66">INDEX(Countries!D66:D323, MATCH(A66, Countries!B66:B323, 0))</f>
        <v/>
      </c>
      <c r="C66" s="163" t="inlineStr">
        <is>
          <t>Mangrove</t>
        </is>
      </c>
      <c r="D66" s="175" t="n">
        <v>14469</v>
      </c>
      <c r="E66" s="126" t="inlineStr">
        <is>
          <t>Restorable mangrove area from Mapping Ocean Wealth</t>
        </is>
      </c>
    </row>
    <row r="67">
      <c r="A67" s="126" t="inlineStr">
        <is>
          <t>Maldives</t>
        </is>
      </c>
      <c r="B67" s="195">
        <f t="array" ref="B67">INDEX(Countries!D67:D324, MATCH(A67, Countries!B67:B324, 0))</f>
        <v/>
      </c>
      <c r="C67" s="163" t="inlineStr">
        <is>
          <t>Mangrove</t>
        </is>
      </c>
      <c r="D67" s="176" t="n">
        <v>0</v>
      </c>
      <c r="E67" s="126" t="inlineStr">
        <is>
          <t>Restorable mangrove area from Mapping Ocean Wealth</t>
        </is>
      </c>
    </row>
    <row r="68">
      <c r="A68" s="126" t="inlineStr">
        <is>
          <t>Marshall Islands</t>
        </is>
      </c>
      <c r="B68" s="195">
        <f t="array" ref="B68">INDEX(Countries!D68:D325, MATCH(A68, Countries!B68:B325, 0))</f>
        <v/>
      </c>
      <c r="C68" s="163" t="inlineStr">
        <is>
          <t>Mangrove</t>
        </is>
      </c>
      <c r="D68" s="176" t="n">
        <v>0</v>
      </c>
      <c r="E68" s="126" t="inlineStr">
        <is>
          <t>Restorable mangrove area from Mapping Ocean Wealth</t>
        </is>
      </c>
    </row>
    <row r="69">
      <c r="A69" s="126" t="inlineStr">
        <is>
          <t>Martinique</t>
        </is>
      </c>
      <c r="B69" s="195">
        <f t="array" ref="B69">INDEX(Countries!D69:D326, MATCH(A69, Countries!B69:B326, 0))</f>
        <v/>
      </c>
      <c r="C69" s="163" t="inlineStr">
        <is>
          <t>Mangrove</t>
        </is>
      </c>
      <c r="D69" s="176" t="n">
        <v>88</v>
      </c>
      <c r="E69" s="126" t="inlineStr">
        <is>
          <t>Restorable mangrove area from Mapping Ocean Wealth</t>
        </is>
      </c>
    </row>
    <row r="70">
      <c r="A70" s="126" t="inlineStr">
        <is>
          <t>Mauritania</t>
        </is>
      </c>
      <c r="B70" s="195">
        <f t="array" ref="B70">INDEX(Countries!D70:D327, MATCH(A70, Countries!B70:B327, 0))</f>
        <v/>
      </c>
      <c r="C70" s="163" t="inlineStr">
        <is>
          <t>Mangrove</t>
        </is>
      </c>
      <c r="D70" s="176" t="n">
        <v>6</v>
      </c>
      <c r="E70" s="126" t="inlineStr">
        <is>
          <t>Restorable mangrove area from Mapping Ocean Wealth</t>
        </is>
      </c>
    </row>
    <row r="71">
      <c r="A71" s="126" t="inlineStr">
        <is>
          <t>Mauritius</t>
        </is>
      </c>
      <c r="B71" s="195">
        <f t="array" ref="B71">INDEX(Countries!D71:D328, MATCH(A71, Countries!B71:B328, 0))</f>
        <v/>
      </c>
      <c r="C71" s="163" t="inlineStr">
        <is>
          <t>Mangrove</t>
        </is>
      </c>
      <c r="D71" s="176" t="n">
        <v>99</v>
      </c>
      <c r="E71" s="126" t="inlineStr">
        <is>
          <t>Restorable mangrove area from Mapping Ocean Wealth</t>
        </is>
      </c>
    </row>
    <row r="72">
      <c r="A72" s="126" t="inlineStr">
        <is>
          <t>Mayotte</t>
        </is>
      </c>
      <c r="B72" s="195">
        <f t="array" ref="B72">INDEX(Countries!D72:D329, MATCH(A72, Countries!B72:B329, 0))</f>
        <v/>
      </c>
      <c r="C72" s="163" t="inlineStr">
        <is>
          <t>Mangrove</t>
        </is>
      </c>
      <c r="D72" s="176" t="n">
        <v>39</v>
      </c>
      <c r="E72" s="126" t="inlineStr">
        <is>
          <t>Restorable mangrove area from Mapping Ocean Wealth</t>
        </is>
      </c>
    </row>
    <row r="73">
      <c r="A73" s="126" t="inlineStr">
        <is>
          <t>Micronesia (Federated States of)</t>
        </is>
      </c>
      <c r="B73" s="195">
        <f t="array" ref="B73">INDEX(Countries!D73:D330, MATCH(A73, Countries!B73:B330, 0))</f>
        <v/>
      </c>
      <c r="C73" s="163" t="inlineStr">
        <is>
          <t>Mangrove</t>
        </is>
      </c>
      <c r="D73" s="176" t="n">
        <v>262</v>
      </c>
      <c r="E73" s="126" t="inlineStr">
        <is>
          <t>Restorable mangrove area from Mapping Ocean Wealth</t>
        </is>
      </c>
    </row>
    <row r="74">
      <c r="A74" s="126" t="inlineStr">
        <is>
          <t>Mozambique</t>
        </is>
      </c>
      <c r="B74" s="195">
        <f t="array" ref="B74">INDEX(Countries!D74:D331, MATCH(A74, Countries!B74:B331, 0))</f>
        <v/>
      </c>
      <c r="C74" s="163" t="inlineStr">
        <is>
          <t>Mangrove</t>
        </is>
      </c>
      <c r="D74" s="175" t="n">
        <v>17638</v>
      </c>
      <c r="E74" s="126" t="inlineStr">
        <is>
          <t>Restorable mangrove area from Mapping Ocean Wealth</t>
        </is>
      </c>
    </row>
    <row r="75">
      <c r="A75" s="126" t="inlineStr">
        <is>
          <t>Myanmar</t>
        </is>
      </c>
      <c r="B75" s="195">
        <f t="array" ref="B75">INDEX(Countries!D75:D332, MATCH(A75, Countries!B75:B332, 0))</f>
        <v/>
      </c>
      <c r="C75" s="163" t="inlineStr">
        <is>
          <t>Mangrove</t>
        </is>
      </c>
      <c r="D75" s="175" t="n">
        <v>61195</v>
      </c>
      <c r="E75" s="126" t="inlineStr">
        <is>
          <t>Restorable mangrove area from Mapping Ocean Wealth</t>
        </is>
      </c>
    </row>
    <row r="76">
      <c r="A76" s="126" t="inlineStr">
        <is>
          <t>New Caledonia</t>
        </is>
      </c>
      <c r="B76" s="195">
        <f t="array" ref="B76">INDEX(Countries!D76:D333, MATCH(A76, Countries!B76:B333, 0))</f>
        <v/>
      </c>
      <c r="C76" s="163" t="inlineStr">
        <is>
          <t>Mangrove</t>
        </is>
      </c>
      <c r="D76" s="175" t="n">
        <v>1247</v>
      </c>
      <c r="E76" s="126" t="inlineStr">
        <is>
          <t>Restorable mangrove area from Mapping Ocean Wealth</t>
        </is>
      </c>
    </row>
    <row r="77">
      <c r="A77" s="126" t="inlineStr">
        <is>
          <t>New Zealand</t>
        </is>
      </c>
      <c r="B77" s="195">
        <f t="array" ref="B77">INDEX(Countries!D77:D334, MATCH(A77, Countries!B77:B334, 0))</f>
        <v/>
      </c>
      <c r="C77" s="163" t="inlineStr">
        <is>
          <t>Mangrove</t>
        </is>
      </c>
      <c r="D77" s="175" t="n">
        <v>1389</v>
      </c>
      <c r="E77" s="126" t="inlineStr">
        <is>
          <t>Restorable mangrove area from Mapping Ocean Wealth</t>
        </is>
      </c>
    </row>
    <row r="78">
      <c r="A78" s="126" t="inlineStr">
        <is>
          <t>Nicaragua</t>
        </is>
      </c>
      <c r="B78" s="195">
        <f t="array" ref="B78">INDEX(Countries!D78:D335, MATCH(A78, Countries!B78:B335, 0))</f>
        <v/>
      </c>
      <c r="C78" s="163" t="inlineStr">
        <is>
          <t>Mangrove</t>
        </is>
      </c>
      <c r="D78" s="175" t="n">
        <v>6425</v>
      </c>
      <c r="E78" s="126" t="inlineStr">
        <is>
          <t>Restorable mangrove area from Mapping Ocean Wealth</t>
        </is>
      </c>
    </row>
    <row r="79">
      <c r="A79" s="126" t="inlineStr">
        <is>
          <t>Nigeria</t>
        </is>
      </c>
      <c r="B79" s="195">
        <f t="array" ref="B79">INDEX(Countries!D79:D336, MATCH(A79, Countries!B79:B336, 0))</f>
        <v/>
      </c>
      <c r="C79" s="163" t="inlineStr">
        <is>
          <t>Mangrove</t>
        </is>
      </c>
      <c r="D79" s="175" t="n">
        <v>21723</v>
      </c>
      <c r="E79" s="126" t="inlineStr">
        <is>
          <t>Restorable mangrove area from Mapping Ocean Wealth</t>
        </is>
      </c>
    </row>
    <row r="80">
      <c r="A80" s="126" t="inlineStr">
        <is>
          <t>Oman</t>
        </is>
      </c>
      <c r="B80" s="195">
        <f t="array" ref="B80">INDEX(Countries!D80:D337, MATCH(A80, Countries!B80:B337, 0))</f>
        <v/>
      </c>
      <c r="C80" s="163" t="inlineStr">
        <is>
          <t>Mangrove</t>
        </is>
      </c>
      <c r="D80" s="176" t="n">
        <v>40</v>
      </c>
      <c r="E80" s="126" t="inlineStr">
        <is>
          <t>Restorable mangrove area from Mapping Ocean Wealth</t>
        </is>
      </c>
    </row>
    <row r="81">
      <c r="A81" s="126" t="inlineStr">
        <is>
          <t>Pakistan</t>
        </is>
      </c>
      <c r="B81" s="195">
        <f t="array" ref="B81">INDEX(Countries!D81:D338, MATCH(A81, Countries!B81:B338, 0))</f>
        <v/>
      </c>
      <c r="C81" s="163" t="inlineStr">
        <is>
          <t>Mangrove</t>
        </is>
      </c>
      <c r="D81" s="175" t="n">
        <v>12466</v>
      </c>
      <c r="E81" s="126" t="inlineStr">
        <is>
          <t>Restorable mangrove area from Mapping Ocean Wealth</t>
        </is>
      </c>
    </row>
    <row r="82">
      <c r="A82" s="126" t="inlineStr">
        <is>
          <t>Palau</t>
        </is>
      </c>
      <c r="B82" s="195">
        <f t="array" ref="B82">INDEX(Countries!D82:D339, MATCH(A82, Countries!B82:B339, 0))</f>
        <v/>
      </c>
      <c r="C82" s="163" t="inlineStr">
        <is>
          <t>Mangrove</t>
        </is>
      </c>
      <c r="D82" s="176" t="n">
        <v>155</v>
      </c>
      <c r="E82" s="126" t="inlineStr">
        <is>
          <t>Restorable mangrove area from Mapping Ocean Wealth</t>
        </is>
      </c>
    </row>
    <row r="83">
      <c r="A83" s="126" t="inlineStr">
        <is>
          <t>Panama</t>
        </is>
      </c>
      <c r="B83" s="195">
        <f t="array" ref="B83">INDEX(Countries!D83:D340, MATCH(A83, Countries!B83:B340, 0))</f>
        <v/>
      </c>
      <c r="C83" s="163" t="inlineStr">
        <is>
          <t>Mangrove</t>
        </is>
      </c>
      <c r="D83" s="175" t="n">
        <v>3778</v>
      </c>
      <c r="E83" s="126" t="inlineStr">
        <is>
          <t>Restorable mangrove area from Mapping Ocean Wealth</t>
        </is>
      </c>
    </row>
    <row r="84">
      <c r="A84" s="126" t="inlineStr">
        <is>
          <t>Papua New Guinea</t>
        </is>
      </c>
      <c r="B84" s="195">
        <f t="array" ref="B84">INDEX(Countries!D84:D341, MATCH(A84, Countries!B84:B341, 0))</f>
        <v/>
      </c>
      <c r="C84" s="163" t="inlineStr">
        <is>
          <t>Mangrove</t>
        </is>
      </c>
      <c r="D84" s="175" t="n">
        <v>4895</v>
      </c>
      <c r="E84" s="126" t="inlineStr">
        <is>
          <t>Restorable mangrove area from Mapping Ocean Wealth</t>
        </is>
      </c>
    </row>
    <row r="85">
      <c r="A85" s="126" t="inlineStr">
        <is>
          <t>Peru</t>
        </is>
      </c>
      <c r="B85" s="195">
        <f t="array" ref="B85">INDEX(Countries!D85:D342, MATCH(A85, Countries!B85:B342, 0))</f>
        <v/>
      </c>
      <c r="C85" s="163" t="inlineStr">
        <is>
          <t>Mangrove</t>
        </is>
      </c>
      <c r="D85" s="176" t="n">
        <v>909</v>
      </c>
      <c r="E85" s="126" t="inlineStr">
        <is>
          <t>Restorable mangrove area from Mapping Ocean Wealth</t>
        </is>
      </c>
    </row>
    <row r="86">
      <c r="A86" s="126" t="inlineStr">
        <is>
          <t>Philippines</t>
        </is>
      </c>
      <c r="B86" s="195">
        <f t="array" ref="B86">INDEX(Countries!D86:D343, MATCH(A86, Countries!B86:B343, 0))</f>
        <v/>
      </c>
      <c r="C86" s="163" t="inlineStr">
        <is>
          <t>Mangrove</t>
        </is>
      </c>
      <c r="D86" s="175" t="n">
        <v>23824</v>
      </c>
      <c r="E86" s="126" t="inlineStr">
        <is>
          <t>Restorable mangrove area from Mapping Ocean Wealth</t>
        </is>
      </c>
    </row>
    <row r="87">
      <c r="A87" s="126" t="inlineStr">
        <is>
          <t>Puerto Rico</t>
        </is>
      </c>
      <c r="B87" s="195">
        <f t="array" ref="B87">INDEX(Countries!D87:D344, MATCH(A87, Countries!B87:B344, 0))</f>
        <v/>
      </c>
      <c r="C87" s="163" t="inlineStr">
        <is>
          <t>Mangrove</t>
        </is>
      </c>
      <c r="D87" s="175" t="n">
        <v>1037</v>
      </c>
      <c r="E87" s="126" t="inlineStr">
        <is>
          <t>Restorable mangrove area from Mapping Ocean Wealth</t>
        </is>
      </c>
    </row>
    <row r="88">
      <c r="A88" s="126" t="inlineStr">
        <is>
          <t>Qatar</t>
        </is>
      </c>
      <c r="B88" s="195">
        <f t="array" ref="B88">INDEX(Countries!D1:D345, MATCH(A88, Countries!B1:B345, 0))</f>
        <v/>
      </c>
      <c r="C88" s="163" t="inlineStr">
        <is>
          <t>Mangrove</t>
        </is>
      </c>
      <c r="D88" s="176" t="n">
        <v>55</v>
      </c>
      <c r="E88" s="126" t="inlineStr">
        <is>
          <t>Restorable mangrove area from Mapping Ocean Wealth</t>
        </is>
      </c>
    </row>
    <row r="89">
      <c r="A89" s="126" t="inlineStr">
        <is>
          <t>Congo</t>
        </is>
      </c>
      <c r="B89" s="195">
        <f t="array" ref="B89">INDEX(Countries!D2:D346, MATCH(A89, Countries!B2:B346, 0))</f>
        <v/>
      </c>
      <c r="C89" s="163" t="inlineStr">
        <is>
          <t>Mangrove</t>
        </is>
      </c>
      <c r="D89" s="176" t="n">
        <v>14</v>
      </c>
      <c r="E89" s="126" t="inlineStr">
        <is>
          <t>Restorable mangrove area from Mapping Ocean Wealth</t>
        </is>
      </c>
    </row>
    <row r="90">
      <c r="A90" s="126" t="inlineStr">
        <is>
          <t>Saint Kitts and Nevis</t>
        </is>
      </c>
      <c r="B90" s="195">
        <f t="array" ref="B90">INDEX(Countries!D90:D347, MATCH(A90, Countries!B90:B347, 0))</f>
        <v/>
      </c>
      <c r="C90" s="163" t="inlineStr">
        <is>
          <t>Mangrove</t>
        </is>
      </c>
      <c r="D90" s="176" t="n">
        <v>6</v>
      </c>
      <c r="E90" s="126" t="inlineStr">
        <is>
          <t>Restorable mangrove area from Mapping Ocean Wealth</t>
        </is>
      </c>
    </row>
    <row r="91">
      <c r="A91" s="126" t="inlineStr">
        <is>
          <t>Saint Lucia</t>
        </is>
      </c>
      <c r="B91" s="195">
        <f t="array" ref="B91">INDEX(Countries!D91:D348, MATCH(A91, Countries!B91:B348, 0))</f>
        <v/>
      </c>
      <c r="C91" s="163" t="inlineStr">
        <is>
          <t>Mangrove</t>
        </is>
      </c>
      <c r="D91" s="176" t="n">
        <v>3</v>
      </c>
      <c r="E91" s="126" t="inlineStr">
        <is>
          <t>Restorable mangrove area from Mapping Ocean Wealth</t>
        </is>
      </c>
    </row>
    <row r="92">
      <c r="A92" s="126" t="inlineStr">
        <is>
          <t>Saint Vincent and the Grenadines</t>
        </is>
      </c>
      <c r="B92" s="195">
        <f t="array" ref="B92">INDEX(Countries!D92:D349, MATCH(A92, Countries!B92:B349, 0))</f>
        <v/>
      </c>
      <c r="C92" s="163" t="inlineStr">
        <is>
          <t>Mangrove</t>
        </is>
      </c>
      <c r="D92" s="176" t="n">
        <v>2</v>
      </c>
      <c r="E92" s="126" t="inlineStr">
        <is>
          <t>Restorable mangrove area from Mapping Ocean Wealth</t>
        </is>
      </c>
    </row>
    <row r="93">
      <c r="A93" s="126" t="inlineStr">
        <is>
          <t>Saint Martin (French part)</t>
        </is>
      </c>
      <c r="B93" s="195">
        <f t="array" ref="B93">INDEX(Countries!D93:D350, MATCH(A93, Countries!B93:B350, 0))</f>
        <v/>
      </c>
      <c r="C93" s="163" t="inlineStr">
        <is>
          <t>Mangrove</t>
        </is>
      </c>
      <c r="D93" s="176" t="n">
        <v>0</v>
      </c>
      <c r="E93" s="126" t="inlineStr">
        <is>
          <t>Restorable mangrove area from Mapping Ocean Wealth</t>
        </is>
      </c>
    </row>
    <row r="94">
      <c r="A94" s="126" t="inlineStr">
        <is>
          <t>Samoa</t>
        </is>
      </c>
      <c r="B94" s="195">
        <f t="array" ref="B94">INDEX(Countries!D94:D351, MATCH(A94, Countries!B94:B351, 0))</f>
        <v/>
      </c>
      <c r="C94" s="163" t="inlineStr">
        <is>
          <t>Mangrove</t>
        </is>
      </c>
      <c r="D94" s="176" t="n">
        <v>16</v>
      </c>
      <c r="E94" s="126" t="inlineStr">
        <is>
          <t>Restorable mangrove area from Mapping Ocean Wealth</t>
        </is>
      </c>
    </row>
    <row r="95">
      <c r="A95" s="126" t="inlineStr">
        <is>
          <t>Sao Tome and Principe</t>
        </is>
      </c>
      <c r="B95" s="195">
        <f t="array" ref="B95">INDEX(Countries!D95:D352, MATCH(A95, Countries!B95:B352, 0))</f>
        <v/>
      </c>
      <c r="C95" s="163" t="inlineStr">
        <is>
          <t>Mangrove</t>
        </is>
      </c>
      <c r="D95" s="176" t="n">
        <v>0</v>
      </c>
      <c r="E95" s="126" t="inlineStr">
        <is>
          <t>Restorable mangrove area from Mapping Ocean Wealth</t>
        </is>
      </c>
    </row>
    <row r="96">
      <c r="A96" s="126" t="inlineStr">
        <is>
          <t>Saudi Arabia</t>
        </is>
      </c>
      <c r="B96" s="195">
        <f t="array" ref="B96">INDEX(Countries!D96:D353, MATCH(A96, Countries!B96:B353, 0))</f>
        <v/>
      </c>
      <c r="C96" s="163" t="inlineStr">
        <is>
          <t>Mangrove</t>
        </is>
      </c>
      <c r="D96" s="175" t="n">
        <v>4880</v>
      </c>
      <c r="E96" s="126" t="inlineStr">
        <is>
          <t>Restorable mangrove area from Mapping Ocean Wealth</t>
        </is>
      </c>
    </row>
    <row r="97">
      <c r="A97" s="126" t="inlineStr">
        <is>
          <t>Senegal</t>
        </is>
      </c>
      <c r="B97" s="195">
        <f t="array" ref="B97">INDEX(Countries!D97:D354, MATCH(A97, Countries!B97:B354, 0))</f>
        <v/>
      </c>
      <c r="C97" s="163" t="inlineStr">
        <is>
          <t>Mangrove</t>
        </is>
      </c>
      <c r="D97" s="175" t="n">
        <v>1539</v>
      </c>
      <c r="E97" s="126" t="inlineStr">
        <is>
          <t>Restorable mangrove area from Mapping Ocean Wealth</t>
        </is>
      </c>
    </row>
    <row r="98">
      <c r="A98" s="126" t="inlineStr">
        <is>
          <t>Seychelles</t>
        </is>
      </c>
      <c r="B98" s="195">
        <f t="array" ref="B98">INDEX(Countries!D98:D355, MATCH(A98, Countries!B98:B355, 0))</f>
        <v/>
      </c>
      <c r="C98" s="163" t="inlineStr">
        <is>
          <t>Mangrove</t>
        </is>
      </c>
      <c r="D98" s="176" t="n">
        <v>2</v>
      </c>
      <c r="E98" s="126" t="inlineStr">
        <is>
          <t>Restorable mangrove area from Mapping Ocean Wealth</t>
        </is>
      </c>
    </row>
    <row r="99">
      <c r="A99" s="126" t="inlineStr">
        <is>
          <t>Sierra Leone</t>
        </is>
      </c>
      <c r="B99" s="195">
        <f t="array" ref="B99">INDEX(Countries!D99:D356, MATCH(A99, Countries!B99:B356, 0))</f>
        <v/>
      </c>
      <c r="C99" s="163" t="inlineStr">
        <is>
          <t>Mangrove</t>
        </is>
      </c>
      <c r="D99" s="175" t="n">
        <v>8019</v>
      </c>
      <c r="E99" s="126" t="inlineStr">
        <is>
          <t>Restorable mangrove area from Mapping Ocean Wealth</t>
        </is>
      </c>
    </row>
    <row r="100">
      <c r="A100" s="126" t="inlineStr">
        <is>
          <t>Singapore</t>
        </is>
      </c>
      <c r="B100" s="195">
        <f t="array" ref="B100">INDEX(Countries!D100:D357, MATCH(A100, Countries!B100:B357, 0))</f>
        <v/>
      </c>
      <c r="C100" s="163" t="inlineStr">
        <is>
          <t>Mangrove</t>
        </is>
      </c>
      <c r="D100" s="176" t="n">
        <v>86</v>
      </c>
      <c r="E100" s="126" t="inlineStr">
        <is>
          <t>Restorable mangrove area from Mapping Ocean Wealth</t>
        </is>
      </c>
    </row>
    <row r="101">
      <c r="A101" s="126" t="inlineStr">
        <is>
          <t>Sint Maarten (Dutch part)</t>
        </is>
      </c>
      <c r="B101" s="195">
        <f t="array" ref="B101">INDEX(Countries!D101:D358, MATCH(A101, Countries!B101:B358, 0))</f>
        <v/>
      </c>
      <c r="C101" s="163" t="inlineStr">
        <is>
          <t>Mangrove</t>
        </is>
      </c>
      <c r="D101" s="176" t="n">
        <v>0</v>
      </c>
      <c r="E101" s="126" t="inlineStr">
        <is>
          <t>Restorable mangrove area from Mapping Ocean Wealth</t>
        </is>
      </c>
    </row>
    <row r="102">
      <c r="A102" s="126" t="inlineStr">
        <is>
          <t>Solomon Islands</t>
        </is>
      </c>
      <c r="B102" s="195">
        <f t="array" ref="B102">INDEX(Countries!D102:D359, MATCH(A102, Countries!B102:B359, 0))</f>
        <v/>
      </c>
      <c r="C102" s="163" t="inlineStr">
        <is>
          <t>Mangrove</t>
        </is>
      </c>
      <c r="D102" s="175" t="n">
        <v>1541</v>
      </c>
      <c r="E102" s="126" t="inlineStr">
        <is>
          <t>Restorable mangrove area from Mapping Ocean Wealth</t>
        </is>
      </c>
    </row>
    <row r="103">
      <c r="A103" s="126" t="inlineStr">
        <is>
          <t>Somalia</t>
        </is>
      </c>
      <c r="B103" s="195">
        <f t="array" ref="B103">INDEX(Countries!D103:D360, MATCH(A103, Countries!B103:B360, 0))</f>
        <v/>
      </c>
      <c r="C103" s="163" t="inlineStr">
        <is>
          <t>Mangrove</t>
        </is>
      </c>
      <c r="D103" s="176" t="n">
        <v>288</v>
      </c>
      <c r="E103" s="126" t="inlineStr">
        <is>
          <t>Restorable mangrove area from Mapping Ocean Wealth</t>
        </is>
      </c>
    </row>
    <row r="104">
      <c r="A104" s="126" t="inlineStr">
        <is>
          <t>South Africa</t>
        </is>
      </c>
      <c r="B104" s="195">
        <f t="array" ref="B104">INDEX(Countries!D104:D361, MATCH(A104, Countries!B104:B361, 0))</f>
        <v/>
      </c>
      <c r="C104" s="163" t="inlineStr">
        <is>
          <t>Mangrove</t>
        </is>
      </c>
      <c r="D104" s="176" t="n">
        <v>118</v>
      </c>
      <c r="E104" s="126" t="inlineStr">
        <is>
          <t>Restorable mangrove area from Mapping Ocean Wealth</t>
        </is>
      </c>
    </row>
    <row r="105">
      <c r="A105" s="126" t="inlineStr">
        <is>
          <t>Sri Lanka</t>
        </is>
      </c>
      <c r="B105" s="195">
        <f t="array" ref="B105">INDEX(Countries!D105:D362, MATCH(A105, Countries!B105:B362, 0))</f>
        <v/>
      </c>
      <c r="C105" s="163" t="inlineStr">
        <is>
          <t>Mangrove</t>
        </is>
      </c>
      <c r="D105" s="175" t="n">
        <v>6461</v>
      </c>
      <c r="E105" s="126" t="inlineStr">
        <is>
          <t>Restorable mangrove area from Mapping Ocean Wealth</t>
        </is>
      </c>
    </row>
    <row r="106">
      <c r="A106" s="126" t="inlineStr">
        <is>
          <t>Sudan</t>
        </is>
      </c>
      <c r="B106" s="195">
        <f t="array" ref="B106">INDEX(Countries!D106:D363, MATCH(A106, Countries!B106:B363, 0))</f>
        <v/>
      </c>
      <c r="C106" s="163" t="inlineStr">
        <is>
          <t>Mangrove</t>
        </is>
      </c>
      <c r="D106" s="176" t="n">
        <v>608</v>
      </c>
      <c r="E106" s="126" t="inlineStr">
        <is>
          <t>Restorable mangrove area from Mapping Ocean Wealth</t>
        </is>
      </c>
    </row>
    <row r="107">
      <c r="A107" s="126" t="inlineStr">
        <is>
          <t>Suriname</t>
        </is>
      </c>
      <c r="B107" s="195">
        <f t="array" ref="B107">INDEX(Countries!D107:D364, MATCH(A107, Countries!B107:B364, 0))</f>
        <v/>
      </c>
      <c r="C107" s="163" t="inlineStr">
        <is>
          <t>Mangrove</t>
        </is>
      </c>
      <c r="D107" s="175" t="n">
        <v>8755</v>
      </c>
      <c r="E107" s="126" t="inlineStr">
        <is>
          <t>Restorable mangrove area from Mapping Ocean Wealth</t>
        </is>
      </c>
    </row>
    <row r="108">
      <c r="A108" s="126" t="inlineStr">
        <is>
          <t>Taiwan</t>
        </is>
      </c>
      <c r="B108" s="195">
        <f t="array" ref="B108">INDEX(Countries!D108:D365, MATCH(A108, Countries!B108:B365, 0))</f>
        <v/>
      </c>
      <c r="C108" s="163" t="inlineStr">
        <is>
          <t>Mangrove</t>
        </is>
      </c>
      <c r="D108" s="176" t="n">
        <v>58</v>
      </c>
      <c r="E108" s="126" t="inlineStr">
        <is>
          <t>Restorable mangrove area from Mapping Ocean Wealth</t>
        </is>
      </c>
    </row>
    <row r="109">
      <c r="A109" s="126" t="inlineStr">
        <is>
          <t>Tanzania, United Republic of</t>
        </is>
      </c>
      <c r="B109" s="195">
        <f t="array" ref="B109">INDEX(Countries!D109:D366, MATCH(A109, Countries!B109:B366, 0))</f>
        <v/>
      </c>
      <c r="C109" s="163" t="inlineStr">
        <is>
          <t>Mangrove</t>
        </is>
      </c>
      <c r="D109" s="175" t="n">
        <v>5895</v>
      </c>
      <c r="E109" s="126" t="inlineStr">
        <is>
          <t>Restorable mangrove area from Mapping Ocean Wealth</t>
        </is>
      </c>
    </row>
    <row r="110">
      <c r="A110" s="126" t="inlineStr">
        <is>
          <t>Thailand</t>
        </is>
      </c>
      <c r="B110" s="195">
        <f t="array" ref="B110">INDEX(Countries!D110:D367, MATCH(A110, Countries!B110:B367, 0))</f>
        <v/>
      </c>
      <c r="C110" s="163" t="inlineStr">
        <is>
          <t>Mangrove</t>
        </is>
      </c>
      <c r="D110" s="175" t="n">
        <v>11840</v>
      </c>
      <c r="E110" s="126" t="inlineStr">
        <is>
          <t>Restorable mangrove area from Mapping Ocean Wealth</t>
        </is>
      </c>
    </row>
    <row r="111">
      <c r="A111" s="126" t="inlineStr">
        <is>
          <t>Timor-Leste</t>
        </is>
      </c>
      <c r="B111" s="195">
        <f t="array" ref="B111">INDEX(Countries!D111:D368, MATCH(A111, Countries!B111:B368, 0))</f>
        <v/>
      </c>
      <c r="C111" s="163" t="inlineStr">
        <is>
          <t>Mangrove</t>
        </is>
      </c>
      <c r="D111" s="176" t="n">
        <v>60</v>
      </c>
      <c r="E111" s="126" t="inlineStr">
        <is>
          <t>Restorable mangrove area from Mapping Ocean Wealth</t>
        </is>
      </c>
    </row>
    <row r="112">
      <c r="A112" s="126" t="inlineStr">
        <is>
          <t>Togo</t>
        </is>
      </c>
      <c r="B112" s="195">
        <f t="array" ref="B112">INDEX(Countries!D112:D369, MATCH(A112, Countries!B112:B369, 0))</f>
        <v/>
      </c>
      <c r="C112" s="163" t="inlineStr">
        <is>
          <t>Mangrove</t>
        </is>
      </c>
      <c r="D112" s="176" t="n">
        <v>0</v>
      </c>
      <c r="E112" s="126" t="inlineStr">
        <is>
          <t>Restorable mangrove area from Mapping Ocean Wealth</t>
        </is>
      </c>
    </row>
    <row r="113">
      <c r="A113" s="126" t="inlineStr">
        <is>
          <t>Tonga</t>
        </is>
      </c>
      <c r="B113" s="195">
        <f t="array" ref="B113">INDEX(Countries!D113:D370, MATCH(A113, Countries!B113:B370, 0))</f>
        <v/>
      </c>
      <c r="C113" s="163" t="inlineStr">
        <is>
          <t>Mangrove</t>
        </is>
      </c>
      <c r="D113" s="176" t="n">
        <v>98</v>
      </c>
      <c r="E113" s="126" t="inlineStr">
        <is>
          <t>Restorable mangrove area from Mapping Ocean Wealth</t>
        </is>
      </c>
    </row>
    <row r="114">
      <c r="A114" s="126" t="inlineStr">
        <is>
          <t>Trinidad and Tobago</t>
        </is>
      </c>
      <c r="B114" s="195">
        <f t="array" ref="B114">INDEX(Countries!D113:D371, MATCH(A114, Countries!B113:B371, 0))</f>
        <v/>
      </c>
      <c r="C114" s="163" t="inlineStr">
        <is>
          <t>Mangrove</t>
        </is>
      </c>
      <c r="D114" s="176" t="n">
        <v>264</v>
      </c>
      <c r="E114" s="126" t="inlineStr">
        <is>
          <t>Restorable mangrove area from Mapping Ocean Wealth</t>
        </is>
      </c>
    </row>
    <row r="115">
      <c r="A115" s="126" t="inlineStr">
        <is>
          <t>Turks and Caicos Islands</t>
        </is>
      </c>
      <c r="B115" s="195">
        <f t="array" ref="B115">INDEX(Countries!D114:D372, MATCH(A115, Countries!B114:B372, 0))</f>
        <v/>
      </c>
      <c r="C115" s="163" t="inlineStr">
        <is>
          <t>Mangrove</t>
        </is>
      </c>
      <c r="D115" s="175" t="n">
        <v>4799</v>
      </c>
      <c r="E115" s="126" t="inlineStr">
        <is>
          <t>Restorable mangrove area from Mapping Ocean Wealth</t>
        </is>
      </c>
    </row>
    <row r="116">
      <c r="A116" s="126" t="inlineStr">
        <is>
          <t>Tuvalu</t>
        </is>
      </c>
      <c r="B116" s="195">
        <f t="array" ref="B116">INDEX(Countries!D115:D373, MATCH(A116, Countries!B115:B373, 0))</f>
        <v/>
      </c>
      <c r="C116" s="163" t="inlineStr">
        <is>
          <t>Mangrove</t>
        </is>
      </c>
      <c r="D116" s="176" t="n">
        <v>0</v>
      </c>
      <c r="E116" s="126" t="inlineStr">
        <is>
          <t>Restorable mangrove area from Mapping Ocean Wealth</t>
        </is>
      </c>
    </row>
    <row r="117">
      <c r="A117" s="126" t="inlineStr">
        <is>
          <t>United Arab Emirates</t>
        </is>
      </c>
      <c r="B117" s="195">
        <f t="array" ref="B117">INDEX(Countries!D116:D374, MATCH(A117, Countries!B116:B374, 0))</f>
        <v/>
      </c>
      <c r="C117" s="163" t="inlineStr">
        <is>
          <t>Mangrove</t>
        </is>
      </c>
      <c r="D117" s="175" t="n">
        <v>2333</v>
      </c>
      <c r="E117" s="126" t="inlineStr">
        <is>
          <t>Restorable mangrove area from Mapping Ocean Wealth</t>
        </is>
      </c>
    </row>
    <row r="118">
      <c r="A118" s="126" t="inlineStr">
        <is>
          <t>Vanuatu</t>
        </is>
      </c>
      <c r="B118" s="195">
        <f t="array" ref="B118">INDEX(Countries!D117:D375, MATCH(A118, Countries!B117:B375, 0))</f>
        <v/>
      </c>
      <c r="C118" s="163" t="inlineStr">
        <is>
          <t>Mangrove</t>
        </is>
      </c>
      <c r="D118" s="176" t="n">
        <v>86</v>
      </c>
      <c r="E118" s="126" t="inlineStr">
        <is>
          <t>Restorable mangrove area from Mapping Ocean Wealth</t>
        </is>
      </c>
    </row>
    <row r="119">
      <c r="A119" s="126" t="inlineStr">
        <is>
          <t>Venezuela, Bolivarian Republic of</t>
        </is>
      </c>
      <c r="B119" s="195">
        <f t="array" ref="B119">INDEX(Countries!D118:D376, MATCH(A119, Countries!B118:B376, 0))</f>
        <v/>
      </c>
      <c r="C119" s="163" t="inlineStr">
        <is>
          <t>Mangrove</t>
        </is>
      </c>
      <c r="D119" s="175" t="n">
        <v>5113</v>
      </c>
      <c r="E119" s="126" t="inlineStr">
        <is>
          <t>Restorable mangrove area from Mapping Ocean Wealth</t>
        </is>
      </c>
    </row>
    <row r="120">
      <c r="A120" s="126" t="inlineStr">
        <is>
          <t>Viet Nam</t>
        </is>
      </c>
      <c r="B120" s="195">
        <f t="array" ref="B120">INDEX(Countries!D119:D377, MATCH(A120, Countries!B119:B377, 0))</f>
        <v/>
      </c>
      <c r="C120" s="163" t="inlineStr">
        <is>
          <t>Mangrove</t>
        </is>
      </c>
      <c r="D120" s="175" t="n">
        <v>15829</v>
      </c>
      <c r="E120" s="126" t="inlineStr">
        <is>
          <t>Restorable mangrove area from Mapping Ocean Wealth</t>
        </is>
      </c>
    </row>
    <row r="121">
      <c r="A121" s="126" t="inlineStr">
        <is>
          <t>Virgin Islands, U.S.</t>
        </is>
      </c>
      <c r="B121" s="195">
        <f t="array" ref="B121">INDEX(Countries!D120:D378, MATCH(A121, Countries!B120:B378, 0))</f>
        <v/>
      </c>
      <c r="C121" s="163" t="inlineStr">
        <is>
          <t>Mangrove</t>
        </is>
      </c>
      <c r="D121" s="176" t="n">
        <v>55</v>
      </c>
      <c r="E121" s="126" t="inlineStr">
        <is>
          <t>Restorable mangrove area from Mapping Ocean Wealth</t>
        </is>
      </c>
    </row>
    <row r="122">
      <c r="A122" s="126" t="inlineStr">
        <is>
          <t>Wallis and Futuna</t>
        </is>
      </c>
      <c r="B122" s="195">
        <f t="array" ref="B122">INDEX(Countries!D121:D379, MATCH(A122, Countries!B121:B379, 0))</f>
        <v/>
      </c>
      <c r="C122" s="163" t="inlineStr">
        <is>
          <t>Mangrove</t>
        </is>
      </c>
      <c r="D122" s="176" t="n">
        <v>0</v>
      </c>
      <c r="E122" s="126" t="inlineStr">
        <is>
          <t>Restorable mangrove area from Mapping Ocean Wealth</t>
        </is>
      </c>
    </row>
    <row r="123">
      <c r="A123" s="126" t="inlineStr">
        <is>
          <t>Yemen</t>
        </is>
      </c>
      <c r="B123" s="195">
        <f t="array" ref="B123">INDEX(Countries!D1:D380, MATCH(A123, Countries!B1:B380, 0))</f>
        <v/>
      </c>
      <c r="C123" s="163" t="inlineStr">
        <is>
          <t>Mangrove</t>
        </is>
      </c>
      <c r="D123" s="176" t="n">
        <v>285</v>
      </c>
      <c r="E123" s="126" t="inlineStr">
        <is>
          <t>Restorable mangrove area from Mapping Ocean Wealth</t>
        </is>
      </c>
    </row>
    <row r="124">
      <c r="A124" s="126" t="inlineStr">
        <is>
          <t>Italy</t>
        </is>
      </c>
      <c r="B124" s="195">
        <f t="array" ref="B124">INDEX(Countries!D2:D381, MATCH(A124, Countries!B2:B381, 0))</f>
        <v/>
      </c>
      <c r="C124" s="163" t="inlineStr">
        <is>
          <t>Mangrove</t>
        </is>
      </c>
      <c r="D124" s="172" t="n"/>
      <c r="E124" s="126" t="inlineStr">
        <is>
          <t>Restorable mangrove area from Mapping Ocean Wealth</t>
        </is>
      </c>
    </row>
    <row r="125">
      <c r="A125" s="126" t="inlineStr">
        <is>
          <t>Ukraine</t>
        </is>
      </c>
      <c r="B125" s="195">
        <f t="array" ref="B125">INDEX(Countries!D124:D382, MATCH(A125, Countries!B124:B382, 0))</f>
        <v/>
      </c>
      <c r="C125" s="163" t="inlineStr">
        <is>
          <t>Mangrove</t>
        </is>
      </c>
      <c r="D125" s="172" t="n"/>
      <c r="E125" s="126" t="inlineStr">
        <is>
          <t>Restorable mangrove area from Mapping Ocean Wealth</t>
        </is>
      </c>
    </row>
    <row r="126">
      <c r="A126" s="126" t="inlineStr">
        <is>
          <t>Tunisia</t>
        </is>
      </c>
      <c r="B126" s="195">
        <f t="array" ref="B126">INDEX(Countries!D125:D383, MATCH(A126, Countries!B125:B383, 0))</f>
        <v/>
      </c>
      <c r="C126" s="163" t="inlineStr">
        <is>
          <t>Mangrove</t>
        </is>
      </c>
      <c r="D126" s="172" t="n"/>
      <c r="E126" s="126" t="inlineStr">
        <is>
          <t>Restorable mangrove area from Mapping Ocean Wealth</t>
        </is>
      </c>
    </row>
    <row r="127">
      <c r="A127" s="126" t="inlineStr">
        <is>
          <t>Spain</t>
        </is>
      </c>
      <c r="B127" s="195">
        <f t="array" ref="B127">INDEX(Countries!D126:D384, MATCH(A127, Countries!B126:B384, 0))</f>
        <v/>
      </c>
      <c r="C127" s="163" t="inlineStr">
        <is>
          <t>Mangrove</t>
        </is>
      </c>
      <c r="D127" s="172" t="n"/>
      <c r="E127" s="126" t="inlineStr">
        <is>
          <t>Restorable mangrove area from Mapping Ocean Wealth</t>
        </is>
      </c>
    </row>
    <row r="128">
      <c r="A128" s="126" t="inlineStr">
        <is>
          <t>Kuwait</t>
        </is>
      </c>
      <c r="B128" s="195">
        <f t="array" ref="B128">INDEX(Countries!D1:D385, MATCH(A128, Countries!B1:B385, 0))</f>
        <v/>
      </c>
      <c r="C128" s="163" t="inlineStr">
        <is>
          <t>Mangrove</t>
        </is>
      </c>
      <c r="D128" s="172" t="n"/>
      <c r="E128" s="126" t="inlineStr">
        <is>
          <t>Restorable mangrove area from Mapping Ocean Wealth</t>
        </is>
      </c>
    </row>
    <row r="129">
      <c r="A129" s="126" t="inlineStr">
        <is>
          <t>Denmark</t>
        </is>
      </c>
      <c r="B129" s="195">
        <f t="array" ref="B129">INDEX(Countries!D2:D386, MATCH(A129, Countries!B2:B386, 0))</f>
        <v/>
      </c>
      <c r="C129" s="163" t="inlineStr">
        <is>
          <t>Mangrove</t>
        </is>
      </c>
      <c r="D129" s="172" t="n"/>
      <c r="E129" s="126" t="inlineStr">
        <is>
          <t>Restorable mangrove area from Mapping Ocean Wealth</t>
        </is>
      </c>
    </row>
    <row r="130">
      <c r="A130" s="126" t="inlineStr">
        <is>
          <t>France</t>
        </is>
      </c>
      <c r="B130" s="195">
        <f t="array" ref="B130">INDEX(Countries!D3:D387, MATCH(A130, Countries!B3:B387, 0))</f>
        <v/>
      </c>
      <c r="C130" s="163" t="inlineStr">
        <is>
          <t>Mangrove</t>
        </is>
      </c>
      <c r="D130" s="172" t="n"/>
      <c r="E130" s="126" t="inlineStr">
        <is>
          <t>Restorable mangrove area from Mapping Ocean Wealth</t>
        </is>
      </c>
    </row>
    <row r="131">
      <c r="A131" s="126" t="inlineStr">
        <is>
          <t>Russian Federation</t>
        </is>
      </c>
      <c r="B131" s="195">
        <f t="array" ref="B131">INDEX(Countries!D1:D388, MATCH(A131, Countries!B1:B388, 0))</f>
        <v/>
      </c>
      <c r="C131" s="163" t="inlineStr">
        <is>
          <t>Mangrove</t>
        </is>
      </c>
      <c r="D131" s="172" t="n"/>
      <c r="E131" s="126" t="inlineStr">
        <is>
          <t>Restorable mangrove area from Mapping Ocean Wealth</t>
        </is>
      </c>
    </row>
    <row r="132">
      <c r="A132" s="126" t="inlineStr">
        <is>
          <t>United States Minor Outlying Islands</t>
        </is>
      </c>
      <c r="B132" s="195">
        <f t="array" ref="B132">INDEX(Countries!D1:D389, MATCH(A132, Countries!B1:B389, 0))</f>
        <v/>
      </c>
      <c r="C132" s="163" t="inlineStr">
        <is>
          <t>Mangrove</t>
        </is>
      </c>
      <c r="D132" s="172" t="n"/>
      <c r="E132" s="126" t="inlineStr">
        <is>
          <t>Restorable mangrove area from Mapping Ocean Wealth</t>
        </is>
      </c>
    </row>
    <row r="133">
      <c r="A133" s="126" t="inlineStr">
        <is>
          <t>Greece</t>
        </is>
      </c>
      <c r="B133" s="195">
        <f t="array" ref="B133">INDEX(Countries!D2:D390, MATCH(A133, Countries!B2:B390, 0))</f>
        <v/>
      </c>
      <c r="C133" s="163" t="inlineStr">
        <is>
          <t>Mangrove</t>
        </is>
      </c>
      <c r="D133" s="172" t="n"/>
      <c r="E133" s="126" t="inlineStr">
        <is>
          <t>Restorable mangrove area from Mapping Ocean Wealth</t>
        </is>
      </c>
    </row>
    <row r="134">
      <c r="A134" s="126" t="inlineStr">
        <is>
          <t>Canada</t>
        </is>
      </c>
      <c r="B134" s="195">
        <f t="array" ref="B134">INDEX(Countries!D3:D391, MATCH(A134, Countries!B3:B391, 0))</f>
        <v/>
      </c>
      <c r="C134" s="163" t="inlineStr">
        <is>
          <t>Mangrove</t>
        </is>
      </c>
      <c r="D134" s="172" t="n"/>
      <c r="E134" s="126" t="inlineStr">
        <is>
          <t>Restorable mangrove area from Mapping Ocean Wealth</t>
        </is>
      </c>
    </row>
    <row r="135">
      <c r="A135" s="126" t="inlineStr">
        <is>
          <t>Germany</t>
        </is>
      </c>
      <c r="B135" s="195">
        <f t="array" ref="B135">INDEX(Countries!D4:D392, MATCH(A135, Countries!B4:B392, 0))</f>
        <v/>
      </c>
      <c r="C135" s="163" t="inlineStr">
        <is>
          <t>Mangrove</t>
        </is>
      </c>
      <c r="D135" s="172" t="n"/>
      <c r="E135" s="126" t="inlineStr">
        <is>
          <t>Restorable mangrove area from Mapping Ocean Wealth</t>
        </is>
      </c>
    </row>
    <row r="136">
      <c r="A136" s="126" t="inlineStr">
        <is>
          <t>Croatia</t>
        </is>
      </c>
      <c r="B136" s="195">
        <f t="array" ref="B136">INDEX(Countries!D5:D393, MATCH(A136, Countries!B5:B393, 0))</f>
        <v/>
      </c>
      <c r="C136" s="163" t="inlineStr">
        <is>
          <t>Mangrove</t>
        </is>
      </c>
      <c r="D136" s="172" t="n"/>
      <c r="E136" s="126" t="inlineStr">
        <is>
          <t>Restorable mangrove area from Mapping Ocean Wealth</t>
        </is>
      </c>
    </row>
    <row r="137">
      <c r="A137" s="126" t="inlineStr">
        <is>
          <t>United Kingdom of Great Britain and Northern Ireland</t>
        </is>
      </c>
      <c r="B137" s="195">
        <f t="array" ref="B137">INDEX(Countries!D136:D394, MATCH(A137, Countries!B136:B394, 0))</f>
        <v/>
      </c>
      <c r="C137" s="163" t="inlineStr">
        <is>
          <t>Mangrove</t>
        </is>
      </c>
      <c r="D137" s="172" t="n"/>
      <c r="E137" s="126" t="inlineStr">
        <is>
          <t>Restorable mangrove area from Mapping Ocean Wealth</t>
        </is>
      </c>
    </row>
    <row r="138">
      <c r="A138" s="126" t="inlineStr">
        <is>
          <t>Malta</t>
        </is>
      </c>
      <c r="B138" s="195">
        <f t="array" ref="B138">INDEX(Countries!D1:D395, MATCH(A138, Countries!B1:B395, 0))</f>
        <v/>
      </c>
      <c r="C138" s="163" t="inlineStr">
        <is>
          <t>Mangrove</t>
        </is>
      </c>
      <c r="D138" s="172" t="n"/>
      <c r="E138" s="126" t="inlineStr">
        <is>
          <t>Restorable mangrove area from Mapping Ocean Wealth</t>
        </is>
      </c>
    </row>
    <row r="139">
      <c r="A139" s="126" t="inlineStr">
        <is>
          <t>Cyprus</t>
        </is>
      </c>
      <c r="B139" s="195">
        <f t="array" ref="B139">INDEX(Countries!D2:D396, MATCH(A139, Countries!B2:B396, 0))</f>
        <v/>
      </c>
      <c r="C139" s="163" t="inlineStr">
        <is>
          <t>Mangrove</t>
        </is>
      </c>
      <c r="D139" s="172" t="n"/>
      <c r="E139" s="126" t="inlineStr">
        <is>
          <t>Restorable mangrove area from Mapping Ocean Wealth</t>
        </is>
      </c>
    </row>
    <row r="140">
      <c r="A140" s="126" t="inlineStr">
        <is>
          <t>Norway</t>
        </is>
      </c>
      <c r="B140" s="195">
        <f t="array" ref="B140">INDEX(Countries!D1:D397, MATCH(A140, Countries!B1:B397, 0))</f>
        <v/>
      </c>
      <c r="C140" s="163" t="inlineStr">
        <is>
          <t>Mangrove</t>
        </is>
      </c>
      <c r="D140" s="172" t="n"/>
      <c r="E140" s="126" t="inlineStr">
        <is>
          <t>Restorable mangrove area from Mapping Ocean Wealth</t>
        </is>
      </c>
    </row>
    <row r="141">
      <c r="A141" s="126" t="inlineStr">
        <is>
          <t>Albania</t>
        </is>
      </c>
      <c r="B141" s="195">
        <f t="array" ref="B141">INDEX(Countries!D2:D398, MATCH(A141, Countries!B2:B398, 0))</f>
        <v/>
      </c>
      <c r="C141" s="163" t="inlineStr">
        <is>
          <t>Mangrove</t>
        </is>
      </c>
      <c r="D141" s="172" t="n"/>
      <c r="E141" s="126" t="inlineStr">
        <is>
          <t>Restorable mangrove area from Mapping Ocean Wealth</t>
        </is>
      </c>
    </row>
    <row r="142">
      <c r="A142" s="126" t="inlineStr">
        <is>
          <t>Algeria</t>
        </is>
      </c>
      <c r="B142" s="195">
        <f t="array" ref="B142">INDEX(Countries!D3:D399, MATCH(A142, Countries!B3:B399, 0))</f>
        <v/>
      </c>
      <c r="C142" s="163" t="inlineStr">
        <is>
          <t>Mangrove</t>
        </is>
      </c>
      <c r="D142" s="172" t="n"/>
      <c r="E142" s="126" t="inlineStr">
        <is>
          <t>Restorable mangrove area from Mapping Ocean Wealth</t>
        </is>
      </c>
    </row>
    <row r="143">
      <c r="A143" s="126" t="inlineStr">
        <is>
          <t>Sweden</t>
        </is>
      </c>
      <c r="B143" s="195">
        <f t="array" ref="B143">INDEX(Countries!D1:D400, MATCH(A143, Countries!B1:B400, 0))</f>
        <v/>
      </c>
      <c r="C143" s="163" t="inlineStr">
        <is>
          <t>Mangrove</t>
        </is>
      </c>
      <c r="D143" s="172" t="n"/>
      <c r="E143" s="126" t="inlineStr">
        <is>
          <t>Restorable mangrove area from Mapping Ocean Wealth</t>
        </is>
      </c>
    </row>
    <row r="144">
      <c r="A144" s="126" t="inlineStr">
        <is>
          <t>Israel</t>
        </is>
      </c>
      <c r="B144" s="195">
        <f t="array" ref="B144">INDEX(Countries!D2:D401, MATCH(A144, Countries!B2:B401, 0))</f>
        <v/>
      </c>
      <c r="C144" s="163" t="inlineStr">
        <is>
          <t>Mangrove</t>
        </is>
      </c>
      <c r="D144" s="172" t="n"/>
      <c r="E144" s="126" t="inlineStr">
        <is>
          <t>Restorable mangrove area from Mapping Ocean Wealth</t>
        </is>
      </c>
    </row>
    <row r="145">
      <c r="A145" s="126" t="inlineStr">
        <is>
          <t>Montserrat</t>
        </is>
      </c>
      <c r="B145" s="195">
        <f t="array" ref="B145">INDEX(Countries!D1:D402, MATCH(A145, Countries!B1:B402, 0))</f>
        <v/>
      </c>
      <c r="C145" s="163" t="inlineStr">
        <is>
          <t>Mangrove</t>
        </is>
      </c>
      <c r="D145" s="172" t="n"/>
      <c r="E145" s="126" t="inlineStr">
        <is>
          <t>Restorable mangrove area from Mapping Ocean Wealth</t>
        </is>
      </c>
    </row>
    <row r="146">
      <c r="A146" s="126" t="inlineStr">
        <is>
          <t>Libya</t>
        </is>
      </c>
      <c r="B146" s="195">
        <f t="array" ref="B146">INDEX(Countries!D2:D403, MATCH(A146, Countries!B2:B403, 0))</f>
        <v/>
      </c>
      <c r="C146" s="163" t="inlineStr">
        <is>
          <t>Mangrove</t>
        </is>
      </c>
      <c r="D146" s="172" t="n"/>
      <c r="E146" s="126" t="inlineStr">
        <is>
          <t>Restorable mangrove area from Mapping Ocean Wealth</t>
        </is>
      </c>
    </row>
    <row r="147">
      <c r="A147" s="126" t="inlineStr">
        <is>
          <t>Netherlands</t>
        </is>
      </c>
      <c r="B147" s="195">
        <f t="array" ref="B147">INDEX(Countries!D146:D404, MATCH(A147, Countries!B146:B404, 0))</f>
        <v/>
      </c>
      <c r="C147" s="163" t="inlineStr">
        <is>
          <t>Mangrove</t>
        </is>
      </c>
      <c r="D147" s="172" t="n"/>
      <c r="E147" s="126" t="inlineStr">
        <is>
          <t>Restorable mangrove area from Mapping Ocean Wealth</t>
        </is>
      </c>
    </row>
    <row r="148">
      <c r="A148" s="126" t="inlineStr">
        <is>
          <t>Poland</t>
        </is>
      </c>
      <c r="B148" s="195">
        <f t="array" ref="B148">INDEX(Countries!D147:D405, MATCH(A148, Countries!B147:B405, 0))</f>
        <v/>
      </c>
      <c r="C148" s="163" t="inlineStr">
        <is>
          <t>Mangrove</t>
        </is>
      </c>
      <c r="D148" s="172" t="n"/>
      <c r="E148" s="126" t="inlineStr">
        <is>
          <t>Restorable mangrove area from Mapping Ocean Wealth</t>
        </is>
      </c>
    </row>
    <row r="149">
      <c r="A149" s="126" t="inlineStr">
        <is>
          <t>Turkey</t>
        </is>
      </c>
      <c r="B149" s="195">
        <f t="array" ref="B149">INDEX(Countries!D1:D406, MATCH(A149, Countries!B1:B406, 0))</f>
        <v/>
      </c>
      <c r="C149" s="163" t="inlineStr">
        <is>
          <t>Mangrove</t>
        </is>
      </c>
      <c r="D149" s="172" t="n"/>
      <c r="E149" s="126" t="inlineStr">
        <is>
          <t>Restorable mangrove area from Mapping Ocean Wealth</t>
        </is>
      </c>
    </row>
    <row r="150">
      <c r="A150" s="126" t="inlineStr">
        <is>
          <t>Jordan</t>
        </is>
      </c>
      <c r="B150" s="195">
        <f t="array" ref="B150">INDEX(Countries!D2:D407, MATCH(A150, Countries!B2:B407, 0))</f>
        <v/>
      </c>
      <c r="C150" s="163" t="inlineStr">
        <is>
          <t>Mangrove</t>
        </is>
      </c>
      <c r="D150" s="172" t="n"/>
      <c r="E150" s="126" t="inlineStr">
        <is>
          <t>Restorable mangrove area from Mapping Ocean Wealth</t>
        </is>
      </c>
    </row>
    <row r="151">
      <c r="A151" s="126" t="inlineStr">
        <is>
          <t>China, Hong Kong Special Administrative Region</t>
        </is>
      </c>
      <c r="B151" s="195">
        <f t="array" ref="B151">INDEX(Countries!D3:D408, MATCH(A151, Countries!B3:B408, 0))</f>
        <v/>
      </c>
      <c r="C151" s="163" t="inlineStr">
        <is>
          <t>Mangrove</t>
        </is>
      </c>
      <c r="D151" s="172" t="n"/>
      <c r="E151" s="126" t="inlineStr">
        <is>
          <t>Restorable mangrove area from Mapping Ocean Wealth</t>
        </is>
      </c>
    </row>
    <row r="152">
      <c r="A152" s="126" t="inlineStr">
        <is>
          <t>Slovenia</t>
        </is>
      </c>
      <c r="B152" s="195">
        <f t="array" ref="B152">INDEX(Countries!D1:D409, MATCH(A152, Countries!B1:B409, 0))</f>
        <v/>
      </c>
      <c r="C152" s="163" t="inlineStr">
        <is>
          <t>Mangrove</t>
        </is>
      </c>
      <c r="D152" s="172" t="n"/>
      <c r="E152" s="126" t="inlineStr">
        <is>
          <t>Restorable mangrove area from Mapping Ocean Wealth</t>
        </is>
      </c>
    </row>
    <row r="153">
      <c r="A153" s="126" t="inlineStr">
        <is>
          <t>Argentina</t>
        </is>
      </c>
      <c r="B153" s="195">
        <f t="array" ref="B153">INDEX(Countries!D2:D410, MATCH(A153, Countries!B2:B410, 0))</f>
        <v/>
      </c>
      <c r="C153" s="163" t="inlineStr">
        <is>
          <t>Mangrove</t>
        </is>
      </c>
      <c r="D153" s="172" t="n"/>
      <c r="E153" s="126" t="inlineStr">
        <is>
          <t>Restorable mangrove area from Mapping Ocean Wealth</t>
        </is>
      </c>
    </row>
    <row r="154">
      <c r="A154" s="126" t="inlineStr">
        <is>
          <t>Azerbaijan</t>
        </is>
      </c>
      <c r="B154" s="195">
        <f t="array" ref="B154">INDEX(Countries!D3:D411, MATCH(A154, Countries!B3:B411, 0))</f>
        <v/>
      </c>
      <c r="C154" s="163" t="inlineStr">
        <is>
          <t>Mangrove</t>
        </is>
      </c>
      <c r="D154" s="172" t="n"/>
      <c r="E154" s="126" t="inlineStr">
        <is>
          <t>Restorable mangrove area from Mapping Ocean Wealth</t>
        </is>
      </c>
    </row>
    <row r="155">
      <c r="A155" s="126" t="inlineStr">
        <is>
          <t>Belgium</t>
        </is>
      </c>
      <c r="B155" s="195">
        <f t="array" ref="B155">INDEX(Countries!D4:D412, MATCH(A155, Countries!B4:B412, 0))</f>
        <v/>
      </c>
      <c r="C155" s="163" t="inlineStr">
        <is>
          <t>Mangrove</t>
        </is>
      </c>
      <c r="D155" s="172" t="n"/>
      <c r="E155" s="126" t="inlineStr">
        <is>
          <t>Restorable mangrove area from Mapping Ocean Wealth</t>
        </is>
      </c>
    </row>
    <row r="156">
      <c r="A156" s="126" t="inlineStr">
        <is>
          <t>Bosnia and Herzegovina</t>
        </is>
      </c>
      <c r="B156" s="195">
        <f t="array" ref="B156">INDEX(Countries!D5:D413, MATCH(A156, Countries!B5:B413, 0))</f>
        <v/>
      </c>
      <c r="C156" s="163" t="inlineStr">
        <is>
          <t>Mangrove</t>
        </is>
      </c>
      <c r="D156" s="172" t="n"/>
      <c r="E156" s="126" t="inlineStr">
        <is>
          <t>Restorable mangrove area from Mapping Ocean Wealth</t>
        </is>
      </c>
    </row>
    <row r="157">
      <c r="A157" s="126" t="inlineStr">
        <is>
          <t>British Indian Ocean Territory</t>
        </is>
      </c>
      <c r="B157" s="195">
        <f t="array" ref="B157">INDEX(Countries!D6:D414, MATCH(A157, Countries!B6:B414, 0))</f>
        <v/>
      </c>
      <c r="C157" s="163" t="inlineStr">
        <is>
          <t>Mangrove</t>
        </is>
      </c>
      <c r="D157" s="172" t="n"/>
      <c r="E157" s="126" t="inlineStr">
        <is>
          <t>Restorable mangrove area from Mapping Ocean Wealth</t>
        </is>
      </c>
    </row>
    <row r="158">
      <c r="A158" s="126" t="inlineStr">
        <is>
          <t>Bulgaria</t>
        </is>
      </c>
      <c r="B158" s="195">
        <f t="array" ref="B158">INDEX(Countries!D7:D415, MATCH(A158, Countries!B7:B415, 0))</f>
        <v/>
      </c>
      <c r="C158" s="163" t="inlineStr">
        <is>
          <t>Mangrove</t>
        </is>
      </c>
      <c r="D158" s="172" t="n"/>
      <c r="E158" s="126" t="inlineStr">
        <is>
          <t>Restorable mangrove area from Mapping Ocean Wealth</t>
        </is>
      </c>
    </row>
    <row r="159">
      <c r="A159" s="126" t="inlineStr">
        <is>
          <t>Cabo Verde</t>
        </is>
      </c>
      <c r="B159" s="195">
        <f t="array" ref="B159">INDEX(Countries!D8:D416, MATCH(A159, Countries!B8:B416, 0))</f>
        <v/>
      </c>
      <c r="C159" s="163" t="inlineStr">
        <is>
          <t>Mangrove</t>
        </is>
      </c>
      <c r="D159" s="172" t="n"/>
      <c r="E159" s="126" t="inlineStr">
        <is>
          <t>Restorable mangrove area from Mapping Ocean Wealth</t>
        </is>
      </c>
    </row>
    <row r="160">
      <c r="A160" s="126" t="inlineStr">
        <is>
          <t>Chile</t>
        </is>
      </c>
      <c r="B160" s="195">
        <f t="array" ref="B160">INDEX(Countries!D9:D417, MATCH(A160, Countries!B9:B417, 0))</f>
        <v/>
      </c>
      <c r="C160" s="163" t="inlineStr">
        <is>
          <t>Mangrove</t>
        </is>
      </c>
      <c r="D160" s="172" t="n"/>
      <c r="E160" s="126" t="inlineStr">
        <is>
          <t>Restorable mangrove area from Mapping Ocean Wealth</t>
        </is>
      </c>
    </row>
    <row r="161">
      <c r="A161" s="126" t="inlineStr">
        <is>
          <t>Estonia</t>
        </is>
      </c>
      <c r="B161" s="195">
        <f t="array" ref="B161">INDEX(Countries!D10:D418, MATCH(A161, Countries!B10:B418, 0))</f>
        <v/>
      </c>
      <c r="C161" s="163" t="inlineStr">
        <is>
          <t>Mangrove</t>
        </is>
      </c>
      <c r="D161" s="172" t="n"/>
      <c r="E161" s="126" t="inlineStr">
        <is>
          <t>Restorable mangrove area from Mapping Ocean Wealth</t>
        </is>
      </c>
    </row>
    <row r="162">
      <c r="A162" s="126" t="inlineStr">
        <is>
          <t>Falkland Islands (Malvinas)</t>
        </is>
      </c>
      <c r="B162" s="195">
        <f t="array" ref="B162">INDEX(Countries!D11:D419, MATCH(A162, Countries!B11:B419, 0))</f>
        <v/>
      </c>
      <c r="C162" s="163" t="inlineStr">
        <is>
          <t>Mangrove</t>
        </is>
      </c>
      <c r="D162" s="172" t="n"/>
      <c r="E162" s="126" t="inlineStr">
        <is>
          <t>Restorable mangrove area from Mapping Ocean Wealth</t>
        </is>
      </c>
    </row>
    <row r="163">
      <c r="A163" s="126" t="inlineStr">
        <is>
          <t>Faroe Islands</t>
        </is>
      </c>
      <c r="B163" s="195">
        <f t="array" ref="B163">INDEX(Countries!D12:D420, MATCH(A163, Countries!B12:B420, 0))</f>
        <v/>
      </c>
      <c r="C163" s="163" t="inlineStr">
        <is>
          <t>Mangrove</t>
        </is>
      </c>
      <c r="D163" s="172" t="n"/>
      <c r="E163" s="126" t="inlineStr">
        <is>
          <t>Restorable mangrove area from Mapping Ocean Wealth</t>
        </is>
      </c>
    </row>
    <row r="164">
      <c r="A164" s="126" t="inlineStr">
        <is>
          <t>Finland</t>
        </is>
      </c>
      <c r="B164" s="195">
        <f t="array" ref="B164">INDEX(Countries!D13:D421, MATCH(A164, Countries!B13:B421, 0))</f>
        <v/>
      </c>
      <c r="C164" s="163" t="inlineStr">
        <is>
          <t>Mangrove</t>
        </is>
      </c>
      <c r="D164" s="172" t="n"/>
      <c r="E164" s="126" t="inlineStr">
        <is>
          <t>Restorable mangrove area from Mapping Ocean Wealth</t>
        </is>
      </c>
    </row>
    <row r="165">
      <c r="A165" s="126" t="inlineStr">
        <is>
          <t>Georgia</t>
        </is>
      </c>
      <c r="B165" s="195">
        <f t="array" ref="B165">INDEX(Countries!D14:D422, MATCH(A165, Countries!B14:B422, 0))</f>
        <v/>
      </c>
      <c r="C165" s="163" t="inlineStr">
        <is>
          <t>Mangrove</t>
        </is>
      </c>
      <c r="D165" s="172" t="n"/>
      <c r="E165" s="126" t="inlineStr">
        <is>
          <t>Restorable mangrove area from Mapping Ocean Wealth</t>
        </is>
      </c>
    </row>
    <row r="166">
      <c r="A166" s="126" t="inlineStr">
        <is>
          <t>Gibraltar</t>
        </is>
      </c>
      <c r="B166" s="195">
        <f t="array" ref="B166">INDEX(Countries!D15:D423, MATCH(A166, Countries!B15:B423, 0))</f>
        <v/>
      </c>
      <c r="C166" s="163" t="inlineStr">
        <is>
          <t>Mangrove</t>
        </is>
      </c>
      <c r="D166" s="172" t="n"/>
      <c r="E166" s="126" t="inlineStr">
        <is>
          <t>Restorable mangrove area from Mapping Ocean Wealth</t>
        </is>
      </c>
    </row>
    <row r="167">
      <c r="A167" s="126" t="inlineStr">
        <is>
          <t>Greenland</t>
        </is>
      </c>
      <c r="B167" s="195">
        <f t="array" ref="B167">INDEX(Countries!D16:D424, MATCH(A167, Countries!B16:B424, 0))</f>
        <v/>
      </c>
      <c r="C167" s="163" t="inlineStr">
        <is>
          <t>Mangrove</t>
        </is>
      </c>
      <c r="D167" s="172" t="n"/>
      <c r="E167" s="126" t="inlineStr">
        <is>
          <t>Restorable mangrove area from Mapping Ocean Wealth</t>
        </is>
      </c>
    </row>
    <row r="168">
      <c r="A168" s="126" t="inlineStr">
        <is>
          <t>Guernsey</t>
        </is>
      </c>
      <c r="B168" s="195">
        <f t="array" ref="B168">INDEX(Countries!D17:D425, MATCH(A168, Countries!B17:B425, 0))</f>
        <v/>
      </c>
      <c r="C168" s="163" t="inlineStr">
        <is>
          <t>Mangrove</t>
        </is>
      </c>
      <c r="D168" s="172" t="n"/>
      <c r="E168" s="126" t="inlineStr">
        <is>
          <t>Restorable mangrove area from Mapping Ocean Wealth</t>
        </is>
      </c>
    </row>
    <row r="169">
      <c r="A169" s="126" t="inlineStr">
        <is>
          <t>Iceland</t>
        </is>
      </c>
      <c r="B169" s="195">
        <f t="array" ref="B169">INDEX(Countries!D18:D426, MATCH(A169, Countries!B18:B426, 0))</f>
        <v/>
      </c>
      <c r="C169" s="163" t="inlineStr">
        <is>
          <t>Mangrove</t>
        </is>
      </c>
      <c r="D169" s="172" t="n"/>
      <c r="E169" s="126" t="inlineStr">
        <is>
          <t>Restorable mangrove area from Mapping Ocean Wealth</t>
        </is>
      </c>
    </row>
    <row r="170">
      <c r="A170" s="126" t="inlineStr">
        <is>
          <t>Iraq</t>
        </is>
      </c>
      <c r="B170" s="195">
        <f t="array" ref="B170">INDEX(Countries!D19:D427, MATCH(A170, Countries!B19:B427, 0))</f>
        <v/>
      </c>
      <c r="C170" s="163" t="inlineStr">
        <is>
          <t>Mangrove</t>
        </is>
      </c>
      <c r="D170" s="172" t="n"/>
      <c r="E170" s="126" t="inlineStr">
        <is>
          <t>Restorable mangrove area from Mapping Ocean Wealth</t>
        </is>
      </c>
    </row>
    <row r="171">
      <c r="A171" s="126" t="inlineStr">
        <is>
          <t>Ireland</t>
        </is>
      </c>
      <c r="B171" s="195">
        <f t="array" ref="B171">INDEX(Countries!D20:D428, MATCH(A171, Countries!B20:B428, 0))</f>
        <v/>
      </c>
      <c r="C171" s="163" t="inlineStr">
        <is>
          <t>Mangrove</t>
        </is>
      </c>
      <c r="D171" s="172" t="n"/>
      <c r="E171" s="126" t="inlineStr">
        <is>
          <t>Restorable mangrove area from Mapping Ocean Wealth</t>
        </is>
      </c>
    </row>
    <row r="172">
      <c r="A172" s="126" t="inlineStr">
        <is>
          <t>Isle of Man</t>
        </is>
      </c>
      <c r="B172" s="195">
        <f t="array" ref="B172">INDEX(Countries!D21:D429, MATCH(A172, Countries!B21:B429, 0))</f>
        <v/>
      </c>
      <c r="C172" s="163" t="inlineStr">
        <is>
          <t>Mangrove</t>
        </is>
      </c>
      <c r="D172" s="172" t="n"/>
      <c r="E172" s="126" t="inlineStr">
        <is>
          <t>Restorable mangrove area from Mapping Ocean Wealth</t>
        </is>
      </c>
    </row>
    <row r="173">
      <c r="A173" s="126" t="inlineStr">
        <is>
          <t>Jersey</t>
        </is>
      </c>
      <c r="B173" s="195">
        <f t="array" ref="B173">INDEX(Countries!D22:D430, MATCH(A173, Countries!B22:B430, 0))</f>
        <v/>
      </c>
      <c r="C173" s="163" t="inlineStr">
        <is>
          <t>Mangrove</t>
        </is>
      </c>
      <c r="D173" s="172" t="n"/>
      <c r="E173" s="126" t="inlineStr">
        <is>
          <t>Restorable mangrove area from Mapping Ocean Wealth</t>
        </is>
      </c>
    </row>
    <row r="174">
      <c r="A174" s="126" t="inlineStr">
        <is>
          <t>Kazakhstan</t>
        </is>
      </c>
      <c r="B174" s="195">
        <f t="array" ref="B174">INDEX(Countries!D23:D431, MATCH(A174, Countries!B23:B431, 0))</f>
        <v/>
      </c>
      <c r="C174" s="163" t="inlineStr">
        <is>
          <t>Mangrove</t>
        </is>
      </c>
      <c r="D174" s="172" t="n"/>
      <c r="E174" s="126" t="inlineStr">
        <is>
          <t>Restorable mangrove area from Mapping Ocean Wealth</t>
        </is>
      </c>
    </row>
    <row r="175">
      <c r="A175" s="126" t="inlineStr">
        <is>
          <t>Democratic People's Republic of Korea</t>
        </is>
      </c>
      <c r="B175" s="195">
        <f t="array" ref="B175">INDEX(Countries!D24:D432, MATCH(A175, Countries!B24:B432, 0))</f>
        <v/>
      </c>
      <c r="C175" s="163" t="inlineStr">
        <is>
          <t>Mangrove</t>
        </is>
      </c>
      <c r="D175" s="172" t="n"/>
      <c r="E175" s="126" t="inlineStr">
        <is>
          <t>Restorable mangrove area from Mapping Ocean Wealth</t>
        </is>
      </c>
    </row>
    <row r="176">
      <c r="A176" s="126" t="inlineStr">
        <is>
          <t>Republic of Korea</t>
        </is>
      </c>
      <c r="B176" s="195">
        <f t="array" ref="B176">INDEX(Countries!D1:D433, MATCH(A176, Countries!B1:B433, 0))</f>
        <v/>
      </c>
      <c r="C176" s="163" t="inlineStr">
        <is>
          <t>Mangrove</t>
        </is>
      </c>
      <c r="D176" s="172" t="n"/>
      <c r="E176" s="126" t="inlineStr">
        <is>
          <t>Restorable mangrove area from Mapping Ocean Wealth</t>
        </is>
      </c>
    </row>
    <row r="177">
      <c r="A177" s="126" t="inlineStr">
        <is>
          <t>Latvia</t>
        </is>
      </c>
      <c r="B177" s="195">
        <f t="array" ref="B177">INDEX(Countries!D2:D434, MATCH(A177, Countries!B2:B434, 0))</f>
        <v/>
      </c>
      <c r="C177" s="163" t="inlineStr">
        <is>
          <t>Mangrove</t>
        </is>
      </c>
      <c r="D177" s="172" t="n"/>
      <c r="E177" s="126" t="inlineStr">
        <is>
          <t>Restorable mangrove area from Mapping Ocean Wealth</t>
        </is>
      </c>
    </row>
    <row r="178">
      <c r="A178" s="126" t="inlineStr">
        <is>
          <t>Lebanon</t>
        </is>
      </c>
      <c r="B178" s="195">
        <f t="array" ref="B178">INDEX(Countries!D3:D435, MATCH(A178, Countries!B3:B435, 0))</f>
        <v/>
      </c>
      <c r="C178" s="163" t="inlineStr">
        <is>
          <t>Mangrove</t>
        </is>
      </c>
      <c r="D178" s="172" t="n"/>
      <c r="E178" s="126" t="inlineStr">
        <is>
          <t>Restorable mangrove area from Mapping Ocean Wealth</t>
        </is>
      </c>
    </row>
    <row r="179">
      <c r="A179" s="126" t="inlineStr">
        <is>
          <t>Lithuania</t>
        </is>
      </c>
      <c r="B179" s="195">
        <f t="array" ref="B179">INDEX(Countries!D4:D436, MATCH(A179, Countries!B4:B436, 0))</f>
        <v/>
      </c>
      <c r="C179" s="163" t="inlineStr">
        <is>
          <t>Mangrove</t>
        </is>
      </c>
      <c r="D179" s="172" t="n"/>
      <c r="E179" s="126" t="inlineStr">
        <is>
          <t>Restorable mangrove area from Mapping Ocean Wealth</t>
        </is>
      </c>
    </row>
    <row r="180">
      <c r="A180" s="126" t="inlineStr">
        <is>
          <t>Monaco</t>
        </is>
      </c>
      <c r="B180" s="195">
        <f t="array" ref="B180">INDEX(Countries!D5:D437, MATCH(A180, Countries!B5:B437, 0))</f>
        <v/>
      </c>
      <c r="C180" s="163" t="inlineStr">
        <is>
          <t>Mangrove</t>
        </is>
      </c>
      <c r="D180" s="172" t="n"/>
      <c r="E180" s="126" t="inlineStr">
        <is>
          <t>Restorable mangrove area from Mapping Ocean Wealth</t>
        </is>
      </c>
    </row>
    <row r="181">
      <c r="A181" s="126" t="inlineStr">
        <is>
          <t>Montenegro</t>
        </is>
      </c>
      <c r="B181" s="195">
        <f t="array" ref="B181">INDEX(Countries!D6:D438, MATCH(A181, Countries!B6:B438, 0))</f>
        <v/>
      </c>
      <c r="C181" s="163" t="inlineStr">
        <is>
          <t>Mangrove</t>
        </is>
      </c>
      <c r="D181" s="172" t="n"/>
      <c r="E181" s="126" t="inlineStr">
        <is>
          <t>Restorable mangrove area from Mapping Ocean Wealth</t>
        </is>
      </c>
    </row>
    <row r="182">
      <c r="A182" s="126" t="inlineStr">
        <is>
          <t>Morocco</t>
        </is>
      </c>
      <c r="B182" s="195">
        <f t="array" ref="B182">INDEX(Countries!D7:D439, MATCH(A182, Countries!B7:B439, 0))</f>
        <v/>
      </c>
      <c r="C182" s="163" t="inlineStr">
        <is>
          <t>Mangrove</t>
        </is>
      </c>
      <c r="D182" s="172" t="n"/>
      <c r="E182" s="126" t="inlineStr">
        <is>
          <t>Restorable mangrove area from Mapping Ocean Wealth</t>
        </is>
      </c>
    </row>
    <row r="183">
      <c r="A183" s="126" t="inlineStr">
        <is>
          <t>Namibia</t>
        </is>
      </c>
      <c r="B183" s="195">
        <f t="array" ref="B183">INDEX(Countries!D8:D440, MATCH(A183, Countries!B8:B440, 0))</f>
        <v/>
      </c>
      <c r="C183" s="163" t="inlineStr">
        <is>
          <t>Mangrove</t>
        </is>
      </c>
      <c r="D183" s="172" t="n"/>
      <c r="E183" s="126" t="inlineStr">
        <is>
          <t>Restorable mangrove area from Mapping Ocean Wealth</t>
        </is>
      </c>
    </row>
    <row r="184">
      <c r="A184" s="126" t="inlineStr">
        <is>
          <t>Nauru</t>
        </is>
      </c>
      <c r="B184" s="195">
        <f t="array" ref="B184">INDEX(Countries!D9:D441, MATCH(A184, Countries!B9:B441, 0))</f>
        <v/>
      </c>
      <c r="C184" s="163" t="inlineStr">
        <is>
          <t>Mangrove</t>
        </is>
      </c>
      <c r="D184" s="172" t="n"/>
      <c r="E184" s="126" t="inlineStr">
        <is>
          <t>Restorable mangrove area from Mapping Ocean Wealth</t>
        </is>
      </c>
    </row>
    <row r="185">
      <c r="A185" s="126" t="inlineStr">
        <is>
          <t>Niue</t>
        </is>
      </c>
      <c r="B185" s="195">
        <f t="array" ref="B185">INDEX(Countries!D10:D442, MATCH(A185, Countries!B10:B442, 0))</f>
        <v/>
      </c>
      <c r="C185" s="163" t="inlineStr">
        <is>
          <t>Mangrove</t>
        </is>
      </c>
      <c r="D185" s="172" t="n"/>
      <c r="E185" s="126" t="inlineStr">
        <is>
          <t>Restorable mangrove area from Mapping Ocean Wealth</t>
        </is>
      </c>
    </row>
    <row r="186">
      <c r="A186" s="126" t="inlineStr">
        <is>
          <t>Northern Mariana Islands</t>
        </is>
      </c>
      <c r="B186" s="195">
        <f t="array" ref="B186">INDEX(Countries!D11:D443, MATCH(A186, Countries!B11:B443, 0))</f>
        <v/>
      </c>
      <c r="C186" s="163" t="inlineStr">
        <is>
          <t>Mangrove</t>
        </is>
      </c>
      <c r="D186" s="172" t="n"/>
      <c r="E186" s="126" t="inlineStr">
        <is>
          <t>Restorable mangrove area from Mapping Ocean Wealth</t>
        </is>
      </c>
    </row>
    <row r="187">
      <c r="A187" s="126" t="inlineStr">
        <is>
          <t>Pitcairn</t>
        </is>
      </c>
      <c r="B187" s="195">
        <f t="array" ref="B187">INDEX(Countries!D12:D444, MATCH(A187, Countries!B12:B444, 0))</f>
        <v/>
      </c>
      <c r="C187" s="163" t="inlineStr">
        <is>
          <t>Mangrove</t>
        </is>
      </c>
      <c r="D187" s="172" t="n"/>
      <c r="E187" s="126" t="inlineStr">
        <is>
          <t>Restorable mangrove area from Mapping Ocean Wealth</t>
        </is>
      </c>
    </row>
    <row r="188">
      <c r="A188" s="126" t="inlineStr">
        <is>
          <t>Portugal</t>
        </is>
      </c>
      <c r="B188" s="195">
        <f t="array" ref="B188">INDEX(Countries!D13:D445, MATCH(A188, Countries!B13:B445, 0))</f>
        <v/>
      </c>
      <c r="C188" s="163" t="inlineStr">
        <is>
          <t>Mangrove</t>
        </is>
      </c>
      <c r="D188" s="172" t="n"/>
      <c r="E188" s="126" t="inlineStr">
        <is>
          <t>Restorable mangrove area from Mapping Ocean Wealth</t>
        </is>
      </c>
    </row>
    <row r="189">
      <c r="A189" s="126" t="inlineStr">
        <is>
          <t>Réunion</t>
        </is>
      </c>
      <c r="B189" s="195">
        <f t="array" ref="B189">INDEX(Countries!D14:D446, MATCH(A189, Countries!B14:B446, 0))</f>
        <v/>
      </c>
      <c r="C189" s="163" t="inlineStr">
        <is>
          <t>Mangrove</t>
        </is>
      </c>
      <c r="D189" s="172" t="n"/>
      <c r="E189" s="126" t="inlineStr">
        <is>
          <t>Restorable mangrove area from Mapping Ocean Wealth</t>
        </is>
      </c>
    </row>
    <row r="190">
      <c r="A190" s="126" t="inlineStr">
        <is>
          <t>Romania</t>
        </is>
      </c>
      <c r="B190" s="195">
        <f t="array" ref="B190">INDEX(Countries!D15:D447, MATCH(A190, Countries!B15:B447, 0))</f>
        <v/>
      </c>
      <c r="C190" s="163" t="inlineStr">
        <is>
          <t>Mangrove</t>
        </is>
      </c>
      <c r="D190" s="172" t="n"/>
      <c r="E190" s="126" t="inlineStr">
        <is>
          <t>Restorable mangrove area from Mapping Ocean Wealth</t>
        </is>
      </c>
    </row>
    <row r="191">
      <c r="A191" s="126" t="inlineStr">
        <is>
          <t>Saint Helena</t>
        </is>
      </c>
      <c r="B191" s="195">
        <f t="array" ref="B191">INDEX(Countries!D190:D448, MATCH(A191, Countries!B190:B448, 0))</f>
        <v/>
      </c>
      <c r="C191" s="163" t="inlineStr">
        <is>
          <t>Mangrove</t>
        </is>
      </c>
      <c r="D191" s="172" t="n"/>
      <c r="E191" s="126" t="inlineStr">
        <is>
          <t>Restorable mangrove area from Mapping Ocean Wealth</t>
        </is>
      </c>
    </row>
    <row r="192">
      <c r="A192" s="126" t="inlineStr">
        <is>
          <t>Saint Pierre and Miquelon</t>
        </is>
      </c>
      <c r="B192" s="195">
        <f t="array" ref="B192">INDEX(Countries!D191:D449, MATCH(A192, Countries!B191:B449, 0))</f>
        <v/>
      </c>
      <c r="C192" s="163" t="inlineStr">
        <is>
          <t>Mangrove</t>
        </is>
      </c>
      <c r="D192" s="172" t="n"/>
      <c r="E192" s="126" t="inlineStr">
        <is>
          <t>Restorable mangrove area from Mapping Ocean Wealth</t>
        </is>
      </c>
    </row>
    <row r="193">
      <c r="A193" s="126" t="inlineStr">
        <is>
          <t>Syrian Arab Republic</t>
        </is>
      </c>
      <c r="B193" s="195">
        <f t="array" ref="B193">INDEX(Countries!D192:D450, MATCH(A193, Countries!B192:B450, 0))</f>
        <v/>
      </c>
      <c r="C193" s="163" t="inlineStr">
        <is>
          <t>Mangrove</t>
        </is>
      </c>
      <c r="D193" s="172" t="n"/>
      <c r="E193" s="126" t="inlineStr">
        <is>
          <t>Restorable mangrove area from Mapping Ocean Wealth</t>
        </is>
      </c>
    </row>
    <row r="194">
      <c r="A194" s="126" t="inlineStr">
        <is>
          <t>Tokelau</t>
        </is>
      </c>
      <c r="B194" s="195">
        <f t="array" ref="B194">INDEX(Countries!D193:D451, MATCH(A194, Countries!B193:B451, 0))</f>
        <v/>
      </c>
      <c r="C194" s="163" t="inlineStr">
        <is>
          <t>Mangrove</t>
        </is>
      </c>
      <c r="D194" s="172" t="n"/>
      <c r="E194" s="126" t="inlineStr">
        <is>
          <t>Restorable mangrove area from Mapping Ocean Wealth</t>
        </is>
      </c>
    </row>
    <row r="195">
      <c r="A195" s="126" t="inlineStr">
        <is>
          <t>Turkmenistan</t>
        </is>
      </c>
      <c r="B195" s="195">
        <f t="array" ref="B195">INDEX(Countries!D194:D452, MATCH(A195, Countries!B194:B452, 0))</f>
        <v/>
      </c>
      <c r="C195" s="163" t="inlineStr">
        <is>
          <t>Mangrove</t>
        </is>
      </c>
      <c r="D195" s="172" t="n"/>
      <c r="E195" s="126" t="inlineStr">
        <is>
          <t>Restorable mangrove area from Mapping Ocean Wealth</t>
        </is>
      </c>
    </row>
    <row r="196">
      <c r="A196" s="126" t="inlineStr">
        <is>
          <t>Uruguay</t>
        </is>
      </c>
      <c r="B196" s="195">
        <f t="array" ref="B196">INDEX(Countries!D195:D453, MATCH(A196, Countries!B195:B453, 0))</f>
        <v/>
      </c>
      <c r="C196" s="163" t="inlineStr">
        <is>
          <t>Mangrove</t>
        </is>
      </c>
      <c r="D196" s="172" t="n"/>
      <c r="E196" s="126" t="inlineStr">
        <is>
          <t>Restorable mangrove area from Mapping Ocean Wealth</t>
        </is>
      </c>
    </row>
    <row r="197">
      <c r="A197" s="126" t="inlineStr">
        <is>
          <t>Western Sahara</t>
        </is>
      </c>
      <c r="B197" s="195">
        <f t="array" ref="B197">INDEX(Countries!D1:D454, MATCH(A197, Countries!B1:B454, 0))</f>
        <v/>
      </c>
      <c r="C197" s="163" t="inlineStr">
        <is>
          <t>Mangrove</t>
        </is>
      </c>
      <c r="D197" s="172" t="n"/>
      <c r="E197" s="126" t="inlineStr">
        <is>
          <t>Restorable mangrove area from Mapping Ocean Wealth</t>
        </is>
      </c>
    </row>
    <row r="198">
      <c r="A198" s="126" t="inlineStr">
        <is>
          <t>Afghanistan</t>
        </is>
      </c>
      <c r="B198" s="195">
        <f t="array" ref="B198">INDEX(Countries!D2:D455, MATCH(A198, Countries!B2:B455, 0))</f>
        <v/>
      </c>
      <c r="C198" s="163" t="inlineStr">
        <is>
          <t>Mangrove</t>
        </is>
      </c>
      <c r="D198" s="172" t="n"/>
      <c r="E198" s="126" t="inlineStr">
        <is>
          <t>Restorable mangrove area from Mapping Ocean Wealth</t>
        </is>
      </c>
    </row>
    <row r="199">
      <c r="A199" s="126" t="inlineStr">
        <is>
          <t>Armenia</t>
        </is>
      </c>
      <c r="B199" s="195">
        <f t="array" ref="B199">INDEX(Countries!D3:D456, MATCH(A199, Countries!B3:B456, 0))</f>
        <v/>
      </c>
      <c r="C199" s="163" t="inlineStr">
        <is>
          <t>Mangrove</t>
        </is>
      </c>
      <c r="D199" s="172" t="n"/>
      <c r="E199" s="126" t="inlineStr">
        <is>
          <t>Restorable mangrove area from Mapping Ocean Wealth</t>
        </is>
      </c>
    </row>
    <row r="200">
      <c r="A200" s="126" t="inlineStr">
        <is>
          <t>Austria</t>
        </is>
      </c>
      <c r="B200" s="195">
        <f t="array" ref="B200">INDEX(Countries!D4:D457, MATCH(A200, Countries!B4:B457, 0))</f>
        <v/>
      </c>
      <c r="C200" s="163" t="inlineStr">
        <is>
          <t>Mangrove</t>
        </is>
      </c>
      <c r="D200" s="172" t="n"/>
      <c r="E200" s="126" t="inlineStr">
        <is>
          <t>Restorable mangrove area from Mapping Ocean Wealth</t>
        </is>
      </c>
    </row>
    <row r="201">
      <c r="A201" s="126" t="inlineStr">
        <is>
          <t>Burundi</t>
        </is>
      </c>
      <c r="B201" s="195">
        <f t="array" ref="B201">INDEX(Countries!D5:D458, MATCH(A201, Countries!B5:B458, 0))</f>
        <v/>
      </c>
      <c r="C201" s="163" t="inlineStr">
        <is>
          <t>Mangrove</t>
        </is>
      </c>
      <c r="D201" s="172" t="n"/>
      <c r="E201" s="126" t="inlineStr">
        <is>
          <t>Restorable mangrove area from Mapping Ocean Wealth</t>
        </is>
      </c>
    </row>
    <row r="202">
      <c r="A202" s="126" t="inlineStr">
        <is>
          <t>Burkina Faso</t>
        </is>
      </c>
      <c r="B202" s="195">
        <f t="array" ref="B202">INDEX(Countries!D6:D459, MATCH(A202, Countries!B6:B459, 0))</f>
        <v/>
      </c>
      <c r="C202" s="163" t="inlineStr">
        <is>
          <t>Mangrove</t>
        </is>
      </c>
      <c r="D202" s="172" t="n"/>
      <c r="E202" s="126" t="inlineStr">
        <is>
          <t>Restorable mangrove area from Mapping Ocean Wealth</t>
        </is>
      </c>
    </row>
    <row r="203">
      <c r="A203" s="126" t="inlineStr">
        <is>
          <t>Belarus</t>
        </is>
      </c>
      <c r="B203" s="195">
        <f t="array" ref="B203">INDEX(Countries!D7:D460, MATCH(A203, Countries!B7:B460, 0))</f>
        <v/>
      </c>
      <c r="C203" s="163" t="inlineStr">
        <is>
          <t>Mangrove</t>
        </is>
      </c>
      <c r="D203" s="172" t="n"/>
      <c r="E203" s="126" t="inlineStr">
        <is>
          <t>Restorable mangrove area from Mapping Ocean Wealth</t>
        </is>
      </c>
    </row>
    <row r="204">
      <c r="A204" s="126" t="inlineStr">
        <is>
          <t>Bolivia (Plurinational State of)</t>
        </is>
      </c>
      <c r="B204" s="195">
        <f t="array" ref="B204">INDEX(Countries!D8:D461, MATCH(A204, Countries!B8:B461, 0))</f>
        <v/>
      </c>
      <c r="C204" s="163" t="inlineStr">
        <is>
          <t>Mangrove</t>
        </is>
      </c>
      <c r="D204" s="172" t="n"/>
      <c r="E204" s="126" t="inlineStr">
        <is>
          <t>Restorable mangrove area from Mapping Ocean Wealth</t>
        </is>
      </c>
    </row>
    <row r="205">
      <c r="A205" s="126" t="inlineStr">
        <is>
          <t>Bhutan</t>
        </is>
      </c>
      <c r="B205" s="195">
        <f t="array" ref="B205">INDEX(Countries!D9:D462, MATCH(A205, Countries!B9:B462, 0))</f>
        <v/>
      </c>
      <c r="C205" s="163" t="inlineStr">
        <is>
          <t>Mangrove</t>
        </is>
      </c>
      <c r="D205" s="172" t="n"/>
      <c r="E205" s="126" t="inlineStr">
        <is>
          <t>Restorable mangrove area from Mapping Ocean Wealth</t>
        </is>
      </c>
    </row>
    <row r="206">
      <c r="A206" s="126" t="inlineStr">
        <is>
          <t>Botswana</t>
        </is>
      </c>
      <c r="B206" s="195">
        <f t="array" ref="B206">INDEX(Countries!D10:D463, MATCH(A206, Countries!B10:B463, 0))</f>
        <v/>
      </c>
      <c r="C206" s="163" t="inlineStr">
        <is>
          <t>Mangrove</t>
        </is>
      </c>
      <c r="D206" s="172" t="n"/>
      <c r="E206" s="126" t="inlineStr">
        <is>
          <t>Restorable mangrove area from Mapping Ocean Wealth</t>
        </is>
      </c>
    </row>
    <row r="207">
      <c r="A207" s="126" t="inlineStr">
        <is>
          <t>Central African Republic</t>
        </is>
      </c>
      <c r="B207" s="195">
        <f t="array" ref="B207">INDEX(Countries!D11:D464, MATCH(A207, Countries!B11:B464, 0))</f>
        <v/>
      </c>
      <c r="C207" s="163" t="inlineStr">
        <is>
          <t>Mangrove</t>
        </is>
      </c>
      <c r="D207" s="172" t="n"/>
      <c r="E207" s="126" t="inlineStr">
        <is>
          <t>Restorable mangrove area from Mapping Ocean Wealth</t>
        </is>
      </c>
    </row>
    <row r="208">
      <c r="A208" s="126" t="inlineStr">
        <is>
          <t>Switzerland</t>
        </is>
      </c>
      <c r="B208" s="195">
        <f t="array" ref="B208">INDEX(Countries!D2:D465, MATCH(A208, Countries!B2:B465, 0))</f>
        <v/>
      </c>
      <c r="C208" s="163" t="inlineStr">
        <is>
          <t>Mangrove</t>
        </is>
      </c>
      <c r="D208" s="172" t="n"/>
      <c r="E208" s="126" t="inlineStr">
        <is>
          <t>Restorable mangrove area from Mapping Ocean Wealth</t>
        </is>
      </c>
    </row>
    <row r="209">
      <c r="A209" s="126" t="inlineStr">
        <is>
          <t>Czechia</t>
        </is>
      </c>
      <c r="B209" s="195">
        <f t="array" ref="B209">INDEX(Countries!D3:D466, MATCH(A209, Countries!B3:B466, 0))</f>
        <v/>
      </c>
      <c r="C209" s="163" t="inlineStr">
        <is>
          <t>Mangrove</t>
        </is>
      </c>
      <c r="D209" s="172" t="n"/>
      <c r="E209" s="126" t="inlineStr">
        <is>
          <t>Restorable mangrove area from Mapping Ocean Wealth</t>
        </is>
      </c>
    </row>
    <row r="210">
      <c r="A210" s="126" t="inlineStr">
        <is>
          <t>Ethiopia</t>
        </is>
      </c>
      <c r="B210" s="195">
        <f t="array" ref="B210">INDEX(Countries!D4:D467, MATCH(A210, Countries!B4:B467, 0))</f>
        <v/>
      </c>
      <c r="C210" s="163" t="inlineStr">
        <is>
          <t>Mangrove</t>
        </is>
      </c>
      <c r="D210" s="172" t="n"/>
      <c r="E210" s="126" t="inlineStr">
        <is>
          <t>Restorable mangrove area from Mapping Ocean Wealth</t>
        </is>
      </c>
    </row>
    <row r="211">
      <c r="A211" s="126" t="inlineStr">
        <is>
          <t>Hungary</t>
        </is>
      </c>
      <c r="B211" s="195">
        <f t="array" ref="B211">INDEX(Countries!D5:D468, MATCH(A211, Countries!B5:B468, 0))</f>
        <v/>
      </c>
      <c r="C211" s="163" t="inlineStr">
        <is>
          <t>Mangrove</t>
        </is>
      </c>
      <c r="D211" s="172" t="n"/>
      <c r="E211" s="126" t="inlineStr">
        <is>
          <t>Restorable mangrove area from Mapping Ocean Wealth</t>
        </is>
      </c>
    </row>
    <row r="212">
      <c r="A212" s="126" t="inlineStr">
        <is>
          <t>Kyrgyzstan</t>
        </is>
      </c>
      <c r="B212" s="195">
        <f t="array" ref="B212">INDEX(Countries!D6:D469, MATCH(A212, Countries!B6:B469, 0))</f>
        <v/>
      </c>
      <c r="C212" s="163" t="inlineStr">
        <is>
          <t>Mangrove</t>
        </is>
      </c>
      <c r="D212" s="172" t="n"/>
      <c r="E212" s="126" t="inlineStr">
        <is>
          <t>Restorable mangrove area from Mapping Ocean Wealth</t>
        </is>
      </c>
    </row>
    <row r="213">
      <c r="A213" s="126" t="inlineStr">
        <is>
          <t>Lao People's Democratic Republic</t>
        </is>
      </c>
      <c r="B213" s="195">
        <f t="array" ref="B213">INDEX(Countries!D7:D470, MATCH(A213, Countries!B7:B470, 0))</f>
        <v/>
      </c>
      <c r="C213" s="163" t="inlineStr">
        <is>
          <t>Mangrove</t>
        </is>
      </c>
      <c r="D213" s="172" t="n"/>
      <c r="E213" s="126" t="inlineStr">
        <is>
          <t>Restorable mangrove area from Mapping Ocean Wealth</t>
        </is>
      </c>
    </row>
    <row r="214">
      <c r="A214" s="126" t="inlineStr">
        <is>
          <t>Lesotho</t>
        </is>
      </c>
      <c r="B214" s="195">
        <f t="array" ref="B214">INDEX(Countries!D8:D471, MATCH(A214, Countries!B8:B471, 0))</f>
        <v/>
      </c>
      <c r="C214" s="163" t="inlineStr">
        <is>
          <t>Mangrove</t>
        </is>
      </c>
      <c r="D214" s="172" t="n"/>
      <c r="E214" s="126" t="inlineStr">
        <is>
          <t>Restorable mangrove area from Mapping Ocean Wealth</t>
        </is>
      </c>
    </row>
    <row r="215">
      <c r="A215" s="126" t="inlineStr">
        <is>
          <t>Luxembourg</t>
        </is>
      </c>
      <c r="B215" s="195">
        <f t="array" ref="B215">INDEX(Countries!D9:D472, MATCH(A215, Countries!B9:B472, 0))</f>
        <v/>
      </c>
      <c r="C215" s="163" t="inlineStr">
        <is>
          <t>Mangrove</t>
        </is>
      </c>
      <c r="D215" s="172" t="n"/>
      <c r="E215" s="126" t="inlineStr">
        <is>
          <t>Restorable mangrove area from Mapping Ocean Wealth</t>
        </is>
      </c>
    </row>
    <row r="216">
      <c r="A216" s="126" t="inlineStr">
        <is>
          <t>Republic of Moldova</t>
        </is>
      </c>
      <c r="B216" s="195">
        <f t="array" ref="B216">INDEX(Countries!D10:D473, MATCH(A216, Countries!B10:B473, 0))</f>
        <v/>
      </c>
      <c r="C216" s="163" t="inlineStr">
        <is>
          <t>Mangrove</t>
        </is>
      </c>
      <c r="D216" s="172" t="n"/>
      <c r="E216" s="126" t="inlineStr">
        <is>
          <t>Restorable mangrove area from Mapping Ocean Wealth</t>
        </is>
      </c>
    </row>
    <row r="217">
      <c r="A217" s="126" t="inlineStr">
        <is>
          <t>North Macedonia</t>
        </is>
      </c>
      <c r="B217" s="195">
        <f t="array" ref="B217">INDEX(Countries!D11:D474, MATCH(A217, Countries!B11:B474, 0))</f>
        <v/>
      </c>
      <c r="C217" s="163" t="inlineStr">
        <is>
          <t>Mangrove</t>
        </is>
      </c>
      <c r="D217" s="172" t="n"/>
      <c r="E217" s="126" t="inlineStr">
        <is>
          <t>Restorable mangrove area from Mapping Ocean Wealth</t>
        </is>
      </c>
    </row>
    <row r="218">
      <c r="A218" s="126" t="inlineStr">
        <is>
          <t>Mali</t>
        </is>
      </c>
      <c r="B218" s="195">
        <f t="array" ref="B218">INDEX(Countries!D12:D475, MATCH(A218, Countries!B12:B475, 0))</f>
        <v/>
      </c>
      <c r="C218" s="163" t="inlineStr">
        <is>
          <t>Mangrove</t>
        </is>
      </c>
      <c r="D218" s="172" t="n"/>
      <c r="E218" s="126" t="inlineStr">
        <is>
          <t>Restorable mangrove area from Mapping Ocean Wealth</t>
        </is>
      </c>
    </row>
    <row r="219">
      <c r="A219" s="126" t="inlineStr">
        <is>
          <t>Mongolia</t>
        </is>
      </c>
      <c r="B219" s="195">
        <f t="array" ref="B219">INDEX(Countries!D13:D476, MATCH(A219, Countries!B13:B476, 0))</f>
        <v/>
      </c>
      <c r="C219" s="163" t="inlineStr">
        <is>
          <t>Mangrove</t>
        </is>
      </c>
      <c r="D219" s="172" t="n"/>
      <c r="E219" s="126" t="inlineStr">
        <is>
          <t>Restorable mangrove area from Mapping Ocean Wealth</t>
        </is>
      </c>
    </row>
    <row r="220">
      <c r="A220" s="126" t="inlineStr">
        <is>
          <t>Malawi</t>
        </is>
      </c>
      <c r="B220" s="195">
        <f t="array" ref="B220">INDEX(Countries!D14:D477, MATCH(A220, Countries!B14:B477, 0))</f>
        <v/>
      </c>
      <c r="C220" s="163" t="inlineStr">
        <is>
          <t>Mangrove</t>
        </is>
      </c>
      <c r="D220" s="172" t="n"/>
      <c r="E220" s="126" t="inlineStr">
        <is>
          <t>Restorable mangrove area from Mapping Ocean Wealth</t>
        </is>
      </c>
    </row>
    <row r="221">
      <c r="A221" s="126" t="inlineStr">
        <is>
          <t>Niger</t>
        </is>
      </c>
      <c r="B221" s="195">
        <f t="array" ref="B221">INDEX(Countries!D15:D478, MATCH(A221, Countries!B15:B478, 0))</f>
        <v/>
      </c>
      <c r="C221" s="163" t="inlineStr">
        <is>
          <t>Mangrove</t>
        </is>
      </c>
      <c r="D221" s="172" t="n"/>
      <c r="E221" s="126" t="inlineStr">
        <is>
          <t>Restorable mangrove area from Mapping Ocean Wealth</t>
        </is>
      </c>
    </row>
    <row r="222">
      <c r="A222" s="126" t="inlineStr">
        <is>
          <t>Nepal</t>
        </is>
      </c>
      <c r="B222" s="195">
        <f t="array" ref="B222">INDEX(Countries!D16:D479, MATCH(A222, Countries!B16:B479, 0))</f>
        <v/>
      </c>
      <c r="C222" s="163" t="inlineStr">
        <is>
          <t>Mangrove</t>
        </is>
      </c>
      <c r="D222" s="172" t="n"/>
      <c r="E222" s="126" t="inlineStr">
        <is>
          <t>Restorable mangrove area from Mapping Ocean Wealth</t>
        </is>
      </c>
    </row>
    <row r="223">
      <c r="A223" s="126" t="inlineStr">
        <is>
          <t>Paraguay</t>
        </is>
      </c>
      <c r="B223" s="195">
        <f t="array" ref="B223">INDEX(Countries!D17:D480, MATCH(A223, Countries!B17:B480, 0))</f>
        <v/>
      </c>
      <c r="C223" s="163" t="inlineStr">
        <is>
          <t>Mangrove</t>
        </is>
      </c>
      <c r="D223" s="172" t="n"/>
      <c r="E223" s="126" t="inlineStr">
        <is>
          <t>Restorable mangrove area from Mapping Ocean Wealth</t>
        </is>
      </c>
    </row>
    <row r="224">
      <c r="A224" s="126" t="inlineStr">
        <is>
          <t>Rwanda</t>
        </is>
      </c>
      <c r="B224" s="195">
        <f t="array" ref="B224">INDEX(Countries!D18:D481, MATCH(A224, Countries!B18:B481, 0))</f>
        <v/>
      </c>
      <c r="C224" s="163" t="inlineStr">
        <is>
          <t>Mangrove</t>
        </is>
      </c>
      <c r="D224" s="172" t="n"/>
      <c r="E224" s="126" t="inlineStr">
        <is>
          <t>Restorable mangrove area from Mapping Ocean Wealth</t>
        </is>
      </c>
    </row>
    <row r="225">
      <c r="A225" s="126" t="inlineStr">
        <is>
          <t>Serbia</t>
        </is>
      </c>
      <c r="B225" s="195">
        <f t="array" ref="B225">INDEX(Countries!D19:D482, MATCH(A225, Countries!B19:B482, 0))</f>
        <v/>
      </c>
      <c r="C225" s="163" t="inlineStr">
        <is>
          <t>Mangrove</t>
        </is>
      </c>
      <c r="D225" s="172" t="n"/>
      <c r="E225" s="126" t="inlineStr">
        <is>
          <t>Restorable mangrove area from Mapping Ocean Wealth</t>
        </is>
      </c>
    </row>
    <row r="226">
      <c r="A226" s="126" t="inlineStr">
        <is>
          <t>Slovakia</t>
        </is>
      </c>
      <c r="B226" s="195">
        <f t="array" ref="B226">INDEX(Countries!D20:D483, MATCH(A226, Countries!B20:B483, 0))</f>
        <v/>
      </c>
      <c r="C226" s="163" t="inlineStr">
        <is>
          <t>Mangrove</t>
        </is>
      </c>
      <c r="D226" s="172" t="n"/>
      <c r="E226" s="126" t="inlineStr">
        <is>
          <t>Restorable mangrove area from Mapping Ocean Wealth</t>
        </is>
      </c>
    </row>
    <row r="227">
      <c r="A227" s="126" t="inlineStr">
        <is>
          <t>Eswatini</t>
        </is>
      </c>
      <c r="B227" s="195">
        <f t="array" ref="B227">INDEX(Countries!D21:D484, MATCH(A227, Countries!B21:B484, 0))</f>
        <v/>
      </c>
      <c r="C227" s="163" t="inlineStr">
        <is>
          <t>Mangrove</t>
        </is>
      </c>
      <c r="D227" s="172" t="n"/>
      <c r="E227" s="126" t="inlineStr">
        <is>
          <t>Restorable mangrove area from Mapping Ocean Wealth</t>
        </is>
      </c>
    </row>
    <row r="228">
      <c r="A228" s="126" t="inlineStr">
        <is>
          <t>Chad</t>
        </is>
      </c>
      <c r="B228" s="195">
        <f t="array" ref="B228">INDEX(Countries!D22:D485, MATCH(A228, Countries!B22:B485, 0))</f>
        <v/>
      </c>
      <c r="C228" s="163" t="inlineStr">
        <is>
          <t>Mangrove</t>
        </is>
      </c>
      <c r="D228" s="172" t="n"/>
      <c r="E228" s="126" t="inlineStr">
        <is>
          <t>Restorable mangrove area from Mapping Ocean Wealth</t>
        </is>
      </c>
    </row>
    <row r="229">
      <c r="A229" s="126" t="inlineStr">
        <is>
          <t>Tajikistan</t>
        </is>
      </c>
      <c r="B229" s="195">
        <f t="array" ref="B229">INDEX(Countries!D23:D486, MATCH(A229, Countries!B23:B486, 0))</f>
        <v/>
      </c>
      <c r="C229" s="163" t="inlineStr">
        <is>
          <t>Mangrove</t>
        </is>
      </c>
      <c r="D229" s="172" t="n"/>
      <c r="E229" s="126" t="inlineStr">
        <is>
          <t>Restorable mangrove area from Mapping Ocean Wealth</t>
        </is>
      </c>
    </row>
    <row r="230">
      <c r="A230" s="126" t="inlineStr">
        <is>
          <t>Uganda</t>
        </is>
      </c>
      <c r="B230" s="195">
        <f t="array" ref="B230">INDEX(Countries!D229:D487, MATCH(A230, Countries!B229:B487, 0))</f>
        <v/>
      </c>
      <c r="C230" s="163" t="inlineStr">
        <is>
          <t>Mangrove</t>
        </is>
      </c>
      <c r="D230" s="172" t="n"/>
      <c r="E230" s="126" t="inlineStr">
        <is>
          <t>Restorable mangrove area from Mapping Ocean Wealth</t>
        </is>
      </c>
    </row>
    <row r="231">
      <c r="A231" s="126" t="inlineStr">
        <is>
          <t>Uzbekistan</t>
        </is>
      </c>
      <c r="B231" s="195">
        <f t="array" ref="B231">INDEX(Countries!D230:D488, MATCH(A231, Countries!B230:B488, 0))</f>
        <v/>
      </c>
      <c r="C231" s="163" t="inlineStr">
        <is>
          <t>Mangrove</t>
        </is>
      </c>
      <c r="D231" s="172" t="n"/>
      <c r="E231" s="126" t="inlineStr">
        <is>
          <t>Restorable mangrove area from Mapping Ocean Wealth</t>
        </is>
      </c>
    </row>
    <row r="232">
      <c r="A232" s="126" t="inlineStr">
        <is>
          <t>Zambia</t>
        </is>
      </c>
      <c r="B232" s="195">
        <f t="array" ref="B232">INDEX(Countries!D231:D489, MATCH(A232, Countries!B231:B489, 0))</f>
        <v/>
      </c>
      <c r="C232" s="163" t="inlineStr">
        <is>
          <t>Mangrove</t>
        </is>
      </c>
      <c r="D232" s="172" t="n"/>
      <c r="E232" s="126" t="inlineStr">
        <is>
          <t>Restorable mangrove area from Mapping Ocean Wealth</t>
        </is>
      </c>
    </row>
    <row r="233">
      <c r="A233" s="126" t="inlineStr">
        <is>
          <t>Zimbabwe</t>
        </is>
      </c>
      <c r="B233" s="195">
        <f t="array" ref="B233">INDEX(Countries!D2:D490, MATCH(A233, Countries!B2:B490, 0))</f>
        <v/>
      </c>
      <c r="C233" s="163" t="inlineStr">
        <is>
          <t>Mangrove</t>
        </is>
      </c>
      <c r="D233" s="172" t="n"/>
      <c r="E233" s="126" t="inlineStr">
        <is>
          <t>Restorable mangrove area from Mapping Ocean Wealth</t>
        </is>
      </c>
    </row>
    <row r="234">
      <c r="A234" s="126" t="inlineStr">
        <is>
          <t>Saint Barthélemy</t>
        </is>
      </c>
      <c r="B234" s="195">
        <f t="array" ref="B234">INDEX(Countries!D3:D491, MATCH(A234, Countries!B3:B491, 0))</f>
        <v/>
      </c>
      <c r="C234" s="163" t="inlineStr">
        <is>
          <t>Mangrove</t>
        </is>
      </c>
      <c r="D234" s="172" t="n"/>
      <c r="E234" s="126" t="inlineStr">
        <is>
          <t>Restorable mangrove area from Mapping Ocean Wealth</t>
        </is>
      </c>
    </row>
    <row r="235">
      <c r="A235" s="126" t="inlineStr">
        <is>
          <t>Cocos (Keeling) Islands</t>
        </is>
      </c>
      <c r="B235" s="195">
        <f t="array" ref="B235">INDEX(Countries!D4:D492, MATCH(A235, Countries!B4:B492, 0))</f>
        <v/>
      </c>
      <c r="C235" s="163" t="inlineStr">
        <is>
          <t>Mangrove</t>
        </is>
      </c>
      <c r="D235" s="172" t="n"/>
      <c r="E235" s="126" t="inlineStr">
        <is>
          <t>Restorable mangrove area from Mapping Ocean Wealth</t>
        </is>
      </c>
    </row>
    <row r="236">
      <c r="A236" s="126" t="inlineStr">
        <is>
          <t>Christmas Island</t>
        </is>
      </c>
      <c r="B236" s="195">
        <f t="array" ref="B236">INDEX(Countries!D5:D493, MATCH(A236, Countries!B5:B493, 0))</f>
        <v/>
      </c>
      <c r="C236" s="163" t="inlineStr">
        <is>
          <t>Mangrove</t>
        </is>
      </c>
      <c r="D236" s="172" t="n"/>
      <c r="E236" s="126" t="inlineStr">
        <is>
          <t>Restorable mangrove area from Mapping Ocean Wealth</t>
        </is>
      </c>
    </row>
    <row r="237">
      <c r="A237" s="126" t="inlineStr">
        <is>
          <t>United States</t>
        </is>
      </c>
      <c r="B237" s="195">
        <f t="array" ref="B237">INDEX(Countries!D2:D494, MATCH(A237, Countries!B2:B494, 0))</f>
        <v/>
      </c>
      <c r="C237" s="163" t="inlineStr">
        <is>
          <t>Seagrass</t>
        </is>
      </c>
      <c r="D237" s="175" t="n">
        <v>66343</v>
      </c>
    </row>
    <row r="238">
      <c r="A238" s="126" t="inlineStr">
        <is>
          <t>Indonesia</t>
        </is>
      </c>
      <c r="B238" s="195">
        <f t="array" ref="B238">INDEX(Countries!D3:D495, MATCH(A238, Countries!B3:B495, 0))</f>
        <v/>
      </c>
      <c r="C238" s="163" t="inlineStr">
        <is>
          <t>Seagrass</t>
        </is>
      </c>
      <c r="D238" s="175" t="n">
        <v>13499</v>
      </c>
    </row>
    <row r="239">
      <c r="A239" s="126" t="inlineStr">
        <is>
          <t>Australia</t>
        </is>
      </c>
      <c r="B239" s="195">
        <f t="array" ref="B239">INDEX(Countries!D4:D496, MATCH(A239, Countries!B4:B496, 0))</f>
        <v/>
      </c>
      <c r="C239" s="163" t="inlineStr">
        <is>
          <t>Seagrass</t>
        </is>
      </c>
      <c r="D239" s="175" t="n">
        <v>381860</v>
      </c>
    </row>
    <row r="240">
      <c r="A240" s="126" t="inlineStr">
        <is>
          <t>The Bahamas</t>
        </is>
      </c>
      <c r="B240" s="195">
        <f t="array" ref="B240">INDEX(Countries!D5:D497, MATCH(A240, Countries!B5:B497, 0))</f>
        <v/>
      </c>
      <c r="C240" s="163" t="inlineStr">
        <is>
          <t>Seagrass</t>
        </is>
      </c>
      <c r="D240" s="175" t="n">
        <v>10352</v>
      </c>
    </row>
    <row r="241">
      <c r="A241" s="126" t="inlineStr">
        <is>
          <t>Kenya</t>
        </is>
      </c>
      <c r="B241" s="195">
        <f t="array" ref="B241">INDEX(Countries!D6:D498, MATCH(A241, Countries!B6:B498, 0))</f>
        <v/>
      </c>
      <c r="C241" s="163" t="inlineStr">
        <is>
          <t>Seagrass</t>
        </is>
      </c>
      <c r="D241" s="176" t="n">
        <v>521</v>
      </c>
    </row>
    <row r="242">
      <c r="A242" s="126" t="inlineStr">
        <is>
          <t>Mexico</t>
        </is>
      </c>
      <c r="B242" s="195">
        <f t="array" ref="B242">INDEX(Countries!D7:D499, MATCH(A242, Countries!B7:B499, 0))</f>
        <v/>
      </c>
      <c r="C242" s="163" t="inlineStr">
        <is>
          <t>Seagrass</t>
        </is>
      </c>
      <c r="D242" s="175" t="n">
        <v>44056</v>
      </c>
    </row>
    <row r="243">
      <c r="A243" s="126" t="inlineStr">
        <is>
          <t>Colombia</t>
        </is>
      </c>
      <c r="B243" s="195">
        <f t="array" ref="B243">INDEX(Countries!D8:D500, MATCH(A243, Countries!B8:B500, 0))</f>
        <v/>
      </c>
      <c r="C243" s="163" t="inlineStr">
        <is>
          <t>Seagrass</t>
        </is>
      </c>
      <c r="D243" s="175" t="n">
        <v>1994</v>
      </c>
    </row>
    <row r="244">
      <c r="A244" s="126" t="inlineStr">
        <is>
          <t>India</t>
        </is>
      </c>
      <c r="B244" s="195">
        <f t="array" ref="B244">INDEX(Countries!D9:D501, MATCH(A244, Countries!B9:B501, 0))</f>
        <v/>
      </c>
      <c r="C244" s="163" t="inlineStr">
        <is>
          <t>Seagrass</t>
        </is>
      </c>
      <c r="D244" s="175" t="n">
        <v>2376</v>
      </c>
    </row>
    <row r="245">
      <c r="A245" s="126" t="inlineStr">
        <is>
          <t>China</t>
        </is>
      </c>
      <c r="B245" s="195">
        <f t="array" ref="B245">INDEX(Countries!D1:D502, MATCH(A245, Countries!B1:B502, 0))</f>
        <v/>
      </c>
      <c r="C245" s="163" t="inlineStr">
        <is>
          <t>Seagrass</t>
        </is>
      </c>
      <c r="D245" s="176" t="n">
        <v>365</v>
      </c>
    </row>
    <row r="246">
      <c r="A246" s="126" t="inlineStr">
        <is>
          <t>American Samoa</t>
        </is>
      </c>
      <c r="B246" s="195">
        <f t="array" ref="B246">INDEX(Countries!D2:D503, MATCH(A246, Countries!B2:B503, 0))</f>
        <v/>
      </c>
      <c r="C246" s="163" t="inlineStr">
        <is>
          <t>Seagrass</t>
        </is>
      </c>
      <c r="D246" s="175" t="n">
        <v>1753</v>
      </c>
    </row>
    <row r="247">
      <c r="A247" s="126" t="inlineStr">
        <is>
          <t>Angola</t>
        </is>
      </c>
      <c r="B247" s="195">
        <f t="array" ref="B247">INDEX(Countries!D3:D504, MATCH(A247, Countries!B3:B504, 0))</f>
        <v/>
      </c>
      <c r="C247" s="163" t="inlineStr">
        <is>
          <t>Seagrass</t>
        </is>
      </c>
      <c r="D247" s="175" t="n">
        <v>2745</v>
      </c>
    </row>
    <row r="248">
      <c r="A248" s="126" t="inlineStr">
        <is>
          <t>Anguilla</t>
        </is>
      </c>
      <c r="B248" s="195">
        <f t="array" ref="B248">INDEX(Countries!D4:D505, MATCH(A248, Countries!B4:B505, 0))</f>
        <v/>
      </c>
      <c r="C248" s="163" t="inlineStr">
        <is>
          <t>Seagrass</t>
        </is>
      </c>
      <c r="D248" s="176" t="n">
        <v>63</v>
      </c>
    </row>
    <row r="249">
      <c r="A249" s="126" t="inlineStr">
        <is>
          <t>Antigua and Barbuda</t>
        </is>
      </c>
      <c r="B249" s="195">
        <f t="array" ref="B249">INDEX(Countries!D5:D506, MATCH(A249, Countries!B5:B506, 0))</f>
        <v/>
      </c>
      <c r="C249" s="163" t="inlineStr">
        <is>
          <t>Seagrass</t>
        </is>
      </c>
      <c r="D249" s="175" t="n">
        <v>1155</v>
      </c>
    </row>
    <row r="250">
      <c r="A250" s="126" t="inlineStr">
        <is>
          <t>Aruba</t>
        </is>
      </c>
      <c r="B250" s="195">
        <f t="array" ref="B250">INDEX(Countries!D6:D507, MATCH(A250, Countries!B6:B507, 0))</f>
        <v/>
      </c>
      <c r="C250" s="163" t="inlineStr">
        <is>
          <t>Seagrass</t>
        </is>
      </c>
      <c r="D250" s="176" t="n">
        <v>0</v>
      </c>
    </row>
    <row r="251">
      <c r="A251" s="126" t="inlineStr">
        <is>
          <t>Bahrain</t>
        </is>
      </c>
      <c r="B251" s="195">
        <f t="array" ref="B251">INDEX(Countries!D16:D508, MATCH(A251, Countries!B16:B508, 0))</f>
        <v/>
      </c>
      <c r="C251" s="163" t="inlineStr">
        <is>
          <t>Seagrass</t>
        </is>
      </c>
      <c r="D251" s="175" t="n">
        <v>1684</v>
      </c>
    </row>
    <row r="252">
      <c r="A252" s="126" t="inlineStr">
        <is>
          <t>Bangladesh</t>
        </is>
      </c>
      <c r="B252" s="195">
        <f t="array" ref="B252">INDEX(Countries!D17:D509, MATCH(A252, Countries!B17:B509, 0))</f>
        <v/>
      </c>
      <c r="C252" s="163" t="inlineStr">
        <is>
          <t>Seagrass</t>
        </is>
      </c>
      <c r="D252" s="176" t="n">
        <v>0</v>
      </c>
    </row>
    <row r="253">
      <c r="A253" s="126" t="inlineStr">
        <is>
          <t>Barbados</t>
        </is>
      </c>
      <c r="B253" s="195">
        <f t="array" ref="B253">INDEX(Countries!D18:D510, MATCH(A253, Countries!B18:B510, 0))</f>
        <v/>
      </c>
      <c r="C253" s="163" t="inlineStr">
        <is>
          <t>Seagrass</t>
        </is>
      </c>
      <c r="D253" s="176" t="n">
        <v>415</v>
      </c>
    </row>
    <row r="254">
      <c r="A254" s="126" t="inlineStr">
        <is>
          <t>Belize</t>
        </is>
      </c>
      <c r="B254" s="195">
        <f t="array" ref="B254">INDEX(Countries!D19:D511, MATCH(A254, Countries!B19:B511, 0))</f>
        <v/>
      </c>
      <c r="C254" s="163" t="inlineStr">
        <is>
          <t>Seagrass</t>
        </is>
      </c>
      <c r="D254" s="175" t="n">
        <v>22300</v>
      </c>
    </row>
    <row r="255">
      <c r="A255" s="126" t="inlineStr">
        <is>
          <t>Benin</t>
        </is>
      </c>
      <c r="B255" s="195">
        <f t="array" ref="B255">INDEX(Countries!D20:D512, MATCH(A255, Countries!B20:B512, 0))</f>
        <v/>
      </c>
      <c r="C255" s="163" t="inlineStr">
        <is>
          <t>Seagrass</t>
        </is>
      </c>
      <c r="D255" s="175" t="n">
        <v>6274</v>
      </c>
    </row>
    <row r="256">
      <c r="A256" s="126" t="inlineStr">
        <is>
          <t>Bermuda</t>
        </is>
      </c>
      <c r="B256" s="195">
        <f t="array" ref="B256">INDEX(Countries!D21:D513, MATCH(A256, Countries!B21:B513, 0))</f>
        <v/>
      </c>
      <c r="C256" s="163" t="inlineStr">
        <is>
          <t>Seagrass</t>
        </is>
      </c>
      <c r="D256" s="176" t="n">
        <v>75</v>
      </c>
    </row>
    <row r="257">
      <c r="A257" s="126" t="inlineStr">
        <is>
          <t>Bonaire, Sint Eustatius and Saba</t>
        </is>
      </c>
      <c r="B257" s="195">
        <f t="array" ref="B257">INDEX(Countries!D22:D514, MATCH(A257, Countries!B22:B514, 0))</f>
        <v/>
      </c>
      <c r="C257" s="163" t="inlineStr">
        <is>
          <t>Seagrass</t>
        </is>
      </c>
      <c r="D257" s="176" t="n">
        <v>18</v>
      </c>
    </row>
    <row r="258">
      <c r="A258" s="126" t="inlineStr">
        <is>
          <t>Brazil</t>
        </is>
      </c>
      <c r="B258" s="195">
        <f t="array" ref="B258">INDEX(Countries!D23:D515, MATCH(A258, Countries!B23:B515, 0))</f>
        <v/>
      </c>
      <c r="C258" s="163" t="inlineStr">
        <is>
          <t>Seagrass</t>
        </is>
      </c>
      <c r="D258" s="175" t="n">
        <v>1975</v>
      </c>
    </row>
    <row r="259">
      <c r="A259" s="126" t="inlineStr">
        <is>
          <t>British virgin islands</t>
        </is>
      </c>
      <c r="B259" s="195">
        <f t="array" ref="B259">INDEX(Countries!D24:D516, MATCH(A259, Countries!B24:B516, 0))</f>
        <v/>
      </c>
      <c r="C259" s="163" t="inlineStr">
        <is>
          <t>Seagrass</t>
        </is>
      </c>
      <c r="D259" s="176" t="n">
        <v>184</v>
      </c>
    </row>
    <row r="260">
      <c r="A260" s="126" t="inlineStr">
        <is>
          <t>Brunei Darussalam</t>
        </is>
      </c>
      <c r="B260" s="195">
        <f t="array" ref="B260">INDEX(Countries!D25:D517, MATCH(A260, Countries!B25:B517, 0))</f>
        <v/>
      </c>
      <c r="C260" s="163" t="inlineStr">
        <is>
          <t>Seagrass</t>
        </is>
      </c>
      <c r="D260" s="176" t="n">
        <v>0</v>
      </c>
    </row>
    <row r="261">
      <c r="A261" s="126" t="inlineStr">
        <is>
          <t>Cambodia</t>
        </is>
      </c>
      <c r="B261" s="195">
        <f t="array" ref="B261">INDEX(Countries!D26:D518, MATCH(A261, Countries!B26:B518, 0))</f>
        <v/>
      </c>
      <c r="C261" s="163" t="inlineStr">
        <is>
          <t>Seagrass</t>
        </is>
      </c>
      <c r="D261" s="175" t="n">
        <v>1555</v>
      </c>
    </row>
    <row r="262">
      <c r="A262" s="126" t="inlineStr">
        <is>
          <t>Cameroon</t>
        </is>
      </c>
      <c r="B262" s="195">
        <f t="array" ref="B262">INDEX(Countries!D27:D519, MATCH(A262, Countries!B27:B519, 0))</f>
        <v/>
      </c>
      <c r="C262" s="163" t="inlineStr">
        <is>
          <t>Seagrass</t>
        </is>
      </c>
      <c r="D262" s="176" t="n">
        <v>0</v>
      </c>
    </row>
    <row r="263">
      <c r="A263" s="126" t="inlineStr">
        <is>
          <t>Cayman islands</t>
        </is>
      </c>
      <c r="B263" s="195">
        <f t="array" ref="B263">INDEX(Countries!D28:D520, MATCH(A263, Countries!B28:B520, 0))</f>
        <v/>
      </c>
      <c r="C263" s="163" t="inlineStr">
        <is>
          <t>Seagrass</t>
        </is>
      </c>
      <c r="D263" s="176" t="n">
        <v>294</v>
      </c>
    </row>
    <row r="264">
      <c r="A264" s="126" t="inlineStr">
        <is>
          <t>Comoros</t>
        </is>
      </c>
      <c r="B264" s="195">
        <f t="array" ref="B264">INDEX(Countries!D29:D521, MATCH(A264, Countries!B29:B521, 0))</f>
        <v/>
      </c>
      <c r="C264" s="163" t="inlineStr">
        <is>
          <t>Seagrass</t>
        </is>
      </c>
      <c r="D264" s="175" t="n">
        <v>2044</v>
      </c>
    </row>
    <row r="265">
      <c r="A265" s="126" t="inlineStr">
        <is>
          <t>Cook Islands</t>
        </is>
      </c>
      <c r="B265" s="195">
        <f t="array" ref="B265">INDEX(Countries!D30:D522, MATCH(A265, Countries!B30:B522, 0))</f>
        <v/>
      </c>
      <c r="C265" s="163" t="inlineStr">
        <is>
          <t>Seagrass</t>
        </is>
      </c>
      <c r="D265" s="176" t="n">
        <v>0</v>
      </c>
    </row>
    <row r="266">
      <c r="A266" s="126" t="inlineStr">
        <is>
          <t>Costa Rica</t>
        </is>
      </c>
      <c r="B266" s="195">
        <f t="array" ref="B266">INDEX(Countries!D31:D523, MATCH(A266, Countries!B31:B523, 0))</f>
        <v/>
      </c>
      <c r="C266" s="163" t="inlineStr">
        <is>
          <t>Seagrass</t>
        </is>
      </c>
      <c r="D266" s="176" t="n">
        <v>1</v>
      </c>
    </row>
    <row r="267">
      <c r="A267" s="126" t="inlineStr">
        <is>
          <t>Côte d'Ivoire</t>
        </is>
      </c>
      <c r="B267" s="195">
        <f t="array" ref="B267">INDEX(Countries!D32:D524, MATCH(A267, Countries!B32:B524, 0))</f>
        <v/>
      </c>
      <c r="C267" s="163" t="inlineStr">
        <is>
          <t>Seagrass</t>
        </is>
      </c>
      <c r="D267" s="176" t="n">
        <v>0</v>
      </c>
    </row>
    <row r="268">
      <c r="A268" s="126" t="inlineStr">
        <is>
          <t>Cuba</t>
        </is>
      </c>
      <c r="B268" s="195">
        <f t="array" ref="B268">INDEX(Countries!D33:D525, MATCH(A268, Countries!B33:B525, 0))</f>
        <v/>
      </c>
      <c r="C268" s="163" t="inlineStr">
        <is>
          <t>Seagrass</t>
        </is>
      </c>
      <c r="D268" s="175" t="n">
        <v>73936</v>
      </c>
    </row>
    <row r="269">
      <c r="A269" s="126" t="inlineStr">
        <is>
          <t>Curaçao</t>
        </is>
      </c>
      <c r="B269" s="195">
        <f t="array" ref="B269">INDEX(Countries!D34:D526, MATCH(A269, Countries!B34:B526, 0))</f>
        <v/>
      </c>
      <c r="C269" s="163" t="inlineStr">
        <is>
          <t>Seagrass</t>
        </is>
      </c>
      <c r="D269" s="176" t="n">
        <v>37</v>
      </c>
    </row>
    <row r="270">
      <c r="A270" s="126" t="inlineStr">
        <is>
          <t>Democratic republic of the congo</t>
        </is>
      </c>
      <c r="B270" s="195">
        <f t="array" ref="B270">INDEX(Countries!D35:D527, MATCH(A270, Countries!B35:B527, 0))</f>
        <v/>
      </c>
      <c r="C270" s="163" t="inlineStr">
        <is>
          <t>Seagrass</t>
        </is>
      </c>
      <c r="D270" s="176" t="n">
        <v>0</v>
      </c>
    </row>
    <row r="271">
      <c r="A271" s="126" t="inlineStr">
        <is>
          <t>Djibouti</t>
        </is>
      </c>
      <c r="B271" s="195">
        <f t="array" ref="B271">INDEX(Countries!D36:D528, MATCH(A271, Countries!B36:B528, 0))</f>
        <v/>
      </c>
      <c r="C271" s="163" t="inlineStr">
        <is>
          <t>Seagrass</t>
        </is>
      </c>
      <c r="D271" s="176" t="n">
        <v>0</v>
      </c>
    </row>
    <row r="272">
      <c r="A272" s="126" t="inlineStr">
        <is>
          <t>Dominica</t>
        </is>
      </c>
      <c r="B272" s="195">
        <f t="array" ref="B272">INDEX(Countries!D37:D529, MATCH(A272, Countries!B37:B529, 0))</f>
        <v/>
      </c>
      <c r="C272" s="163" t="inlineStr">
        <is>
          <t>Seagrass</t>
        </is>
      </c>
      <c r="D272" s="176" t="n">
        <v>12</v>
      </c>
    </row>
    <row r="273">
      <c r="A273" s="126" t="inlineStr">
        <is>
          <t>Dominican republic</t>
        </is>
      </c>
      <c r="B273" s="195">
        <f t="array" ref="B273">INDEX(Countries!D38:D530, MATCH(A273, Countries!B38:B530, 0))</f>
        <v/>
      </c>
      <c r="C273" s="163" t="inlineStr">
        <is>
          <t>Seagrass</t>
        </is>
      </c>
      <c r="D273" s="175" t="n">
        <v>2117</v>
      </c>
    </row>
    <row r="274">
      <c r="A274" s="126" t="inlineStr">
        <is>
          <t>Ecuador</t>
        </is>
      </c>
      <c r="B274" s="195">
        <f t="array" ref="B274">INDEX(Countries!D39:D531, MATCH(A274, Countries!B39:B531, 0))</f>
        <v/>
      </c>
      <c r="C274" s="163" t="inlineStr">
        <is>
          <t>Seagrass</t>
        </is>
      </c>
      <c r="D274" s="176" t="n">
        <v>0</v>
      </c>
    </row>
    <row r="275">
      <c r="A275" s="126" t="inlineStr">
        <is>
          <t>Egypt</t>
        </is>
      </c>
      <c r="B275" s="195">
        <f t="array" ref="B275">INDEX(Countries!D40:D532, MATCH(A275, Countries!B40:B532, 0))</f>
        <v/>
      </c>
      <c r="C275" s="163" t="inlineStr">
        <is>
          <t>Seagrass</t>
        </is>
      </c>
      <c r="D275" s="175" t="n">
        <v>10132</v>
      </c>
    </row>
    <row r="276">
      <c r="A276" s="126" t="inlineStr">
        <is>
          <t>El Salvador</t>
        </is>
      </c>
      <c r="B276" s="195">
        <f t="array" ref="B276">INDEX(Countries!D41:D533, MATCH(A276, Countries!B41:B533, 0))</f>
        <v/>
      </c>
      <c r="C276" s="163" t="inlineStr">
        <is>
          <t>Seagrass</t>
        </is>
      </c>
      <c r="D276" s="176" t="n">
        <v>0</v>
      </c>
    </row>
    <row r="277">
      <c r="A277" s="126" t="inlineStr">
        <is>
          <t>Equatorial Guinea</t>
        </is>
      </c>
      <c r="B277" s="195">
        <f t="array" ref="B277">INDEX(Countries!D42:D534, MATCH(A277, Countries!B42:B534, 0))</f>
        <v/>
      </c>
      <c r="C277" s="163" t="inlineStr">
        <is>
          <t>Seagrass</t>
        </is>
      </c>
      <c r="D277" s="176" t="n">
        <v>0</v>
      </c>
    </row>
    <row r="278">
      <c r="A278" s="126" t="inlineStr">
        <is>
          <t>Eritrea</t>
        </is>
      </c>
      <c r="B278" s="195">
        <f t="array" ref="B278">INDEX(Countries!D43:D535, MATCH(A278, Countries!B43:B535, 0))</f>
        <v/>
      </c>
      <c r="C278" s="163" t="inlineStr">
        <is>
          <t>Seagrass</t>
        </is>
      </c>
      <c r="D278" s="176" t="n">
        <v>14</v>
      </c>
    </row>
    <row r="279">
      <c r="A279" s="126" t="inlineStr">
        <is>
          <t>Fiji</t>
        </is>
      </c>
      <c r="B279" s="195">
        <f t="array" ref="B279">INDEX(Countries!D44:D536, MATCH(A279, Countries!B44:B536, 0))</f>
        <v/>
      </c>
      <c r="C279" s="163" t="inlineStr">
        <is>
          <t>Seagrass</t>
        </is>
      </c>
      <c r="D279" s="176" t="n">
        <v>176</v>
      </c>
    </row>
    <row r="280">
      <c r="A280" s="126" t="inlineStr">
        <is>
          <t>French Guiana</t>
        </is>
      </c>
      <c r="B280" s="195">
        <f t="array" ref="B280">INDEX(Countries!D45:D537, MATCH(A280, Countries!B45:B537, 0))</f>
        <v/>
      </c>
      <c r="C280" s="163" t="inlineStr">
        <is>
          <t>Seagrass</t>
        </is>
      </c>
      <c r="D280" s="176" t="n">
        <v>0</v>
      </c>
    </row>
    <row r="281">
      <c r="A281" s="126" t="inlineStr">
        <is>
          <t>French Polynesia</t>
        </is>
      </c>
      <c r="B281" s="195">
        <f t="array" ref="B281">INDEX(Countries!D46:D538, MATCH(A281, Countries!B46:B538, 0))</f>
        <v/>
      </c>
      <c r="C281" s="163" t="inlineStr">
        <is>
          <t>Seagrass</t>
        </is>
      </c>
      <c r="D281" s="176" t="n">
        <v>132</v>
      </c>
    </row>
    <row r="282">
      <c r="A282" s="126" t="inlineStr">
        <is>
          <t>French Southern Territories</t>
        </is>
      </c>
      <c r="B282" s="195">
        <f t="array" ref="B282">INDEX(Countries!D47:D539, MATCH(A282, Countries!B47:B539, 0))</f>
        <v/>
      </c>
      <c r="C282" s="163" t="inlineStr">
        <is>
          <t>Seagrass</t>
        </is>
      </c>
      <c r="D282" s="176" t="n">
        <v>0</v>
      </c>
    </row>
    <row r="283">
      <c r="A283" s="126" t="inlineStr">
        <is>
          <t>Gabon</t>
        </is>
      </c>
      <c r="B283" s="195">
        <f t="array" ref="B283">INDEX(Countries!D48:D540, MATCH(A283, Countries!B48:B540, 0))</f>
        <v/>
      </c>
      <c r="C283" s="163" t="inlineStr">
        <is>
          <t>Seagrass</t>
        </is>
      </c>
      <c r="D283" s="176" t="n">
        <v>0</v>
      </c>
    </row>
    <row r="284">
      <c r="A284" s="126" t="inlineStr">
        <is>
          <t>Gambia</t>
        </is>
      </c>
      <c r="B284" s="195">
        <f t="array" ref="B284">INDEX(Countries!D49:D541, MATCH(A284, Countries!B49:B541, 0))</f>
        <v/>
      </c>
      <c r="C284" s="163" t="inlineStr">
        <is>
          <t>Seagrass</t>
        </is>
      </c>
      <c r="D284" s="176" t="n">
        <v>0</v>
      </c>
    </row>
    <row r="285">
      <c r="A285" s="126" t="inlineStr">
        <is>
          <t>Ghana</t>
        </is>
      </c>
      <c r="B285" s="195">
        <f t="array" ref="B285">INDEX(Countries!D50:D542, MATCH(A285, Countries!B50:B542, 0))</f>
        <v/>
      </c>
      <c r="C285" s="163" t="inlineStr">
        <is>
          <t>Seagrass</t>
        </is>
      </c>
      <c r="D285" s="175" t="n">
        <v>12570</v>
      </c>
    </row>
    <row r="286">
      <c r="A286" s="126" t="inlineStr">
        <is>
          <t>Grenada</t>
        </is>
      </c>
      <c r="B286" s="195">
        <f t="array" ref="B286">INDEX(Countries!D51:D543, MATCH(A286, Countries!B51:B543, 0))</f>
        <v/>
      </c>
      <c r="C286" s="163" t="inlineStr">
        <is>
          <t>Seagrass</t>
        </is>
      </c>
      <c r="D286" s="176" t="n">
        <v>33</v>
      </c>
    </row>
    <row r="287">
      <c r="A287" s="126" t="inlineStr">
        <is>
          <t>Guadeloupe</t>
        </is>
      </c>
      <c r="B287" s="195">
        <f t="array" ref="B287">INDEX(Countries!D52:D544, MATCH(A287, Countries!B52:B544, 0))</f>
        <v/>
      </c>
      <c r="C287" s="163" t="inlineStr">
        <is>
          <t>Seagrass</t>
        </is>
      </c>
      <c r="D287" s="176" t="n">
        <v>377</v>
      </c>
    </row>
    <row r="288">
      <c r="A288" s="126" t="inlineStr">
        <is>
          <t>Guam</t>
        </is>
      </c>
      <c r="B288" s="195">
        <f t="array" ref="B288">INDEX(Countries!D53:D545, MATCH(A288, Countries!B53:B545, 0))</f>
        <v/>
      </c>
      <c r="C288" s="163" t="inlineStr">
        <is>
          <t>Seagrass</t>
        </is>
      </c>
      <c r="D288" s="176" t="n">
        <v>14</v>
      </c>
    </row>
    <row r="289">
      <c r="A289" s="126" t="inlineStr">
        <is>
          <t>Guatemala</t>
        </is>
      </c>
      <c r="B289" s="195">
        <f t="array" ref="B289">INDEX(Countries!D54:D546, MATCH(A289, Countries!B54:B546, 0))</f>
        <v/>
      </c>
      <c r="C289" s="163" t="inlineStr">
        <is>
          <t>Seagrass</t>
        </is>
      </c>
      <c r="D289" s="176" t="n">
        <v>22</v>
      </c>
    </row>
    <row r="290">
      <c r="A290" s="126" t="inlineStr">
        <is>
          <t>Guinea</t>
        </is>
      </c>
      <c r="B290" s="195">
        <f t="array" ref="B290">INDEX(Countries!D55:D547, MATCH(A290, Countries!B55:B547, 0))</f>
        <v/>
      </c>
      <c r="C290" s="163" t="inlineStr">
        <is>
          <t>Seagrass</t>
        </is>
      </c>
      <c r="D290" s="175" t="n">
        <v>59343</v>
      </c>
    </row>
    <row r="291">
      <c r="A291" s="126" t="inlineStr">
        <is>
          <t>Guinea-Bissau</t>
        </is>
      </c>
      <c r="B291" s="195">
        <f t="array" ref="B291">INDEX(Countries!D56:D548, MATCH(A291, Countries!B56:B548, 0))</f>
        <v/>
      </c>
      <c r="C291" s="163" t="inlineStr">
        <is>
          <t>Seagrass</t>
        </is>
      </c>
      <c r="D291" s="175" t="n">
        <v>70827</v>
      </c>
    </row>
    <row r="292">
      <c r="A292" s="126" t="inlineStr">
        <is>
          <t>Guyana</t>
        </is>
      </c>
      <c r="B292" s="195">
        <f t="array" ref="B292">INDEX(Countries!D57:D549, MATCH(A292, Countries!B57:B549, 0))</f>
        <v/>
      </c>
      <c r="C292" s="163" t="inlineStr">
        <is>
          <t>Seagrass</t>
        </is>
      </c>
      <c r="D292" s="176" t="n">
        <v>0</v>
      </c>
    </row>
    <row r="293">
      <c r="A293" s="126" t="inlineStr">
        <is>
          <t>Haiti</t>
        </is>
      </c>
      <c r="B293" s="195">
        <f t="array" ref="B293">INDEX(Countries!D58:D550, MATCH(A293, Countries!B58:B550, 0))</f>
        <v/>
      </c>
      <c r="C293" s="163" t="inlineStr">
        <is>
          <t>Seagrass</t>
        </is>
      </c>
      <c r="D293" s="175" t="n">
        <v>2816</v>
      </c>
    </row>
    <row r="294">
      <c r="A294" s="126" t="inlineStr">
        <is>
          <t>Honduras</t>
        </is>
      </c>
      <c r="B294" s="195">
        <f t="array" ref="B294">INDEX(Countries!D59:D551, MATCH(A294, Countries!B59:B551, 0))</f>
        <v/>
      </c>
      <c r="C294" s="163" t="inlineStr">
        <is>
          <t>Seagrass</t>
        </is>
      </c>
      <c r="D294" s="175" t="n">
        <v>12600</v>
      </c>
    </row>
    <row r="295">
      <c r="A295" s="126" t="inlineStr">
        <is>
          <t>Iran (Islamic Republic of)</t>
        </is>
      </c>
      <c r="B295" s="195">
        <f t="array" ref="B295">INDEX(Countries!D60:D552, MATCH(A295, Countries!B60:B552, 0))</f>
        <v/>
      </c>
      <c r="C295" s="163" t="inlineStr">
        <is>
          <t>Seagrass</t>
        </is>
      </c>
      <c r="D295" s="175" t="n">
        <v>12486</v>
      </c>
    </row>
    <row r="296">
      <c r="A296" s="126" t="inlineStr">
        <is>
          <t>Jamaica</t>
        </is>
      </c>
      <c r="B296" s="195">
        <f t="array" ref="B296">INDEX(Countries!D61:D553, MATCH(A296, Countries!B61:B553, 0))</f>
        <v/>
      </c>
      <c r="C296" s="163" t="inlineStr">
        <is>
          <t>Seagrass</t>
        </is>
      </c>
      <c r="D296" s="175" t="n">
        <v>3593</v>
      </c>
    </row>
    <row r="297">
      <c r="A297" s="126" t="inlineStr">
        <is>
          <t>Japan</t>
        </is>
      </c>
      <c r="B297" s="195">
        <f t="array" ref="B297">INDEX(Countries!D62:D554, MATCH(A297, Countries!B62:B554, 0))</f>
        <v/>
      </c>
      <c r="C297" s="163" t="inlineStr">
        <is>
          <t>Seagrass</t>
        </is>
      </c>
      <c r="D297" s="175" t="n">
        <v>2183</v>
      </c>
    </row>
    <row r="298">
      <c r="A298" s="126" t="inlineStr">
        <is>
          <t>Kiribati</t>
        </is>
      </c>
      <c r="B298" s="195">
        <f t="array" ref="B298">INDEX(Countries!D63:D555, MATCH(A298, Countries!B63:B555, 0))</f>
        <v/>
      </c>
      <c r="C298" s="163" t="inlineStr">
        <is>
          <t>Seagrass</t>
        </is>
      </c>
      <c r="D298" s="175" t="n">
        <v>1278</v>
      </c>
    </row>
    <row r="299">
      <c r="A299" s="126" t="inlineStr">
        <is>
          <t>Liberia</t>
        </is>
      </c>
      <c r="B299" s="195">
        <f t="array" ref="B299">INDEX(Countries!D64:D556, MATCH(A299, Countries!B64:B556, 0))</f>
        <v/>
      </c>
      <c r="C299" s="163" t="inlineStr">
        <is>
          <t>Seagrass</t>
        </is>
      </c>
      <c r="D299" s="176" t="n">
        <v>0</v>
      </c>
    </row>
    <row r="300">
      <c r="A300" s="126" t="inlineStr">
        <is>
          <t>Madagascar</t>
        </is>
      </c>
      <c r="B300" s="195">
        <f t="array" ref="B300">INDEX(Countries!D65:D557, MATCH(A300, Countries!B65:B557, 0))</f>
        <v/>
      </c>
      <c r="C300" s="163" t="inlineStr">
        <is>
          <t>Seagrass</t>
        </is>
      </c>
      <c r="D300" s="175" t="n">
        <v>26650</v>
      </c>
    </row>
    <row r="301">
      <c r="A301" s="126" t="inlineStr">
        <is>
          <t>Malaysia</t>
        </is>
      </c>
      <c r="B301" s="195">
        <f t="array" ref="B301">INDEX(Countries!D66:D558, MATCH(A301, Countries!B66:B558, 0))</f>
        <v/>
      </c>
      <c r="C301" s="163" t="inlineStr">
        <is>
          <t>Seagrass</t>
        </is>
      </c>
      <c r="D301" s="176" t="n">
        <v>41</v>
      </c>
    </row>
    <row r="302">
      <c r="A302" s="126" t="inlineStr">
        <is>
          <t>Maldives</t>
        </is>
      </c>
      <c r="B302" s="195">
        <f t="array" ref="B302">INDEX(Countries!D67:D559, MATCH(A302, Countries!B67:B559, 0))</f>
        <v/>
      </c>
      <c r="C302" s="163" t="inlineStr">
        <is>
          <t>Seagrass</t>
        </is>
      </c>
      <c r="D302" s="175" t="n">
        <v>10943</v>
      </c>
    </row>
    <row r="303">
      <c r="A303" s="126" t="inlineStr">
        <is>
          <t>Marshall Islands</t>
        </is>
      </c>
      <c r="B303" s="195">
        <f t="array" ref="B303">INDEX(Countries!D68:D560, MATCH(A303, Countries!B68:B560, 0))</f>
        <v/>
      </c>
      <c r="C303" s="163" t="inlineStr">
        <is>
          <t>Seagrass</t>
        </is>
      </c>
      <c r="D303" s="175" t="n">
        <v>2349</v>
      </c>
    </row>
    <row r="304">
      <c r="A304" s="126" t="inlineStr">
        <is>
          <t>Martinique</t>
        </is>
      </c>
      <c r="B304" s="195">
        <f t="array" ref="B304">INDEX(Countries!D69:D561, MATCH(A304, Countries!B69:B561, 0))</f>
        <v/>
      </c>
      <c r="C304" s="163" t="inlineStr">
        <is>
          <t>Seagrass</t>
        </is>
      </c>
      <c r="D304" s="176" t="n">
        <v>189</v>
      </c>
    </row>
    <row r="305">
      <c r="A305" s="126" t="inlineStr">
        <is>
          <t>Mauritania</t>
        </is>
      </c>
      <c r="B305" s="195">
        <f t="array" ref="B305">INDEX(Countries!D70:D562, MATCH(A305, Countries!B70:B562, 0))</f>
        <v/>
      </c>
      <c r="C305" s="163" t="inlineStr">
        <is>
          <t>Seagrass</t>
        </is>
      </c>
      <c r="D305" s="176" t="n">
        <v>0</v>
      </c>
    </row>
    <row r="306">
      <c r="A306" s="126" t="inlineStr">
        <is>
          <t>Mauritius</t>
        </is>
      </c>
      <c r="B306" s="195">
        <f t="array" ref="B306">INDEX(Countries!D71:D563, MATCH(A306, Countries!B71:B563, 0))</f>
        <v/>
      </c>
      <c r="C306" s="163" t="inlineStr">
        <is>
          <t>Seagrass</t>
        </is>
      </c>
      <c r="D306" s="176" t="n">
        <v>138</v>
      </c>
    </row>
    <row r="307">
      <c r="A307" s="126" t="inlineStr">
        <is>
          <t>Mayotte</t>
        </is>
      </c>
      <c r="B307" s="195">
        <f t="array" ref="B307">INDEX(Countries!D72:D564, MATCH(A307, Countries!B72:B564, 0))</f>
        <v/>
      </c>
      <c r="C307" s="163" t="inlineStr">
        <is>
          <t>Seagrass</t>
        </is>
      </c>
      <c r="D307" s="175" t="n">
        <v>5866</v>
      </c>
    </row>
    <row r="308">
      <c r="A308" s="126" t="inlineStr">
        <is>
          <t>Micronesia (Federated States of)</t>
        </is>
      </c>
      <c r="B308" s="195">
        <f t="array" ref="B308">INDEX(Countries!D73:D565, MATCH(A308, Countries!B73:B565, 0))</f>
        <v/>
      </c>
      <c r="C308" s="163" t="inlineStr">
        <is>
          <t>Seagrass</t>
        </is>
      </c>
      <c r="D308" s="176" t="n">
        <v>224</v>
      </c>
    </row>
    <row r="309">
      <c r="A309" s="126" t="inlineStr">
        <is>
          <t>Mozambique</t>
        </is>
      </c>
      <c r="B309" s="195">
        <f t="array" ref="B309">INDEX(Countries!D74:D566, MATCH(A309, Countries!B74:B566, 0))</f>
        <v/>
      </c>
      <c r="C309" s="163" t="inlineStr">
        <is>
          <t>Seagrass</t>
        </is>
      </c>
      <c r="D309" s="175" t="n">
        <v>3349</v>
      </c>
    </row>
    <row r="310">
      <c r="A310" s="126" t="inlineStr">
        <is>
          <t>Myanmar</t>
        </is>
      </c>
      <c r="B310" s="195">
        <f t="array" ref="B310">INDEX(Countries!D75:D567, MATCH(A310, Countries!B75:B567, 0))</f>
        <v/>
      </c>
      <c r="C310" s="163" t="inlineStr">
        <is>
          <t>Seagrass</t>
        </is>
      </c>
      <c r="D310" s="176" t="n">
        <v>20</v>
      </c>
    </row>
    <row r="311">
      <c r="A311" s="126" t="inlineStr">
        <is>
          <t>New Caledonia</t>
        </is>
      </c>
      <c r="B311" s="195">
        <f t="array" ref="B311">INDEX(Countries!D76:D568, MATCH(A311, Countries!B76:B568, 0))</f>
        <v/>
      </c>
      <c r="C311" s="163" t="inlineStr">
        <is>
          <t>Seagrass</t>
        </is>
      </c>
      <c r="D311" s="175" t="n">
        <v>4306</v>
      </c>
    </row>
    <row r="312">
      <c r="A312" s="126" t="inlineStr">
        <is>
          <t>New Zealand</t>
        </is>
      </c>
      <c r="B312" s="195">
        <f t="array" ref="B312">INDEX(Countries!D77:D569, MATCH(A312, Countries!B77:B569, 0))</f>
        <v/>
      </c>
      <c r="C312" s="163" t="inlineStr">
        <is>
          <t>Seagrass</t>
        </is>
      </c>
      <c r="D312" s="175" t="n">
        <v>1352</v>
      </c>
    </row>
    <row r="313">
      <c r="A313" s="126" t="inlineStr">
        <is>
          <t>Nicaragua</t>
        </is>
      </c>
      <c r="B313" s="195">
        <f t="array" ref="B313">INDEX(Countries!D78:D570, MATCH(A313, Countries!B78:B570, 0))</f>
        <v/>
      </c>
      <c r="C313" s="163" t="inlineStr">
        <is>
          <t>Seagrass</t>
        </is>
      </c>
      <c r="D313" s="175" t="n">
        <v>25602</v>
      </c>
    </row>
    <row r="314">
      <c r="A314" s="126" t="inlineStr">
        <is>
          <t>Nigeria</t>
        </is>
      </c>
      <c r="B314" s="195">
        <f t="array" ref="B314">INDEX(Countries!D79:D571, MATCH(A314, Countries!B79:B571, 0))</f>
        <v/>
      </c>
      <c r="C314" s="163" t="inlineStr">
        <is>
          <t>Seagrass</t>
        </is>
      </c>
      <c r="D314" s="175" t="n">
        <v>40834</v>
      </c>
    </row>
    <row r="315">
      <c r="A315" s="126" t="inlineStr">
        <is>
          <t>Oman</t>
        </is>
      </c>
      <c r="B315" s="195">
        <f t="array" ref="B315">INDEX(Countries!D80:D572, MATCH(A315, Countries!B80:B572, 0))</f>
        <v/>
      </c>
      <c r="C315" s="163" t="inlineStr">
        <is>
          <t>Seagrass</t>
        </is>
      </c>
      <c r="D315" s="176" t="n">
        <v>0</v>
      </c>
    </row>
    <row r="316">
      <c r="A316" s="126" t="inlineStr">
        <is>
          <t>Pakistan</t>
        </is>
      </c>
      <c r="B316" s="195">
        <f t="array" ref="B316">INDEX(Countries!D81:D573, MATCH(A316, Countries!B81:B573, 0))</f>
        <v/>
      </c>
      <c r="C316" s="163" t="inlineStr">
        <is>
          <t>Seagrass</t>
        </is>
      </c>
      <c r="D316" s="176" t="n">
        <v>0</v>
      </c>
    </row>
    <row r="317">
      <c r="A317" s="126" t="inlineStr">
        <is>
          <t>Palau</t>
        </is>
      </c>
      <c r="B317" s="195">
        <f t="array" ref="B317">INDEX(Countries!D82:D574, MATCH(A317, Countries!B82:B574, 0))</f>
        <v/>
      </c>
      <c r="C317" s="163" t="inlineStr">
        <is>
          <t>Seagrass</t>
        </is>
      </c>
      <c r="D317" s="176" t="n">
        <v>368</v>
      </c>
    </row>
    <row r="318">
      <c r="A318" s="126" t="inlineStr">
        <is>
          <t>Panama</t>
        </is>
      </c>
      <c r="B318" s="195">
        <f t="array" ref="B318">INDEX(Countries!D83:D575, MATCH(A318, Countries!B83:B575, 0))</f>
        <v/>
      </c>
      <c r="C318" s="163" t="inlineStr">
        <is>
          <t>Seagrass</t>
        </is>
      </c>
      <c r="D318" s="175" t="n">
        <v>8290</v>
      </c>
    </row>
    <row r="319">
      <c r="A319" s="126" t="inlineStr">
        <is>
          <t>Papua New Guinea</t>
        </is>
      </c>
      <c r="B319" s="195">
        <f t="array" ref="B319">INDEX(Countries!D84:D576, MATCH(A319, Countries!B84:B576, 0))</f>
        <v/>
      </c>
      <c r="C319" s="163" t="inlineStr">
        <is>
          <t>Seagrass</t>
        </is>
      </c>
      <c r="D319" s="176" t="n">
        <v>539</v>
      </c>
    </row>
    <row r="320">
      <c r="A320" s="126" t="inlineStr">
        <is>
          <t>Peru</t>
        </is>
      </c>
      <c r="B320" s="195">
        <f t="array" ref="B320">INDEX(Countries!D85:D577, MATCH(A320, Countries!B85:B577, 0))</f>
        <v/>
      </c>
      <c r="C320" s="163" t="inlineStr">
        <is>
          <t>Seagrass</t>
        </is>
      </c>
      <c r="D320" s="176" t="n">
        <v>0</v>
      </c>
    </row>
    <row r="321">
      <c r="A321" s="126" t="inlineStr">
        <is>
          <t>Philippines</t>
        </is>
      </c>
      <c r="B321" s="195">
        <f t="array" ref="B321">INDEX(Countries!D86:D578, MATCH(A321, Countries!B86:B578, 0))</f>
        <v/>
      </c>
      <c r="C321" s="163" t="inlineStr">
        <is>
          <t>Seagrass</t>
        </is>
      </c>
      <c r="D321" s="175" t="n">
        <v>4499</v>
      </c>
    </row>
    <row r="322">
      <c r="A322" s="126" t="inlineStr">
        <is>
          <t>Puerto Rico</t>
        </is>
      </c>
      <c r="B322" s="195">
        <f t="array" ref="B322">INDEX(Countries!D87:D579, MATCH(A322, Countries!B87:B579, 0))</f>
        <v/>
      </c>
      <c r="C322" s="163" t="inlineStr">
        <is>
          <t>Seagrass</t>
        </is>
      </c>
      <c r="D322" s="175" t="n">
        <v>2778</v>
      </c>
    </row>
    <row r="323">
      <c r="A323" s="126" t="inlineStr">
        <is>
          <t>Qatar</t>
        </is>
      </c>
      <c r="B323" s="195">
        <f t="array" ref="B323">INDEX(Countries!D8:D580, MATCH(A323, Countries!B8:B580, 0))</f>
        <v/>
      </c>
      <c r="C323" s="163" t="inlineStr">
        <is>
          <t>Seagrass</t>
        </is>
      </c>
      <c r="D323" s="175" t="n">
        <v>6089</v>
      </c>
    </row>
    <row r="324">
      <c r="A324" s="126" t="inlineStr">
        <is>
          <t>Congo</t>
        </is>
      </c>
      <c r="B324" s="195">
        <f t="array" ref="B324">INDEX(Countries!D9:D581, MATCH(A324, Countries!B9:B581, 0))</f>
        <v/>
      </c>
      <c r="C324" s="163" t="inlineStr">
        <is>
          <t>Seagrass</t>
        </is>
      </c>
      <c r="D324" s="176" t="n">
        <v>0</v>
      </c>
    </row>
    <row r="325">
      <c r="A325" s="126" t="inlineStr">
        <is>
          <t>Saint Kitts and Nevis</t>
        </is>
      </c>
      <c r="B325" s="195">
        <f t="array" ref="B325">INDEX(Countries!D90:D582, MATCH(A325, Countries!B90:B582, 0))</f>
        <v/>
      </c>
      <c r="C325" s="163" t="inlineStr">
        <is>
          <t>Seagrass</t>
        </is>
      </c>
      <c r="D325" s="176" t="n">
        <v>278</v>
      </c>
    </row>
    <row r="326">
      <c r="A326" s="126" t="inlineStr">
        <is>
          <t>Saint Lucia</t>
        </is>
      </c>
      <c r="B326" s="195">
        <f t="array" ref="B326">INDEX(Countries!D91:D583, MATCH(A326, Countries!B91:B583, 0))</f>
        <v/>
      </c>
      <c r="C326" s="163" t="inlineStr">
        <is>
          <t>Seagrass</t>
        </is>
      </c>
      <c r="D326" s="176" t="n">
        <v>31</v>
      </c>
    </row>
    <row r="327">
      <c r="A327" s="126" t="inlineStr">
        <is>
          <t>Saint Vincent and the Grenadines</t>
        </is>
      </c>
      <c r="B327" s="195">
        <f t="array" ref="B327">INDEX(Countries!D92:D584, MATCH(A327, Countries!B92:B584, 0))</f>
        <v/>
      </c>
      <c r="C327" s="163" t="inlineStr">
        <is>
          <t>Seagrass</t>
        </is>
      </c>
      <c r="D327" s="176" t="n">
        <v>15</v>
      </c>
    </row>
    <row r="328">
      <c r="A328" s="126" t="inlineStr">
        <is>
          <t>Saint Martin (French part)</t>
        </is>
      </c>
      <c r="B328" s="195">
        <f t="array" ref="B328">INDEX(Countries!D93:D585, MATCH(A328, Countries!B93:B585, 0))</f>
        <v/>
      </c>
      <c r="C328" s="163" t="inlineStr">
        <is>
          <t>Seagrass</t>
        </is>
      </c>
      <c r="D328" s="176" t="n">
        <v>300</v>
      </c>
    </row>
    <row r="329">
      <c r="A329" s="126" t="inlineStr">
        <is>
          <t>Samoa</t>
        </is>
      </c>
      <c r="B329" s="195">
        <f t="array" ref="B329">INDEX(Countries!D94:D586, MATCH(A329, Countries!B94:B586, 0))</f>
        <v/>
      </c>
      <c r="C329" s="163" t="inlineStr">
        <is>
          <t>Seagrass</t>
        </is>
      </c>
      <c r="D329" s="175" t="n">
        <v>3377</v>
      </c>
    </row>
    <row r="330">
      <c r="A330" s="126" t="inlineStr">
        <is>
          <t>Sao Tome and Principe</t>
        </is>
      </c>
      <c r="B330" s="195">
        <f t="array" ref="B330">INDEX(Countries!D95:D587, MATCH(A330, Countries!B95:B587, 0))</f>
        <v/>
      </c>
      <c r="C330" s="163" t="inlineStr">
        <is>
          <t>Seagrass</t>
        </is>
      </c>
      <c r="D330" s="176" t="n">
        <v>0</v>
      </c>
    </row>
    <row r="331">
      <c r="A331" s="126" t="inlineStr">
        <is>
          <t>Saudi Arabia</t>
        </is>
      </c>
      <c r="B331" s="195">
        <f t="array" ref="B331">INDEX(Countries!D96:D588, MATCH(A331, Countries!B96:B588, 0))</f>
        <v/>
      </c>
      <c r="C331" s="163" t="inlineStr">
        <is>
          <t>Seagrass</t>
        </is>
      </c>
      <c r="D331" s="175" t="n">
        <v>1702</v>
      </c>
    </row>
    <row r="332">
      <c r="A332" s="126" t="inlineStr">
        <is>
          <t>Senegal</t>
        </is>
      </c>
      <c r="B332" s="195">
        <f t="array" ref="B332">INDEX(Countries!D97:D589, MATCH(A332, Countries!B97:B589, 0))</f>
        <v/>
      </c>
      <c r="C332" s="163" t="inlineStr">
        <is>
          <t>Seagrass</t>
        </is>
      </c>
      <c r="D332" s="175" t="n">
        <v>6858</v>
      </c>
    </row>
    <row r="333">
      <c r="A333" s="126" t="inlineStr">
        <is>
          <t>Seychelles</t>
        </is>
      </c>
      <c r="B333" s="195">
        <f t="array" ref="B333">INDEX(Countries!D98:D590, MATCH(A333, Countries!B98:B590, 0))</f>
        <v/>
      </c>
      <c r="C333" s="163" t="inlineStr">
        <is>
          <t>Seagrass</t>
        </is>
      </c>
      <c r="D333" s="176" t="n">
        <v>0</v>
      </c>
    </row>
    <row r="334">
      <c r="A334" s="126" t="inlineStr">
        <is>
          <t>Sierra Leone</t>
        </is>
      </c>
      <c r="B334" s="195">
        <f t="array" ref="B334">INDEX(Countries!D99:D591, MATCH(A334, Countries!B99:B591, 0))</f>
        <v/>
      </c>
      <c r="C334" s="163" t="inlineStr">
        <is>
          <t>Seagrass</t>
        </is>
      </c>
      <c r="D334" s="175" t="n">
        <v>20450</v>
      </c>
    </row>
    <row r="335">
      <c r="A335" s="126" t="inlineStr">
        <is>
          <t>Singapore</t>
        </is>
      </c>
      <c r="B335" s="195">
        <f t="array" ref="B335">INDEX(Countries!D100:D592, MATCH(A335, Countries!B100:B592, 0))</f>
        <v/>
      </c>
      <c r="C335" s="163" t="inlineStr">
        <is>
          <t>Seagrass</t>
        </is>
      </c>
      <c r="D335" s="176" t="n">
        <v>2</v>
      </c>
    </row>
    <row r="336">
      <c r="A336" s="126" t="inlineStr">
        <is>
          <t>Sint Maarten (Dutch part)</t>
        </is>
      </c>
      <c r="B336" s="195">
        <f t="array" ref="B336">INDEX(Countries!D101:D593, MATCH(A336, Countries!B101:B593, 0))</f>
        <v/>
      </c>
      <c r="C336" s="163" t="inlineStr">
        <is>
          <t>Seagrass</t>
        </is>
      </c>
      <c r="D336" s="176" t="n">
        <v>126</v>
      </c>
    </row>
    <row r="337">
      <c r="A337" s="126" t="inlineStr">
        <is>
          <t>Solomon Islands</t>
        </is>
      </c>
      <c r="B337" s="195">
        <f t="array" ref="B337">INDEX(Countries!D102:D594, MATCH(A337, Countries!B102:B594, 0))</f>
        <v/>
      </c>
      <c r="C337" s="163" t="inlineStr">
        <is>
          <t>Seagrass</t>
        </is>
      </c>
      <c r="D337" s="176" t="n">
        <v>363</v>
      </c>
    </row>
    <row r="338">
      <c r="A338" s="126" t="inlineStr">
        <is>
          <t>Somalia</t>
        </is>
      </c>
      <c r="B338" s="195">
        <f t="array" ref="B338">INDEX(Countries!D103:D595, MATCH(A338, Countries!B103:B595, 0))</f>
        <v/>
      </c>
      <c r="C338" s="163" t="inlineStr">
        <is>
          <t>Seagrass</t>
        </is>
      </c>
      <c r="D338" s="176" t="n">
        <v>0</v>
      </c>
    </row>
    <row r="339">
      <c r="A339" s="126" t="inlineStr">
        <is>
          <t>South Africa</t>
        </is>
      </c>
      <c r="B339" s="195">
        <f t="array" ref="B339">INDEX(Countries!D104:D596, MATCH(A339, Countries!B104:B596, 0))</f>
        <v/>
      </c>
      <c r="C339" s="163" t="inlineStr">
        <is>
          <t>Seagrass</t>
        </is>
      </c>
      <c r="D339" s="175" t="n">
        <v>1753</v>
      </c>
    </row>
    <row r="340">
      <c r="A340" s="126" t="inlineStr">
        <is>
          <t>Sri Lanka</t>
        </is>
      </c>
      <c r="B340" s="195">
        <f t="array" ref="B340">INDEX(Countries!D105:D597, MATCH(A340, Countries!B105:B597, 0))</f>
        <v/>
      </c>
      <c r="C340" s="163" t="inlineStr">
        <is>
          <t>Seagrass</t>
        </is>
      </c>
      <c r="D340" s="175" t="n">
        <v>6459</v>
      </c>
    </row>
    <row r="341">
      <c r="A341" s="126" t="inlineStr">
        <is>
          <t>Sudan</t>
        </is>
      </c>
      <c r="B341" s="195">
        <f t="array" ref="B341">INDEX(Countries!D106:D598, MATCH(A341, Countries!B106:B598, 0))</f>
        <v/>
      </c>
      <c r="C341" s="163" t="inlineStr">
        <is>
          <t>Seagrass</t>
        </is>
      </c>
      <c r="D341" s="175" t="n">
        <v>20353</v>
      </c>
    </row>
    <row r="342">
      <c r="A342" s="126" t="inlineStr">
        <is>
          <t>Suriname</t>
        </is>
      </c>
      <c r="B342" s="195">
        <f t="array" ref="B342">INDEX(Countries!D107:D599, MATCH(A342, Countries!B107:B599, 0))</f>
        <v/>
      </c>
      <c r="C342" s="163" t="inlineStr">
        <is>
          <t>Seagrass</t>
        </is>
      </c>
      <c r="D342" s="176" t="n">
        <v>0</v>
      </c>
    </row>
    <row r="343">
      <c r="A343" s="126" t="inlineStr">
        <is>
          <t>Taiwan</t>
        </is>
      </c>
      <c r="B343" s="195">
        <f t="array" ref="B343">INDEX(Countries!D108:D600, MATCH(A343, Countries!B108:B600, 0))</f>
        <v/>
      </c>
      <c r="C343" s="163" t="inlineStr">
        <is>
          <t>Seagrass</t>
        </is>
      </c>
      <c r="D343" s="176" t="n">
        <v>55</v>
      </c>
    </row>
    <row r="344">
      <c r="A344" s="126" t="inlineStr">
        <is>
          <t>Tanzania, United Republic of</t>
        </is>
      </c>
      <c r="B344" s="195">
        <f t="array" ref="B344">INDEX(Countries!D109:D601, MATCH(A344, Countries!B109:B601, 0))</f>
        <v/>
      </c>
      <c r="C344" s="163" t="inlineStr">
        <is>
          <t>Seagrass</t>
        </is>
      </c>
      <c r="D344" s="176" t="n">
        <v>212</v>
      </c>
    </row>
    <row r="345">
      <c r="A345" s="126" t="inlineStr">
        <is>
          <t>Thailand</t>
        </is>
      </c>
      <c r="B345" s="195">
        <f t="array" ref="B345">INDEX(Countries!D110:D602, MATCH(A345, Countries!B110:B602, 0))</f>
        <v/>
      </c>
      <c r="C345" s="163" t="inlineStr">
        <is>
          <t>Seagrass</t>
        </is>
      </c>
      <c r="D345" s="175" t="n">
        <v>1176</v>
      </c>
    </row>
    <row r="346">
      <c r="A346" s="126" t="inlineStr">
        <is>
          <t>Timor-Leste</t>
        </is>
      </c>
      <c r="B346" s="195">
        <f t="array" ref="B346">INDEX(Countries!D111:D603, MATCH(A346, Countries!B111:B603, 0))</f>
        <v/>
      </c>
      <c r="C346" s="163" t="inlineStr">
        <is>
          <t>Seagrass</t>
        </is>
      </c>
      <c r="D346" s="176" t="n">
        <v>196</v>
      </c>
    </row>
    <row r="347">
      <c r="A347" s="126" t="inlineStr">
        <is>
          <t>Togo</t>
        </is>
      </c>
      <c r="B347" s="195">
        <f t="array" ref="B347">INDEX(Countries!D112:D604, MATCH(A347, Countries!B112:B604, 0))</f>
        <v/>
      </c>
      <c r="C347" s="163" t="inlineStr">
        <is>
          <t>Seagrass</t>
        </is>
      </c>
      <c r="D347" s="176" t="n">
        <v>869</v>
      </c>
    </row>
    <row r="348">
      <c r="A348" s="126" t="inlineStr">
        <is>
          <t>Tonga</t>
        </is>
      </c>
      <c r="B348" s="195">
        <f t="array" ref="B348">INDEX(Countries!D113:D605, MATCH(A348, Countries!B113:B605, 0))</f>
        <v/>
      </c>
      <c r="C348" s="163" t="inlineStr">
        <is>
          <t>Seagrass</t>
        </is>
      </c>
      <c r="D348" s="175" t="n">
        <v>13761</v>
      </c>
    </row>
    <row r="349">
      <c r="A349" s="126" t="inlineStr">
        <is>
          <t>Trinidad and Tobago</t>
        </is>
      </c>
      <c r="B349" s="195">
        <f t="array" ref="B349">INDEX(Countries!D113:D606, MATCH(A349, Countries!B113:B606, 0))</f>
        <v/>
      </c>
      <c r="C349" s="163" t="inlineStr">
        <is>
          <t>Seagrass</t>
        </is>
      </c>
      <c r="D349" s="176" t="n">
        <v>5</v>
      </c>
    </row>
    <row r="350">
      <c r="A350" s="126" t="inlineStr">
        <is>
          <t>Turks and Caicos Islands</t>
        </is>
      </c>
      <c r="B350" s="195">
        <f t="array" ref="B350">INDEX(Countries!D114:D607, MATCH(A350, Countries!B114:B607, 0))</f>
        <v/>
      </c>
      <c r="C350" s="163" t="inlineStr">
        <is>
          <t>Seagrass</t>
        </is>
      </c>
      <c r="D350" s="175" t="n">
        <v>2250</v>
      </c>
    </row>
    <row r="351">
      <c r="A351" s="126" t="inlineStr">
        <is>
          <t>Tuvalu</t>
        </is>
      </c>
      <c r="B351" s="195">
        <f t="array" ref="B351">INDEX(Countries!D115:D608, MATCH(A351, Countries!B115:B608, 0))</f>
        <v/>
      </c>
      <c r="C351" s="163" t="inlineStr">
        <is>
          <t>Seagrass</t>
        </is>
      </c>
      <c r="D351" s="176" t="n">
        <v>0</v>
      </c>
    </row>
    <row r="352">
      <c r="A352" s="126" t="inlineStr">
        <is>
          <t>United Arab Emirates</t>
        </is>
      </c>
      <c r="B352" s="195">
        <f t="array" ref="B352">INDEX(Countries!D116:D609, MATCH(A352, Countries!B116:B609, 0))</f>
        <v/>
      </c>
      <c r="C352" s="163" t="inlineStr">
        <is>
          <t>Seagrass</t>
        </is>
      </c>
      <c r="D352" s="175" t="n">
        <v>4721</v>
      </c>
    </row>
    <row r="353">
      <c r="A353" s="126" t="inlineStr">
        <is>
          <t>Vanuatu</t>
        </is>
      </c>
      <c r="B353" s="195">
        <f t="array" ref="B353">INDEX(Countries!D117:D610, MATCH(A353, Countries!B117:B610, 0))</f>
        <v/>
      </c>
      <c r="C353" s="163" t="inlineStr">
        <is>
          <t>Seagrass</t>
        </is>
      </c>
      <c r="D353" s="175" t="n">
        <v>5062</v>
      </c>
    </row>
    <row r="354">
      <c r="A354" s="126" t="inlineStr">
        <is>
          <t>Venezuela, Bolivarian Republic of</t>
        </is>
      </c>
      <c r="B354" s="195">
        <f t="array" ref="B354">INDEX(Countries!D118:D611, MATCH(A354, Countries!B118:B611, 0))</f>
        <v/>
      </c>
      <c r="C354" s="163" t="inlineStr">
        <is>
          <t>Seagrass</t>
        </is>
      </c>
      <c r="D354" s="175" t="n">
        <v>5853</v>
      </c>
    </row>
    <row r="355">
      <c r="A355" s="126" t="inlineStr">
        <is>
          <t>Viet Nam</t>
        </is>
      </c>
      <c r="B355" s="195">
        <f t="array" ref="B355">INDEX(Countries!D119:D612, MATCH(A355, Countries!B119:B612, 0))</f>
        <v/>
      </c>
      <c r="C355" s="163" t="inlineStr">
        <is>
          <t>Seagrass</t>
        </is>
      </c>
      <c r="D355" s="176" t="n">
        <v>724</v>
      </c>
    </row>
    <row r="356">
      <c r="A356" s="126" t="inlineStr">
        <is>
          <t>Virgin Islands, U.S.</t>
        </is>
      </c>
      <c r="B356" s="195">
        <f t="array" ref="B356">INDEX(Countries!D120:D613, MATCH(A356, Countries!B120:B613, 0))</f>
        <v/>
      </c>
      <c r="C356" s="163" t="inlineStr">
        <is>
          <t>Seagrass</t>
        </is>
      </c>
      <c r="D356" s="176" t="n">
        <v>387</v>
      </c>
    </row>
    <row r="357">
      <c r="A357" s="126" t="inlineStr">
        <is>
          <t>Wallis and Futuna</t>
        </is>
      </c>
      <c r="B357" s="195">
        <f t="array" ref="B357">INDEX(Countries!D121:D614, MATCH(A357, Countries!B121:B614, 0))</f>
        <v/>
      </c>
      <c r="C357" s="163" t="inlineStr">
        <is>
          <t>Seagrass</t>
        </is>
      </c>
      <c r="D357" s="176" t="n">
        <v>112</v>
      </c>
    </row>
    <row r="358">
      <c r="A358" s="126" t="inlineStr">
        <is>
          <t>Yemen</t>
        </is>
      </c>
      <c r="B358" s="195">
        <f t="array" ref="B358">INDEX(Countries!D1:D615, MATCH(A358, Countries!B1:B615, 0))</f>
        <v/>
      </c>
      <c r="C358" s="163" t="inlineStr">
        <is>
          <t>Seagrass</t>
        </is>
      </c>
      <c r="D358" s="175" t="n">
        <v>24630</v>
      </c>
    </row>
    <row r="359">
      <c r="A359" s="126" t="inlineStr">
        <is>
          <t>Italy</t>
        </is>
      </c>
      <c r="B359" s="195">
        <f t="array" ref="B359">INDEX(Countries!D2:D616, MATCH(A359, Countries!B2:B616, 0))</f>
        <v/>
      </c>
      <c r="C359" s="163" t="inlineStr">
        <is>
          <t>Seagrass</t>
        </is>
      </c>
      <c r="D359" s="175" t="n">
        <v>41541</v>
      </c>
    </row>
    <row r="360">
      <c r="A360" s="126" t="inlineStr">
        <is>
          <t>Ukraine</t>
        </is>
      </c>
      <c r="B360" s="195">
        <f t="array" ref="B360">INDEX(Countries!D124:D617, MATCH(A360, Countries!B124:B617, 0))</f>
        <v/>
      </c>
      <c r="C360" s="163" t="inlineStr">
        <is>
          <t>Seagrass</t>
        </is>
      </c>
      <c r="D360" s="175" t="n">
        <v>26963</v>
      </c>
    </row>
    <row r="361">
      <c r="A361" s="126" t="inlineStr">
        <is>
          <t>Tunisia</t>
        </is>
      </c>
      <c r="B361" s="195">
        <f t="array" ref="B361">INDEX(Countries!D125:D618, MATCH(A361, Countries!B125:B618, 0))</f>
        <v/>
      </c>
      <c r="C361" s="163" t="inlineStr">
        <is>
          <t>Seagrass</t>
        </is>
      </c>
      <c r="D361" s="175" t="n">
        <v>23003</v>
      </c>
    </row>
    <row r="362">
      <c r="A362" s="126" t="inlineStr">
        <is>
          <t>Spain</t>
        </is>
      </c>
      <c r="B362" s="195">
        <f t="array" ref="B362">INDEX(Countries!D1:D619, MATCH(A362, Countries!B1:B619, 0))</f>
        <v/>
      </c>
      <c r="C362" s="163" t="inlineStr">
        <is>
          <t>Seagrass</t>
        </is>
      </c>
      <c r="D362" s="175" t="n">
        <v>12693</v>
      </c>
    </row>
    <row r="363">
      <c r="A363" s="126" t="inlineStr">
        <is>
          <t>Kuwait</t>
        </is>
      </c>
      <c r="B363" s="195">
        <f t="array" ref="B363">INDEX(Countries!D2:D620, MATCH(A363, Countries!B2:B620, 0))</f>
        <v/>
      </c>
      <c r="C363" s="163" t="inlineStr">
        <is>
          <t>Seagrass</t>
        </is>
      </c>
      <c r="D363" s="176" t="n">
        <v>230</v>
      </c>
    </row>
    <row r="364">
      <c r="A364" s="126" t="inlineStr">
        <is>
          <t>Denmark</t>
        </is>
      </c>
      <c r="B364" s="195">
        <f t="array" ref="B364">INDEX(Countries!D3:D621, MATCH(A364, Countries!B3:B621, 0))</f>
        <v/>
      </c>
      <c r="C364" s="163" t="inlineStr">
        <is>
          <t>Seagrass</t>
        </is>
      </c>
      <c r="D364" s="175" t="n">
        <v>6187</v>
      </c>
    </row>
    <row r="365">
      <c r="A365" s="126" t="inlineStr">
        <is>
          <t>France</t>
        </is>
      </c>
      <c r="B365" s="195">
        <f t="array" ref="B365">INDEX(Countries!D4:D622, MATCH(A365, Countries!B4:B622, 0))</f>
        <v/>
      </c>
      <c r="C365" s="163" t="inlineStr">
        <is>
          <t>Seagrass</t>
        </is>
      </c>
      <c r="D365" s="175" t="n">
        <v>4779</v>
      </c>
    </row>
    <row r="366">
      <c r="A366" s="126" t="inlineStr">
        <is>
          <t>Russian Federation</t>
        </is>
      </c>
      <c r="B366" s="195">
        <f t="array" ref="B366">INDEX(Countries!D130:D623, MATCH(A366, Countries!B130:B623, 0))</f>
        <v/>
      </c>
      <c r="C366" s="163" t="inlineStr">
        <is>
          <t>Seagrass</t>
        </is>
      </c>
      <c r="D366" s="175" t="n">
        <v>2264</v>
      </c>
    </row>
    <row r="367">
      <c r="A367" s="126" t="inlineStr">
        <is>
          <t>United States Minor Outlying Islands</t>
        </is>
      </c>
      <c r="B367" s="195">
        <f t="array" ref="B367">INDEX(Countries!D1:D624, MATCH(A367, Countries!B1:B624, 0))</f>
        <v/>
      </c>
      <c r="C367" s="163" t="inlineStr">
        <is>
          <t>Seagrass</t>
        </is>
      </c>
      <c r="D367" s="175" t="n">
        <v>2241</v>
      </c>
    </row>
    <row r="368">
      <c r="A368" s="126" t="inlineStr">
        <is>
          <t>Greece</t>
        </is>
      </c>
      <c r="B368" s="195">
        <f t="array" ref="B368">INDEX(Countries!D2:D625, MATCH(A368, Countries!B2:B625, 0))</f>
        <v/>
      </c>
      <c r="C368" s="163" t="inlineStr">
        <is>
          <t>Seagrass</t>
        </is>
      </c>
      <c r="D368" s="175" t="n">
        <v>1892</v>
      </c>
    </row>
    <row r="369">
      <c r="A369" s="126" t="inlineStr">
        <is>
          <t>Canada</t>
        </is>
      </c>
      <c r="B369" s="195">
        <f t="array" ref="B369">INDEX(Countries!D3:D626, MATCH(A369, Countries!B3:B626, 0))</f>
        <v/>
      </c>
      <c r="C369" s="163" t="inlineStr">
        <is>
          <t>Seagrass</t>
        </is>
      </c>
      <c r="D369" s="175" t="n">
        <v>2967</v>
      </c>
    </row>
    <row r="370">
      <c r="A370" s="126" t="inlineStr">
        <is>
          <t>Germany</t>
        </is>
      </c>
      <c r="B370" s="195">
        <f t="array" ref="B370">INDEX(Countries!D4:D627, MATCH(A370, Countries!B4:B627, 0))</f>
        <v/>
      </c>
      <c r="C370" s="163" t="inlineStr">
        <is>
          <t>Seagrass</t>
        </is>
      </c>
      <c r="D370" s="176" t="n">
        <v>751</v>
      </c>
    </row>
    <row r="371">
      <c r="A371" s="126" t="inlineStr">
        <is>
          <t>Croatia</t>
        </is>
      </c>
      <c r="B371" s="195">
        <f t="array" ref="B371">INDEX(Countries!D5:D628, MATCH(A371, Countries!B5:B628, 0))</f>
        <v/>
      </c>
      <c r="C371" s="163" t="inlineStr">
        <is>
          <t>Seagrass</t>
        </is>
      </c>
      <c r="D371" s="175" t="n">
        <v>1378</v>
      </c>
    </row>
    <row r="372">
      <c r="A372" s="126" t="inlineStr">
        <is>
          <t>United Kingdom of Great Britain and Northern Ireland</t>
        </is>
      </c>
      <c r="B372" s="195">
        <f t="array" ref="B372">INDEX(Countries!D136:D629, MATCH(A372, Countries!B136:B629, 0))</f>
        <v/>
      </c>
      <c r="C372" s="163" t="inlineStr">
        <is>
          <t>Seagrass</t>
        </is>
      </c>
      <c r="D372" s="176" t="n">
        <v>605</v>
      </c>
    </row>
    <row r="373">
      <c r="A373" s="126" t="inlineStr">
        <is>
          <t>Malta</t>
        </is>
      </c>
      <c r="B373" s="195">
        <f t="array" ref="B373">INDEX(Countries!D1:D630, MATCH(A373, Countries!B1:B630, 0))</f>
        <v/>
      </c>
      <c r="C373" s="163" t="inlineStr">
        <is>
          <t>Seagrass</t>
        </is>
      </c>
      <c r="D373" s="176" t="n">
        <v>325</v>
      </c>
    </row>
    <row r="374">
      <c r="A374" s="126" t="inlineStr">
        <is>
          <t>Cyprus</t>
        </is>
      </c>
      <c r="B374" s="195">
        <f t="array" ref="B374">INDEX(Countries!D2:D631, MATCH(A374, Countries!B2:B631, 0))</f>
        <v/>
      </c>
      <c r="C374" s="163" t="inlineStr">
        <is>
          <t>Seagrass</t>
        </is>
      </c>
      <c r="D374" s="176" t="n">
        <v>322</v>
      </c>
    </row>
    <row r="375">
      <c r="A375" s="126" t="inlineStr">
        <is>
          <t>Norway</t>
        </is>
      </c>
      <c r="B375" s="195">
        <f t="array" ref="B375">INDEX(Countries!D1:D632, MATCH(A375, Countries!B1:B632, 0))</f>
        <v/>
      </c>
      <c r="C375" s="163" t="inlineStr">
        <is>
          <t>Seagrass</t>
        </is>
      </c>
      <c r="D375" s="176" t="n">
        <v>305</v>
      </c>
    </row>
    <row r="376">
      <c r="A376" s="126" t="inlineStr">
        <is>
          <t>Albania</t>
        </is>
      </c>
      <c r="B376" s="195">
        <f t="array" ref="B376">INDEX(Countries!D2:D633, MATCH(A376, Countries!B2:B633, 0))</f>
        <v/>
      </c>
      <c r="C376" s="163" t="inlineStr">
        <is>
          <t>Seagrass</t>
        </is>
      </c>
      <c r="D376" s="176" t="n">
        <v>203</v>
      </c>
    </row>
    <row r="377">
      <c r="A377" s="126" t="inlineStr">
        <is>
          <t>Algeria</t>
        </is>
      </c>
      <c r="B377" s="195">
        <f t="array" ref="B377">INDEX(Countries!D3:D634, MATCH(A377, Countries!B3:B634, 0))</f>
        <v/>
      </c>
      <c r="C377" s="163" t="inlineStr">
        <is>
          <t>Seagrass</t>
        </is>
      </c>
      <c r="D377" s="176" t="n">
        <v>187</v>
      </c>
    </row>
    <row r="378">
      <c r="A378" s="126" t="inlineStr">
        <is>
          <t>Sweden</t>
        </is>
      </c>
      <c r="B378" s="195">
        <f t="array" ref="B378">INDEX(Countries!D1:D635, MATCH(A378, Countries!B1:B635, 0))</f>
        <v/>
      </c>
      <c r="C378" s="163" t="inlineStr">
        <is>
          <t>Seagrass</t>
        </is>
      </c>
      <c r="D378" s="176" t="n">
        <v>84</v>
      </c>
    </row>
    <row r="379">
      <c r="A379" s="126" t="inlineStr">
        <is>
          <t>Israel</t>
        </is>
      </c>
      <c r="B379" s="195">
        <f t="array" ref="B379">INDEX(Countries!D2:D636, MATCH(A379, Countries!B2:B636, 0))</f>
        <v/>
      </c>
      <c r="C379" s="163" t="inlineStr">
        <is>
          <t>Seagrass</t>
        </is>
      </c>
      <c r="D379" s="176" t="n">
        <v>80</v>
      </c>
    </row>
    <row r="380">
      <c r="A380" s="126" t="inlineStr">
        <is>
          <t>Montserrat</t>
        </is>
      </c>
      <c r="B380" s="195">
        <f t="array" ref="B380">INDEX(Countries!D1:D637, MATCH(A380, Countries!B1:B637, 0))</f>
        <v/>
      </c>
      <c r="C380" s="163" t="inlineStr">
        <is>
          <t>Seagrass</t>
        </is>
      </c>
      <c r="D380" s="176" t="n">
        <v>60</v>
      </c>
    </row>
    <row r="381">
      <c r="A381" s="126" t="inlineStr">
        <is>
          <t>Libya</t>
        </is>
      </c>
      <c r="B381" s="195">
        <f t="array" ref="B381">INDEX(Countries!D2:D638, MATCH(A381, Countries!B2:B638, 0))</f>
        <v/>
      </c>
      <c r="C381" s="163" t="inlineStr">
        <is>
          <t>Seagrass</t>
        </is>
      </c>
      <c r="D381" s="176" t="n">
        <v>53</v>
      </c>
    </row>
    <row r="382">
      <c r="A382" s="126" t="inlineStr">
        <is>
          <t>Netherlands</t>
        </is>
      </c>
      <c r="B382" s="195">
        <f t="array" ref="B382">INDEX(Countries!D146:D639, MATCH(A382, Countries!B146:B639, 0))</f>
        <v/>
      </c>
      <c r="C382" s="163" t="inlineStr">
        <is>
          <t>Seagrass</t>
        </is>
      </c>
      <c r="D382" s="176" t="n">
        <v>13</v>
      </c>
    </row>
    <row r="383">
      <c r="A383" s="126" t="inlineStr">
        <is>
          <t>Poland</t>
        </is>
      </c>
      <c r="B383" s="195">
        <f t="array" ref="B383">INDEX(Countries!D147:D640, MATCH(A383, Countries!B147:B640, 0))</f>
        <v/>
      </c>
      <c r="C383" s="163" t="inlineStr">
        <is>
          <t>Seagrass</t>
        </is>
      </c>
      <c r="D383" s="176" t="n">
        <v>12</v>
      </c>
    </row>
    <row r="384">
      <c r="A384" s="126" t="inlineStr">
        <is>
          <t>Turkey</t>
        </is>
      </c>
      <c r="B384" s="195">
        <f t="array" ref="B384">INDEX(Countries!D1:D641, MATCH(A384, Countries!B1:B641, 0))</f>
        <v/>
      </c>
      <c r="C384" s="163" t="inlineStr">
        <is>
          <t>Seagrass</t>
        </is>
      </c>
      <c r="D384" s="176" t="n">
        <v>11</v>
      </c>
    </row>
    <row r="385">
      <c r="A385" s="126" t="inlineStr">
        <is>
          <t>Jordan</t>
        </is>
      </c>
      <c r="B385" s="195">
        <f t="array" ref="B385">INDEX(Countries!D2:D642, MATCH(A385, Countries!B2:B642, 0))</f>
        <v/>
      </c>
      <c r="C385" s="163" t="inlineStr">
        <is>
          <t>Seagrass</t>
        </is>
      </c>
      <c r="D385" s="176" t="n">
        <v>6</v>
      </c>
    </row>
    <row r="386">
      <c r="A386" s="126" t="inlineStr">
        <is>
          <t>China, Hong Kong Special Administrative Region</t>
        </is>
      </c>
      <c r="B386" s="195">
        <f t="array" ref="B386">INDEX(Countries!D3:D643, MATCH(A386, Countries!B3:B643, 0))</f>
        <v/>
      </c>
      <c r="C386" s="163" t="inlineStr">
        <is>
          <t>Seagrass</t>
        </is>
      </c>
      <c r="D386" s="176" t="n">
        <v>1</v>
      </c>
    </row>
    <row r="387">
      <c r="A387" s="126" t="inlineStr">
        <is>
          <t>Slovenia</t>
        </is>
      </c>
      <c r="B387" s="195">
        <f t="array" ref="B387">INDEX(Countries!D1:D644, MATCH(A387, Countries!B1:B644, 0))</f>
        <v/>
      </c>
      <c r="C387" s="163" t="inlineStr">
        <is>
          <t>Seagrass</t>
        </is>
      </c>
      <c r="D387" s="176" t="n">
        <v>0</v>
      </c>
    </row>
    <row r="388">
      <c r="A388" s="126" t="inlineStr">
        <is>
          <t>Argentina</t>
        </is>
      </c>
      <c r="B388" s="195">
        <f t="array" ref="B388">INDEX(Countries!D2:D645, MATCH(A388, Countries!B2:B645, 0))</f>
        <v/>
      </c>
      <c r="C388" s="163" t="inlineStr">
        <is>
          <t>Seagrass</t>
        </is>
      </c>
      <c r="D388" s="176" t="n">
        <v>5</v>
      </c>
    </row>
    <row r="389">
      <c r="A389" s="126" t="inlineStr">
        <is>
          <t>Azerbaijan</t>
        </is>
      </c>
      <c r="B389" s="195">
        <f t="array" ref="B389">INDEX(Countries!D3:D646, MATCH(A389, Countries!B3:B646, 0))</f>
        <v/>
      </c>
      <c r="C389" s="163" t="inlineStr">
        <is>
          <t>Seagrass</t>
        </is>
      </c>
      <c r="D389" s="176" t="n">
        <v>0</v>
      </c>
    </row>
    <row r="390">
      <c r="A390" s="126" t="inlineStr">
        <is>
          <t>Belgium</t>
        </is>
      </c>
      <c r="B390" s="195">
        <f t="array" ref="B390">INDEX(Countries!D4:D647, MATCH(A390, Countries!B4:B647, 0))</f>
        <v/>
      </c>
      <c r="C390" s="163" t="inlineStr">
        <is>
          <t>Seagrass</t>
        </is>
      </c>
      <c r="D390" s="176" t="n">
        <v>0</v>
      </c>
    </row>
    <row r="391">
      <c r="A391" s="126" t="inlineStr">
        <is>
          <t>Bosnia and Herzegovina</t>
        </is>
      </c>
      <c r="B391" s="195">
        <f t="array" ref="B391">INDEX(Countries!D5:D648, MATCH(A391, Countries!B5:B648, 0))</f>
        <v/>
      </c>
      <c r="C391" s="163" t="inlineStr">
        <is>
          <t>Seagrass</t>
        </is>
      </c>
      <c r="D391" s="176" t="n">
        <v>0</v>
      </c>
    </row>
    <row r="392">
      <c r="A392" s="126" t="inlineStr">
        <is>
          <t>British Indian Ocean Territory</t>
        </is>
      </c>
      <c r="B392" s="195">
        <f t="array" ref="B392">INDEX(Countries!D6:D649, MATCH(A392, Countries!B6:B649, 0))</f>
        <v/>
      </c>
      <c r="C392" s="163" t="inlineStr">
        <is>
          <t>Seagrass</t>
        </is>
      </c>
      <c r="D392" s="176" t="n">
        <v>0</v>
      </c>
    </row>
    <row r="393">
      <c r="A393" s="126" t="inlineStr">
        <is>
          <t>Bulgaria</t>
        </is>
      </c>
      <c r="B393" s="195">
        <f t="array" ref="B393">INDEX(Countries!D7:D650, MATCH(A393, Countries!B7:B650, 0))</f>
        <v/>
      </c>
      <c r="C393" s="163" t="inlineStr">
        <is>
          <t>Seagrass</t>
        </is>
      </c>
      <c r="D393" s="176" t="n">
        <v>14</v>
      </c>
    </row>
    <row r="394">
      <c r="A394" s="126" t="inlineStr">
        <is>
          <t>Cabo Verde</t>
        </is>
      </c>
      <c r="B394" s="195">
        <f t="array" ref="B394">INDEX(Countries!D8:D651, MATCH(A394, Countries!B8:B651, 0))</f>
        <v/>
      </c>
      <c r="C394" s="163" t="inlineStr">
        <is>
          <t>Seagrass</t>
        </is>
      </c>
      <c r="D394" s="176" t="n">
        <v>0</v>
      </c>
    </row>
    <row r="395">
      <c r="A395" s="126" t="inlineStr">
        <is>
          <t>Chile</t>
        </is>
      </c>
      <c r="B395" s="195">
        <f t="array" ref="B395">INDEX(Countries!D9:D652, MATCH(A395, Countries!B9:B652, 0))</f>
        <v/>
      </c>
      <c r="C395" s="163" t="inlineStr">
        <is>
          <t>Seagrass</t>
        </is>
      </c>
      <c r="D395" s="176" t="n">
        <v>9</v>
      </c>
    </row>
    <row r="396">
      <c r="A396" s="126" t="inlineStr">
        <is>
          <t>Estonia</t>
        </is>
      </c>
      <c r="B396" s="195">
        <f t="array" ref="B396">INDEX(Countries!D10:D653, MATCH(A396, Countries!B10:B653, 0))</f>
        <v/>
      </c>
      <c r="C396" s="163" t="inlineStr">
        <is>
          <t>Seagrass</t>
        </is>
      </c>
      <c r="D396" s="176" t="n">
        <v>713</v>
      </c>
    </row>
    <row r="397">
      <c r="A397" s="126" t="inlineStr">
        <is>
          <t>Falkland Islands (Malvinas)</t>
        </is>
      </c>
      <c r="B397" s="195">
        <f t="array" ref="B397">INDEX(Countries!D11:D654, MATCH(A397, Countries!B11:B654, 0))</f>
        <v/>
      </c>
      <c r="C397" s="163" t="inlineStr">
        <is>
          <t>Seagrass</t>
        </is>
      </c>
      <c r="D397" s="176" t="n">
        <v>0</v>
      </c>
    </row>
    <row r="398">
      <c r="A398" s="126" t="inlineStr">
        <is>
          <t>Faroe Islands</t>
        </is>
      </c>
      <c r="B398" s="195">
        <f t="array" ref="B398">INDEX(Countries!D12:D655, MATCH(A398, Countries!B12:B655, 0))</f>
        <v/>
      </c>
      <c r="C398" s="163" t="inlineStr">
        <is>
          <t>Seagrass</t>
        </is>
      </c>
      <c r="D398" s="176" t="n">
        <v>0</v>
      </c>
    </row>
    <row r="399">
      <c r="A399" s="126" t="inlineStr">
        <is>
          <t>Finland</t>
        </is>
      </c>
      <c r="B399" s="195">
        <f t="array" ref="B399">INDEX(Countries!D13:D656, MATCH(A399, Countries!B13:B656, 0))</f>
        <v/>
      </c>
      <c r="C399" s="163" t="inlineStr">
        <is>
          <t>Seagrass</t>
        </is>
      </c>
      <c r="D399" s="176" t="n">
        <v>138</v>
      </c>
    </row>
    <row r="400">
      <c r="A400" s="126" t="inlineStr">
        <is>
          <t>Georgia</t>
        </is>
      </c>
      <c r="B400" s="195">
        <f t="array" ref="B400">INDEX(Countries!D14:D657, MATCH(A400, Countries!B14:B657, 0))</f>
        <v/>
      </c>
      <c r="C400" s="163" t="inlineStr">
        <is>
          <t>Seagrass</t>
        </is>
      </c>
      <c r="D400" s="176" t="n">
        <v>0</v>
      </c>
    </row>
    <row r="401">
      <c r="A401" s="126" t="inlineStr">
        <is>
          <t>Gibraltar</t>
        </is>
      </c>
      <c r="B401" s="195">
        <f t="array" ref="B401">INDEX(Countries!D15:D658, MATCH(A401, Countries!B15:B658, 0))</f>
        <v/>
      </c>
      <c r="C401" s="163" t="inlineStr">
        <is>
          <t>Seagrass</t>
        </is>
      </c>
      <c r="D401" s="176" t="n">
        <v>0</v>
      </c>
    </row>
    <row r="402">
      <c r="A402" s="126" t="inlineStr">
        <is>
          <t>Greenland</t>
        </is>
      </c>
      <c r="B402" s="195">
        <f t="array" ref="B402">INDEX(Countries!D16:D659, MATCH(A402, Countries!B16:B659, 0))</f>
        <v/>
      </c>
      <c r="C402" s="163" t="inlineStr">
        <is>
          <t>Seagrass</t>
        </is>
      </c>
      <c r="D402" s="176" t="n">
        <v>0</v>
      </c>
    </row>
    <row r="403">
      <c r="A403" s="126" t="inlineStr">
        <is>
          <t>Guernsey</t>
        </is>
      </c>
      <c r="B403" s="195">
        <f t="array" ref="B403">INDEX(Countries!D17:D660, MATCH(A403, Countries!B17:B660, 0))</f>
        <v/>
      </c>
      <c r="C403" s="163" t="inlineStr">
        <is>
          <t>Seagrass</t>
        </is>
      </c>
      <c r="D403" s="176" t="n">
        <v>0</v>
      </c>
    </row>
    <row r="404">
      <c r="A404" s="126" t="inlineStr">
        <is>
          <t>Iceland</t>
        </is>
      </c>
      <c r="B404" s="195">
        <f t="array" ref="B404">INDEX(Countries!D18:D661, MATCH(A404, Countries!B18:B661, 0))</f>
        <v/>
      </c>
      <c r="C404" s="163" t="inlineStr">
        <is>
          <t>Seagrass</t>
        </is>
      </c>
      <c r="D404" s="176" t="n">
        <v>23</v>
      </c>
    </row>
    <row r="405">
      <c r="A405" s="126" t="inlineStr">
        <is>
          <t>Iraq</t>
        </is>
      </c>
      <c r="B405" s="195">
        <f t="array" ref="B405">INDEX(Countries!D19:D662, MATCH(A405, Countries!B19:B662, 0))</f>
        <v/>
      </c>
      <c r="C405" s="163" t="inlineStr">
        <is>
          <t>Seagrass</t>
        </is>
      </c>
      <c r="D405" s="176" t="n">
        <v>0</v>
      </c>
    </row>
    <row r="406">
      <c r="A406" s="126" t="inlineStr">
        <is>
          <t>Ireland</t>
        </is>
      </c>
      <c r="B406" s="195">
        <f t="array" ref="B406">INDEX(Countries!D20:D663, MATCH(A406, Countries!B20:B663, 0))</f>
        <v/>
      </c>
      <c r="C406" s="163" t="inlineStr">
        <is>
          <t>Seagrass</t>
        </is>
      </c>
      <c r="D406" s="176" t="n">
        <v>79</v>
      </c>
    </row>
    <row r="407">
      <c r="A407" s="126" t="inlineStr">
        <is>
          <t>Isle of Man</t>
        </is>
      </c>
      <c r="B407" s="195">
        <f t="array" ref="B407">INDEX(Countries!D21:D664, MATCH(A407, Countries!B21:B664, 0))</f>
        <v/>
      </c>
      <c r="C407" s="163" t="inlineStr">
        <is>
          <t>Seagrass</t>
        </is>
      </c>
      <c r="D407" s="176" t="n">
        <v>0</v>
      </c>
    </row>
    <row r="408">
      <c r="A408" s="126" t="inlineStr">
        <is>
          <t>Jersey</t>
        </is>
      </c>
      <c r="B408" s="195">
        <f t="array" ref="B408">INDEX(Countries!D22:D665, MATCH(A408, Countries!B22:B665, 0))</f>
        <v/>
      </c>
      <c r="C408" s="163" t="inlineStr">
        <is>
          <t>Seagrass</t>
        </is>
      </c>
      <c r="D408" s="176" t="n">
        <v>0</v>
      </c>
    </row>
    <row r="409">
      <c r="A409" s="126" t="inlineStr">
        <is>
          <t>Kazakhstan</t>
        </is>
      </c>
      <c r="B409" s="195">
        <f t="array" ref="B409">INDEX(Countries!D23:D666, MATCH(A409, Countries!B23:B666, 0))</f>
        <v/>
      </c>
      <c r="C409" s="163" t="inlineStr">
        <is>
          <t>Seagrass</t>
        </is>
      </c>
      <c r="D409" s="176" t="n">
        <v>0</v>
      </c>
    </row>
    <row r="410">
      <c r="A410" s="126" t="inlineStr">
        <is>
          <t>Democratic People's Republic of Korea</t>
        </is>
      </c>
      <c r="B410" s="195">
        <f t="array" ref="B410">INDEX(Countries!D24:D667, MATCH(A410, Countries!B24:B667, 0))</f>
        <v/>
      </c>
      <c r="C410" s="163" t="inlineStr">
        <is>
          <t>Seagrass</t>
        </is>
      </c>
      <c r="D410" s="176" t="n">
        <v>0</v>
      </c>
    </row>
    <row r="411">
      <c r="A411" s="126" t="inlineStr">
        <is>
          <t>Republic of Korea</t>
        </is>
      </c>
      <c r="B411" s="195">
        <f t="array" ref="B411">INDEX(Countries!D1:D668, MATCH(A411, Countries!B1:B668, 0))</f>
        <v/>
      </c>
      <c r="C411" s="163" t="inlineStr">
        <is>
          <t>Seagrass</t>
        </is>
      </c>
      <c r="D411" s="176" t="n">
        <v>322</v>
      </c>
    </row>
    <row r="412">
      <c r="A412" s="126" t="inlineStr">
        <is>
          <t>Latvia</t>
        </is>
      </c>
      <c r="B412" s="195">
        <f t="array" ref="B412">INDEX(Countries!D2:D669, MATCH(A412, Countries!B2:B669, 0))</f>
        <v/>
      </c>
      <c r="C412" s="163" t="inlineStr">
        <is>
          <t>Seagrass</t>
        </is>
      </c>
      <c r="D412" s="176" t="n">
        <v>0</v>
      </c>
    </row>
    <row r="413">
      <c r="A413" s="126" t="inlineStr">
        <is>
          <t>Lebanon</t>
        </is>
      </c>
      <c r="B413" s="195">
        <f t="array" ref="B413">INDEX(Countries!D3:D670, MATCH(A413, Countries!B3:B670, 0))</f>
        <v/>
      </c>
      <c r="C413" s="163" t="inlineStr">
        <is>
          <t>Seagrass</t>
        </is>
      </c>
      <c r="D413" s="176" t="n">
        <v>0</v>
      </c>
    </row>
    <row r="414">
      <c r="A414" s="126" t="inlineStr">
        <is>
          <t>Lithuania</t>
        </is>
      </c>
      <c r="B414" s="195">
        <f t="array" ref="B414">INDEX(Countries!D4:D671, MATCH(A414, Countries!B4:B671, 0))</f>
        <v/>
      </c>
      <c r="C414" s="163" t="inlineStr">
        <is>
          <t>Seagrass</t>
        </is>
      </c>
      <c r="D414" s="176" t="n">
        <v>0</v>
      </c>
    </row>
    <row r="415">
      <c r="A415" s="126" t="inlineStr">
        <is>
          <t>Monaco</t>
        </is>
      </c>
      <c r="B415" s="195">
        <f t="array" ref="B415">INDEX(Countries!D5:D672, MATCH(A415, Countries!B5:B672, 0))</f>
        <v/>
      </c>
      <c r="C415" s="163" t="inlineStr">
        <is>
          <t>Seagrass</t>
        </is>
      </c>
      <c r="D415" s="176" t="n">
        <v>0</v>
      </c>
    </row>
    <row r="416">
      <c r="A416" s="126" t="inlineStr">
        <is>
          <t>Montenegro</t>
        </is>
      </c>
      <c r="B416" s="195">
        <f t="array" ref="B416">INDEX(Countries!D6:D673, MATCH(A416, Countries!B6:B673, 0))</f>
        <v/>
      </c>
      <c r="C416" s="163" t="inlineStr">
        <is>
          <t>Seagrass</t>
        </is>
      </c>
      <c r="D416" s="176" t="n">
        <v>0</v>
      </c>
    </row>
    <row r="417">
      <c r="A417" s="126" t="inlineStr">
        <is>
          <t>Morocco</t>
        </is>
      </c>
      <c r="B417" s="195">
        <f t="array" ref="B417">INDEX(Countries!D7:D674, MATCH(A417, Countries!B7:B674, 0))</f>
        <v/>
      </c>
      <c r="C417" s="163" t="inlineStr">
        <is>
          <t>Seagrass</t>
        </is>
      </c>
      <c r="D417" s="176" t="n">
        <v>0</v>
      </c>
    </row>
    <row r="418">
      <c r="A418" s="126" t="inlineStr">
        <is>
          <t>Namibia</t>
        </is>
      </c>
      <c r="B418" s="195">
        <f t="array" ref="B418">INDEX(Countries!D8:D675, MATCH(A418, Countries!B8:B675, 0))</f>
        <v/>
      </c>
      <c r="C418" s="163" t="inlineStr">
        <is>
          <t>Seagrass</t>
        </is>
      </c>
      <c r="D418" s="176" t="n">
        <v>0</v>
      </c>
    </row>
    <row r="419">
      <c r="A419" s="126" t="inlineStr">
        <is>
          <t>Nauru</t>
        </is>
      </c>
      <c r="B419" s="195">
        <f t="array" ref="B419">INDEX(Countries!D9:D676, MATCH(A419, Countries!B9:B676, 0))</f>
        <v/>
      </c>
      <c r="C419" s="163" t="inlineStr">
        <is>
          <t>Seagrass</t>
        </is>
      </c>
      <c r="D419" s="176" t="n">
        <v>0</v>
      </c>
    </row>
    <row r="420">
      <c r="A420" s="126" t="inlineStr">
        <is>
          <t>Niue</t>
        </is>
      </c>
      <c r="B420" s="195">
        <f t="array" ref="B420">INDEX(Countries!D10:D677, MATCH(A420, Countries!B10:B677, 0))</f>
        <v/>
      </c>
      <c r="C420" s="163" t="inlineStr">
        <is>
          <t>Seagrass</t>
        </is>
      </c>
      <c r="D420" s="176" t="n">
        <v>0</v>
      </c>
    </row>
    <row r="421">
      <c r="A421" s="126" t="inlineStr">
        <is>
          <t>Northern Mariana Islands</t>
        </is>
      </c>
      <c r="B421" s="195">
        <f t="array" ref="B421">INDEX(Countries!D11:D678, MATCH(A421, Countries!B11:B678, 0))</f>
        <v/>
      </c>
      <c r="C421" s="163" t="inlineStr">
        <is>
          <t>Seagrass</t>
        </is>
      </c>
      <c r="D421" s="176" t="n">
        <v>31</v>
      </c>
    </row>
    <row r="422">
      <c r="A422" s="126" t="inlineStr">
        <is>
          <t>Pitcairn</t>
        </is>
      </c>
      <c r="B422" s="195">
        <f t="array" ref="B422">INDEX(Countries!D12:D679, MATCH(A422, Countries!B12:B679, 0))</f>
        <v/>
      </c>
      <c r="C422" s="163" t="inlineStr">
        <is>
          <t>Seagrass</t>
        </is>
      </c>
      <c r="D422" s="176" t="n">
        <v>0</v>
      </c>
    </row>
    <row r="423">
      <c r="A423" s="126" t="inlineStr">
        <is>
          <t>Portugal</t>
        </is>
      </c>
      <c r="B423" s="195">
        <f t="array" ref="B423">INDEX(Countries!D13:D680, MATCH(A423, Countries!B13:B680, 0))</f>
        <v/>
      </c>
      <c r="C423" s="163" t="inlineStr">
        <is>
          <t>Seagrass</t>
        </is>
      </c>
      <c r="D423" s="176" t="n">
        <v>78</v>
      </c>
    </row>
    <row r="424">
      <c r="A424" s="126" t="inlineStr">
        <is>
          <t>Réunion</t>
        </is>
      </c>
      <c r="B424" s="195">
        <f t="array" ref="B424">INDEX(Countries!D14:D681, MATCH(A424, Countries!B14:B681, 0))</f>
        <v/>
      </c>
      <c r="C424" s="163" t="inlineStr">
        <is>
          <t>Seagrass</t>
        </is>
      </c>
      <c r="D424" s="176" t="n">
        <v>0</v>
      </c>
    </row>
    <row r="425">
      <c r="A425" s="126" t="inlineStr">
        <is>
          <t>Romania</t>
        </is>
      </c>
      <c r="B425" s="195">
        <f t="array" ref="B425">INDEX(Countries!D15:D682, MATCH(A425, Countries!B15:B682, 0))</f>
        <v/>
      </c>
      <c r="C425" s="163" t="inlineStr">
        <is>
          <t>Seagrass</t>
        </is>
      </c>
      <c r="D425" s="176" t="n">
        <v>0</v>
      </c>
    </row>
    <row r="426">
      <c r="A426" s="126" t="inlineStr">
        <is>
          <t>Saint Helena</t>
        </is>
      </c>
      <c r="B426" s="195">
        <f t="array" ref="B426">INDEX(Countries!D190:D683, MATCH(A426, Countries!B190:B683, 0))</f>
        <v/>
      </c>
      <c r="C426" s="163" t="inlineStr">
        <is>
          <t>Seagrass</t>
        </is>
      </c>
      <c r="D426" s="176" t="n">
        <v>0</v>
      </c>
    </row>
    <row r="427">
      <c r="A427" s="126" t="inlineStr">
        <is>
          <t>Saint Pierre and Miquelon</t>
        </is>
      </c>
      <c r="B427" s="195">
        <f t="array" ref="B427">INDEX(Countries!D191:D684, MATCH(A427, Countries!B191:B684, 0))</f>
        <v/>
      </c>
      <c r="C427" s="163" t="inlineStr">
        <is>
          <t>Seagrass</t>
        </is>
      </c>
      <c r="D427" s="176" t="n">
        <v>0</v>
      </c>
    </row>
    <row r="428">
      <c r="A428" s="126" t="inlineStr">
        <is>
          <t>Syrian Arab Republic</t>
        </is>
      </c>
      <c r="B428" s="195">
        <f t="array" ref="B428">INDEX(Countries!D192:D685, MATCH(A428, Countries!B192:B685, 0))</f>
        <v/>
      </c>
      <c r="C428" s="163" t="inlineStr">
        <is>
          <t>Seagrass</t>
        </is>
      </c>
      <c r="D428" s="176" t="n">
        <v>0</v>
      </c>
    </row>
    <row r="429">
      <c r="A429" s="126" t="inlineStr">
        <is>
          <t>Tokelau</t>
        </is>
      </c>
      <c r="B429" s="195">
        <f t="array" ref="B429">INDEX(Countries!D193:D686, MATCH(A429, Countries!B193:B686, 0))</f>
        <v/>
      </c>
      <c r="C429" s="163" t="inlineStr">
        <is>
          <t>Seagrass</t>
        </is>
      </c>
      <c r="D429" s="176" t="n">
        <v>0</v>
      </c>
    </row>
    <row r="430">
      <c r="A430" s="126" t="inlineStr">
        <is>
          <t>Turkmenistan</t>
        </is>
      </c>
      <c r="B430" s="195">
        <f t="array" ref="B430">INDEX(Countries!D194:D687, MATCH(A430, Countries!B194:B687, 0))</f>
        <v/>
      </c>
      <c r="C430" s="163" t="inlineStr">
        <is>
          <t>Seagrass</t>
        </is>
      </c>
      <c r="D430" s="176" t="n">
        <v>0</v>
      </c>
    </row>
    <row r="431">
      <c r="A431" s="126" t="inlineStr">
        <is>
          <t>Uruguay</t>
        </is>
      </c>
      <c r="B431" s="195">
        <f t="array" ref="B431">INDEX(Countries!D195:D688, MATCH(A431, Countries!B195:B688, 0))</f>
        <v/>
      </c>
      <c r="C431" s="163" t="inlineStr">
        <is>
          <t>Seagrass</t>
        </is>
      </c>
      <c r="D431" s="176" t="n">
        <v>0</v>
      </c>
    </row>
    <row r="432">
      <c r="A432" s="126" t="inlineStr">
        <is>
          <t>Western Sahara</t>
        </is>
      </c>
      <c r="B432" s="195">
        <f t="array" ref="B432">INDEX(Countries!D1:D689, MATCH(A432, Countries!B1:B689, 0))</f>
        <v/>
      </c>
      <c r="C432" s="163" t="inlineStr">
        <is>
          <t>Seagrass</t>
        </is>
      </c>
      <c r="D432" s="176" t="n">
        <v>0</v>
      </c>
    </row>
    <row r="433">
      <c r="A433" s="126" t="inlineStr">
        <is>
          <t>Afghanistan</t>
        </is>
      </c>
      <c r="B433" s="195">
        <f t="array" ref="B433">INDEX(Countries!D2:D690, MATCH(A433, Countries!B2:B690, 0))</f>
        <v/>
      </c>
      <c r="C433" s="163" t="inlineStr">
        <is>
          <t>Seagrass</t>
        </is>
      </c>
      <c r="D433" s="176" t="n">
        <v>0</v>
      </c>
    </row>
    <row r="434">
      <c r="A434" s="126" t="inlineStr">
        <is>
          <t>Armenia</t>
        </is>
      </c>
      <c r="B434" s="195">
        <f t="array" ref="B434">INDEX(Countries!D3:D691, MATCH(A434, Countries!B3:B691, 0))</f>
        <v/>
      </c>
      <c r="C434" s="163" t="inlineStr">
        <is>
          <t>Seagrass</t>
        </is>
      </c>
      <c r="D434" s="176" t="n">
        <v>0</v>
      </c>
    </row>
    <row r="435">
      <c r="A435" s="126" t="inlineStr">
        <is>
          <t>Austria</t>
        </is>
      </c>
      <c r="B435" s="195">
        <f t="array" ref="B435">INDEX(Countries!D4:D692, MATCH(A435, Countries!B4:B692, 0))</f>
        <v/>
      </c>
      <c r="C435" s="163" t="inlineStr">
        <is>
          <t>Seagrass</t>
        </is>
      </c>
      <c r="D435" s="176" t="n">
        <v>0</v>
      </c>
    </row>
    <row r="436">
      <c r="A436" s="126" t="inlineStr">
        <is>
          <t>Burundi</t>
        </is>
      </c>
      <c r="B436" s="195">
        <f t="array" ref="B436">INDEX(Countries!D5:D693, MATCH(A436, Countries!B5:B693, 0))</f>
        <v/>
      </c>
      <c r="C436" s="163" t="inlineStr">
        <is>
          <t>Seagrass</t>
        </is>
      </c>
      <c r="D436" s="176" t="n">
        <v>0</v>
      </c>
    </row>
    <row r="437">
      <c r="A437" s="126" t="inlineStr">
        <is>
          <t>Burkina Faso</t>
        </is>
      </c>
      <c r="B437" s="195">
        <f t="array" ref="B437">INDEX(Countries!D6:D694, MATCH(A437, Countries!B6:B694, 0))</f>
        <v/>
      </c>
      <c r="C437" s="163" t="inlineStr">
        <is>
          <t>Seagrass</t>
        </is>
      </c>
      <c r="D437" s="176" t="n">
        <v>0</v>
      </c>
    </row>
    <row r="438">
      <c r="A438" s="126" t="inlineStr">
        <is>
          <t>Belarus</t>
        </is>
      </c>
      <c r="B438" s="195">
        <f t="array" ref="B438">INDEX(Countries!D7:D695, MATCH(A438, Countries!B7:B695, 0))</f>
        <v/>
      </c>
      <c r="C438" s="163" t="inlineStr">
        <is>
          <t>Seagrass</t>
        </is>
      </c>
      <c r="D438" s="176" t="n">
        <v>0</v>
      </c>
    </row>
    <row r="439">
      <c r="A439" s="126" t="inlineStr">
        <is>
          <t>Bolivia (Plurinational State of)</t>
        </is>
      </c>
      <c r="B439" s="195">
        <f t="array" ref="B439">INDEX(Countries!D8:D696, MATCH(A439, Countries!B8:B696, 0))</f>
        <v/>
      </c>
      <c r="C439" s="163" t="inlineStr">
        <is>
          <t>Seagrass</t>
        </is>
      </c>
      <c r="D439" s="176" t="n">
        <v>0</v>
      </c>
    </row>
    <row r="440">
      <c r="A440" s="126" t="inlineStr">
        <is>
          <t>Bhutan</t>
        </is>
      </c>
      <c r="B440" s="195">
        <f t="array" ref="B440">INDEX(Countries!D9:D697, MATCH(A440, Countries!B9:B697, 0))</f>
        <v/>
      </c>
      <c r="C440" s="163" t="inlineStr">
        <is>
          <t>Seagrass</t>
        </is>
      </c>
      <c r="D440" s="176" t="n">
        <v>0</v>
      </c>
    </row>
    <row r="441">
      <c r="A441" s="126" t="inlineStr">
        <is>
          <t>Botswana</t>
        </is>
      </c>
      <c r="B441" s="195">
        <f t="array" ref="B441">INDEX(Countries!D10:D698, MATCH(A441, Countries!B10:B698, 0))</f>
        <v/>
      </c>
      <c r="C441" s="163" t="inlineStr">
        <is>
          <t>Seagrass</t>
        </is>
      </c>
      <c r="D441" s="176" t="n">
        <v>0</v>
      </c>
    </row>
    <row r="442">
      <c r="A442" s="126" t="inlineStr">
        <is>
          <t>Central African Republic</t>
        </is>
      </c>
      <c r="B442" s="195">
        <f t="array" ref="B442">INDEX(Countries!D11:D699, MATCH(A442, Countries!B11:B699, 0))</f>
        <v/>
      </c>
      <c r="C442" s="163" t="inlineStr">
        <is>
          <t>Seagrass</t>
        </is>
      </c>
      <c r="D442" s="176" t="n">
        <v>0</v>
      </c>
    </row>
    <row r="443">
      <c r="A443" s="126" t="inlineStr">
        <is>
          <t>Switzerland</t>
        </is>
      </c>
      <c r="B443" s="195">
        <f t="array" ref="B443">INDEX(Countries!D2:D700, MATCH(A443, Countries!B2:B700, 0))</f>
        <v/>
      </c>
      <c r="C443" s="163" t="inlineStr">
        <is>
          <t>Seagrass</t>
        </is>
      </c>
      <c r="D443" s="176" t="n">
        <v>0</v>
      </c>
    </row>
    <row r="444">
      <c r="A444" s="126" t="inlineStr">
        <is>
          <t>Czechia</t>
        </is>
      </c>
      <c r="B444" s="195">
        <f t="array" ref="B444">INDEX(Countries!D3:D701, MATCH(A444, Countries!B3:B701, 0))</f>
        <v/>
      </c>
      <c r="C444" s="163" t="inlineStr">
        <is>
          <t>Seagrass</t>
        </is>
      </c>
      <c r="D444" s="176" t="n">
        <v>0</v>
      </c>
    </row>
    <row r="445">
      <c r="A445" s="126" t="inlineStr">
        <is>
          <t>Ethiopia</t>
        </is>
      </c>
      <c r="B445" s="195">
        <f t="array" ref="B445">INDEX(Countries!D4:D702, MATCH(A445, Countries!B4:B702, 0))</f>
        <v/>
      </c>
      <c r="C445" s="163" t="inlineStr">
        <is>
          <t>Seagrass</t>
        </is>
      </c>
      <c r="D445" s="176" t="n">
        <v>0</v>
      </c>
    </row>
    <row r="446">
      <c r="A446" s="126" t="inlineStr">
        <is>
          <t>Hungary</t>
        </is>
      </c>
      <c r="B446" s="195">
        <f t="array" ref="B446">INDEX(Countries!D5:D703, MATCH(A446, Countries!B5:B703, 0))</f>
        <v/>
      </c>
      <c r="C446" s="163" t="inlineStr">
        <is>
          <t>Seagrass</t>
        </is>
      </c>
      <c r="D446" s="176" t="n">
        <v>0</v>
      </c>
    </row>
    <row r="447">
      <c r="A447" s="126" t="inlineStr">
        <is>
          <t>Kyrgyzstan</t>
        </is>
      </c>
      <c r="B447" s="195">
        <f t="array" ref="B447">INDEX(Countries!D6:D704, MATCH(A447, Countries!B6:B704, 0))</f>
        <v/>
      </c>
      <c r="C447" s="163" t="inlineStr">
        <is>
          <t>Seagrass</t>
        </is>
      </c>
      <c r="D447" s="176" t="n">
        <v>0</v>
      </c>
    </row>
    <row r="448">
      <c r="A448" s="126" t="inlineStr">
        <is>
          <t>Lao People's Democratic Republic</t>
        </is>
      </c>
      <c r="B448" s="195">
        <f t="array" ref="B448">INDEX(Countries!D7:D705, MATCH(A448, Countries!B7:B705, 0))</f>
        <v/>
      </c>
      <c r="C448" s="163" t="inlineStr">
        <is>
          <t>Seagrass</t>
        </is>
      </c>
      <c r="D448" s="176" t="n">
        <v>0</v>
      </c>
    </row>
    <row r="449">
      <c r="A449" s="126" t="inlineStr">
        <is>
          <t>Lesotho</t>
        </is>
      </c>
      <c r="B449" s="195">
        <f t="array" ref="B449">INDEX(Countries!D8:D706, MATCH(A449, Countries!B8:B706, 0))</f>
        <v/>
      </c>
      <c r="C449" s="163" t="inlineStr">
        <is>
          <t>Seagrass</t>
        </is>
      </c>
      <c r="D449" s="176" t="n">
        <v>0</v>
      </c>
    </row>
    <row r="450">
      <c r="A450" s="126" t="inlineStr">
        <is>
          <t>Luxembourg</t>
        </is>
      </c>
      <c r="B450" s="195">
        <f t="array" ref="B450">INDEX(Countries!D9:D707, MATCH(A450, Countries!B9:B707, 0))</f>
        <v/>
      </c>
      <c r="C450" s="163" t="inlineStr">
        <is>
          <t>Seagrass</t>
        </is>
      </c>
      <c r="D450" s="176" t="n">
        <v>0</v>
      </c>
    </row>
    <row r="451">
      <c r="A451" s="126" t="inlineStr">
        <is>
          <t>Republic of Moldova</t>
        </is>
      </c>
      <c r="B451" s="195">
        <f t="array" ref="B451">INDEX(Countries!D10:D708, MATCH(A451, Countries!B10:B708, 0))</f>
        <v/>
      </c>
      <c r="C451" s="163" t="inlineStr">
        <is>
          <t>Seagrass</t>
        </is>
      </c>
      <c r="D451" s="176" t="n">
        <v>0</v>
      </c>
    </row>
    <row r="452">
      <c r="A452" s="126" t="inlineStr">
        <is>
          <t>North Macedonia</t>
        </is>
      </c>
      <c r="B452" s="195">
        <f t="array" ref="B452">INDEX(Countries!D11:D709, MATCH(A452, Countries!B11:B709, 0))</f>
        <v/>
      </c>
      <c r="C452" s="163" t="inlineStr">
        <is>
          <t>Seagrass</t>
        </is>
      </c>
      <c r="D452" s="176" t="n">
        <v>0</v>
      </c>
    </row>
    <row r="453">
      <c r="A453" s="126" t="inlineStr">
        <is>
          <t>Mali</t>
        </is>
      </c>
      <c r="B453" s="195">
        <f t="array" ref="B453">INDEX(Countries!D12:D710, MATCH(A453, Countries!B12:B710, 0))</f>
        <v/>
      </c>
      <c r="C453" s="163" t="inlineStr">
        <is>
          <t>Seagrass</t>
        </is>
      </c>
      <c r="D453" s="176" t="n">
        <v>0</v>
      </c>
    </row>
    <row r="454">
      <c r="A454" s="126" t="inlineStr">
        <is>
          <t>Mongolia</t>
        </is>
      </c>
      <c r="B454" s="195">
        <f t="array" ref="B454">INDEX(Countries!D13:D711, MATCH(A454, Countries!B13:B711, 0))</f>
        <v/>
      </c>
      <c r="C454" s="163" t="inlineStr">
        <is>
          <t>Seagrass</t>
        </is>
      </c>
      <c r="D454" s="176" t="n">
        <v>0</v>
      </c>
    </row>
    <row r="455">
      <c r="A455" s="126" t="inlineStr">
        <is>
          <t>Malawi</t>
        </is>
      </c>
      <c r="B455" s="195">
        <f t="array" ref="B455">INDEX(Countries!D14:D712, MATCH(A455, Countries!B14:B712, 0))</f>
        <v/>
      </c>
      <c r="C455" s="163" t="inlineStr">
        <is>
          <t>Seagrass</t>
        </is>
      </c>
      <c r="D455" s="176" t="n">
        <v>0</v>
      </c>
    </row>
    <row r="456">
      <c r="A456" s="126" t="inlineStr">
        <is>
          <t>Niger</t>
        </is>
      </c>
      <c r="B456" s="195">
        <f t="array" ref="B456">INDEX(Countries!D15:D713, MATCH(A456, Countries!B15:B713, 0))</f>
        <v/>
      </c>
      <c r="C456" s="163" t="inlineStr">
        <is>
          <t>Seagrass</t>
        </is>
      </c>
      <c r="D456" s="176" t="n">
        <v>0</v>
      </c>
    </row>
    <row r="457">
      <c r="A457" s="126" t="inlineStr">
        <is>
          <t>Nepal</t>
        </is>
      </c>
      <c r="B457" s="195">
        <f t="array" ref="B457">INDEX(Countries!D16:D714, MATCH(A457, Countries!B16:B714, 0))</f>
        <v/>
      </c>
      <c r="C457" s="163" t="inlineStr">
        <is>
          <t>Seagrass</t>
        </is>
      </c>
      <c r="D457" s="176" t="n">
        <v>0</v>
      </c>
    </row>
    <row r="458">
      <c r="A458" s="126" t="inlineStr">
        <is>
          <t>Paraguay</t>
        </is>
      </c>
      <c r="B458" s="195">
        <f t="array" ref="B458">INDEX(Countries!D17:D715, MATCH(A458, Countries!B17:B715, 0))</f>
        <v/>
      </c>
      <c r="C458" s="163" t="inlineStr">
        <is>
          <t>Seagrass</t>
        </is>
      </c>
      <c r="D458" s="176" t="n">
        <v>0</v>
      </c>
    </row>
    <row r="459">
      <c r="A459" s="126" t="inlineStr">
        <is>
          <t>Rwanda</t>
        </is>
      </c>
      <c r="B459" s="195">
        <f t="array" ref="B459">INDEX(Countries!D18:D716, MATCH(A459, Countries!B18:B716, 0))</f>
        <v/>
      </c>
      <c r="C459" s="163" t="inlineStr">
        <is>
          <t>Seagrass</t>
        </is>
      </c>
      <c r="D459" s="176" t="n">
        <v>0</v>
      </c>
    </row>
    <row r="460">
      <c r="A460" s="126" t="inlineStr">
        <is>
          <t>Serbia</t>
        </is>
      </c>
      <c r="B460" s="195">
        <f t="array" ref="B460">INDEX(Countries!D19:D717, MATCH(A460, Countries!B19:B717, 0))</f>
        <v/>
      </c>
      <c r="C460" s="163" t="inlineStr">
        <is>
          <t>Seagrass</t>
        </is>
      </c>
      <c r="D460" s="176" t="n">
        <v>0</v>
      </c>
    </row>
    <row r="461">
      <c r="A461" s="126" t="inlineStr">
        <is>
          <t>Slovakia</t>
        </is>
      </c>
      <c r="B461" s="195">
        <f t="array" ref="B461">INDEX(Countries!D20:D718, MATCH(A461, Countries!B20:B718, 0))</f>
        <v/>
      </c>
      <c r="C461" s="163" t="inlineStr">
        <is>
          <t>Seagrass</t>
        </is>
      </c>
      <c r="D461" s="176" t="n">
        <v>0</v>
      </c>
    </row>
    <row r="462">
      <c r="A462" s="126" t="inlineStr">
        <is>
          <t>Eswatini</t>
        </is>
      </c>
      <c r="B462" s="195">
        <f t="array" ref="B462">INDEX(Countries!D21:D719, MATCH(A462, Countries!B21:B719, 0))</f>
        <v/>
      </c>
      <c r="C462" s="163" t="inlineStr">
        <is>
          <t>Seagrass</t>
        </is>
      </c>
      <c r="D462" s="176" t="n">
        <v>0</v>
      </c>
    </row>
    <row r="463">
      <c r="A463" s="126" t="inlineStr">
        <is>
          <t>Chad</t>
        </is>
      </c>
      <c r="B463" s="195">
        <f t="array" ref="B463">INDEX(Countries!D22:D720, MATCH(A463, Countries!B22:B720, 0))</f>
        <v/>
      </c>
      <c r="C463" s="163" t="inlineStr">
        <is>
          <t>Seagrass</t>
        </is>
      </c>
      <c r="D463" s="176" t="n">
        <v>0</v>
      </c>
    </row>
    <row r="464">
      <c r="A464" s="126" t="inlineStr">
        <is>
          <t>Tajikistan</t>
        </is>
      </c>
      <c r="B464" s="195">
        <f t="array" ref="B464">INDEX(Countries!D23:D721, MATCH(A464, Countries!B23:B721, 0))</f>
        <v/>
      </c>
      <c r="C464" s="163" t="inlineStr">
        <is>
          <t>Seagrass</t>
        </is>
      </c>
      <c r="D464" s="176" t="n">
        <v>0</v>
      </c>
    </row>
    <row r="465">
      <c r="A465" s="126" t="inlineStr">
        <is>
          <t>Uganda</t>
        </is>
      </c>
      <c r="B465" s="195">
        <f t="array" ref="B465">INDEX(Countries!D229:D722, MATCH(A465, Countries!B229:B722, 0))</f>
        <v/>
      </c>
      <c r="C465" s="163" t="inlineStr">
        <is>
          <t>Seagrass</t>
        </is>
      </c>
      <c r="D465" s="176" t="n">
        <v>0</v>
      </c>
    </row>
    <row r="466">
      <c r="A466" s="126" t="inlineStr">
        <is>
          <t>Uzbekistan</t>
        </is>
      </c>
      <c r="B466" s="195">
        <f t="array" ref="B466">INDEX(Countries!D230:D723, MATCH(A466, Countries!B230:B723, 0))</f>
        <v/>
      </c>
      <c r="C466" s="163" t="inlineStr">
        <is>
          <t>Seagrass</t>
        </is>
      </c>
      <c r="D466" s="176" t="n">
        <v>0</v>
      </c>
    </row>
    <row r="467">
      <c r="A467" s="126" t="inlineStr">
        <is>
          <t>Zambia</t>
        </is>
      </c>
      <c r="B467" s="195">
        <f t="array" ref="B467">INDEX(Countries!D231:D724, MATCH(A467, Countries!B231:B724, 0))</f>
        <v/>
      </c>
      <c r="C467" s="163" t="inlineStr">
        <is>
          <t>Seagrass</t>
        </is>
      </c>
      <c r="D467" s="176" t="n">
        <v>0</v>
      </c>
    </row>
    <row r="468">
      <c r="A468" s="126" t="inlineStr">
        <is>
          <t>Zimbabwe</t>
        </is>
      </c>
      <c r="B468" s="195">
        <f t="array" ref="B468">INDEX(Countries!D2:D725, MATCH(A468, Countries!B2:B725, 0))</f>
        <v/>
      </c>
      <c r="C468" s="163" t="inlineStr">
        <is>
          <t>Seagrass</t>
        </is>
      </c>
      <c r="D468" s="176" t="n">
        <v>0</v>
      </c>
    </row>
    <row r="469">
      <c r="A469" s="126" t="inlineStr">
        <is>
          <t>Saint Barthélemy</t>
        </is>
      </c>
      <c r="B469" s="195">
        <f t="array" ref="B469">INDEX(Countries!D3:D726, MATCH(A469, Countries!B3:B726, 0))</f>
        <v/>
      </c>
      <c r="C469" s="163" t="inlineStr">
        <is>
          <t>Seagrass</t>
        </is>
      </c>
      <c r="D469" s="176" t="n">
        <v>0</v>
      </c>
    </row>
    <row r="470">
      <c r="A470" s="126" t="inlineStr">
        <is>
          <t>Cocos (Keeling) Islands</t>
        </is>
      </c>
      <c r="B470" s="195">
        <f t="array" ref="B470">INDEX(Countries!D4:D727, MATCH(A470, Countries!B4:B727, 0))</f>
        <v/>
      </c>
      <c r="C470" s="163" t="inlineStr">
        <is>
          <t>Seagrass</t>
        </is>
      </c>
      <c r="D470" s="176" t="n">
        <v>0</v>
      </c>
    </row>
    <row r="471">
      <c r="A471" s="126" t="inlineStr">
        <is>
          <t>Christmas Island</t>
        </is>
      </c>
      <c r="B471" s="195">
        <f t="array" ref="B471">INDEX(Countries!D5:D728, MATCH(A471, Countries!B5:B728, 0))</f>
        <v/>
      </c>
      <c r="C471" s="163" t="inlineStr">
        <is>
          <t>Seagrass</t>
        </is>
      </c>
      <c r="D471" s="176" t="n">
        <v>0</v>
      </c>
    </row>
    <row r="472">
      <c r="A472" s="126" t="inlineStr">
        <is>
          <t>United States</t>
        </is>
      </c>
      <c r="B472" s="195">
        <f t="array" ref="B472">INDEX(Countries!D2:D729, MATCH(A472, Countries!B2:B729, 0))</f>
        <v/>
      </c>
      <c r="C472" s="163" t="inlineStr">
        <is>
          <t>Salt marsh</t>
        </is>
      </c>
      <c r="D472" s="175" t="n">
        <v>49971</v>
      </c>
    </row>
    <row r="473">
      <c r="A473" s="126" t="inlineStr">
        <is>
          <t>Indonesia</t>
        </is>
      </c>
      <c r="B473" s="195">
        <f t="array" ref="B473">INDEX(Countries!D3:D730, MATCH(A473, Countries!B3:B730, 0))</f>
        <v/>
      </c>
      <c r="C473" s="163" t="inlineStr">
        <is>
          <t>Salt marsh</t>
        </is>
      </c>
      <c r="D473" s="176" t="n">
        <v>461</v>
      </c>
    </row>
    <row r="474">
      <c r="A474" s="126" t="inlineStr">
        <is>
          <t>Australia</t>
        </is>
      </c>
      <c r="B474" s="195">
        <f t="array" ref="B474">INDEX(Countries!D4:D731, MATCH(A474, Countries!B4:B731, 0))</f>
        <v/>
      </c>
      <c r="C474" s="163" t="inlineStr">
        <is>
          <t>Salt marsh</t>
        </is>
      </c>
      <c r="D474" s="175" t="n">
        <v>5617</v>
      </c>
    </row>
    <row r="475">
      <c r="A475" s="126" t="inlineStr">
        <is>
          <t>The Bahamas</t>
        </is>
      </c>
      <c r="B475" s="195">
        <f t="array" ref="B475">INDEX(Countries!D5:D732, MATCH(A475, Countries!B5:B732, 0))</f>
        <v/>
      </c>
      <c r="C475" s="163" t="inlineStr">
        <is>
          <t>Salt marsh</t>
        </is>
      </c>
      <c r="D475" s="176" t="n">
        <v>314</v>
      </c>
    </row>
    <row r="476">
      <c r="A476" s="126" t="inlineStr">
        <is>
          <t>Kenya</t>
        </is>
      </c>
      <c r="B476" s="195">
        <f t="array" ref="B476">INDEX(Countries!D6:D733, MATCH(A476, Countries!B6:B733, 0))</f>
        <v/>
      </c>
      <c r="C476" s="163" t="inlineStr">
        <is>
          <t>Salt marsh</t>
        </is>
      </c>
      <c r="D476" s="176" t="n">
        <v>4</v>
      </c>
    </row>
    <row r="477">
      <c r="A477" s="126" t="inlineStr">
        <is>
          <t>Mexico</t>
        </is>
      </c>
      <c r="B477" s="195">
        <f t="array" ref="B477">INDEX(Countries!D7:D734, MATCH(A477, Countries!B7:B734, 0))</f>
        <v/>
      </c>
      <c r="C477" s="163" t="inlineStr">
        <is>
          <t>Salt marsh</t>
        </is>
      </c>
      <c r="D477" s="175" t="n">
        <v>3226</v>
      </c>
    </row>
    <row r="478">
      <c r="A478" s="126" t="inlineStr">
        <is>
          <t>Colombia</t>
        </is>
      </c>
      <c r="B478" s="195">
        <f t="array" ref="B478">INDEX(Countries!D8:D735, MATCH(A478, Countries!B8:B735, 0))</f>
        <v/>
      </c>
      <c r="C478" s="163" t="inlineStr">
        <is>
          <t>Salt marsh</t>
        </is>
      </c>
      <c r="D478" s="176" t="n">
        <v>124</v>
      </c>
    </row>
    <row r="479">
      <c r="A479" s="126" t="inlineStr">
        <is>
          <t>India</t>
        </is>
      </c>
      <c r="B479" s="195">
        <f t="array" ref="B479">INDEX(Countries!D9:D736, MATCH(A479, Countries!B9:B736, 0))</f>
        <v/>
      </c>
      <c r="C479" s="163" t="inlineStr">
        <is>
          <t>Salt marsh</t>
        </is>
      </c>
      <c r="D479" s="176" t="n">
        <v>141</v>
      </c>
    </row>
    <row r="480">
      <c r="A480" s="126" t="inlineStr">
        <is>
          <t>China</t>
        </is>
      </c>
      <c r="B480" s="195">
        <f t="array" ref="B480">INDEX(Countries!D1:D737, MATCH(A480, Countries!B1:B737, 0))</f>
        <v/>
      </c>
      <c r="C480" s="163" t="inlineStr">
        <is>
          <t>Salt marsh</t>
        </is>
      </c>
      <c r="D480" s="175" t="n">
        <v>3151</v>
      </c>
    </row>
    <row r="481">
      <c r="A481" s="126" t="inlineStr">
        <is>
          <t>American Samoa</t>
        </is>
      </c>
      <c r="B481" s="195">
        <f t="array" ref="B481">INDEX(Countries!D2:D738, MATCH(A481, Countries!B2:B738, 0))</f>
        <v/>
      </c>
      <c r="C481" s="163" t="inlineStr">
        <is>
          <t>Salt marsh</t>
        </is>
      </c>
      <c r="D481" s="176" t="n">
        <v>0</v>
      </c>
    </row>
    <row r="482">
      <c r="A482" s="126" t="inlineStr">
        <is>
          <t>Angola</t>
        </is>
      </c>
      <c r="B482" s="195">
        <f t="array" ref="B482">INDEX(Countries!D3:D739, MATCH(A482, Countries!B3:B739, 0))</f>
        <v/>
      </c>
      <c r="C482" s="163" t="inlineStr">
        <is>
          <t>Salt marsh</t>
        </is>
      </c>
      <c r="D482" s="176" t="n">
        <v>46</v>
      </c>
    </row>
    <row r="483">
      <c r="A483" s="126" t="inlineStr">
        <is>
          <t>Anguilla</t>
        </is>
      </c>
      <c r="B483" s="195">
        <f t="array" ref="B483">INDEX(Countries!D4:D740, MATCH(A483, Countries!B4:B740, 0))</f>
        <v/>
      </c>
      <c r="C483" s="163" t="inlineStr">
        <is>
          <t>Salt marsh</t>
        </is>
      </c>
      <c r="D483" s="176" t="n">
        <v>0</v>
      </c>
    </row>
    <row r="484">
      <c r="A484" s="126" t="inlineStr">
        <is>
          <t>Antigua and Barbuda</t>
        </is>
      </c>
      <c r="B484" s="195">
        <f t="array" ref="B484">INDEX(Countries!D5:D741, MATCH(A484, Countries!B5:B741, 0))</f>
        <v/>
      </c>
      <c r="C484" s="163" t="inlineStr">
        <is>
          <t>Salt marsh</t>
        </is>
      </c>
      <c r="D484" s="176" t="n">
        <v>1</v>
      </c>
    </row>
    <row r="485">
      <c r="A485" s="126" t="inlineStr">
        <is>
          <t>Aruba</t>
        </is>
      </c>
      <c r="B485" s="195">
        <f t="array" ref="B485">INDEX(Countries!D6:D742, MATCH(A485, Countries!B6:B742, 0))</f>
        <v/>
      </c>
      <c r="C485" s="163" t="inlineStr">
        <is>
          <t>Salt marsh</t>
        </is>
      </c>
      <c r="D485" s="176" t="n">
        <v>0</v>
      </c>
    </row>
    <row r="486">
      <c r="A486" s="126" t="inlineStr">
        <is>
          <t>Bahrain</t>
        </is>
      </c>
      <c r="B486" s="195">
        <f t="array" ref="B486">INDEX(Countries!D16:D743, MATCH(A486, Countries!B16:B743, 0))</f>
        <v/>
      </c>
      <c r="C486" s="163" t="inlineStr">
        <is>
          <t>Salt marsh</t>
        </is>
      </c>
      <c r="D486" s="176" t="n">
        <v>0</v>
      </c>
    </row>
    <row r="487">
      <c r="A487" s="126" t="inlineStr">
        <is>
          <t>Bangladesh</t>
        </is>
      </c>
      <c r="B487" s="195">
        <f t="array" ref="B487">INDEX(Countries!D17:D744, MATCH(A487, Countries!B17:B744, 0))</f>
        <v/>
      </c>
      <c r="C487" s="163" t="inlineStr">
        <is>
          <t>Salt marsh</t>
        </is>
      </c>
      <c r="D487" s="176" t="n">
        <v>547</v>
      </c>
    </row>
    <row r="488">
      <c r="A488" s="126" t="inlineStr">
        <is>
          <t>Barbados</t>
        </is>
      </c>
      <c r="B488" s="195">
        <f t="array" ref="B488">INDEX(Countries!D18:D745, MATCH(A488, Countries!B18:B745, 0))</f>
        <v/>
      </c>
      <c r="C488" s="163" t="inlineStr">
        <is>
          <t>Salt marsh</t>
        </is>
      </c>
      <c r="D488" s="176" t="n">
        <v>0</v>
      </c>
    </row>
    <row r="489">
      <c r="A489" s="126" t="inlineStr">
        <is>
          <t>Belize</t>
        </is>
      </c>
      <c r="B489" s="195">
        <f t="array" ref="B489">INDEX(Countries!D19:D746, MATCH(A489, Countries!B19:B746, 0))</f>
        <v/>
      </c>
      <c r="C489" s="163" t="inlineStr">
        <is>
          <t>Salt marsh</t>
        </is>
      </c>
      <c r="D489" s="176" t="n">
        <v>172</v>
      </c>
    </row>
    <row r="490">
      <c r="A490" s="126" t="inlineStr">
        <is>
          <t>Benin</t>
        </is>
      </c>
      <c r="B490" s="195">
        <f t="array" ref="B490">INDEX(Countries!D20:D747, MATCH(A490, Countries!B20:B747, 0))</f>
        <v/>
      </c>
      <c r="C490" s="163" t="inlineStr">
        <is>
          <t>Salt marsh</t>
        </is>
      </c>
      <c r="D490" s="176" t="n">
        <v>146</v>
      </c>
    </row>
    <row r="491">
      <c r="A491" s="126" t="inlineStr">
        <is>
          <t>Bermuda</t>
        </is>
      </c>
      <c r="B491" s="195">
        <f t="array" ref="B491">INDEX(Countries!D21:D748, MATCH(A491, Countries!B21:B748, 0))</f>
        <v/>
      </c>
      <c r="C491" s="163" t="inlineStr">
        <is>
          <t>Salt marsh</t>
        </is>
      </c>
      <c r="D491" s="176" t="n">
        <v>0</v>
      </c>
    </row>
    <row r="492">
      <c r="A492" s="126" t="inlineStr">
        <is>
          <t>Bonaire, Sint Eustatius and Saba</t>
        </is>
      </c>
      <c r="B492" s="195">
        <f t="array" ref="B492">INDEX(Countries!D22:D749, MATCH(A492, Countries!B22:B749, 0))</f>
        <v/>
      </c>
      <c r="C492" s="163" t="inlineStr">
        <is>
          <t>Salt marsh</t>
        </is>
      </c>
      <c r="D492" s="176" t="n">
        <v>0</v>
      </c>
    </row>
    <row r="493">
      <c r="A493" s="126" t="inlineStr">
        <is>
          <t>Brazil</t>
        </is>
      </c>
      <c r="B493" s="195">
        <f t="array" ref="B493">INDEX(Countries!D23:D750, MATCH(A493, Countries!B23:B750, 0))</f>
        <v/>
      </c>
      <c r="C493" s="163" t="inlineStr">
        <is>
          <t>Salt marsh</t>
        </is>
      </c>
      <c r="D493" s="175" t="n">
        <v>2878</v>
      </c>
    </row>
    <row r="494">
      <c r="A494" s="126" t="inlineStr">
        <is>
          <t>British virgin islands</t>
        </is>
      </c>
      <c r="B494" s="195">
        <f t="array" ref="B494">INDEX(Countries!D24:D751, MATCH(A494, Countries!B24:B751, 0))</f>
        <v/>
      </c>
      <c r="C494" s="163" t="inlineStr">
        <is>
          <t>Salt marsh</t>
        </is>
      </c>
      <c r="D494" s="176" t="n">
        <v>0</v>
      </c>
    </row>
    <row r="495">
      <c r="A495" s="126" t="inlineStr">
        <is>
          <t>Brunei Darussalam</t>
        </is>
      </c>
      <c r="B495" s="195">
        <f t="array" ref="B495">INDEX(Countries!D25:D752, MATCH(A495, Countries!B25:B752, 0))</f>
        <v/>
      </c>
      <c r="C495" s="163" t="inlineStr">
        <is>
          <t>Salt marsh</t>
        </is>
      </c>
      <c r="D495" s="176" t="n">
        <v>1</v>
      </c>
    </row>
    <row r="496">
      <c r="A496" s="126" t="inlineStr">
        <is>
          <t>Cambodia</t>
        </is>
      </c>
      <c r="B496" s="195">
        <f t="array" ref="B496">INDEX(Countries!D26:D753, MATCH(A496, Countries!B26:B753, 0))</f>
        <v/>
      </c>
      <c r="C496" s="163" t="inlineStr">
        <is>
          <t>Salt marsh</t>
        </is>
      </c>
      <c r="D496" s="176" t="n">
        <v>43</v>
      </c>
    </row>
    <row r="497">
      <c r="A497" s="126" t="inlineStr">
        <is>
          <t>Cameroon</t>
        </is>
      </c>
      <c r="B497" s="195">
        <f t="array" ref="B497">INDEX(Countries!D27:D754, MATCH(A497, Countries!B27:B754, 0))</f>
        <v/>
      </c>
      <c r="C497" s="163" t="inlineStr">
        <is>
          <t>Salt marsh</t>
        </is>
      </c>
      <c r="D497" s="176" t="n">
        <v>0</v>
      </c>
    </row>
    <row r="498">
      <c r="A498" s="126" t="inlineStr">
        <is>
          <t>Cayman islands</t>
        </is>
      </c>
      <c r="B498" s="195">
        <f t="array" ref="B498">INDEX(Countries!D28:D755, MATCH(A498, Countries!B28:B755, 0))</f>
        <v/>
      </c>
      <c r="C498" s="163" t="inlineStr">
        <is>
          <t>Salt marsh</t>
        </is>
      </c>
      <c r="D498" s="176" t="n">
        <v>4</v>
      </c>
    </row>
    <row r="499">
      <c r="A499" s="126" t="inlineStr">
        <is>
          <t>Comoros</t>
        </is>
      </c>
      <c r="B499" s="195">
        <f t="array" ref="B499">INDEX(Countries!D29:D756, MATCH(A499, Countries!B29:B756, 0))</f>
        <v/>
      </c>
      <c r="C499" s="163" t="inlineStr">
        <is>
          <t>Salt marsh</t>
        </is>
      </c>
      <c r="D499" s="176" t="n">
        <v>0</v>
      </c>
    </row>
    <row r="500">
      <c r="A500" s="126" t="inlineStr">
        <is>
          <t>Cook Islands</t>
        </is>
      </c>
      <c r="B500" s="195">
        <f t="array" ref="B500">INDEX(Countries!D30:D757, MATCH(A500, Countries!B30:B757, 0))</f>
        <v/>
      </c>
      <c r="C500" s="163" t="inlineStr">
        <is>
          <t>Salt marsh</t>
        </is>
      </c>
      <c r="D500" s="176" t="n">
        <v>0</v>
      </c>
    </row>
    <row r="501">
      <c r="A501" s="126" t="inlineStr">
        <is>
          <t>Costa Rica</t>
        </is>
      </c>
      <c r="B501" s="195">
        <f t="array" ref="B501">INDEX(Countries!D31:D758, MATCH(A501, Countries!B31:B758, 0))</f>
        <v/>
      </c>
      <c r="C501" s="163" t="inlineStr">
        <is>
          <t>Salt marsh</t>
        </is>
      </c>
      <c r="D501" s="176" t="n">
        <v>41</v>
      </c>
    </row>
    <row r="502">
      <c r="A502" s="126" t="inlineStr">
        <is>
          <t>Côte d'Ivoire</t>
        </is>
      </c>
      <c r="B502" s="195">
        <f t="array" ref="B502">INDEX(Countries!D32:D759, MATCH(A502, Countries!B32:B759, 0))</f>
        <v/>
      </c>
      <c r="C502" s="163" t="inlineStr">
        <is>
          <t>Salt marsh</t>
        </is>
      </c>
      <c r="D502" s="176" t="n">
        <v>7</v>
      </c>
    </row>
    <row r="503">
      <c r="A503" s="126" t="inlineStr">
        <is>
          <t>Cuba</t>
        </is>
      </c>
      <c r="B503" s="195">
        <f t="array" ref="B503">INDEX(Countries!D33:D760, MATCH(A503, Countries!B33:B760, 0))</f>
        <v/>
      </c>
      <c r="C503" s="163" t="inlineStr">
        <is>
          <t>Salt marsh</t>
        </is>
      </c>
      <c r="D503" s="175" t="n">
        <v>2116</v>
      </c>
    </row>
    <row r="504">
      <c r="A504" s="126" t="inlineStr">
        <is>
          <t>Curaçao</t>
        </is>
      </c>
      <c r="B504" s="195">
        <f t="array" ref="B504">INDEX(Countries!D34:D761, MATCH(A504, Countries!B34:B761, 0))</f>
        <v/>
      </c>
      <c r="C504" s="163" t="inlineStr">
        <is>
          <t>Salt marsh</t>
        </is>
      </c>
      <c r="D504" s="176" t="n">
        <v>0</v>
      </c>
    </row>
    <row r="505">
      <c r="A505" s="126" t="inlineStr">
        <is>
          <t>Democratic republic of the congo</t>
        </is>
      </c>
      <c r="B505" s="195">
        <f t="array" ref="B505">INDEX(Countries!D35:D762, MATCH(A505, Countries!B35:B762, 0))</f>
        <v/>
      </c>
      <c r="C505" s="163" t="inlineStr">
        <is>
          <t>Salt marsh</t>
        </is>
      </c>
      <c r="D505" s="176" t="n">
        <v>6</v>
      </c>
    </row>
    <row r="506">
      <c r="A506" s="126" t="inlineStr">
        <is>
          <t>Djibouti</t>
        </is>
      </c>
      <c r="B506" s="195">
        <f t="array" ref="B506">INDEX(Countries!D36:D763, MATCH(A506, Countries!B36:B763, 0))</f>
        <v/>
      </c>
      <c r="C506" s="163" t="inlineStr">
        <is>
          <t>Salt marsh</t>
        </is>
      </c>
      <c r="D506" s="176" t="n">
        <v>0</v>
      </c>
    </row>
    <row r="507">
      <c r="A507" s="126" t="inlineStr">
        <is>
          <t>Dominica</t>
        </is>
      </c>
      <c r="B507" s="195">
        <f t="array" ref="B507">INDEX(Countries!D37:D764, MATCH(A507, Countries!B37:B764, 0))</f>
        <v/>
      </c>
      <c r="C507" s="163" t="inlineStr">
        <is>
          <t>Salt marsh</t>
        </is>
      </c>
      <c r="D507" s="176" t="n">
        <v>0</v>
      </c>
    </row>
    <row r="508">
      <c r="A508" s="126" t="inlineStr">
        <is>
          <t>Dominican republic</t>
        </is>
      </c>
      <c r="B508" s="195">
        <f t="array" ref="B508">INDEX(Countries!D38:D765, MATCH(A508, Countries!B38:B765, 0))</f>
        <v/>
      </c>
      <c r="C508" s="163" t="inlineStr">
        <is>
          <t>Salt marsh</t>
        </is>
      </c>
      <c r="D508" s="176" t="n">
        <v>47</v>
      </c>
    </row>
    <row r="509">
      <c r="A509" s="126" t="inlineStr">
        <is>
          <t>Ecuador</t>
        </is>
      </c>
      <c r="B509" s="195">
        <f t="array" ref="B509">INDEX(Countries!D39:D766, MATCH(A509, Countries!B39:B766, 0))</f>
        <v/>
      </c>
      <c r="C509" s="163" t="inlineStr">
        <is>
          <t>Salt marsh</t>
        </is>
      </c>
      <c r="D509" s="176" t="n">
        <v>3</v>
      </c>
    </row>
    <row r="510">
      <c r="A510" s="126" t="inlineStr">
        <is>
          <t>Egypt</t>
        </is>
      </c>
      <c r="B510" s="195">
        <f t="array" ref="B510">INDEX(Countries!D40:D767, MATCH(A510, Countries!B40:B767, 0))</f>
        <v/>
      </c>
      <c r="C510" s="163" t="inlineStr">
        <is>
          <t>Salt marsh</t>
        </is>
      </c>
      <c r="D510" s="176" t="n">
        <v>477</v>
      </c>
    </row>
    <row r="511">
      <c r="A511" s="126" t="inlineStr">
        <is>
          <t>El Salvador</t>
        </is>
      </c>
      <c r="B511" s="195">
        <f t="array" ref="B511">INDEX(Countries!D41:D768, MATCH(A511, Countries!B41:B768, 0))</f>
        <v/>
      </c>
      <c r="C511" s="163" t="inlineStr">
        <is>
          <t>Salt marsh</t>
        </is>
      </c>
      <c r="D511" s="176" t="n">
        <v>10</v>
      </c>
    </row>
    <row r="512">
      <c r="A512" s="126" t="inlineStr">
        <is>
          <t>Equatorial Guinea</t>
        </is>
      </c>
      <c r="B512" s="195">
        <f t="array" ref="B512">INDEX(Countries!D42:D769, MATCH(A512, Countries!B42:B769, 0))</f>
        <v/>
      </c>
      <c r="C512" s="163" t="inlineStr">
        <is>
          <t>Salt marsh</t>
        </is>
      </c>
      <c r="D512" s="176" t="n">
        <v>1</v>
      </c>
    </row>
    <row r="513">
      <c r="A513" s="126" t="inlineStr">
        <is>
          <t>Eritrea</t>
        </is>
      </c>
      <c r="B513" s="195">
        <f t="array" ref="B513">INDEX(Countries!D43:D770, MATCH(A513, Countries!B43:B770, 0))</f>
        <v/>
      </c>
      <c r="C513" s="163" t="inlineStr">
        <is>
          <t>Salt marsh</t>
        </is>
      </c>
      <c r="D513" s="176" t="n">
        <v>0</v>
      </c>
    </row>
    <row r="514">
      <c r="A514" s="126" t="inlineStr">
        <is>
          <t>Fiji</t>
        </is>
      </c>
      <c r="B514" s="195">
        <f t="array" ref="B514">INDEX(Countries!D44:D771, MATCH(A514, Countries!B44:B771, 0))</f>
        <v/>
      </c>
      <c r="C514" s="163" t="inlineStr">
        <is>
          <t>Salt marsh</t>
        </is>
      </c>
      <c r="D514" s="176" t="n">
        <v>0</v>
      </c>
    </row>
    <row r="515">
      <c r="A515" s="126" t="inlineStr">
        <is>
          <t>French Guiana</t>
        </is>
      </c>
      <c r="B515" s="195">
        <f t="array" ref="B515">INDEX(Countries!D45:D772, MATCH(A515, Countries!B45:B772, 0))</f>
        <v/>
      </c>
      <c r="C515" s="163" t="inlineStr">
        <is>
          <t>Salt marsh</t>
        </is>
      </c>
      <c r="D515" s="176" t="n">
        <v>13</v>
      </c>
    </row>
    <row r="516">
      <c r="A516" s="126" t="inlineStr">
        <is>
          <t>French Polynesia</t>
        </is>
      </c>
      <c r="B516" s="195">
        <f t="array" ref="B516">INDEX(Countries!D46:D773, MATCH(A516, Countries!B46:B773, 0))</f>
        <v/>
      </c>
      <c r="C516" s="163" t="inlineStr">
        <is>
          <t>Salt marsh</t>
        </is>
      </c>
      <c r="D516" s="176" t="n">
        <v>0</v>
      </c>
    </row>
    <row r="517">
      <c r="A517" s="126" t="inlineStr">
        <is>
          <t>French Southern Territories</t>
        </is>
      </c>
      <c r="B517" s="195">
        <f t="array" ref="B517">INDEX(Countries!D47:D774, MATCH(A517, Countries!B47:B774, 0))</f>
        <v/>
      </c>
      <c r="C517" s="163" t="inlineStr">
        <is>
          <t>Salt marsh</t>
        </is>
      </c>
      <c r="D517" s="176" t="n">
        <v>0</v>
      </c>
    </row>
    <row r="518">
      <c r="A518" s="126" t="inlineStr">
        <is>
          <t>Gabon</t>
        </is>
      </c>
      <c r="B518" s="195">
        <f t="array" ref="B518">INDEX(Countries!D48:D775, MATCH(A518, Countries!B48:B775, 0))</f>
        <v/>
      </c>
      <c r="C518" s="163" t="inlineStr">
        <is>
          <t>Salt marsh</t>
        </is>
      </c>
      <c r="D518" s="176" t="n">
        <v>94</v>
      </c>
    </row>
    <row r="519">
      <c r="A519" s="126" t="inlineStr">
        <is>
          <t>Gambia</t>
        </is>
      </c>
      <c r="B519" s="195">
        <f t="array" ref="B519">INDEX(Countries!D49:D776, MATCH(A519, Countries!B49:B776, 0))</f>
        <v/>
      </c>
      <c r="C519" s="163" t="inlineStr">
        <is>
          <t>Salt marsh</t>
        </is>
      </c>
      <c r="D519" s="176" t="n">
        <v>109</v>
      </c>
    </row>
    <row r="520">
      <c r="A520" s="126" t="inlineStr">
        <is>
          <t>Ghana</t>
        </is>
      </c>
      <c r="B520" s="195">
        <f t="array" ref="B520">INDEX(Countries!D50:D777, MATCH(A520, Countries!B50:B777, 0))</f>
        <v/>
      </c>
      <c r="C520" s="163" t="inlineStr">
        <is>
          <t>Salt marsh</t>
        </is>
      </c>
      <c r="D520" s="176" t="n">
        <v>46</v>
      </c>
    </row>
    <row r="521">
      <c r="A521" s="126" t="inlineStr">
        <is>
          <t>Grenada</t>
        </is>
      </c>
      <c r="B521" s="195">
        <f t="array" ref="B521">INDEX(Countries!D51:D778, MATCH(A521, Countries!B51:B778, 0))</f>
        <v/>
      </c>
      <c r="C521" s="163" t="inlineStr">
        <is>
          <t>Salt marsh</t>
        </is>
      </c>
      <c r="D521" s="176" t="n">
        <v>0</v>
      </c>
    </row>
    <row r="522">
      <c r="A522" s="126" t="inlineStr">
        <is>
          <t>Guadeloupe</t>
        </is>
      </c>
      <c r="B522" s="195">
        <f t="array" ref="B522">INDEX(Countries!D52:D779, MATCH(A522, Countries!B52:B779, 0))</f>
        <v/>
      </c>
      <c r="C522" s="163" t="inlineStr">
        <is>
          <t>Salt marsh</t>
        </is>
      </c>
      <c r="D522" s="176" t="n">
        <v>0</v>
      </c>
    </row>
    <row r="523">
      <c r="A523" s="126" t="inlineStr">
        <is>
          <t>Guam</t>
        </is>
      </c>
      <c r="B523" s="195">
        <f t="array" ref="B523">INDEX(Countries!D53:D780, MATCH(A523, Countries!B53:B780, 0))</f>
        <v/>
      </c>
      <c r="C523" s="163" t="inlineStr">
        <is>
          <t>Salt marsh</t>
        </is>
      </c>
      <c r="D523" s="176" t="n">
        <v>0</v>
      </c>
    </row>
    <row r="524">
      <c r="A524" s="126" t="inlineStr">
        <is>
          <t>Guatemala</t>
        </is>
      </c>
      <c r="B524" s="195">
        <f t="array" ref="B524">INDEX(Countries!D54:D781, MATCH(A524, Countries!B54:B781, 0))</f>
        <v/>
      </c>
      <c r="C524" s="163" t="inlineStr">
        <is>
          <t>Salt marsh</t>
        </is>
      </c>
      <c r="D524" s="176" t="n">
        <v>31</v>
      </c>
    </row>
    <row r="525">
      <c r="A525" s="126" t="inlineStr">
        <is>
          <t>Guinea</t>
        </is>
      </c>
      <c r="B525" s="195">
        <f t="array" ref="B525">INDEX(Countries!D55:D782, MATCH(A525, Countries!B55:B782, 0))</f>
        <v/>
      </c>
      <c r="C525" s="163" t="inlineStr">
        <is>
          <t>Salt marsh</t>
        </is>
      </c>
      <c r="D525" s="176" t="n">
        <v>9</v>
      </c>
    </row>
    <row r="526">
      <c r="A526" s="126" t="inlineStr">
        <is>
          <t>Guinea-Bissau</t>
        </is>
      </c>
      <c r="B526" s="195">
        <f t="array" ref="B526">INDEX(Countries!D56:D783, MATCH(A526, Countries!B56:B783, 0))</f>
        <v/>
      </c>
      <c r="C526" s="163" t="inlineStr">
        <is>
          <t>Salt marsh</t>
        </is>
      </c>
      <c r="D526" s="176" t="n">
        <v>186</v>
      </c>
    </row>
    <row r="527">
      <c r="A527" s="126" t="inlineStr">
        <is>
          <t>Guyana</t>
        </is>
      </c>
      <c r="B527" s="195">
        <f t="array" ref="B527">INDEX(Countries!D57:D784, MATCH(A527, Countries!B57:B784, 0))</f>
        <v/>
      </c>
      <c r="C527" s="163" t="inlineStr">
        <is>
          <t>Salt marsh</t>
        </is>
      </c>
      <c r="D527" s="176" t="n">
        <v>90</v>
      </c>
    </row>
    <row r="528">
      <c r="A528" s="126" t="inlineStr">
        <is>
          <t>Haiti</t>
        </is>
      </c>
      <c r="B528" s="195">
        <f t="array" ref="B528">INDEX(Countries!D58:D785, MATCH(A528, Countries!B58:B785, 0))</f>
        <v/>
      </c>
      <c r="C528" s="163" t="inlineStr">
        <is>
          <t>Salt marsh</t>
        </is>
      </c>
      <c r="D528" s="176" t="n">
        <v>104</v>
      </c>
    </row>
    <row r="529">
      <c r="A529" s="126" t="inlineStr">
        <is>
          <t>Honduras</t>
        </is>
      </c>
      <c r="B529" s="195">
        <f t="array" ref="B529">INDEX(Countries!D59:D786, MATCH(A529, Countries!B59:B786, 0))</f>
        <v/>
      </c>
      <c r="C529" s="163" t="inlineStr">
        <is>
          <t>Salt marsh</t>
        </is>
      </c>
      <c r="D529" s="175" t="n">
        <v>1062</v>
      </c>
    </row>
    <row r="530">
      <c r="A530" s="126" t="inlineStr">
        <is>
          <t>Iran (Islamic Republic of)</t>
        </is>
      </c>
      <c r="B530" s="195">
        <f t="array" ref="B530">INDEX(Countries!D60:D787, MATCH(A530, Countries!B60:B787, 0))</f>
        <v/>
      </c>
      <c r="C530" s="163" t="inlineStr">
        <is>
          <t>Salt marsh</t>
        </is>
      </c>
      <c r="D530" s="176" t="n">
        <v>30</v>
      </c>
    </row>
    <row r="531">
      <c r="A531" s="126" t="inlineStr">
        <is>
          <t>Jamaica</t>
        </is>
      </c>
      <c r="B531" s="195">
        <f t="array" ref="B531">INDEX(Countries!D61:D788, MATCH(A531, Countries!B61:B788, 0))</f>
        <v/>
      </c>
      <c r="C531" s="163" t="inlineStr">
        <is>
          <t>Salt marsh</t>
        </is>
      </c>
      <c r="D531" s="176" t="n">
        <v>56</v>
      </c>
    </row>
    <row r="532">
      <c r="A532" s="126" t="inlineStr">
        <is>
          <t>Japan</t>
        </is>
      </c>
      <c r="B532" s="195">
        <f t="array" ref="B532">INDEX(Countries!D62:D789, MATCH(A532, Countries!B62:B789, 0))</f>
        <v/>
      </c>
      <c r="C532" s="163" t="inlineStr">
        <is>
          <t>Salt marsh</t>
        </is>
      </c>
      <c r="D532" s="176" t="n">
        <v>689</v>
      </c>
    </row>
    <row r="533">
      <c r="A533" s="126" t="inlineStr">
        <is>
          <t>Kiribati</t>
        </is>
      </c>
      <c r="B533" s="195">
        <f t="array" ref="B533">INDEX(Countries!D63:D790, MATCH(A533, Countries!B63:B790, 0))</f>
        <v/>
      </c>
      <c r="C533" s="163" t="inlineStr">
        <is>
          <t>Salt marsh</t>
        </is>
      </c>
      <c r="D533" s="176" t="n">
        <v>0</v>
      </c>
    </row>
    <row r="534">
      <c r="A534" s="126" t="inlineStr">
        <is>
          <t>Liberia</t>
        </is>
      </c>
      <c r="B534" s="195">
        <f t="array" ref="B534">INDEX(Countries!D64:D791, MATCH(A534, Countries!B64:B791, 0))</f>
        <v/>
      </c>
      <c r="C534" s="163" t="inlineStr">
        <is>
          <t>Salt marsh</t>
        </is>
      </c>
      <c r="D534" s="176" t="n">
        <v>1</v>
      </c>
    </row>
    <row r="535">
      <c r="A535" s="126" t="inlineStr">
        <is>
          <t>Madagascar</t>
        </is>
      </c>
      <c r="B535" s="195">
        <f t="array" ref="B535">INDEX(Countries!D65:D792, MATCH(A535, Countries!B65:B792, 0))</f>
        <v/>
      </c>
      <c r="C535" s="163" t="inlineStr">
        <is>
          <t>Salt marsh</t>
        </is>
      </c>
      <c r="D535" s="176" t="n">
        <v>414</v>
      </c>
    </row>
    <row r="536">
      <c r="A536" s="126" t="inlineStr">
        <is>
          <t>Malaysia</t>
        </is>
      </c>
      <c r="B536" s="195">
        <f t="array" ref="B536">INDEX(Countries!D66:D793, MATCH(A536, Countries!B66:B793, 0))</f>
        <v/>
      </c>
      <c r="C536" s="163" t="inlineStr">
        <is>
          <t>Salt marsh</t>
        </is>
      </c>
      <c r="D536" s="176" t="n">
        <v>10</v>
      </c>
    </row>
    <row r="537">
      <c r="A537" s="126" t="inlineStr">
        <is>
          <t>Maldives</t>
        </is>
      </c>
      <c r="B537" s="195">
        <f t="array" ref="B537">INDEX(Countries!D67:D794, MATCH(A537, Countries!B67:B794, 0))</f>
        <v/>
      </c>
      <c r="C537" s="163" t="inlineStr">
        <is>
          <t>Salt marsh</t>
        </is>
      </c>
      <c r="D537" s="176" t="n">
        <v>0</v>
      </c>
    </row>
    <row r="538">
      <c r="A538" s="126" t="inlineStr">
        <is>
          <t>Marshall Islands</t>
        </is>
      </c>
      <c r="B538" s="195">
        <f t="array" ref="B538">INDEX(Countries!D68:D795, MATCH(A538, Countries!B68:B795, 0))</f>
        <v/>
      </c>
      <c r="C538" s="163" t="inlineStr">
        <is>
          <t>Salt marsh</t>
        </is>
      </c>
      <c r="D538" s="176" t="n">
        <v>0</v>
      </c>
    </row>
    <row r="539">
      <c r="A539" s="126" t="inlineStr">
        <is>
          <t>Martinique</t>
        </is>
      </c>
      <c r="B539" s="195">
        <f t="array" ref="B539">INDEX(Countries!D69:D796, MATCH(A539, Countries!B69:B796, 0))</f>
        <v/>
      </c>
      <c r="C539" s="163" t="inlineStr">
        <is>
          <t>Salt marsh</t>
        </is>
      </c>
      <c r="D539" s="176" t="n">
        <v>0</v>
      </c>
    </row>
    <row r="540">
      <c r="A540" s="126" t="inlineStr">
        <is>
          <t>Mauritania</t>
        </is>
      </c>
      <c r="B540" s="195">
        <f t="array" ref="B540">INDEX(Countries!D70:D797, MATCH(A540, Countries!B70:B797, 0))</f>
        <v/>
      </c>
      <c r="C540" s="163" t="inlineStr">
        <is>
          <t>Salt marsh</t>
        </is>
      </c>
      <c r="D540" s="176" t="n">
        <v>77</v>
      </c>
    </row>
    <row r="541">
      <c r="A541" s="126" t="inlineStr">
        <is>
          <t>Mauritius</t>
        </is>
      </c>
      <c r="B541" s="195">
        <f t="array" ref="B541">INDEX(Countries!D71:D798, MATCH(A541, Countries!B71:B798, 0))</f>
        <v/>
      </c>
      <c r="C541" s="163" t="inlineStr">
        <is>
          <t>Salt marsh</t>
        </is>
      </c>
      <c r="D541" s="176" t="n">
        <v>0</v>
      </c>
    </row>
    <row r="542">
      <c r="A542" s="126" t="inlineStr">
        <is>
          <t>Mayotte</t>
        </is>
      </c>
      <c r="B542" s="195">
        <f t="array" ref="B542">INDEX(Countries!D72:D799, MATCH(A542, Countries!B72:B799, 0))</f>
        <v/>
      </c>
      <c r="C542" s="163" t="inlineStr">
        <is>
          <t>Salt marsh</t>
        </is>
      </c>
      <c r="D542" s="176" t="n">
        <v>0</v>
      </c>
    </row>
    <row r="543">
      <c r="A543" s="126" t="inlineStr">
        <is>
          <t>Micronesia (Federated States of)</t>
        </is>
      </c>
      <c r="B543" s="195">
        <f t="array" ref="B543">INDEX(Countries!D73:D800, MATCH(A543, Countries!B73:B800, 0))</f>
        <v/>
      </c>
      <c r="C543" s="163" t="inlineStr">
        <is>
          <t>Salt marsh</t>
        </is>
      </c>
      <c r="D543" s="176" t="n">
        <v>0</v>
      </c>
    </row>
    <row r="544">
      <c r="A544" s="126" t="inlineStr">
        <is>
          <t>Mozambique</t>
        </is>
      </c>
      <c r="B544" s="195">
        <f t="array" ref="B544">INDEX(Countries!D74:D801, MATCH(A544, Countries!B74:B801, 0))</f>
        <v/>
      </c>
      <c r="C544" s="163" t="inlineStr">
        <is>
          <t>Salt marsh</t>
        </is>
      </c>
      <c r="D544" s="175" t="n">
        <v>3627</v>
      </c>
    </row>
    <row r="545">
      <c r="A545" s="126" t="inlineStr">
        <is>
          <t>Myanmar</t>
        </is>
      </c>
      <c r="B545" s="195">
        <f t="array" ref="B545">INDEX(Countries!D75:D802, MATCH(A545, Countries!B75:B802, 0))</f>
        <v/>
      </c>
      <c r="C545" s="163" t="inlineStr">
        <is>
          <t>Salt marsh</t>
        </is>
      </c>
      <c r="D545" s="176" t="n">
        <v>332</v>
      </c>
    </row>
    <row r="546">
      <c r="A546" s="126" t="inlineStr">
        <is>
          <t>New Caledonia</t>
        </is>
      </c>
      <c r="B546" s="195">
        <f t="array" ref="B546">INDEX(Countries!D76:D803, MATCH(A546, Countries!B76:B803, 0))</f>
        <v/>
      </c>
      <c r="C546" s="163" t="inlineStr">
        <is>
          <t>Salt marsh</t>
        </is>
      </c>
      <c r="D546" s="176" t="n">
        <v>4</v>
      </c>
    </row>
    <row r="547">
      <c r="A547" s="126" t="inlineStr">
        <is>
          <t>New Zealand</t>
        </is>
      </c>
      <c r="B547" s="195">
        <f t="array" ref="B547">INDEX(Countries!D77:D804, MATCH(A547, Countries!B77:B804, 0))</f>
        <v/>
      </c>
      <c r="C547" s="163" t="inlineStr">
        <is>
          <t>Salt marsh</t>
        </is>
      </c>
      <c r="D547" s="176" t="n">
        <v>661</v>
      </c>
    </row>
    <row r="548">
      <c r="A548" s="126" t="inlineStr">
        <is>
          <t>Nicaragua</t>
        </is>
      </c>
      <c r="B548" s="195">
        <f t="array" ref="B548">INDEX(Countries!D78:D805, MATCH(A548, Countries!B78:B805, 0))</f>
        <v/>
      </c>
      <c r="C548" s="163" t="inlineStr">
        <is>
          <t>Salt marsh</t>
        </is>
      </c>
      <c r="D548" s="175" t="n">
        <v>1511</v>
      </c>
    </row>
    <row r="549">
      <c r="A549" s="126" t="inlineStr">
        <is>
          <t>Nigeria</t>
        </is>
      </c>
      <c r="B549" s="195">
        <f t="array" ref="B549">INDEX(Countries!D79:D806, MATCH(A549, Countries!B79:B806, 0))</f>
        <v/>
      </c>
      <c r="C549" s="163" t="inlineStr">
        <is>
          <t>Salt marsh</t>
        </is>
      </c>
      <c r="D549" s="176" t="n">
        <v>58</v>
      </c>
    </row>
    <row r="550">
      <c r="A550" s="126" t="inlineStr">
        <is>
          <t>Oman</t>
        </is>
      </c>
      <c r="B550" s="195">
        <f t="array" ref="B550">INDEX(Countries!D80:D807, MATCH(A550, Countries!B80:B807, 0))</f>
        <v/>
      </c>
      <c r="C550" s="163" t="inlineStr">
        <is>
          <t>Salt marsh</t>
        </is>
      </c>
      <c r="D550" s="176" t="n">
        <v>2</v>
      </c>
    </row>
    <row r="551">
      <c r="A551" s="126" t="inlineStr">
        <is>
          <t>Pakistan</t>
        </is>
      </c>
      <c r="B551" s="195">
        <f t="array" ref="B551">INDEX(Countries!D81:D808, MATCH(A551, Countries!B81:B808, 0))</f>
        <v/>
      </c>
      <c r="C551" s="163" t="inlineStr">
        <is>
          <t>Salt marsh</t>
        </is>
      </c>
      <c r="D551" s="176" t="n">
        <v>5</v>
      </c>
    </row>
    <row r="552">
      <c r="A552" s="126" t="inlineStr">
        <is>
          <t>Palau</t>
        </is>
      </c>
      <c r="B552" s="195">
        <f t="array" ref="B552">INDEX(Countries!D82:D809, MATCH(A552, Countries!B82:B809, 0))</f>
        <v/>
      </c>
      <c r="C552" s="163" t="inlineStr">
        <is>
          <t>Salt marsh</t>
        </is>
      </c>
      <c r="D552" s="176" t="n">
        <v>0</v>
      </c>
    </row>
    <row r="553">
      <c r="A553" s="126" t="inlineStr">
        <is>
          <t>Panama</t>
        </is>
      </c>
      <c r="B553" s="195">
        <f t="array" ref="B553">INDEX(Countries!D83:D810, MATCH(A553, Countries!B83:B810, 0))</f>
        <v/>
      </c>
      <c r="C553" s="163" t="inlineStr">
        <is>
          <t>Salt marsh</t>
        </is>
      </c>
      <c r="D553" s="176" t="n">
        <v>7</v>
      </c>
    </row>
    <row r="554">
      <c r="A554" s="126" t="inlineStr">
        <is>
          <t>Papua New Guinea</t>
        </is>
      </c>
      <c r="B554" s="195">
        <f t="array" ref="B554">INDEX(Countries!D84:D811, MATCH(A554, Countries!B84:B811, 0))</f>
        <v/>
      </c>
      <c r="C554" s="163" t="inlineStr">
        <is>
          <t>Salt marsh</t>
        </is>
      </c>
      <c r="D554" s="176" t="n">
        <v>143</v>
      </c>
    </row>
    <row r="555">
      <c r="A555" s="126" t="inlineStr">
        <is>
          <t>Peru</t>
        </is>
      </c>
      <c r="B555" s="195">
        <f t="array" ref="B555">INDEX(Countries!D85:D812, MATCH(A555, Countries!B85:B812, 0))</f>
        <v/>
      </c>
      <c r="C555" s="163" t="inlineStr">
        <is>
          <t>Salt marsh</t>
        </is>
      </c>
      <c r="D555" s="176" t="n">
        <v>27</v>
      </c>
    </row>
    <row r="556">
      <c r="A556" s="126" t="inlineStr">
        <is>
          <t>Philippines</t>
        </is>
      </c>
      <c r="B556" s="195">
        <f t="array" ref="B556">INDEX(Countries!D86:D813, MATCH(A556, Countries!B86:B813, 0))</f>
        <v/>
      </c>
      <c r="C556" s="163" t="inlineStr">
        <is>
          <t>Salt marsh</t>
        </is>
      </c>
      <c r="D556" s="176" t="n">
        <v>20</v>
      </c>
    </row>
    <row r="557">
      <c r="A557" s="126" t="inlineStr">
        <is>
          <t>Puerto Rico</t>
        </is>
      </c>
      <c r="B557" s="195">
        <f t="array" ref="B557">INDEX(Countries!D87:D814, MATCH(A557, Countries!B87:B814, 0))</f>
        <v/>
      </c>
      <c r="C557" s="163" t="inlineStr">
        <is>
          <t>Salt marsh</t>
        </is>
      </c>
      <c r="D557" s="176" t="n">
        <v>6</v>
      </c>
    </row>
    <row r="558">
      <c r="A558" s="126" t="inlineStr">
        <is>
          <t>Qatar</t>
        </is>
      </c>
      <c r="B558" s="195">
        <f t="array" ref="B558">INDEX(Countries!D8:D815, MATCH(A558, Countries!B8:B815, 0))</f>
        <v/>
      </c>
      <c r="C558" s="163" t="inlineStr">
        <is>
          <t>Salt marsh</t>
        </is>
      </c>
      <c r="D558" s="176" t="n">
        <v>2</v>
      </c>
    </row>
    <row r="559">
      <c r="A559" s="126" t="inlineStr">
        <is>
          <t>Congo</t>
        </is>
      </c>
      <c r="B559" s="195">
        <f t="array" ref="B559">INDEX(Countries!D9:D816, MATCH(A559, Countries!B9:B816, 0))</f>
        <v/>
      </c>
      <c r="C559" s="163" t="inlineStr">
        <is>
          <t>Salt marsh</t>
        </is>
      </c>
      <c r="D559" s="176" t="n">
        <v>5</v>
      </c>
    </row>
    <row r="560">
      <c r="A560" s="126" t="inlineStr">
        <is>
          <t>Saint Kitts and Nevis</t>
        </is>
      </c>
      <c r="B560" s="195">
        <f t="array" ref="B560">INDEX(Countries!D90:D817, MATCH(A560, Countries!B90:B817, 0))</f>
        <v/>
      </c>
      <c r="C560" s="163" t="inlineStr">
        <is>
          <t>Salt marsh</t>
        </is>
      </c>
      <c r="D560" s="176" t="n">
        <v>0</v>
      </c>
    </row>
    <row r="561">
      <c r="A561" s="126" t="inlineStr">
        <is>
          <t>Saint Lucia</t>
        </is>
      </c>
      <c r="B561" s="195">
        <f t="array" ref="B561">INDEX(Countries!D91:D818, MATCH(A561, Countries!B91:B818, 0))</f>
        <v/>
      </c>
      <c r="C561" s="163" t="inlineStr">
        <is>
          <t>Salt marsh</t>
        </is>
      </c>
      <c r="D561" s="176" t="n">
        <v>0</v>
      </c>
    </row>
    <row r="562">
      <c r="A562" s="126" t="inlineStr">
        <is>
          <t>Saint Vincent and the Grenadines</t>
        </is>
      </c>
      <c r="B562" s="195">
        <f t="array" ref="B562">INDEX(Countries!D92:D819, MATCH(A562, Countries!B92:B819, 0))</f>
        <v/>
      </c>
      <c r="C562" s="163" t="inlineStr">
        <is>
          <t>Salt marsh</t>
        </is>
      </c>
      <c r="D562" s="176" t="n">
        <v>0</v>
      </c>
    </row>
    <row r="563">
      <c r="A563" s="126" t="inlineStr">
        <is>
          <t>Saint Martin (French part)</t>
        </is>
      </c>
      <c r="B563" s="195">
        <f t="array" ref="B563">INDEX(Countries!D93:D820, MATCH(A563, Countries!B93:B820, 0))</f>
        <v/>
      </c>
      <c r="C563" s="163" t="inlineStr">
        <is>
          <t>Salt marsh</t>
        </is>
      </c>
      <c r="D563" s="176" t="n">
        <v>0</v>
      </c>
    </row>
    <row r="564">
      <c r="A564" s="126" t="inlineStr">
        <is>
          <t>Samoa</t>
        </is>
      </c>
      <c r="B564" s="195">
        <f t="array" ref="B564">INDEX(Countries!D94:D821, MATCH(A564, Countries!B94:B821, 0))</f>
        <v/>
      </c>
      <c r="C564" s="163" t="inlineStr">
        <is>
          <t>Salt marsh</t>
        </is>
      </c>
      <c r="D564" s="176" t="n">
        <v>0</v>
      </c>
    </row>
    <row r="565">
      <c r="A565" s="126" t="inlineStr">
        <is>
          <t>Sao Tome and Principe</t>
        </is>
      </c>
      <c r="B565" s="195">
        <f t="array" ref="B565">INDEX(Countries!D95:D822, MATCH(A565, Countries!B95:B822, 0))</f>
        <v/>
      </c>
      <c r="C565" s="163" t="inlineStr">
        <is>
          <t>Salt marsh</t>
        </is>
      </c>
      <c r="D565" s="176" t="n">
        <v>0</v>
      </c>
    </row>
    <row r="566">
      <c r="A566" s="126" t="inlineStr">
        <is>
          <t>Saudi Arabia</t>
        </is>
      </c>
      <c r="B566" s="195">
        <f t="array" ref="B566">INDEX(Countries!D96:D823, MATCH(A566, Countries!B96:B823, 0))</f>
        <v/>
      </c>
      <c r="C566" s="163" t="inlineStr">
        <is>
          <t>Salt marsh</t>
        </is>
      </c>
      <c r="D566" s="176" t="n">
        <v>5</v>
      </c>
    </row>
    <row r="567">
      <c r="A567" s="126" t="inlineStr">
        <is>
          <t>Senegal</t>
        </is>
      </c>
      <c r="B567" s="195">
        <f t="array" ref="B567">INDEX(Countries!D97:D824, MATCH(A567, Countries!B97:B824, 0))</f>
        <v/>
      </c>
      <c r="C567" s="163" t="inlineStr">
        <is>
          <t>Salt marsh</t>
        </is>
      </c>
      <c r="D567" s="176" t="n">
        <v>141</v>
      </c>
    </row>
    <row r="568">
      <c r="A568" s="126" t="inlineStr">
        <is>
          <t>Seychelles</t>
        </is>
      </c>
      <c r="B568" s="195">
        <f t="array" ref="B568">INDEX(Countries!D98:D825, MATCH(A568, Countries!B98:B825, 0))</f>
        <v/>
      </c>
      <c r="C568" s="163" t="inlineStr">
        <is>
          <t>Salt marsh</t>
        </is>
      </c>
      <c r="D568" s="176" t="n">
        <v>0</v>
      </c>
    </row>
    <row r="569">
      <c r="A569" s="126" t="inlineStr">
        <is>
          <t>Sierra Leone</t>
        </is>
      </c>
      <c r="B569" s="195">
        <f t="array" ref="B569">INDEX(Countries!D99:D826, MATCH(A569, Countries!B99:B826, 0))</f>
        <v/>
      </c>
      <c r="C569" s="163" t="inlineStr">
        <is>
          <t>Salt marsh</t>
        </is>
      </c>
      <c r="D569" s="176" t="n">
        <v>57</v>
      </c>
    </row>
    <row r="570">
      <c r="A570" s="126" t="inlineStr">
        <is>
          <t>Singapore</t>
        </is>
      </c>
      <c r="B570" s="195">
        <f t="array" ref="B570">INDEX(Countries!D100:D827, MATCH(A570, Countries!B100:B827, 0))</f>
        <v/>
      </c>
      <c r="C570" s="163" t="inlineStr">
        <is>
          <t>Salt marsh</t>
        </is>
      </c>
      <c r="D570" s="176" t="n">
        <v>0</v>
      </c>
    </row>
    <row r="571">
      <c r="A571" s="126" t="inlineStr">
        <is>
          <t>Sint Maarten (Dutch part)</t>
        </is>
      </c>
      <c r="B571" s="195">
        <f t="array" ref="B571">INDEX(Countries!D101:D828, MATCH(A571, Countries!B101:B828, 0))</f>
        <v/>
      </c>
      <c r="C571" s="163" t="inlineStr">
        <is>
          <t>Salt marsh</t>
        </is>
      </c>
      <c r="D571" s="176" t="n">
        <v>0</v>
      </c>
    </row>
    <row r="572">
      <c r="A572" s="126" t="inlineStr">
        <is>
          <t>Solomon Islands</t>
        </is>
      </c>
      <c r="B572" s="195">
        <f t="array" ref="B572">INDEX(Countries!D102:D829, MATCH(A572, Countries!B102:B829, 0))</f>
        <v/>
      </c>
      <c r="C572" s="163" t="inlineStr">
        <is>
          <t>Salt marsh</t>
        </is>
      </c>
      <c r="D572" s="176" t="n">
        <v>0</v>
      </c>
    </row>
    <row r="573">
      <c r="A573" s="126" t="inlineStr">
        <is>
          <t>Somalia</t>
        </is>
      </c>
      <c r="B573" s="195">
        <f t="array" ref="B573">INDEX(Countries!D103:D830, MATCH(A573, Countries!B103:B830, 0))</f>
        <v/>
      </c>
      <c r="C573" s="163" t="inlineStr">
        <is>
          <t>Salt marsh</t>
        </is>
      </c>
      <c r="D573" s="176" t="n">
        <v>1</v>
      </c>
    </row>
    <row r="574">
      <c r="A574" s="126" t="inlineStr">
        <is>
          <t>South Africa</t>
        </is>
      </c>
      <c r="B574" s="195">
        <f t="array" ref="B574">INDEX(Countries!D104:D831, MATCH(A574, Countries!B104:B831, 0))</f>
        <v/>
      </c>
      <c r="C574" s="163" t="inlineStr">
        <is>
          <t>Salt marsh</t>
        </is>
      </c>
      <c r="D574" s="176" t="n">
        <v>241</v>
      </c>
    </row>
    <row r="575">
      <c r="A575" s="126" t="inlineStr">
        <is>
          <t>Sri Lanka</t>
        </is>
      </c>
      <c r="B575" s="195">
        <f t="array" ref="B575">INDEX(Countries!D105:D832, MATCH(A575, Countries!B105:B832, 0))</f>
        <v/>
      </c>
      <c r="C575" s="163" t="inlineStr">
        <is>
          <t>Salt marsh</t>
        </is>
      </c>
      <c r="D575" s="176" t="n">
        <v>17</v>
      </c>
    </row>
    <row r="576">
      <c r="A576" s="126" t="inlineStr">
        <is>
          <t>Sudan</t>
        </is>
      </c>
      <c r="B576" s="195">
        <f t="array" ref="B576">INDEX(Countries!D106:D833, MATCH(A576, Countries!B106:B833, 0))</f>
        <v/>
      </c>
      <c r="C576" s="163" t="inlineStr">
        <is>
          <t>Salt marsh</t>
        </is>
      </c>
      <c r="D576" s="176" t="n">
        <v>0</v>
      </c>
    </row>
    <row r="577">
      <c r="A577" s="126" t="inlineStr">
        <is>
          <t>Suriname</t>
        </is>
      </c>
      <c r="B577" s="195">
        <f t="array" ref="B577">INDEX(Countries!D107:D834, MATCH(A577, Countries!B107:B834, 0))</f>
        <v/>
      </c>
      <c r="C577" s="163" t="inlineStr">
        <is>
          <t>Salt marsh</t>
        </is>
      </c>
      <c r="D577" s="176" t="n">
        <v>115</v>
      </c>
    </row>
    <row r="578">
      <c r="A578" s="126" t="inlineStr">
        <is>
          <t>Taiwan</t>
        </is>
      </c>
      <c r="B578" s="195">
        <f t="array" ref="B578">INDEX(Countries!D108:D835, MATCH(A578, Countries!B108:B835, 0))</f>
        <v/>
      </c>
      <c r="C578" s="163" t="inlineStr">
        <is>
          <t>Salt marsh</t>
        </is>
      </c>
      <c r="D578" s="176" t="n">
        <v>6</v>
      </c>
    </row>
    <row r="579">
      <c r="A579" s="126" t="inlineStr">
        <is>
          <t>Tanzania, United Republic of</t>
        </is>
      </c>
      <c r="B579" s="195">
        <f t="array" ref="B579">INDEX(Countries!D109:D836, MATCH(A579, Countries!B109:B836, 0))</f>
        <v/>
      </c>
      <c r="C579" s="163" t="inlineStr">
        <is>
          <t>Salt marsh</t>
        </is>
      </c>
      <c r="D579" s="176" t="n">
        <v>16</v>
      </c>
    </row>
    <row r="580">
      <c r="A580" s="126" t="inlineStr">
        <is>
          <t>Thailand</t>
        </is>
      </c>
      <c r="B580" s="195">
        <f t="array" ref="B580">INDEX(Countries!D110:D837, MATCH(A580, Countries!B110:B837, 0))</f>
        <v/>
      </c>
      <c r="C580" s="163" t="inlineStr">
        <is>
          <t>Salt marsh</t>
        </is>
      </c>
      <c r="D580" s="176" t="n">
        <v>49</v>
      </c>
    </row>
    <row r="581">
      <c r="A581" s="126" t="inlineStr">
        <is>
          <t>Timor-Leste</t>
        </is>
      </c>
      <c r="B581" s="195">
        <f t="array" ref="B581">INDEX(Countries!D111:D838, MATCH(A581, Countries!B111:B838, 0))</f>
        <v/>
      </c>
      <c r="C581" s="163" t="inlineStr">
        <is>
          <t>Salt marsh</t>
        </is>
      </c>
      <c r="D581" s="176" t="n">
        <v>1</v>
      </c>
    </row>
    <row r="582">
      <c r="A582" s="126" t="inlineStr">
        <is>
          <t>Togo</t>
        </is>
      </c>
      <c r="B582" s="195">
        <f t="array" ref="B582">INDEX(Countries!D112:D839, MATCH(A582, Countries!B112:B839, 0))</f>
        <v/>
      </c>
      <c r="C582" s="163" t="inlineStr">
        <is>
          <t>Salt marsh</t>
        </is>
      </c>
      <c r="D582" s="176" t="n">
        <v>14</v>
      </c>
    </row>
    <row r="583">
      <c r="A583" s="126" t="inlineStr">
        <is>
          <t>Tonga</t>
        </is>
      </c>
      <c r="B583" s="195">
        <f t="array" ref="B583">INDEX(Countries!D113:D840, MATCH(A583, Countries!B113:B840, 0))</f>
        <v/>
      </c>
      <c r="C583" s="163" t="inlineStr">
        <is>
          <t>Salt marsh</t>
        </is>
      </c>
      <c r="D583" s="176" t="n">
        <v>0</v>
      </c>
    </row>
    <row r="584">
      <c r="A584" s="126" t="inlineStr">
        <is>
          <t>Trinidad and Tobago</t>
        </is>
      </c>
      <c r="B584" s="195">
        <f t="array" ref="B584">INDEX(Countries!D113:D841, MATCH(A584, Countries!B113:B841, 0))</f>
        <v/>
      </c>
      <c r="C584" s="163" t="inlineStr">
        <is>
          <t>Salt marsh</t>
        </is>
      </c>
      <c r="D584" s="176" t="n">
        <v>2</v>
      </c>
    </row>
    <row r="585">
      <c r="A585" s="126" t="inlineStr">
        <is>
          <t>Turks and Caicos Islands</t>
        </is>
      </c>
      <c r="B585" s="195">
        <f t="array" ref="B585">INDEX(Countries!D114:D842, MATCH(A585, Countries!B114:B842, 0))</f>
        <v/>
      </c>
      <c r="C585" s="163" t="inlineStr">
        <is>
          <t>Salt marsh</t>
        </is>
      </c>
      <c r="D585" s="176" t="n">
        <v>1</v>
      </c>
    </row>
    <row r="586">
      <c r="A586" s="126" t="inlineStr">
        <is>
          <t>Tuvalu</t>
        </is>
      </c>
      <c r="B586" s="195">
        <f t="array" ref="B586">INDEX(Countries!D115:D843, MATCH(A586, Countries!B115:B843, 0))</f>
        <v/>
      </c>
      <c r="C586" s="163" t="inlineStr">
        <is>
          <t>Salt marsh</t>
        </is>
      </c>
      <c r="D586" s="176" t="n">
        <v>0</v>
      </c>
    </row>
    <row r="587">
      <c r="A587" s="126" t="inlineStr">
        <is>
          <t>United Arab Emirates</t>
        </is>
      </c>
      <c r="B587" s="195">
        <f t="array" ref="B587">INDEX(Countries!D116:D844, MATCH(A587, Countries!B116:B844, 0))</f>
        <v/>
      </c>
      <c r="C587" s="163" t="inlineStr">
        <is>
          <t>Salt marsh</t>
        </is>
      </c>
      <c r="D587" s="176" t="n">
        <v>20</v>
      </c>
    </row>
    <row r="588">
      <c r="A588" s="126" t="inlineStr">
        <is>
          <t>Vanuatu</t>
        </is>
      </c>
      <c r="B588" s="195">
        <f t="array" ref="B588">INDEX(Countries!D117:D845, MATCH(A588, Countries!B117:B845, 0))</f>
        <v/>
      </c>
      <c r="C588" s="163" t="inlineStr">
        <is>
          <t>Salt marsh</t>
        </is>
      </c>
      <c r="D588" s="176" t="n">
        <v>0</v>
      </c>
    </row>
    <row r="589">
      <c r="A589" s="126" t="inlineStr">
        <is>
          <t>Venezuela, Bolivarian Republic of</t>
        </is>
      </c>
      <c r="B589" s="195">
        <f t="array" ref="B589">INDEX(Countries!D118:D846, MATCH(A589, Countries!B118:B846, 0))</f>
        <v/>
      </c>
      <c r="C589" s="163" t="inlineStr">
        <is>
          <t>Salt marsh</t>
        </is>
      </c>
      <c r="D589" s="176" t="n">
        <v>446</v>
      </c>
    </row>
    <row r="590">
      <c r="A590" s="126" t="inlineStr">
        <is>
          <t>Viet Nam</t>
        </is>
      </c>
      <c r="B590" s="195">
        <f t="array" ref="B590">INDEX(Countries!D119:D847, MATCH(A590, Countries!B119:B847, 0))</f>
        <v/>
      </c>
      <c r="C590" s="163" t="inlineStr">
        <is>
          <t>Salt marsh</t>
        </is>
      </c>
      <c r="D590" s="176" t="n">
        <v>33</v>
      </c>
    </row>
    <row r="591">
      <c r="A591" s="126" t="inlineStr">
        <is>
          <t>Virgin Islands, U.S.</t>
        </is>
      </c>
      <c r="B591" s="195">
        <f t="array" ref="B591">INDEX(Countries!D120:D848, MATCH(A591, Countries!B120:B848, 0))</f>
        <v/>
      </c>
      <c r="C591" s="163" t="inlineStr">
        <is>
          <t>Salt marsh</t>
        </is>
      </c>
      <c r="D591" s="176" t="n">
        <v>0</v>
      </c>
    </row>
    <row r="592">
      <c r="A592" s="126" t="inlineStr">
        <is>
          <t>Wallis and Futuna</t>
        </is>
      </c>
      <c r="B592" s="195">
        <f t="array" ref="B592">INDEX(Countries!D121:D849, MATCH(A592, Countries!B121:B849, 0))</f>
        <v/>
      </c>
      <c r="C592" s="163" t="inlineStr">
        <is>
          <t>Salt marsh</t>
        </is>
      </c>
      <c r="D592" s="176" t="n">
        <v>0</v>
      </c>
    </row>
    <row r="593">
      <c r="A593" s="126" t="inlineStr">
        <is>
          <t>Yemen</t>
        </is>
      </c>
      <c r="B593" s="195">
        <f t="array" ref="B593">INDEX(Countries!D122:D850, MATCH(A593, Countries!B122:B850, 0))</f>
        <v/>
      </c>
      <c r="C593" s="163" t="inlineStr">
        <is>
          <t>Salt marsh</t>
        </is>
      </c>
      <c r="D593" s="176" t="n">
        <v>0</v>
      </c>
    </row>
    <row r="594">
      <c r="A594" s="126" t="inlineStr">
        <is>
          <t>Italy</t>
        </is>
      </c>
      <c r="B594" s="195">
        <f t="array" ref="B594">INDEX(Countries!D1:D851, MATCH(A594, Countries!B1:B851, 0))</f>
        <v/>
      </c>
      <c r="C594" s="163" t="inlineStr">
        <is>
          <t>Salt marsh</t>
        </is>
      </c>
      <c r="D594" s="176" t="n">
        <v>618</v>
      </c>
    </row>
    <row r="595">
      <c r="A595" s="126" t="inlineStr">
        <is>
          <t>Ukraine</t>
        </is>
      </c>
      <c r="B595" s="195">
        <f t="array" ref="B595">INDEX(Countries!D124:D852, MATCH(A595, Countries!B124:B852, 0))</f>
        <v/>
      </c>
      <c r="C595" s="163" t="inlineStr">
        <is>
          <t>Salt marsh</t>
        </is>
      </c>
      <c r="D595" s="175" t="n">
        <v>2494</v>
      </c>
    </row>
    <row r="596">
      <c r="A596" s="126" t="inlineStr">
        <is>
          <t>Tunisia</t>
        </is>
      </c>
      <c r="B596" s="195">
        <f t="array" ref="B596">INDEX(Countries!D125:D853, MATCH(A596, Countries!B125:B853, 0))</f>
        <v/>
      </c>
      <c r="C596" s="163" t="inlineStr">
        <is>
          <t>Salt marsh</t>
        </is>
      </c>
      <c r="D596" s="176" t="n">
        <v>145</v>
      </c>
    </row>
    <row r="597">
      <c r="A597" s="126" t="inlineStr">
        <is>
          <t>Spain</t>
        </is>
      </c>
      <c r="B597" s="195">
        <f t="array" ref="B597">INDEX(Countries!D126:D854, MATCH(A597, Countries!B126:B854, 0))</f>
        <v/>
      </c>
      <c r="C597" s="163" t="inlineStr">
        <is>
          <t>Salt marsh</t>
        </is>
      </c>
      <c r="D597" s="176" t="n">
        <v>921</v>
      </c>
    </row>
    <row r="598">
      <c r="A598" s="126" t="inlineStr">
        <is>
          <t>Kuwait</t>
        </is>
      </c>
      <c r="B598" s="195">
        <f t="array" ref="B598">INDEX(Countries!D1:D855, MATCH(A598, Countries!B1:B855, 0))</f>
        <v/>
      </c>
      <c r="C598" s="163" t="inlineStr">
        <is>
          <t>Salt marsh</t>
        </is>
      </c>
      <c r="D598" s="176" t="n">
        <v>2</v>
      </c>
    </row>
    <row r="599">
      <c r="A599" s="126" t="inlineStr">
        <is>
          <t>Denmark</t>
        </is>
      </c>
      <c r="B599" s="195">
        <f t="array" ref="B599">INDEX(Countries!D2:D856, MATCH(A599, Countries!B2:B856, 0))</f>
        <v/>
      </c>
      <c r="C599" s="163" t="inlineStr">
        <is>
          <t>Salt marsh</t>
        </is>
      </c>
      <c r="D599" s="176" t="n">
        <v>713</v>
      </c>
    </row>
    <row r="600">
      <c r="A600" s="126" t="inlineStr">
        <is>
          <t>France</t>
        </is>
      </c>
      <c r="B600" s="195">
        <f t="array" ref="B600">INDEX(Countries!D3:D857, MATCH(A600, Countries!B3:B857, 0))</f>
        <v/>
      </c>
      <c r="C600" s="163" t="inlineStr">
        <is>
          <t>Salt marsh</t>
        </is>
      </c>
      <c r="D600" s="175" t="n">
        <v>1815</v>
      </c>
    </row>
    <row r="601">
      <c r="A601" s="126" t="inlineStr">
        <is>
          <t>Russian Federation</t>
        </is>
      </c>
      <c r="B601" s="195">
        <f t="array" ref="B601">INDEX(Countries!D130:D858, MATCH(A601, Countries!B130:B858, 0))</f>
        <v/>
      </c>
      <c r="C601" s="163" t="inlineStr">
        <is>
          <t>Salt marsh</t>
        </is>
      </c>
      <c r="D601" s="175" t="n">
        <v>25396</v>
      </c>
    </row>
    <row r="602">
      <c r="A602" s="126" t="inlineStr">
        <is>
          <t>United States Minor Outlying Islands</t>
        </is>
      </c>
      <c r="B602" s="195">
        <f t="array" ref="B602">INDEX(Countries!D131:D859, MATCH(A602, Countries!B131:B859, 0))</f>
        <v/>
      </c>
      <c r="C602" s="163" t="inlineStr">
        <is>
          <t>Salt marsh</t>
        </is>
      </c>
      <c r="D602" s="176" t="n">
        <v>0</v>
      </c>
    </row>
    <row r="603">
      <c r="A603" s="126" t="inlineStr">
        <is>
          <t>Greece</t>
        </is>
      </c>
      <c r="B603" s="195">
        <f t="array" ref="B603">INDEX(Countries!D1:D860, MATCH(A603, Countries!B1:B860, 0))</f>
        <v/>
      </c>
      <c r="C603" s="163" t="inlineStr">
        <is>
          <t>Salt marsh</t>
        </is>
      </c>
      <c r="D603" s="176" t="n">
        <v>576</v>
      </c>
    </row>
    <row r="604">
      <c r="A604" s="126" t="inlineStr">
        <is>
          <t>Canada</t>
        </is>
      </c>
      <c r="B604" s="195">
        <f t="array" ref="B604">INDEX(Countries!D2:D861, MATCH(A604, Countries!B2:B861, 0))</f>
        <v/>
      </c>
      <c r="C604" s="163" t="inlineStr">
        <is>
          <t>Salt marsh</t>
        </is>
      </c>
      <c r="D604" s="175" t="n">
        <v>184140</v>
      </c>
    </row>
    <row r="605">
      <c r="A605" s="126" t="inlineStr">
        <is>
          <t>Germany</t>
        </is>
      </c>
      <c r="B605" s="195">
        <f t="array" ref="B605">INDEX(Countries!D3:D862, MATCH(A605, Countries!B3:B862, 0))</f>
        <v/>
      </c>
      <c r="C605" s="163" t="inlineStr">
        <is>
          <t>Salt marsh</t>
        </is>
      </c>
      <c r="D605" s="176" t="n">
        <v>933</v>
      </c>
    </row>
    <row r="606">
      <c r="A606" s="126" t="inlineStr">
        <is>
          <t>Croatia</t>
        </is>
      </c>
      <c r="B606" s="195">
        <f t="array" ref="B606">INDEX(Countries!D4:D863, MATCH(A606, Countries!B4:B863, 0))</f>
        <v/>
      </c>
      <c r="C606" s="163" t="inlineStr">
        <is>
          <t>Salt marsh</t>
        </is>
      </c>
      <c r="D606" s="176" t="n">
        <v>140</v>
      </c>
    </row>
    <row r="607">
      <c r="A607" s="126" t="inlineStr">
        <is>
          <t>United Kingdom of Great Britain and Northern Ireland</t>
        </is>
      </c>
      <c r="B607" s="195">
        <f t="array" ref="B607">INDEX(Countries!D136:D864, MATCH(A607, Countries!B136:B864, 0))</f>
        <v/>
      </c>
      <c r="C607" s="163" t="inlineStr">
        <is>
          <t>Salt marsh</t>
        </is>
      </c>
      <c r="D607" s="175" t="n">
        <v>1425</v>
      </c>
    </row>
    <row r="608">
      <c r="A608" s="126" t="inlineStr">
        <is>
          <t>Malta</t>
        </is>
      </c>
      <c r="B608" s="195">
        <f t="array" ref="B608">INDEX(Countries!D137:D865, MATCH(A608, Countries!B137:B865, 0))</f>
        <v/>
      </c>
      <c r="C608" s="163" t="inlineStr">
        <is>
          <t>Salt marsh</t>
        </is>
      </c>
      <c r="D608" s="176" t="n">
        <v>0</v>
      </c>
    </row>
    <row r="609">
      <c r="A609" s="126" t="inlineStr">
        <is>
          <t>Cyprus</t>
        </is>
      </c>
      <c r="B609" s="195">
        <f t="array" ref="B609">INDEX(Countries!D1:D866, MATCH(A609, Countries!B1:B866, 0))</f>
        <v/>
      </c>
      <c r="C609" s="163" t="inlineStr">
        <is>
          <t>Salt marsh</t>
        </is>
      </c>
      <c r="D609" s="176" t="n">
        <v>8</v>
      </c>
    </row>
    <row r="610">
      <c r="A610" s="126" t="inlineStr">
        <is>
          <t>Norway</t>
        </is>
      </c>
      <c r="B610" s="195">
        <f t="array" ref="B610">INDEX(Countries!D139:D867, MATCH(A610, Countries!B139:B867, 0))</f>
        <v/>
      </c>
      <c r="C610" s="163" t="inlineStr">
        <is>
          <t>Salt marsh</t>
        </is>
      </c>
      <c r="D610" s="176" t="n">
        <v>132</v>
      </c>
    </row>
    <row r="611">
      <c r="A611" s="126" t="inlineStr">
        <is>
          <t>Albania</t>
        </is>
      </c>
      <c r="B611" s="195">
        <f t="array" ref="B611">INDEX(Countries!D1:D868, MATCH(A611, Countries!B1:B868, 0))</f>
        <v/>
      </c>
      <c r="C611" s="163" t="inlineStr">
        <is>
          <t>Salt marsh</t>
        </is>
      </c>
      <c r="D611" s="176" t="n">
        <v>213</v>
      </c>
    </row>
    <row r="612">
      <c r="A612" s="126" t="inlineStr">
        <is>
          <t>Algeria</t>
        </is>
      </c>
      <c r="B612" s="195">
        <f t="array" ref="B612">INDEX(Countries!D2:D869, MATCH(A612, Countries!B2:B869, 0))</f>
        <v/>
      </c>
      <c r="C612" s="163" t="inlineStr">
        <is>
          <t>Salt marsh</t>
        </is>
      </c>
      <c r="D612" s="176" t="n">
        <v>73</v>
      </c>
    </row>
    <row r="613">
      <c r="A613" s="126" t="inlineStr">
        <is>
          <t>Sweden</t>
        </is>
      </c>
      <c r="B613" s="195">
        <f t="array" ref="B613">INDEX(Countries!D142:D870, MATCH(A613, Countries!B142:B870, 0))</f>
        <v/>
      </c>
      <c r="C613" s="163" t="inlineStr">
        <is>
          <t>Salt marsh</t>
        </is>
      </c>
      <c r="D613" s="176" t="n">
        <v>316</v>
      </c>
    </row>
    <row r="614">
      <c r="A614" s="126" t="inlineStr">
        <is>
          <t>Israel</t>
        </is>
      </c>
      <c r="B614" s="195">
        <f t="array" ref="B614">INDEX(Countries!D1:D871, MATCH(A614, Countries!B1:B871, 0))</f>
        <v/>
      </c>
      <c r="C614" s="163" t="inlineStr">
        <is>
          <t>Salt marsh</t>
        </is>
      </c>
      <c r="D614" s="176" t="n">
        <v>0</v>
      </c>
    </row>
    <row r="615">
      <c r="A615" s="126" t="inlineStr">
        <is>
          <t>Montserrat</t>
        </is>
      </c>
      <c r="B615" s="195">
        <f t="array" ref="B615">INDEX(Countries!D144:D872, MATCH(A615, Countries!B144:B872, 0))</f>
        <v/>
      </c>
      <c r="C615" s="163" t="inlineStr">
        <is>
          <t>Salt marsh</t>
        </is>
      </c>
      <c r="D615" s="176" t="n">
        <v>0</v>
      </c>
    </row>
    <row r="616">
      <c r="A616" s="126" t="inlineStr">
        <is>
          <t>Libya</t>
        </is>
      </c>
      <c r="B616" s="195">
        <f t="array" ref="B616">INDEX(Countries!D1:D873, MATCH(A616, Countries!B1:B873, 0))</f>
        <v/>
      </c>
      <c r="C616" s="163" t="inlineStr">
        <is>
          <t>Salt marsh</t>
        </is>
      </c>
      <c r="D616" s="176" t="n">
        <v>5</v>
      </c>
    </row>
    <row r="617">
      <c r="A617" s="126" t="inlineStr">
        <is>
          <t>Netherlands</t>
        </is>
      </c>
      <c r="B617" s="195">
        <f t="array" ref="B617">INDEX(Countries!D146:D874, MATCH(A617, Countries!B146:B874, 0))</f>
        <v/>
      </c>
      <c r="C617" s="163" t="inlineStr">
        <is>
          <t>Salt marsh</t>
        </is>
      </c>
      <c r="D617" s="176" t="n">
        <v>497</v>
      </c>
    </row>
    <row r="618">
      <c r="A618" s="126" t="inlineStr">
        <is>
          <t>Poland</t>
        </is>
      </c>
      <c r="B618" s="195">
        <f t="array" ref="B618">INDEX(Countries!D147:D875, MATCH(A618, Countries!B147:B875, 0))</f>
        <v/>
      </c>
      <c r="C618" s="163" t="inlineStr">
        <is>
          <t>Salt marsh</t>
        </is>
      </c>
      <c r="D618" s="176" t="n">
        <v>436</v>
      </c>
    </row>
    <row r="619">
      <c r="A619" s="126" t="inlineStr">
        <is>
          <t>Turkey</t>
        </is>
      </c>
      <c r="B619" s="195">
        <f t="array" ref="B619">INDEX(Countries!D148:D876, MATCH(A619, Countries!B148:B876, 0))</f>
        <v/>
      </c>
      <c r="C619" s="163" t="inlineStr">
        <is>
          <t>Salt marsh</t>
        </is>
      </c>
      <c r="D619" s="176" t="n">
        <v>682</v>
      </c>
    </row>
    <row r="620">
      <c r="A620" s="126" t="inlineStr">
        <is>
          <t>Jordan</t>
        </is>
      </c>
      <c r="B620" s="195">
        <f t="array" ref="B620">INDEX(Countries!D1:D877, MATCH(A620, Countries!B1:B877, 0))</f>
        <v/>
      </c>
      <c r="C620" s="163" t="inlineStr">
        <is>
          <t>Salt marsh</t>
        </is>
      </c>
      <c r="D620" s="176" t="n">
        <v>0</v>
      </c>
    </row>
    <row r="621">
      <c r="A621" s="126" t="inlineStr">
        <is>
          <t>China, Hong Kong Special Administrative Region</t>
        </is>
      </c>
      <c r="B621" s="195">
        <f t="array" ref="B621">INDEX(Countries!D2:D878, MATCH(A621, Countries!B2:B878, 0))</f>
        <v/>
      </c>
      <c r="C621" s="163" t="inlineStr">
        <is>
          <t>Salt marsh</t>
        </is>
      </c>
      <c r="D621" s="176" t="n">
        <v>0</v>
      </c>
    </row>
    <row r="622">
      <c r="A622" s="126" t="inlineStr">
        <is>
          <t>Slovenia</t>
        </is>
      </c>
      <c r="B622" s="195">
        <f t="array" ref="B622">INDEX(Countries!D151:D879, MATCH(A622, Countries!B151:B879, 0))</f>
        <v/>
      </c>
      <c r="C622" s="163" t="inlineStr">
        <is>
          <t>Salt marsh</t>
        </is>
      </c>
      <c r="D622" s="176" t="n">
        <v>4</v>
      </c>
    </row>
    <row r="623">
      <c r="A623" s="126" t="inlineStr">
        <is>
          <t>Argentina</t>
        </is>
      </c>
      <c r="B623" s="195">
        <f t="array" ref="B623">INDEX(Countries!D1:D880, MATCH(A623, Countries!B1:B880, 0))</f>
        <v/>
      </c>
      <c r="C623" s="163" t="inlineStr">
        <is>
          <t>Salt marsh</t>
        </is>
      </c>
      <c r="D623" s="175" t="n">
        <v>6557</v>
      </c>
    </row>
    <row r="624">
      <c r="A624" s="126" t="inlineStr">
        <is>
          <t>Azerbaijan</t>
        </is>
      </c>
      <c r="B624" s="195">
        <f t="array" ref="B624">INDEX(Countries!D2:D881, MATCH(A624, Countries!B2:B881, 0))</f>
        <v/>
      </c>
      <c r="C624" s="163" t="inlineStr">
        <is>
          <t>Salt marsh</t>
        </is>
      </c>
      <c r="D624" s="176" t="n">
        <v>0</v>
      </c>
    </row>
    <row r="625">
      <c r="A625" s="126" t="inlineStr">
        <is>
          <t>Belgium</t>
        </is>
      </c>
      <c r="B625" s="195">
        <f t="array" ref="B625">INDEX(Countries!D3:D882, MATCH(A625, Countries!B3:B882, 0))</f>
        <v/>
      </c>
      <c r="C625" s="163" t="inlineStr">
        <is>
          <t>Salt marsh</t>
        </is>
      </c>
      <c r="D625" s="176" t="n">
        <v>15</v>
      </c>
    </row>
    <row r="626">
      <c r="A626" s="126" t="inlineStr">
        <is>
          <t>Bosnia and Herzegovina</t>
        </is>
      </c>
      <c r="B626" s="195">
        <f t="array" ref="B626">INDEX(Countries!D4:D883, MATCH(A626, Countries!B4:B883, 0))</f>
        <v/>
      </c>
      <c r="C626" s="163" t="inlineStr">
        <is>
          <t>Salt marsh</t>
        </is>
      </c>
      <c r="D626" s="176" t="n">
        <v>16</v>
      </c>
    </row>
    <row r="627">
      <c r="A627" s="126" t="inlineStr">
        <is>
          <t>British Indian Ocean Territory</t>
        </is>
      </c>
      <c r="B627" s="195">
        <f t="array" ref="B627">INDEX(Countries!D5:D884, MATCH(A627, Countries!B5:B884, 0))</f>
        <v/>
      </c>
      <c r="C627" s="163" t="inlineStr">
        <is>
          <t>Salt marsh</t>
        </is>
      </c>
      <c r="D627" s="176" t="n">
        <v>0</v>
      </c>
    </row>
    <row r="628">
      <c r="A628" s="126" t="inlineStr">
        <is>
          <t>Bulgaria</t>
        </is>
      </c>
      <c r="B628" s="195">
        <f t="array" ref="B628">INDEX(Countries!D6:D885, MATCH(A628, Countries!B6:B885, 0))</f>
        <v/>
      </c>
      <c r="C628" s="163" t="inlineStr">
        <is>
          <t>Salt marsh</t>
        </is>
      </c>
      <c r="D628" s="176" t="n">
        <v>53</v>
      </c>
    </row>
    <row r="629">
      <c r="A629" s="126" t="inlineStr">
        <is>
          <t>Cabo Verde</t>
        </is>
      </c>
      <c r="B629" s="195">
        <f t="array" ref="B629">INDEX(Countries!D7:D886, MATCH(A629, Countries!B7:B886, 0))</f>
        <v/>
      </c>
      <c r="C629" s="163" t="inlineStr">
        <is>
          <t>Salt marsh</t>
        </is>
      </c>
      <c r="D629" s="176" t="n">
        <v>0</v>
      </c>
    </row>
    <row r="630">
      <c r="A630" s="126" t="inlineStr">
        <is>
          <t>Chile</t>
        </is>
      </c>
      <c r="B630" s="195">
        <f t="array" ref="B630">INDEX(Countries!D8:D887, MATCH(A630, Countries!B8:B887, 0))</f>
        <v/>
      </c>
      <c r="C630" s="163" t="inlineStr">
        <is>
          <t>Salt marsh</t>
        </is>
      </c>
      <c r="D630" s="175" t="n">
        <v>1240</v>
      </c>
    </row>
    <row r="631">
      <c r="A631" s="126" t="inlineStr">
        <is>
          <t>Estonia</t>
        </is>
      </c>
      <c r="B631" s="195">
        <f t="array" ref="B631">INDEX(Countries!D9:D888, MATCH(A631, Countries!B9:B888, 0))</f>
        <v/>
      </c>
      <c r="C631" s="163" t="inlineStr">
        <is>
          <t>Salt marsh</t>
        </is>
      </c>
      <c r="D631" s="176" t="n">
        <v>727</v>
      </c>
    </row>
    <row r="632">
      <c r="A632" s="126" t="inlineStr">
        <is>
          <t>Falkland Islands (Malvinas)</t>
        </is>
      </c>
      <c r="B632" s="195">
        <f t="array" ref="B632">INDEX(Countries!D10:D889, MATCH(A632, Countries!B10:B889, 0))</f>
        <v/>
      </c>
      <c r="C632" s="163" t="inlineStr">
        <is>
          <t>Salt marsh</t>
        </is>
      </c>
      <c r="D632" s="176" t="n">
        <v>18</v>
      </c>
    </row>
    <row r="633">
      <c r="A633" s="126" t="inlineStr">
        <is>
          <t>Faroe Islands</t>
        </is>
      </c>
      <c r="B633" s="195">
        <f t="array" ref="B633">INDEX(Countries!D11:D890, MATCH(A633, Countries!B11:B890, 0))</f>
        <v/>
      </c>
      <c r="C633" s="163" t="inlineStr">
        <is>
          <t>Salt marsh</t>
        </is>
      </c>
      <c r="D633" s="176" t="n">
        <v>0</v>
      </c>
    </row>
    <row r="634">
      <c r="A634" s="126" t="inlineStr">
        <is>
          <t>Finland</t>
        </is>
      </c>
      <c r="B634" s="195">
        <f t="array" ref="B634">INDEX(Countries!D12:D891, MATCH(A634, Countries!B12:B891, 0))</f>
        <v/>
      </c>
      <c r="C634" s="163" t="inlineStr">
        <is>
          <t>Salt marsh</t>
        </is>
      </c>
      <c r="D634" s="176" t="n">
        <v>358</v>
      </c>
    </row>
    <row r="635">
      <c r="A635" s="126" t="inlineStr">
        <is>
          <t>Georgia</t>
        </is>
      </c>
      <c r="B635" s="195">
        <f t="array" ref="B635">INDEX(Countries!D13:D892, MATCH(A635, Countries!B13:B892, 0))</f>
        <v/>
      </c>
      <c r="C635" s="163" t="inlineStr">
        <is>
          <t>Salt marsh</t>
        </is>
      </c>
      <c r="D635" s="176" t="n">
        <v>176</v>
      </c>
    </row>
    <row r="636">
      <c r="A636" s="126" t="inlineStr">
        <is>
          <t>Gibraltar</t>
        </is>
      </c>
      <c r="B636" s="195">
        <f t="array" ref="B636">INDEX(Countries!D14:D893, MATCH(A636, Countries!B14:B893, 0))</f>
        <v/>
      </c>
      <c r="C636" s="163" t="inlineStr">
        <is>
          <t>Salt marsh</t>
        </is>
      </c>
      <c r="D636" s="176" t="n">
        <v>0</v>
      </c>
    </row>
    <row r="637">
      <c r="A637" s="126" t="inlineStr">
        <is>
          <t>Greenland</t>
        </is>
      </c>
      <c r="B637" s="195">
        <f t="array" ref="B637">INDEX(Countries!D15:D894, MATCH(A637, Countries!B15:B894, 0))</f>
        <v/>
      </c>
      <c r="C637" s="163" t="inlineStr">
        <is>
          <t>Salt marsh</t>
        </is>
      </c>
      <c r="D637" s="175" t="n">
        <v>10562</v>
      </c>
    </row>
    <row r="638">
      <c r="A638" s="126" t="inlineStr">
        <is>
          <t>Guernsey</t>
        </is>
      </c>
      <c r="B638" s="195">
        <f t="array" ref="B638">INDEX(Countries!D16:D895, MATCH(A638, Countries!B16:B895, 0))</f>
        <v/>
      </c>
      <c r="C638" s="163" t="inlineStr">
        <is>
          <t>Salt marsh</t>
        </is>
      </c>
      <c r="D638" s="176" t="n">
        <v>0</v>
      </c>
    </row>
    <row r="639">
      <c r="A639" s="126" t="inlineStr">
        <is>
          <t>Iceland</t>
        </is>
      </c>
      <c r="B639" s="195">
        <f t="array" ref="B639">INDEX(Countries!D17:D896, MATCH(A639, Countries!B17:B896, 0))</f>
        <v/>
      </c>
      <c r="C639" s="163" t="inlineStr">
        <is>
          <t>Salt marsh</t>
        </is>
      </c>
      <c r="D639" s="176" t="n">
        <v>0</v>
      </c>
    </row>
    <row r="640">
      <c r="A640" s="126" t="inlineStr">
        <is>
          <t>Iraq</t>
        </is>
      </c>
      <c r="B640" s="195">
        <f t="array" ref="B640">INDEX(Countries!D18:D897, MATCH(A640, Countries!B18:B897, 0))</f>
        <v/>
      </c>
      <c r="C640" s="163" t="inlineStr">
        <is>
          <t>Salt marsh</t>
        </is>
      </c>
      <c r="D640" s="176" t="n">
        <v>4</v>
      </c>
    </row>
    <row r="641">
      <c r="A641" s="126" t="inlineStr">
        <is>
          <t>Ireland</t>
        </is>
      </c>
      <c r="B641" s="195">
        <f t="array" ref="B641">INDEX(Countries!D19:D898, MATCH(A641, Countries!B19:B898, 0))</f>
        <v/>
      </c>
      <c r="C641" s="163" t="inlineStr">
        <is>
          <t>Salt marsh</t>
        </is>
      </c>
      <c r="D641" s="176" t="n">
        <v>353</v>
      </c>
    </row>
    <row r="642">
      <c r="A642" s="126" t="inlineStr">
        <is>
          <t>Isle of Man</t>
        </is>
      </c>
      <c r="B642" s="195">
        <f t="array" ref="B642">INDEX(Countries!D20:D899, MATCH(A642, Countries!B20:B899, 0))</f>
        <v/>
      </c>
      <c r="C642" s="163" t="inlineStr">
        <is>
          <t>Salt marsh</t>
        </is>
      </c>
      <c r="D642" s="176" t="n">
        <v>0</v>
      </c>
    </row>
    <row r="643">
      <c r="A643" s="126" t="inlineStr">
        <is>
          <t>Jersey</t>
        </is>
      </c>
      <c r="B643" s="195">
        <f t="array" ref="B643">INDEX(Countries!D21:D900, MATCH(A643, Countries!B21:B900, 0))</f>
        <v/>
      </c>
      <c r="C643" s="163" t="inlineStr">
        <is>
          <t>Salt marsh</t>
        </is>
      </c>
      <c r="D643" s="176" t="n">
        <v>0</v>
      </c>
    </row>
    <row r="644">
      <c r="A644" s="126" t="inlineStr">
        <is>
          <t>Kazakhstan</t>
        </is>
      </c>
      <c r="B644" s="195">
        <f t="array" ref="B644">INDEX(Countries!D22:D901, MATCH(A644, Countries!B22:B901, 0))</f>
        <v/>
      </c>
      <c r="C644" s="163" t="inlineStr">
        <is>
          <t>Salt marsh</t>
        </is>
      </c>
      <c r="D644" s="176" t="n">
        <v>0</v>
      </c>
    </row>
    <row r="645">
      <c r="A645" s="126" t="inlineStr">
        <is>
          <t>Democratic People's Republic of Korea</t>
        </is>
      </c>
      <c r="B645" s="195">
        <f t="array" ref="B645">INDEX(Countries!D23:D902, MATCH(A645, Countries!B23:B902, 0))</f>
        <v/>
      </c>
      <c r="C645" s="163" t="inlineStr">
        <is>
          <t>Salt marsh</t>
        </is>
      </c>
      <c r="D645" s="176" t="n">
        <v>217</v>
      </c>
    </row>
    <row r="646">
      <c r="A646" s="126" t="inlineStr">
        <is>
          <t>Republic of Korea</t>
        </is>
      </c>
      <c r="B646" s="195">
        <f t="array" ref="B646">INDEX(Countries!D175:D903, MATCH(A646, Countries!B175:B903, 0))</f>
        <v/>
      </c>
      <c r="C646" s="163" t="inlineStr">
        <is>
          <t>Salt marsh</t>
        </is>
      </c>
      <c r="D646" s="176" t="n">
        <v>488</v>
      </c>
    </row>
    <row r="647">
      <c r="A647" s="126" t="inlineStr">
        <is>
          <t>Latvia</t>
        </is>
      </c>
      <c r="B647" s="195">
        <f t="array" ref="B647">INDEX(Countries!D1:D904, MATCH(A647, Countries!B1:B904, 0))</f>
        <v/>
      </c>
      <c r="C647" s="163" t="inlineStr">
        <is>
          <t>Salt marsh</t>
        </is>
      </c>
      <c r="D647" s="176" t="n">
        <v>442</v>
      </c>
    </row>
    <row r="648">
      <c r="A648" s="126" t="inlineStr">
        <is>
          <t>Lebanon</t>
        </is>
      </c>
      <c r="B648" s="195">
        <f t="array" ref="B648">INDEX(Countries!D2:D905, MATCH(A648, Countries!B2:B905, 0))</f>
        <v/>
      </c>
      <c r="C648" s="163" t="inlineStr">
        <is>
          <t>Salt marsh</t>
        </is>
      </c>
      <c r="D648" s="176" t="n">
        <v>0</v>
      </c>
    </row>
    <row r="649">
      <c r="A649" s="126" t="inlineStr">
        <is>
          <t>Lithuania</t>
        </is>
      </c>
      <c r="B649" s="195">
        <f t="array" ref="B649">INDEX(Countries!D3:D906, MATCH(A649, Countries!B3:B906, 0))</f>
        <v/>
      </c>
      <c r="C649" s="163" t="inlineStr">
        <is>
          <t>Salt marsh</t>
        </is>
      </c>
      <c r="D649" s="176" t="n">
        <v>103</v>
      </c>
    </row>
    <row r="650">
      <c r="A650" s="126" t="inlineStr">
        <is>
          <t>Monaco</t>
        </is>
      </c>
      <c r="B650" s="195">
        <f t="array" ref="B650">INDEX(Countries!D4:D907, MATCH(A650, Countries!B4:B907, 0))</f>
        <v/>
      </c>
      <c r="C650" s="163" t="inlineStr">
        <is>
          <t>Salt marsh</t>
        </is>
      </c>
      <c r="D650" s="176" t="n">
        <v>0</v>
      </c>
    </row>
    <row r="651">
      <c r="A651" s="126" t="inlineStr">
        <is>
          <t>Montenegro</t>
        </is>
      </c>
      <c r="B651" s="195">
        <f t="array" ref="B651">INDEX(Countries!D5:D908, MATCH(A651, Countries!B5:B908, 0))</f>
        <v/>
      </c>
      <c r="C651" s="163" t="inlineStr">
        <is>
          <t>Salt marsh</t>
        </is>
      </c>
      <c r="D651" s="176" t="n">
        <v>72</v>
      </c>
    </row>
    <row r="652">
      <c r="A652" s="126" t="inlineStr">
        <is>
          <t>Morocco</t>
        </is>
      </c>
      <c r="B652" s="195">
        <f t="array" ref="B652">INDEX(Countries!D6:D909, MATCH(A652, Countries!B6:B909, 0))</f>
        <v/>
      </c>
      <c r="C652" s="163" t="inlineStr">
        <is>
          <t>Salt marsh</t>
        </is>
      </c>
      <c r="D652" s="176" t="n">
        <v>116</v>
      </c>
    </row>
    <row r="653">
      <c r="A653" s="126" t="inlineStr">
        <is>
          <t>Namibia</t>
        </is>
      </c>
      <c r="B653" s="195">
        <f t="array" ref="B653">INDEX(Countries!D7:D910, MATCH(A653, Countries!B7:B910, 0))</f>
        <v/>
      </c>
      <c r="C653" s="163" t="inlineStr">
        <is>
          <t>Salt marsh</t>
        </is>
      </c>
      <c r="D653" s="176" t="n">
        <v>11</v>
      </c>
    </row>
    <row r="654">
      <c r="A654" s="126" t="inlineStr">
        <is>
          <t>Nauru</t>
        </is>
      </c>
      <c r="B654" s="195">
        <f t="array" ref="B654">INDEX(Countries!D8:D911, MATCH(A654, Countries!B8:B911, 0))</f>
        <v/>
      </c>
      <c r="C654" s="163" t="inlineStr">
        <is>
          <t>Salt marsh</t>
        </is>
      </c>
      <c r="D654" s="176" t="n">
        <v>0</v>
      </c>
    </row>
    <row r="655">
      <c r="A655" s="126" t="inlineStr">
        <is>
          <t>Niue</t>
        </is>
      </c>
      <c r="B655" s="195">
        <f t="array" ref="B655">INDEX(Countries!D9:D912, MATCH(A655, Countries!B9:B912, 0))</f>
        <v/>
      </c>
      <c r="C655" s="163" t="inlineStr">
        <is>
          <t>Salt marsh</t>
        </is>
      </c>
      <c r="D655" s="176" t="n">
        <v>0</v>
      </c>
    </row>
    <row r="656">
      <c r="A656" s="126" t="inlineStr">
        <is>
          <t>Northern Mariana Islands</t>
        </is>
      </c>
      <c r="B656" s="195">
        <f t="array" ref="B656">INDEX(Countries!D10:D913, MATCH(A656, Countries!B10:B913, 0))</f>
        <v/>
      </c>
      <c r="C656" s="163" t="inlineStr">
        <is>
          <t>Salt marsh</t>
        </is>
      </c>
      <c r="D656" s="176" t="n">
        <v>0</v>
      </c>
    </row>
    <row r="657">
      <c r="A657" s="126" t="inlineStr">
        <is>
          <t>Pitcairn</t>
        </is>
      </c>
      <c r="B657" s="195">
        <f t="array" ref="B657">INDEX(Countries!D11:D914, MATCH(A657, Countries!B11:B914, 0))</f>
        <v/>
      </c>
      <c r="C657" s="163" t="inlineStr">
        <is>
          <t>Salt marsh</t>
        </is>
      </c>
      <c r="D657" s="176" t="n">
        <v>0</v>
      </c>
    </row>
    <row r="658">
      <c r="A658" s="126" t="inlineStr">
        <is>
          <t>Portugal</t>
        </is>
      </c>
      <c r="B658" s="195">
        <f t="array" ref="B658">INDEX(Countries!D12:D915, MATCH(A658, Countries!B12:B915, 0))</f>
        <v/>
      </c>
      <c r="C658" s="163" t="inlineStr">
        <is>
          <t>Salt marsh</t>
        </is>
      </c>
      <c r="D658" s="176" t="n">
        <v>426</v>
      </c>
    </row>
    <row r="659">
      <c r="A659" s="126" t="inlineStr">
        <is>
          <t>Réunion</t>
        </is>
      </c>
      <c r="B659" s="195">
        <f t="array" ref="B659">INDEX(Countries!D13:D916, MATCH(A659, Countries!B13:B916, 0))</f>
        <v/>
      </c>
      <c r="C659" s="163" t="inlineStr">
        <is>
          <t>Salt marsh</t>
        </is>
      </c>
      <c r="D659" s="176" t="n">
        <v>1</v>
      </c>
    </row>
    <row r="660">
      <c r="A660" s="126" t="inlineStr">
        <is>
          <t>Romania</t>
        </is>
      </c>
      <c r="B660" s="195">
        <f t="array" ref="B660">INDEX(Countries!D14:D917, MATCH(A660, Countries!B14:B917, 0))</f>
        <v/>
      </c>
      <c r="C660" s="163" t="inlineStr">
        <is>
          <t>Salt marsh</t>
        </is>
      </c>
      <c r="D660" s="175" t="n">
        <v>1802</v>
      </c>
    </row>
    <row r="661">
      <c r="A661" s="126" t="inlineStr">
        <is>
          <t>Saint Helena</t>
        </is>
      </c>
      <c r="B661" s="195">
        <f t="array" ref="B661">INDEX(Countries!D190:D918, MATCH(A661, Countries!B190:B918, 0))</f>
        <v/>
      </c>
      <c r="C661" s="163" t="inlineStr">
        <is>
          <t>Salt marsh</t>
        </is>
      </c>
      <c r="D661" s="176" t="n">
        <v>0</v>
      </c>
    </row>
    <row r="662">
      <c r="A662" s="126" t="inlineStr">
        <is>
          <t>Saint Pierre and Miquelon</t>
        </is>
      </c>
      <c r="B662" s="195">
        <f t="array" ref="B662">INDEX(Countries!D191:D919, MATCH(A662, Countries!B191:B919, 0))</f>
        <v/>
      </c>
      <c r="C662" s="163" t="inlineStr">
        <is>
          <t>Salt marsh</t>
        </is>
      </c>
      <c r="D662" s="176" t="n">
        <v>0</v>
      </c>
    </row>
    <row r="663">
      <c r="A663" s="126" t="inlineStr">
        <is>
          <t>Syrian Arab Republic</t>
        </is>
      </c>
      <c r="B663" s="195">
        <f t="array" ref="B663">INDEX(Countries!D192:D920, MATCH(A663, Countries!B192:B920, 0))</f>
        <v/>
      </c>
      <c r="C663" s="163" t="inlineStr">
        <is>
          <t>Salt marsh</t>
        </is>
      </c>
      <c r="D663" s="176" t="n">
        <v>0</v>
      </c>
    </row>
    <row r="664">
      <c r="A664" s="126" t="inlineStr">
        <is>
          <t>Tokelau</t>
        </is>
      </c>
      <c r="B664" s="195">
        <f t="array" ref="B664">INDEX(Countries!D193:D921, MATCH(A664, Countries!B193:B921, 0))</f>
        <v/>
      </c>
      <c r="C664" s="163" t="inlineStr">
        <is>
          <t>Salt marsh</t>
        </is>
      </c>
      <c r="D664" s="176" t="n">
        <v>0</v>
      </c>
    </row>
    <row r="665">
      <c r="A665" s="126" t="inlineStr">
        <is>
          <t>Turkmenistan</t>
        </is>
      </c>
      <c r="B665" s="195">
        <f t="array" ref="B665">INDEX(Countries!D194:D922, MATCH(A665, Countries!B194:B922, 0))</f>
        <v/>
      </c>
      <c r="C665" s="163" t="inlineStr">
        <is>
          <t>Salt marsh</t>
        </is>
      </c>
      <c r="D665" s="176" t="n">
        <v>0</v>
      </c>
    </row>
    <row r="666">
      <c r="A666" s="126" t="inlineStr">
        <is>
          <t>Uruguay</t>
        </is>
      </c>
      <c r="B666" s="195">
        <f t="array" ref="B666">INDEX(Countries!D195:D923, MATCH(A666, Countries!B195:B923, 0))</f>
        <v/>
      </c>
      <c r="C666" s="163" t="inlineStr">
        <is>
          <t>Salt marsh</t>
        </is>
      </c>
      <c r="D666" s="176" t="n">
        <v>774</v>
      </c>
    </row>
    <row r="667">
      <c r="A667" s="126" t="inlineStr">
        <is>
          <t>Western Sahara</t>
        </is>
      </c>
      <c r="B667" s="195">
        <f t="array" ref="B667">INDEX(Countries!D196:D924, MATCH(A667, Countries!B196:B924, 0))</f>
        <v/>
      </c>
      <c r="C667" s="163" t="inlineStr">
        <is>
          <t>Salt marsh</t>
        </is>
      </c>
      <c r="D667" s="176" t="n">
        <v>1</v>
      </c>
    </row>
    <row r="668">
      <c r="A668" s="126" t="inlineStr">
        <is>
          <t>Afghanistan</t>
        </is>
      </c>
      <c r="B668" s="195">
        <f t="array" ref="B668">INDEX(Countries!D1:D925, MATCH(A668, Countries!B1:B925, 0))</f>
        <v/>
      </c>
      <c r="C668" s="163" t="inlineStr">
        <is>
          <t>Salt marsh</t>
        </is>
      </c>
      <c r="D668" s="176" t="n">
        <v>0</v>
      </c>
    </row>
    <row r="669">
      <c r="A669" s="126" t="inlineStr">
        <is>
          <t>Armenia</t>
        </is>
      </c>
      <c r="B669" s="195">
        <f t="array" ref="B669">INDEX(Countries!D2:D926, MATCH(A669, Countries!B2:B926, 0))</f>
        <v/>
      </c>
      <c r="C669" s="163" t="inlineStr">
        <is>
          <t>Salt marsh</t>
        </is>
      </c>
      <c r="D669" s="176" t="n">
        <v>0</v>
      </c>
    </row>
    <row r="670">
      <c r="A670" s="126" t="inlineStr">
        <is>
          <t>Austria</t>
        </is>
      </c>
      <c r="B670" s="195">
        <f t="array" ref="B670">INDEX(Countries!D3:D927, MATCH(A670, Countries!B3:B927, 0))</f>
        <v/>
      </c>
      <c r="C670" s="163" t="inlineStr">
        <is>
          <t>Salt marsh</t>
        </is>
      </c>
      <c r="D670" s="176" t="n">
        <v>0</v>
      </c>
    </row>
    <row r="671">
      <c r="A671" s="126" t="inlineStr">
        <is>
          <t>Burundi</t>
        </is>
      </c>
      <c r="B671" s="195">
        <f t="array" ref="B671">INDEX(Countries!D4:D928, MATCH(A671, Countries!B4:B928, 0))</f>
        <v/>
      </c>
      <c r="C671" s="163" t="inlineStr">
        <is>
          <t>Salt marsh</t>
        </is>
      </c>
      <c r="D671" s="176" t="n">
        <v>0</v>
      </c>
    </row>
    <row r="672">
      <c r="A672" s="126" t="inlineStr">
        <is>
          <t>Burkina Faso</t>
        </is>
      </c>
      <c r="B672" s="195">
        <f t="array" ref="B672">INDEX(Countries!D5:D929, MATCH(A672, Countries!B5:B929, 0))</f>
        <v/>
      </c>
      <c r="C672" s="163" t="inlineStr">
        <is>
          <t>Salt marsh</t>
        </is>
      </c>
      <c r="D672" s="176" t="n">
        <v>0</v>
      </c>
    </row>
    <row r="673">
      <c r="A673" s="126" t="inlineStr">
        <is>
          <t>Belarus</t>
        </is>
      </c>
      <c r="B673" s="195">
        <f t="array" ref="B673">INDEX(Countries!D6:D930, MATCH(A673, Countries!B6:B930, 0))</f>
        <v/>
      </c>
      <c r="C673" s="163" t="inlineStr">
        <is>
          <t>Salt marsh</t>
        </is>
      </c>
      <c r="D673" s="176" t="n">
        <v>0</v>
      </c>
    </row>
    <row r="674">
      <c r="A674" s="126" t="inlineStr">
        <is>
          <t>Bolivia (Plurinational State of)</t>
        </is>
      </c>
      <c r="B674" s="195">
        <f t="array" ref="B674">INDEX(Countries!D7:D931, MATCH(A674, Countries!B7:B931, 0))</f>
        <v/>
      </c>
      <c r="C674" s="163" t="inlineStr">
        <is>
          <t>Salt marsh</t>
        </is>
      </c>
      <c r="D674" s="176" t="n">
        <v>0</v>
      </c>
    </row>
    <row r="675">
      <c r="A675" s="126" t="inlineStr">
        <is>
          <t>Bhutan</t>
        </is>
      </c>
      <c r="B675" s="195">
        <f t="array" ref="B675">INDEX(Countries!D8:D932, MATCH(A675, Countries!B8:B932, 0))</f>
        <v/>
      </c>
      <c r="C675" s="163" t="inlineStr">
        <is>
          <t>Salt marsh</t>
        </is>
      </c>
      <c r="D675" s="176" t="n">
        <v>0</v>
      </c>
    </row>
    <row r="676">
      <c r="A676" s="126" t="inlineStr">
        <is>
          <t>Botswana</t>
        </is>
      </c>
      <c r="B676" s="195">
        <f t="array" ref="B676">INDEX(Countries!D9:D933, MATCH(A676, Countries!B9:B933, 0))</f>
        <v/>
      </c>
      <c r="C676" s="163" t="inlineStr">
        <is>
          <t>Salt marsh</t>
        </is>
      </c>
      <c r="D676" s="176" t="n">
        <v>0</v>
      </c>
    </row>
    <row r="677">
      <c r="A677" s="126" t="inlineStr">
        <is>
          <t>Central African Republic</t>
        </is>
      </c>
      <c r="B677" s="195">
        <f t="array" ref="B677">INDEX(Countries!D10:D934, MATCH(A677, Countries!B10:B934, 0))</f>
        <v/>
      </c>
      <c r="C677" s="163" t="inlineStr">
        <is>
          <t>Salt marsh</t>
        </is>
      </c>
      <c r="D677" s="176" t="n">
        <v>0</v>
      </c>
    </row>
    <row r="678">
      <c r="A678" s="126" t="inlineStr">
        <is>
          <t>Switzerland</t>
        </is>
      </c>
      <c r="B678" s="195">
        <f t="array" ref="B678">INDEX(Countries!D207:D935, MATCH(A678, Countries!B207:B935, 0))</f>
        <v/>
      </c>
      <c r="C678" s="163" t="inlineStr">
        <is>
          <t>Salt marsh</t>
        </is>
      </c>
      <c r="D678" s="176" t="n">
        <v>0</v>
      </c>
    </row>
    <row r="679">
      <c r="A679" s="126" t="inlineStr">
        <is>
          <t>Czechia</t>
        </is>
      </c>
      <c r="B679" s="195">
        <f t="array" ref="B679">INDEX(Countries!D2:D936, MATCH(A679, Countries!B2:B936, 0))</f>
        <v/>
      </c>
      <c r="C679" s="163" t="inlineStr">
        <is>
          <t>Salt marsh</t>
        </is>
      </c>
      <c r="D679" s="176" t="n">
        <v>0</v>
      </c>
    </row>
    <row r="680">
      <c r="A680" s="126" t="inlineStr">
        <is>
          <t>Ethiopia</t>
        </is>
      </c>
      <c r="B680" s="195">
        <f t="array" ref="B680">INDEX(Countries!D3:D937, MATCH(A680, Countries!B3:B937, 0))</f>
        <v/>
      </c>
      <c r="C680" s="163" t="inlineStr">
        <is>
          <t>Salt marsh</t>
        </is>
      </c>
      <c r="D680" s="176" t="n">
        <v>0</v>
      </c>
    </row>
    <row r="681">
      <c r="A681" s="126" t="inlineStr">
        <is>
          <t>Hungary</t>
        </is>
      </c>
      <c r="B681" s="195">
        <f t="array" ref="B681">INDEX(Countries!D4:D938, MATCH(A681, Countries!B4:B938, 0))</f>
        <v/>
      </c>
      <c r="C681" s="163" t="inlineStr">
        <is>
          <t>Salt marsh</t>
        </is>
      </c>
      <c r="D681" s="176" t="n">
        <v>0</v>
      </c>
    </row>
    <row r="682">
      <c r="A682" s="126" t="inlineStr">
        <is>
          <t>Kyrgyzstan</t>
        </is>
      </c>
      <c r="B682" s="195">
        <f t="array" ref="B682">INDEX(Countries!D5:D939, MATCH(A682, Countries!B5:B939, 0))</f>
        <v/>
      </c>
      <c r="C682" s="163" t="inlineStr">
        <is>
          <t>Salt marsh</t>
        </is>
      </c>
      <c r="D682" s="176" t="n">
        <v>0</v>
      </c>
    </row>
    <row r="683">
      <c r="A683" s="126" t="inlineStr">
        <is>
          <t>Lao People's Democratic Republic</t>
        </is>
      </c>
      <c r="B683" s="195">
        <f t="array" ref="B683">INDEX(Countries!D6:D940, MATCH(A683, Countries!B6:B940, 0))</f>
        <v/>
      </c>
      <c r="C683" s="163" t="inlineStr">
        <is>
          <t>Salt marsh</t>
        </is>
      </c>
      <c r="D683" s="176" t="n">
        <v>0</v>
      </c>
    </row>
    <row r="684">
      <c r="A684" s="126" t="inlineStr">
        <is>
          <t>Lesotho</t>
        </is>
      </c>
      <c r="B684" s="195">
        <f t="array" ref="B684">INDEX(Countries!D7:D941, MATCH(A684, Countries!B7:B941, 0))</f>
        <v/>
      </c>
      <c r="C684" s="163" t="inlineStr">
        <is>
          <t>Salt marsh</t>
        </is>
      </c>
      <c r="D684" s="176" t="n">
        <v>0</v>
      </c>
    </row>
    <row r="685">
      <c r="A685" s="126" t="inlineStr">
        <is>
          <t>Luxembourg</t>
        </is>
      </c>
      <c r="B685" s="195">
        <f t="array" ref="B685">INDEX(Countries!D8:D942, MATCH(A685, Countries!B8:B942, 0))</f>
        <v/>
      </c>
      <c r="C685" s="163" t="inlineStr">
        <is>
          <t>Salt marsh</t>
        </is>
      </c>
      <c r="D685" s="176" t="n">
        <v>0</v>
      </c>
    </row>
    <row r="686">
      <c r="A686" s="126" t="inlineStr">
        <is>
          <t>Republic of Moldova</t>
        </is>
      </c>
      <c r="B686" s="195">
        <f t="array" ref="B686">INDEX(Countries!D9:D943, MATCH(A686, Countries!B9:B943, 0))</f>
        <v/>
      </c>
      <c r="C686" s="163" t="inlineStr">
        <is>
          <t>Salt marsh</t>
        </is>
      </c>
      <c r="D686" s="176" t="n">
        <v>0</v>
      </c>
    </row>
    <row r="687">
      <c r="A687" s="126" t="inlineStr">
        <is>
          <t>North Macedonia</t>
        </is>
      </c>
      <c r="B687" s="195">
        <f t="array" ref="B687">INDEX(Countries!D10:D944, MATCH(A687, Countries!B10:B944, 0))</f>
        <v/>
      </c>
      <c r="C687" s="163" t="inlineStr">
        <is>
          <t>Salt marsh</t>
        </is>
      </c>
      <c r="D687" s="176" t="n">
        <v>0</v>
      </c>
    </row>
    <row r="688">
      <c r="A688" s="126" t="inlineStr">
        <is>
          <t>Mali</t>
        </is>
      </c>
      <c r="B688" s="195">
        <f t="array" ref="B688">INDEX(Countries!D11:D945, MATCH(A688, Countries!B11:B945, 0))</f>
        <v/>
      </c>
      <c r="C688" s="163" t="inlineStr">
        <is>
          <t>Salt marsh</t>
        </is>
      </c>
      <c r="D688" s="176" t="n">
        <v>0</v>
      </c>
    </row>
    <row r="689">
      <c r="A689" s="126" t="inlineStr">
        <is>
          <t>Mongolia</t>
        </is>
      </c>
      <c r="B689" s="195">
        <f t="array" ref="B689">INDEX(Countries!D12:D946, MATCH(A689, Countries!B12:B946, 0))</f>
        <v/>
      </c>
      <c r="C689" s="163" t="inlineStr">
        <is>
          <t>Salt marsh</t>
        </is>
      </c>
      <c r="D689" s="176" t="n">
        <v>0</v>
      </c>
    </row>
    <row r="690">
      <c r="A690" s="126" t="inlineStr">
        <is>
          <t>Malawi</t>
        </is>
      </c>
      <c r="B690" s="195">
        <f t="array" ref="B690">INDEX(Countries!D13:D947, MATCH(A690, Countries!B13:B947, 0))</f>
        <v/>
      </c>
      <c r="C690" s="163" t="inlineStr">
        <is>
          <t>Salt marsh</t>
        </is>
      </c>
      <c r="D690" s="176" t="n">
        <v>0</v>
      </c>
    </row>
    <row r="691">
      <c r="A691" s="126" t="inlineStr">
        <is>
          <t>Niger</t>
        </is>
      </c>
      <c r="B691" s="195">
        <f t="array" ref="B691">INDEX(Countries!D14:D948, MATCH(A691, Countries!B14:B948, 0))</f>
        <v/>
      </c>
      <c r="C691" s="163" t="inlineStr">
        <is>
          <t>Salt marsh</t>
        </is>
      </c>
      <c r="D691" s="176" t="n">
        <v>0</v>
      </c>
    </row>
    <row r="692">
      <c r="A692" s="126" t="inlineStr">
        <is>
          <t>Nepal</t>
        </is>
      </c>
      <c r="B692" s="195">
        <f t="array" ref="B692">INDEX(Countries!D15:D949, MATCH(A692, Countries!B15:B949, 0))</f>
        <v/>
      </c>
      <c r="C692" s="163" t="inlineStr">
        <is>
          <t>Salt marsh</t>
        </is>
      </c>
      <c r="D692" s="176" t="n">
        <v>0</v>
      </c>
    </row>
    <row r="693">
      <c r="A693" s="126" t="inlineStr">
        <is>
          <t>Paraguay</t>
        </is>
      </c>
      <c r="B693" s="195">
        <f t="array" ref="B693">INDEX(Countries!D16:D950, MATCH(A693, Countries!B16:B950, 0))</f>
        <v/>
      </c>
      <c r="C693" s="163" t="inlineStr">
        <is>
          <t>Salt marsh</t>
        </is>
      </c>
      <c r="D693" s="176" t="n">
        <v>0</v>
      </c>
    </row>
    <row r="694">
      <c r="A694" s="126" t="inlineStr">
        <is>
          <t>Rwanda</t>
        </is>
      </c>
      <c r="B694" s="195">
        <f t="array" ref="B694">INDEX(Countries!D17:D951, MATCH(A694, Countries!B17:B951, 0))</f>
        <v/>
      </c>
      <c r="C694" s="163" t="inlineStr">
        <is>
          <t>Salt marsh</t>
        </is>
      </c>
      <c r="D694" s="176" t="n">
        <v>0</v>
      </c>
    </row>
    <row r="695">
      <c r="A695" s="126" t="inlineStr">
        <is>
          <t>Serbia</t>
        </is>
      </c>
      <c r="B695" s="195">
        <f t="array" ref="B695">INDEX(Countries!D18:D952, MATCH(A695, Countries!B18:B952, 0))</f>
        <v/>
      </c>
      <c r="C695" s="163" t="inlineStr">
        <is>
          <t>Salt marsh</t>
        </is>
      </c>
      <c r="D695" s="176" t="n">
        <v>0</v>
      </c>
    </row>
    <row r="696">
      <c r="A696" s="126" t="inlineStr">
        <is>
          <t>Slovakia</t>
        </is>
      </c>
      <c r="B696" s="195">
        <f t="array" ref="B696">INDEX(Countries!D19:D953, MATCH(A696, Countries!B19:B953, 0))</f>
        <v/>
      </c>
      <c r="C696" s="163" t="inlineStr">
        <is>
          <t>Salt marsh</t>
        </is>
      </c>
      <c r="D696" s="176" t="n">
        <v>0</v>
      </c>
    </row>
    <row r="697">
      <c r="A697" s="126" t="inlineStr">
        <is>
          <t>Eswatini</t>
        </is>
      </c>
      <c r="B697" s="195">
        <f t="array" ref="B697">INDEX(Countries!D20:D954, MATCH(A697, Countries!B20:B954, 0))</f>
        <v/>
      </c>
      <c r="C697" s="163" t="inlineStr">
        <is>
          <t>Salt marsh</t>
        </is>
      </c>
      <c r="D697" s="176" t="n">
        <v>0</v>
      </c>
    </row>
    <row r="698">
      <c r="A698" s="126" t="inlineStr">
        <is>
          <t>Chad</t>
        </is>
      </c>
      <c r="B698" s="195">
        <f t="array" ref="B698">INDEX(Countries!D21:D955, MATCH(A698, Countries!B21:B955, 0))</f>
        <v/>
      </c>
      <c r="C698" s="163" t="inlineStr">
        <is>
          <t>Salt marsh</t>
        </is>
      </c>
      <c r="D698" s="176" t="n">
        <v>0</v>
      </c>
    </row>
    <row r="699">
      <c r="A699" s="126" t="inlineStr">
        <is>
          <t>Tajikistan</t>
        </is>
      </c>
      <c r="B699" s="195">
        <f t="array" ref="B699">INDEX(Countries!D22:D956, MATCH(A699, Countries!B22:B956, 0))</f>
        <v/>
      </c>
      <c r="C699" s="163" t="inlineStr">
        <is>
          <t>Salt marsh</t>
        </is>
      </c>
      <c r="D699" s="176" t="n">
        <v>0</v>
      </c>
    </row>
    <row r="700">
      <c r="A700" s="126" t="inlineStr">
        <is>
          <t>Uganda</t>
        </is>
      </c>
      <c r="B700" s="195">
        <f t="array" ref="B700">INDEX(Countries!D229:D957, MATCH(A700, Countries!B229:B957, 0))</f>
        <v/>
      </c>
      <c r="C700" s="163" t="inlineStr">
        <is>
          <t>Salt marsh</t>
        </is>
      </c>
      <c r="D700" s="176" t="n">
        <v>0</v>
      </c>
    </row>
    <row r="701">
      <c r="A701" s="126" t="inlineStr">
        <is>
          <t>Uzbekistan</t>
        </is>
      </c>
      <c r="B701" s="195">
        <f t="array" ref="B701">INDEX(Countries!D230:D958, MATCH(A701, Countries!B230:B958, 0))</f>
        <v/>
      </c>
      <c r="C701" s="163" t="inlineStr">
        <is>
          <t>Salt marsh</t>
        </is>
      </c>
      <c r="D701" s="176" t="n">
        <v>0</v>
      </c>
    </row>
    <row r="702">
      <c r="A702" s="126" t="inlineStr">
        <is>
          <t>Zambia</t>
        </is>
      </c>
      <c r="B702" s="195">
        <f t="array" ref="B702">INDEX(Countries!D231:D959, MATCH(A702, Countries!B231:B959, 0))</f>
        <v/>
      </c>
      <c r="C702" s="163" t="inlineStr">
        <is>
          <t>Salt marsh</t>
        </is>
      </c>
      <c r="D702" s="176" t="n">
        <v>0</v>
      </c>
    </row>
    <row r="703">
      <c r="A703" s="126" t="inlineStr">
        <is>
          <t>Zimbabwe</t>
        </is>
      </c>
      <c r="B703" s="195">
        <f t="array" ref="B703">INDEX(Countries!D2:D960, MATCH(A703, Countries!B2:B960, 0))</f>
        <v/>
      </c>
      <c r="C703" s="163" t="inlineStr">
        <is>
          <t>Salt marsh</t>
        </is>
      </c>
      <c r="D703" s="176" t="n">
        <v>0</v>
      </c>
    </row>
    <row r="704">
      <c r="A704" s="126" t="inlineStr">
        <is>
          <t>Saint Barthélemy</t>
        </is>
      </c>
      <c r="B704" s="195">
        <f t="array" ref="B704">INDEX(Countries!D3:D961, MATCH(A704, Countries!B3:B961, 0))</f>
        <v/>
      </c>
      <c r="C704" s="163" t="inlineStr">
        <is>
          <t>Salt marsh</t>
        </is>
      </c>
      <c r="D704" s="176" t="n">
        <v>0</v>
      </c>
    </row>
    <row r="705">
      <c r="A705" s="126" t="inlineStr">
        <is>
          <t>Cocos (Keeling) Islands</t>
        </is>
      </c>
      <c r="B705" s="195">
        <f t="array" ref="B705">INDEX(Countries!D4:D962, MATCH(A705, Countries!B4:B962, 0))</f>
        <v/>
      </c>
      <c r="C705" s="163" t="inlineStr">
        <is>
          <t>Salt marsh</t>
        </is>
      </c>
      <c r="D705" s="176" t="n">
        <v>0</v>
      </c>
    </row>
    <row r="706">
      <c r="A706" s="126" t="inlineStr">
        <is>
          <t>Christmas Island</t>
        </is>
      </c>
      <c r="B706" s="195">
        <f t="array" ref="B706">INDEX(Countries!D5:D963, MATCH(A706, Countries!B5:B963, 0))</f>
        <v/>
      </c>
      <c r="C706" s="163" t="inlineStr">
        <is>
          <t>Salt marsh</t>
        </is>
      </c>
      <c r="D706" s="176" t="n">
        <v>0</v>
      </c>
    </row>
  </sheetData>
  <dataValidations count="3">
    <dataValidation sqref="A2:A706" showDropDown="0" showInputMessage="0" showErrorMessage="0" allowBlank="1" type="list">
      <formula1>Countries!$B$2:$B$259</formula1>
    </dataValidation>
    <dataValidation sqref="C2:C706" showDropDown="0" showInputMessage="0" showErrorMessage="0" allowBlank="1" type="list">
      <formula1>Ecosystem!$B$2:$B$4</formula1>
    </dataValidation>
    <dataValidation sqref="E2:E236" showDropDown="0" showInputMessage="0" showErrorMessage="0" allowBlank="1" type="list">
      <formula1>'Sources table'!$D$2:$D$76</formula1>
    </dataValidation>
  </dataValidations>
  <pageMargins left="0.75" right="0.75" top="1" bottom="1" header="0.5" footer="0.5"/>
</worksheet>
</file>

<file path=xl/worksheets/sheet31.xml><?xml version="1.0" encoding="utf-8"?>
<worksheet xmlns="http://schemas.openxmlformats.org/spreadsheetml/2006/main">
  <sheetPr>
    <tabColor rgb="FF507867"/>
    <outlinePr summaryBelow="0" summaryRight="0"/>
    <pageSetUpPr/>
  </sheetPr>
  <dimension ref="A1:G708"/>
  <sheetViews>
    <sheetView workbookViewId="0">
      <selection activeCell="A1" sqref="A1"/>
    </sheetView>
  </sheetViews>
  <sheetFormatPr baseColWidth="8" defaultColWidth="12.63" defaultRowHeight="15" customHeight="1"/>
  <cols>
    <col width="23" customWidth="1" style="324" min="4" max="4"/>
    <col width="28.5" customWidth="1" style="324" min="5" max="5"/>
    <col width="30" customWidth="1" style="324" min="6" max="6"/>
    <col width="32.38" customWidth="1" style="324" min="7" max="7"/>
  </cols>
  <sheetData>
    <row r="1">
      <c r="A1" s="170" t="inlineStr">
        <is>
          <t>Country</t>
        </is>
      </c>
      <c r="B1" s="170" t="inlineStr">
        <is>
          <t>Country code</t>
        </is>
      </c>
      <c r="C1" s="170" t="inlineStr">
        <is>
          <t>Ecosystem</t>
        </is>
      </c>
      <c r="D1" s="170" t="inlineStr">
        <is>
          <t>Tier 1 - IPCC default value</t>
        </is>
      </c>
      <c r="E1" s="170" t="inlineStr">
        <is>
          <t>Tier 2 - country-specific rate</t>
        </is>
      </c>
      <c r="F1" s="144" t="inlineStr">
        <is>
          <t>Source - Tier 1 - IPCC default value</t>
        </is>
      </c>
      <c r="G1" s="144" t="inlineStr">
        <is>
          <t>Source -Tier 2 - country-specific rate</t>
        </is>
      </c>
    </row>
    <row r="2">
      <c r="A2" s="126" t="inlineStr">
        <is>
          <t>United States</t>
        </is>
      </c>
      <c r="B2" s="195">
        <f t="array" ref="B2">INDEX(Countries!D2:D259, MATCH(A2, Countries!B2:B259, 0))</f>
        <v/>
      </c>
      <c r="C2" s="163" t="inlineStr">
        <is>
          <t>Mangrove</t>
        </is>
      </c>
      <c r="D2" s="177">
        <f>'Sequestration rates'!$C$27</f>
        <v/>
      </c>
      <c r="E2" s="177" t="n">
        <v>17.2349</v>
      </c>
      <c r="F2" s="126" t="inlineStr">
        <is>
          <t>Academic studies.</t>
        </is>
      </c>
      <c r="G2" s="126" t="n"/>
    </row>
    <row r="3">
      <c r="A3" s="126" t="inlineStr">
        <is>
          <t>Indonesia</t>
        </is>
      </c>
      <c r="B3" s="195">
        <f t="array" ref="B3">INDEX(Countries!D3:D260, MATCH(A3, Countries!B3:B260, 0))</f>
        <v/>
      </c>
      <c r="C3" s="163" t="inlineStr">
        <is>
          <t>Mangrove</t>
        </is>
      </c>
      <c r="D3" s="177">
        <f>'Sequestration rates'!$C$27</f>
        <v/>
      </c>
      <c r="E3" s="177" t="n">
        <v>64.51000000000001</v>
      </c>
      <c r="F3" s="126" t="inlineStr">
        <is>
          <t>Academic studies.</t>
        </is>
      </c>
    </row>
    <row r="4">
      <c r="A4" s="126" t="inlineStr">
        <is>
          <t>Australia</t>
        </is>
      </c>
      <c r="B4" s="195">
        <f t="array" ref="B4">INDEX(Countries!D4:D261, MATCH(A4, Countries!B4:B261, 0))</f>
        <v/>
      </c>
      <c r="C4" s="163" t="inlineStr">
        <is>
          <t>Mangrove</t>
        </is>
      </c>
      <c r="D4" s="177">
        <f>'Sequestration rates'!$C$27</f>
        <v/>
      </c>
      <c r="E4" s="177" t="n">
        <v>7.285</v>
      </c>
      <c r="F4" s="126" t="inlineStr">
        <is>
          <t>Academic studies.</t>
        </is>
      </c>
    </row>
    <row r="5">
      <c r="A5" s="126" t="inlineStr">
        <is>
          <t>The Bahamas</t>
        </is>
      </c>
      <c r="B5" s="195">
        <f t="array" ref="B5">INDEX(Countries!D5:D262, MATCH(A5, Countries!B5:B262, 0))</f>
        <v/>
      </c>
      <c r="C5" s="163" t="inlineStr">
        <is>
          <t>Mangrove</t>
        </is>
      </c>
      <c r="D5" s="177">
        <f>'Sequestration rates'!$C$27</f>
        <v/>
      </c>
      <c r="E5" s="177" t="n">
        <v>10.516</v>
      </c>
      <c r="F5" s="126" t="inlineStr">
        <is>
          <t>Academic studies.</t>
        </is>
      </c>
    </row>
    <row r="6">
      <c r="A6" s="126" t="inlineStr">
        <is>
          <t>Kenya</t>
        </is>
      </c>
      <c r="B6" s="195">
        <f t="array" ref="B6">INDEX(Countries!D6:D263, MATCH(A6, Countries!B6:B263, 0))</f>
        <v/>
      </c>
      <c r="C6" s="163" t="inlineStr">
        <is>
          <t>Mangrove</t>
        </is>
      </c>
      <c r="D6" s="177">
        <f>'Sequestration rates'!$C$27</f>
        <v/>
      </c>
      <c r="E6" s="177" t="n">
        <v>24.94</v>
      </c>
      <c r="F6" s="126" t="inlineStr">
        <is>
          <t>Academic studies.</t>
        </is>
      </c>
    </row>
    <row r="7">
      <c r="A7" s="126" t="inlineStr">
        <is>
          <t>Mexico</t>
        </is>
      </c>
      <c r="B7" s="195">
        <f t="array" ref="B7">INDEX(Countries!D7:D264, MATCH(A7, Countries!B7:B264, 0))</f>
        <v/>
      </c>
      <c r="C7" s="163" t="inlineStr">
        <is>
          <t>Mangrove</t>
        </is>
      </c>
      <c r="D7" s="177">
        <f>'Sequestration rates'!$C$27</f>
        <v/>
      </c>
      <c r="E7" s="177" t="n">
        <v>18.33333</v>
      </c>
      <c r="F7" s="126" t="inlineStr">
        <is>
          <t>Academic studies.</t>
        </is>
      </c>
    </row>
    <row r="8">
      <c r="A8" s="126" t="inlineStr">
        <is>
          <t>Colombia</t>
        </is>
      </c>
      <c r="B8" s="195">
        <f t="array" ref="B8">INDEX(Countries!D8:D265, MATCH(A8, Countries!B8:B265, 0))</f>
        <v/>
      </c>
      <c r="C8" s="163" t="inlineStr">
        <is>
          <t>Mangrove</t>
        </is>
      </c>
      <c r="D8" s="177">
        <f>'Sequestration rates'!$C$27</f>
        <v/>
      </c>
      <c r="E8" s="177" t="n"/>
      <c r="F8" s="126" t="inlineStr">
        <is>
          <t>Academic studies.</t>
        </is>
      </c>
    </row>
    <row r="9">
      <c r="A9" s="126" t="inlineStr">
        <is>
          <t>India</t>
        </is>
      </c>
      <c r="B9" s="195">
        <f t="array" ref="B9">INDEX(Countries!D9:D266, MATCH(A9, Countries!B9:B266, 0))</f>
        <v/>
      </c>
      <c r="C9" s="163" t="inlineStr">
        <is>
          <t>Mangrove</t>
        </is>
      </c>
      <c r="D9" s="177">
        <f>'Sequestration rates'!$C$27</f>
        <v/>
      </c>
      <c r="E9" s="177" t="n">
        <v>12.08</v>
      </c>
      <c r="F9" s="126" t="inlineStr">
        <is>
          <t>Academic studies.</t>
        </is>
      </c>
    </row>
    <row r="10">
      <c r="A10" s="126" t="inlineStr">
        <is>
          <t>China</t>
        </is>
      </c>
      <c r="B10" s="195">
        <f t="array" ref="B10">INDEX(Countries!D10:D267, MATCH(A10, Countries!B10:B267, 0))</f>
        <v/>
      </c>
      <c r="C10" s="163" t="inlineStr">
        <is>
          <t>Mangrove</t>
        </is>
      </c>
      <c r="D10" s="177">
        <f>'Sequestration rates'!$C$27</f>
        <v/>
      </c>
      <c r="E10" s="177" t="n">
        <v>5.683333</v>
      </c>
      <c r="F10" s="126" t="inlineStr">
        <is>
          <t>Academic studies.</t>
        </is>
      </c>
    </row>
    <row r="11">
      <c r="A11" s="126" t="inlineStr">
        <is>
          <t>American Samoa</t>
        </is>
      </c>
      <c r="B11" s="195">
        <f t="array" ref="B11">INDEX(Countries!D1:D268, MATCH(A11, Countries!B1:B268, 0))</f>
        <v/>
      </c>
      <c r="C11" s="163" t="inlineStr">
        <is>
          <t>Mangrove</t>
        </is>
      </c>
      <c r="D11" s="177">
        <f>'Sequestration rates'!$C$27</f>
        <v/>
      </c>
      <c r="E11" s="177" t="n"/>
      <c r="F11" s="126" t="inlineStr">
        <is>
          <t>Academic studies.</t>
        </is>
      </c>
    </row>
    <row r="12">
      <c r="A12" s="126" t="inlineStr">
        <is>
          <t>Angola</t>
        </is>
      </c>
      <c r="B12" s="195">
        <f t="array" ref="B12">INDEX(Countries!D2:D269, MATCH(A12, Countries!B2:B269, 0))</f>
        <v/>
      </c>
      <c r="C12" s="163" t="inlineStr">
        <is>
          <t>Mangrove</t>
        </is>
      </c>
      <c r="D12" s="177">
        <f>'Sequestration rates'!$C$27</f>
        <v/>
      </c>
      <c r="E12" s="177" t="n"/>
      <c r="F12" s="126" t="inlineStr">
        <is>
          <t>Academic studies.</t>
        </is>
      </c>
    </row>
    <row r="13">
      <c r="A13" s="126" t="inlineStr">
        <is>
          <t>Anguilla</t>
        </is>
      </c>
      <c r="B13" s="195">
        <f t="array" ref="B13">INDEX(Countries!D3:D270, MATCH(A13, Countries!B3:B270, 0))</f>
        <v/>
      </c>
      <c r="C13" s="163" t="inlineStr">
        <is>
          <t>Mangrove</t>
        </is>
      </c>
      <c r="D13" s="177">
        <f>'Sequestration rates'!$C$27</f>
        <v/>
      </c>
      <c r="E13" s="177" t="n"/>
      <c r="F13" s="126" t="inlineStr">
        <is>
          <t>Academic studies.</t>
        </is>
      </c>
    </row>
    <row r="14">
      <c r="A14" s="126" t="inlineStr">
        <is>
          <t>Antigua and Barbuda</t>
        </is>
      </c>
      <c r="B14" s="195">
        <f t="array" ref="B14">INDEX(Countries!D4:D271, MATCH(A14, Countries!B4:B271, 0))</f>
        <v/>
      </c>
      <c r="C14" s="163" t="inlineStr">
        <is>
          <t>Mangrove</t>
        </is>
      </c>
      <c r="D14" s="177">
        <f>'Sequestration rates'!$C$27</f>
        <v/>
      </c>
      <c r="E14" s="177" t="n"/>
      <c r="F14" s="126" t="inlineStr">
        <is>
          <t>Academic studies.</t>
        </is>
      </c>
    </row>
    <row r="15">
      <c r="A15" s="126" t="inlineStr">
        <is>
          <t>Aruba</t>
        </is>
      </c>
      <c r="B15" s="195">
        <f t="array" ref="B15">INDEX(Countries!D5:D272, MATCH(A15, Countries!B5:B272, 0))</f>
        <v/>
      </c>
      <c r="C15" s="163" t="inlineStr">
        <is>
          <t>Mangrove</t>
        </is>
      </c>
      <c r="D15" s="177">
        <f>'Sequestration rates'!$C$27</f>
        <v/>
      </c>
      <c r="E15" s="177" t="n"/>
      <c r="F15" s="126" t="inlineStr">
        <is>
          <t>Academic studies.</t>
        </is>
      </c>
    </row>
    <row r="16">
      <c r="A16" s="126" t="inlineStr">
        <is>
          <t>Bahrain</t>
        </is>
      </c>
      <c r="B16" s="195">
        <f t="array" ref="B16">INDEX(Countries!D16:D273, MATCH(A16, Countries!B16:B273, 0))</f>
        <v/>
      </c>
      <c r="C16" s="163" t="inlineStr">
        <is>
          <t>Mangrove</t>
        </is>
      </c>
      <c r="D16" s="177">
        <f>'Sequestration rates'!$C$27</f>
        <v/>
      </c>
      <c r="E16" s="177" t="n"/>
      <c r="F16" s="126" t="inlineStr">
        <is>
          <t>Academic studies.</t>
        </is>
      </c>
    </row>
    <row r="17">
      <c r="A17" s="126" t="inlineStr">
        <is>
          <t>Bangladesh</t>
        </is>
      </c>
      <c r="B17" s="195">
        <f t="array" ref="B17">INDEX(Countries!D17:D274, MATCH(A17, Countries!B17:B274, 0))</f>
        <v/>
      </c>
      <c r="C17" s="163" t="inlineStr">
        <is>
          <t>Mangrove</t>
        </is>
      </c>
      <c r="D17" s="177">
        <f>'Sequestration rates'!$C$27</f>
        <v/>
      </c>
      <c r="E17" s="177" t="n"/>
      <c r="F17" s="126" t="inlineStr">
        <is>
          <t>Academic studies.</t>
        </is>
      </c>
    </row>
    <row r="18">
      <c r="A18" s="126" t="inlineStr">
        <is>
          <t>Barbados</t>
        </is>
      </c>
      <c r="B18" s="195">
        <f t="array" ref="B18">INDEX(Countries!D18:D275, MATCH(A18, Countries!B18:B275, 0))</f>
        <v/>
      </c>
      <c r="C18" s="163" t="inlineStr">
        <is>
          <t>Mangrove</t>
        </is>
      </c>
      <c r="D18" s="177">
        <f>'Sequestration rates'!$C$27</f>
        <v/>
      </c>
      <c r="E18" s="177" t="n"/>
      <c r="F18" s="126" t="inlineStr">
        <is>
          <t>Academic studies.</t>
        </is>
      </c>
    </row>
    <row r="19">
      <c r="A19" s="126" t="inlineStr">
        <is>
          <t>Belize</t>
        </is>
      </c>
      <c r="B19" s="195">
        <f t="array" ref="B19">INDEX(Countries!D19:D276, MATCH(A19, Countries!B19:B276, 0))</f>
        <v/>
      </c>
      <c r="C19" s="163" t="inlineStr">
        <is>
          <t>Mangrove</t>
        </is>
      </c>
      <c r="D19" s="177">
        <f>'Sequestration rates'!$C$27</f>
        <v/>
      </c>
      <c r="E19" s="177" t="n"/>
      <c r="F19" s="126" t="inlineStr">
        <is>
          <t>Academic studies.</t>
        </is>
      </c>
    </row>
    <row r="20">
      <c r="A20" s="126" t="inlineStr">
        <is>
          <t>Benin</t>
        </is>
      </c>
      <c r="B20" s="195">
        <f t="array" ref="B20">INDEX(Countries!D20:D277, MATCH(A20, Countries!B20:B277, 0))</f>
        <v/>
      </c>
      <c r="C20" s="163" t="inlineStr">
        <is>
          <t>Mangrove</t>
        </is>
      </c>
      <c r="D20" s="177">
        <f>'Sequestration rates'!$C$27</f>
        <v/>
      </c>
      <c r="E20" s="177" t="n"/>
      <c r="F20" s="126" t="inlineStr">
        <is>
          <t>Academic studies.</t>
        </is>
      </c>
    </row>
    <row r="21">
      <c r="A21" s="126" t="inlineStr">
        <is>
          <t>Bermuda</t>
        </is>
      </c>
      <c r="B21" s="195">
        <f t="array" ref="B21">INDEX(Countries!D21:D278, MATCH(A21, Countries!B21:B278, 0))</f>
        <v/>
      </c>
      <c r="C21" s="163" t="inlineStr">
        <is>
          <t>Mangrove</t>
        </is>
      </c>
      <c r="D21" s="177">
        <f>'Sequestration rates'!$C$27</f>
        <v/>
      </c>
      <c r="E21" s="177" t="n"/>
      <c r="F21" s="126" t="inlineStr">
        <is>
          <t>Academic studies.</t>
        </is>
      </c>
    </row>
    <row r="22">
      <c r="A22" s="126" t="inlineStr">
        <is>
          <t>Bonaire, Sint Eustatius and Saba</t>
        </is>
      </c>
      <c r="B22" s="195">
        <f t="array" ref="B22">INDEX(Countries!D22:D279, MATCH(A22, Countries!B22:B279, 0))</f>
        <v/>
      </c>
      <c r="C22" s="163" t="inlineStr">
        <is>
          <t>Mangrove</t>
        </is>
      </c>
      <c r="D22" s="177">
        <f>'Sequestration rates'!$C$27</f>
        <v/>
      </c>
      <c r="E22" s="177" t="n"/>
      <c r="F22" s="126" t="inlineStr">
        <is>
          <t>Academic studies.</t>
        </is>
      </c>
    </row>
    <row r="23">
      <c r="A23" s="126" t="inlineStr">
        <is>
          <t>Brazil</t>
        </is>
      </c>
      <c r="B23" s="195">
        <f t="array" ref="B23">INDEX(Countries!D23:D280, MATCH(A23, Countries!B23:B280, 0))</f>
        <v/>
      </c>
      <c r="C23" s="163" t="inlineStr">
        <is>
          <t>Mangrove</t>
        </is>
      </c>
      <c r="D23" s="177">
        <f>'Sequestration rates'!$C$27</f>
        <v/>
      </c>
      <c r="E23" s="177" t="n"/>
      <c r="F23" s="126" t="inlineStr">
        <is>
          <t>Academic studies.</t>
        </is>
      </c>
    </row>
    <row r="24">
      <c r="A24" s="126" t="inlineStr">
        <is>
          <t>British virgin islands</t>
        </is>
      </c>
      <c r="B24" s="195">
        <f t="array" ref="B24">INDEX(Countries!D24:D281, MATCH(A24, Countries!B24:B281, 0))</f>
        <v/>
      </c>
      <c r="C24" s="163" t="inlineStr">
        <is>
          <t>Mangrove</t>
        </is>
      </c>
      <c r="D24" s="177">
        <f>'Sequestration rates'!$C$27</f>
        <v/>
      </c>
      <c r="E24" s="177" t="n"/>
      <c r="F24" s="126" t="inlineStr">
        <is>
          <t>Academic studies.</t>
        </is>
      </c>
    </row>
    <row r="25">
      <c r="A25" s="126" t="inlineStr">
        <is>
          <t>Brunei Darussalam</t>
        </is>
      </c>
      <c r="B25" s="195">
        <f t="array" ref="B25">INDEX(Countries!D25:D282, MATCH(A25, Countries!B25:B282, 0))</f>
        <v/>
      </c>
      <c r="C25" s="163" t="inlineStr">
        <is>
          <t>Mangrove</t>
        </is>
      </c>
      <c r="D25" s="177">
        <f>'Sequestration rates'!$C$27</f>
        <v/>
      </c>
      <c r="E25" s="177" t="n"/>
      <c r="F25" s="126" t="inlineStr">
        <is>
          <t>Academic studies.</t>
        </is>
      </c>
    </row>
    <row r="26">
      <c r="A26" s="126" t="inlineStr">
        <is>
          <t>Cambodia</t>
        </is>
      </c>
      <c r="B26" s="195">
        <f t="array" ref="B26">INDEX(Countries!D26:D283, MATCH(A26, Countries!B26:B283, 0))</f>
        <v/>
      </c>
      <c r="C26" s="163" t="inlineStr">
        <is>
          <t>Mangrove</t>
        </is>
      </c>
      <c r="D26" s="177">
        <f>'Sequestration rates'!$C$27</f>
        <v/>
      </c>
      <c r="E26" s="177" t="n"/>
      <c r="F26" s="126" t="inlineStr">
        <is>
          <t>Academic studies.</t>
        </is>
      </c>
    </row>
    <row r="27">
      <c r="A27" s="126" t="inlineStr">
        <is>
          <t>Cameroon</t>
        </is>
      </c>
      <c r="B27" s="195">
        <f t="array" ref="B27">INDEX(Countries!D27:D284, MATCH(A27, Countries!B27:B284, 0))</f>
        <v/>
      </c>
      <c r="C27" s="163" t="inlineStr">
        <is>
          <t>Mangrove</t>
        </is>
      </c>
      <c r="D27" s="177">
        <f>'Sequestration rates'!$C$27</f>
        <v/>
      </c>
      <c r="E27" s="177" t="n"/>
      <c r="F27" s="126" t="inlineStr">
        <is>
          <t>Academic studies.</t>
        </is>
      </c>
    </row>
    <row r="28">
      <c r="A28" s="126" t="inlineStr">
        <is>
          <t>Cayman islands</t>
        </is>
      </c>
      <c r="B28" s="195">
        <f t="array" ref="B28">INDEX(Countries!D28:D285, MATCH(A28, Countries!B28:B285, 0))</f>
        <v/>
      </c>
      <c r="C28" s="163" t="inlineStr">
        <is>
          <t>Mangrove</t>
        </is>
      </c>
      <c r="D28" s="177">
        <f>'Sequestration rates'!$C$27</f>
        <v/>
      </c>
      <c r="E28" s="177" t="n"/>
      <c r="F28" s="126" t="inlineStr">
        <is>
          <t>Academic studies.</t>
        </is>
      </c>
    </row>
    <row r="29">
      <c r="A29" s="126" t="inlineStr">
        <is>
          <t>Comoros</t>
        </is>
      </c>
      <c r="B29" s="195">
        <f t="array" ref="B29">INDEX(Countries!D29:D286, MATCH(A29, Countries!B29:B286, 0))</f>
        <v/>
      </c>
      <c r="C29" s="163" t="inlineStr">
        <is>
          <t>Mangrove</t>
        </is>
      </c>
      <c r="D29" s="177">
        <f>'Sequestration rates'!$C$27</f>
        <v/>
      </c>
      <c r="E29" s="177" t="n"/>
      <c r="F29" s="126" t="inlineStr">
        <is>
          <t>Academic studies.</t>
        </is>
      </c>
    </row>
    <row r="30">
      <c r="A30" s="126" t="inlineStr">
        <is>
          <t>Cook Islands</t>
        </is>
      </c>
      <c r="B30" s="195">
        <f t="array" ref="B30">INDEX(Countries!D30:D287, MATCH(A30, Countries!B30:B287, 0))</f>
        <v/>
      </c>
      <c r="C30" s="163" t="inlineStr">
        <is>
          <t>Mangrove</t>
        </is>
      </c>
      <c r="D30" s="177">
        <f>'Sequestration rates'!$C$27</f>
        <v/>
      </c>
      <c r="E30" s="177" t="n"/>
      <c r="F30" s="126" t="inlineStr">
        <is>
          <t>Academic studies.</t>
        </is>
      </c>
    </row>
    <row r="31">
      <c r="A31" s="126" t="inlineStr">
        <is>
          <t>Costa Rica</t>
        </is>
      </c>
      <c r="B31" s="195">
        <f t="array" ref="B31">INDEX(Countries!D31:D288, MATCH(A31, Countries!B31:B288, 0))</f>
        <v/>
      </c>
      <c r="C31" s="163" t="inlineStr">
        <is>
          <t>Mangrove</t>
        </is>
      </c>
      <c r="D31" s="177">
        <f>'Sequestration rates'!$C$27</f>
        <v/>
      </c>
      <c r="E31" s="177" t="n"/>
      <c r="F31" s="126" t="inlineStr">
        <is>
          <t>Academic studies.</t>
        </is>
      </c>
    </row>
    <row r="32">
      <c r="A32" s="126" t="inlineStr">
        <is>
          <t>Côte d'Ivoire</t>
        </is>
      </c>
      <c r="B32" s="195">
        <f t="array" ref="B32">INDEX(Countries!D32:D289, MATCH(A32, Countries!B32:B289, 0))</f>
        <v/>
      </c>
      <c r="C32" s="163" t="inlineStr">
        <is>
          <t>Mangrove</t>
        </is>
      </c>
      <c r="D32" s="177">
        <f>'Sequestration rates'!$C$27</f>
        <v/>
      </c>
      <c r="E32" s="177" t="n"/>
      <c r="F32" s="126" t="inlineStr">
        <is>
          <t>Academic studies.</t>
        </is>
      </c>
    </row>
    <row r="33">
      <c r="A33" s="126" t="inlineStr">
        <is>
          <t>Cuba</t>
        </is>
      </c>
      <c r="B33" s="195">
        <f t="array" ref="B33">INDEX(Countries!D33:D290, MATCH(A33, Countries!B33:B290, 0))</f>
        <v/>
      </c>
      <c r="C33" s="163" t="inlineStr">
        <is>
          <t>Mangrove</t>
        </is>
      </c>
      <c r="D33" s="177">
        <f>'Sequestration rates'!$C$27</f>
        <v/>
      </c>
      <c r="E33" s="177" t="n"/>
      <c r="F33" s="126" t="inlineStr">
        <is>
          <t>Academic studies.</t>
        </is>
      </c>
    </row>
    <row r="34">
      <c r="A34" s="126" t="inlineStr">
        <is>
          <t>Curaçao</t>
        </is>
      </c>
      <c r="B34" s="195">
        <f t="array" ref="B34">INDEX(Countries!D34:D291, MATCH(A34, Countries!B34:B291, 0))</f>
        <v/>
      </c>
      <c r="C34" s="163" t="inlineStr">
        <is>
          <t>Mangrove</t>
        </is>
      </c>
      <c r="D34" s="177">
        <f>'Sequestration rates'!$C$27</f>
        <v/>
      </c>
      <c r="E34" s="177" t="n"/>
      <c r="F34" s="126" t="inlineStr">
        <is>
          <t>Academic studies.</t>
        </is>
      </c>
    </row>
    <row r="35">
      <c r="A35" s="126" t="inlineStr">
        <is>
          <t>Democratic republic of the congo</t>
        </is>
      </c>
      <c r="B35" s="195">
        <f t="array" ref="B35">INDEX(Countries!D35:D292, MATCH(A35, Countries!B35:B292, 0))</f>
        <v/>
      </c>
      <c r="C35" s="163" t="inlineStr">
        <is>
          <t>Mangrove</t>
        </is>
      </c>
      <c r="D35" s="177">
        <f>'Sequestration rates'!$C$27</f>
        <v/>
      </c>
      <c r="E35" s="177" t="n"/>
      <c r="F35" s="126" t="inlineStr">
        <is>
          <t>Academic studies.</t>
        </is>
      </c>
    </row>
    <row r="36">
      <c r="A36" s="126" t="inlineStr">
        <is>
          <t>Djibouti</t>
        </is>
      </c>
      <c r="B36" s="195">
        <f t="array" ref="B36">INDEX(Countries!D36:D293, MATCH(A36, Countries!B36:B293, 0))</f>
        <v/>
      </c>
      <c r="C36" s="163" t="inlineStr">
        <is>
          <t>Mangrove</t>
        </is>
      </c>
      <c r="D36" s="177">
        <f>'Sequestration rates'!$C$27</f>
        <v/>
      </c>
      <c r="E36" s="177" t="n"/>
      <c r="F36" s="126" t="inlineStr">
        <is>
          <t>Academic studies.</t>
        </is>
      </c>
    </row>
    <row r="37">
      <c r="A37" s="126" t="inlineStr">
        <is>
          <t>Dominica</t>
        </is>
      </c>
      <c r="B37" s="195">
        <f t="array" ref="B37">INDEX(Countries!D37:D294, MATCH(A37, Countries!B37:B294, 0))</f>
        <v/>
      </c>
      <c r="C37" s="163" t="inlineStr">
        <is>
          <t>Mangrove</t>
        </is>
      </c>
      <c r="D37" s="177">
        <f>'Sequestration rates'!$C$27</f>
        <v/>
      </c>
      <c r="E37" s="177" t="n"/>
      <c r="F37" s="126" t="inlineStr">
        <is>
          <t>Academic studies.</t>
        </is>
      </c>
    </row>
    <row r="38">
      <c r="A38" s="126" t="inlineStr">
        <is>
          <t>Dominican republic</t>
        </is>
      </c>
      <c r="B38" s="195">
        <f t="array" ref="B38">INDEX(Countries!D38:D295, MATCH(A38, Countries!B38:B295, 0))</f>
        <v/>
      </c>
      <c r="C38" s="163" t="inlineStr">
        <is>
          <t>Mangrove</t>
        </is>
      </c>
      <c r="D38" s="177">
        <f>'Sequestration rates'!$C$27</f>
        <v/>
      </c>
      <c r="E38" s="177" t="n"/>
      <c r="F38" s="126" t="inlineStr">
        <is>
          <t>Academic studies.</t>
        </is>
      </c>
    </row>
    <row r="39">
      <c r="A39" s="126" t="inlineStr">
        <is>
          <t>Ecuador</t>
        </is>
      </c>
      <c r="B39" s="195">
        <f t="array" ref="B39">INDEX(Countries!D39:D296, MATCH(A39, Countries!B39:B296, 0))</f>
        <v/>
      </c>
      <c r="C39" s="163" t="inlineStr">
        <is>
          <t>Mangrove</t>
        </is>
      </c>
      <c r="D39" s="177">
        <f>'Sequestration rates'!$C$27</f>
        <v/>
      </c>
      <c r="E39" s="177" t="n"/>
      <c r="F39" s="126" t="inlineStr">
        <is>
          <t>Academic studies.</t>
        </is>
      </c>
    </row>
    <row r="40">
      <c r="A40" s="126" t="inlineStr">
        <is>
          <t>Egypt</t>
        </is>
      </c>
      <c r="B40" s="195">
        <f t="array" ref="B40">INDEX(Countries!D40:D297, MATCH(A40, Countries!B40:B297, 0))</f>
        <v/>
      </c>
      <c r="C40" s="163" t="inlineStr">
        <is>
          <t>Mangrove</t>
        </is>
      </c>
      <c r="D40" s="177">
        <f>'Sequestration rates'!$C$27</f>
        <v/>
      </c>
      <c r="E40" s="177" t="n"/>
      <c r="F40" s="126" t="inlineStr">
        <is>
          <t>Academic studies.</t>
        </is>
      </c>
    </row>
    <row r="41">
      <c r="A41" s="126" t="inlineStr">
        <is>
          <t>El Salvador</t>
        </is>
      </c>
      <c r="B41" s="195">
        <f t="array" ref="B41">INDEX(Countries!D41:D298, MATCH(A41, Countries!B41:B298, 0))</f>
        <v/>
      </c>
      <c r="C41" s="163" t="inlineStr">
        <is>
          <t>Mangrove</t>
        </is>
      </c>
      <c r="D41" s="177">
        <f>'Sequestration rates'!$C$27</f>
        <v/>
      </c>
      <c r="E41" s="177" t="n"/>
      <c r="F41" s="126" t="inlineStr">
        <is>
          <t>Academic studies.</t>
        </is>
      </c>
    </row>
    <row r="42">
      <c r="A42" s="126" t="inlineStr">
        <is>
          <t>Equatorial Guinea</t>
        </is>
      </c>
      <c r="B42" s="195">
        <f t="array" ref="B42">INDEX(Countries!D42:D299, MATCH(A42, Countries!B42:B299, 0))</f>
        <v/>
      </c>
      <c r="C42" s="163" t="inlineStr">
        <is>
          <t>Mangrove</t>
        </is>
      </c>
      <c r="D42" s="177">
        <f>'Sequestration rates'!$C$27</f>
        <v/>
      </c>
      <c r="E42" s="177" t="n"/>
      <c r="F42" s="126" t="inlineStr">
        <is>
          <t>Academic studies.</t>
        </is>
      </c>
    </row>
    <row r="43">
      <c r="A43" s="126" t="inlineStr">
        <is>
          <t>Eritrea</t>
        </is>
      </c>
      <c r="B43" s="195">
        <f t="array" ref="B43">INDEX(Countries!D43:D300, MATCH(A43, Countries!B43:B300, 0))</f>
        <v/>
      </c>
      <c r="C43" s="163" t="inlineStr">
        <is>
          <t>Mangrove</t>
        </is>
      </c>
      <c r="D43" s="177">
        <f>'Sequestration rates'!$C$27</f>
        <v/>
      </c>
      <c r="E43" s="177" t="n"/>
      <c r="F43" s="126" t="inlineStr">
        <is>
          <t>Academic studies.</t>
        </is>
      </c>
    </row>
    <row r="44">
      <c r="A44" s="126" t="inlineStr">
        <is>
          <t>Fiji</t>
        </is>
      </c>
      <c r="B44" s="195">
        <f t="array" ref="B44">INDEX(Countries!D44:D301, MATCH(A44, Countries!B44:B301, 0))</f>
        <v/>
      </c>
      <c r="C44" s="163" t="inlineStr">
        <is>
          <t>Mangrove</t>
        </is>
      </c>
      <c r="D44" s="177">
        <f>'Sequestration rates'!$C$27</f>
        <v/>
      </c>
      <c r="E44" s="177" t="n"/>
      <c r="F44" s="126" t="inlineStr">
        <is>
          <t>Academic studies.</t>
        </is>
      </c>
    </row>
    <row r="45">
      <c r="A45" s="126" t="inlineStr">
        <is>
          <t>French Guiana</t>
        </is>
      </c>
      <c r="B45" s="195">
        <f t="array" ref="B45">INDEX(Countries!D45:D302, MATCH(A45, Countries!B45:B302, 0))</f>
        <v/>
      </c>
      <c r="C45" s="163" t="inlineStr">
        <is>
          <t>Mangrove</t>
        </is>
      </c>
      <c r="D45" s="177">
        <f>'Sequestration rates'!$C$27</f>
        <v/>
      </c>
      <c r="E45" s="177" t="n"/>
      <c r="F45" s="126" t="inlineStr">
        <is>
          <t>Academic studies.</t>
        </is>
      </c>
    </row>
    <row r="46">
      <c r="A46" s="126" t="inlineStr">
        <is>
          <t>French Polynesia</t>
        </is>
      </c>
      <c r="B46" s="195">
        <f t="array" ref="B46">INDEX(Countries!D46:D303, MATCH(A46, Countries!B46:B303, 0))</f>
        <v/>
      </c>
      <c r="C46" s="163" t="inlineStr">
        <is>
          <t>Mangrove</t>
        </is>
      </c>
      <c r="D46" s="177">
        <f>'Sequestration rates'!$C$27</f>
        <v/>
      </c>
      <c r="E46" s="177" t="n"/>
      <c r="F46" s="126" t="inlineStr">
        <is>
          <t>Academic studies.</t>
        </is>
      </c>
    </row>
    <row r="47">
      <c r="A47" s="126" t="inlineStr">
        <is>
          <t>French Southern Territories</t>
        </is>
      </c>
      <c r="B47" s="195">
        <f t="array" ref="B47">INDEX(Countries!D47:D304, MATCH(A47, Countries!B47:B304, 0))</f>
        <v/>
      </c>
      <c r="C47" s="163" t="inlineStr">
        <is>
          <t>Mangrove</t>
        </is>
      </c>
      <c r="D47" s="177">
        <f>'Sequestration rates'!$C$27</f>
        <v/>
      </c>
      <c r="E47" s="177" t="n"/>
      <c r="F47" s="126" t="inlineStr">
        <is>
          <t>Academic studies.</t>
        </is>
      </c>
    </row>
    <row r="48">
      <c r="A48" s="126" t="inlineStr">
        <is>
          <t>Gabon</t>
        </is>
      </c>
      <c r="B48" s="195">
        <f t="array" ref="B48">INDEX(Countries!D48:D305, MATCH(A48, Countries!B48:B305, 0))</f>
        <v/>
      </c>
      <c r="C48" s="163" t="inlineStr">
        <is>
          <t>Mangrove</t>
        </is>
      </c>
      <c r="D48" s="177">
        <f>'Sequestration rates'!$C$27</f>
        <v/>
      </c>
      <c r="E48" s="177" t="n"/>
      <c r="F48" s="126" t="inlineStr">
        <is>
          <t>Academic studies.</t>
        </is>
      </c>
    </row>
    <row r="49">
      <c r="A49" s="126" t="inlineStr">
        <is>
          <t>Gambia</t>
        </is>
      </c>
      <c r="B49" s="195">
        <f t="array" ref="B49">INDEX(Countries!D49:D306, MATCH(A49, Countries!B49:B306, 0))</f>
        <v/>
      </c>
      <c r="C49" s="163" t="inlineStr">
        <is>
          <t>Mangrove</t>
        </is>
      </c>
      <c r="D49" s="177">
        <f>'Sequestration rates'!$C$27</f>
        <v/>
      </c>
      <c r="E49" s="177" t="n"/>
      <c r="F49" s="126" t="inlineStr">
        <is>
          <t>Academic studies.</t>
        </is>
      </c>
    </row>
    <row r="50">
      <c r="A50" s="126" t="inlineStr">
        <is>
          <t>Ghana</t>
        </is>
      </c>
      <c r="B50" s="195">
        <f t="array" ref="B50">INDEX(Countries!D50:D307, MATCH(A50, Countries!B50:B307, 0))</f>
        <v/>
      </c>
      <c r="C50" s="163" t="inlineStr">
        <is>
          <t>Mangrove</t>
        </is>
      </c>
      <c r="D50" s="177">
        <f>'Sequestration rates'!$C$27</f>
        <v/>
      </c>
      <c r="E50" s="177" t="n"/>
      <c r="F50" s="126" t="inlineStr">
        <is>
          <t>Academic studies.</t>
        </is>
      </c>
    </row>
    <row r="51">
      <c r="A51" s="126" t="inlineStr">
        <is>
          <t>Grenada</t>
        </is>
      </c>
      <c r="B51" s="195">
        <f t="array" ref="B51">INDEX(Countries!D51:D308, MATCH(A51, Countries!B51:B308, 0))</f>
        <v/>
      </c>
      <c r="C51" s="163" t="inlineStr">
        <is>
          <t>Mangrove</t>
        </is>
      </c>
      <c r="D51" s="177">
        <f>'Sequestration rates'!$C$27</f>
        <v/>
      </c>
      <c r="E51" s="177" t="n"/>
      <c r="F51" s="126" t="inlineStr">
        <is>
          <t>Academic studies.</t>
        </is>
      </c>
    </row>
    <row r="52">
      <c r="A52" s="126" t="inlineStr">
        <is>
          <t>Guadeloupe</t>
        </is>
      </c>
      <c r="B52" s="195">
        <f t="array" ref="B52">INDEX(Countries!D52:D309, MATCH(A52, Countries!B52:B309, 0))</f>
        <v/>
      </c>
      <c r="C52" s="163" t="inlineStr">
        <is>
          <t>Mangrove</t>
        </is>
      </c>
      <c r="D52" s="177">
        <f>'Sequestration rates'!$C$27</f>
        <v/>
      </c>
      <c r="E52" s="177" t="n"/>
      <c r="F52" s="126" t="inlineStr">
        <is>
          <t>Academic studies.</t>
        </is>
      </c>
    </row>
    <row r="53">
      <c r="A53" s="126" t="inlineStr">
        <is>
          <t>Guam</t>
        </is>
      </c>
      <c r="B53" s="195">
        <f t="array" ref="B53">INDEX(Countries!D53:D310, MATCH(A53, Countries!B53:B310, 0))</f>
        <v/>
      </c>
      <c r="C53" s="163" t="inlineStr">
        <is>
          <t>Mangrove</t>
        </is>
      </c>
      <c r="D53" s="177">
        <f>'Sequestration rates'!$C$27</f>
        <v/>
      </c>
      <c r="E53" s="177" t="n"/>
      <c r="F53" s="126" t="inlineStr">
        <is>
          <t>Academic studies.</t>
        </is>
      </c>
    </row>
    <row r="54">
      <c r="A54" s="126" t="inlineStr">
        <is>
          <t>Guatemala</t>
        </is>
      </c>
      <c r="B54" s="195">
        <f t="array" ref="B54">INDEX(Countries!D54:D311, MATCH(A54, Countries!B54:B311, 0))</f>
        <v/>
      </c>
      <c r="C54" s="163" t="inlineStr">
        <is>
          <t>Mangrove</t>
        </is>
      </c>
      <c r="D54" s="177">
        <f>'Sequestration rates'!$C$27</f>
        <v/>
      </c>
      <c r="E54" s="177" t="n"/>
      <c r="F54" s="126" t="inlineStr">
        <is>
          <t>Academic studies.</t>
        </is>
      </c>
    </row>
    <row r="55">
      <c r="A55" s="126" t="inlineStr">
        <is>
          <t>Guinea</t>
        </is>
      </c>
      <c r="B55" s="195">
        <f t="array" ref="B55">INDEX(Countries!D55:D312, MATCH(A55, Countries!B55:B312, 0))</f>
        <v/>
      </c>
      <c r="C55" s="163" t="inlineStr">
        <is>
          <t>Mangrove</t>
        </is>
      </c>
      <c r="D55" s="177">
        <f>'Sequestration rates'!$C$27</f>
        <v/>
      </c>
      <c r="E55" s="177" t="n"/>
      <c r="F55" s="126" t="inlineStr">
        <is>
          <t>Academic studies.</t>
        </is>
      </c>
    </row>
    <row r="56">
      <c r="A56" s="126" t="inlineStr">
        <is>
          <t>Guinea-Bissau</t>
        </is>
      </c>
      <c r="B56" s="195">
        <f t="array" ref="B56">INDEX(Countries!D56:D313, MATCH(A56, Countries!B56:B313, 0))</f>
        <v/>
      </c>
      <c r="C56" s="163" t="inlineStr">
        <is>
          <t>Mangrove</t>
        </is>
      </c>
      <c r="D56" s="177">
        <f>'Sequestration rates'!$C$27</f>
        <v/>
      </c>
      <c r="E56" s="177" t="n"/>
      <c r="F56" s="126" t="inlineStr">
        <is>
          <t>Academic studies.</t>
        </is>
      </c>
    </row>
    <row r="57">
      <c r="A57" s="126" t="inlineStr">
        <is>
          <t>Guyana</t>
        </is>
      </c>
      <c r="B57" s="195">
        <f t="array" ref="B57">INDEX(Countries!D57:D314, MATCH(A57, Countries!B57:B314, 0))</f>
        <v/>
      </c>
      <c r="C57" s="163" t="inlineStr">
        <is>
          <t>Mangrove</t>
        </is>
      </c>
      <c r="D57" s="177">
        <f>'Sequestration rates'!$C$27</f>
        <v/>
      </c>
      <c r="E57" s="177" t="n"/>
      <c r="F57" s="126" t="inlineStr">
        <is>
          <t>Academic studies.</t>
        </is>
      </c>
    </row>
    <row r="58">
      <c r="A58" s="126" t="inlineStr">
        <is>
          <t>Haiti</t>
        </is>
      </c>
      <c r="B58" s="195">
        <f t="array" ref="B58">INDEX(Countries!D58:D315, MATCH(A58, Countries!B58:B315, 0))</f>
        <v/>
      </c>
      <c r="C58" s="163" t="inlineStr">
        <is>
          <t>Mangrove</t>
        </is>
      </c>
      <c r="D58" s="177">
        <f>'Sequestration rates'!$C$27</f>
        <v/>
      </c>
      <c r="E58" s="177" t="n"/>
      <c r="F58" s="126" t="inlineStr">
        <is>
          <t>Academic studies.</t>
        </is>
      </c>
    </row>
    <row r="59">
      <c r="A59" s="126" t="inlineStr">
        <is>
          <t>Honduras</t>
        </is>
      </c>
      <c r="B59" s="195">
        <f t="array" ref="B59">INDEX(Countries!D59:D316, MATCH(A59, Countries!B59:B316, 0))</f>
        <v/>
      </c>
      <c r="C59" s="163" t="inlineStr">
        <is>
          <t>Mangrove</t>
        </is>
      </c>
      <c r="D59" s="177">
        <f>'Sequestration rates'!$C$27</f>
        <v/>
      </c>
      <c r="E59" s="177" t="n"/>
      <c r="F59" s="126" t="inlineStr">
        <is>
          <t>Academic studies.</t>
        </is>
      </c>
    </row>
    <row r="60">
      <c r="A60" s="126" t="inlineStr">
        <is>
          <t>Iran (Islamic Republic of)</t>
        </is>
      </c>
      <c r="B60" s="195">
        <f t="array" ref="B60">INDEX(Countries!D60:D317, MATCH(A60, Countries!B60:B317, 0))</f>
        <v/>
      </c>
      <c r="C60" s="163" t="inlineStr">
        <is>
          <t>Mangrove</t>
        </is>
      </c>
      <c r="D60" s="177">
        <f>'Sequestration rates'!$C$27</f>
        <v/>
      </c>
      <c r="E60" s="177" t="n"/>
      <c r="F60" s="126" t="inlineStr">
        <is>
          <t>Academic studies.</t>
        </is>
      </c>
    </row>
    <row r="61">
      <c r="A61" s="126" t="inlineStr">
        <is>
          <t>Jamaica</t>
        </is>
      </c>
      <c r="B61" s="195">
        <f t="array" ref="B61">INDEX(Countries!D61:D318, MATCH(A61, Countries!B61:B318, 0))</f>
        <v/>
      </c>
      <c r="C61" s="163" t="inlineStr">
        <is>
          <t>Mangrove</t>
        </is>
      </c>
      <c r="D61" s="177">
        <f>'Sequestration rates'!$C$27</f>
        <v/>
      </c>
      <c r="E61" s="177" t="n"/>
      <c r="F61" s="126" t="inlineStr">
        <is>
          <t>Academic studies.</t>
        </is>
      </c>
    </row>
    <row r="62">
      <c r="A62" s="126" t="inlineStr">
        <is>
          <t>Japan</t>
        </is>
      </c>
      <c r="B62" s="195">
        <f t="array" ref="B62">INDEX(Countries!D62:D319, MATCH(A62, Countries!B62:B319, 0))</f>
        <v/>
      </c>
      <c r="C62" s="163" t="inlineStr">
        <is>
          <t>Mangrove</t>
        </is>
      </c>
      <c r="D62" s="177">
        <f>'Sequestration rates'!$C$27</f>
        <v/>
      </c>
      <c r="E62" s="177" t="n"/>
      <c r="F62" s="126" t="inlineStr">
        <is>
          <t>Academic studies.</t>
        </is>
      </c>
    </row>
    <row r="63">
      <c r="A63" s="126" t="inlineStr">
        <is>
          <t>Kiribati</t>
        </is>
      </c>
      <c r="B63" s="195">
        <f t="array" ref="B63">INDEX(Countries!D63:D320, MATCH(A63, Countries!B63:B320, 0))</f>
        <v/>
      </c>
      <c r="C63" s="163" t="inlineStr">
        <is>
          <t>Mangrove</t>
        </is>
      </c>
      <c r="D63" s="177">
        <f>'Sequestration rates'!$C$27</f>
        <v/>
      </c>
      <c r="E63" s="177" t="n"/>
      <c r="F63" s="126" t="inlineStr">
        <is>
          <t>Academic studies.</t>
        </is>
      </c>
    </row>
    <row r="64">
      <c r="A64" s="126" t="inlineStr">
        <is>
          <t>Liberia</t>
        </is>
      </c>
      <c r="B64" s="195">
        <f t="array" ref="B64">INDEX(Countries!D64:D321, MATCH(A64, Countries!B64:B321, 0))</f>
        <v/>
      </c>
      <c r="C64" s="163" t="inlineStr">
        <is>
          <t>Mangrove</t>
        </is>
      </c>
      <c r="D64" s="177">
        <f>'Sequestration rates'!$C$27</f>
        <v/>
      </c>
      <c r="E64" s="177" t="n"/>
      <c r="F64" s="126" t="inlineStr">
        <is>
          <t>Academic studies.</t>
        </is>
      </c>
    </row>
    <row r="65">
      <c r="A65" s="126" t="inlineStr">
        <is>
          <t>Madagascar</t>
        </is>
      </c>
      <c r="B65" s="195">
        <f t="array" ref="B65">INDEX(Countries!D65:D322, MATCH(A65, Countries!B65:B322, 0))</f>
        <v/>
      </c>
      <c r="C65" s="163" t="inlineStr">
        <is>
          <t>Mangrove</t>
        </is>
      </c>
      <c r="D65" s="177">
        <f>'Sequestration rates'!$C$27</f>
        <v/>
      </c>
      <c r="E65" s="177" t="n"/>
      <c r="F65" s="126" t="inlineStr">
        <is>
          <t>Academic studies.</t>
        </is>
      </c>
    </row>
    <row r="66">
      <c r="A66" s="126" t="inlineStr">
        <is>
          <t>Malaysia</t>
        </is>
      </c>
      <c r="B66" s="195">
        <f t="array" ref="B66">INDEX(Countries!D66:D323, MATCH(A66, Countries!B66:B323, 0))</f>
        <v/>
      </c>
      <c r="C66" s="163" t="inlineStr">
        <is>
          <t>Mangrove</t>
        </is>
      </c>
      <c r="D66" s="177">
        <f>'Sequestration rates'!$C$27</f>
        <v/>
      </c>
      <c r="E66" s="177" t="n"/>
      <c r="F66" s="126" t="inlineStr">
        <is>
          <t>Academic studies.</t>
        </is>
      </c>
    </row>
    <row r="67">
      <c r="A67" s="126" t="inlineStr">
        <is>
          <t>Maldives</t>
        </is>
      </c>
      <c r="B67" s="195">
        <f t="array" ref="B67">INDEX(Countries!D67:D324, MATCH(A67, Countries!B67:B324, 0))</f>
        <v/>
      </c>
      <c r="C67" s="163" t="inlineStr">
        <is>
          <t>Mangrove</t>
        </is>
      </c>
      <c r="D67" s="177">
        <f>'Sequestration rates'!$C$27</f>
        <v/>
      </c>
      <c r="E67" s="177" t="n"/>
      <c r="F67" s="126" t="inlineStr">
        <is>
          <t>Academic studies.</t>
        </is>
      </c>
    </row>
    <row r="68">
      <c r="A68" s="126" t="inlineStr">
        <is>
          <t>Marshall Islands</t>
        </is>
      </c>
      <c r="B68" s="195">
        <f t="array" ref="B68">INDEX(Countries!D68:D325, MATCH(A68, Countries!B68:B325, 0))</f>
        <v/>
      </c>
      <c r="C68" s="163" t="inlineStr">
        <is>
          <t>Mangrove</t>
        </is>
      </c>
      <c r="D68" s="177">
        <f>'Sequestration rates'!$C$27</f>
        <v/>
      </c>
      <c r="E68" s="177" t="n"/>
      <c r="F68" s="126" t="inlineStr">
        <is>
          <t>Academic studies.</t>
        </is>
      </c>
    </row>
    <row r="69">
      <c r="A69" s="126" t="inlineStr">
        <is>
          <t>Martinique</t>
        </is>
      </c>
      <c r="B69" s="195">
        <f t="array" ref="B69">INDEX(Countries!D69:D326, MATCH(A69, Countries!B69:B326, 0))</f>
        <v/>
      </c>
      <c r="C69" s="163" t="inlineStr">
        <is>
          <t>Mangrove</t>
        </is>
      </c>
      <c r="D69" s="177">
        <f>'Sequestration rates'!$C$27</f>
        <v/>
      </c>
      <c r="E69" s="177" t="n"/>
      <c r="F69" s="126" t="inlineStr">
        <is>
          <t>Academic studies.</t>
        </is>
      </c>
    </row>
    <row r="70">
      <c r="A70" s="126" t="inlineStr">
        <is>
          <t>Mauritania</t>
        </is>
      </c>
      <c r="B70" s="195">
        <f t="array" ref="B70">INDEX(Countries!D70:D327, MATCH(A70, Countries!B70:B327, 0))</f>
        <v/>
      </c>
      <c r="C70" s="163" t="inlineStr">
        <is>
          <t>Mangrove</t>
        </is>
      </c>
      <c r="D70" s="177">
        <f>'Sequestration rates'!$C$27</f>
        <v/>
      </c>
      <c r="E70" s="177" t="n"/>
      <c r="F70" s="126" t="inlineStr">
        <is>
          <t>Academic studies.</t>
        </is>
      </c>
    </row>
    <row r="71">
      <c r="A71" s="126" t="inlineStr">
        <is>
          <t>Mauritius</t>
        </is>
      </c>
      <c r="B71" s="195">
        <f t="array" ref="B71">INDEX(Countries!D71:D328, MATCH(A71, Countries!B71:B328, 0))</f>
        <v/>
      </c>
      <c r="C71" s="163" t="inlineStr">
        <is>
          <t>Mangrove</t>
        </is>
      </c>
      <c r="D71" s="177">
        <f>'Sequestration rates'!$C$27</f>
        <v/>
      </c>
      <c r="E71" s="177" t="n"/>
      <c r="F71" s="126" t="inlineStr">
        <is>
          <t>Academic studies.</t>
        </is>
      </c>
    </row>
    <row r="72">
      <c r="A72" s="126" t="inlineStr">
        <is>
          <t>Mayotte</t>
        </is>
      </c>
      <c r="B72" s="195">
        <f t="array" ref="B72">INDEX(Countries!D72:D329, MATCH(A72, Countries!B72:B329, 0))</f>
        <v/>
      </c>
      <c r="C72" s="163" t="inlineStr">
        <is>
          <t>Mangrove</t>
        </is>
      </c>
      <c r="D72" s="177">
        <f>'Sequestration rates'!$C$27</f>
        <v/>
      </c>
      <c r="E72" s="177" t="n"/>
      <c r="F72" s="126" t="inlineStr">
        <is>
          <t>Academic studies.</t>
        </is>
      </c>
    </row>
    <row r="73">
      <c r="A73" s="126" t="inlineStr">
        <is>
          <t>Micronesia (Federated States of)</t>
        </is>
      </c>
      <c r="B73" s="195">
        <f t="array" ref="B73">INDEX(Countries!D73:D330, MATCH(A73, Countries!B73:B330, 0))</f>
        <v/>
      </c>
      <c r="C73" s="163" t="inlineStr">
        <is>
          <t>Mangrove</t>
        </is>
      </c>
      <c r="D73" s="177">
        <f>'Sequestration rates'!$C$27</f>
        <v/>
      </c>
      <c r="E73" s="177" t="n"/>
      <c r="F73" s="126" t="inlineStr">
        <is>
          <t>Academic studies.</t>
        </is>
      </c>
    </row>
    <row r="74">
      <c r="A74" s="126" t="inlineStr">
        <is>
          <t>Mozambique</t>
        </is>
      </c>
      <c r="B74" s="195">
        <f t="array" ref="B74">INDEX(Countries!D74:D331, MATCH(A74, Countries!B74:B331, 0))</f>
        <v/>
      </c>
      <c r="C74" s="163" t="inlineStr">
        <is>
          <t>Mangrove</t>
        </is>
      </c>
      <c r="D74" s="177">
        <f>'Sequestration rates'!$C$27</f>
        <v/>
      </c>
      <c r="E74" s="177" t="n"/>
      <c r="F74" s="126" t="inlineStr">
        <is>
          <t>Academic studies.</t>
        </is>
      </c>
    </row>
    <row r="75">
      <c r="A75" s="126" t="inlineStr">
        <is>
          <t>Myanmar</t>
        </is>
      </c>
      <c r="B75" s="195">
        <f t="array" ref="B75">INDEX(Countries!D75:D332, MATCH(A75, Countries!B75:B332, 0))</f>
        <v/>
      </c>
      <c r="C75" s="163" t="inlineStr">
        <is>
          <t>Mangrove</t>
        </is>
      </c>
      <c r="D75" s="177">
        <f>'Sequestration rates'!$C$27</f>
        <v/>
      </c>
      <c r="E75" s="177" t="n"/>
      <c r="F75" s="126" t="inlineStr">
        <is>
          <t>Academic studies.</t>
        </is>
      </c>
    </row>
    <row r="76">
      <c r="A76" s="126" t="inlineStr">
        <is>
          <t>New Caledonia</t>
        </is>
      </c>
      <c r="B76" s="195">
        <f t="array" ref="B76">INDEX(Countries!D76:D333, MATCH(A76, Countries!B76:B333, 0))</f>
        <v/>
      </c>
      <c r="C76" s="163" t="inlineStr">
        <is>
          <t>Mangrove</t>
        </is>
      </c>
      <c r="D76" s="177">
        <f>'Sequestration rates'!$C$27</f>
        <v/>
      </c>
      <c r="E76" s="177" t="n"/>
      <c r="F76" s="126" t="inlineStr">
        <is>
          <t>Academic studies.</t>
        </is>
      </c>
    </row>
    <row r="77">
      <c r="A77" s="126" t="inlineStr">
        <is>
          <t>New Zealand</t>
        </is>
      </c>
      <c r="B77" s="195">
        <f t="array" ref="B77">INDEX(Countries!D77:D334, MATCH(A77, Countries!B77:B334, 0))</f>
        <v/>
      </c>
      <c r="C77" s="163" t="inlineStr">
        <is>
          <t>Mangrove</t>
        </is>
      </c>
      <c r="D77" s="177">
        <f>'Sequestration rates'!$C$27</f>
        <v/>
      </c>
      <c r="E77" s="177" t="n"/>
      <c r="F77" s="126" t="inlineStr">
        <is>
          <t>Academic studies.</t>
        </is>
      </c>
    </row>
    <row r="78">
      <c r="A78" s="126" t="inlineStr">
        <is>
          <t>Nicaragua</t>
        </is>
      </c>
      <c r="B78" s="195">
        <f t="array" ref="B78">INDEX(Countries!D78:D335, MATCH(A78, Countries!B78:B335, 0))</f>
        <v/>
      </c>
      <c r="C78" s="163" t="inlineStr">
        <is>
          <t>Mangrove</t>
        </is>
      </c>
      <c r="D78" s="177">
        <f>'Sequestration rates'!$C$27</f>
        <v/>
      </c>
      <c r="E78" s="177" t="n"/>
      <c r="F78" s="126" t="inlineStr">
        <is>
          <t>Academic studies.</t>
        </is>
      </c>
    </row>
    <row r="79">
      <c r="A79" s="126" t="inlineStr">
        <is>
          <t>Nigeria</t>
        </is>
      </c>
      <c r="B79" s="195">
        <f t="array" ref="B79">INDEX(Countries!D79:D336, MATCH(A79, Countries!B79:B336, 0))</f>
        <v/>
      </c>
      <c r="C79" s="163" t="inlineStr">
        <is>
          <t>Mangrove</t>
        </is>
      </c>
      <c r="D79" s="177">
        <f>'Sequestration rates'!$C$27</f>
        <v/>
      </c>
      <c r="E79" s="177" t="n"/>
      <c r="F79" s="126" t="inlineStr">
        <is>
          <t>Academic studies.</t>
        </is>
      </c>
    </row>
    <row r="80">
      <c r="A80" s="126" t="inlineStr">
        <is>
          <t>Oman</t>
        </is>
      </c>
      <c r="B80" s="195">
        <f t="array" ref="B80">INDEX(Countries!D80:D337, MATCH(A80, Countries!B80:B337, 0))</f>
        <v/>
      </c>
      <c r="C80" s="163" t="inlineStr">
        <is>
          <t>Mangrove</t>
        </is>
      </c>
      <c r="D80" s="177">
        <f>'Sequestration rates'!$C$27</f>
        <v/>
      </c>
      <c r="E80" s="177" t="n"/>
      <c r="F80" s="126" t="inlineStr">
        <is>
          <t>Academic studies.</t>
        </is>
      </c>
    </row>
    <row r="81">
      <c r="A81" s="126" t="inlineStr">
        <is>
          <t>Pakistan</t>
        </is>
      </c>
      <c r="B81" s="195">
        <f t="array" ref="B81">INDEX(Countries!D81:D338, MATCH(A81, Countries!B81:B338, 0))</f>
        <v/>
      </c>
      <c r="C81" s="163" t="inlineStr">
        <is>
          <t>Mangrove</t>
        </is>
      </c>
      <c r="D81" s="177">
        <f>'Sequestration rates'!$C$27</f>
        <v/>
      </c>
      <c r="E81" s="177" t="n"/>
      <c r="F81" s="126" t="inlineStr">
        <is>
          <t>Academic studies.</t>
        </is>
      </c>
    </row>
    <row r="82">
      <c r="A82" s="126" t="inlineStr">
        <is>
          <t>Palau</t>
        </is>
      </c>
      <c r="B82" s="195">
        <f t="array" ref="B82">INDEX(Countries!D82:D339, MATCH(A82, Countries!B82:B339, 0))</f>
        <v/>
      </c>
      <c r="C82" s="163" t="inlineStr">
        <is>
          <t>Mangrove</t>
        </is>
      </c>
      <c r="D82" s="177">
        <f>'Sequestration rates'!$C$27</f>
        <v/>
      </c>
      <c r="E82" s="177" t="n"/>
      <c r="F82" s="126" t="inlineStr">
        <is>
          <t>Academic studies.</t>
        </is>
      </c>
    </row>
    <row r="83">
      <c r="A83" s="126" t="inlineStr">
        <is>
          <t>Panama</t>
        </is>
      </c>
      <c r="B83" s="195">
        <f t="array" ref="B83">INDEX(Countries!D83:D340, MATCH(A83, Countries!B83:B340, 0))</f>
        <v/>
      </c>
      <c r="C83" s="163" t="inlineStr">
        <is>
          <t>Mangrove</t>
        </is>
      </c>
      <c r="D83" s="177">
        <f>'Sequestration rates'!$C$27</f>
        <v/>
      </c>
      <c r="E83" s="177" t="n"/>
      <c r="F83" s="126" t="inlineStr">
        <is>
          <t>Academic studies.</t>
        </is>
      </c>
    </row>
    <row r="84">
      <c r="A84" s="126" t="inlineStr">
        <is>
          <t>Papua New Guinea</t>
        </is>
      </c>
      <c r="B84" s="195">
        <f t="array" ref="B84">INDEX(Countries!D84:D341, MATCH(A84, Countries!B84:B341, 0))</f>
        <v/>
      </c>
      <c r="C84" s="163" t="inlineStr">
        <is>
          <t>Mangrove</t>
        </is>
      </c>
      <c r="D84" s="177">
        <f>'Sequestration rates'!$C$27</f>
        <v/>
      </c>
      <c r="E84" s="177" t="n"/>
      <c r="F84" s="126" t="inlineStr">
        <is>
          <t>Academic studies.</t>
        </is>
      </c>
    </row>
    <row r="85">
      <c r="A85" s="126" t="inlineStr">
        <is>
          <t>Peru</t>
        </is>
      </c>
      <c r="B85" s="195">
        <f t="array" ref="B85">INDEX(Countries!D85:D342, MATCH(A85, Countries!B85:B342, 0))</f>
        <v/>
      </c>
      <c r="C85" s="163" t="inlineStr">
        <is>
          <t>Mangrove</t>
        </is>
      </c>
      <c r="D85" s="177">
        <f>'Sequestration rates'!$C$27</f>
        <v/>
      </c>
      <c r="E85" s="177" t="n"/>
      <c r="F85" s="126" t="inlineStr">
        <is>
          <t>Academic studies.</t>
        </is>
      </c>
    </row>
    <row r="86">
      <c r="A86" s="126" t="inlineStr">
        <is>
          <t>Philippines</t>
        </is>
      </c>
      <c r="B86" s="195">
        <f t="array" ref="B86">INDEX(Countries!D86:D343, MATCH(A86, Countries!B86:B343, 0))</f>
        <v/>
      </c>
      <c r="C86" s="163" t="inlineStr">
        <is>
          <t>Mangrove</t>
        </is>
      </c>
      <c r="D86" s="177">
        <f>'Sequestration rates'!$C$27</f>
        <v/>
      </c>
      <c r="E86" s="177" t="n"/>
      <c r="F86" s="126" t="inlineStr">
        <is>
          <t>Academic studies.</t>
        </is>
      </c>
    </row>
    <row r="87">
      <c r="A87" s="126" t="inlineStr">
        <is>
          <t>Puerto Rico</t>
        </is>
      </c>
      <c r="B87" s="195">
        <f t="array" ref="B87">INDEX(Countries!D87:D344, MATCH(A87, Countries!B87:B344, 0))</f>
        <v/>
      </c>
      <c r="C87" s="163" t="inlineStr">
        <is>
          <t>Mangrove</t>
        </is>
      </c>
      <c r="D87" s="177">
        <f>'Sequestration rates'!$C$27</f>
        <v/>
      </c>
      <c r="E87" s="177" t="n"/>
      <c r="F87" s="126" t="inlineStr">
        <is>
          <t>Academic studies.</t>
        </is>
      </c>
    </row>
    <row r="88">
      <c r="A88" s="126" t="inlineStr">
        <is>
          <t>Qatar</t>
        </is>
      </c>
      <c r="B88" s="195">
        <f t="array" ref="B88">INDEX(Countries!D1:D345, MATCH(A88, Countries!B1:B345, 0))</f>
        <v/>
      </c>
      <c r="C88" s="163" t="inlineStr">
        <is>
          <t>Mangrove</t>
        </is>
      </c>
      <c r="D88" s="177">
        <f>'Sequestration rates'!$C$27</f>
        <v/>
      </c>
      <c r="E88" s="177" t="n"/>
      <c r="F88" s="126" t="inlineStr">
        <is>
          <t>Academic studies.</t>
        </is>
      </c>
    </row>
    <row r="89">
      <c r="A89" s="126" t="inlineStr">
        <is>
          <t>Congo</t>
        </is>
      </c>
      <c r="B89" s="195">
        <f t="array" ref="B89">INDEX(Countries!D2:D346, MATCH(A89, Countries!B2:B346, 0))</f>
        <v/>
      </c>
      <c r="C89" s="163" t="inlineStr">
        <is>
          <t>Mangrove</t>
        </is>
      </c>
      <c r="D89" s="177">
        <f>'Sequestration rates'!$C$27</f>
        <v/>
      </c>
      <c r="E89" s="177" t="n"/>
      <c r="F89" s="126" t="inlineStr">
        <is>
          <t>Academic studies.</t>
        </is>
      </c>
    </row>
    <row r="90">
      <c r="A90" s="126" t="inlineStr">
        <is>
          <t>Saint Kitts and Nevis</t>
        </is>
      </c>
      <c r="B90" s="195">
        <f t="array" ref="B90">INDEX(Countries!D90:D347, MATCH(A90, Countries!B90:B347, 0))</f>
        <v/>
      </c>
      <c r="C90" s="163" t="inlineStr">
        <is>
          <t>Mangrove</t>
        </is>
      </c>
      <c r="D90" s="177">
        <f>'Sequestration rates'!$C$27</f>
        <v/>
      </c>
      <c r="E90" s="177" t="n"/>
      <c r="F90" s="126" t="inlineStr">
        <is>
          <t>Academic studies.</t>
        </is>
      </c>
    </row>
    <row r="91">
      <c r="A91" s="126" t="inlineStr">
        <is>
          <t>Saint Lucia</t>
        </is>
      </c>
      <c r="B91" s="195">
        <f t="array" ref="B91">INDEX(Countries!D91:D348, MATCH(A91, Countries!B91:B348, 0))</f>
        <v/>
      </c>
      <c r="C91" s="163" t="inlineStr">
        <is>
          <t>Mangrove</t>
        </is>
      </c>
      <c r="D91" s="177">
        <f>'Sequestration rates'!$C$27</f>
        <v/>
      </c>
      <c r="E91" s="177" t="n"/>
      <c r="F91" s="126" t="inlineStr">
        <is>
          <t>Academic studies.</t>
        </is>
      </c>
    </row>
    <row r="92">
      <c r="A92" s="126" t="inlineStr">
        <is>
          <t>Saint Vincent and the Grenadines</t>
        </is>
      </c>
      <c r="B92" s="195">
        <f t="array" ref="B92">INDEX(Countries!D92:D349, MATCH(A92, Countries!B92:B349, 0))</f>
        <v/>
      </c>
      <c r="C92" s="163" t="inlineStr">
        <is>
          <t>Mangrove</t>
        </is>
      </c>
      <c r="D92" s="177">
        <f>'Sequestration rates'!$C$27</f>
        <v/>
      </c>
      <c r="E92" s="177" t="n"/>
      <c r="F92" s="126" t="inlineStr">
        <is>
          <t>Academic studies.</t>
        </is>
      </c>
    </row>
    <row r="93">
      <c r="A93" s="126" t="inlineStr">
        <is>
          <t>Saint Martin (French part)</t>
        </is>
      </c>
      <c r="B93" s="195">
        <f t="array" ref="B93">INDEX(Countries!D93:D350, MATCH(A93, Countries!B93:B350, 0))</f>
        <v/>
      </c>
      <c r="C93" s="163" t="inlineStr">
        <is>
          <t>Mangrove</t>
        </is>
      </c>
      <c r="D93" s="177">
        <f>'Sequestration rates'!$C$27</f>
        <v/>
      </c>
      <c r="E93" s="177" t="n"/>
      <c r="F93" s="126" t="inlineStr">
        <is>
          <t>Academic studies.</t>
        </is>
      </c>
    </row>
    <row r="94">
      <c r="A94" s="126" t="inlineStr">
        <is>
          <t>Samoa</t>
        </is>
      </c>
      <c r="B94" s="195">
        <f t="array" ref="B94">INDEX(Countries!D94:D351, MATCH(A94, Countries!B94:B351, 0))</f>
        <v/>
      </c>
      <c r="C94" s="163" t="inlineStr">
        <is>
          <t>Mangrove</t>
        </is>
      </c>
      <c r="D94" s="177">
        <f>'Sequestration rates'!$C$27</f>
        <v/>
      </c>
      <c r="E94" s="177" t="n"/>
      <c r="F94" s="126" t="inlineStr">
        <is>
          <t>Academic studies.</t>
        </is>
      </c>
    </row>
    <row r="95">
      <c r="A95" s="126" t="inlineStr">
        <is>
          <t>Sao Tome and Principe</t>
        </is>
      </c>
      <c r="B95" s="195">
        <f t="array" ref="B95">INDEX(Countries!D95:D352, MATCH(A95, Countries!B95:B352, 0))</f>
        <v/>
      </c>
      <c r="C95" s="163" t="inlineStr">
        <is>
          <t>Mangrove</t>
        </is>
      </c>
      <c r="D95" s="177">
        <f>'Sequestration rates'!$C$27</f>
        <v/>
      </c>
      <c r="E95" s="177" t="n"/>
      <c r="F95" s="126" t="inlineStr">
        <is>
          <t>Academic studies.</t>
        </is>
      </c>
    </row>
    <row r="96">
      <c r="A96" s="126" t="inlineStr">
        <is>
          <t>Saudi Arabia</t>
        </is>
      </c>
      <c r="B96" s="195">
        <f t="array" ref="B96">INDEX(Countries!D96:D353, MATCH(A96, Countries!B96:B353, 0))</f>
        <v/>
      </c>
      <c r="C96" s="163" t="inlineStr">
        <is>
          <t>Mangrove</t>
        </is>
      </c>
      <c r="D96" s="177">
        <f>'Sequestration rates'!$C$27</f>
        <v/>
      </c>
      <c r="E96" s="177" t="n"/>
      <c r="F96" s="126" t="inlineStr">
        <is>
          <t>Academic studies.</t>
        </is>
      </c>
    </row>
    <row r="97">
      <c r="A97" s="126" t="inlineStr">
        <is>
          <t>Senegal</t>
        </is>
      </c>
      <c r="B97" s="195">
        <f t="array" ref="B97">INDEX(Countries!D97:D354, MATCH(A97, Countries!B97:B354, 0))</f>
        <v/>
      </c>
      <c r="C97" s="163" t="inlineStr">
        <is>
          <t>Mangrove</t>
        </is>
      </c>
      <c r="D97" s="177">
        <f>'Sequestration rates'!$C$27</f>
        <v/>
      </c>
      <c r="E97" s="177" t="n"/>
      <c r="F97" s="126" t="inlineStr">
        <is>
          <t>Academic studies.</t>
        </is>
      </c>
    </row>
    <row r="98">
      <c r="A98" s="126" t="inlineStr">
        <is>
          <t>Seychelles</t>
        </is>
      </c>
      <c r="B98" s="195">
        <f t="array" ref="B98">INDEX(Countries!D98:D355, MATCH(A98, Countries!B98:B355, 0))</f>
        <v/>
      </c>
      <c r="C98" s="163" t="inlineStr">
        <is>
          <t>Mangrove</t>
        </is>
      </c>
      <c r="D98" s="177">
        <f>'Sequestration rates'!$C$27</f>
        <v/>
      </c>
      <c r="E98" s="177" t="n"/>
      <c r="F98" s="126" t="inlineStr">
        <is>
          <t>Academic studies.</t>
        </is>
      </c>
    </row>
    <row r="99">
      <c r="A99" s="126" t="inlineStr">
        <is>
          <t>Sierra Leone</t>
        </is>
      </c>
      <c r="B99" s="195">
        <f t="array" ref="B99">INDEX(Countries!D99:D356, MATCH(A99, Countries!B99:B356, 0))</f>
        <v/>
      </c>
      <c r="C99" s="163" t="inlineStr">
        <is>
          <t>Mangrove</t>
        </is>
      </c>
      <c r="D99" s="177">
        <f>'Sequestration rates'!$C$27</f>
        <v/>
      </c>
      <c r="E99" s="177" t="n"/>
      <c r="F99" s="126" t="inlineStr">
        <is>
          <t>Academic studies.</t>
        </is>
      </c>
    </row>
    <row r="100">
      <c r="A100" s="126" t="inlineStr">
        <is>
          <t>Singapore</t>
        </is>
      </c>
      <c r="B100" s="195">
        <f t="array" ref="B100">INDEX(Countries!D100:D357, MATCH(A100, Countries!B100:B357, 0))</f>
        <v/>
      </c>
      <c r="C100" s="163" t="inlineStr">
        <is>
          <t>Mangrove</t>
        </is>
      </c>
      <c r="D100" s="177">
        <f>'Sequestration rates'!$C$27</f>
        <v/>
      </c>
      <c r="E100" s="177" t="n"/>
      <c r="F100" s="126" t="inlineStr">
        <is>
          <t>Academic studies.</t>
        </is>
      </c>
    </row>
    <row r="101">
      <c r="A101" s="126" t="inlineStr">
        <is>
          <t>Sint Maarten (Dutch part)</t>
        </is>
      </c>
      <c r="B101" s="195">
        <f t="array" ref="B101">INDEX(Countries!D101:D358, MATCH(A101, Countries!B101:B358, 0))</f>
        <v/>
      </c>
      <c r="C101" s="163" t="inlineStr">
        <is>
          <t>Mangrove</t>
        </is>
      </c>
      <c r="D101" s="177">
        <f>'Sequestration rates'!$C$27</f>
        <v/>
      </c>
      <c r="E101" s="177" t="n"/>
      <c r="F101" s="126" t="inlineStr">
        <is>
          <t>Academic studies.</t>
        </is>
      </c>
    </row>
    <row r="102">
      <c r="A102" s="126" t="inlineStr">
        <is>
          <t>Solomon Islands</t>
        </is>
      </c>
      <c r="B102" s="195">
        <f t="array" ref="B102">INDEX(Countries!D102:D359, MATCH(A102, Countries!B102:B359, 0))</f>
        <v/>
      </c>
      <c r="C102" s="163" t="inlineStr">
        <is>
          <t>Mangrove</t>
        </is>
      </c>
      <c r="D102" s="177">
        <f>'Sequestration rates'!$C$27</f>
        <v/>
      </c>
      <c r="E102" s="177" t="n"/>
      <c r="F102" s="126" t="inlineStr">
        <is>
          <t>Academic studies.</t>
        </is>
      </c>
    </row>
    <row r="103">
      <c r="A103" s="126" t="inlineStr">
        <is>
          <t>Somalia</t>
        </is>
      </c>
      <c r="B103" s="195">
        <f t="array" ref="B103">INDEX(Countries!D103:D360, MATCH(A103, Countries!B103:B360, 0))</f>
        <v/>
      </c>
      <c r="C103" s="163" t="inlineStr">
        <is>
          <t>Mangrove</t>
        </is>
      </c>
      <c r="D103" s="177">
        <f>'Sequestration rates'!$C$27</f>
        <v/>
      </c>
      <c r="E103" s="177" t="n"/>
      <c r="F103" s="126" t="inlineStr">
        <is>
          <t>Academic studies.</t>
        </is>
      </c>
    </row>
    <row r="104">
      <c r="A104" s="126" t="inlineStr">
        <is>
          <t>South Africa</t>
        </is>
      </c>
      <c r="B104" s="195">
        <f t="array" ref="B104">INDEX(Countries!D104:D361, MATCH(A104, Countries!B104:B361, 0))</f>
        <v/>
      </c>
      <c r="C104" s="163" t="inlineStr">
        <is>
          <t>Mangrove</t>
        </is>
      </c>
      <c r="D104" s="177">
        <f>'Sequestration rates'!$C$27</f>
        <v/>
      </c>
      <c r="E104" s="177" t="n"/>
      <c r="F104" s="126" t="inlineStr">
        <is>
          <t>Academic studies.</t>
        </is>
      </c>
    </row>
    <row r="105">
      <c r="A105" s="126" t="inlineStr">
        <is>
          <t>Sri Lanka</t>
        </is>
      </c>
      <c r="B105" s="195">
        <f t="array" ref="B105">INDEX(Countries!D105:D362, MATCH(A105, Countries!B105:B362, 0))</f>
        <v/>
      </c>
      <c r="C105" s="163" t="inlineStr">
        <is>
          <t>Mangrove</t>
        </is>
      </c>
      <c r="D105" s="177">
        <f>'Sequestration rates'!$C$27</f>
        <v/>
      </c>
      <c r="E105" s="177" t="n"/>
      <c r="F105" s="126" t="inlineStr">
        <is>
          <t>Academic studies.</t>
        </is>
      </c>
    </row>
    <row r="106">
      <c r="A106" s="126" t="inlineStr">
        <is>
          <t>Sudan</t>
        </is>
      </c>
      <c r="B106" s="195">
        <f t="array" ref="B106">INDEX(Countries!D106:D363, MATCH(A106, Countries!B106:B363, 0))</f>
        <v/>
      </c>
      <c r="C106" s="163" t="inlineStr">
        <is>
          <t>Mangrove</t>
        </is>
      </c>
      <c r="D106" s="177">
        <f>'Sequestration rates'!$C$27</f>
        <v/>
      </c>
      <c r="E106" s="177" t="n"/>
      <c r="F106" s="126" t="inlineStr">
        <is>
          <t>Academic studies.</t>
        </is>
      </c>
    </row>
    <row r="107">
      <c r="A107" s="126" t="inlineStr">
        <is>
          <t>Suriname</t>
        </is>
      </c>
      <c r="B107" s="195">
        <f t="array" ref="B107">INDEX(Countries!D107:D364, MATCH(A107, Countries!B107:B364, 0))</f>
        <v/>
      </c>
      <c r="C107" s="163" t="inlineStr">
        <is>
          <t>Mangrove</t>
        </is>
      </c>
      <c r="D107" s="177">
        <f>'Sequestration rates'!$C$27</f>
        <v/>
      </c>
      <c r="E107" s="177" t="n"/>
      <c r="F107" s="126" t="inlineStr">
        <is>
          <t>Academic studies.</t>
        </is>
      </c>
    </row>
    <row r="108">
      <c r="A108" s="126" t="inlineStr">
        <is>
          <t>Taiwan</t>
        </is>
      </c>
      <c r="B108" s="195">
        <f t="array" ref="B108">INDEX(Countries!D108:D365, MATCH(A108, Countries!B108:B365, 0))</f>
        <v/>
      </c>
      <c r="C108" s="163" t="inlineStr">
        <is>
          <t>Mangrove</t>
        </is>
      </c>
      <c r="D108" s="177">
        <f>'Sequestration rates'!$C$27</f>
        <v/>
      </c>
      <c r="E108" s="177" t="n"/>
      <c r="F108" s="126" t="inlineStr">
        <is>
          <t>Academic studies.</t>
        </is>
      </c>
    </row>
    <row r="109">
      <c r="A109" s="126" t="inlineStr">
        <is>
          <t>Tanzania, United Republic of</t>
        </is>
      </c>
      <c r="B109" s="195">
        <f t="array" ref="B109">INDEX(Countries!D109:D366, MATCH(A109, Countries!B109:B366, 0))</f>
        <v/>
      </c>
      <c r="C109" s="163" t="inlineStr">
        <is>
          <t>Mangrove</t>
        </is>
      </c>
      <c r="D109" s="177">
        <f>'Sequestration rates'!$C$27</f>
        <v/>
      </c>
      <c r="E109" s="177" t="n"/>
      <c r="F109" s="126" t="inlineStr">
        <is>
          <t>Academic studies.</t>
        </is>
      </c>
    </row>
    <row r="110">
      <c r="A110" s="126" t="inlineStr">
        <is>
          <t>Thailand</t>
        </is>
      </c>
      <c r="B110" s="195">
        <f t="array" ref="B110">INDEX(Countries!D110:D367, MATCH(A110, Countries!B110:B367, 0))</f>
        <v/>
      </c>
      <c r="C110" s="163" t="inlineStr">
        <is>
          <t>Mangrove</t>
        </is>
      </c>
      <c r="D110" s="177">
        <f>'Sequestration rates'!$C$27</f>
        <v/>
      </c>
      <c r="E110" s="177" t="n"/>
      <c r="F110" s="126" t="inlineStr">
        <is>
          <t>Academic studies.</t>
        </is>
      </c>
    </row>
    <row r="111">
      <c r="A111" s="126" t="inlineStr">
        <is>
          <t>Timor-Leste</t>
        </is>
      </c>
      <c r="B111" s="195">
        <f t="array" ref="B111">INDEX(Countries!D111:D368, MATCH(A111, Countries!B111:B368, 0))</f>
        <v/>
      </c>
      <c r="C111" s="163" t="inlineStr">
        <is>
          <t>Mangrove</t>
        </is>
      </c>
      <c r="D111" s="177">
        <f>'Sequestration rates'!$C$27</f>
        <v/>
      </c>
      <c r="E111" s="177" t="n"/>
      <c r="F111" s="126" t="inlineStr">
        <is>
          <t>Academic studies.</t>
        </is>
      </c>
    </row>
    <row r="112">
      <c r="A112" s="126" t="inlineStr">
        <is>
          <t>Togo</t>
        </is>
      </c>
      <c r="B112" s="195">
        <f t="array" ref="B112">INDEX(Countries!D112:D369, MATCH(A112, Countries!B112:B369, 0))</f>
        <v/>
      </c>
      <c r="C112" s="163" t="inlineStr">
        <is>
          <t>Mangrove</t>
        </is>
      </c>
      <c r="D112" s="177">
        <f>'Sequestration rates'!$C$27</f>
        <v/>
      </c>
      <c r="E112" s="177" t="n"/>
      <c r="F112" s="126" t="inlineStr">
        <is>
          <t>Academic studies.</t>
        </is>
      </c>
    </row>
    <row r="113">
      <c r="A113" s="126" t="inlineStr">
        <is>
          <t>Tonga</t>
        </is>
      </c>
      <c r="B113" s="195">
        <f t="array" ref="B113">INDEX(Countries!D113:D370, MATCH(A113, Countries!B113:B370, 0))</f>
        <v/>
      </c>
      <c r="C113" s="163" t="inlineStr">
        <is>
          <t>Mangrove</t>
        </is>
      </c>
      <c r="D113" s="177">
        <f>'Sequestration rates'!$C$27</f>
        <v/>
      </c>
      <c r="E113" s="177" t="n"/>
      <c r="F113" s="126" t="inlineStr">
        <is>
          <t>Academic studies.</t>
        </is>
      </c>
    </row>
    <row r="114">
      <c r="A114" s="126" t="inlineStr">
        <is>
          <t>Trinidad and Tobago</t>
        </is>
      </c>
      <c r="B114" s="195">
        <f t="array" ref="B114">INDEX(Countries!D113:D371, MATCH(A114, Countries!B113:B371, 0))</f>
        <v/>
      </c>
      <c r="C114" s="163" t="inlineStr">
        <is>
          <t>Mangrove</t>
        </is>
      </c>
      <c r="D114" s="177">
        <f>'Sequestration rates'!$C$27</f>
        <v/>
      </c>
      <c r="E114" s="177" t="n"/>
      <c r="F114" s="126" t="inlineStr">
        <is>
          <t>Academic studies.</t>
        </is>
      </c>
    </row>
    <row r="115">
      <c r="A115" s="126" t="inlineStr">
        <is>
          <t>Turks and Caicos Islands</t>
        </is>
      </c>
      <c r="B115" s="195">
        <f t="array" ref="B115">INDEX(Countries!D114:D372, MATCH(A115, Countries!B114:B372, 0))</f>
        <v/>
      </c>
      <c r="C115" s="163" t="inlineStr">
        <is>
          <t>Mangrove</t>
        </is>
      </c>
      <c r="D115" s="177">
        <f>'Sequestration rates'!$C$27</f>
        <v/>
      </c>
      <c r="E115" s="177" t="n"/>
      <c r="F115" s="126" t="inlineStr">
        <is>
          <t>Academic studies.</t>
        </is>
      </c>
    </row>
    <row r="116">
      <c r="A116" s="126" t="inlineStr">
        <is>
          <t>Tuvalu</t>
        </is>
      </c>
      <c r="B116" s="195">
        <f t="array" ref="B116">INDEX(Countries!D115:D373, MATCH(A116, Countries!B115:B373, 0))</f>
        <v/>
      </c>
      <c r="C116" s="163" t="inlineStr">
        <is>
          <t>Mangrove</t>
        </is>
      </c>
      <c r="D116" s="177">
        <f>'Sequestration rates'!$C$27</f>
        <v/>
      </c>
      <c r="E116" s="177" t="n"/>
      <c r="F116" s="126" t="inlineStr">
        <is>
          <t>Academic studies.</t>
        </is>
      </c>
    </row>
    <row r="117">
      <c r="A117" s="126" t="inlineStr">
        <is>
          <t>United Arab Emirates</t>
        </is>
      </c>
      <c r="B117" s="195">
        <f t="array" ref="B117">INDEX(Countries!D116:D374, MATCH(A117, Countries!B116:B374, 0))</f>
        <v/>
      </c>
      <c r="C117" s="163" t="inlineStr">
        <is>
          <t>Mangrove</t>
        </is>
      </c>
      <c r="D117" s="177">
        <f>'Sequestration rates'!$C$27</f>
        <v/>
      </c>
      <c r="E117" s="177" t="n"/>
      <c r="F117" s="126" t="inlineStr">
        <is>
          <t>Academic studies.</t>
        </is>
      </c>
    </row>
    <row r="118">
      <c r="A118" s="126" t="inlineStr">
        <is>
          <t>Vanuatu</t>
        </is>
      </c>
      <c r="B118" s="195">
        <f t="array" ref="B118">INDEX(Countries!D117:D375, MATCH(A118, Countries!B117:B375, 0))</f>
        <v/>
      </c>
      <c r="C118" s="163" t="inlineStr">
        <is>
          <t>Mangrove</t>
        </is>
      </c>
      <c r="D118" s="177">
        <f>'Sequestration rates'!$C$27</f>
        <v/>
      </c>
      <c r="E118" s="177" t="n"/>
      <c r="F118" s="126" t="inlineStr">
        <is>
          <t>Academic studies.</t>
        </is>
      </c>
    </row>
    <row r="119">
      <c r="A119" s="126" t="inlineStr">
        <is>
          <t>Venezuela, Bolivarian Republic of</t>
        </is>
      </c>
      <c r="B119" s="195">
        <f t="array" ref="B119">INDEX(Countries!D118:D376, MATCH(A119, Countries!B118:B376, 0))</f>
        <v/>
      </c>
      <c r="C119" s="163" t="inlineStr">
        <is>
          <t>Mangrove</t>
        </is>
      </c>
      <c r="D119" s="177">
        <f>'Sequestration rates'!$C$27</f>
        <v/>
      </c>
      <c r="E119" s="177" t="n"/>
      <c r="F119" s="126" t="inlineStr">
        <is>
          <t>Academic studies.</t>
        </is>
      </c>
    </row>
    <row r="120">
      <c r="A120" s="126" t="inlineStr">
        <is>
          <t>Viet Nam</t>
        </is>
      </c>
      <c r="B120" s="195">
        <f t="array" ref="B120">INDEX(Countries!D119:D377, MATCH(A120, Countries!B119:B377, 0))</f>
        <v/>
      </c>
      <c r="C120" s="163" t="inlineStr">
        <is>
          <t>Mangrove</t>
        </is>
      </c>
      <c r="D120" s="177">
        <f>'Sequestration rates'!$C$27</f>
        <v/>
      </c>
      <c r="E120" s="177" t="n"/>
      <c r="F120" s="126" t="inlineStr">
        <is>
          <t>Academic studies.</t>
        </is>
      </c>
    </row>
    <row r="121">
      <c r="A121" s="126" t="inlineStr">
        <is>
          <t>Virgin Islands, U.S.</t>
        </is>
      </c>
      <c r="B121" s="195">
        <f t="array" ref="B121">INDEX(Countries!D120:D378, MATCH(A121, Countries!B120:B378, 0))</f>
        <v/>
      </c>
      <c r="C121" s="163" t="inlineStr">
        <is>
          <t>Mangrove</t>
        </is>
      </c>
      <c r="D121" s="177">
        <f>'Sequestration rates'!$C$27</f>
        <v/>
      </c>
      <c r="E121" s="177" t="n"/>
      <c r="F121" s="126" t="inlineStr">
        <is>
          <t>Academic studies.</t>
        </is>
      </c>
    </row>
    <row r="122">
      <c r="A122" s="126" t="inlineStr">
        <is>
          <t>Wallis and Futuna</t>
        </is>
      </c>
      <c r="B122" s="195">
        <f t="array" ref="B122">INDEX(Countries!D121:D379, MATCH(A122, Countries!B121:B379, 0))</f>
        <v/>
      </c>
      <c r="C122" s="163" t="inlineStr">
        <is>
          <t>Mangrove</t>
        </is>
      </c>
      <c r="D122" s="177">
        <f>'Sequestration rates'!$C$27</f>
        <v/>
      </c>
      <c r="E122" s="177" t="n"/>
      <c r="F122" s="126" t="inlineStr">
        <is>
          <t>Academic studies.</t>
        </is>
      </c>
    </row>
    <row r="123">
      <c r="A123" s="126" t="inlineStr">
        <is>
          <t>Yemen</t>
        </is>
      </c>
      <c r="B123" s="195">
        <f t="array" ref="B123">INDEX(Countries!D1:D380, MATCH(A123, Countries!B1:B380, 0))</f>
        <v/>
      </c>
      <c r="C123" s="163" t="inlineStr">
        <is>
          <t>Mangrove</t>
        </is>
      </c>
      <c r="D123" s="177">
        <f>'Sequestration rates'!$C$27</f>
        <v/>
      </c>
      <c r="E123" s="177" t="n"/>
      <c r="F123" s="126" t="inlineStr">
        <is>
          <t>Academic studies.</t>
        </is>
      </c>
    </row>
    <row r="124">
      <c r="A124" s="126" t="inlineStr">
        <is>
          <t>Italy</t>
        </is>
      </c>
      <c r="B124" s="195">
        <f t="array" ref="B124">INDEX(Countries!D2:D381, MATCH(A124, Countries!B2:B381, 0))</f>
        <v/>
      </c>
      <c r="C124" s="163" t="inlineStr">
        <is>
          <t>Mangrove</t>
        </is>
      </c>
      <c r="D124" s="177">
        <f>'Sequestration rates'!$C$27</f>
        <v/>
      </c>
      <c r="E124" s="177" t="n"/>
      <c r="F124" s="126" t="inlineStr">
        <is>
          <t>Academic studies.</t>
        </is>
      </c>
    </row>
    <row r="125">
      <c r="A125" s="126" t="inlineStr">
        <is>
          <t>Ukraine</t>
        </is>
      </c>
      <c r="B125" s="195">
        <f t="array" ref="B125">INDEX(Countries!D124:D382, MATCH(A125, Countries!B124:B382, 0))</f>
        <v/>
      </c>
      <c r="C125" s="163" t="inlineStr">
        <is>
          <t>Mangrove</t>
        </is>
      </c>
      <c r="D125" s="177">
        <f>'Sequestration rates'!$C$27</f>
        <v/>
      </c>
      <c r="E125" s="177" t="n"/>
      <c r="F125" s="126" t="inlineStr">
        <is>
          <t>Academic studies.</t>
        </is>
      </c>
    </row>
    <row r="126">
      <c r="A126" s="126" t="inlineStr">
        <is>
          <t>Tunisia</t>
        </is>
      </c>
      <c r="B126" s="195">
        <f t="array" ref="B126">INDEX(Countries!D125:D383, MATCH(A126, Countries!B125:B383, 0))</f>
        <v/>
      </c>
      <c r="C126" s="163" t="inlineStr">
        <is>
          <t>Mangrove</t>
        </is>
      </c>
      <c r="D126" s="177">
        <f>'Sequestration rates'!$C$27</f>
        <v/>
      </c>
      <c r="E126" s="177" t="n"/>
      <c r="F126" s="126" t="inlineStr">
        <is>
          <t>Academic studies.</t>
        </is>
      </c>
    </row>
    <row r="127">
      <c r="A127" s="126" t="inlineStr">
        <is>
          <t>Spain</t>
        </is>
      </c>
      <c r="B127" s="195">
        <f t="array" ref="B127">INDEX(Countries!D126:D384, MATCH(A127, Countries!B126:B384, 0))</f>
        <v/>
      </c>
      <c r="C127" s="163" t="inlineStr">
        <is>
          <t>Mangrove</t>
        </is>
      </c>
      <c r="D127" s="177">
        <f>'Sequestration rates'!$C$27</f>
        <v/>
      </c>
      <c r="E127" s="177" t="n"/>
      <c r="F127" s="126" t="inlineStr">
        <is>
          <t>Academic studies.</t>
        </is>
      </c>
    </row>
    <row r="128">
      <c r="A128" s="126" t="inlineStr">
        <is>
          <t>Kuwait</t>
        </is>
      </c>
      <c r="B128" s="195">
        <f t="array" ref="B128">INDEX(Countries!D1:D385, MATCH(A128, Countries!B1:B385, 0))</f>
        <v/>
      </c>
      <c r="C128" s="163" t="inlineStr">
        <is>
          <t>Mangrove</t>
        </is>
      </c>
      <c r="D128" s="177">
        <f>'Sequestration rates'!$C$27</f>
        <v/>
      </c>
      <c r="E128" s="177" t="n"/>
      <c r="F128" s="126" t="inlineStr">
        <is>
          <t>Academic studies.</t>
        </is>
      </c>
    </row>
    <row r="129">
      <c r="A129" s="126" t="inlineStr">
        <is>
          <t>Denmark</t>
        </is>
      </c>
      <c r="B129" s="195">
        <f t="array" ref="B129">INDEX(Countries!D2:D386, MATCH(A129, Countries!B2:B386, 0))</f>
        <v/>
      </c>
      <c r="C129" s="163" t="inlineStr">
        <is>
          <t>Mangrove</t>
        </is>
      </c>
      <c r="D129" s="177">
        <f>'Sequestration rates'!$C$27</f>
        <v/>
      </c>
      <c r="E129" s="177" t="n"/>
      <c r="F129" s="126" t="inlineStr">
        <is>
          <t>Academic studies.</t>
        </is>
      </c>
    </row>
    <row r="130">
      <c r="A130" s="126" t="inlineStr">
        <is>
          <t>France</t>
        </is>
      </c>
      <c r="B130" s="195">
        <f t="array" ref="B130">INDEX(Countries!D3:D387, MATCH(A130, Countries!B3:B387, 0))</f>
        <v/>
      </c>
      <c r="C130" s="163" t="inlineStr">
        <is>
          <t>Mangrove</t>
        </is>
      </c>
      <c r="D130" s="177">
        <f>'Sequestration rates'!$C$27</f>
        <v/>
      </c>
      <c r="E130" s="177" t="n"/>
      <c r="F130" s="126" t="inlineStr">
        <is>
          <t>Academic studies.</t>
        </is>
      </c>
    </row>
    <row r="131">
      <c r="A131" s="126" t="inlineStr">
        <is>
          <t>Russian Federation</t>
        </is>
      </c>
      <c r="B131" s="195">
        <f t="array" ref="B131">INDEX(Countries!D1:D388, MATCH(A131, Countries!B1:B388, 0))</f>
        <v/>
      </c>
      <c r="C131" s="163" t="inlineStr">
        <is>
          <t>Mangrove</t>
        </is>
      </c>
      <c r="D131" s="177">
        <f>'Sequestration rates'!$C$27</f>
        <v/>
      </c>
      <c r="E131" s="177" t="n"/>
      <c r="F131" s="126" t="inlineStr">
        <is>
          <t>Academic studies.</t>
        </is>
      </c>
    </row>
    <row r="132">
      <c r="A132" s="126" t="inlineStr">
        <is>
          <t>United States Minor Outlying Islands</t>
        </is>
      </c>
      <c r="B132" s="195">
        <f t="array" ref="B132">INDEX(Countries!D1:D389, MATCH(A132, Countries!B1:B389, 0))</f>
        <v/>
      </c>
      <c r="C132" s="163" t="inlineStr">
        <is>
          <t>Mangrove</t>
        </is>
      </c>
      <c r="D132" s="177">
        <f>'Sequestration rates'!$C$27</f>
        <v/>
      </c>
      <c r="E132" s="177" t="n"/>
      <c r="F132" s="126" t="inlineStr">
        <is>
          <t>Academic studies.</t>
        </is>
      </c>
    </row>
    <row r="133">
      <c r="A133" s="126" t="inlineStr">
        <is>
          <t>Greece</t>
        </is>
      </c>
      <c r="B133" s="195">
        <f t="array" ref="B133">INDEX(Countries!D2:D390, MATCH(A133, Countries!B2:B390, 0))</f>
        <v/>
      </c>
      <c r="C133" s="163" t="inlineStr">
        <is>
          <t>Mangrove</t>
        </is>
      </c>
      <c r="D133" s="177">
        <f>'Sequestration rates'!$C$27</f>
        <v/>
      </c>
      <c r="E133" s="177" t="n"/>
      <c r="F133" s="126" t="inlineStr">
        <is>
          <t>Academic studies.</t>
        </is>
      </c>
    </row>
    <row r="134">
      <c r="A134" s="126" t="inlineStr">
        <is>
          <t>Canada</t>
        </is>
      </c>
      <c r="B134" s="195">
        <f t="array" ref="B134">INDEX(Countries!D3:D391, MATCH(A134, Countries!B3:B391, 0))</f>
        <v/>
      </c>
      <c r="C134" s="163" t="inlineStr">
        <is>
          <t>Mangrove</t>
        </is>
      </c>
      <c r="D134" s="177">
        <f>'Sequestration rates'!$C$27</f>
        <v/>
      </c>
      <c r="E134" s="177" t="n"/>
      <c r="F134" s="126" t="inlineStr">
        <is>
          <t>Academic studies.</t>
        </is>
      </c>
    </row>
    <row r="135">
      <c r="A135" s="126" t="inlineStr">
        <is>
          <t>Germany</t>
        </is>
      </c>
      <c r="B135" s="195">
        <f t="array" ref="B135">INDEX(Countries!D4:D392, MATCH(A135, Countries!B4:B392, 0))</f>
        <v/>
      </c>
      <c r="C135" s="163" t="inlineStr">
        <is>
          <t>Mangrove</t>
        </is>
      </c>
      <c r="D135" s="177">
        <f>'Sequestration rates'!$C$27</f>
        <v/>
      </c>
      <c r="E135" s="177" t="n"/>
      <c r="F135" s="126" t="inlineStr">
        <is>
          <t>Academic studies.</t>
        </is>
      </c>
    </row>
    <row r="136">
      <c r="A136" s="126" t="inlineStr">
        <is>
          <t>Croatia</t>
        </is>
      </c>
      <c r="B136" s="195">
        <f t="array" ref="B136">INDEX(Countries!D5:D393, MATCH(A136, Countries!B5:B393, 0))</f>
        <v/>
      </c>
      <c r="C136" s="163" t="inlineStr">
        <is>
          <t>Mangrove</t>
        </is>
      </c>
      <c r="D136" s="177">
        <f>'Sequestration rates'!$C$27</f>
        <v/>
      </c>
      <c r="E136" s="177" t="n"/>
      <c r="F136" s="126" t="inlineStr">
        <is>
          <t>Academic studies.</t>
        </is>
      </c>
    </row>
    <row r="137">
      <c r="A137" s="126" t="inlineStr">
        <is>
          <t>United Kingdom of Great Britain and Northern Ireland</t>
        </is>
      </c>
      <c r="B137" s="195">
        <f t="array" ref="B137">INDEX(Countries!D136:D394, MATCH(A137, Countries!B136:B394, 0))</f>
        <v/>
      </c>
      <c r="C137" s="163" t="inlineStr">
        <is>
          <t>Mangrove</t>
        </is>
      </c>
      <c r="D137" s="177">
        <f>'Sequestration rates'!$C$27</f>
        <v/>
      </c>
      <c r="E137" s="177" t="n"/>
      <c r="F137" s="126" t="inlineStr">
        <is>
          <t>Academic studies.</t>
        </is>
      </c>
    </row>
    <row r="138">
      <c r="A138" s="126" t="inlineStr">
        <is>
          <t>Malta</t>
        </is>
      </c>
      <c r="B138" s="195">
        <f t="array" ref="B138">INDEX(Countries!D1:D395, MATCH(A138, Countries!B1:B395, 0))</f>
        <v/>
      </c>
      <c r="C138" s="163" t="inlineStr">
        <is>
          <t>Mangrove</t>
        </is>
      </c>
      <c r="D138" s="177">
        <f>'Sequestration rates'!$C$27</f>
        <v/>
      </c>
      <c r="E138" s="177" t="n"/>
      <c r="F138" s="126" t="inlineStr">
        <is>
          <t>Academic studies.</t>
        </is>
      </c>
    </row>
    <row r="139">
      <c r="A139" s="126" t="inlineStr">
        <is>
          <t>Cyprus</t>
        </is>
      </c>
      <c r="B139" s="195">
        <f t="array" ref="B139">INDEX(Countries!D2:D396, MATCH(A139, Countries!B2:B396, 0))</f>
        <v/>
      </c>
      <c r="C139" s="163" t="inlineStr">
        <is>
          <t>Mangrove</t>
        </is>
      </c>
      <c r="D139" s="177">
        <f>'Sequestration rates'!$C$27</f>
        <v/>
      </c>
      <c r="E139" s="177" t="n"/>
      <c r="F139" s="126" t="inlineStr">
        <is>
          <t>Academic studies.</t>
        </is>
      </c>
    </row>
    <row r="140">
      <c r="A140" s="126" t="inlineStr">
        <is>
          <t>Norway</t>
        </is>
      </c>
      <c r="B140" s="195">
        <f t="array" ref="B140">INDEX(Countries!D1:D397, MATCH(A140, Countries!B1:B397, 0))</f>
        <v/>
      </c>
      <c r="C140" s="163" t="inlineStr">
        <is>
          <t>Mangrove</t>
        </is>
      </c>
      <c r="D140" s="177">
        <f>'Sequestration rates'!$C$27</f>
        <v/>
      </c>
      <c r="E140" s="177" t="n"/>
      <c r="F140" s="126" t="inlineStr">
        <is>
          <t>Academic studies.</t>
        </is>
      </c>
    </row>
    <row r="141">
      <c r="A141" s="126" t="inlineStr">
        <is>
          <t>Albania</t>
        </is>
      </c>
      <c r="B141" s="195">
        <f t="array" ref="B141">INDEX(Countries!D2:D398, MATCH(A141, Countries!B2:B398, 0))</f>
        <v/>
      </c>
      <c r="C141" s="163" t="inlineStr">
        <is>
          <t>Mangrove</t>
        </is>
      </c>
      <c r="D141" s="177">
        <f>'Sequestration rates'!$C$27</f>
        <v/>
      </c>
      <c r="E141" s="177" t="n"/>
      <c r="F141" s="126" t="inlineStr">
        <is>
          <t>Academic studies.</t>
        </is>
      </c>
    </row>
    <row r="142">
      <c r="A142" s="126" t="inlineStr">
        <is>
          <t>Algeria</t>
        </is>
      </c>
      <c r="B142" s="195">
        <f t="array" ref="B142">INDEX(Countries!D3:D399, MATCH(A142, Countries!B3:B399, 0))</f>
        <v/>
      </c>
      <c r="C142" s="163" t="inlineStr">
        <is>
          <t>Mangrove</t>
        </is>
      </c>
      <c r="D142" s="177">
        <f>'Sequestration rates'!$C$27</f>
        <v/>
      </c>
      <c r="E142" s="177" t="n"/>
      <c r="F142" s="126" t="inlineStr">
        <is>
          <t>Academic studies.</t>
        </is>
      </c>
    </row>
    <row r="143">
      <c r="A143" s="126" t="inlineStr">
        <is>
          <t>Sweden</t>
        </is>
      </c>
      <c r="B143" s="195">
        <f t="array" ref="B143">INDEX(Countries!D1:D400, MATCH(A143, Countries!B1:B400, 0))</f>
        <v/>
      </c>
      <c r="C143" s="163" t="inlineStr">
        <is>
          <t>Mangrove</t>
        </is>
      </c>
      <c r="D143" s="177">
        <f>'Sequestration rates'!$C$27</f>
        <v/>
      </c>
      <c r="E143" s="177" t="n"/>
      <c r="F143" s="126" t="inlineStr">
        <is>
          <t>Academic studies.</t>
        </is>
      </c>
    </row>
    <row r="144">
      <c r="A144" s="126" t="inlineStr">
        <is>
          <t>Israel</t>
        </is>
      </c>
      <c r="B144" s="195">
        <f t="array" ref="B144">INDEX(Countries!D2:D401, MATCH(A144, Countries!B2:B401, 0))</f>
        <v/>
      </c>
      <c r="C144" s="163" t="inlineStr">
        <is>
          <t>Mangrove</t>
        </is>
      </c>
      <c r="D144" s="177">
        <f>'Sequestration rates'!$C$27</f>
        <v/>
      </c>
      <c r="E144" s="177" t="n"/>
      <c r="F144" s="126" t="inlineStr">
        <is>
          <t>Academic studies.</t>
        </is>
      </c>
    </row>
    <row r="145">
      <c r="A145" s="126" t="inlineStr">
        <is>
          <t>Montserrat</t>
        </is>
      </c>
      <c r="B145" s="195">
        <f t="array" ref="B145">INDEX(Countries!D1:D402, MATCH(A145, Countries!B1:B402, 0))</f>
        <v/>
      </c>
      <c r="C145" s="163" t="inlineStr">
        <is>
          <t>Mangrove</t>
        </is>
      </c>
      <c r="D145" s="177">
        <f>'Sequestration rates'!$C$27</f>
        <v/>
      </c>
      <c r="E145" s="177" t="n"/>
      <c r="F145" s="126" t="inlineStr">
        <is>
          <t>Academic studies.</t>
        </is>
      </c>
    </row>
    <row r="146">
      <c r="A146" s="126" t="inlineStr">
        <is>
          <t>Libya</t>
        </is>
      </c>
      <c r="B146" s="195">
        <f t="array" ref="B146">INDEX(Countries!D2:D403, MATCH(A146, Countries!B2:B403, 0))</f>
        <v/>
      </c>
      <c r="C146" s="163" t="inlineStr">
        <is>
          <t>Mangrove</t>
        </is>
      </c>
      <c r="D146" s="177">
        <f>'Sequestration rates'!$C$27</f>
        <v/>
      </c>
      <c r="E146" s="177" t="n"/>
      <c r="F146" s="126" t="inlineStr">
        <is>
          <t>Academic studies.</t>
        </is>
      </c>
    </row>
    <row r="147">
      <c r="A147" s="126" t="inlineStr">
        <is>
          <t>Netherlands</t>
        </is>
      </c>
      <c r="B147" s="195">
        <f t="array" ref="B147">INDEX(Countries!D146:D404, MATCH(A147, Countries!B146:B404, 0))</f>
        <v/>
      </c>
      <c r="C147" s="163" t="inlineStr">
        <is>
          <t>Mangrove</t>
        </is>
      </c>
      <c r="D147" s="177">
        <f>'Sequestration rates'!$C$27</f>
        <v/>
      </c>
      <c r="E147" s="177" t="n"/>
      <c r="F147" s="126" t="inlineStr">
        <is>
          <t>Academic studies.</t>
        </is>
      </c>
    </row>
    <row r="148">
      <c r="A148" s="126" t="inlineStr">
        <is>
          <t>Poland</t>
        </is>
      </c>
      <c r="B148" s="195">
        <f t="array" ref="B148">INDEX(Countries!D147:D405, MATCH(A148, Countries!B147:B405, 0))</f>
        <v/>
      </c>
      <c r="C148" s="163" t="inlineStr">
        <is>
          <t>Mangrove</t>
        </is>
      </c>
      <c r="D148" s="177">
        <f>'Sequestration rates'!$C$27</f>
        <v/>
      </c>
      <c r="E148" s="177" t="n"/>
      <c r="F148" s="126" t="inlineStr">
        <is>
          <t>Academic studies.</t>
        </is>
      </c>
    </row>
    <row r="149">
      <c r="A149" s="126" t="inlineStr">
        <is>
          <t>Turkey</t>
        </is>
      </c>
      <c r="B149" s="195">
        <f t="array" ref="B149">INDEX(Countries!D1:D406, MATCH(A149, Countries!B1:B406, 0))</f>
        <v/>
      </c>
      <c r="C149" s="163" t="inlineStr">
        <is>
          <t>Mangrove</t>
        </is>
      </c>
      <c r="D149" s="177">
        <f>'Sequestration rates'!$C$27</f>
        <v/>
      </c>
      <c r="E149" s="177" t="n"/>
      <c r="F149" s="126" t="inlineStr">
        <is>
          <t>Academic studies.</t>
        </is>
      </c>
    </row>
    <row r="150">
      <c r="A150" s="126" t="inlineStr">
        <is>
          <t>Jordan</t>
        </is>
      </c>
      <c r="B150" s="195">
        <f t="array" ref="B150">INDEX(Countries!D2:D407, MATCH(A150, Countries!B2:B407, 0))</f>
        <v/>
      </c>
      <c r="C150" s="163" t="inlineStr">
        <is>
          <t>Mangrove</t>
        </is>
      </c>
      <c r="D150" s="177">
        <f>'Sequestration rates'!$C$27</f>
        <v/>
      </c>
      <c r="E150" s="177" t="n"/>
      <c r="F150" s="126" t="inlineStr">
        <is>
          <t>Academic studies.</t>
        </is>
      </c>
    </row>
    <row r="151">
      <c r="A151" s="126" t="inlineStr">
        <is>
          <t>China, Hong Kong Special Administrative Region</t>
        </is>
      </c>
      <c r="B151" s="195">
        <f t="array" ref="B151">INDEX(Countries!D3:D408, MATCH(A151, Countries!B3:B408, 0))</f>
        <v/>
      </c>
      <c r="C151" s="163" t="inlineStr">
        <is>
          <t>Mangrove</t>
        </is>
      </c>
      <c r="D151" s="177">
        <f>'Sequestration rates'!$C$27</f>
        <v/>
      </c>
      <c r="E151" s="177" t="n"/>
      <c r="F151" s="126" t="inlineStr">
        <is>
          <t>Academic studies.</t>
        </is>
      </c>
    </row>
    <row r="152">
      <c r="A152" s="126" t="inlineStr">
        <is>
          <t>Slovenia</t>
        </is>
      </c>
      <c r="B152" s="195">
        <f t="array" ref="B152">INDEX(Countries!D1:D409, MATCH(A152, Countries!B1:B409, 0))</f>
        <v/>
      </c>
      <c r="C152" s="163" t="inlineStr">
        <is>
          <t>Mangrove</t>
        </is>
      </c>
      <c r="D152" s="177">
        <f>'Sequestration rates'!$C$27</f>
        <v/>
      </c>
      <c r="E152" s="177" t="n"/>
      <c r="F152" s="126" t="inlineStr">
        <is>
          <t>Academic studies.</t>
        </is>
      </c>
    </row>
    <row r="153">
      <c r="A153" s="126" t="inlineStr">
        <is>
          <t>Argentina</t>
        </is>
      </c>
      <c r="B153" s="195">
        <f t="array" ref="B153">INDEX(Countries!D2:D410, MATCH(A153, Countries!B2:B410, 0))</f>
        <v/>
      </c>
      <c r="C153" s="163" t="inlineStr">
        <is>
          <t>Mangrove</t>
        </is>
      </c>
      <c r="D153" s="177">
        <f>'Sequestration rates'!$C$27</f>
        <v/>
      </c>
      <c r="E153" s="177" t="n"/>
      <c r="F153" s="126" t="inlineStr">
        <is>
          <t>Academic studies.</t>
        </is>
      </c>
    </row>
    <row r="154">
      <c r="A154" s="126" t="inlineStr">
        <is>
          <t>Azerbaijan</t>
        </is>
      </c>
      <c r="B154" s="195">
        <f t="array" ref="B154">INDEX(Countries!D3:D411, MATCH(A154, Countries!B3:B411, 0))</f>
        <v/>
      </c>
      <c r="C154" s="163" t="inlineStr">
        <is>
          <t>Mangrove</t>
        </is>
      </c>
      <c r="D154" s="177">
        <f>'Sequestration rates'!$C$27</f>
        <v/>
      </c>
      <c r="E154" s="177" t="n"/>
      <c r="F154" s="126" t="inlineStr">
        <is>
          <t>Academic studies.</t>
        </is>
      </c>
    </row>
    <row r="155">
      <c r="A155" s="126" t="inlineStr">
        <is>
          <t>Belgium</t>
        </is>
      </c>
      <c r="B155" s="195">
        <f t="array" ref="B155">INDEX(Countries!D4:D412, MATCH(A155, Countries!B4:B412, 0))</f>
        <v/>
      </c>
      <c r="C155" s="163" t="inlineStr">
        <is>
          <t>Mangrove</t>
        </is>
      </c>
      <c r="D155" s="177">
        <f>'Sequestration rates'!$C$27</f>
        <v/>
      </c>
      <c r="E155" s="177" t="n"/>
      <c r="F155" s="126" t="inlineStr">
        <is>
          <t>Academic studies.</t>
        </is>
      </c>
    </row>
    <row r="156">
      <c r="A156" s="126" t="inlineStr">
        <is>
          <t>Bosnia and Herzegovina</t>
        </is>
      </c>
      <c r="B156" s="195">
        <f t="array" ref="B156">INDEX(Countries!D5:D413, MATCH(A156, Countries!B5:B413, 0))</f>
        <v/>
      </c>
      <c r="C156" s="163" t="inlineStr">
        <is>
          <t>Mangrove</t>
        </is>
      </c>
      <c r="D156" s="177">
        <f>'Sequestration rates'!$C$27</f>
        <v/>
      </c>
      <c r="E156" s="177" t="n"/>
      <c r="F156" s="126" t="inlineStr">
        <is>
          <t>Academic studies.</t>
        </is>
      </c>
    </row>
    <row r="157">
      <c r="A157" s="126" t="inlineStr">
        <is>
          <t>British Indian Ocean Territory</t>
        </is>
      </c>
      <c r="B157" s="195">
        <f t="array" ref="B157">INDEX(Countries!D6:D414, MATCH(A157, Countries!B6:B414, 0))</f>
        <v/>
      </c>
      <c r="C157" s="163" t="inlineStr">
        <is>
          <t>Mangrove</t>
        </is>
      </c>
      <c r="D157" s="177">
        <f>'Sequestration rates'!$C$27</f>
        <v/>
      </c>
      <c r="E157" s="177" t="n"/>
      <c r="F157" s="126" t="inlineStr">
        <is>
          <t>Academic studies.</t>
        </is>
      </c>
    </row>
    <row r="158">
      <c r="A158" s="126" t="inlineStr">
        <is>
          <t>Bulgaria</t>
        </is>
      </c>
      <c r="B158" s="195">
        <f t="array" ref="B158">INDEX(Countries!D7:D415, MATCH(A158, Countries!B7:B415, 0))</f>
        <v/>
      </c>
      <c r="C158" s="163" t="inlineStr">
        <is>
          <t>Mangrove</t>
        </is>
      </c>
      <c r="D158" s="177">
        <f>'Sequestration rates'!$C$27</f>
        <v/>
      </c>
      <c r="E158" s="177" t="n"/>
      <c r="F158" s="126" t="inlineStr">
        <is>
          <t>Academic studies.</t>
        </is>
      </c>
    </row>
    <row r="159">
      <c r="A159" s="126" t="inlineStr">
        <is>
          <t>Cabo Verde</t>
        </is>
      </c>
      <c r="B159" s="195">
        <f t="array" ref="B159">INDEX(Countries!D8:D416, MATCH(A159, Countries!B8:B416, 0))</f>
        <v/>
      </c>
      <c r="C159" s="163" t="inlineStr">
        <is>
          <t>Mangrove</t>
        </is>
      </c>
      <c r="D159" s="177">
        <f>'Sequestration rates'!$C$27</f>
        <v/>
      </c>
      <c r="E159" s="177" t="n"/>
      <c r="F159" s="126" t="inlineStr">
        <is>
          <t>Academic studies.</t>
        </is>
      </c>
    </row>
    <row r="160">
      <c r="A160" s="126" t="inlineStr">
        <is>
          <t>Chile</t>
        </is>
      </c>
      <c r="B160" s="195">
        <f t="array" ref="B160">INDEX(Countries!D9:D417, MATCH(A160, Countries!B9:B417, 0))</f>
        <v/>
      </c>
      <c r="C160" s="163" t="inlineStr">
        <is>
          <t>Mangrove</t>
        </is>
      </c>
      <c r="D160" s="177">
        <f>'Sequestration rates'!$C$27</f>
        <v/>
      </c>
      <c r="E160" s="177" t="n"/>
      <c r="F160" s="126" t="inlineStr">
        <is>
          <t>Academic studies.</t>
        </is>
      </c>
    </row>
    <row r="161">
      <c r="A161" s="126" t="inlineStr">
        <is>
          <t>Estonia</t>
        </is>
      </c>
      <c r="B161" s="195">
        <f t="array" ref="B161">INDEX(Countries!D10:D418, MATCH(A161, Countries!B10:B418, 0))</f>
        <v/>
      </c>
      <c r="C161" s="163" t="inlineStr">
        <is>
          <t>Mangrove</t>
        </is>
      </c>
      <c r="D161" s="177">
        <f>'Sequestration rates'!$C$27</f>
        <v/>
      </c>
      <c r="E161" s="177" t="n"/>
      <c r="F161" s="126" t="inlineStr">
        <is>
          <t>Academic studies.</t>
        </is>
      </c>
    </row>
    <row r="162">
      <c r="A162" s="126" t="inlineStr">
        <is>
          <t>Falkland Islands (Malvinas)</t>
        </is>
      </c>
      <c r="B162" s="195">
        <f t="array" ref="B162">INDEX(Countries!D11:D419, MATCH(A162, Countries!B11:B419, 0))</f>
        <v/>
      </c>
      <c r="C162" s="163" t="inlineStr">
        <is>
          <t>Mangrove</t>
        </is>
      </c>
      <c r="D162" s="177">
        <f>'Sequestration rates'!$C$27</f>
        <v/>
      </c>
      <c r="E162" s="177" t="n"/>
      <c r="F162" s="126" t="inlineStr">
        <is>
          <t>Academic studies.</t>
        </is>
      </c>
    </row>
    <row r="163">
      <c r="A163" s="126" t="inlineStr">
        <is>
          <t>Faroe Islands</t>
        </is>
      </c>
      <c r="B163" s="195">
        <f t="array" ref="B163">INDEX(Countries!D12:D420, MATCH(A163, Countries!B12:B420, 0))</f>
        <v/>
      </c>
      <c r="C163" s="163" t="inlineStr">
        <is>
          <t>Mangrove</t>
        </is>
      </c>
      <c r="D163" s="177">
        <f>'Sequestration rates'!$C$27</f>
        <v/>
      </c>
      <c r="E163" s="177" t="n"/>
      <c r="F163" s="126" t="inlineStr">
        <is>
          <t>Academic studies.</t>
        </is>
      </c>
    </row>
    <row r="164">
      <c r="A164" s="126" t="inlineStr">
        <is>
          <t>Finland</t>
        </is>
      </c>
      <c r="B164" s="195">
        <f t="array" ref="B164">INDEX(Countries!D13:D421, MATCH(A164, Countries!B13:B421, 0))</f>
        <v/>
      </c>
      <c r="C164" s="163" t="inlineStr">
        <is>
          <t>Mangrove</t>
        </is>
      </c>
      <c r="D164" s="177">
        <f>'Sequestration rates'!$C$27</f>
        <v/>
      </c>
      <c r="E164" s="177" t="n"/>
      <c r="F164" s="126" t="inlineStr">
        <is>
          <t>Academic studies.</t>
        </is>
      </c>
    </row>
    <row r="165">
      <c r="A165" s="126" t="inlineStr">
        <is>
          <t>Georgia</t>
        </is>
      </c>
      <c r="B165" s="195">
        <f t="array" ref="B165">INDEX(Countries!D14:D422, MATCH(A165, Countries!B14:B422, 0))</f>
        <v/>
      </c>
      <c r="C165" s="163" t="inlineStr">
        <is>
          <t>Mangrove</t>
        </is>
      </c>
      <c r="D165" s="177">
        <f>'Sequestration rates'!$C$27</f>
        <v/>
      </c>
      <c r="E165" s="177" t="n"/>
      <c r="F165" s="126" t="inlineStr">
        <is>
          <t>Academic studies.</t>
        </is>
      </c>
    </row>
    <row r="166">
      <c r="A166" s="126" t="inlineStr">
        <is>
          <t>Gibraltar</t>
        </is>
      </c>
      <c r="B166" s="195">
        <f t="array" ref="B166">INDEX(Countries!D15:D423, MATCH(A166, Countries!B15:B423, 0))</f>
        <v/>
      </c>
      <c r="C166" s="163" t="inlineStr">
        <is>
          <t>Mangrove</t>
        </is>
      </c>
      <c r="D166" s="177">
        <f>'Sequestration rates'!$C$27</f>
        <v/>
      </c>
      <c r="E166" s="177" t="n"/>
      <c r="F166" s="126" t="inlineStr">
        <is>
          <t>Academic studies.</t>
        </is>
      </c>
    </row>
    <row r="167">
      <c r="A167" s="126" t="inlineStr">
        <is>
          <t>Greenland</t>
        </is>
      </c>
      <c r="B167" s="195">
        <f t="array" ref="B167">INDEX(Countries!D16:D424, MATCH(A167, Countries!B16:B424, 0))</f>
        <v/>
      </c>
      <c r="C167" s="163" t="inlineStr">
        <is>
          <t>Mangrove</t>
        </is>
      </c>
      <c r="D167" s="177">
        <f>'Sequestration rates'!$C$27</f>
        <v/>
      </c>
      <c r="E167" s="177" t="n"/>
      <c r="F167" s="126" t="inlineStr">
        <is>
          <t>Academic studies.</t>
        </is>
      </c>
    </row>
    <row r="168">
      <c r="A168" s="126" t="inlineStr">
        <is>
          <t>Guernsey</t>
        </is>
      </c>
      <c r="B168" s="195">
        <f t="array" ref="B168">INDEX(Countries!D17:D425, MATCH(A168, Countries!B17:B425, 0))</f>
        <v/>
      </c>
      <c r="C168" s="163" t="inlineStr">
        <is>
          <t>Mangrove</t>
        </is>
      </c>
      <c r="D168" s="177">
        <f>'Sequestration rates'!$C$27</f>
        <v/>
      </c>
      <c r="E168" s="177" t="n"/>
      <c r="F168" s="126" t="inlineStr">
        <is>
          <t>Academic studies.</t>
        </is>
      </c>
    </row>
    <row r="169">
      <c r="A169" s="126" t="inlineStr">
        <is>
          <t>Iceland</t>
        </is>
      </c>
      <c r="B169" s="195">
        <f t="array" ref="B169">INDEX(Countries!D18:D426, MATCH(A169, Countries!B18:B426, 0))</f>
        <v/>
      </c>
      <c r="C169" s="163" t="inlineStr">
        <is>
          <t>Mangrove</t>
        </is>
      </c>
      <c r="D169" s="177">
        <f>'Sequestration rates'!$C$27</f>
        <v/>
      </c>
      <c r="E169" s="177" t="n"/>
      <c r="F169" s="126" t="inlineStr">
        <is>
          <t>Academic studies.</t>
        </is>
      </c>
    </row>
    <row r="170">
      <c r="A170" s="126" t="inlineStr">
        <is>
          <t>Iraq</t>
        </is>
      </c>
      <c r="B170" s="195">
        <f t="array" ref="B170">INDEX(Countries!D19:D427, MATCH(A170, Countries!B19:B427, 0))</f>
        <v/>
      </c>
      <c r="C170" s="163" t="inlineStr">
        <is>
          <t>Mangrove</t>
        </is>
      </c>
      <c r="D170" s="177">
        <f>'Sequestration rates'!$C$27</f>
        <v/>
      </c>
      <c r="E170" s="177" t="n"/>
      <c r="F170" s="126" t="inlineStr">
        <is>
          <t>Academic studies.</t>
        </is>
      </c>
    </row>
    <row r="171">
      <c r="A171" s="126" t="inlineStr">
        <is>
          <t>Ireland</t>
        </is>
      </c>
      <c r="B171" s="195">
        <f t="array" ref="B171">INDEX(Countries!D20:D428, MATCH(A171, Countries!B20:B428, 0))</f>
        <v/>
      </c>
      <c r="C171" s="163" t="inlineStr">
        <is>
          <t>Mangrove</t>
        </is>
      </c>
      <c r="D171" s="177">
        <f>'Sequestration rates'!$C$27</f>
        <v/>
      </c>
      <c r="E171" s="177" t="n"/>
      <c r="F171" s="126" t="inlineStr">
        <is>
          <t>Academic studies.</t>
        </is>
      </c>
    </row>
    <row r="172">
      <c r="A172" s="126" t="inlineStr">
        <is>
          <t>Isle of Man</t>
        </is>
      </c>
      <c r="B172" s="195">
        <f t="array" ref="B172">INDEX(Countries!D21:D429, MATCH(A172, Countries!B21:B429, 0))</f>
        <v/>
      </c>
      <c r="C172" s="163" t="inlineStr">
        <is>
          <t>Mangrove</t>
        </is>
      </c>
      <c r="D172" s="177">
        <f>'Sequestration rates'!$C$27</f>
        <v/>
      </c>
      <c r="E172" s="177" t="n"/>
      <c r="F172" s="126" t="inlineStr">
        <is>
          <t>Academic studies.</t>
        </is>
      </c>
    </row>
    <row r="173">
      <c r="A173" s="126" t="inlineStr">
        <is>
          <t>Jersey</t>
        </is>
      </c>
      <c r="B173" s="195">
        <f t="array" ref="B173">INDEX(Countries!D22:D430, MATCH(A173, Countries!B22:B430, 0))</f>
        <v/>
      </c>
      <c r="C173" s="163" t="inlineStr">
        <is>
          <t>Mangrove</t>
        </is>
      </c>
      <c r="D173" s="177">
        <f>'Sequestration rates'!$C$27</f>
        <v/>
      </c>
      <c r="E173" s="177" t="n"/>
      <c r="F173" s="126" t="inlineStr">
        <is>
          <t>Academic studies.</t>
        </is>
      </c>
    </row>
    <row r="174">
      <c r="A174" s="126" t="inlineStr">
        <is>
          <t>Kazakhstan</t>
        </is>
      </c>
      <c r="B174" s="195">
        <f t="array" ref="B174">INDEX(Countries!D23:D431, MATCH(A174, Countries!B23:B431, 0))</f>
        <v/>
      </c>
      <c r="C174" s="163" t="inlineStr">
        <is>
          <t>Mangrove</t>
        </is>
      </c>
      <c r="D174" s="177">
        <f>'Sequestration rates'!$C$27</f>
        <v/>
      </c>
      <c r="E174" s="177" t="n"/>
      <c r="F174" s="126" t="inlineStr">
        <is>
          <t>Academic studies.</t>
        </is>
      </c>
    </row>
    <row r="175">
      <c r="A175" s="126" t="inlineStr">
        <is>
          <t>Democratic People's Republic of Korea</t>
        </is>
      </c>
      <c r="B175" s="195">
        <f t="array" ref="B175">INDEX(Countries!D24:D432, MATCH(A175, Countries!B24:B432, 0))</f>
        <v/>
      </c>
      <c r="C175" s="163" t="inlineStr">
        <is>
          <t>Mangrove</t>
        </is>
      </c>
      <c r="D175" s="177">
        <f>'Sequestration rates'!$C$27</f>
        <v/>
      </c>
      <c r="E175" s="177" t="n"/>
      <c r="F175" s="126" t="inlineStr">
        <is>
          <t>Academic studies.</t>
        </is>
      </c>
    </row>
    <row r="176">
      <c r="A176" s="126" t="inlineStr">
        <is>
          <t>Republic of Korea</t>
        </is>
      </c>
      <c r="B176" s="195">
        <f t="array" ref="B176">INDEX(Countries!D1:D433, MATCH(A176, Countries!B1:B433, 0))</f>
        <v/>
      </c>
      <c r="C176" s="163" t="inlineStr">
        <is>
          <t>Mangrove</t>
        </is>
      </c>
      <c r="D176" s="177">
        <f>'Sequestration rates'!$C$27</f>
        <v/>
      </c>
      <c r="E176" s="177" t="n"/>
      <c r="F176" s="126" t="inlineStr">
        <is>
          <t>Academic studies.</t>
        </is>
      </c>
    </row>
    <row r="177">
      <c r="A177" s="126" t="inlineStr">
        <is>
          <t>Latvia</t>
        </is>
      </c>
      <c r="B177" s="195">
        <f t="array" ref="B177">INDEX(Countries!D2:D434, MATCH(A177, Countries!B2:B434, 0))</f>
        <v/>
      </c>
      <c r="C177" s="163" t="inlineStr">
        <is>
          <t>Mangrove</t>
        </is>
      </c>
      <c r="D177" s="177">
        <f>'Sequestration rates'!$C$27</f>
        <v/>
      </c>
      <c r="E177" s="177" t="n"/>
      <c r="F177" s="126" t="inlineStr">
        <is>
          <t>Academic studies.</t>
        </is>
      </c>
    </row>
    <row r="178">
      <c r="A178" s="126" t="inlineStr">
        <is>
          <t>Lebanon</t>
        </is>
      </c>
      <c r="B178" s="195">
        <f t="array" ref="B178">INDEX(Countries!D3:D435, MATCH(A178, Countries!B3:B435, 0))</f>
        <v/>
      </c>
      <c r="C178" s="163" t="inlineStr">
        <is>
          <t>Mangrove</t>
        </is>
      </c>
      <c r="D178" s="177">
        <f>'Sequestration rates'!$C$27</f>
        <v/>
      </c>
      <c r="E178" s="177" t="n"/>
      <c r="F178" s="126" t="inlineStr">
        <is>
          <t>Academic studies.</t>
        </is>
      </c>
    </row>
    <row r="179">
      <c r="A179" s="126" t="inlineStr">
        <is>
          <t>Lithuania</t>
        </is>
      </c>
      <c r="B179" s="195">
        <f t="array" ref="B179">INDEX(Countries!D4:D436, MATCH(A179, Countries!B4:B436, 0))</f>
        <v/>
      </c>
      <c r="C179" s="163" t="inlineStr">
        <is>
          <t>Mangrove</t>
        </is>
      </c>
      <c r="D179" s="177">
        <f>'Sequestration rates'!$C$27</f>
        <v/>
      </c>
      <c r="E179" s="177" t="n"/>
      <c r="F179" s="126" t="inlineStr">
        <is>
          <t>Academic studies.</t>
        </is>
      </c>
    </row>
    <row r="180">
      <c r="A180" s="126" t="inlineStr">
        <is>
          <t>China, Macao Special Administrative Region</t>
        </is>
      </c>
      <c r="B180" s="195">
        <f t="array" ref="B180">INDEX(Countries!D5:D437, MATCH(A180, Countries!B5:B437, 0))</f>
        <v/>
      </c>
      <c r="C180" s="163" t="inlineStr">
        <is>
          <t>Mangrove</t>
        </is>
      </c>
      <c r="D180" s="177">
        <f>'Sequestration rates'!$C$27</f>
        <v/>
      </c>
      <c r="E180" s="177" t="n"/>
      <c r="F180" s="126" t="inlineStr">
        <is>
          <t>Academic studies.</t>
        </is>
      </c>
    </row>
    <row r="181">
      <c r="A181" s="126" t="inlineStr">
        <is>
          <t>Monaco</t>
        </is>
      </c>
      <c r="B181" s="195">
        <f t="array" ref="B181">INDEX(Countries!D6:D438, MATCH(A181, Countries!B6:B438, 0))</f>
        <v/>
      </c>
      <c r="C181" s="163" t="inlineStr">
        <is>
          <t>Mangrove</t>
        </is>
      </c>
      <c r="D181" s="177">
        <f>'Sequestration rates'!$C$27</f>
        <v/>
      </c>
      <c r="E181" s="177" t="n"/>
      <c r="F181" s="126" t="inlineStr">
        <is>
          <t>Academic studies.</t>
        </is>
      </c>
    </row>
    <row r="182">
      <c r="A182" s="126" t="inlineStr">
        <is>
          <t>Montenegro</t>
        </is>
      </c>
      <c r="B182" s="195">
        <f t="array" ref="B182">INDEX(Countries!D7:D439, MATCH(A182, Countries!B7:B439, 0))</f>
        <v/>
      </c>
      <c r="C182" s="163" t="inlineStr">
        <is>
          <t>Mangrove</t>
        </is>
      </c>
      <c r="D182" s="177">
        <f>'Sequestration rates'!$C$27</f>
        <v/>
      </c>
      <c r="E182" s="177" t="n"/>
      <c r="F182" s="126" t="inlineStr">
        <is>
          <t>Academic studies.</t>
        </is>
      </c>
    </row>
    <row r="183">
      <c r="A183" s="126" t="inlineStr">
        <is>
          <t>Morocco</t>
        </is>
      </c>
      <c r="B183" s="195">
        <f t="array" ref="B183">INDEX(Countries!D8:D440, MATCH(A183, Countries!B8:B440, 0))</f>
        <v/>
      </c>
      <c r="C183" s="163" t="inlineStr">
        <is>
          <t>Mangrove</t>
        </is>
      </c>
      <c r="D183" s="177">
        <f>'Sequestration rates'!$C$27</f>
        <v/>
      </c>
      <c r="E183" s="177" t="n"/>
      <c r="F183" s="126" t="inlineStr">
        <is>
          <t>Academic studies.</t>
        </is>
      </c>
    </row>
    <row r="184">
      <c r="A184" s="126" t="inlineStr">
        <is>
          <t>Namibia</t>
        </is>
      </c>
      <c r="B184" s="195">
        <f t="array" ref="B184">INDEX(Countries!D9:D441, MATCH(A184, Countries!B9:B441, 0))</f>
        <v/>
      </c>
      <c r="C184" s="163" t="inlineStr">
        <is>
          <t>Mangrove</t>
        </is>
      </c>
      <c r="D184" s="177">
        <f>'Sequestration rates'!$C$27</f>
        <v/>
      </c>
      <c r="E184" s="177" t="n"/>
      <c r="F184" s="126" t="inlineStr">
        <is>
          <t>Academic studies.</t>
        </is>
      </c>
    </row>
    <row r="185">
      <c r="A185" s="126" t="inlineStr">
        <is>
          <t>Nauru</t>
        </is>
      </c>
      <c r="B185" s="195">
        <f t="array" ref="B185">INDEX(Countries!D10:D442, MATCH(A185, Countries!B10:B442, 0))</f>
        <v/>
      </c>
      <c r="C185" s="163" t="inlineStr">
        <is>
          <t>Mangrove</t>
        </is>
      </c>
      <c r="D185" s="177">
        <f>'Sequestration rates'!$C$27</f>
        <v/>
      </c>
      <c r="E185" s="177" t="n"/>
      <c r="F185" s="126" t="inlineStr">
        <is>
          <t>Academic studies.</t>
        </is>
      </c>
    </row>
    <row r="186">
      <c r="A186" s="126" t="inlineStr">
        <is>
          <t>Niue</t>
        </is>
      </c>
      <c r="B186" s="195">
        <f t="array" ref="B186">INDEX(Countries!D11:D443, MATCH(A186, Countries!B11:B443, 0))</f>
        <v/>
      </c>
      <c r="C186" s="163" t="inlineStr">
        <is>
          <t>Mangrove</t>
        </is>
      </c>
      <c r="D186" s="177">
        <f>'Sequestration rates'!$C$27</f>
        <v/>
      </c>
      <c r="E186" s="177" t="n"/>
      <c r="F186" s="126" t="inlineStr">
        <is>
          <t>Academic studies.</t>
        </is>
      </c>
    </row>
    <row r="187">
      <c r="A187" s="126" t="inlineStr">
        <is>
          <t>Northern Mariana Islands</t>
        </is>
      </c>
      <c r="B187" s="195">
        <f t="array" ref="B187">INDEX(Countries!D12:D444, MATCH(A187, Countries!B12:B444, 0))</f>
        <v/>
      </c>
      <c r="C187" s="163" t="inlineStr">
        <is>
          <t>Mangrove</t>
        </is>
      </c>
      <c r="D187" s="177">
        <f>'Sequestration rates'!$C$27</f>
        <v/>
      </c>
      <c r="E187" s="177" t="n"/>
      <c r="F187" s="126" t="inlineStr">
        <is>
          <t>Academic studies.</t>
        </is>
      </c>
    </row>
    <row r="188">
      <c r="A188" s="126" t="inlineStr">
        <is>
          <t>Pitcairn</t>
        </is>
      </c>
      <c r="B188" s="195">
        <f t="array" ref="B188">INDEX(Countries!D13:D445, MATCH(A188, Countries!B13:B445, 0))</f>
        <v/>
      </c>
      <c r="C188" s="163" t="inlineStr">
        <is>
          <t>Mangrove</t>
        </is>
      </c>
      <c r="D188" s="177">
        <f>'Sequestration rates'!$C$27</f>
        <v/>
      </c>
      <c r="E188" s="177" t="n"/>
      <c r="F188" s="126" t="inlineStr">
        <is>
          <t>Academic studies.</t>
        </is>
      </c>
    </row>
    <row r="189">
      <c r="A189" s="126" t="inlineStr">
        <is>
          <t>Portugal</t>
        </is>
      </c>
      <c r="B189" s="195">
        <f t="array" ref="B189">INDEX(Countries!D14:D446, MATCH(A189, Countries!B14:B446, 0))</f>
        <v/>
      </c>
      <c r="C189" s="163" t="inlineStr">
        <is>
          <t>Mangrove</t>
        </is>
      </c>
      <c r="D189" s="177">
        <f>'Sequestration rates'!$C$27</f>
        <v/>
      </c>
      <c r="E189" s="177" t="n"/>
      <c r="F189" s="126" t="inlineStr">
        <is>
          <t>Academic studies.</t>
        </is>
      </c>
    </row>
    <row r="190">
      <c r="A190" s="126" t="inlineStr">
        <is>
          <t>Réunion</t>
        </is>
      </c>
      <c r="B190" s="195">
        <f t="array" ref="B190">INDEX(Countries!D15:D447, MATCH(A190, Countries!B15:B447, 0))</f>
        <v/>
      </c>
      <c r="C190" s="163" t="inlineStr">
        <is>
          <t>Mangrove</t>
        </is>
      </c>
      <c r="D190" s="177">
        <f>'Sequestration rates'!$C$27</f>
        <v/>
      </c>
      <c r="E190" s="177" t="n"/>
      <c r="F190" s="126" t="inlineStr">
        <is>
          <t>Academic studies.</t>
        </is>
      </c>
    </row>
    <row r="191">
      <c r="A191" s="126" t="inlineStr">
        <is>
          <t>Romania</t>
        </is>
      </c>
      <c r="B191" s="195">
        <f t="array" ref="B191">INDEX(Countries!D1:D448, MATCH(A191, Countries!B1:B448, 0))</f>
        <v/>
      </c>
      <c r="C191" s="163" t="inlineStr">
        <is>
          <t>Mangrove</t>
        </is>
      </c>
      <c r="D191" s="177">
        <f>'Sequestration rates'!$C$27</f>
        <v/>
      </c>
      <c r="E191" s="177" t="n"/>
      <c r="F191" s="126" t="inlineStr">
        <is>
          <t>Academic studies.</t>
        </is>
      </c>
    </row>
    <row r="192">
      <c r="A192" s="126" t="inlineStr">
        <is>
          <t>Saint Helena</t>
        </is>
      </c>
      <c r="B192" s="195">
        <f t="array" ref="B192">INDEX(Countries!D191:D449, MATCH(A192, Countries!B191:B449, 0))</f>
        <v/>
      </c>
      <c r="C192" s="163" t="inlineStr">
        <is>
          <t>Mangrove</t>
        </is>
      </c>
      <c r="D192" s="177">
        <f>'Sequestration rates'!$C$27</f>
        <v/>
      </c>
      <c r="E192" s="177" t="n"/>
      <c r="F192" s="126" t="inlineStr">
        <is>
          <t>Academic studies.</t>
        </is>
      </c>
    </row>
    <row r="193">
      <c r="A193" s="126" t="inlineStr">
        <is>
          <t>Saint Pierre and Miquelon</t>
        </is>
      </c>
      <c r="B193" s="195">
        <f t="array" ref="B193">INDEX(Countries!D192:D450, MATCH(A193, Countries!B192:B450, 0))</f>
        <v/>
      </c>
      <c r="C193" s="163" t="inlineStr">
        <is>
          <t>Mangrove</t>
        </is>
      </c>
      <c r="D193" s="177">
        <f>'Sequestration rates'!$C$27</f>
        <v/>
      </c>
      <c r="E193" s="177" t="n"/>
      <c r="F193" s="126" t="inlineStr">
        <is>
          <t>Academic studies.</t>
        </is>
      </c>
    </row>
    <row r="194">
      <c r="A194" s="126" t="inlineStr">
        <is>
          <t>Syrian Arab Republic</t>
        </is>
      </c>
      <c r="B194" s="195">
        <f t="array" ref="B194">INDEX(Countries!D193:D451, MATCH(A194, Countries!B193:B451, 0))</f>
        <v/>
      </c>
      <c r="C194" s="163" t="inlineStr">
        <is>
          <t>Mangrove</t>
        </is>
      </c>
      <c r="D194" s="177">
        <f>'Sequestration rates'!$C$27</f>
        <v/>
      </c>
      <c r="E194" s="177" t="n"/>
      <c r="F194" s="126" t="inlineStr">
        <is>
          <t>Academic studies.</t>
        </is>
      </c>
    </row>
    <row r="195">
      <c r="A195" s="126" t="inlineStr">
        <is>
          <t>Tokelau</t>
        </is>
      </c>
      <c r="B195" s="195">
        <f t="array" ref="B195">INDEX(Countries!D194:D452, MATCH(A195, Countries!B194:B452, 0))</f>
        <v/>
      </c>
      <c r="C195" s="163" t="inlineStr">
        <is>
          <t>Mangrove</t>
        </is>
      </c>
      <c r="D195" s="177">
        <f>'Sequestration rates'!$C$27</f>
        <v/>
      </c>
      <c r="E195" s="177" t="n"/>
      <c r="F195" s="126" t="inlineStr">
        <is>
          <t>Academic studies.</t>
        </is>
      </c>
    </row>
    <row r="196">
      <c r="A196" s="126" t="inlineStr">
        <is>
          <t>Turkmenistan</t>
        </is>
      </c>
      <c r="B196" s="195">
        <f t="array" ref="B196">INDEX(Countries!D195:D453, MATCH(A196, Countries!B195:B453, 0))</f>
        <v/>
      </c>
      <c r="C196" s="163" t="inlineStr">
        <is>
          <t>Mangrove</t>
        </is>
      </c>
      <c r="D196" s="177">
        <f>'Sequestration rates'!$C$27</f>
        <v/>
      </c>
      <c r="E196" s="177" t="n"/>
      <c r="F196" s="126" t="inlineStr">
        <is>
          <t>Academic studies.</t>
        </is>
      </c>
    </row>
    <row r="197">
      <c r="A197" s="126" t="inlineStr">
        <is>
          <t>Uruguay</t>
        </is>
      </c>
      <c r="B197" s="195">
        <f t="array" ref="B197">INDEX(Countries!D1:D454, MATCH(A197, Countries!B1:B454, 0))</f>
        <v/>
      </c>
      <c r="C197" s="163" t="inlineStr">
        <is>
          <t>Mangrove</t>
        </is>
      </c>
      <c r="D197" s="177">
        <f>'Sequestration rates'!$C$27</f>
        <v/>
      </c>
      <c r="E197" s="177" t="n"/>
      <c r="F197" s="126" t="inlineStr">
        <is>
          <t>Academic studies.</t>
        </is>
      </c>
    </row>
    <row r="198">
      <c r="A198" s="126" t="inlineStr">
        <is>
          <t>Western Sahara</t>
        </is>
      </c>
      <c r="B198" s="195">
        <f t="array" ref="B198">INDEX(Countries!D2:D455, MATCH(A198, Countries!B2:B455, 0))</f>
        <v/>
      </c>
      <c r="C198" s="163" t="inlineStr">
        <is>
          <t>Mangrove</t>
        </is>
      </c>
      <c r="D198" s="177">
        <f>'Sequestration rates'!$C$27</f>
        <v/>
      </c>
      <c r="E198" s="177" t="n"/>
      <c r="F198" s="126" t="inlineStr">
        <is>
          <t>Academic studies.</t>
        </is>
      </c>
    </row>
    <row r="199">
      <c r="A199" s="126" t="inlineStr">
        <is>
          <t>Afghanistan</t>
        </is>
      </c>
      <c r="B199" s="195">
        <f t="array" ref="B199">INDEX(Countries!D1:D456, MATCH(A199, Countries!B1:B456, 0))</f>
        <v/>
      </c>
      <c r="C199" s="163" t="inlineStr">
        <is>
          <t>Mangrove</t>
        </is>
      </c>
      <c r="D199" s="177">
        <f>'Sequestration rates'!$C$27</f>
        <v/>
      </c>
      <c r="E199" s="177" t="n"/>
      <c r="F199" s="126" t="inlineStr">
        <is>
          <t>Academic studies.</t>
        </is>
      </c>
    </row>
    <row r="200">
      <c r="A200" s="126" t="inlineStr">
        <is>
          <t>Armenia</t>
        </is>
      </c>
      <c r="B200" s="195">
        <f t="array" ref="B200">INDEX(Countries!D4:D457, MATCH(A200, Countries!B4:B457, 0))</f>
        <v/>
      </c>
      <c r="C200" s="163" t="inlineStr">
        <is>
          <t>Mangrove</t>
        </is>
      </c>
      <c r="D200" s="177">
        <f>'Sequestration rates'!$C$27</f>
        <v/>
      </c>
      <c r="E200" s="177" t="n"/>
      <c r="F200" s="126" t="inlineStr">
        <is>
          <t>Academic studies.</t>
        </is>
      </c>
    </row>
    <row r="201">
      <c r="A201" s="126" t="inlineStr">
        <is>
          <t>Austria</t>
        </is>
      </c>
      <c r="B201" s="195">
        <f t="array" ref="B201">INDEX(Countries!D5:D458, MATCH(A201, Countries!B5:B458, 0))</f>
        <v/>
      </c>
      <c r="C201" s="163" t="inlineStr">
        <is>
          <t>Mangrove</t>
        </is>
      </c>
      <c r="D201" s="177">
        <f>'Sequestration rates'!$C$27</f>
        <v/>
      </c>
      <c r="E201" s="177" t="n"/>
      <c r="F201" s="126" t="inlineStr">
        <is>
          <t>Academic studies.</t>
        </is>
      </c>
    </row>
    <row r="202">
      <c r="A202" s="126" t="inlineStr">
        <is>
          <t>Burundi</t>
        </is>
      </c>
      <c r="B202" s="195">
        <f t="array" ref="B202">INDEX(Countries!D6:D459, MATCH(A202, Countries!B6:B459, 0))</f>
        <v/>
      </c>
      <c r="C202" s="163" t="inlineStr">
        <is>
          <t>Mangrove</t>
        </is>
      </c>
      <c r="D202" s="177">
        <f>'Sequestration rates'!$C$27</f>
        <v/>
      </c>
      <c r="E202" s="177" t="n"/>
      <c r="F202" s="126" t="inlineStr">
        <is>
          <t>Academic studies.</t>
        </is>
      </c>
    </row>
    <row r="203">
      <c r="A203" s="126" t="inlineStr">
        <is>
          <t>Burkina Faso</t>
        </is>
      </c>
      <c r="B203" s="195">
        <f t="array" ref="B203">INDEX(Countries!D7:D460, MATCH(A203, Countries!B7:B460, 0))</f>
        <v/>
      </c>
      <c r="C203" s="163" t="inlineStr">
        <is>
          <t>Mangrove</t>
        </is>
      </c>
      <c r="D203" s="177">
        <f>'Sequestration rates'!$C$27</f>
        <v/>
      </c>
      <c r="E203" s="177" t="n"/>
      <c r="F203" s="126" t="inlineStr">
        <is>
          <t>Academic studies.</t>
        </is>
      </c>
    </row>
    <row r="204">
      <c r="A204" s="126" t="inlineStr">
        <is>
          <t>Belarus</t>
        </is>
      </c>
      <c r="B204" s="195">
        <f t="array" ref="B204">INDEX(Countries!D8:D461, MATCH(A204, Countries!B8:B461, 0))</f>
        <v/>
      </c>
      <c r="C204" s="163" t="inlineStr">
        <is>
          <t>Mangrove</t>
        </is>
      </c>
      <c r="D204" s="177">
        <f>'Sequestration rates'!$C$27</f>
        <v/>
      </c>
      <c r="E204" s="177" t="n"/>
      <c r="F204" s="126" t="inlineStr">
        <is>
          <t>Academic studies.</t>
        </is>
      </c>
    </row>
    <row r="205">
      <c r="A205" s="126" t="inlineStr">
        <is>
          <t>Bolivia (Plurinational State of)</t>
        </is>
      </c>
      <c r="B205" s="195">
        <f t="array" ref="B205">INDEX(Countries!D9:D462, MATCH(A205, Countries!B9:B462, 0))</f>
        <v/>
      </c>
      <c r="C205" s="163" t="inlineStr">
        <is>
          <t>Mangrove</t>
        </is>
      </c>
      <c r="D205" s="177">
        <f>'Sequestration rates'!$C$27</f>
        <v/>
      </c>
      <c r="E205" s="177" t="n"/>
      <c r="F205" s="126" t="inlineStr">
        <is>
          <t>Academic studies.</t>
        </is>
      </c>
    </row>
    <row r="206">
      <c r="A206" s="126" t="inlineStr">
        <is>
          <t>Bhutan</t>
        </is>
      </c>
      <c r="B206" s="195">
        <f t="array" ref="B206">INDEX(Countries!D10:D463, MATCH(A206, Countries!B10:B463, 0))</f>
        <v/>
      </c>
      <c r="C206" s="163" t="inlineStr">
        <is>
          <t>Mangrove</t>
        </is>
      </c>
      <c r="D206" s="177">
        <f>'Sequestration rates'!$C$27</f>
        <v/>
      </c>
      <c r="E206" s="177" t="n"/>
      <c r="F206" s="126" t="inlineStr">
        <is>
          <t>Academic studies.</t>
        </is>
      </c>
    </row>
    <row r="207">
      <c r="A207" s="126" t="inlineStr">
        <is>
          <t>Botswana</t>
        </is>
      </c>
      <c r="B207" s="195">
        <f t="array" ref="B207">INDEX(Countries!D11:D464, MATCH(A207, Countries!B11:B464, 0))</f>
        <v/>
      </c>
      <c r="C207" s="163" t="inlineStr">
        <is>
          <t>Mangrove</t>
        </is>
      </c>
      <c r="D207" s="177">
        <f>'Sequestration rates'!$C$27</f>
        <v/>
      </c>
      <c r="E207" s="177" t="n"/>
      <c r="F207" s="126" t="inlineStr">
        <is>
          <t>Academic studies.</t>
        </is>
      </c>
    </row>
    <row r="208">
      <c r="A208" s="126" t="inlineStr">
        <is>
          <t>Central African Republic</t>
        </is>
      </c>
      <c r="B208" s="195">
        <f t="array" ref="B208">INDEX(Countries!D2:D465, MATCH(A208, Countries!B2:B465, 0))</f>
        <v/>
      </c>
      <c r="C208" s="163" t="inlineStr">
        <is>
          <t>Mangrove</t>
        </is>
      </c>
      <c r="D208" s="177">
        <f>'Sequestration rates'!$C$27</f>
        <v/>
      </c>
      <c r="E208" s="177" t="n"/>
      <c r="F208" s="126" t="inlineStr">
        <is>
          <t>Academic studies.</t>
        </is>
      </c>
    </row>
    <row r="209">
      <c r="A209" s="126" t="inlineStr">
        <is>
          <t>Switzerland</t>
        </is>
      </c>
      <c r="B209" s="195">
        <f t="array" ref="B209">INDEX(Countries!D3:D466, MATCH(A209, Countries!B3:B466, 0))</f>
        <v/>
      </c>
      <c r="C209" s="163" t="inlineStr">
        <is>
          <t>Mangrove</t>
        </is>
      </c>
      <c r="D209" s="177">
        <f>'Sequestration rates'!$C$27</f>
        <v/>
      </c>
      <c r="E209" s="177" t="n"/>
      <c r="F209" s="126" t="inlineStr">
        <is>
          <t>Academic studies.</t>
        </is>
      </c>
    </row>
    <row r="210">
      <c r="A210" s="126" t="inlineStr">
        <is>
          <t>Czechia</t>
        </is>
      </c>
      <c r="B210" s="195">
        <f t="array" ref="B210">INDEX(Countries!D4:D467, MATCH(A210, Countries!B4:B467, 0))</f>
        <v/>
      </c>
      <c r="C210" s="163" t="inlineStr">
        <is>
          <t>Mangrove</t>
        </is>
      </c>
      <c r="D210" s="177">
        <f>'Sequestration rates'!$C$27</f>
        <v/>
      </c>
      <c r="E210" s="177" t="n"/>
      <c r="F210" s="126" t="inlineStr">
        <is>
          <t>Academic studies.</t>
        </is>
      </c>
    </row>
    <row r="211">
      <c r="A211" s="126" t="inlineStr">
        <is>
          <t>Ethiopia</t>
        </is>
      </c>
      <c r="B211" s="195">
        <f t="array" ref="B211">INDEX(Countries!D5:D468, MATCH(A211, Countries!B5:B468, 0))</f>
        <v/>
      </c>
      <c r="C211" s="163" t="inlineStr">
        <is>
          <t>Mangrove</t>
        </is>
      </c>
      <c r="D211" s="177">
        <f>'Sequestration rates'!$C$27</f>
        <v/>
      </c>
      <c r="E211" s="177" t="n"/>
      <c r="F211" s="126" t="inlineStr">
        <is>
          <t>Academic studies.</t>
        </is>
      </c>
    </row>
    <row r="212">
      <c r="A212" s="126" t="inlineStr">
        <is>
          <t>Hungary</t>
        </is>
      </c>
      <c r="B212" s="195">
        <f t="array" ref="B212">INDEX(Countries!D6:D469, MATCH(A212, Countries!B6:B469, 0))</f>
        <v/>
      </c>
      <c r="C212" s="163" t="inlineStr">
        <is>
          <t>Mangrove</t>
        </is>
      </c>
      <c r="D212" s="177">
        <f>'Sequestration rates'!$C$27</f>
        <v/>
      </c>
      <c r="E212" s="177" t="n"/>
      <c r="F212" s="126" t="inlineStr">
        <is>
          <t>Academic studies.</t>
        </is>
      </c>
    </row>
    <row r="213">
      <c r="A213" s="126" t="inlineStr">
        <is>
          <t>Kyrgyzstan</t>
        </is>
      </c>
      <c r="B213" s="195">
        <f t="array" ref="B213">INDEX(Countries!D7:D470, MATCH(A213, Countries!B7:B470, 0))</f>
        <v/>
      </c>
      <c r="C213" s="163" t="inlineStr">
        <is>
          <t>Mangrove</t>
        </is>
      </c>
      <c r="D213" s="177">
        <f>'Sequestration rates'!$C$27</f>
        <v/>
      </c>
      <c r="E213" s="177" t="n"/>
      <c r="F213" s="126" t="inlineStr">
        <is>
          <t>Academic studies.</t>
        </is>
      </c>
    </row>
    <row r="214">
      <c r="A214" s="126" t="inlineStr">
        <is>
          <t>Lao People's Democratic Republic</t>
        </is>
      </c>
      <c r="B214" s="195">
        <f t="array" ref="B214">INDEX(Countries!D8:D471, MATCH(A214, Countries!B8:B471, 0))</f>
        <v/>
      </c>
      <c r="C214" s="163" t="inlineStr">
        <is>
          <t>Mangrove</t>
        </is>
      </c>
      <c r="D214" s="177">
        <f>'Sequestration rates'!$C$27</f>
        <v/>
      </c>
      <c r="E214" s="177" t="n"/>
      <c r="F214" s="126" t="inlineStr">
        <is>
          <t>Academic studies.</t>
        </is>
      </c>
    </row>
    <row r="215">
      <c r="A215" s="126" t="inlineStr">
        <is>
          <t>Lesotho</t>
        </is>
      </c>
      <c r="B215" s="195">
        <f t="array" ref="B215">INDEX(Countries!D9:D472, MATCH(A215, Countries!B9:B472, 0))</f>
        <v/>
      </c>
      <c r="C215" s="163" t="inlineStr">
        <is>
          <t>Mangrove</t>
        </is>
      </c>
      <c r="D215" s="177">
        <f>'Sequestration rates'!$C$27</f>
        <v/>
      </c>
      <c r="E215" s="177" t="n"/>
      <c r="F215" s="126" t="inlineStr">
        <is>
          <t>Academic studies.</t>
        </is>
      </c>
    </row>
    <row r="216">
      <c r="A216" s="126" t="inlineStr">
        <is>
          <t>Luxembourg</t>
        </is>
      </c>
      <c r="B216" s="195">
        <f t="array" ref="B216">INDEX(Countries!D10:D473, MATCH(A216, Countries!B10:B473, 0))</f>
        <v/>
      </c>
      <c r="C216" s="163" t="inlineStr">
        <is>
          <t>Mangrove</t>
        </is>
      </c>
      <c r="D216" s="177">
        <f>'Sequestration rates'!$C$27</f>
        <v/>
      </c>
      <c r="E216" s="177" t="n"/>
      <c r="F216" s="126" t="inlineStr">
        <is>
          <t>Academic studies.</t>
        </is>
      </c>
    </row>
    <row r="217">
      <c r="A217" s="126" t="inlineStr">
        <is>
          <t>Republic of Moldova</t>
        </is>
      </c>
      <c r="B217" s="195">
        <f t="array" ref="B217">INDEX(Countries!D11:D474, MATCH(A217, Countries!B11:B474, 0))</f>
        <v/>
      </c>
      <c r="C217" s="163" t="inlineStr">
        <is>
          <t>Mangrove</t>
        </is>
      </c>
      <c r="D217" s="177">
        <f>'Sequestration rates'!$C$27</f>
        <v/>
      </c>
      <c r="E217" s="177" t="n"/>
      <c r="F217" s="126" t="inlineStr">
        <is>
          <t>Academic studies.</t>
        </is>
      </c>
    </row>
    <row r="218">
      <c r="A218" s="126" t="inlineStr">
        <is>
          <t>North Macedonia</t>
        </is>
      </c>
      <c r="B218" s="195">
        <f t="array" ref="B218">INDEX(Countries!D12:D475, MATCH(A218, Countries!B12:B475, 0))</f>
        <v/>
      </c>
      <c r="C218" s="163" t="inlineStr">
        <is>
          <t>Mangrove</t>
        </is>
      </c>
      <c r="D218" s="177">
        <f>'Sequestration rates'!$C$27</f>
        <v/>
      </c>
      <c r="E218" s="177" t="n"/>
      <c r="F218" s="126" t="inlineStr">
        <is>
          <t>Academic studies.</t>
        </is>
      </c>
    </row>
    <row r="219">
      <c r="A219" s="126" t="inlineStr">
        <is>
          <t>Mali</t>
        </is>
      </c>
      <c r="B219" s="195">
        <f t="array" ref="B219">INDEX(Countries!D13:D476, MATCH(A219, Countries!B13:B476, 0))</f>
        <v/>
      </c>
      <c r="C219" s="163" t="inlineStr">
        <is>
          <t>Mangrove</t>
        </is>
      </c>
      <c r="D219" s="177">
        <f>'Sequestration rates'!$C$27</f>
        <v/>
      </c>
      <c r="E219" s="177" t="n"/>
      <c r="F219" s="126" t="inlineStr">
        <is>
          <t>Academic studies.</t>
        </is>
      </c>
    </row>
    <row r="220">
      <c r="A220" s="126" t="inlineStr">
        <is>
          <t>Mongolia</t>
        </is>
      </c>
      <c r="B220" s="195">
        <f t="array" ref="B220">INDEX(Countries!D14:D477, MATCH(A220, Countries!B14:B477, 0))</f>
        <v/>
      </c>
      <c r="C220" s="163" t="inlineStr">
        <is>
          <t>Mangrove</t>
        </is>
      </c>
      <c r="D220" s="177">
        <f>'Sequestration rates'!$C$27</f>
        <v/>
      </c>
      <c r="E220" s="177" t="n"/>
      <c r="F220" s="126" t="inlineStr">
        <is>
          <t>Academic studies.</t>
        </is>
      </c>
    </row>
    <row r="221">
      <c r="A221" s="126" t="inlineStr">
        <is>
          <t>Malawi</t>
        </is>
      </c>
      <c r="B221" s="195">
        <f t="array" ref="B221">INDEX(Countries!D15:D478, MATCH(A221, Countries!B15:B478, 0))</f>
        <v/>
      </c>
      <c r="C221" s="163" t="inlineStr">
        <is>
          <t>Mangrove</t>
        </is>
      </c>
      <c r="D221" s="177">
        <f>'Sequestration rates'!$C$27</f>
        <v/>
      </c>
      <c r="E221" s="177" t="n"/>
      <c r="F221" s="126" t="inlineStr">
        <is>
          <t>Academic studies.</t>
        </is>
      </c>
    </row>
    <row r="222">
      <c r="A222" s="126" t="inlineStr">
        <is>
          <t>Niger</t>
        </is>
      </c>
      <c r="B222" s="195">
        <f t="array" ref="B222">INDEX(Countries!D16:D479, MATCH(A222, Countries!B16:B479, 0))</f>
        <v/>
      </c>
      <c r="C222" s="163" t="inlineStr">
        <is>
          <t>Mangrove</t>
        </is>
      </c>
      <c r="D222" s="177">
        <f>'Sequestration rates'!$C$27</f>
        <v/>
      </c>
      <c r="E222" s="177" t="n"/>
      <c r="F222" s="126" t="inlineStr">
        <is>
          <t>Academic studies.</t>
        </is>
      </c>
    </row>
    <row r="223">
      <c r="A223" s="126" t="inlineStr">
        <is>
          <t>Nepal</t>
        </is>
      </c>
      <c r="B223" s="195">
        <f t="array" ref="B223">INDEX(Countries!D17:D480, MATCH(A223, Countries!B17:B480, 0))</f>
        <v/>
      </c>
      <c r="C223" s="163" t="inlineStr">
        <is>
          <t>Mangrove</t>
        </is>
      </c>
      <c r="D223" s="177">
        <f>'Sequestration rates'!$C$27</f>
        <v/>
      </c>
      <c r="E223" s="177" t="n"/>
      <c r="F223" s="126" t="inlineStr">
        <is>
          <t>Academic studies.</t>
        </is>
      </c>
    </row>
    <row r="224">
      <c r="A224" s="126" t="inlineStr">
        <is>
          <t>Paraguay</t>
        </is>
      </c>
      <c r="B224" s="195">
        <f t="array" ref="B224">INDEX(Countries!D18:D481, MATCH(A224, Countries!B18:B481, 0))</f>
        <v/>
      </c>
      <c r="C224" s="163" t="inlineStr">
        <is>
          <t>Mangrove</t>
        </is>
      </c>
      <c r="D224" s="177">
        <f>'Sequestration rates'!$C$27</f>
        <v/>
      </c>
      <c r="E224" s="177" t="n"/>
      <c r="F224" s="126" t="inlineStr">
        <is>
          <t>Academic studies.</t>
        </is>
      </c>
    </row>
    <row r="225">
      <c r="A225" s="126" t="inlineStr">
        <is>
          <t>Rwanda</t>
        </is>
      </c>
      <c r="B225" s="195">
        <f t="array" ref="B225">INDEX(Countries!D19:D482, MATCH(A225, Countries!B19:B482, 0))</f>
        <v/>
      </c>
      <c r="C225" s="163" t="inlineStr">
        <is>
          <t>Mangrove</t>
        </is>
      </c>
      <c r="D225" s="177">
        <f>'Sequestration rates'!$C$27</f>
        <v/>
      </c>
      <c r="E225" s="177" t="n"/>
      <c r="F225" s="126" t="inlineStr">
        <is>
          <t>Academic studies.</t>
        </is>
      </c>
    </row>
    <row r="226">
      <c r="A226" s="126" t="inlineStr">
        <is>
          <t>Serbia</t>
        </is>
      </c>
      <c r="B226" s="195">
        <f t="array" ref="B226">INDEX(Countries!D20:D483, MATCH(A226, Countries!B20:B483, 0))</f>
        <v/>
      </c>
      <c r="C226" s="163" t="inlineStr">
        <is>
          <t>Mangrove</t>
        </is>
      </c>
      <c r="D226" s="177">
        <f>'Sequestration rates'!$C$27</f>
        <v/>
      </c>
      <c r="E226" s="177" t="n"/>
      <c r="F226" s="126" t="inlineStr">
        <is>
          <t>Academic studies.</t>
        </is>
      </c>
    </row>
    <row r="227">
      <c r="A227" s="126" t="inlineStr">
        <is>
          <t>Slovakia</t>
        </is>
      </c>
      <c r="B227" s="195">
        <f t="array" ref="B227">INDEX(Countries!D21:D484, MATCH(A227, Countries!B21:B484, 0))</f>
        <v/>
      </c>
      <c r="C227" s="163" t="inlineStr">
        <is>
          <t>Mangrove</t>
        </is>
      </c>
      <c r="D227" s="177">
        <f>'Sequestration rates'!$C$27</f>
        <v/>
      </c>
      <c r="E227" s="177" t="n"/>
      <c r="F227" s="126" t="inlineStr">
        <is>
          <t>Academic studies.</t>
        </is>
      </c>
    </row>
    <row r="228">
      <c r="A228" s="126" t="inlineStr">
        <is>
          <t>Eswatini</t>
        </is>
      </c>
      <c r="B228" s="195">
        <f t="array" ref="B228">INDEX(Countries!D22:D485, MATCH(A228, Countries!B22:B485, 0))</f>
        <v/>
      </c>
      <c r="C228" s="163" t="inlineStr">
        <is>
          <t>Mangrove</t>
        </is>
      </c>
      <c r="D228" s="177">
        <f>'Sequestration rates'!$C$27</f>
        <v/>
      </c>
      <c r="E228" s="177" t="n"/>
      <c r="F228" s="126" t="inlineStr">
        <is>
          <t>Academic studies.</t>
        </is>
      </c>
    </row>
    <row r="229">
      <c r="A229" s="126" t="inlineStr">
        <is>
          <t>Chad</t>
        </is>
      </c>
      <c r="B229" s="195">
        <f t="array" ref="B229">INDEX(Countries!D23:D486, MATCH(A229, Countries!B23:B486, 0))</f>
        <v/>
      </c>
      <c r="C229" s="163" t="inlineStr">
        <is>
          <t>Mangrove</t>
        </is>
      </c>
      <c r="D229" s="177">
        <f>'Sequestration rates'!$C$27</f>
        <v/>
      </c>
      <c r="E229" s="177" t="n"/>
      <c r="F229" s="126" t="inlineStr">
        <is>
          <t>Academic studies.</t>
        </is>
      </c>
    </row>
    <row r="230">
      <c r="A230" s="126" t="inlineStr">
        <is>
          <t>Tajikistan</t>
        </is>
      </c>
      <c r="B230" s="195">
        <f t="array" ref="B230">INDEX(Countries!D2:D487, MATCH(A230, Countries!B2:B487, 0))</f>
        <v/>
      </c>
      <c r="C230" s="163" t="inlineStr">
        <is>
          <t>Mangrove</t>
        </is>
      </c>
      <c r="D230" s="177">
        <f>'Sequestration rates'!$C$27</f>
        <v/>
      </c>
      <c r="E230" s="177" t="n"/>
      <c r="F230" s="126" t="inlineStr">
        <is>
          <t>Academic studies.</t>
        </is>
      </c>
    </row>
    <row r="231">
      <c r="A231" s="126" t="inlineStr">
        <is>
          <t>Uganda</t>
        </is>
      </c>
      <c r="B231" s="195">
        <f t="array" ref="B231">INDEX(Countries!D230:D488, MATCH(A231, Countries!B230:B488, 0))</f>
        <v/>
      </c>
      <c r="C231" s="163" t="inlineStr">
        <is>
          <t>Mangrove</t>
        </is>
      </c>
      <c r="D231" s="177">
        <f>'Sequestration rates'!$C$27</f>
        <v/>
      </c>
      <c r="E231" s="177" t="n"/>
      <c r="F231" s="126" t="inlineStr">
        <is>
          <t>Academic studies.</t>
        </is>
      </c>
    </row>
    <row r="232">
      <c r="A232" s="126" t="inlineStr">
        <is>
          <t>Uzbekistan</t>
        </is>
      </c>
      <c r="B232" s="195">
        <f t="array" ref="B232">INDEX(Countries!D231:D489, MATCH(A232, Countries!B231:B489, 0))</f>
        <v/>
      </c>
      <c r="C232" s="163" t="inlineStr">
        <is>
          <t>Mangrove</t>
        </is>
      </c>
      <c r="D232" s="177">
        <f>'Sequestration rates'!$C$27</f>
        <v/>
      </c>
      <c r="E232" s="177" t="n"/>
      <c r="F232" s="126" t="inlineStr">
        <is>
          <t>Academic studies.</t>
        </is>
      </c>
    </row>
    <row r="233">
      <c r="A233" s="126" t="inlineStr">
        <is>
          <t>Zambia</t>
        </is>
      </c>
      <c r="B233" s="195">
        <f t="array" ref="B233">INDEX(Countries!D2:D490, MATCH(A233, Countries!B2:B490, 0))</f>
        <v/>
      </c>
      <c r="C233" s="163" t="inlineStr">
        <is>
          <t>Mangrove</t>
        </is>
      </c>
      <c r="D233" s="177">
        <f>'Sequestration rates'!$C$27</f>
        <v/>
      </c>
      <c r="E233" s="177" t="n"/>
      <c r="F233" s="126" t="inlineStr">
        <is>
          <t>Academic studies.</t>
        </is>
      </c>
    </row>
    <row r="234">
      <c r="A234" s="126" t="inlineStr">
        <is>
          <t>Zimbabwe</t>
        </is>
      </c>
      <c r="B234" s="195">
        <f t="array" ref="B234">INDEX(Countries!D3:D491, MATCH(A234, Countries!B3:B491, 0))</f>
        <v/>
      </c>
      <c r="C234" s="163" t="inlineStr">
        <is>
          <t>Mangrove</t>
        </is>
      </c>
      <c r="D234" s="177">
        <f>'Sequestration rates'!$C$27</f>
        <v/>
      </c>
      <c r="E234" s="177" t="n"/>
      <c r="F234" s="126" t="inlineStr">
        <is>
          <t>Academic studies.</t>
        </is>
      </c>
    </row>
    <row r="235">
      <c r="A235" s="126" t="inlineStr">
        <is>
          <t>Saint Barthélemy</t>
        </is>
      </c>
      <c r="B235" s="195">
        <f t="array" ref="B235">INDEX(Countries!D4:D492, MATCH(A235, Countries!B4:B492, 0))</f>
        <v/>
      </c>
      <c r="C235" s="163" t="inlineStr">
        <is>
          <t>Mangrove</t>
        </is>
      </c>
      <c r="D235" s="177">
        <f>'Sequestration rates'!$C$27</f>
        <v/>
      </c>
      <c r="E235" s="177" t="n"/>
      <c r="F235" s="126" t="inlineStr">
        <is>
          <t>Academic studies.</t>
        </is>
      </c>
    </row>
    <row r="236">
      <c r="A236" s="126" t="inlineStr">
        <is>
          <t>Cocos (Keeling) Islands</t>
        </is>
      </c>
      <c r="B236" s="195">
        <f t="array" ref="B236">INDEX(Countries!D5:D493, MATCH(A236, Countries!B5:B493, 0))</f>
        <v/>
      </c>
      <c r="C236" s="163" t="inlineStr">
        <is>
          <t>Mangrove</t>
        </is>
      </c>
      <c r="D236" s="177">
        <f>'Sequestration rates'!$C$27</f>
        <v/>
      </c>
      <c r="E236" s="177" t="n"/>
      <c r="F236" s="126" t="inlineStr">
        <is>
          <t>Academic studies.</t>
        </is>
      </c>
    </row>
    <row r="237">
      <c r="A237" s="126" t="inlineStr">
        <is>
          <t>Christmas Island</t>
        </is>
      </c>
      <c r="B237" s="195">
        <f t="array" ref="B237">INDEX(Countries!D2:D494, MATCH(A237, Countries!B2:B494, 0))</f>
        <v/>
      </c>
      <c r="C237" s="163" t="inlineStr">
        <is>
          <t>Mangrove</t>
        </is>
      </c>
      <c r="D237" s="177">
        <f>'Sequestration rates'!$C$27</f>
        <v/>
      </c>
      <c r="E237" s="177" t="n"/>
      <c r="F237" s="126" t="inlineStr">
        <is>
          <t>Academic studies.</t>
        </is>
      </c>
    </row>
    <row r="238">
      <c r="A238" s="126" t="inlineStr">
        <is>
          <t>United States</t>
        </is>
      </c>
      <c r="B238" s="195">
        <f t="array" ref="B238">INDEX(Countries!D3:D495, MATCH(A238, Countries!B3:B495, 0))</f>
        <v/>
      </c>
      <c r="C238" s="163" t="inlineStr">
        <is>
          <t>Seagrass</t>
        </is>
      </c>
      <c r="D238" s="178">
        <f>'Sequestration rates'!$D$22</f>
        <v/>
      </c>
      <c r="F238" s="126" t="inlineStr">
        <is>
          <t>Academic studies.</t>
        </is>
      </c>
    </row>
    <row r="239">
      <c r="A239" s="126" t="inlineStr">
        <is>
          <t>Indonesia</t>
        </is>
      </c>
      <c r="B239" s="195">
        <f t="array" ref="B239">INDEX(Countries!D4:D496, MATCH(A239, Countries!B4:B496, 0))</f>
        <v/>
      </c>
      <c r="C239" s="163" t="inlineStr">
        <is>
          <t>Seagrass</t>
        </is>
      </c>
      <c r="D239" s="178">
        <f>'Sequestration rates'!$D$22</f>
        <v/>
      </c>
      <c r="F239" s="126" t="inlineStr">
        <is>
          <t>Academic studies.</t>
        </is>
      </c>
    </row>
    <row r="240">
      <c r="A240" s="126" t="inlineStr">
        <is>
          <t>Australia</t>
        </is>
      </c>
      <c r="B240" s="195">
        <f t="array" ref="B240">INDEX(Countries!D5:D497, MATCH(A240, Countries!B5:B497, 0))</f>
        <v/>
      </c>
      <c r="C240" s="163" t="inlineStr">
        <is>
          <t>Seagrass</t>
        </is>
      </c>
      <c r="D240" s="178">
        <f>'Sequestration rates'!$D$22</f>
        <v/>
      </c>
      <c r="F240" s="126" t="inlineStr">
        <is>
          <t>Academic studies.</t>
        </is>
      </c>
    </row>
    <row r="241">
      <c r="A241" s="126" t="inlineStr">
        <is>
          <t>The Bahamas</t>
        </is>
      </c>
      <c r="B241" s="195">
        <f t="array" ref="B241">INDEX(Countries!D6:D498, MATCH(A241, Countries!B6:B498, 0))</f>
        <v/>
      </c>
      <c r="C241" s="163" t="inlineStr">
        <is>
          <t>Seagrass</t>
        </is>
      </c>
      <c r="D241" s="178">
        <f>'Sequestration rates'!$D$22</f>
        <v/>
      </c>
      <c r="F241" s="126" t="inlineStr">
        <is>
          <t>Academic studies.</t>
        </is>
      </c>
    </row>
    <row r="242">
      <c r="A242" s="126" t="inlineStr">
        <is>
          <t>Kenya</t>
        </is>
      </c>
      <c r="B242" s="195">
        <f t="array" ref="B242">INDEX(Countries!D7:D499, MATCH(A242, Countries!B7:B499, 0))</f>
        <v/>
      </c>
      <c r="C242" s="163" t="inlineStr">
        <is>
          <t>Seagrass</t>
        </is>
      </c>
      <c r="D242" s="178">
        <f>'Sequestration rates'!$D$22</f>
        <v/>
      </c>
      <c r="F242" s="126" t="inlineStr">
        <is>
          <t>Academic studies.</t>
        </is>
      </c>
    </row>
    <row r="243">
      <c r="A243" s="126" t="inlineStr">
        <is>
          <t>Mexico</t>
        </is>
      </c>
      <c r="B243" s="195">
        <f t="array" ref="B243">INDEX(Countries!D8:D500, MATCH(A243, Countries!B8:B500, 0))</f>
        <v/>
      </c>
      <c r="C243" s="163" t="inlineStr">
        <is>
          <t>Seagrass</t>
        </is>
      </c>
      <c r="D243" s="178">
        <f>'Sequestration rates'!$D$22</f>
        <v/>
      </c>
      <c r="F243" s="126" t="inlineStr">
        <is>
          <t>Academic studies.</t>
        </is>
      </c>
    </row>
    <row r="244">
      <c r="A244" s="126" t="inlineStr">
        <is>
          <t>Colombia</t>
        </is>
      </c>
      <c r="B244" s="195">
        <f t="array" ref="B244">INDEX(Countries!D9:D501, MATCH(A244, Countries!B9:B501, 0))</f>
        <v/>
      </c>
      <c r="C244" s="163" t="inlineStr">
        <is>
          <t>Seagrass</t>
        </is>
      </c>
      <c r="D244" s="178">
        <f>'Sequestration rates'!$D$22</f>
        <v/>
      </c>
      <c r="F244" s="126" t="inlineStr">
        <is>
          <t>Academic studies.</t>
        </is>
      </c>
    </row>
    <row r="245">
      <c r="A245" s="126" t="inlineStr">
        <is>
          <t>India</t>
        </is>
      </c>
      <c r="B245" s="195">
        <f t="array" ref="B245">INDEX(Countries!D1:D502, MATCH(A245, Countries!B1:B502, 0))</f>
        <v/>
      </c>
      <c r="C245" s="163" t="inlineStr">
        <is>
          <t>Seagrass</t>
        </is>
      </c>
      <c r="D245" s="178">
        <f>'Sequestration rates'!$D$22</f>
        <v/>
      </c>
      <c r="F245" s="126" t="inlineStr">
        <is>
          <t>Academic studies.</t>
        </is>
      </c>
    </row>
    <row r="246">
      <c r="A246" s="126" t="inlineStr">
        <is>
          <t>China</t>
        </is>
      </c>
      <c r="B246" s="195">
        <f t="array" ref="B246">INDEX(Countries!D2:D503, MATCH(A246, Countries!B2:B503, 0))</f>
        <v/>
      </c>
      <c r="C246" s="163" t="inlineStr">
        <is>
          <t>Seagrass</t>
        </is>
      </c>
      <c r="D246" s="178">
        <f>'Sequestration rates'!$D$22</f>
        <v/>
      </c>
      <c r="F246" s="126" t="inlineStr">
        <is>
          <t>Academic studies.</t>
        </is>
      </c>
    </row>
    <row r="247">
      <c r="A247" s="126" t="inlineStr">
        <is>
          <t>American Samoa</t>
        </is>
      </c>
      <c r="B247" s="195">
        <f t="array" ref="B247">INDEX(Countries!D3:D504, MATCH(A247, Countries!B3:B504, 0))</f>
        <v/>
      </c>
      <c r="C247" s="163" t="inlineStr">
        <is>
          <t>Seagrass</t>
        </is>
      </c>
      <c r="D247" s="178">
        <f>'Sequestration rates'!$D$22</f>
        <v/>
      </c>
      <c r="F247" s="126" t="inlineStr">
        <is>
          <t>Academic studies.</t>
        </is>
      </c>
    </row>
    <row r="248">
      <c r="A248" s="126" t="inlineStr">
        <is>
          <t>Angola</t>
        </is>
      </c>
      <c r="B248" s="195">
        <f t="array" ref="B248">INDEX(Countries!D4:D505, MATCH(A248, Countries!B4:B505, 0))</f>
        <v/>
      </c>
      <c r="C248" s="163" t="inlineStr">
        <is>
          <t>Seagrass</t>
        </is>
      </c>
      <c r="D248" s="178">
        <f>'Sequestration rates'!$D$22</f>
        <v/>
      </c>
      <c r="F248" s="126" t="inlineStr">
        <is>
          <t>Academic studies.</t>
        </is>
      </c>
    </row>
    <row r="249">
      <c r="A249" s="126" t="inlineStr">
        <is>
          <t>Anguilla</t>
        </is>
      </c>
      <c r="B249" s="195">
        <f t="array" ref="B249">INDEX(Countries!D5:D506, MATCH(A249, Countries!B5:B506, 0))</f>
        <v/>
      </c>
      <c r="C249" s="163" t="inlineStr">
        <is>
          <t>Seagrass</t>
        </is>
      </c>
      <c r="D249" s="178">
        <f>'Sequestration rates'!$D$22</f>
        <v/>
      </c>
      <c r="F249" s="126" t="inlineStr">
        <is>
          <t>Academic studies.</t>
        </is>
      </c>
    </row>
    <row r="250">
      <c r="A250" s="126" t="inlineStr">
        <is>
          <t>Antigua and Barbuda</t>
        </is>
      </c>
      <c r="B250" s="195">
        <f t="array" ref="B250">INDEX(Countries!D6:D507, MATCH(A250, Countries!B6:B507, 0))</f>
        <v/>
      </c>
      <c r="C250" s="163" t="inlineStr">
        <is>
          <t>Seagrass</t>
        </is>
      </c>
      <c r="D250" s="178">
        <f>'Sequestration rates'!$D$22</f>
        <v/>
      </c>
      <c r="F250" s="126" t="inlineStr">
        <is>
          <t>Academic studies.</t>
        </is>
      </c>
    </row>
    <row r="251">
      <c r="A251" s="126" t="inlineStr">
        <is>
          <t>Aruba</t>
        </is>
      </c>
      <c r="B251" s="195">
        <f t="array" ref="B251">INDEX(Countries!D1:D508, MATCH(A251, Countries!B1:B508, 0))</f>
        <v/>
      </c>
      <c r="C251" s="163" t="inlineStr">
        <is>
          <t>Seagrass</t>
        </is>
      </c>
      <c r="D251" s="178">
        <f>'Sequestration rates'!$D$22</f>
        <v/>
      </c>
      <c r="F251" s="126" t="inlineStr">
        <is>
          <t>Academic studies.</t>
        </is>
      </c>
    </row>
    <row r="252">
      <c r="A252" s="126" t="inlineStr">
        <is>
          <t>Bahrain</t>
        </is>
      </c>
      <c r="B252" s="195">
        <f t="array" ref="B252">INDEX(Countries!D17:D509, MATCH(A252, Countries!B17:B509, 0))</f>
        <v/>
      </c>
      <c r="C252" s="163" t="inlineStr">
        <is>
          <t>Seagrass</t>
        </is>
      </c>
      <c r="D252" s="178">
        <f>'Sequestration rates'!$D$22</f>
        <v/>
      </c>
      <c r="F252" s="126" t="inlineStr">
        <is>
          <t>Academic studies.</t>
        </is>
      </c>
    </row>
    <row r="253">
      <c r="A253" s="126" t="inlineStr">
        <is>
          <t>Bangladesh</t>
        </is>
      </c>
      <c r="B253" s="195">
        <f t="array" ref="B253">INDEX(Countries!D18:D510, MATCH(A253, Countries!B18:B510, 0))</f>
        <v/>
      </c>
      <c r="C253" s="163" t="inlineStr">
        <is>
          <t>Seagrass</t>
        </is>
      </c>
      <c r="D253" s="178">
        <f>'Sequestration rates'!$D$22</f>
        <v/>
      </c>
      <c r="F253" s="126" t="inlineStr">
        <is>
          <t>Academic studies.</t>
        </is>
      </c>
    </row>
    <row r="254">
      <c r="A254" s="126" t="inlineStr">
        <is>
          <t>Barbados</t>
        </is>
      </c>
      <c r="B254" s="195">
        <f t="array" ref="B254">INDEX(Countries!D19:D511, MATCH(A254, Countries!B19:B511, 0))</f>
        <v/>
      </c>
      <c r="C254" s="163" t="inlineStr">
        <is>
          <t>Seagrass</t>
        </is>
      </c>
      <c r="D254" s="178">
        <f>'Sequestration rates'!$D$22</f>
        <v/>
      </c>
      <c r="F254" s="126" t="inlineStr">
        <is>
          <t>Academic studies.</t>
        </is>
      </c>
    </row>
    <row r="255">
      <c r="A255" s="126" t="inlineStr">
        <is>
          <t>Belize</t>
        </is>
      </c>
      <c r="B255" s="195">
        <f t="array" ref="B255">INDEX(Countries!D20:D512, MATCH(A255, Countries!B20:B512, 0))</f>
        <v/>
      </c>
      <c r="C255" s="163" t="inlineStr">
        <is>
          <t>Seagrass</t>
        </is>
      </c>
      <c r="D255" s="178">
        <f>'Sequestration rates'!$D$22</f>
        <v/>
      </c>
      <c r="F255" s="126" t="inlineStr">
        <is>
          <t>Academic studies.</t>
        </is>
      </c>
    </row>
    <row r="256">
      <c r="A256" s="126" t="inlineStr">
        <is>
          <t>Benin</t>
        </is>
      </c>
      <c r="B256" s="195">
        <f t="array" ref="B256">INDEX(Countries!D21:D513, MATCH(A256, Countries!B21:B513, 0))</f>
        <v/>
      </c>
      <c r="C256" s="163" t="inlineStr">
        <is>
          <t>Seagrass</t>
        </is>
      </c>
      <c r="D256" s="178">
        <f>'Sequestration rates'!$D$22</f>
        <v/>
      </c>
      <c r="F256" s="126" t="inlineStr">
        <is>
          <t>Academic studies.</t>
        </is>
      </c>
    </row>
    <row r="257">
      <c r="A257" s="126" t="inlineStr">
        <is>
          <t>Bermuda</t>
        </is>
      </c>
      <c r="B257" s="195">
        <f t="array" ref="B257">INDEX(Countries!D22:D514, MATCH(A257, Countries!B22:B514, 0))</f>
        <v/>
      </c>
      <c r="C257" s="163" t="inlineStr">
        <is>
          <t>Seagrass</t>
        </is>
      </c>
      <c r="D257" s="178">
        <f>'Sequestration rates'!$D$22</f>
        <v/>
      </c>
      <c r="F257" s="126" t="inlineStr">
        <is>
          <t>Academic studies.</t>
        </is>
      </c>
    </row>
    <row r="258">
      <c r="A258" s="126" t="inlineStr">
        <is>
          <t>Bonaire, Sint Eustatius and Saba</t>
        </is>
      </c>
      <c r="B258" s="195">
        <f t="array" ref="B258">INDEX(Countries!D23:D515, MATCH(A258, Countries!B23:B515, 0))</f>
        <v/>
      </c>
      <c r="C258" s="163" t="inlineStr">
        <is>
          <t>Seagrass</t>
        </is>
      </c>
      <c r="D258" s="178">
        <f>'Sequestration rates'!$D$22</f>
        <v/>
      </c>
      <c r="F258" s="126" t="inlineStr">
        <is>
          <t>Academic studies.</t>
        </is>
      </c>
    </row>
    <row r="259">
      <c r="A259" s="126" t="inlineStr">
        <is>
          <t>Brazil</t>
        </is>
      </c>
      <c r="B259" s="195">
        <f t="array" ref="B259">INDEX(Countries!D24:D516, MATCH(A259, Countries!B24:B516, 0))</f>
        <v/>
      </c>
      <c r="C259" s="163" t="inlineStr">
        <is>
          <t>Seagrass</t>
        </is>
      </c>
      <c r="D259" s="178">
        <f>'Sequestration rates'!$D$22</f>
        <v/>
      </c>
      <c r="F259" s="126" t="inlineStr">
        <is>
          <t>Academic studies.</t>
        </is>
      </c>
    </row>
    <row r="260">
      <c r="A260" s="126" t="inlineStr">
        <is>
          <t>British virgin islands</t>
        </is>
      </c>
      <c r="B260" s="195">
        <f t="array" ref="B260">INDEX(Countries!D25:D517, MATCH(A260, Countries!B25:B517, 0))</f>
        <v/>
      </c>
      <c r="C260" s="163" t="inlineStr">
        <is>
          <t>Seagrass</t>
        </is>
      </c>
      <c r="D260" s="178">
        <f>'Sequestration rates'!$D$22</f>
        <v/>
      </c>
      <c r="F260" s="126" t="inlineStr">
        <is>
          <t>Academic studies.</t>
        </is>
      </c>
    </row>
    <row r="261">
      <c r="A261" s="126" t="inlineStr">
        <is>
          <t>Brunei Darussalam</t>
        </is>
      </c>
      <c r="B261" s="195">
        <f t="array" ref="B261">INDEX(Countries!D26:D518, MATCH(A261, Countries!B26:B518, 0))</f>
        <v/>
      </c>
      <c r="C261" s="163" t="inlineStr">
        <is>
          <t>Seagrass</t>
        </is>
      </c>
      <c r="D261" s="178">
        <f>'Sequestration rates'!$D$22</f>
        <v/>
      </c>
      <c r="F261" s="126" t="inlineStr">
        <is>
          <t>Academic studies.</t>
        </is>
      </c>
    </row>
    <row r="262">
      <c r="A262" s="126" t="inlineStr">
        <is>
          <t>Cambodia</t>
        </is>
      </c>
      <c r="B262" s="195">
        <f t="array" ref="B262">INDEX(Countries!D27:D519, MATCH(A262, Countries!B27:B519, 0))</f>
        <v/>
      </c>
      <c r="C262" s="163" t="inlineStr">
        <is>
          <t>Seagrass</t>
        </is>
      </c>
      <c r="D262" s="178">
        <f>'Sequestration rates'!$D$22</f>
        <v/>
      </c>
      <c r="F262" s="126" t="inlineStr">
        <is>
          <t>Academic studies.</t>
        </is>
      </c>
    </row>
    <row r="263">
      <c r="A263" s="126" t="inlineStr">
        <is>
          <t>Cameroon</t>
        </is>
      </c>
      <c r="B263" s="195">
        <f t="array" ref="B263">INDEX(Countries!D28:D520, MATCH(A263, Countries!B28:B520, 0))</f>
        <v/>
      </c>
      <c r="C263" s="163" t="inlineStr">
        <is>
          <t>Seagrass</t>
        </is>
      </c>
      <c r="D263" s="178">
        <f>'Sequestration rates'!$D$22</f>
        <v/>
      </c>
      <c r="F263" s="126" t="inlineStr">
        <is>
          <t>Academic studies.</t>
        </is>
      </c>
    </row>
    <row r="264">
      <c r="A264" s="126" t="inlineStr">
        <is>
          <t>Cayman islands</t>
        </is>
      </c>
      <c r="B264" s="195">
        <f t="array" ref="B264">INDEX(Countries!D29:D521, MATCH(A264, Countries!B29:B521, 0))</f>
        <v/>
      </c>
      <c r="C264" s="163" t="inlineStr">
        <is>
          <t>Seagrass</t>
        </is>
      </c>
      <c r="D264" s="178">
        <f>'Sequestration rates'!$D$22</f>
        <v/>
      </c>
      <c r="F264" s="126" t="inlineStr">
        <is>
          <t>Academic studies.</t>
        </is>
      </c>
    </row>
    <row r="265">
      <c r="A265" s="126" t="inlineStr">
        <is>
          <t>Comoros</t>
        </is>
      </c>
      <c r="B265" s="195">
        <f t="array" ref="B265">INDEX(Countries!D30:D522, MATCH(A265, Countries!B30:B522, 0))</f>
        <v/>
      </c>
      <c r="C265" s="163" t="inlineStr">
        <is>
          <t>Seagrass</t>
        </is>
      </c>
      <c r="D265" s="178">
        <f>'Sequestration rates'!$D$22</f>
        <v/>
      </c>
      <c r="F265" s="126" t="inlineStr">
        <is>
          <t>Academic studies.</t>
        </is>
      </c>
    </row>
    <row r="266">
      <c r="A266" s="126" t="inlineStr">
        <is>
          <t>Cook Islands</t>
        </is>
      </c>
      <c r="B266" s="195">
        <f t="array" ref="B266">INDEX(Countries!D31:D523, MATCH(A266, Countries!B31:B523, 0))</f>
        <v/>
      </c>
      <c r="C266" s="163" t="inlineStr">
        <is>
          <t>Seagrass</t>
        </is>
      </c>
      <c r="D266" s="178">
        <f>'Sequestration rates'!$D$22</f>
        <v/>
      </c>
      <c r="F266" s="126" t="inlineStr">
        <is>
          <t>Academic studies.</t>
        </is>
      </c>
    </row>
    <row r="267">
      <c r="A267" s="126" t="inlineStr">
        <is>
          <t>Costa Rica</t>
        </is>
      </c>
      <c r="B267" s="195">
        <f t="array" ref="B267">INDEX(Countries!D32:D524, MATCH(A267, Countries!B32:B524, 0))</f>
        <v/>
      </c>
      <c r="C267" s="163" t="inlineStr">
        <is>
          <t>Seagrass</t>
        </is>
      </c>
      <c r="D267" s="178">
        <f>'Sequestration rates'!$D$22</f>
        <v/>
      </c>
      <c r="F267" s="126" t="inlineStr">
        <is>
          <t>Academic studies.</t>
        </is>
      </c>
    </row>
    <row r="268">
      <c r="A268" s="126" t="inlineStr">
        <is>
          <t>Côte d'Ivoire</t>
        </is>
      </c>
      <c r="B268" s="195">
        <f t="array" ref="B268">INDEX(Countries!D33:D525, MATCH(A268, Countries!B33:B525, 0))</f>
        <v/>
      </c>
      <c r="C268" s="163" t="inlineStr">
        <is>
          <t>Seagrass</t>
        </is>
      </c>
      <c r="D268" s="178">
        <f>'Sequestration rates'!$D$22</f>
        <v/>
      </c>
      <c r="F268" s="126" t="inlineStr">
        <is>
          <t>Academic studies.</t>
        </is>
      </c>
    </row>
    <row r="269">
      <c r="A269" s="126" t="inlineStr">
        <is>
          <t>Cuba</t>
        </is>
      </c>
      <c r="B269" s="195">
        <f t="array" ref="B269">INDEX(Countries!D34:D526, MATCH(A269, Countries!B34:B526, 0))</f>
        <v/>
      </c>
      <c r="C269" s="163" t="inlineStr">
        <is>
          <t>Seagrass</t>
        </is>
      </c>
      <c r="D269" s="178">
        <f>'Sequestration rates'!$D$22</f>
        <v/>
      </c>
      <c r="F269" s="126" t="inlineStr">
        <is>
          <t>Academic studies.</t>
        </is>
      </c>
    </row>
    <row r="270">
      <c r="A270" s="126" t="inlineStr">
        <is>
          <t>Curaçao</t>
        </is>
      </c>
      <c r="B270" s="195">
        <f t="array" ref="B270">INDEX(Countries!D35:D527, MATCH(A270, Countries!B35:B527, 0))</f>
        <v/>
      </c>
      <c r="C270" s="163" t="inlineStr">
        <is>
          <t>Seagrass</t>
        </is>
      </c>
      <c r="D270" s="178">
        <f>'Sequestration rates'!$D$22</f>
        <v/>
      </c>
      <c r="F270" s="126" t="inlineStr">
        <is>
          <t>Academic studies.</t>
        </is>
      </c>
    </row>
    <row r="271">
      <c r="A271" s="126" t="inlineStr">
        <is>
          <t>Democratic republic of the congo</t>
        </is>
      </c>
      <c r="B271" s="195">
        <f t="array" ref="B271">INDEX(Countries!D36:D528, MATCH(A271, Countries!B36:B528, 0))</f>
        <v/>
      </c>
      <c r="C271" s="163" t="inlineStr">
        <is>
          <t>Seagrass</t>
        </is>
      </c>
      <c r="D271" s="178">
        <f>'Sequestration rates'!$D$22</f>
        <v/>
      </c>
      <c r="F271" s="126" t="inlineStr">
        <is>
          <t>Academic studies.</t>
        </is>
      </c>
    </row>
    <row r="272">
      <c r="A272" s="126" t="inlineStr">
        <is>
          <t>Djibouti</t>
        </is>
      </c>
      <c r="B272" s="195">
        <f t="array" ref="B272">INDEX(Countries!D37:D529, MATCH(A272, Countries!B37:B529, 0))</f>
        <v/>
      </c>
      <c r="C272" s="163" t="inlineStr">
        <is>
          <t>Seagrass</t>
        </is>
      </c>
      <c r="D272" s="178">
        <f>'Sequestration rates'!$D$22</f>
        <v/>
      </c>
      <c r="F272" s="126" t="inlineStr">
        <is>
          <t>Academic studies.</t>
        </is>
      </c>
    </row>
    <row r="273">
      <c r="A273" s="126" t="inlineStr">
        <is>
          <t>Dominica</t>
        </is>
      </c>
      <c r="B273" s="195">
        <f t="array" ref="B273">INDEX(Countries!D38:D530, MATCH(A273, Countries!B38:B530, 0))</f>
        <v/>
      </c>
      <c r="C273" s="163" t="inlineStr">
        <is>
          <t>Seagrass</t>
        </is>
      </c>
      <c r="D273" s="178">
        <f>'Sequestration rates'!$D$22</f>
        <v/>
      </c>
      <c r="F273" s="126" t="inlineStr">
        <is>
          <t>Academic studies.</t>
        </is>
      </c>
    </row>
    <row r="274">
      <c r="A274" s="126" t="inlineStr">
        <is>
          <t>Dominican republic</t>
        </is>
      </c>
      <c r="B274" s="195">
        <f t="array" ref="B274">INDEX(Countries!D39:D531, MATCH(A274, Countries!B39:B531, 0))</f>
        <v/>
      </c>
      <c r="C274" s="163" t="inlineStr">
        <is>
          <t>Seagrass</t>
        </is>
      </c>
      <c r="D274" s="178">
        <f>'Sequestration rates'!$D$22</f>
        <v/>
      </c>
      <c r="F274" s="126" t="inlineStr">
        <is>
          <t>Academic studies.</t>
        </is>
      </c>
    </row>
    <row r="275">
      <c r="A275" s="126" t="inlineStr">
        <is>
          <t>Ecuador</t>
        </is>
      </c>
      <c r="B275" s="195">
        <f t="array" ref="B275">INDEX(Countries!D40:D532, MATCH(A275, Countries!B40:B532, 0))</f>
        <v/>
      </c>
      <c r="C275" s="163" t="inlineStr">
        <is>
          <t>Seagrass</t>
        </is>
      </c>
      <c r="D275" s="178">
        <f>'Sequestration rates'!$D$22</f>
        <v/>
      </c>
      <c r="F275" s="126" t="inlineStr">
        <is>
          <t>Academic studies.</t>
        </is>
      </c>
    </row>
    <row r="276">
      <c r="A276" s="126" t="inlineStr">
        <is>
          <t>Egypt</t>
        </is>
      </c>
      <c r="B276" s="195">
        <f t="array" ref="B276">INDEX(Countries!D41:D533, MATCH(A276, Countries!B41:B533, 0))</f>
        <v/>
      </c>
      <c r="C276" s="163" t="inlineStr">
        <is>
          <t>Seagrass</t>
        </is>
      </c>
      <c r="D276" s="178">
        <f>'Sequestration rates'!$D$22</f>
        <v/>
      </c>
      <c r="F276" s="126" t="inlineStr">
        <is>
          <t>Academic studies.</t>
        </is>
      </c>
    </row>
    <row r="277">
      <c r="A277" s="126" t="inlineStr">
        <is>
          <t>El Salvador</t>
        </is>
      </c>
      <c r="B277" s="195">
        <f t="array" ref="B277">INDEX(Countries!D42:D534, MATCH(A277, Countries!B42:B534, 0))</f>
        <v/>
      </c>
      <c r="C277" s="163" t="inlineStr">
        <is>
          <t>Seagrass</t>
        </is>
      </c>
      <c r="D277" s="178">
        <f>'Sequestration rates'!$D$22</f>
        <v/>
      </c>
      <c r="F277" s="126" t="inlineStr">
        <is>
          <t>Academic studies.</t>
        </is>
      </c>
    </row>
    <row r="278">
      <c r="A278" s="126" t="inlineStr">
        <is>
          <t>Equatorial Guinea</t>
        </is>
      </c>
      <c r="B278" s="195">
        <f t="array" ref="B278">INDEX(Countries!D43:D535, MATCH(A278, Countries!B43:B535, 0))</f>
        <v/>
      </c>
      <c r="C278" s="163" t="inlineStr">
        <is>
          <t>Seagrass</t>
        </is>
      </c>
      <c r="D278" s="178">
        <f>'Sequestration rates'!$D$22</f>
        <v/>
      </c>
      <c r="F278" s="126" t="inlineStr">
        <is>
          <t>Academic studies.</t>
        </is>
      </c>
    </row>
    <row r="279">
      <c r="A279" s="126" t="inlineStr">
        <is>
          <t>Eritrea</t>
        </is>
      </c>
      <c r="B279" s="195">
        <f t="array" ref="B279">INDEX(Countries!D44:D536, MATCH(A279, Countries!B44:B536, 0))</f>
        <v/>
      </c>
      <c r="C279" s="163" t="inlineStr">
        <is>
          <t>Seagrass</t>
        </is>
      </c>
      <c r="D279" s="178">
        <f>'Sequestration rates'!$D$22</f>
        <v/>
      </c>
      <c r="F279" s="126" t="inlineStr">
        <is>
          <t>Academic studies.</t>
        </is>
      </c>
    </row>
    <row r="280">
      <c r="A280" s="126" t="inlineStr">
        <is>
          <t>Fiji</t>
        </is>
      </c>
      <c r="B280" s="195">
        <f t="array" ref="B280">INDEX(Countries!D45:D537, MATCH(A280, Countries!B45:B537, 0))</f>
        <v/>
      </c>
      <c r="C280" s="163" t="inlineStr">
        <is>
          <t>Seagrass</t>
        </is>
      </c>
      <c r="D280" s="178">
        <f>'Sequestration rates'!$D$22</f>
        <v/>
      </c>
      <c r="F280" s="126" t="inlineStr">
        <is>
          <t>Academic studies.</t>
        </is>
      </c>
    </row>
    <row r="281">
      <c r="A281" s="126" t="inlineStr">
        <is>
          <t>French Guiana</t>
        </is>
      </c>
      <c r="B281" s="195">
        <f t="array" ref="B281">INDEX(Countries!D46:D538, MATCH(A281, Countries!B46:B538, 0))</f>
        <v/>
      </c>
      <c r="C281" s="163" t="inlineStr">
        <is>
          <t>Seagrass</t>
        </is>
      </c>
      <c r="D281" s="178">
        <f>'Sequestration rates'!$D$22</f>
        <v/>
      </c>
      <c r="F281" s="126" t="inlineStr">
        <is>
          <t>Academic studies.</t>
        </is>
      </c>
    </row>
    <row r="282">
      <c r="A282" s="126" t="inlineStr">
        <is>
          <t>French Polynesia</t>
        </is>
      </c>
      <c r="B282" s="195">
        <f t="array" ref="B282">INDEX(Countries!D47:D539, MATCH(A282, Countries!B47:B539, 0))</f>
        <v/>
      </c>
      <c r="C282" s="163" t="inlineStr">
        <is>
          <t>Seagrass</t>
        </is>
      </c>
      <c r="D282" s="178">
        <f>'Sequestration rates'!$D$22</f>
        <v/>
      </c>
      <c r="F282" s="126" t="inlineStr">
        <is>
          <t>Academic studies.</t>
        </is>
      </c>
    </row>
    <row r="283">
      <c r="A283" s="126" t="inlineStr">
        <is>
          <t>French Southern Territories</t>
        </is>
      </c>
      <c r="B283" s="195">
        <f t="array" ref="B283">INDEX(Countries!D48:D540, MATCH(A283, Countries!B48:B540, 0))</f>
        <v/>
      </c>
      <c r="C283" s="163" t="inlineStr">
        <is>
          <t>Seagrass</t>
        </is>
      </c>
      <c r="D283" s="178">
        <f>'Sequestration rates'!$D$22</f>
        <v/>
      </c>
      <c r="F283" s="126" t="inlineStr">
        <is>
          <t>Academic studies.</t>
        </is>
      </c>
    </row>
    <row r="284">
      <c r="A284" s="126" t="inlineStr">
        <is>
          <t>Gabon</t>
        </is>
      </c>
      <c r="B284" s="195">
        <f t="array" ref="B284">INDEX(Countries!D49:D541, MATCH(A284, Countries!B49:B541, 0))</f>
        <v/>
      </c>
      <c r="C284" s="163" t="inlineStr">
        <is>
          <t>Seagrass</t>
        </is>
      </c>
      <c r="D284" s="178">
        <f>'Sequestration rates'!$D$22</f>
        <v/>
      </c>
      <c r="F284" s="126" t="inlineStr">
        <is>
          <t>Academic studies.</t>
        </is>
      </c>
    </row>
    <row r="285">
      <c r="A285" s="126" t="inlineStr">
        <is>
          <t>Gambia</t>
        </is>
      </c>
      <c r="B285" s="195">
        <f t="array" ref="B285">INDEX(Countries!D50:D542, MATCH(A285, Countries!B50:B542, 0))</f>
        <v/>
      </c>
      <c r="C285" s="163" t="inlineStr">
        <is>
          <t>Seagrass</t>
        </is>
      </c>
      <c r="D285" s="178">
        <f>'Sequestration rates'!$D$22</f>
        <v/>
      </c>
      <c r="F285" s="126" t="inlineStr">
        <is>
          <t>Academic studies.</t>
        </is>
      </c>
    </row>
    <row r="286">
      <c r="A286" s="126" t="inlineStr">
        <is>
          <t>Ghana</t>
        </is>
      </c>
      <c r="B286" s="195">
        <f t="array" ref="B286">INDEX(Countries!D51:D543, MATCH(A286, Countries!B51:B543, 0))</f>
        <v/>
      </c>
      <c r="C286" s="163" t="inlineStr">
        <is>
          <t>Seagrass</t>
        </is>
      </c>
      <c r="D286" s="178">
        <f>'Sequestration rates'!$D$22</f>
        <v/>
      </c>
      <c r="F286" s="126" t="inlineStr">
        <is>
          <t>Academic studies.</t>
        </is>
      </c>
    </row>
    <row r="287">
      <c r="A287" s="126" t="inlineStr">
        <is>
          <t>Grenada</t>
        </is>
      </c>
      <c r="B287" s="195">
        <f t="array" ref="B287">INDEX(Countries!D52:D544, MATCH(A287, Countries!B52:B544, 0))</f>
        <v/>
      </c>
      <c r="C287" s="163" t="inlineStr">
        <is>
          <t>Seagrass</t>
        </is>
      </c>
      <c r="D287" s="178">
        <f>'Sequestration rates'!$D$22</f>
        <v/>
      </c>
      <c r="F287" s="126" t="inlineStr">
        <is>
          <t>Academic studies.</t>
        </is>
      </c>
    </row>
    <row r="288">
      <c r="A288" s="126" t="inlineStr">
        <is>
          <t>Guadeloupe</t>
        </is>
      </c>
      <c r="B288" s="195">
        <f t="array" ref="B288">INDEX(Countries!D53:D545, MATCH(A288, Countries!B53:B545, 0))</f>
        <v/>
      </c>
      <c r="C288" s="163" t="inlineStr">
        <is>
          <t>Seagrass</t>
        </is>
      </c>
      <c r="D288" s="178">
        <f>'Sequestration rates'!$D$22</f>
        <v/>
      </c>
      <c r="F288" s="126" t="inlineStr">
        <is>
          <t>Academic studies.</t>
        </is>
      </c>
    </row>
    <row r="289">
      <c r="A289" s="126" t="inlineStr">
        <is>
          <t>Guam</t>
        </is>
      </c>
      <c r="B289" s="195">
        <f t="array" ref="B289">INDEX(Countries!D54:D546, MATCH(A289, Countries!B54:B546, 0))</f>
        <v/>
      </c>
      <c r="C289" s="163" t="inlineStr">
        <is>
          <t>Seagrass</t>
        </is>
      </c>
      <c r="D289" s="178">
        <f>'Sequestration rates'!$D$22</f>
        <v/>
      </c>
      <c r="F289" s="126" t="inlineStr">
        <is>
          <t>Academic studies.</t>
        </is>
      </c>
    </row>
    <row r="290">
      <c r="A290" s="126" t="inlineStr">
        <is>
          <t>Guatemala</t>
        </is>
      </c>
      <c r="B290" s="195">
        <f t="array" ref="B290">INDEX(Countries!D55:D547, MATCH(A290, Countries!B55:B547, 0))</f>
        <v/>
      </c>
      <c r="C290" s="163" t="inlineStr">
        <is>
          <t>Seagrass</t>
        </is>
      </c>
      <c r="D290" s="178">
        <f>'Sequestration rates'!$D$22</f>
        <v/>
      </c>
      <c r="F290" s="126" t="inlineStr">
        <is>
          <t>Academic studies.</t>
        </is>
      </c>
    </row>
    <row r="291">
      <c r="A291" s="126" t="inlineStr">
        <is>
          <t>Guinea</t>
        </is>
      </c>
      <c r="B291" s="195">
        <f t="array" ref="B291">INDEX(Countries!D56:D548, MATCH(A291, Countries!B56:B548, 0))</f>
        <v/>
      </c>
      <c r="C291" s="163" t="inlineStr">
        <is>
          <t>Seagrass</t>
        </is>
      </c>
      <c r="D291" s="178">
        <f>'Sequestration rates'!$D$22</f>
        <v/>
      </c>
      <c r="F291" s="126" t="inlineStr">
        <is>
          <t>Academic studies.</t>
        </is>
      </c>
    </row>
    <row r="292">
      <c r="A292" s="126" t="inlineStr">
        <is>
          <t>Guinea-Bissau</t>
        </is>
      </c>
      <c r="B292" s="195">
        <f t="array" ref="B292">INDEX(Countries!D57:D549, MATCH(A292, Countries!B57:B549, 0))</f>
        <v/>
      </c>
      <c r="C292" s="163" t="inlineStr">
        <is>
          <t>Seagrass</t>
        </is>
      </c>
      <c r="D292" s="178">
        <f>'Sequestration rates'!$D$22</f>
        <v/>
      </c>
      <c r="F292" s="126" t="inlineStr">
        <is>
          <t>Academic studies.</t>
        </is>
      </c>
    </row>
    <row r="293">
      <c r="A293" s="126" t="inlineStr">
        <is>
          <t>Guyana</t>
        </is>
      </c>
      <c r="B293" s="195">
        <f t="array" ref="B293">INDEX(Countries!D58:D550, MATCH(A293, Countries!B58:B550, 0))</f>
        <v/>
      </c>
      <c r="C293" s="163" t="inlineStr">
        <is>
          <t>Seagrass</t>
        </is>
      </c>
      <c r="D293" s="178">
        <f>'Sequestration rates'!$D$22</f>
        <v/>
      </c>
      <c r="F293" s="126" t="inlineStr">
        <is>
          <t>Academic studies.</t>
        </is>
      </c>
    </row>
    <row r="294">
      <c r="A294" s="126" t="inlineStr">
        <is>
          <t>Haiti</t>
        </is>
      </c>
      <c r="B294" s="195">
        <f t="array" ref="B294">INDEX(Countries!D59:D551, MATCH(A294, Countries!B59:B551, 0))</f>
        <v/>
      </c>
      <c r="C294" s="163" t="inlineStr">
        <is>
          <t>Seagrass</t>
        </is>
      </c>
      <c r="D294" s="178">
        <f>'Sequestration rates'!$D$22</f>
        <v/>
      </c>
      <c r="F294" s="126" t="inlineStr">
        <is>
          <t>Academic studies.</t>
        </is>
      </c>
    </row>
    <row r="295">
      <c r="A295" s="126" t="inlineStr">
        <is>
          <t>Honduras</t>
        </is>
      </c>
      <c r="B295" s="195">
        <f t="array" ref="B295">INDEX(Countries!D60:D552, MATCH(A295, Countries!B60:B552, 0))</f>
        <v/>
      </c>
      <c r="C295" s="163" t="inlineStr">
        <is>
          <t>Seagrass</t>
        </is>
      </c>
      <c r="D295" s="178">
        <f>'Sequestration rates'!$D$22</f>
        <v/>
      </c>
      <c r="F295" s="126" t="inlineStr">
        <is>
          <t>Academic studies.</t>
        </is>
      </c>
    </row>
    <row r="296">
      <c r="A296" s="126" t="inlineStr">
        <is>
          <t>Iran (Islamic Republic of)</t>
        </is>
      </c>
      <c r="B296" s="195">
        <f t="array" ref="B296">INDEX(Countries!D61:D553, MATCH(A296, Countries!B61:B553, 0))</f>
        <v/>
      </c>
      <c r="C296" s="163" t="inlineStr">
        <is>
          <t>Seagrass</t>
        </is>
      </c>
      <c r="D296" s="178">
        <f>'Sequestration rates'!$D$22</f>
        <v/>
      </c>
      <c r="F296" s="126" t="inlineStr">
        <is>
          <t>Academic studies.</t>
        </is>
      </c>
    </row>
    <row r="297">
      <c r="A297" s="126" t="inlineStr">
        <is>
          <t>Jamaica</t>
        </is>
      </c>
      <c r="B297" s="195">
        <f t="array" ref="B297">INDEX(Countries!D62:D554, MATCH(A297, Countries!B62:B554, 0))</f>
        <v/>
      </c>
      <c r="C297" s="163" t="inlineStr">
        <is>
          <t>Seagrass</t>
        </is>
      </c>
      <c r="D297" s="178">
        <f>'Sequestration rates'!$D$22</f>
        <v/>
      </c>
      <c r="F297" s="126" t="inlineStr">
        <is>
          <t>Academic studies.</t>
        </is>
      </c>
    </row>
    <row r="298">
      <c r="A298" s="126" t="inlineStr">
        <is>
          <t>Japan</t>
        </is>
      </c>
      <c r="B298" s="195">
        <f t="array" ref="B298">INDEX(Countries!D63:D555, MATCH(A298, Countries!B63:B555, 0))</f>
        <v/>
      </c>
      <c r="C298" s="163" t="inlineStr">
        <is>
          <t>Seagrass</t>
        </is>
      </c>
      <c r="D298" s="178">
        <f>'Sequestration rates'!$D$22</f>
        <v/>
      </c>
      <c r="F298" s="126" t="inlineStr">
        <is>
          <t>Academic studies.</t>
        </is>
      </c>
    </row>
    <row r="299">
      <c r="A299" s="126" t="inlineStr">
        <is>
          <t>Kiribati</t>
        </is>
      </c>
      <c r="B299" s="195">
        <f t="array" ref="B299">INDEX(Countries!D64:D556, MATCH(A299, Countries!B64:B556, 0))</f>
        <v/>
      </c>
      <c r="C299" s="163" t="inlineStr">
        <is>
          <t>Seagrass</t>
        </is>
      </c>
      <c r="D299" s="178">
        <f>'Sequestration rates'!$D$22</f>
        <v/>
      </c>
      <c r="F299" s="126" t="inlineStr">
        <is>
          <t>Academic studies.</t>
        </is>
      </c>
    </row>
    <row r="300">
      <c r="A300" s="126" t="inlineStr">
        <is>
          <t>Liberia</t>
        </is>
      </c>
      <c r="B300" s="195">
        <f t="array" ref="B300">INDEX(Countries!D65:D557, MATCH(A300, Countries!B65:B557, 0))</f>
        <v/>
      </c>
      <c r="C300" s="163" t="inlineStr">
        <is>
          <t>Seagrass</t>
        </is>
      </c>
      <c r="D300" s="178">
        <f>'Sequestration rates'!$D$22</f>
        <v/>
      </c>
      <c r="F300" s="126" t="inlineStr">
        <is>
          <t>Academic studies.</t>
        </is>
      </c>
    </row>
    <row r="301">
      <c r="A301" s="126" t="inlineStr">
        <is>
          <t>Madagascar</t>
        </is>
      </c>
      <c r="B301" s="195">
        <f t="array" ref="B301">INDEX(Countries!D66:D558, MATCH(A301, Countries!B66:B558, 0))</f>
        <v/>
      </c>
      <c r="C301" s="163" t="inlineStr">
        <is>
          <t>Seagrass</t>
        </is>
      </c>
      <c r="D301" s="178">
        <f>'Sequestration rates'!$D$22</f>
        <v/>
      </c>
      <c r="F301" s="126" t="inlineStr">
        <is>
          <t>Academic studies.</t>
        </is>
      </c>
    </row>
    <row r="302">
      <c r="A302" s="126" t="inlineStr">
        <is>
          <t>Malaysia</t>
        </is>
      </c>
      <c r="B302" s="195">
        <f t="array" ref="B302">INDEX(Countries!D67:D559, MATCH(A302, Countries!B67:B559, 0))</f>
        <v/>
      </c>
      <c r="C302" s="163" t="inlineStr">
        <is>
          <t>Seagrass</t>
        </is>
      </c>
      <c r="D302" s="178">
        <f>'Sequestration rates'!$D$22</f>
        <v/>
      </c>
      <c r="F302" s="126" t="inlineStr">
        <is>
          <t>Academic studies.</t>
        </is>
      </c>
    </row>
    <row r="303">
      <c r="A303" s="126" t="inlineStr">
        <is>
          <t>Maldives</t>
        </is>
      </c>
      <c r="B303" s="195">
        <f t="array" ref="B303">INDEX(Countries!D68:D560, MATCH(A303, Countries!B68:B560, 0))</f>
        <v/>
      </c>
      <c r="C303" s="163" t="inlineStr">
        <is>
          <t>Seagrass</t>
        </is>
      </c>
      <c r="D303" s="178">
        <f>'Sequestration rates'!$D$22</f>
        <v/>
      </c>
      <c r="F303" s="126" t="inlineStr">
        <is>
          <t>Academic studies.</t>
        </is>
      </c>
    </row>
    <row r="304">
      <c r="A304" s="126" t="inlineStr">
        <is>
          <t>Marshall Islands</t>
        </is>
      </c>
      <c r="B304" s="195">
        <f t="array" ref="B304">INDEX(Countries!D69:D561, MATCH(A304, Countries!B69:B561, 0))</f>
        <v/>
      </c>
      <c r="C304" s="163" t="inlineStr">
        <is>
          <t>Seagrass</t>
        </is>
      </c>
      <c r="D304" s="178">
        <f>'Sequestration rates'!$D$22</f>
        <v/>
      </c>
      <c r="F304" s="126" t="inlineStr">
        <is>
          <t>Academic studies.</t>
        </is>
      </c>
    </row>
    <row r="305">
      <c r="A305" s="126" t="inlineStr">
        <is>
          <t>Martinique</t>
        </is>
      </c>
      <c r="B305" s="195">
        <f t="array" ref="B305">INDEX(Countries!D70:D562, MATCH(A305, Countries!B70:B562, 0))</f>
        <v/>
      </c>
      <c r="C305" s="163" t="inlineStr">
        <is>
          <t>Seagrass</t>
        </is>
      </c>
      <c r="D305" s="178">
        <f>'Sequestration rates'!$D$22</f>
        <v/>
      </c>
      <c r="F305" s="126" t="inlineStr">
        <is>
          <t>Academic studies.</t>
        </is>
      </c>
    </row>
    <row r="306">
      <c r="A306" s="126" t="inlineStr">
        <is>
          <t>Mauritania</t>
        </is>
      </c>
      <c r="B306" s="195">
        <f t="array" ref="B306">INDEX(Countries!D71:D563, MATCH(A306, Countries!B71:B563, 0))</f>
        <v/>
      </c>
      <c r="C306" s="163" t="inlineStr">
        <is>
          <t>Seagrass</t>
        </is>
      </c>
      <c r="D306" s="178">
        <f>'Sequestration rates'!$D$22</f>
        <v/>
      </c>
      <c r="F306" s="126" t="inlineStr">
        <is>
          <t>Academic studies.</t>
        </is>
      </c>
    </row>
    <row r="307">
      <c r="A307" s="126" t="inlineStr">
        <is>
          <t>Mauritius</t>
        </is>
      </c>
      <c r="B307" s="195">
        <f t="array" ref="B307">INDEX(Countries!D72:D564, MATCH(A307, Countries!B72:B564, 0))</f>
        <v/>
      </c>
      <c r="C307" s="163" t="inlineStr">
        <is>
          <t>Seagrass</t>
        </is>
      </c>
      <c r="D307" s="178">
        <f>'Sequestration rates'!$D$22</f>
        <v/>
      </c>
      <c r="F307" s="126" t="inlineStr">
        <is>
          <t>Academic studies.</t>
        </is>
      </c>
    </row>
    <row r="308">
      <c r="A308" s="126" t="inlineStr">
        <is>
          <t>Mayotte</t>
        </is>
      </c>
      <c r="B308" s="195">
        <f t="array" ref="B308">INDEX(Countries!D73:D565, MATCH(A308, Countries!B73:B565, 0))</f>
        <v/>
      </c>
      <c r="C308" s="163" t="inlineStr">
        <is>
          <t>Seagrass</t>
        </is>
      </c>
      <c r="D308" s="178">
        <f>'Sequestration rates'!$D$22</f>
        <v/>
      </c>
      <c r="F308" s="126" t="inlineStr">
        <is>
          <t>Academic studies.</t>
        </is>
      </c>
    </row>
    <row r="309">
      <c r="A309" s="126" t="inlineStr">
        <is>
          <t>Micronesia (Federated States of)</t>
        </is>
      </c>
      <c r="B309" s="195">
        <f t="array" ref="B309">INDEX(Countries!D74:D566, MATCH(A309, Countries!B74:B566, 0))</f>
        <v/>
      </c>
      <c r="C309" s="163" t="inlineStr">
        <is>
          <t>Seagrass</t>
        </is>
      </c>
      <c r="D309" s="178">
        <f>'Sequestration rates'!$D$22</f>
        <v/>
      </c>
      <c r="F309" s="126" t="inlineStr">
        <is>
          <t>Academic studies.</t>
        </is>
      </c>
    </row>
    <row r="310">
      <c r="A310" s="126" t="inlineStr">
        <is>
          <t>Mozambique</t>
        </is>
      </c>
      <c r="B310" s="195">
        <f t="array" ref="B310">INDEX(Countries!D75:D567, MATCH(A310, Countries!B75:B567, 0))</f>
        <v/>
      </c>
      <c r="C310" s="163" t="inlineStr">
        <is>
          <t>Seagrass</t>
        </is>
      </c>
      <c r="D310" s="178">
        <f>'Sequestration rates'!$D$22</f>
        <v/>
      </c>
      <c r="F310" s="126" t="inlineStr">
        <is>
          <t>Academic studies.</t>
        </is>
      </c>
    </row>
    <row r="311">
      <c r="A311" s="126" t="inlineStr">
        <is>
          <t>Myanmar</t>
        </is>
      </c>
      <c r="B311" s="195">
        <f t="array" ref="B311">INDEX(Countries!D76:D568, MATCH(A311, Countries!B76:B568, 0))</f>
        <v/>
      </c>
      <c r="C311" s="163" t="inlineStr">
        <is>
          <t>Seagrass</t>
        </is>
      </c>
      <c r="D311" s="178">
        <f>'Sequestration rates'!$D$22</f>
        <v/>
      </c>
      <c r="F311" s="126" t="inlineStr">
        <is>
          <t>Academic studies.</t>
        </is>
      </c>
    </row>
    <row r="312">
      <c r="A312" s="126" t="inlineStr">
        <is>
          <t>New Caledonia</t>
        </is>
      </c>
      <c r="B312" s="195">
        <f t="array" ref="B312">INDEX(Countries!D77:D569, MATCH(A312, Countries!B77:B569, 0))</f>
        <v/>
      </c>
      <c r="C312" s="163" t="inlineStr">
        <is>
          <t>Seagrass</t>
        </is>
      </c>
      <c r="D312" s="178">
        <f>'Sequestration rates'!$D$22</f>
        <v/>
      </c>
      <c r="F312" s="126" t="inlineStr">
        <is>
          <t>Academic studies.</t>
        </is>
      </c>
    </row>
    <row r="313">
      <c r="A313" s="126" t="inlineStr">
        <is>
          <t>New Zealand</t>
        </is>
      </c>
      <c r="B313" s="195">
        <f t="array" ref="B313">INDEX(Countries!D78:D570, MATCH(A313, Countries!B78:B570, 0))</f>
        <v/>
      </c>
      <c r="C313" s="163" t="inlineStr">
        <is>
          <t>Seagrass</t>
        </is>
      </c>
      <c r="D313" s="178">
        <f>'Sequestration rates'!$D$22</f>
        <v/>
      </c>
      <c r="F313" s="126" t="inlineStr">
        <is>
          <t>Academic studies.</t>
        </is>
      </c>
    </row>
    <row r="314">
      <c r="A314" s="126" t="inlineStr">
        <is>
          <t>Nicaragua</t>
        </is>
      </c>
      <c r="B314" s="195">
        <f t="array" ref="B314">INDEX(Countries!D79:D571, MATCH(A314, Countries!B79:B571, 0))</f>
        <v/>
      </c>
      <c r="C314" s="163" t="inlineStr">
        <is>
          <t>Seagrass</t>
        </is>
      </c>
      <c r="D314" s="178">
        <f>'Sequestration rates'!$D$22</f>
        <v/>
      </c>
      <c r="F314" s="126" t="inlineStr">
        <is>
          <t>Academic studies.</t>
        </is>
      </c>
    </row>
    <row r="315">
      <c r="A315" s="126" t="inlineStr">
        <is>
          <t>Nigeria</t>
        </is>
      </c>
      <c r="B315" s="195">
        <f t="array" ref="B315">INDEX(Countries!D80:D572, MATCH(A315, Countries!B80:B572, 0))</f>
        <v/>
      </c>
      <c r="C315" s="163" t="inlineStr">
        <is>
          <t>Seagrass</t>
        </is>
      </c>
      <c r="D315" s="178">
        <f>'Sequestration rates'!$D$22</f>
        <v/>
      </c>
      <c r="F315" s="126" t="inlineStr">
        <is>
          <t>Academic studies.</t>
        </is>
      </c>
    </row>
    <row r="316">
      <c r="A316" s="126" t="inlineStr">
        <is>
          <t>Oman</t>
        </is>
      </c>
      <c r="B316" s="195">
        <f t="array" ref="B316">INDEX(Countries!D81:D573, MATCH(A316, Countries!B81:B573, 0))</f>
        <v/>
      </c>
      <c r="C316" s="163" t="inlineStr">
        <is>
          <t>Seagrass</t>
        </is>
      </c>
      <c r="D316" s="178">
        <f>'Sequestration rates'!$D$22</f>
        <v/>
      </c>
      <c r="F316" s="126" t="inlineStr">
        <is>
          <t>Academic studies.</t>
        </is>
      </c>
    </row>
    <row r="317">
      <c r="A317" s="126" t="inlineStr">
        <is>
          <t>Pakistan</t>
        </is>
      </c>
      <c r="B317" s="195">
        <f t="array" ref="B317">INDEX(Countries!D82:D574, MATCH(A317, Countries!B82:B574, 0))</f>
        <v/>
      </c>
      <c r="C317" s="163" t="inlineStr">
        <is>
          <t>Seagrass</t>
        </is>
      </c>
      <c r="D317" s="178">
        <f>'Sequestration rates'!$D$22</f>
        <v/>
      </c>
      <c r="F317" s="126" t="inlineStr">
        <is>
          <t>Academic studies.</t>
        </is>
      </c>
    </row>
    <row r="318">
      <c r="A318" s="126" t="inlineStr">
        <is>
          <t>Palau</t>
        </is>
      </c>
      <c r="B318" s="195">
        <f t="array" ref="B318">INDEX(Countries!D83:D575, MATCH(A318, Countries!B83:B575, 0))</f>
        <v/>
      </c>
      <c r="C318" s="163" t="inlineStr">
        <is>
          <t>Seagrass</t>
        </is>
      </c>
      <c r="D318" s="178">
        <f>'Sequestration rates'!$D$22</f>
        <v/>
      </c>
      <c r="F318" s="126" t="inlineStr">
        <is>
          <t>Academic studies.</t>
        </is>
      </c>
    </row>
    <row r="319">
      <c r="A319" s="126" t="inlineStr">
        <is>
          <t>Panama</t>
        </is>
      </c>
      <c r="B319" s="195">
        <f t="array" ref="B319">INDEX(Countries!D84:D576, MATCH(A319, Countries!B84:B576, 0))</f>
        <v/>
      </c>
      <c r="C319" s="163" t="inlineStr">
        <is>
          <t>Seagrass</t>
        </is>
      </c>
      <c r="D319" s="178">
        <f>'Sequestration rates'!$D$22</f>
        <v/>
      </c>
      <c r="F319" s="126" t="inlineStr">
        <is>
          <t>Academic studies.</t>
        </is>
      </c>
    </row>
    <row r="320">
      <c r="A320" s="126" t="inlineStr">
        <is>
          <t>Papua New Guinea</t>
        </is>
      </c>
      <c r="B320" s="195">
        <f t="array" ref="B320">INDEX(Countries!D85:D577, MATCH(A320, Countries!B85:B577, 0))</f>
        <v/>
      </c>
      <c r="C320" s="163" t="inlineStr">
        <is>
          <t>Seagrass</t>
        </is>
      </c>
      <c r="D320" s="178">
        <f>'Sequestration rates'!$D$22</f>
        <v/>
      </c>
      <c r="F320" s="126" t="inlineStr">
        <is>
          <t>Academic studies.</t>
        </is>
      </c>
    </row>
    <row r="321">
      <c r="A321" s="126" t="inlineStr">
        <is>
          <t>Peru</t>
        </is>
      </c>
      <c r="B321" s="195">
        <f t="array" ref="B321">INDEX(Countries!D86:D578, MATCH(A321, Countries!B86:B578, 0))</f>
        <v/>
      </c>
      <c r="C321" s="163" t="inlineStr">
        <is>
          <t>Seagrass</t>
        </is>
      </c>
      <c r="D321" s="178">
        <f>'Sequestration rates'!$D$22</f>
        <v/>
      </c>
      <c r="F321" s="126" t="inlineStr">
        <is>
          <t>Academic studies.</t>
        </is>
      </c>
    </row>
    <row r="322">
      <c r="A322" s="126" t="inlineStr">
        <is>
          <t>Philippines</t>
        </is>
      </c>
      <c r="B322" s="195">
        <f t="array" ref="B322">INDEX(Countries!D87:D579, MATCH(A322, Countries!B87:B579, 0))</f>
        <v/>
      </c>
      <c r="C322" s="163" t="inlineStr">
        <is>
          <t>Seagrass</t>
        </is>
      </c>
      <c r="D322" s="178">
        <f>'Sequestration rates'!$D$22</f>
        <v/>
      </c>
      <c r="F322" s="126" t="inlineStr">
        <is>
          <t>Academic studies.</t>
        </is>
      </c>
    </row>
    <row r="323">
      <c r="A323" s="126" t="inlineStr">
        <is>
          <t>Puerto Rico</t>
        </is>
      </c>
      <c r="B323" s="195">
        <f t="array" ref="B323">INDEX(Countries!D8:D580, MATCH(A323, Countries!B8:B580, 0))</f>
        <v/>
      </c>
      <c r="C323" s="163" t="inlineStr">
        <is>
          <t>Seagrass</t>
        </is>
      </c>
      <c r="D323" s="178">
        <f>'Sequestration rates'!$D$22</f>
        <v/>
      </c>
      <c r="F323" s="126" t="inlineStr">
        <is>
          <t>Academic studies.</t>
        </is>
      </c>
    </row>
    <row r="324">
      <c r="A324" s="126" t="inlineStr">
        <is>
          <t>Qatar</t>
        </is>
      </c>
      <c r="B324" s="195">
        <f t="array" ref="B324">INDEX(Countries!D9:D581, MATCH(A324, Countries!B9:B581, 0))</f>
        <v/>
      </c>
      <c r="C324" s="163" t="inlineStr">
        <is>
          <t>Seagrass</t>
        </is>
      </c>
      <c r="D324" s="178">
        <f>'Sequestration rates'!$D$22</f>
        <v/>
      </c>
      <c r="F324" s="126" t="inlineStr">
        <is>
          <t>Academic studies.</t>
        </is>
      </c>
    </row>
    <row r="325">
      <c r="A325" s="126" t="inlineStr">
        <is>
          <t>Congo</t>
        </is>
      </c>
      <c r="B325" s="195">
        <f t="array" ref="B325">INDEX(Countries!D1:D582, MATCH(A325, Countries!B1:B582, 0))</f>
        <v/>
      </c>
      <c r="C325" s="163" t="inlineStr">
        <is>
          <t>Seagrass</t>
        </is>
      </c>
      <c r="D325" s="178">
        <f>'Sequestration rates'!$D$22</f>
        <v/>
      </c>
      <c r="F325" s="126" t="inlineStr">
        <is>
          <t>Academic studies.</t>
        </is>
      </c>
    </row>
    <row r="326">
      <c r="A326" s="126" t="inlineStr">
        <is>
          <t>Saint Kitts and Nevis</t>
        </is>
      </c>
      <c r="B326" s="195">
        <f t="array" ref="B326">INDEX(Countries!D91:D583, MATCH(A326, Countries!B91:B583, 0))</f>
        <v/>
      </c>
      <c r="C326" s="163" t="inlineStr">
        <is>
          <t>Seagrass</t>
        </is>
      </c>
      <c r="D326" s="178">
        <f>'Sequestration rates'!$D$22</f>
        <v/>
      </c>
      <c r="F326" s="126" t="inlineStr">
        <is>
          <t>Academic studies.</t>
        </is>
      </c>
    </row>
    <row r="327">
      <c r="A327" s="126" t="inlineStr">
        <is>
          <t>Saint Lucia</t>
        </is>
      </c>
      <c r="B327" s="195">
        <f t="array" ref="B327">INDEX(Countries!D92:D584, MATCH(A327, Countries!B92:B584, 0))</f>
        <v/>
      </c>
      <c r="C327" s="163" t="inlineStr">
        <is>
          <t>Seagrass</t>
        </is>
      </c>
      <c r="D327" s="178">
        <f>'Sequestration rates'!$D$22</f>
        <v/>
      </c>
      <c r="F327" s="126" t="inlineStr">
        <is>
          <t>Academic studies.</t>
        </is>
      </c>
    </row>
    <row r="328">
      <c r="A328" s="126" t="inlineStr">
        <is>
          <t>Saint Vincent and the Grenadines</t>
        </is>
      </c>
      <c r="B328" s="195">
        <f t="array" ref="B328">INDEX(Countries!D93:D585, MATCH(A328, Countries!B93:B585, 0))</f>
        <v/>
      </c>
      <c r="C328" s="163" t="inlineStr">
        <is>
          <t>Seagrass</t>
        </is>
      </c>
      <c r="D328" s="178">
        <f>'Sequestration rates'!$D$22</f>
        <v/>
      </c>
      <c r="F328" s="126" t="inlineStr">
        <is>
          <t>Academic studies.</t>
        </is>
      </c>
    </row>
    <row r="329">
      <c r="A329" s="126" t="inlineStr">
        <is>
          <t>Saint Martin (French part)</t>
        </is>
      </c>
      <c r="B329" s="195">
        <f t="array" ref="B329">INDEX(Countries!D94:D586, MATCH(A329, Countries!B94:B586, 0))</f>
        <v/>
      </c>
      <c r="C329" s="163" t="inlineStr">
        <is>
          <t>Seagrass</t>
        </is>
      </c>
      <c r="D329" s="178">
        <f>'Sequestration rates'!$D$22</f>
        <v/>
      </c>
      <c r="F329" s="126" t="inlineStr">
        <is>
          <t>Academic studies.</t>
        </is>
      </c>
    </row>
    <row r="330">
      <c r="A330" s="126" t="inlineStr">
        <is>
          <t>Samoa</t>
        </is>
      </c>
      <c r="B330" s="195">
        <f t="array" ref="B330">INDEX(Countries!D95:D587, MATCH(A330, Countries!B95:B587, 0))</f>
        <v/>
      </c>
      <c r="C330" s="163" t="inlineStr">
        <is>
          <t>Seagrass</t>
        </is>
      </c>
      <c r="D330" s="178">
        <f>'Sequestration rates'!$D$22</f>
        <v/>
      </c>
      <c r="F330" s="126" t="inlineStr">
        <is>
          <t>Academic studies.</t>
        </is>
      </c>
    </row>
    <row r="331">
      <c r="A331" s="126" t="inlineStr">
        <is>
          <t>Sao Tome and Principe</t>
        </is>
      </c>
      <c r="B331" s="195">
        <f t="array" ref="B331">INDEX(Countries!D96:D588, MATCH(A331, Countries!B96:B588, 0))</f>
        <v/>
      </c>
      <c r="C331" s="163" t="inlineStr">
        <is>
          <t>Seagrass</t>
        </is>
      </c>
      <c r="D331" s="178">
        <f>'Sequestration rates'!$D$22</f>
        <v/>
      </c>
      <c r="F331" s="126" t="inlineStr">
        <is>
          <t>Academic studies.</t>
        </is>
      </c>
    </row>
    <row r="332">
      <c r="A332" s="126" t="inlineStr">
        <is>
          <t>Saudi Arabia</t>
        </is>
      </c>
      <c r="B332" s="195">
        <f t="array" ref="B332">INDEX(Countries!D97:D589, MATCH(A332, Countries!B97:B589, 0))</f>
        <v/>
      </c>
      <c r="C332" s="163" t="inlineStr">
        <is>
          <t>Seagrass</t>
        </is>
      </c>
      <c r="D332" s="178">
        <f>'Sequestration rates'!$D$22</f>
        <v/>
      </c>
      <c r="F332" s="126" t="inlineStr">
        <is>
          <t>Academic studies.</t>
        </is>
      </c>
    </row>
    <row r="333">
      <c r="A333" s="126" t="inlineStr">
        <is>
          <t>Senegal</t>
        </is>
      </c>
      <c r="B333" s="195">
        <f t="array" ref="B333">INDEX(Countries!D98:D590, MATCH(A333, Countries!B98:B590, 0))</f>
        <v/>
      </c>
      <c r="C333" s="163" t="inlineStr">
        <is>
          <t>Seagrass</t>
        </is>
      </c>
      <c r="D333" s="178">
        <f>'Sequestration rates'!$D$22</f>
        <v/>
      </c>
      <c r="F333" s="126" t="inlineStr">
        <is>
          <t>Academic studies.</t>
        </is>
      </c>
    </row>
    <row r="334">
      <c r="A334" s="126" t="inlineStr">
        <is>
          <t>Seychelles</t>
        </is>
      </c>
      <c r="B334" s="195">
        <f t="array" ref="B334">INDEX(Countries!D99:D591, MATCH(A334, Countries!B99:B591, 0))</f>
        <v/>
      </c>
      <c r="C334" s="163" t="inlineStr">
        <is>
          <t>Seagrass</t>
        </is>
      </c>
      <c r="D334" s="178">
        <f>'Sequestration rates'!$D$22</f>
        <v/>
      </c>
      <c r="F334" s="126" t="inlineStr">
        <is>
          <t>Academic studies.</t>
        </is>
      </c>
    </row>
    <row r="335">
      <c r="A335" s="126" t="inlineStr">
        <is>
          <t>Sierra Leone</t>
        </is>
      </c>
      <c r="B335" s="195">
        <f t="array" ref="B335">INDEX(Countries!D100:D592, MATCH(A335, Countries!B100:B592, 0))</f>
        <v/>
      </c>
      <c r="C335" s="163" t="inlineStr">
        <is>
          <t>Seagrass</t>
        </is>
      </c>
      <c r="D335" s="178">
        <f>'Sequestration rates'!$D$22</f>
        <v/>
      </c>
      <c r="F335" s="126" t="inlineStr">
        <is>
          <t>Academic studies.</t>
        </is>
      </c>
    </row>
    <row r="336">
      <c r="A336" s="126" t="inlineStr">
        <is>
          <t>Singapore</t>
        </is>
      </c>
      <c r="B336" s="195">
        <f t="array" ref="B336">INDEX(Countries!D101:D593, MATCH(A336, Countries!B101:B593, 0))</f>
        <v/>
      </c>
      <c r="C336" s="163" t="inlineStr">
        <is>
          <t>Seagrass</t>
        </is>
      </c>
      <c r="D336" s="178">
        <f>'Sequestration rates'!$D$22</f>
        <v/>
      </c>
      <c r="F336" s="126" t="inlineStr">
        <is>
          <t>Academic studies.</t>
        </is>
      </c>
    </row>
    <row r="337">
      <c r="A337" s="126" t="inlineStr">
        <is>
          <t>Sint Maarten (Dutch part)</t>
        </is>
      </c>
      <c r="B337" s="195">
        <f t="array" ref="B337">INDEX(Countries!D102:D594, MATCH(A337, Countries!B102:B594, 0))</f>
        <v/>
      </c>
      <c r="C337" s="163" t="inlineStr">
        <is>
          <t>Seagrass</t>
        </is>
      </c>
      <c r="D337" s="178">
        <f>'Sequestration rates'!$D$22</f>
        <v/>
      </c>
      <c r="F337" s="126" t="inlineStr">
        <is>
          <t>Academic studies.</t>
        </is>
      </c>
    </row>
    <row r="338">
      <c r="A338" s="126" t="inlineStr">
        <is>
          <t>Solomon Islands</t>
        </is>
      </c>
      <c r="B338" s="195">
        <f t="array" ref="B338">INDEX(Countries!D103:D595, MATCH(A338, Countries!B103:B595, 0))</f>
        <v/>
      </c>
      <c r="C338" s="163" t="inlineStr">
        <is>
          <t>Seagrass</t>
        </is>
      </c>
      <c r="D338" s="178">
        <f>'Sequestration rates'!$D$22</f>
        <v/>
      </c>
      <c r="F338" s="126" t="inlineStr">
        <is>
          <t>Academic studies.</t>
        </is>
      </c>
    </row>
    <row r="339">
      <c r="A339" s="126" t="inlineStr">
        <is>
          <t>Somalia</t>
        </is>
      </c>
      <c r="B339" s="195">
        <f t="array" ref="B339">INDEX(Countries!D104:D596, MATCH(A339, Countries!B104:B596, 0))</f>
        <v/>
      </c>
      <c r="C339" s="163" t="inlineStr">
        <is>
          <t>Seagrass</t>
        </is>
      </c>
      <c r="D339" s="178">
        <f>'Sequestration rates'!$D$22</f>
        <v/>
      </c>
      <c r="F339" s="126" t="inlineStr">
        <is>
          <t>Academic studies.</t>
        </is>
      </c>
    </row>
    <row r="340">
      <c r="A340" s="126" t="inlineStr">
        <is>
          <t>South Africa</t>
        </is>
      </c>
      <c r="B340" s="195">
        <f t="array" ref="B340">INDEX(Countries!D105:D597, MATCH(A340, Countries!B105:B597, 0))</f>
        <v/>
      </c>
      <c r="C340" s="163" t="inlineStr">
        <is>
          <t>Seagrass</t>
        </is>
      </c>
      <c r="D340" s="178">
        <f>'Sequestration rates'!$D$22</f>
        <v/>
      </c>
      <c r="F340" s="126" t="inlineStr">
        <is>
          <t>Academic studies.</t>
        </is>
      </c>
    </row>
    <row r="341">
      <c r="A341" s="126" t="inlineStr">
        <is>
          <t>Sri Lanka</t>
        </is>
      </c>
      <c r="B341" s="195">
        <f t="array" ref="B341">INDEX(Countries!D106:D598, MATCH(A341, Countries!B106:B598, 0))</f>
        <v/>
      </c>
      <c r="C341" s="163" t="inlineStr">
        <is>
          <t>Seagrass</t>
        </is>
      </c>
      <c r="D341" s="178">
        <f>'Sequestration rates'!$D$22</f>
        <v/>
      </c>
      <c r="F341" s="126" t="inlineStr">
        <is>
          <t>Academic studies.</t>
        </is>
      </c>
    </row>
    <row r="342">
      <c r="A342" s="126" t="inlineStr">
        <is>
          <t>Sudan</t>
        </is>
      </c>
      <c r="B342" s="195">
        <f t="array" ref="B342">INDEX(Countries!D107:D599, MATCH(A342, Countries!B107:B599, 0))</f>
        <v/>
      </c>
      <c r="C342" s="163" t="inlineStr">
        <is>
          <t>Seagrass</t>
        </is>
      </c>
      <c r="D342" s="178">
        <f>'Sequestration rates'!$D$22</f>
        <v/>
      </c>
      <c r="F342" s="126" t="inlineStr">
        <is>
          <t>Academic studies.</t>
        </is>
      </c>
    </row>
    <row r="343">
      <c r="A343" s="126" t="inlineStr">
        <is>
          <t>Suriname</t>
        </is>
      </c>
      <c r="B343" s="195">
        <f t="array" ref="B343">INDEX(Countries!D108:D600, MATCH(A343, Countries!B108:B600, 0))</f>
        <v/>
      </c>
      <c r="C343" s="163" t="inlineStr">
        <is>
          <t>Seagrass</t>
        </is>
      </c>
      <c r="D343" s="178">
        <f>'Sequestration rates'!$D$22</f>
        <v/>
      </c>
      <c r="F343" s="126" t="inlineStr">
        <is>
          <t>Academic studies.</t>
        </is>
      </c>
    </row>
    <row r="344">
      <c r="A344" s="126" t="inlineStr">
        <is>
          <t>Taiwan</t>
        </is>
      </c>
      <c r="B344" s="195">
        <f t="array" ref="B344">INDEX(Countries!D109:D601, MATCH(A344, Countries!B109:B601, 0))</f>
        <v/>
      </c>
      <c r="C344" s="163" t="inlineStr">
        <is>
          <t>Seagrass</t>
        </is>
      </c>
      <c r="D344" s="178">
        <f>'Sequestration rates'!$D$22</f>
        <v/>
      </c>
      <c r="F344" s="126" t="inlineStr">
        <is>
          <t>Academic studies.</t>
        </is>
      </c>
    </row>
    <row r="345">
      <c r="A345" s="126" t="inlineStr">
        <is>
          <t>Tanzania, United Republic of</t>
        </is>
      </c>
      <c r="B345" s="195">
        <f t="array" ref="B345">INDEX(Countries!D110:D602, MATCH(A345, Countries!B110:B602, 0))</f>
        <v/>
      </c>
      <c r="C345" s="163" t="inlineStr">
        <is>
          <t>Seagrass</t>
        </is>
      </c>
      <c r="D345" s="178">
        <f>'Sequestration rates'!$D$22</f>
        <v/>
      </c>
      <c r="F345" s="126" t="inlineStr">
        <is>
          <t>Academic studies.</t>
        </is>
      </c>
    </row>
    <row r="346">
      <c r="A346" s="126" t="inlineStr">
        <is>
          <t>Thailand</t>
        </is>
      </c>
      <c r="B346" s="195">
        <f t="array" ref="B346">INDEX(Countries!D111:D603, MATCH(A346, Countries!B111:B603, 0))</f>
        <v/>
      </c>
      <c r="C346" s="163" t="inlineStr">
        <is>
          <t>Seagrass</t>
        </is>
      </c>
      <c r="D346" s="178">
        <f>'Sequestration rates'!$D$22</f>
        <v/>
      </c>
      <c r="F346" s="126" t="inlineStr">
        <is>
          <t>Academic studies.</t>
        </is>
      </c>
    </row>
    <row r="347">
      <c r="A347" s="126" t="inlineStr">
        <is>
          <t>Timor-Leste</t>
        </is>
      </c>
      <c r="B347" s="195">
        <f t="array" ref="B347">INDEX(Countries!D112:D604, MATCH(A347, Countries!B112:B604, 0))</f>
        <v/>
      </c>
      <c r="C347" s="163" t="inlineStr">
        <is>
          <t>Seagrass</t>
        </is>
      </c>
      <c r="D347" s="178">
        <f>'Sequestration rates'!$D$22</f>
        <v/>
      </c>
      <c r="F347" s="126" t="inlineStr">
        <is>
          <t>Academic studies.</t>
        </is>
      </c>
    </row>
    <row r="348">
      <c r="A348" s="126" t="inlineStr">
        <is>
          <t>Togo</t>
        </is>
      </c>
      <c r="B348" s="195">
        <f t="array" ref="B348">INDEX(Countries!D113:D605, MATCH(A348, Countries!B113:B605, 0))</f>
        <v/>
      </c>
      <c r="C348" s="163" t="inlineStr">
        <is>
          <t>Seagrass</t>
        </is>
      </c>
      <c r="D348" s="178">
        <f>'Sequestration rates'!$D$22</f>
        <v/>
      </c>
      <c r="F348" s="126" t="inlineStr">
        <is>
          <t>Academic studies.</t>
        </is>
      </c>
    </row>
    <row r="349">
      <c r="A349" s="126" t="inlineStr">
        <is>
          <t>Tonga</t>
        </is>
      </c>
      <c r="B349" s="195">
        <f t="array" ref="B349">INDEX(Countries!D113:D606, MATCH(A349, Countries!B113:B606, 0))</f>
        <v/>
      </c>
      <c r="C349" s="163" t="inlineStr">
        <is>
          <t>Seagrass</t>
        </is>
      </c>
      <c r="D349" s="178">
        <f>'Sequestration rates'!$D$22</f>
        <v/>
      </c>
      <c r="F349" s="126" t="inlineStr">
        <is>
          <t>Academic studies.</t>
        </is>
      </c>
    </row>
    <row r="350">
      <c r="A350" s="126" t="inlineStr">
        <is>
          <t>Trinidad and Tobago</t>
        </is>
      </c>
      <c r="B350" s="195">
        <f t="array" ref="B350">INDEX(Countries!D114:D607, MATCH(A350, Countries!B114:B607, 0))</f>
        <v/>
      </c>
      <c r="C350" s="163" t="inlineStr">
        <is>
          <t>Seagrass</t>
        </is>
      </c>
      <c r="D350" s="178">
        <f>'Sequestration rates'!$D$22</f>
        <v/>
      </c>
      <c r="F350" s="126" t="inlineStr">
        <is>
          <t>Academic studies.</t>
        </is>
      </c>
    </row>
    <row r="351">
      <c r="A351" s="126" t="inlineStr">
        <is>
          <t>Turks and Caicos Islands</t>
        </is>
      </c>
      <c r="B351" s="195">
        <f t="array" ref="B351">INDEX(Countries!D115:D608, MATCH(A351, Countries!B115:B608, 0))</f>
        <v/>
      </c>
      <c r="C351" s="163" t="inlineStr">
        <is>
          <t>Seagrass</t>
        </is>
      </c>
      <c r="D351" s="178">
        <f>'Sequestration rates'!$D$22</f>
        <v/>
      </c>
      <c r="F351" s="126" t="inlineStr">
        <is>
          <t>Academic studies.</t>
        </is>
      </c>
    </row>
    <row r="352">
      <c r="A352" s="126" t="inlineStr">
        <is>
          <t>Tuvalu</t>
        </is>
      </c>
      <c r="B352" s="195">
        <f t="array" ref="B352">INDEX(Countries!D116:D609, MATCH(A352, Countries!B116:B609, 0))</f>
        <v/>
      </c>
      <c r="C352" s="163" t="inlineStr">
        <is>
          <t>Seagrass</t>
        </is>
      </c>
      <c r="D352" s="178">
        <f>'Sequestration rates'!$D$22</f>
        <v/>
      </c>
      <c r="F352" s="126" t="inlineStr">
        <is>
          <t>Academic studies.</t>
        </is>
      </c>
    </row>
    <row r="353">
      <c r="A353" s="126" t="inlineStr">
        <is>
          <t>United Arab Emirates</t>
        </is>
      </c>
      <c r="B353" s="195">
        <f t="array" ref="B353">INDEX(Countries!D117:D610, MATCH(A353, Countries!B117:B610, 0))</f>
        <v/>
      </c>
      <c r="C353" s="163" t="inlineStr">
        <is>
          <t>Seagrass</t>
        </is>
      </c>
      <c r="D353" s="178">
        <f>'Sequestration rates'!$D$22</f>
        <v/>
      </c>
      <c r="F353" s="126" t="inlineStr">
        <is>
          <t>Academic studies.</t>
        </is>
      </c>
    </row>
    <row r="354">
      <c r="A354" s="126" t="inlineStr">
        <is>
          <t>Vanuatu</t>
        </is>
      </c>
      <c r="B354" s="195">
        <f t="array" ref="B354">INDEX(Countries!D118:D611, MATCH(A354, Countries!B118:B611, 0))</f>
        <v/>
      </c>
      <c r="C354" s="163" t="inlineStr">
        <is>
          <t>Seagrass</t>
        </is>
      </c>
      <c r="D354" s="178">
        <f>'Sequestration rates'!$D$22</f>
        <v/>
      </c>
      <c r="F354" s="126" t="inlineStr">
        <is>
          <t>Academic studies.</t>
        </is>
      </c>
    </row>
    <row r="355">
      <c r="A355" s="126" t="inlineStr">
        <is>
          <t>Venezuela, Bolivarian Republic of</t>
        </is>
      </c>
      <c r="B355" s="195">
        <f t="array" ref="B355">INDEX(Countries!D119:D612, MATCH(A355, Countries!B119:B612, 0))</f>
        <v/>
      </c>
      <c r="C355" s="163" t="inlineStr">
        <is>
          <t>Seagrass</t>
        </is>
      </c>
      <c r="D355" s="178">
        <f>'Sequestration rates'!$D$22</f>
        <v/>
      </c>
      <c r="F355" s="126" t="inlineStr">
        <is>
          <t>Academic studies.</t>
        </is>
      </c>
    </row>
    <row r="356">
      <c r="A356" s="126" t="inlineStr">
        <is>
          <t>Viet Nam</t>
        </is>
      </c>
      <c r="B356" s="195">
        <f t="array" ref="B356">INDEX(Countries!D120:D613, MATCH(A356, Countries!B120:B613, 0))</f>
        <v/>
      </c>
      <c r="C356" s="163" t="inlineStr">
        <is>
          <t>Seagrass</t>
        </is>
      </c>
      <c r="D356" s="178">
        <f>'Sequestration rates'!$D$22</f>
        <v/>
      </c>
      <c r="F356" s="126" t="inlineStr">
        <is>
          <t>Academic studies.</t>
        </is>
      </c>
    </row>
    <row r="357">
      <c r="A357" s="126" t="inlineStr">
        <is>
          <t>Virgin Islands, U.S.</t>
        </is>
      </c>
      <c r="B357" s="195">
        <f t="array" ref="B357">INDEX(Countries!D121:D614, MATCH(A357, Countries!B121:B614, 0))</f>
        <v/>
      </c>
      <c r="C357" s="163" t="inlineStr">
        <is>
          <t>Seagrass</t>
        </is>
      </c>
      <c r="D357" s="178">
        <f>'Sequestration rates'!$D$22</f>
        <v/>
      </c>
      <c r="F357" s="126" t="inlineStr">
        <is>
          <t>Academic studies.</t>
        </is>
      </c>
    </row>
    <row r="358">
      <c r="A358" s="126" t="inlineStr">
        <is>
          <t>Wallis and Futuna</t>
        </is>
      </c>
      <c r="B358" s="195">
        <f t="array" ref="B358">INDEX(Countries!D1:D615, MATCH(A358, Countries!B1:B615, 0))</f>
        <v/>
      </c>
      <c r="C358" s="163" t="inlineStr">
        <is>
          <t>Seagrass</t>
        </is>
      </c>
      <c r="D358" s="178">
        <f>'Sequestration rates'!$D$22</f>
        <v/>
      </c>
      <c r="F358" s="126" t="inlineStr">
        <is>
          <t>Academic studies.</t>
        </is>
      </c>
    </row>
    <row r="359">
      <c r="A359" s="126" t="inlineStr">
        <is>
          <t>Yemen</t>
        </is>
      </c>
      <c r="B359" s="195">
        <f t="array" ref="B359">INDEX(Countries!D2:D616, MATCH(A359, Countries!B2:B616, 0))</f>
        <v/>
      </c>
      <c r="C359" s="163" t="inlineStr">
        <is>
          <t>Seagrass</t>
        </is>
      </c>
      <c r="D359" s="178">
        <f>'Sequestration rates'!$D$22</f>
        <v/>
      </c>
      <c r="F359" s="126" t="inlineStr">
        <is>
          <t>Academic studies.</t>
        </is>
      </c>
    </row>
    <row r="360">
      <c r="A360" s="126" t="inlineStr">
        <is>
          <t>Italy</t>
        </is>
      </c>
      <c r="B360" s="195">
        <f t="array" ref="B360">INDEX(Countries!D1:D617, MATCH(A360, Countries!B1:B617, 0))</f>
        <v/>
      </c>
      <c r="C360" s="163" t="inlineStr">
        <is>
          <t>Seagrass</t>
        </is>
      </c>
      <c r="D360" s="178">
        <f>'Sequestration rates'!$D$22</f>
        <v/>
      </c>
      <c r="F360" s="126" t="inlineStr">
        <is>
          <t>Academic studies.</t>
        </is>
      </c>
    </row>
    <row r="361">
      <c r="A361" s="126" t="inlineStr">
        <is>
          <t>Ukraine</t>
        </is>
      </c>
      <c r="B361" s="195">
        <f t="array" ref="B361">INDEX(Countries!D125:D618, MATCH(A361, Countries!B125:B618, 0))</f>
        <v/>
      </c>
      <c r="C361" s="163" t="inlineStr">
        <is>
          <t>Seagrass</t>
        </is>
      </c>
      <c r="D361" s="178">
        <f>'Sequestration rates'!$D$22</f>
        <v/>
      </c>
      <c r="F361" s="126" t="inlineStr">
        <is>
          <t>Academic studies.</t>
        </is>
      </c>
    </row>
    <row r="362">
      <c r="A362" s="126" t="inlineStr">
        <is>
          <t>Tunisia</t>
        </is>
      </c>
      <c r="B362" s="195">
        <f t="array" ref="B362">INDEX(Countries!D1:D619, MATCH(A362, Countries!B1:B619, 0))</f>
        <v/>
      </c>
      <c r="C362" s="163" t="inlineStr">
        <is>
          <t>Seagrass</t>
        </is>
      </c>
      <c r="D362" s="178">
        <f>'Sequestration rates'!$D$22</f>
        <v/>
      </c>
      <c r="F362" s="126" t="inlineStr">
        <is>
          <t>Academic studies.</t>
        </is>
      </c>
    </row>
    <row r="363">
      <c r="A363" s="126" t="inlineStr">
        <is>
          <t>Spain</t>
        </is>
      </c>
      <c r="B363" s="195">
        <f t="array" ref="B363">INDEX(Countries!D2:D620, MATCH(A363, Countries!B2:B620, 0))</f>
        <v/>
      </c>
      <c r="C363" s="163" t="inlineStr">
        <is>
          <t>Seagrass</t>
        </is>
      </c>
      <c r="D363" s="178">
        <f>'Sequestration rates'!$D$22</f>
        <v/>
      </c>
      <c r="F363" s="126" t="inlineStr">
        <is>
          <t>Academic studies.</t>
        </is>
      </c>
    </row>
    <row r="364">
      <c r="A364" s="126" t="inlineStr">
        <is>
          <t>Kuwait</t>
        </is>
      </c>
      <c r="B364" s="195">
        <f t="array" ref="B364">INDEX(Countries!D3:D621, MATCH(A364, Countries!B3:B621, 0))</f>
        <v/>
      </c>
      <c r="C364" s="163" t="inlineStr">
        <is>
          <t>Seagrass</t>
        </is>
      </c>
      <c r="D364" s="178">
        <f>'Sequestration rates'!$D$22</f>
        <v/>
      </c>
      <c r="F364" s="126" t="inlineStr">
        <is>
          <t>Academic studies.</t>
        </is>
      </c>
    </row>
    <row r="365">
      <c r="A365" s="126" t="inlineStr">
        <is>
          <t>Denmark</t>
        </is>
      </c>
      <c r="B365" s="195">
        <f t="array" ref="B365">INDEX(Countries!D4:D622, MATCH(A365, Countries!B4:B622, 0))</f>
        <v/>
      </c>
      <c r="C365" s="163" t="inlineStr">
        <is>
          <t>Seagrass</t>
        </is>
      </c>
      <c r="D365" s="178">
        <f>'Sequestration rates'!$D$22</f>
        <v/>
      </c>
      <c r="F365" s="126" t="inlineStr">
        <is>
          <t>Academic studies.</t>
        </is>
      </c>
    </row>
    <row r="366">
      <c r="A366" s="126" t="inlineStr">
        <is>
          <t>France</t>
        </is>
      </c>
      <c r="B366" s="195">
        <f t="array" ref="B366">INDEX(Countries!D1:D623, MATCH(A366, Countries!B1:B623, 0))</f>
        <v/>
      </c>
      <c r="C366" s="163" t="inlineStr">
        <is>
          <t>Seagrass</t>
        </is>
      </c>
      <c r="D366" s="178">
        <f>'Sequestration rates'!$D$22</f>
        <v/>
      </c>
      <c r="F366" s="126" t="inlineStr">
        <is>
          <t>Academic studies.</t>
        </is>
      </c>
    </row>
    <row r="367">
      <c r="A367" s="126" t="inlineStr">
        <is>
          <t>Russian Federation</t>
        </is>
      </c>
      <c r="B367" s="195">
        <f t="array" ref="B367">INDEX(Countries!D1:D624, MATCH(A367, Countries!B1:B624, 0))</f>
        <v/>
      </c>
      <c r="C367" s="163" t="inlineStr">
        <is>
          <t>Seagrass</t>
        </is>
      </c>
      <c r="D367" s="178">
        <f>'Sequestration rates'!$D$22</f>
        <v/>
      </c>
      <c r="F367" s="126" t="inlineStr">
        <is>
          <t>Academic studies.</t>
        </is>
      </c>
    </row>
    <row r="368">
      <c r="A368" s="126" t="inlineStr">
        <is>
          <t>United States Minor Outlying Islands</t>
        </is>
      </c>
      <c r="B368" s="195">
        <f t="array" ref="B368">INDEX(Countries!D2:D625, MATCH(A368, Countries!B2:B625, 0))</f>
        <v/>
      </c>
      <c r="C368" s="163" t="inlineStr">
        <is>
          <t>Seagrass</t>
        </is>
      </c>
      <c r="D368" s="178">
        <f>'Sequestration rates'!$D$22</f>
        <v/>
      </c>
      <c r="F368" s="126" t="inlineStr">
        <is>
          <t>Academic studies.</t>
        </is>
      </c>
    </row>
    <row r="369">
      <c r="A369" s="126" t="inlineStr">
        <is>
          <t>Greece</t>
        </is>
      </c>
      <c r="B369" s="195">
        <f t="array" ref="B369">INDEX(Countries!D3:D626, MATCH(A369, Countries!B3:B626, 0))</f>
        <v/>
      </c>
      <c r="C369" s="163" t="inlineStr">
        <is>
          <t>Seagrass</t>
        </is>
      </c>
      <c r="D369" s="178">
        <f>'Sequestration rates'!$D$22</f>
        <v/>
      </c>
      <c r="F369" s="126" t="inlineStr">
        <is>
          <t>Academic studies.</t>
        </is>
      </c>
    </row>
    <row r="370">
      <c r="A370" s="126" t="inlineStr">
        <is>
          <t>Canada</t>
        </is>
      </c>
      <c r="B370" s="195">
        <f t="array" ref="B370">INDEX(Countries!D4:D627, MATCH(A370, Countries!B4:B627, 0))</f>
        <v/>
      </c>
      <c r="C370" s="163" t="inlineStr">
        <is>
          <t>Seagrass</t>
        </is>
      </c>
      <c r="D370" s="178">
        <f>'Sequestration rates'!$D$22</f>
        <v/>
      </c>
      <c r="F370" s="126" t="inlineStr">
        <is>
          <t>Academic studies.</t>
        </is>
      </c>
    </row>
    <row r="371">
      <c r="A371" s="126" t="inlineStr">
        <is>
          <t>Germany</t>
        </is>
      </c>
      <c r="B371" s="195">
        <f t="array" ref="B371">INDEX(Countries!D5:D628, MATCH(A371, Countries!B5:B628, 0))</f>
        <v/>
      </c>
      <c r="C371" s="163" t="inlineStr">
        <is>
          <t>Seagrass</t>
        </is>
      </c>
      <c r="D371" s="178">
        <f>'Sequestration rates'!$D$22</f>
        <v/>
      </c>
      <c r="F371" s="126" t="inlineStr">
        <is>
          <t>Academic studies.</t>
        </is>
      </c>
    </row>
    <row r="372">
      <c r="A372" s="126" t="inlineStr">
        <is>
          <t>Croatia</t>
        </is>
      </c>
      <c r="B372" s="195">
        <f t="array" ref="B372">INDEX(Countries!D1:D629, MATCH(A372, Countries!B1:B629, 0))</f>
        <v/>
      </c>
      <c r="C372" s="163" t="inlineStr">
        <is>
          <t>Seagrass</t>
        </is>
      </c>
      <c r="D372" s="178">
        <f>'Sequestration rates'!$D$22</f>
        <v/>
      </c>
      <c r="F372" s="126" t="inlineStr">
        <is>
          <t>Academic studies.</t>
        </is>
      </c>
    </row>
    <row r="373">
      <c r="A373" s="126" t="inlineStr">
        <is>
          <t>United Kingdom of Great Britain and Northern Ireland</t>
        </is>
      </c>
      <c r="B373" s="195">
        <f t="array" ref="B373">INDEX(Countries!D1:D630, MATCH(A373, Countries!B1:B630, 0))</f>
        <v/>
      </c>
      <c r="C373" s="163" t="inlineStr">
        <is>
          <t>Seagrass</t>
        </is>
      </c>
      <c r="D373" s="178">
        <f>'Sequestration rates'!$D$22</f>
        <v/>
      </c>
      <c r="F373" s="126" t="inlineStr">
        <is>
          <t>Academic studies.</t>
        </is>
      </c>
    </row>
    <row r="374">
      <c r="A374" s="126" t="inlineStr">
        <is>
          <t>Malta</t>
        </is>
      </c>
      <c r="B374" s="195">
        <f t="array" ref="B374">INDEX(Countries!D2:D631, MATCH(A374, Countries!B2:B631, 0))</f>
        <v/>
      </c>
      <c r="C374" s="163" t="inlineStr">
        <is>
          <t>Seagrass</t>
        </is>
      </c>
      <c r="D374" s="178">
        <f>'Sequestration rates'!$D$22</f>
        <v/>
      </c>
      <c r="F374" s="126" t="inlineStr">
        <is>
          <t>Academic studies.</t>
        </is>
      </c>
    </row>
    <row r="375">
      <c r="A375" s="126" t="inlineStr">
        <is>
          <t>Cyprus</t>
        </is>
      </c>
      <c r="B375" s="195">
        <f t="array" ref="B375">INDEX(Countries!D1:D632, MATCH(A375, Countries!B1:B632, 0))</f>
        <v/>
      </c>
      <c r="C375" s="163" t="inlineStr">
        <is>
          <t>Seagrass</t>
        </is>
      </c>
      <c r="D375" s="178">
        <f>'Sequestration rates'!$D$22</f>
        <v/>
      </c>
      <c r="F375" s="126" t="inlineStr">
        <is>
          <t>Academic studies.</t>
        </is>
      </c>
    </row>
    <row r="376">
      <c r="A376" s="126" t="inlineStr">
        <is>
          <t>Norway</t>
        </is>
      </c>
      <c r="B376" s="195">
        <f t="array" ref="B376">INDEX(Countries!D2:D633, MATCH(A376, Countries!B2:B633, 0))</f>
        <v/>
      </c>
      <c r="C376" s="163" t="inlineStr">
        <is>
          <t>Seagrass</t>
        </is>
      </c>
      <c r="D376" s="178">
        <f>'Sequestration rates'!$D$22</f>
        <v/>
      </c>
      <c r="F376" s="126" t="inlineStr">
        <is>
          <t>Academic studies.</t>
        </is>
      </c>
    </row>
    <row r="377">
      <c r="A377" s="126" t="inlineStr">
        <is>
          <t>Albania</t>
        </is>
      </c>
      <c r="B377" s="195">
        <f t="array" ref="B377">INDEX(Countries!D3:D634, MATCH(A377, Countries!B3:B634, 0))</f>
        <v/>
      </c>
      <c r="C377" s="163" t="inlineStr">
        <is>
          <t>Seagrass</t>
        </is>
      </c>
      <c r="D377" s="178">
        <f>'Sequestration rates'!$D$22</f>
        <v/>
      </c>
      <c r="F377" s="126" t="inlineStr">
        <is>
          <t>Academic studies.</t>
        </is>
      </c>
    </row>
    <row r="378">
      <c r="A378" s="126" t="inlineStr">
        <is>
          <t>Algeria</t>
        </is>
      </c>
      <c r="B378" s="195">
        <f t="array" ref="B378">INDEX(Countries!D1:D635, MATCH(A378, Countries!B1:B635, 0))</f>
        <v/>
      </c>
      <c r="C378" s="163" t="inlineStr">
        <is>
          <t>Seagrass</t>
        </is>
      </c>
      <c r="D378" s="178">
        <f>'Sequestration rates'!$D$22</f>
        <v/>
      </c>
      <c r="F378" s="126" t="inlineStr">
        <is>
          <t>Academic studies.</t>
        </is>
      </c>
    </row>
    <row r="379">
      <c r="A379" s="126" t="inlineStr">
        <is>
          <t>Sweden</t>
        </is>
      </c>
      <c r="B379" s="195">
        <f t="array" ref="B379">INDEX(Countries!D2:D636, MATCH(A379, Countries!B2:B636, 0))</f>
        <v/>
      </c>
      <c r="C379" s="163" t="inlineStr">
        <is>
          <t>Seagrass</t>
        </is>
      </c>
      <c r="D379" s="178">
        <f>'Sequestration rates'!$D$22</f>
        <v/>
      </c>
      <c r="F379" s="126" t="inlineStr">
        <is>
          <t>Academic studies.</t>
        </is>
      </c>
    </row>
    <row r="380">
      <c r="A380" s="126" t="inlineStr">
        <is>
          <t>Israel</t>
        </is>
      </c>
      <c r="B380" s="195">
        <f t="array" ref="B380">INDEX(Countries!D1:D637, MATCH(A380, Countries!B1:B637, 0))</f>
        <v/>
      </c>
      <c r="C380" s="163" t="inlineStr">
        <is>
          <t>Seagrass</t>
        </is>
      </c>
      <c r="D380" s="178">
        <f>'Sequestration rates'!$D$22</f>
        <v/>
      </c>
      <c r="F380" s="126" t="inlineStr">
        <is>
          <t>Academic studies.</t>
        </is>
      </c>
    </row>
    <row r="381">
      <c r="A381" s="126" t="inlineStr">
        <is>
          <t>Montserrat</t>
        </is>
      </c>
      <c r="B381" s="195">
        <f t="array" ref="B381">INDEX(Countries!D2:D638, MATCH(A381, Countries!B2:B638, 0))</f>
        <v/>
      </c>
      <c r="C381" s="163" t="inlineStr">
        <is>
          <t>Seagrass</t>
        </is>
      </c>
      <c r="D381" s="178">
        <f>'Sequestration rates'!$D$22</f>
        <v/>
      </c>
      <c r="F381" s="126" t="inlineStr">
        <is>
          <t>Academic studies.</t>
        </is>
      </c>
    </row>
    <row r="382">
      <c r="A382" s="126" t="inlineStr">
        <is>
          <t>Libya</t>
        </is>
      </c>
      <c r="B382" s="195">
        <f t="array" ref="B382">INDEX(Countries!D1:D639, MATCH(A382, Countries!B1:B639, 0))</f>
        <v/>
      </c>
      <c r="C382" s="163" t="inlineStr">
        <is>
          <t>Seagrass</t>
        </is>
      </c>
      <c r="D382" s="178">
        <f>'Sequestration rates'!$D$22</f>
        <v/>
      </c>
      <c r="F382" s="126" t="inlineStr">
        <is>
          <t>Academic studies.</t>
        </is>
      </c>
    </row>
    <row r="383">
      <c r="A383" s="126" t="inlineStr">
        <is>
          <t>Netherlands</t>
        </is>
      </c>
      <c r="B383" s="195">
        <f t="array" ref="B383">INDEX(Countries!D147:D640, MATCH(A383, Countries!B147:B640, 0))</f>
        <v/>
      </c>
      <c r="C383" s="163" t="inlineStr">
        <is>
          <t>Seagrass</t>
        </is>
      </c>
      <c r="D383" s="178">
        <f>'Sequestration rates'!$D$22</f>
        <v/>
      </c>
      <c r="F383" s="126" t="inlineStr">
        <is>
          <t>Academic studies.</t>
        </is>
      </c>
    </row>
    <row r="384">
      <c r="A384" s="126" t="inlineStr">
        <is>
          <t>Poland</t>
        </is>
      </c>
      <c r="B384" s="195">
        <f t="array" ref="B384">INDEX(Countries!D1:D641, MATCH(A384, Countries!B1:B641, 0))</f>
        <v/>
      </c>
      <c r="C384" s="163" t="inlineStr">
        <is>
          <t>Seagrass</t>
        </is>
      </c>
      <c r="D384" s="178">
        <f>'Sequestration rates'!$D$22</f>
        <v/>
      </c>
      <c r="F384" s="126" t="inlineStr">
        <is>
          <t>Academic studies.</t>
        </is>
      </c>
    </row>
    <row r="385">
      <c r="A385" s="126" t="inlineStr">
        <is>
          <t>Turkey</t>
        </is>
      </c>
      <c r="B385" s="195">
        <f t="array" ref="B385">INDEX(Countries!D2:D642, MATCH(A385, Countries!B2:B642, 0))</f>
        <v/>
      </c>
      <c r="C385" s="163" t="inlineStr">
        <is>
          <t>Seagrass</t>
        </is>
      </c>
      <c r="D385" s="178">
        <f>'Sequestration rates'!$D$22</f>
        <v/>
      </c>
      <c r="F385" s="126" t="inlineStr">
        <is>
          <t>Academic studies.</t>
        </is>
      </c>
    </row>
    <row r="386">
      <c r="A386" s="126" t="inlineStr">
        <is>
          <t>Jordan</t>
        </is>
      </c>
      <c r="B386" s="195">
        <f t="array" ref="B386">INDEX(Countries!D3:D643, MATCH(A386, Countries!B3:B643, 0))</f>
        <v/>
      </c>
      <c r="C386" s="163" t="inlineStr">
        <is>
          <t>Seagrass</t>
        </is>
      </c>
      <c r="D386" s="178">
        <f>'Sequestration rates'!$D$22</f>
        <v/>
      </c>
      <c r="F386" s="126" t="inlineStr">
        <is>
          <t>Academic studies.</t>
        </is>
      </c>
    </row>
    <row r="387">
      <c r="A387" s="126" t="inlineStr">
        <is>
          <t>China, Hong Kong Special Administrative Region</t>
        </is>
      </c>
      <c r="B387" s="195">
        <f t="array" ref="B387">INDEX(Countries!D1:D644, MATCH(A387, Countries!B1:B644, 0))</f>
        <v/>
      </c>
      <c r="C387" s="163" t="inlineStr">
        <is>
          <t>Seagrass</t>
        </is>
      </c>
      <c r="D387" s="178">
        <f>'Sequestration rates'!$D$22</f>
        <v/>
      </c>
      <c r="F387" s="126" t="inlineStr">
        <is>
          <t>Academic studies.</t>
        </is>
      </c>
    </row>
    <row r="388">
      <c r="A388" s="126" t="inlineStr">
        <is>
          <t>Slovenia</t>
        </is>
      </c>
      <c r="B388" s="195">
        <f t="array" ref="B388">INDEX(Countries!D2:D645, MATCH(A388, Countries!B2:B645, 0))</f>
        <v/>
      </c>
      <c r="C388" s="163" t="inlineStr">
        <is>
          <t>Seagrass</t>
        </is>
      </c>
      <c r="D388" s="178">
        <f>'Sequestration rates'!$D$22</f>
        <v/>
      </c>
      <c r="F388" s="126" t="inlineStr">
        <is>
          <t>Academic studies.</t>
        </is>
      </c>
    </row>
    <row r="389">
      <c r="A389" s="126" t="inlineStr">
        <is>
          <t>Argentina</t>
        </is>
      </c>
      <c r="B389" s="195">
        <f t="array" ref="B389">INDEX(Countries!D3:D646, MATCH(A389, Countries!B3:B646, 0))</f>
        <v/>
      </c>
      <c r="C389" s="163" t="inlineStr">
        <is>
          <t>Seagrass</t>
        </is>
      </c>
      <c r="D389" s="178">
        <f>'Sequestration rates'!$D$22</f>
        <v/>
      </c>
      <c r="F389" s="126" t="inlineStr">
        <is>
          <t>Academic studies.</t>
        </is>
      </c>
    </row>
    <row r="390">
      <c r="A390" s="126" t="inlineStr">
        <is>
          <t>Azerbaijan</t>
        </is>
      </c>
      <c r="B390" s="195">
        <f t="array" ref="B390">INDEX(Countries!D4:D647, MATCH(A390, Countries!B4:B647, 0))</f>
        <v/>
      </c>
      <c r="C390" s="163" t="inlineStr">
        <is>
          <t>Seagrass</t>
        </is>
      </c>
      <c r="D390" s="178">
        <f>'Sequestration rates'!$D$22</f>
        <v/>
      </c>
      <c r="F390" s="126" t="inlineStr">
        <is>
          <t>Academic studies.</t>
        </is>
      </c>
    </row>
    <row r="391">
      <c r="A391" s="126" t="inlineStr">
        <is>
          <t>Belgium</t>
        </is>
      </c>
      <c r="B391" s="195">
        <f t="array" ref="B391">INDEX(Countries!D5:D648, MATCH(A391, Countries!B5:B648, 0))</f>
        <v/>
      </c>
      <c r="C391" s="163" t="inlineStr">
        <is>
          <t>Seagrass</t>
        </is>
      </c>
      <c r="D391" s="178">
        <f>'Sequestration rates'!$D$22</f>
        <v/>
      </c>
      <c r="F391" s="126" t="inlineStr">
        <is>
          <t>Academic studies.</t>
        </is>
      </c>
    </row>
    <row r="392">
      <c r="A392" s="126" t="inlineStr">
        <is>
          <t>Bosnia and Herzegovina</t>
        </is>
      </c>
      <c r="B392" s="195">
        <f t="array" ref="B392">INDEX(Countries!D6:D649, MATCH(A392, Countries!B6:B649, 0))</f>
        <v/>
      </c>
      <c r="C392" s="163" t="inlineStr">
        <is>
          <t>Seagrass</t>
        </is>
      </c>
      <c r="D392" s="178">
        <f>'Sequestration rates'!$D$22</f>
        <v/>
      </c>
      <c r="F392" s="126" t="inlineStr">
        <is>
          <t>Academic studies.</t>
        </is>
      </c>
    </row>
    <row r="393">
      <c r="A393" s="126" t="inlineStr">
        <is>
          <t>British Indian Ocean Territory</t>
        </is>
      </c>
      <c r="B393" s="195">
        <f t="array" ref="B393">INDEX(Countries!D7:D650, MATCH(A393, Countries!B7:B650, 0))</f>
        <v/>
      </c>
      <c r="C393" s="163" t="inlineStr">
        <is>
          <t>Seagrass</t>
        </is>
      </c>
      <c r="D393" s="178">
        <f>'Sequestration rates'!$D$22</f>
        <v/>
      </c>
      <c r="F393" s="126" t="inlineStr">
        <is>
          <t>Academic studies.</t>
        </is>
      </c>
    </row>
    <row r="394">
      <c r="A394" s="126" t="inlineStr">
        <is>
          <t>Bulgaria</t>
        </is>
      </c>
      <c r="B394" s="195">
        <f t="array" ref="B394">INDEX(Countries!D8:D651, MATCH(A394, Countries!B8:B651, 0))</f>
        <v/>
      </c>
      <c r="C394" s="163" t="inlineStr">
        <is>
          <t>Seagrass</t>
        </is>
      </c>
      <c r="D394" s="178">
        <f>'Sequestration rates'!$D$22</f>
        <v/>
      </c>
      <c r="F394" s="126" t="inlineStr">
        <is>
          <t>Academic studies.</t>
        </is>
      </c>
    </row>
    <row r="395">
      <c r="A395" s="126" t="inlineStr">
        <is>
          <t>Cabo Verde</t>
        </is>
      </c>
      <c r="B395" s="195">
        <f t="array" ref="B395">INDEX(Countries!D9:D652, MATCH(A395, Countries!B9:B652, 0))</f>
        <v/>
      </c>
      <c r="C395" s="163" t="inlineStr">
        <is>
          <t>Seagrass</t>
        </is>
      </c>
      <c r="D395" s="178">
        <f>'Sequestration rates'!$D$22</f>
        <v/>
      </c>
      <c r="F395" s="126" t="inlineStr">
        <is>
          <t>Academic studies.</t>
        </is>
      </c>
    </row>
    <row r="396">
      <c r="A396" s="126" t="inlineStr">
        <is>
          <t>Chile</t>
        </is>
      </c>
      <c r="B396" s="195">
        <f t="array" ref="B396">INDEX(Countries!D10:D653, MATCH(A396, Countries!B10:B653, 0))</f>
        <v/>
      </c>
      <c r="C396" s="163" t="inlineStr">
        <is>
          <t>Seagrass</t>
        </is>
      </c>
      <c r="D396" s="178">
        <f>'Sequestration rates'!$D$22</f>
        <v/>
      </c>
      <c r="F396" s="126" t="inlineStr">
        <is>
          <t>Academic studies.</t>
        </is>
      </c>
    </row>
    <row r="397">
      <c r="A397" s="126" t="inlineStr">
        <is>
          <t>Estonia</t>
        </is>
      </c>
      <c r="B397" s="195">
        <f t="array" ref="B397">INDEX(Countries!D11:D654, MATCH(A397, Countries!B11:B654, 0))</f>
        <v/>
      </c>
      <c r="C397" s="163" t="inlineStr">
        <is>
          <t>Seagrass</t>
        </is>
      </c>
      <c r="D397" s="178">
        <f>'Sequestration rates'!$D$22</f>
        <v/>
      </c>
      <c r="F397" s="126" t="inlineStr">
        <is>
          <t>Academic studies.</t>
        </is>
      </c>
    </row>
    <row r="398">
      <c r="A398" s="126" t="inlineStr">
        <is>
          <t>Falkland Islands (Malvinas)</t>
        </is>
      </c>
      <c r="B398" s="195">
        <f t="array" ref="B398">INDEX(Countries!D12:D655, MATCH(A398, Countries!B12:B655, 0))</f>
        <v/>
      </c>
      <c r="C398" s="163" t="inlineStr">
        <is>
          <t>Seagrass</t>
        </is>
      </c>
      <c r="D398" s="178">
        <f>'Sequestration rates'!$D$22</f>
        <v/>
      </c>
      <c r="F398" s="126" t="inlineStr">
        <is>
          <t>Academic studies.</t>
        </is>
      </c>
    </row>
    <row r="399">
      <c r="A399" s="126" t="inlineStr">
        <is>
          <t>Faroe Islands</t>
        </is>
      </c>
      <c r="B399" s="195">
        <f t="array" ref="B399">INDEX(Countries!D13:D656, MATCH(A399, Countries!B13:B656, 0))</f>
        <v/>
      </c>
      <c r="C399" s="163" t="inlineStr">
        <is>
          <t>Seagrass</t>
        </is>
      </c>
      <c r="D399" s="178">
        <f>'Sequestration rates'!$D$22</f>
        <v/>
      </c>
      <c r="F399" s="126" t="inlineStr">
        <is>
          <t>Academic studies.</t>
        </is>
      </c>
    </row>
    <row r="400">
      <c r="A400" s="126" t="inlineStr">
        <is>
          <t>Finland</t>
        </is>
      </c>
      <c r="B400" s="195">
        <f t="array" ref="B400">INDEX(Countries!D14:D657, MATCH(A400, Countries!B14:B657, 0))</f>
        <v/>
      </c>
      <c r="C400" s="163" t="inlineStr">
        <is>
          <t>Seagrass</t>
        </is>
      </c>
      <c r="D400" s="178">
        <f>'Sequestration rates'!$D$22</f>
        <v/>
      </c>
      <c r="F400" s="126" t="inlineStr">
        <is>
          <t>Academic studies.</t>
        </is>
      </c>
    </row>
    <row r="401">
      <c r="A401" s="126" t="inlineStr">
        <is>
          <t>Georgia</t>
        </is>
      </c>
      <c r="B401" s="195">
        <f t="array" ref="B401">INDEX(Countries!D15:D658, MATCH(A401, Countries!B15:B658, 0))</f>
        <v/>
      </c>
      <c r="C401" s="163" t="inlineStr">
        <is>
          <t>Seagrass</t>
        </is>
      </c>
      <c r="D401" s="178">
        <f>'Sequestration rates'!$D$22</f>
        <v/>
      </c>
      <c r="F401" s="126" t="inlineStr">
        <is>
          <t>Academic studies.</t>
        </is>
      </c>
    </row>
    <row r="402">
      <c r="A402" s="126" t="inlineStr">
        <is>
          <t>Gibraltar</t>
        </is>
      </c>
      <c r="B402" s="195">
        <f t="array" ref="B402">INDEX(Countries!D16:D659, MATCH(A402, Countries!B16:B659, 0))</f>
        <v/>
      </c>
      <c r="C402" s="163" t="inlineStr">
        <is>
          <t>Seagrass</t>
        </is>
      </c>
      <c r="D402" s="178">
        <f>'Sequestration rates'!$D$22</f>
        <v/>
      </c>
      <c r="F402" s="126" t="inlineStr">
        <is>
          <t>Academic studies.</t>
        </is>
      </c>
    </row>
    <row r="403">
      <c r="A403" s="126" t="inlineStr">
        <is>
          <t>Greenland</t>
        </is>
      </c>
      <c r="B403" s="195">
        <f t="array" ref="B403">INDEX(Countries!D17:D660, MATCH(A403, Countries!B17:B660, 0))</f>
        <v/>
      </c>
      <c r="C403" s="163" t="inlineStr">
        <is>
          <t>Seagrass</t>
        </is>
      </c>
      <c r="D403" s="178">
        <f>'Sequestration rates'!$D$22</f>
        <v/>
      </c>
      <c r="F403" s="126" t="inlineStr">
        <is>
          <t>Academic studies.</t>
        </is>
      </c>
    </row>
    <row r="404">
      <c r="A404" s="126" t="inlineStr">
        <is>
          <t>Guernsey</t>
        </is>
      </c>
      <c r="B404" s="195">
        <f t="array" ref="B404">INDEX(Countries!D18:D661, MATCH(A404, Countries!B18:B661, 0))</f>
        <v/>
      </c>
      <c r="C404" s="163" t="inlineStr">
        <is>
          <t>Seagrass</t>
        </is>
      </c>
      <c r="D404" s="178">
        <f>'Sequestration rates'!$D$22</f>
        <v/>
      </c>
      <c r="F404" s="126" t="inlineStr">
        <is>
          <t>Academic studies.</t>
        </is>
      </c>
    </row>
    <row r="405">
      <c r="A405" s="126" t="inlineStr">
        <is>
          <t>Iceland</t>
        </is>
      </c>
      <c r="B405" s="195">
        <f t="array" ref="B405">INDEX(Countries!D19:D662, MATCH(A405, Countries!B19:B662, 0))</f>
        <v/>
      </c>
      <c r="C405" s="163" t="inlineStr">
        <is>
          <t>Seagrass</t>
        </is>
      </c>
      <c r="D405" s="178">
        <f>'Sequestration rates'!$D$22</f>
        <v/>
      </c>
      <c r="F405" s="126" t="inlineStr">
        <is>
          <t>Academic studies.</t>
        </is>
      </c>
    </row>
    <row r="406">
      <c r="A406" s="126" t="inlineStr">
        <is>
          <t>Iraq</t>
        </is>
      </c>
      <c r="B406" s="195">
        <f t="array" ref="B406">INDEX(Countries!D20:D663, MATCH(A406, Countries!B20:B663, 0))</f>
        <v/>
      </c>
      <c r="C406" s="163" t="inlineStr">
        <is>
          <t>Seagrass</t>
        </is>
      </c>
      <c r="D406" s="178">
        <f>'Sequestration rates'!$D$22</f>
        <v/>
      </c>
      <c r="F406" s="126" t="inlineStr">
        <is>
          <t>Academic studies.</t>
        </is>
      </c>
    </row>
    <row r="407">
      <c r="A407" s="126" t="inlineStr">
        <is>
          <t>Ireland</t>
        </is>
      </c>
      <c r="B407" s="195">
        <f t="array" ref="B407">INDEX(Countries!D21:D664, MATCH(A407, Countries!B21:B664, 0))</f>
        <v/>
      </c>
      <c r="C407" s="163" t="inlineStr">
        <is>
          <t>Seagrass</t>
        </is>
      </c>
      <c r="D407" s="178">
        <f>'Sequestration rates'!$D$22</f>
        <v/>
      </c>
      <c r="F407" s="126" t="inlineStr">
        <is>
          <t>Academic studies.</t>
        </is>
      </c>
    </row>
    <row r="408">
      <c r="A408" s="126" t="inlineStr">
        <is>
          <t>Isle of Man</t>
        </is>
      </c>
      <c r="B408" s="195">
        <f t="array" ref="B408">INDEX(Countries!D22:D665, MATCH(A408, Countries!B22:B665, 0))</f>
        <v/>
      </c>
      <c r="C408" s="163" t="inlineStr">
        <is>
          <t>Seagrass</t>
        </is>
      </c>
      <c r="D408" s="178">
        <f>'Sequestration rates'!$D$22</f>
        <v/>
      </c>
      <c r="F408" s="126" t="inlineStr">
        <is>
          <t>Academic studies.</t>
        </is>
      </c>
    </row>
    <row r="409">
      <c r="A409" s="126" t="inlineStr">
        <is>
          <t>Jersey</t>
        </is>
      </c>
      <c r="B409" s="195">
        <f t="array" ref="B409">INDEX(Countries!D23:D666, MATCH(A409, Countries!B23:B666, 0))</f>
        <v/>
      </c>
      <c r="C409" s="163" t="inlineStr">
        <is>
          <t>Seagrass</t>
        </is>
      </c>
      <c r="D409" s="178">
        <f>'Sequestration rates'!$D$22</f>
        <v/>
      </c>
      <c r="F409" s="126" t="inlineStr">
        <is>
          <t>Academic studies.</t>
        </is>
      </c>
    </row>
    <row r="410">
      <c r="A410" s="126" t="inlineStr">
        <is>
          <t>Kazakhstan</t>
        </is>
      </c>
      <c r="B410" s="195">
        <f t="array" ref="B410">INDEX(Countries!D24:D667, MATCH(A410, Countries!B24:B667, 0))</f>
        <v/>
      </c>
      <c r="C410" s="163" t="inlineStr">
        <is>
          <t>Seagrass</t>
        </is>
      </c>
      <c r="D410" s="178">
        <f>'Sequestration rates'!$D$22</f>
        <v/>
      </c>
      <c r="F410" s="126" t="inlineStr">
        <is>
          <t>Academic studies.</t>
        </is>
      </c>
    </row>
    <row r="411">
      <c r="A411" s="126" t="inlineStr">
        <is>
          <t>Democratic People's Republic of Korea</t>
        </is>
      </c>
      <c r="B411" s="195">
        <f t="array" ref="B411">INDEX(Countries!D1:D668, MATCH(A411, Countries!B1:B668, 0))</f>
        <v/>
      </c>
      <c r="C411" s="163" t="inlineStr">
        <is>
          <t>Seagrass</t>
        </is>
      </c>
      <c r="D411" s="178">
        <f>'Sequestration rates'!$D$22</f>
        <v/>
      </c>
      <c r="F411" s="126" t="inlineStr">
        <is>
          <t>Academic studies.</t>
        </is>
      </c>
    </row>
    <row r="412">
      <c r="A412" s="126" t="inlineStr">
        <is>
          <t>Republic of Korea</t>
        </is>
      </c>
      <c r="B412" s="195">
        <f t="array" ref="B412">INDEX(Countries!D2:D669, MATCH(A412, Countries!B2:B669, 0))</f>
        <v/>
      </c>
      <c r="C412" s="163" t="inlineStr">
        <is>
          <t>Seagrass</t>
        </is>
      </c>
      <c r="D412" s="178">
        <f>'Sequestration rates'!$D$22</f>
        <v/>
      </c>
      <c r="F412" s="126" t="inlineStr">
        <is>
          <t>Academic studies.</t>
        </is>
      </c>
    </row>
    <row r="413">
      <c r="A413" s="126" t="inlineStr">
        <is>
          <t>Latvia</t>
        </is>
      </c>
      <c r="B413" s="195">
        <f t="array" ref="B413">INDEX(Countries!D3:D670, MATCH(A413, Countries!B3:B670, 0))</f>
        <v/>
      </c>
      <c r="C413" s="163" t="inlineStr">
        <is>
          <t>Seagrass</t>
        </is>
      </c>
      <c r="D413" s="178">
        <f>'Sequestration rates'!$D$22</f>
        <v/>
      </c>
      <c r="F413" s="126" t="inlineStr">
        <is>
          <t>Academic studies.</t>
        </is>
      </c>
    </row>
    <row r="414">
      <c r="A414" s="126" t="inlineStr">
        <is>
          <t>Lebanon</t>
        </is>
      </c>
      <c r="B414" s="195">
        <f t="array" ref="B414">INDEX(Countries!D4:D671, MATCH(A414, Countries!B4:B671, 0))</f>
        <v/>
      </c>
      <c r="C414" s="163" t="inlineStr">
        <is>
          <t>Seagrass</t>
        </is>
      </c>
      <c r="D414" s="178">
        <f>'Sequestration rates'!$D$22</f>
        <v/>
      </c>
      <c r="F414" s="126" t="inlineStr">
        <is>
          <t>Academic studies.</t>
        </is>
      </c>
    </row>
    <row r="415">
      <c r="A415" s="126" t="inlineStr">
        <is>
          <t>Lithuania</t>
        </is>
      </c>
      <c r="B415" s="195">
        <f t="array" ref="B415">INDEX(Countries!D5:D672, MATCH(A415, Countries!B5:B672, 0))</f>
        <v/>
      </c>
      <c r="C415" s="163" t="inlineStr">
        <is>
          <t>Seagrass</t>
        </is>
      </c>
      <c r="D415" s="178">
        <f>'Sequestration rates'!$D$22</f>
        <v/>
      </c>
      <c r="F415" s="126" t="inlineStr">
        <is>
          <t>Academic studies.</t>
        </is>
      </c>
    </row>
    <row r="416">
      <c r="A416" s="126" t="inlineStr">
        <is>
          <t>China, Macao Special Administrative Region</t>
        </is>
      </c>
      <c r="B416" s="195">
        <f t="array" ref="B416">INDEX(Countries!D6:D673, MATCH(A416, Countries!B6:B673, 0))</f>
        <v/>
      </c>
      <c r="C416" s="163" t="inlineStr">
        <is>
          <t>Seagrass</t>
        </is>
      </c>
      <c r="D416" s="178">
        <f>'Sequestration rates'!$D$22</f>
        <v/>
      </c>
      <c r="F416" s="126" t="inlineStr">
        <is>
          <t>Academic studies.</t>
        </is>
      </c>
    </row>
    <row r="417">
      <c r="A417" s="126" t="inlineStr">
        <is>
          <t>Monaco</t>
        </is>
      </c>
      <c r="B417" s="195">
        <f t="array" ref="B417">INDEX(Countries!D7:D674, MATCH(A417, Countries!B7:B674, 0))</f>
        <v/>
      </c>
      <c r="C417" s="163" t="inlineStr">
        <is>
          <t>Seagrass</t>
        </is>
      </c>
      <c r="D417" s="178">
        <f>'Sequestration rates'!$D$22</f>
        <v/>
      </c>
      <c r="F417" s="126" t="inlineStr">
        <is>
          <t>Academic studies.</t>
        </is>
      </c>
    </row>
    <row r="418">
      <c r="A418" s="126" t="inlineStr">
        <is>
          <t>Montenegro</t>
        </is>
      </c>
      <c r="B418" s="195">
        <f t="array" ref="B418">INDEX(Countries!D8:D675, MATCH(A418, Countries!B8:B675, 0))</f>
        <v/>
      </c>
      <c r="C418" s="163" t="inlineStr">
        <is>
          <t>Seagrass</t>
        </is>
      </c>
      <c r="D418" s="178">
        <f>'Sequestration rates'!$D$22</f>
        <v/>
      </c>
      <c r="F418" s="126" t="inlineStr">
        <is>
          <t>Academic studies.</t>
        </is>
      </c>
    </row>
    <row r="419">
      <c r="A419" s="126" t="inlineStr">
        <is>
          <t>Morocco</t>
        </is>
      </c>
      <c r="B419" s="195">
        <f t="array" ref="B419">INDEX(Countries!D9:D676, MATCH(A419, Countries!B9:B676, 0))</f>
        <v/>
      </c>
      <c r="C419" s="163" t="inlineStr">
        <is>
          <t>Seagrass</t>
        </is>
      </c>
      <c r="D419" s="178">
        <f>'Sequestration rates'!$D$22</f>
        <v/>
      </c>
      <c r="F419" s="126" t="inlineStr">
        <is>
          <t>Academic studies.</t>
        </is>
      </c>
    </row>
    <row r="420">
      <c r="A420" s="126" t="inlineStr">
        <is>
          <t>Namibia</t>
        </is>
      </c>
      <c r="B420" s="195">
        <f t="array" ref="B420">INDEX(Countries!D10:D677, MATCH(A420, Countries!B10:B677, 0))</f>
        <v/>
      </c>
      <c r="C420" s="163" t="inlineStr">
        <is>
          <t>Seagrass</t>
        </is>
      </c>
      <c r="D420" s="178">
        <f>'Sequestration rates'!$D$22</f>
        <v/>
      </c>
      <c r="F420" s="126" t="inlineStr">
        <is>
          <t>Academic studies.</t>
        </is>
      </c>
    </row>
    <row r="421">
      <c r="A421" s="126" t="inlineStr">
        <is>
          <t>Nauru</t>
        </is>
      </c>
      <c r="B421" s="195">
        <f t="array" ref="B421">INDEX(Countries!D11:D678, MATCH(A421, Countries!B11:B678, 0))</f>
        <v/>
      </c>
      <c r="C421" s="163" t="inlineStr">
        <is>
          <t>Seagrass</t>
        </is>
      </c>
      <c r="D421" s="178">
        <f>'Sequestration rates'!$D$22</f>
        <v/>
      </c>
      <c r="F421" s="126" t="inlineStr">
        <is>
          <t>Academic studies.</t>
        </is>
      </c>
    </row>
    <row r="422">
      <c r="A422" s="126" t="inlineStr">
        <is>
          <t>Niue</t>
        </is>
      </c>
      <c r="B422" s="195">
        <f t="array" ref="B422">INDEX(Countries!D12:D679, MATCH(A422, Countries!B12:B679, 0))</f>
        <v/>
      </c>
      <c r="C422" s="163" t="inlineStr">
        <is>
          <t>Seagrass</t>
        </is>
      </c>
      <c r="D422" s="178">
        <f>'Sequestration rates'!$D$22</f>
        <v/>
      </c>
      <c r="F422" s="126" t="inlineStr">
        <is>
          <t>Academic studies.</t>
        </is>
      </c>
    </row>
    <row r="423">
      <c r="A423" s="126" t="inlineStr">
        <is>
          <t>Northern Mariana Islands</t>
        </is>
      </c>
      <c r="B423" s="195">
        <f t="array" ref="B423">INDEX(Countries!D13:D680, MATCH(A423, Countries!B13:B680, 0))</f>
        <v/>
      </c>
      <c r="C423" s="163" t="inlineStr">
        <is>
          <t>Seagrass</t>
        </is>
      </c>
      <c r="D423" s="178">
        <f>'Sequestration rates'!$D$22</f>
        <v/>
      </c>
      <c r="F423" s="126" t="inlineStr">
        <is>
          <t>Academic studies.</t>
        </is>
      </c>
    </row>
    <row r="424">
      <c r="A424" s="126" t="inlineStr">
        <is>
          <t>Pitcairn</t>
        </is>
      </c>
      <c r="B424" s="195">
        <f t="array" ref="B424">INDEX(Countries!D14:D681, MATCH(A424, Countries!B14:B681, 0))</f>
        <v/>
      </c>
      <c r="C424" s="163" t="inlineStr">
        <is>
          <t>Seagrass</t>
        </is>
      </c>
      <c r="D424" s="178">
        <f>'Sequestration rates'!$D$22</f>
        <v/>
      </c>
      <c r="F424" s="126" t="inlineStr">
        <is>
          <t>Academic studies.</t>
        </is>
      </c>
    </row>
    <row r="425">
      <c r="A425" s="126" t="inlineStr">
        <is>
          <t>Portugal</t>
        </is>
      </c>
      <c r="B425" s="195">
        <f t="array" ref="B425">INDEX(Countries!D15:D682, MATCH(A425, Countries!B15:B682, 0))</f>
        <v/>
      </c>
      <c r="C425" s="163" t="inlineStr">
        <is>
          <t>Seagrass</t>
        </is>
      </c>
      <c r="D425" s="178">
        <f>'Sequestration rates'!$D$22</f>
        <v/>
      </c>
      <c r="F425" s="126" t="inlineStr">
        <is>
          <t>Academic studies.</t>
        </is>
      </c>
    </row>
    <row r="426">
      <c r="A426" s="126" t="inlineStr">
        <is>
          <t>Réunion</t>
        </is>
      </c>
      <c r="B426" s="195">
        <f t="array" ref="B426">INDEX(Countries!D1:D683, MATCH(A426, Countries!B1:B683, 0))</f>
        <v/>
      </c>
      <c r="C426" s="163" t="inlineStr">
        <is>
          <t>Seagrass</t>
        </is>
      </c>
      <c r="D426" s="178">
        <f>'Sequestration rates'!$D$22</f>
        <v/>
      </c>
      <c r="F426" s="126" t="inlineStr">
        <is>
          <t>Academic studies.</t>
        </is>
      </c>
    </row>
    <row r="427">
      <c r="A427" s="126" t="inlineStr">
        <is>
          <t>Romania</t>
        </is>
      </c>
      <c r="B427" s="195">
        <f t="array" ref="B427">INDEX(Countries!D1:D684, MATCH(A427, Countries!B1:B684, 0))</f>
        <v/>
      </c>
      <c r="C427" s="163" t="inlineStr">
        <is>
          <t>Seagrass</t>
        </is>
      </c>
      <c r="D427" s="178">
        <f>'Sequestration rates'!$D$22</f>
        <v/>
      </c>
      <c r="F427" s="126" t="inlineStr">
        <is>
          <t>Academic studies.</t>
        </is>
      </c>
    </row>
    <row r="428">
      <c r="A428" s="126" t="inlineStr">
        <is>
          <t>Saint Helena</t>
        </is>
      </c>
      <c r="B428" s="195">
        <f t="array" ref="B428">INDEX(Countries!D192:D685, MATCH(A428, Countries!B192:B685, 0))</f>
        <v/>
      </c>
      <c r="C428" s="163" t="inlineStr">
        <is>
          <t>Seagrass</t>
        </is>
      </c>
      <c r="D428" s="178">
        <f>'Sequestration rates'!$D$22</f>
        <v/>
      </c>
      <c r="F428" s="126" t="inlineStr">
        <is>
          <t>Academic studies.</t>
        </is>
      </c>
    </row>
    <row r="429">
      <c r="A429" s="126" t="inlineStr">
        <is>
          <t>Saint Pierre and Miquelon</t>
        </is>
      </c>
      <c r="B429" s="195">
        <f t="array" ref="B429">INDEX(Countries!D193:D686, MATCH(A429, Countries!B193:B686, 0))</f>
        <v/>
      </c>
      <c r="C429" s="163" t="inlineStr">
        <is>
          <t>Seagrass</t>
        </is>
      </c>
      <c r="D429" s="178">
        <f>'Sequestration rates'!$D$22</f>
        <v/>
      </c>
      <c r="F429" s="126" t="inlineStr">
        <is>
          <t>Academic studies.</t>
        </is>
      </c>
    </row>
    <row r="430">
      <c r="A430" s="126" t="inlineStr">
        <is>
          <t>Syrian Arab Republic</t>
        </is>
      </c>
      <c r="B430" s="195">
        <f t="array" ref="B430">INDEX(Countries!D194:D687, MATCH(A430, Countries!B194:B687, 0))</f>
        <v/>
      </c>
      <c r="C430" s="163" t="inlineStr">
        <is>
          <t>Seagrass</t>
        </is>
      </c>
      <c r="D430" s="178">
        <f>'Sequestration rates'!$D$22</f>
        <v/>
      </c>
      <c r="F430" s="126" t="inlineStr">
        <is>
          <t>Academic studies.</t>
        </is>
      </c>
    </row>
    <row r="431">
      <c r="A431" s="126" t="inlineStr">
        <is>
          <t>Tokelau</t>
        </is>
      </c>
      <c r="B431" s="195">
        <f t="array" ref="B431">INDEX(Countries!D195:D688, MATCH(A431, Countries!B195:B688, 0))</f>
        <v/>
      </c>
      <c r="C431" s="163" t="inlineStr">
        <is>
          <t>Seagrass</t>
        </is>
      </c>
      <c r="D431" s="178">
        <f>'Sequestration rates'!$D$22</f>
        <v/>
      </c>
      <c r="F431" s="126" t="inlineStr">
        <is>
          <t>Academic studies.</t>
        </is>
      </c>
    </row>
    <row r="432">
      <c r="A432" s="126" t="inlineStr">
        <is>
          <t>Turkmenistan</t>
        </is>
      </c>
      <c r="B432" s="195">
        <f t="array" ref="B432">INDEX(Countries!D1:D689, MATCH(A432, Countries!B1:B689, 0))</f>
        <v/>
      </c>
      <c r="C432" s="163" t="inlineStr">
        <is>
          <t>Seagrass</t>
        </is>
      </c>
      <c r="D432" s="178">
        <f>'Sequestration rates'!$D$22</f>
        <v/>
      </c>
      <c r="F432" s="126" t="inlineStr">
        <is>
          <t>Academic studies.</t>
        </is>
      </c>
    </row>
    <row r="433">
      <c r="A433" s="126" t="inlineStr">
        <is>
          <t>Uruguay</t>
        </is>
      </c>
      <c r="B433" s="195">
        <f t="array" ref="B433">INDEX(Countries!D2:D690, MATCH(A433, Countries!B2:B690, 0))</f>
        <v/>
      </c>
      <c r="C433" s="163" t="inlineStr">
        <is>
          <t>Seagrass</t>
        </is>
      </c>
      <c r="D433" s="178">
        <f>'Sequestration rates'!$D$22</f>
        <v/>
      </c>
      <c r="F433" s="126" t="inlineStr">
        <is>
          <t>Academic studies.</t>
        </is>
      </c>
    </row>
    <row r="434">
      <c r="A434" s="126" t="inlineStr">
        <is>
          <t>Western Sahara</t>
        </is>
      </c>
      <c r="B434" s="195">
        <f t="array" ref="B434">INDEX(Countries!D3:D691, MATCH(A434, Countries!B3:B691, 0))</f>
        <v/>
      </c>
      <c r="C434" s="163" t="inlineStr">
        <is>
          <t>Seagrass</t>
        </is>
      </c>
      <c r="D434" s="178">
        <f>'Sequestration rates'!$D$22</f>
        <v/>
      </c>
      <c r="F434" s="126" t="inlineStr">
        <is>
          <t>Academic studies.</t>
        </is>
      </c>
    </row>
    <row r="435">
      <c r="A435" s="126" t="inlineStr">
        <is>
          <t>Afghanistan</t>
        </is>
      </c>
      <c r="B435" s="195">
        <f t="array" ref="B435">INDEX(Countries!D1:D692, MATCH(A435, Countries!B1:B692, 0))</f>
        <v/>
      </c>
      <c r="C435" s="163" t="inlineStr">
        <is>
          <t>Seagrass</t>
        </is>
      </c>
      <c r="D435" s="178">
        <f>'Sequestration rates'!$D$22</f>
        <v/>
      </c>
      <c r="F435" s="126" t="inlineStr">
        <is>
          <t>Academic studies.</t>
        </is>
      </c>
    </row>
    <row r="436">
      <c r="A436" s="126" t="inlineStr">
        <is>
          <t>Armenia</t>
        </is>
      </c>
      <c r="B436" s="195">
        <f t="array" ref="B436">INDEX(Countries!D5:D693, MATCH(A436, Countries!B5:B693, 0))</f>
        <v/>
      </c>
      <c r="C436" s="163" t="inlineStr">
        <is>
          <t>Seagrass</t>
        </is>
      </c>
      <c r="D436" s="178">
        <f>'Sequestration rates'!$D$22</f>
        <v/>
      </c>
      <c r="F436" s="126" t="inlineStr">
        <is>
          <t>Academic studies.</t>
        </is>
      </c>
    </row>
    <row r="437">
      <c r="A437" s="126" t="inlineStr">
        <is>
          <t>Austria</t>
        </is>
      </c>
      <c r="B437" s="195">
        <f t="array" ref="B437">INDEX(Countries!D6:D694, MATCH(A437, Countries!B6:B694, 0))</f>
        <v/>
      </c>
      <c r="C437" s="163" t="inlineStr">
        <is>
          <t>Seagrass</t>
        </is>
      </c>
      <c r="D437" s="178">
        <f>'Sequestration rates'!$D$22</f>
        <v/>
      </c>
      <c r="F437" s="126" t="inlineStr">
        <is>
          <t>Academic studies.</t>
        </is>
      </c>
    </row>
    <row r="438">
      <c r="A438" s="126" t="inlineStr">
        <is>
          <t>Burundi</t>
        </is>
      </c>
      <c r="B438" s="195">
        <f t="array" ref="B438">INDEX(Countries!D7:D695, MATCH(A438, Countries!B7:B695, 0))</f>
        <v/>
      </c>
      <c r="C438" s="163" t="inlineStr">
        <is>
          <t>Seagrass</t>
        </is>
      </c>
      <c r="D438" s="178">
        <f>'Sequestration rates'!$D$22</f>
        <v/>
      </c>
      <c r="F438" s="126" t="inlineStr">
        <is>
          <t>Academic studies.</t>
        </is>
      </c>
    </row>
    <row r="439">
      <c r="A439" s="126" t="inlineStr">
        <is>
          <t>Burkina Faso</t>
        </is>
      </c>
      <c r="B439" s="195">
        <f t="array" ref="B439">INDEX(Countries!D8:D696, MATCH(A439, Countries!B8:B696, 0))</f>
        <v/>
      </c>
      <c r="C439" s="163" t="inlineStr">
        <is>
          <t>Seagrass</t>
        </is>
      </c>
      <c r="D439" s="178">
        <f>'Sequestration rates'!$D$22</f>
        <v/>
      </c>
      <c r="F439" s="126" t="inlineStr">
        <is>
          <t>Academic studies.</t>
        </is>
      </c>
    </row>
    <row r="440">
      <c r="A440" s="126" t="inlineStr">
        <is>
          <t>Belarus</t>
        </is>
      </c>
      <c r="B440" s="195">
        <f t="array" ref="B440">INDEX(Countries!D9:D697, MATCH(A440, Countries!B9:B697, 0))</f>
        <v/>
      </c>
      <c r="C440" s="163" t="inlineStr">
        <is>
          <t>Seagrass</t>
        </is>
      </c>
      <c r="D440" s="178">
        <f>'Sequestration rates'!$D$22</f>
        <v/>
      </c>
      <c r="F440" s="126" t="inlineStr">
        <is>
          <t>Academic studies.</t>
        </is>
      </c>
    </row>
    <row r="441">
      <c r="A441" s="126" t="inlineStr">
        <is>
          <t>Bolivia (Plurinational State of)</t>
        </is>
      </c>
      <c r="B441" s="195">
        <f t="array" ref="B441">INDEX(Countries!D10:D698, MATCH(A441, Countries!B10:B698, 0))</f>
        <v/>
      </c>
      <c r="C441" s="163" t="inlineStr">
        <is>
          <t>Seagrass</t>
        </is>
      </c>
      <c r="D441" s="178">
        <f>'Sequestration rates'!$D$22</f>
        <v/>
      </c>
      <c r="F441" s="126" t="inlineStr">
        <is>
          <t>Academic studies.</t>
        </is>
      </c>
    </row>
    <row r="442">
      <c r="A442" s="126" t="inlineStr">
        <is>
          <t>Bhutan</t>
        </is>
      </c>
      <c r="B442" s="195">
        <f t="array" ref="B442">INDEX(Countries!D11:D699, MATCH(A442, Countries!B11:B699, 0))</f>
        <v/>
      </c>
      <c r="C442" s="163" t="inlineStr">
        <is>
          <t>Seagrass</t>
        </is>
      </c>
      <c r="D442" s="178">
        <f>'Sequestration rates'!$D$22</f>
        <v/>
      </c>
      <c r="F442" s="126" t="inlineStr">
        <is>
          <t>Academic studies.</t>
        </is>
      </c>
    </row>
    <row r="443">
      <c r="A443" s="126" t="inlineStr">
        <is>
          <t>Botswana</t>
        </is>
      </c>
      <c r="B443" s="195">
        <f t="array" ref="B443">INDEX(Countries!D2:D700, MATCH(A443, Countries!B2:B700, 0))</f>
        <v/>
      </c>
      <c r="C443" s="163" t="inlineStr">
        <is>
          <t>Seagrass</t>
        </is>
      </c>
      <c r="D443" s="178">
        <f>'Sequestration rates'!$D$22</f>
        <v/>
      </c>
      <c r="F443" s="126" t="inlineStr">
        <is>
          <t>Academic studies.</t>
        </is>
      </c>
    </row>
    <row r="444">
      <c r="A444" s="126" t="inlineStr">
        <is>
          <t>Central African Republic</t>
        </is>
      </c>
      <c r="B444" s="195">
        <f t="array" ref="B444">INDEX(Countries!D3:D701, MATCH(A444, Countries!B3:B701, 0))</f>
        <v/>
      </c>
      <c r="C444" s="163" t="inlineStr">
        <is>
          <t>Seagrass</t>
        </is>
      </c>
      <c r="D444" s="178">
        <f>'Sequestration rates'!$D$22</f>
        <v/>
      </c>
      <c r="F444" s="126" t="inlineStr">
        <is>
          <t>Academic studies.</t>
        </is>
      </c>
    </row>
    <row r="445">
      <c r="A445" s="126" t="inlineStr">
        <is>
          <t>Switzerland</t>
        </is>
      </c>
      <c r="B445" s="195">
        <f t="array" ref="B445">INDEX(Countries!D4:D702, MATCH(A445, Countries!B4:B702, 0))</f>
        <v/>
      </c>
      <c r="C445" s="163" t="inlineStr">
        <is>
          <t>Seagrass</t>
        </is>
      </c>
      <c r="D445" s="178">
        <f>'Sequestration rates'!$D$22</f>
        <v/>
      </c>
      <c r="F445" s="126" t="inlineStr">
        <is>
          <t>Academic studies.</t>
        </is>
      </c>
    </row>
    <row r="446">
      <c r="A446" s="126" t="inlineStr">
        <is>
          <t>Czechia</t>
        </is>
      </c>
      <c r="B446" s="195">
        <f t="array" ref="B446">INDEX(Countries!D5:D703, MATCH(A446, Countries!B5:B703, 0))</f>
        <v/>
      </c>
      <c r="C446" s="163" t="inlineStr">
        <is>
          <t>Seagrass</t>
        </is>
      </c>
      <c r="D446" s="178">
        <f>'Sequestration rates'!$D$22</f>
        <v/>
      </c>
      <c r="F446" s="126" t="inlineStr">
        <is>
          <t>Academic studies.</t>
        </is>
      </c>
    </row>
    <row r="447">
      <c r="A447" s="126" t="inlineStr">
        <is>
          <t>Ethiopia</t>
        </is>
      </c>
      <c r="B447" s="195">
        <f t="array" ref="B447">INDEX(Countries!D6:D704, MATCH(A447, Countries!B6:B704, 0))</f>
        <v/>
      </c>
      <c r="C447" s="163" t="inlineStr">
        <is>
          <t>Seagrass</t>
        </is>
      </c>
      <c r="D447" s="178">
        <f>'Sequestration rates'!$D$22</f>
        <v/>
      </c>
      <c r="F447" s="126" t="inlineStr">
        <is>
          <t>Academic studies.</t>
        </is>
      </c>
    </row>
    <row r="448">
      <c r="A448" s="126" t="inlineStr">
        <is>
          <t>Hungary</t>
        </is>
      </c>
      <c r="B448" s="195">
        <f t="array" ref="B448">INDEX(Countries!D7:D705, MATCH(A448, Countries!B7:B705, 0))</f>
        <v/>
      </c>
      <c r="C448" s="163" t="inlineStr">
        <is>
          <t>Seagrass</t>
        </is>
      </c>
      <c r="D448" s="178">
        <f>'Sequestration rates'!$D$22</f>
        <v/>
      </c>
      <c r="F448" s="126" t="inlineStr">
        <is>
          <t>Academic studies.</t>
        </is>
      </c>
    </row>
    <row r="449">
      <c r="A449" s="126" t="inlineStr">
        <is>
          <t>Kyrgyzstan</t>
        </is>
      </c>
      <c r="B449" s="195">
        <f t="array" ref="B449">INDEX(Countries!D8:D706, MATCH(A449, Countries!B8:B706, 0))</f>
        <v/>
      </c>
      <c r="C449" s="163" t="inlineStr">
        <is>
          <t>Seagrass</t>
        </is>
      </c>
      <c r="D449" s="178">
        <f>'Sequestration rates'!$D$22</f>
        <v/>
      </c>
      <c r="F449" s="126" t="inlineStr">
        <is>
          <t>Academic studies.</t>
        </is>
      </c>
    </row>
    <row r="450">
      <c r="A450" s="126" t="inlineStr">
        <is>
          <t>Lao People's Democratic Republic</t>
        </is>
      </c>
      <c r="B450" s="195">
        <f t="array" ref="B450">INDEX(Countries!D9:D707, MATCH(A450, Countries!B9:B707, 0))</f>
        <v/>
      </c>
      <c r="C450" s="163" t="inlineStr">
        <is>
          <t>Seagrass</t>
        </is>
      </c>
      <c r="D450" s="178">
        <f>'Sequestration rates'!$D$22</f>
        <v/>
      </c>
      <c r="F450" s="126" t="inlineStr">
        <is>
          <t>Academic studies.</t>
        </is>
      </c>
    </row>
    <row r="451">
      <c r="A451" s="126" t="inlineStr">
        <is>
          <t>Lesotho</t>
        </is>
      </c>
      <c r="B451" s="195">
        <f t="array" ref="B451">INDEX(Countries!D10:D708, MATCH(A451, Countries!B10:B708, 0))</f>
        <v/>
      </c>
      <c r="C451" s="163" t="inlineStr">
        <is>
          <t>Seagrass</t>
        </is>
      </c>
      <c r="D451" s="178">
        <f>'Sequestration rates'!$D$22</f>
        <v/>
      </c>
      <c r="F451" s="126" t="inlineStr">
        <is>
          <t>Academic studies.</t>
        </is>
      </c>
    </row>
    <row r="452">
      <c r="A452" s="126" t="inlineStr">
        <is>
          <t>Luxembourg</t>
        </is>
      </c>
      <c r="B452" s="195">
        <f t="array" ref="B452">INDEX(Countries!D11:D709, MATCH(A452, Countries!B11:B709, 0))</f>
        <v/>
      </c>
      <c r="C452" s="163" t="inlineStr">
        <is>
          <t>Seagrass</t>
        </is>
      </c>
      <c r="D452" s="178">
        <f>'Sequestration rates'!$D$22</f>
        <v/>
      </c>
      <c r="F452" s="126" t="inlineStr">
        <is>
          <t>Academic studies.</t>
        </is>
      </c>
    </row>
    <row r="453">
      <c r="A453" s="126" t="inlineStr">
        <is>
          <t>Republic of Moldova</t>
        </is>
      </c>
      <c r="B453" s="195">
        <f t="array" ref="B453">INDEX(Countries!D12:D710, MATCH(A453, Countries!B12:B710, 0))</f>
        <v/>
      </c>
      <c r="C453" s="163" t="inlineStr">
        <is>
          <t>Seagrass</t>
        </is>
      </c>
      <c r="D453" s="178">
        <f>'Sequestration rates'!$D$22</f>
        <v/>
      </c>
      <c r="F453" s="126" t="inlineStr">
        <is>
          <t>Academic studies.</t>
        </is>
      </c>
    </row>
    <row r="454">
      <c r="A454" s="126" t="inlineStr">
        <is>
          <t>North Macedonia</t>
        </is>
      </c>
      <c r="B454" s="195">
        <f t="array" ref="B454">INDEX(Countries!D13:D711, MATCH(A454, Countries!B13:B711, 0))</f>
        <v/>
      </c>
      <c r="C454" s="163" t="inlineStr">
        <is>
          <t>Seagrass</t>
        </is>
      </c>
      <c r="D454" s="178">
        <f>'Sequestration rates'!$D$22</f>
        <v/>
      </c>
      <c r="F454" s="126" t="inlineStr">
        <is>
          <t>Academic studies.</t>
        </is>
      </c>
    </row>
    <row r="455">
      <c r="A455" s="126" t="inlineStr">
        <is>
          <t>Mali</t>
        </is>
      </c>
      <c r="B455" s="195">
        <f t="array" ref="B455">INDEX(Countries!D14:D712, MATCH(A455, Countries!B14:B712, 0))</f>
        <v/>
      </c>
      <c r="C455" s="163" t="inlineStr">
        <is>
          <t>Seagrass</t>
        </is>
      </c>
      <c r="D455" s="178">
        <f>'Sequestration rates'!$D$22</f>
        <v/>
      </c>
      <c r="F455" s="126" t="inlineStr">
        <is>
          <t>Academic studies.</t>
        </is>
      </c>
    </row>
    <row r="456">
      <c r="A456" s="126" t="inlineStr">
        <is>
          <t>Mongolia</t>
        </is>
      </c>
      <c r="B456" s="195">
        <f t="array" ref="B456">INDEX(Countries!D15:D713, MATCH(A456, Countries!B15:B713, 0))</f>
        <v/>
      </c>
      <c r="C456" s="163" t="inlineStr">
        <is>
          <t>Seagrass</t>
        </is>
      </c>
      <c r="D456" s="178">
        <f>'Sequestration rates'!$D$22</f>
        <v/>
      </c>
      <c r="F456" s="126" t="inlineStr">
        <is>
          <t>Academic studies.</t>
        </is>
      </c>
    </row>
    <row r="457">
      <c r="A457" s="126" t="inlineStr">
        <is>
          <t>Malawi</t>
        </is>
      </c>
      <c r="B457" s="195">
        <f t="array" ref="B457">INDEX(Countries!D16:D714, MATCH(A457, Countries!B16:B714, 0))</f>
        <v/>
      </c>
      <c r="C457" s="163" t="inlineStr">
        <is>
          <t>Seagrass</t>
        </is>
      </c>
      <c r="D457" s="178">
        <f>'Sequestration rates'!$D$22</f>
        <v/>
      </c>
      <c r="F457" s="126" t="inlineStr">
        <is>
          <t>Academic studies.</t>
        </is>
      </c>
    </row>
    <row r="458">
      <c r="A458" s="126" t="inlineStr">
        <is>
          <t>Niger</t>
        </is>
      </c>
      <c r="B458" s="195">
        <f t="array" ref="B458">INDEX(Countries!D17:D715, MATCH(A458, Countries!B17:B715, 0))</f>
        <v/>
      </c>
      <c r="C458" s="163" t="inlineStr">
        <is>
          <t>Seagrass</t>
        </is>
      </c>
      <c r="D458" s="178">
        <f>'Sequestration rates'!$D$22</f>
        <v/>
      </c>
      <c r="F458" s="126" t="inlineStr">
        <is>
          <t>Academic studies.</t>
        </is>
      </c>
    </row>
    <row r="459">
      <c r="A459" s="126" t="inlineStr">
        <is>
          <t>Nepal</t>
        </is>
      </c>
      <c r="B459" s="195">
        <f t="array" ref="B459">INDEX(Countries!D18:D716, MATCH(A459, Countries!B18:B716, 0))</f>
        <v/>
      </c>
      <c r="C459" s="163" t="inlineStr">
        <is>
          <t>Seagrass</t>
        </is>
      </c>
      <c r="D459" s="178">
        <f>'Sequestration rates'!$D$22</f>
        <v/>
      </c>
      <c r="F459" s="126" t="inlineStr">
        <is>
          <t>Academic studies.</t>
        </is>
      </c>
    </row>
    <row r="460">
      <c r="A460" s="126" t="inlineStr">
        <is>
          <t>Paraguay</t>
        </is>
      </c>
      <c r="B460" s="195">
        <f t="array" ref="B460">INDEX(Countries!D19:D717, MATCH(A460, Countries!B19:B717, 0))</f>
        <v/>
      </c>
      <c r="C460" s="163" t="inlineStr">
        <is>
          <t>Seagrass</t>
        </is>
      </c>
      <c r="D460" s="178">
        <f>'Sequestration rates'!$D$22</f>
        <v/>
      </c>
      <c r="F460" s="126" t="inlineStr">
        <is>
          <t>Academic studies.</t>
        </is>
      </c>
    </row>
    <row r="461">
      <c r="A461" s="126" t="inlineStr">
        <is>
          <t>Rwanda</t>
        </is>
      </c>
      <c r="B461" s="195">
        <f t="array" ref="B461">INDEX(Countries!D20:D718, MATCH(A461, Countries!B20:B718, 0))</f>
        <v/>
      </c>
      <c r="C461" s="163" t="inlineStr">
        <is>
          <t>Seagrass</t>
        </is>
      </c>
      <c r="D461" s="178">
        <f>'Sequestration rates'!$D$22</f>
        <v/>
      </c>
      <c r="F461" s="126" t="inlineStr">
        <is>
          <t>Academic studies.</t>
        </is>
      </c>
    </row>
    <row r="462">
      <c r="A462" s="126" t="inlineStr">
        <is>
          <t>Serbia</t>
        </is>
      </c>
      <c r="B462" s="195">
        <f t="array" ref="B462">INDEX(Countries!D21:D719, MATCH(A462, Countries!B21:B719, 0))</f>
        <v/>
      </c>
      <c r="C462" s="163" t="inlineStr">
        <is>
          <t>Seagrass</t>
        </is>
      </c>
      <c r="D462" s="178">
        <f>'Sequestration rates'!$D$22</f>
        <v/>
      </c>
      <c r="F462" s="126" t="inlineStr">
        <is>
          <t>Academic studies.</t>
        </is>
      </c>
    </row>
    <row r="463">
      <c r="A463" s="126" t="inlineStr">
        <is>
          <t>Slovakia</t>
        </is>
      </c>
      <c r="B463" s="195">
        <f t="array" ref="B463">INDEX(Countries!D22:D720, MATCH(A463, Countries!B22:B720, 0))</f>
        <v/>
      </c>
      <c r="C463" s="163" t="inlineStr">
        <is>
          <t>Seagrass</t>
        </is>
      </c>
      <c r="D463" s="178">
        <f>'Sequestration rates'!$D$22</f>
        <v/>
      </c>
      <c r="F463" s="126" t="inlineStr">
        <is>
          <t>Academic studies.</t>
        </is>
      </c>
    </row>
    <row r="464">
      <c r="A464" s="126" t="inlineStr">
        <is>
          <t>Eswatini</t>
        </is>
      </c>
      <c r="B464" s="195">
        <f t="array" ref="B464">INDEX(Countries!D23:D721, MATCH(A464, Countries!B23:B721, 0))</f>
        <v/>
      </c>
      <c r="C464" s="163" t="inlineStr">
        <is>
          <t>Seagrass</t>
        </is>
      </c>
      <c r="D464" s="178">
        <f>'Sequestration rates'!$D$22</f>
        <v/>
      </c>
      <c r="F464" s="126" t="inlineStr">
        <is>
          <t>Academic studies.</t>
        </is>
      </c>
    </row>
    <row r="465">
      <c r="A465" s="126" t="inlineStr">
        <is>
          <t>Chad</t>
        </is>
      </c>
      <c r="B465" s="195">
        <f t="array" ref="B465">INDEX(Countries!D2:D722, MATCH(A465, Countries!B2:B722, 0))</f>
        <v/>
      </c>
      <c r="C465" s="163" t="inlineStr">
        <is>
          <t>Seagrass</t>
        </is>
      </c>
      <c r="D465" s="178">
        <f>'Sequestration rates'!$D$22</f>
        <v/>
      </c>
      <c r="F465" s="126" t="inlineStr">
        <is>
          <t>Academic studies.</t>
        </is>
      </c>
    </row>
    <row r="466">
      <c r="A466" s="126" t="inlineStr">
        <is>
          <t>Tajikistan</t>
        </is>
      </c>
      <c r="B466" s="195">
        <f t="array" ref="B466">INDEX(Countries!D2:D723, MATCH(A466, Countries!B2:B723, 0))</f>
        <v/>
      </c>
      <c r="C466" s="163" t="inlineStr">
        <is>
          <t>Seagrass</t>
        </is>
      </c>
      <c r="D466" s="178">
        <f>'Sequestration rates'!$D$22</f>
        <v/>
      </c>
      <c r="F466" s="126" t="inlineStr">
        <is>
          <t>Academic studies.</t>
        </is>
      </c>
    </row>
    <row r="467">
      <c r="A467" s="126" t="inlineStr">
        <is>
          <t>Uganda</t>
        </is>
      </c>
      <c r="B467" s="195">
        <f t="array" ref="B467">INDEX(Countries!D231:D724, MATCH(A467, Countries!B231:B724, 0))</f>
        <v/>
      </c>
      <c r="C467" s="163" t="inlineStr">
        <is>
          <t>Seagrass</t>
        </is>
      </c>
      <c r="D467" s="178">
        <f>'Sequestration rates'!$D$22</f>
        <v/>
      </c>
      <c r="F467" s="126" t="inlineStr">
        <is>
          <t>Academic studies.</t>
        </is>
      </c>
    </row>
    <row r="468">
      <c r="A468" s="126" t="inlineStr">
        <is>
          <t>Uzbekistan</t>
        </is>
      </c>
      <c r="B468" s="195">
        <f t="array" ref="B468">INDEX(Countries!D2:D725, MATCH(A468, Countries!B2:B725, 0))</f>
        <v/>
      </c>
      <c r="C468" s="163" t="inlineStr">
        <is>
          <t>Seagrass</t>
        </is>
      </c>
      <c r="D468" s="178">
        <f>'Sequestration rates'!$D$22</f>
        <v/>
      </c>
      <c r="F468" s="126" t="inlineStr">
        <is>
          <t>Academic studies.</t>
        </is>
      </c>
    </row>
    <row r="469">
      <c r="A469" s="126" t="inlineStr">
        <is>
          <t>Zambia</t>
        </is>
      </c>
      <c r="B469" s="195">
        <f t="array" ref="B469">INDEX(Countries!D3:D726, MATCH(A469, Countries!B3:B726, 0))</f>
        <v/>
      </c>
      <c r="C469" s="163" t="inlineStr">
        <is>
          <t>Seagrass</t>
        </is>
      </c>
      <c r="D469" s="178">
        <f>'Sequestration rates'!$D$22</f>
        <v/>
      </c>
      <c r="F469" s="126" t="inlineStr">
        <is>
          <t>Academic studies.</t>
        </is>
      </c>
    </row>
    <row r="470">
      <c r="A470" s="126" t="inlineStr">
        <is>
          <t>Zimbabwe</t>
        </is>
      </c>
      <c r="B470" s="195">
        <f t="array" ref="B470">INDEX(Countries!D4:D727, MATCH(A470, Countries!B4:B727, 0))</f>
        <v/>
      </c>
      <c r="C470" s="163" t="inlineStr">
        <is>
          <t>Seagrass</t>
        </is>
      </c>
      <c r="D470" s="178">
        <f>'Sequestration rates'!$D$22</f>
        <v/>
      </c>
      <c r="F470" s="126" t="inlineStr">
        <is>
          <t>Academic studies.</t>
        </is>
      </c>
    </row>
    <row r="471">
      <c r="A471" s="126" t="inlineStr">
        <is>
          <t>Saint Barthélemy</t>
        </is>
      </c>
      <c r="B471" s="195">
        <f t="array" ref="B471">INDEX(Countries!D5:D728, MATCH(A471, Countries!B5:B728, 0))</f>
        <v/>
      </c>
      <c r="C471" s="163" t="inlineStr">
        <is>
          <t>Seagrass</t>
        </is>
      </c>
      <c r="D471" s="178">
        <f>'Sequestration rates'!$D$22</f>
        <v/>
      </c>
      <c r="F471" s="126" t="inlineStr">
        <is>
          <t>Academic studies.</t>
        </is>
      </c>
    </row>
    <row r="472">
      <c r="A472" s="126" t="inlineStr">
        <is>
          <t>Cocos (Keeling) Islands</t>
        </is>
      </c>
      <c r="B472" s="195">
        <f t="array" ref="B472">INDEX(Countries!D2:D729, MATCH(A472, Countries!B2:B729, 0))</f>
        <v/>
      </c>
      <c r="C472" s="163" t="inlineStr">
        <is>
          <t>Seagrass</t>
        </is>
      </c>
      <c r="D472" s="178">
        <f>'Sequestration rates'!$D$22</f>
        <v/>
      </c>
      <c r="F472" s="126" t="inlineStr">
        <is>
          <t>Academic studies.</t>
        </is>
      </c>
    </row>
    <row r="473">
      <c r="A473" s="126" t="inlineStr">
        <is>
          <t>Christmas Island</t>
        </is>
      </c>
      <c r="B473" s="195">
        <f t="array" ref="B473">INDEX(Countries!D3:D730, MATCH(A473, Countries!B3:B730, 0))</f>
        <v/>
      </c>
      <c r="C473" s="163" t="inlineStr">
        <is>
          <t>Seagrass</t>
        </is>
      </c>
      <c r="D473" s="178">
        <f>'Sequestration rates'!$D$22</f>
        <v/>
      </c>
      <c r="F473" s="126" t="inlineStr">
        <is>
          <t>Academic studies.</t>
        </is>
      </c>
    </row>
    <row r="474">
      <c r="A474" s="126" t="inlineStr">
        <is>
          <t>United States</t>
        </is>
      </c>
      <c r="B474" s="195">
        <f t="array" ref="B474">INDEX(Countries!D4:D731, MATCH(A474, Countries!B4:B731, 0))</f>
        <v/>
      </c>
      <c r="C474" s="163" t="inlineStr">
        <is>
          <t>Salt marsh</t>
        </is>
      </c>
      <c r="D474" s="178">
        <f>'Sequestration rates'!$E$22</f>
        <v/>
      </c>
      <c r="F474" s="126" t="inlineStr">
        <is>
          <t>Academic studies.</t>
        </is>
      </c>
    </row>
    <row r="475">
      <c r="A475" s="126" t="inlineStr">
        <is>
          <t>Indonesia</t>
        </is>
      </c>
      <c r="B475" s="195">
        <f t="array" ref="B475">INDEX(Countries!D5:D732, MATCH(A475, Countries!B5:B732, 0))</f>
        <v/>
      </c>
      <c r="C475" s="163" t="inlineStr">
        <is>
          <t>Salt marsh</t>
        </is>
      </c>
      <c r="D475" s="178">
        <f>'Sequestration rates'!$E$22</f>
        <v/>
      </c>
      <c r="F475" s="126" t="inlineStr">
        <is>
          <t>Academic studies.</t>
        </is>
      </c>
    </row>
    <row r="476">
      <c r="A476" s="126" t="inlineStr">
        <is>
          <t>Australia</t>
        </is>
      </c>
      <c r="B476" s="195">
        <f t="array" ref="B476">INDEX(Countries!D6:D733, MATCH(A476, Countries!B6:B733, 0))</f>
        <v/>
      </c>
      <c r="C476" s="163" t="inlineStr">
        <is>
          <t>Salt marsh</t>
        </is>
      </c>
      <c r="D476" s="178">
        <f>'Sequestration rates'!$E$22</f>
        <v/>
      </c>
      <c r="F476" s="126" t="inlineStr">
        <is>
          <t>Academic studies.</t>
        </is>
      </c>
    </row>
    <row r="477">
      <c r="A477" s="126" t="inlineStr">
        <is>
          <t>The Bahamas</t>
        </is>
      </c>
      <c r="B477" s="195">
        <f t="array" ref="B477">INDEX(Countries!D7:D734, MATCH(A477, Countries!B7:B734, 0))</f>
        <v/>
      </c>
      <c r="C477" s="163" t="inlineStr">
        <is>
          <t>Salt marsh</t>
        </is>
      </c>
      <c r="D477" s="178">
        <f>'Sequestration rates'!$E$22</f>
        <v/>
      </c>
      <c r="F477" s="126" t="inlineStr">
        <is>
          <t>Academic studies.</t>
        </is>
      </c>
    </row>
    <row r="478">
      <c r="A478" s="126" t="inlineStr">
        <is>
          <t>Kenya</t>
        </is>
      </c>
      <c r="B478" s="195">
        <f t="array" ref="B478">INDEX(Countries!D8:D735, MATCH(A478, Countries!B8:B735, 0))</f>
        <v/>
      </c>
      <c r="C478" s="163" t="inlineStr">
        <is>
          <t>Salt marsh</t>
        </is>
      </c>
      <c r="D478" s="178">
        <f>'Sequestration rates'!$E$22</f>
        <v/>
      </c>
      <c r="F478" s="126" t="inlineStr">
        <is>
          <t>Academic studies.</t>
        </is>
      </c>
    </row>
    <row r="479">
      <c r="A479" s="126" t="inlineStr">
        <is>
          <t>Mexico</t>
        </is>
      </c>
      <c r="B479" s="195">
        <f t="array" ref="B479">INDEX(Countries!D9:D736, MATCH(A479, Countries!B9:B736, 0))</f>
        <v/>
      </c>
      <c r="C479" s="163" t="inlineStr">
        <is>
          <t>Salt marsh</t>
        </is>
      </c>
      <c r="D479" s="178">
        <f>'Sequestration rates'!$E$22</f>
        <v/>
      </c>
      <c r="F479" s="126" t="inlineStr">
        <is>
          <t>Academic studies.</t>
        </is>
      </c>
    </row>
    <row r="480">
      <c r="A480" s="126" t="inlineStr">
        <is>
          <t>Colombia</t>
        </is>
      </c>
      <c r="B480" s="195">
        <f t="array" ref="B480">INDEX(Countries!D1:D737, MATCH(A480, Countries!B1:B737, 0))</f>
        <v/>
      </c>
      <c r="C480" s="163" t="inlineStr">
        <is>
          <t>Salt marsh</t>
        </is>
      </c>
      <c r="D480" s="178">
        <f>'Sequestration rates'!$E$22</f>
        <v/>
      </c>
      <c r="F480" s="126" t="inlineStr">
        <is>
          <t>Academic studies.</t>
        </is>
      </c>
    </row>
    <row r="481">
      <c r="A481" s="126" t="inlineStr">
        <is>
          <t>India</t>
        </is>
      </c>
      <c r="B481" s="195">
        <f t="array" ref="B481">INDEX(Countries!D2:D738, MATCH(A481, Countries!B2:B738, 0))</f>
        <v/>
      </c>
      <c r="C481" s="163" t="inlineStr">
        <is>
          <t>Salt marsh</t>
        </is>
      </c>
      <c r="D481" s="178">
        <f>'Sequestration rates'!$E$22</f>
        <v/>
      </c>
      <c r="F481" s="126" t="inlineStr">
        <is>
          <t>Academic studies.</t>
        </is>
      </c>
    </row>
    <row r="482">
      <c r="A482" s="126" t="inlineStr">
        <is>
          <t>China</t>
        </is>
      </c>
      <c r="B482" s="195">
        <f t="array" ref="B482">INDEX(Countries!D3:D739, MATCH(A482, Countries!B3:B739, 0))</f>
        <v/>
      </c>
      <c r="C482" s="163" t="inlineStr">
        <is>
          <t>Salt marsh</t>
        </is>
      </c>
      <c r="D482" s="178">
        <f>'Sequestration rates'!$E$22</f>
        <v/>
      </c>
      <c r="F482" s="126" t="inlineStr">
        <is>
          <t>Academic studies.</t>
        </is>
      </c>
    </row>
    <row r="483">
      <c r="A483" s="126" t="inlineStr">
        <is>
          <t>American Samoa</t>
        </is>
      </c>
      <c r="B483" s="195">
        <f t="array" ref="B483">INDEX(Countries!D4:D740, MATCH(A483, Countries!B4:B740, 0))</f>
        <v/>
      </c>
      <c r="C483" s="163" t="inlineStr">
        <is>
          <t>Salt marsh</t>
        </is>
      </c>
      <c r="D483" s="178">
        <f>'Sequestration rates'!$E$22</f>
        <v/>
      </c>
      <c r="F483" s="126" t="inlineStr">
        <is>
          <t>Academic studies.</t>
        </is>
      </c>
    </row>
    <row r="484">
      <c r="A484" s="126" t="inlineStr">
        <is>
          <t>Angola</t>
        </is>
      </c>
      <c r="B484" s="195">
        <f t="array" ref="B484">INDEX(Countries!D5:D741, MATCH(A484, Countries!B5:B741, 0))</f>
        <v/>
      </c>
      <c r="C484" s="163" t="inlineStr">
        <is>
          <t>Salt marsh</t>
        </is>
      </c>
      <c r="D484" s="178">
        <f>'Sequestration rates'!$E$22</f>
        <v/>
      </c>
      <c r="F484" s="126" t="inlineStr">
        <is>
          <t>Academic studies.</t>
        </is>
      </c>
    </row>
    <row r="485">
      <c r="A485" s="126" t="inlineStr">
        <is>
          <t>Anguilla</t>
        </is>
      </c>
      <c r="B485" s="195">
        <f t="array" ref="B485">INDEX(Countries!D6:D742, MATCH(A485, Countries!B6:B742, 0))</f>
        <v/>
      </c>
      <c r="C485" s="163" t="inlineStr">
        <is>
          <t>Salt marsh</t>
        </is>
      </c>
      <c r="D485" s="178">
        <f>'Sequestration rates'!$E$22</f>
        <v/>
      </c>
      <c r="F485" s="126" t="inlineStr">
        <is>
          <t>Academic studies.</t>
        </is>
      </c>
    </row>
    <row r="486">
      <c r="A486" s="126" t="inlineStr">
        <is>
          <t>Antigua and Barbuda</t>
        </is>
      </c>
      <c r="B486" s="195">
        <f t="array" ref="B486">INDEX(Countries!D1:D743, MATCH(A486, Countries!B1:B743, 0))</f>
        <v/>
      </c>
      <c r="C486" s="163" t="inlineStr">
        <is>
          <t>Salt marsh</t>
        </is>
      </c>
      <c r="D486" s="178">
        <f>'Sequestration rates'!$E$22</f>
        <v/>
      </c>
      <c r="F486" s="126" t="inlineStr">
        <is>
          <t>Academic studies.</t>
        </is>
      </c>
    </row>
    <row r="487">
      <c r="A487" s="126" t="inlineStr">
        <is>
          <t>Aruba</t>
        </is>
      </c>
      <c r="B487" s="195">
        <f t="array" ref="B487">INDEX(Countries!D1:D744, MATCH(A487, Countries!B1:B744, 0))</f>
        <v/>
      </c>
      <c r="C487" s="163" t="inlineStr">
        <is>
          <t>Salt marsh</t>
        </is>
      </c>
      <c r="D487" s="178">
        <f>'Sequestration rates'!$E$22</f>
        <v/>
      </c>
      <c r="F487" s="126" t="inlineStr">
        <is>
          <t>Academic studies.</t>
        </is>
      </c>
    </row>
    <row r="488">
      <c r="A488" s="126" t="inlineStr">
        <is>
          <t>Bahrain</t>
        </is>
      </c>
      <c r="B488" s="195">
        <f t="array" ref="B488">INDEX(Countries!D18:D745, MATCH(A488, Countries!B18:B745, 0))</f>
        <v/>
      </c>
      <c r="C488" s="163" t="inlineStr">
        <is>
          <t>Salt marsh</t>
        </is>
      </c>
      <c r="D488" s="178">
        <f>'Sequestration rates'!$E$22</f>
        <v/>
      </c>
      <c r="F488" s="126" t="inlineStr">
        <is>
          <t>Academic studies.</t>
        </is>
      </c>
    </row>
    <row r="489">
      <c r="A489" s="126" t="inlineStr">
        <is>
          <t>Bangladesh</t>
        </is>
      </c>
      <c r="B489" s="195">
        <f t="array" ref="B489">INDEX(Countries!D19:D746, MATCH(A489, Countries!B19:B746, 0))</f>
        <v/>
      </c>
      <c r="C489" s="163" t="inlineStr">
        <is>
          <t>Salt marsh</t>
        </is>
      </c>
      <c r="D489" s="178">
        <f>'Sequestration rates'!$E$22</f>
        <v/>
      </c>
      <c r="F489" s="126" t="inlineStr">
        <is>
          <t>Academic studies.</t>
        </is>
      </c>
    </row>
    <row r="490">
      <c r="A490" s="126" t="inlineStr">
        <is>
          <t>Barbados</t>
        </is>
      </c>
      <c r="B490" s="195">
        <f t="array" ref="B490">INDEX(Countries!D20:D747, MATCH(A490, Countries!B20:B747, 0))</f>
        <v/>
      </c>
      <c r="C490" s="163" t="inlineStr">
        <is>
          <t>Salt marsh</t>
        </is>
      </c>
      <c r="D490" s="178">
        <f>'Sequestration rates'!$E$22</f>
        <v/>
      </c>
      <c r="F490" s="126" t="inlineStr">
        <is>
          <t>Academic studies.</t>
        </is>
      </c>
    </row>
    <row r="491">
      <c r="A491" s="126" t="inlineStr">
        <is>
          <t>Belize</t>
        </is>
      </c>
      <c r="B491" s="195">
        <f t="array" ref="B491">INDEX(Countries!D21:D748, MATCH(A491, Countries!B21:B748, 0))</f>
        <v/>
      </c>
      <c r="C491" s="163" t="inlineStr">
        <is>
          <t>Salt marsh</t>
        </is>
      </c>
      <c r="D491" s="178">
        <f>'Sequestration rates'!$E$22</f>
        <v/>
      </c>
      <c r="F491" s="126" t="inlineStr">
        <is>
          <t>Academic studies.</t>
        </is>
      </c>
    </row>
    <row r="492">
      <c r="A492" s="126" t="inlineStr">
        <is>
          <t>Benin</t>
        </is>
      </c>
      <c r="B492" s="195">
        <f t="array" ref="B492">INDEX(Countries!D22:D749, MATCH(A492, Countries!B22:B749, 0))</f>
        <v/>
      </c>
      <c r="C492" s="163" t="inlineStr">
        <is>
          <t>Salt marsh</t>
        </is>
      </c>
      <c r="D492" s="178">
        <f>'Sequestration rates'!$E$22</f>
        <v/>
      </c>
      <c r="F492" s="126" t="inlineStr">
        <is>
          <t>Academic studies.</t>
        </is>
      </c>
    </row>
    <row r="493">
      <c r="A493" s="126" t="inlineStr">
        <is>
          <t>Bermuda</t>
        </is>
      </c>
      <c r="B493" s="195">
        <f t="array" ref="B493">INDEX(Countries!D23:D750, MATCH(A493, Countries!B23:B750, 0))</f>
        <v/>
      </c>
      <c r="C493" s="163" t="inlineStr">
        <is>
          <t>Salt marsh</t>
        </is>
      </c>
      <c r="D493" s="178">
        <f>'Sequestration rates'!$E$22</f>
        <v/>
      </c>
      <c r="F493" s="126" t="inlineStr">
        <is>
          <t>Academic studies.</t>
        </is>
      </c>
    </row>
    <row r="494">
      <c r="A494" s="126" t="inlineStr">
        <is>
          <t>Bonaire, Sint Eustatius and Saba</t>
        </is>
      </c>
      <c r="B494" s="195">
        <f t="array" ref="B494">INDEX(Countries!D24:D751, MATCH(A494, Countries!B24:B751, 0))</f>
        <v/>
      </c>
      <c r="C494" s="163" t="inlineStr">
        <is>
          <t>Salt marsh</t>
        </is>
      </c>
      <c r="D494" s="178">
        <f>'Sequestration rates'!$E$22</f>
        <v/>
      </c>
      <c r="F494" s="126" t="inlineStr">
        <is>
          <t>Academic studies.</t>
        </is>
      </c>
    </row>
    <row r="495">
      <c r="A495" s="126" t="inlineStr">
        <is>
          <t>Brazil</t>
        </is>
      </c>
      <c r="B495" s="195">
        <f t="array" ref="B495">INDEX(Countries!D25:D752, MATCH(A495, Countries!B25:B752, 0))</f>
        <v/>
      </c>
      <c r="C495" s="163" t="inlineStr">
        <is>
          <t>Salt marsh</t>
        </is>
      </c>
      <c r="D495" s="178">
        <f>'Sequestration rates'!$E$22</f>
        <v/>
      </c>
      <c r="F495" s="126" t="inlineStr">
        <is>
          <t>Academic studies.</t>
        </is>
      </c>
    </row>
    <row r="496">
      <c r="A496" s="126" t="inlineStr">
        <is>
          <t>British virgin islands</t>
        </is>
      </c>
      <c r="B496" s="195">
        <f t="array" ref="B496">INDEX(Countries!D26:D753, MATCH(A496, Countries!B26:B753, 0))</f>
        <v/>
      </c>
      <c r="C496" s="163" t="inlineStr">
        <is>
          <t>Salt marsh</t>
        </is>
      </c>
      <c r="D496" s="178">
        <f>'Sequestration rates'!$E$22</f>
        <v/>
      </c>
      <c r="F496" s="126" t="inlineStr">
        <is>
          <t>Academic studies.</t>
        </is>
      </c>
    </row>
    <row r="497">
      <c r="A497" s="126" t="inlineStr">
        <is>
          <t>Brunei Darussalam</t>
        </is>
      </c>
      <c r="B497" s="195">
        <f t="array" ref="B497">INDEX(Countries!D27:D754, MATCH(A497, Countries!B27:B754, 0))</f>
        <v/>
      </c>
      <c r="C497" s="163" t="inlineStr">
        <is>
          <t>Salt marsh</t>
        </is>
      </c>
      <c r="D497" s="178">
        <f>'Sequestration rates'!$E$22</f>
        <v/>
      </c>
      <c r="F497" s="126" t="inlineStr">
        <is>
          <t>Academic studies.</t>
        </is>
      </c>
    </row>
    <row r="498">
      <c r="A498" s="126" t="inlineStr">
        <is>
          <t>Cambodia</t>
        </is>
      </c>
      <c r="B498" s="195">
        <f t="array" ref="B498">INDEX(Countries!D28:D755, MATCH(A498, Countries!B28:B755, 0))</f>
        <v/>
      </c>
      <c r="C498" s="163" t="inlineStr">
        <is>
          <t>Salt marsh</t>
        </is>
      </c>
      <c r="D498" s="178">
        <f>'Sequestration rates'!$E$22</f>
        <v/>
      </c>
      <c r="F498" s="126" t="inlineStr">
        <is>
          <t>Academic studies.</t>
        </is>
      </c>
    </row>
    <row r="499">
      <c r="A499" s="126" t="inlineStr">
        <is>
          <t>Cameroon</t>
        </is>
      </c>
      <c r="B499" s="195">
        <f t="array" ref="B499">INDEX(Countries!D29:D756, MATCH(A499, Countries!B29:B756, 0))</f>
        <v/>
      </c>
      <c r="C499" s="163" t="inlineStr">
        <is>
          <t>Salt marsh</t>
        </is>
      </c>
      <c r="D499" s="178">
        <f>'Sequestration rates'!$E$22</f>
        <v/>
      </c>
      <c r="F499" s="126" t="inlineStr">
        <is>
          <t>Academic studies.</t>
        </is>
      </c>
    </row>
    <row r="500">
      <c r="A500" s="126" t="inlineStr">
        <is>
          <t>Cayman islands</t>
        </is>
      </c>
      <c r="B500" s="195">
        <f t="array" ref="B500">INDEX(Countries!D30:D757, MATCH(A500, Countries!B30:B757, 0))</f>
        <v/>
      </c>
      <c r="C500" s="163" t="inlineStr">
        <is>
          <t>Salt marsh</t>
        </is>
      </c>
      <c r="D500" s="178">
        <f>'Sequestration rates'!$E$22</f>
        <v/>
      </c>
      <c r="F500" s="126" t="inlineStr">
        <is>
          <t>Academic studies.</t>
        </is>
      </c>
    </row>
    <row r="501">
      <c r="A501" s="126" t="inlineStr">
        <is>
          <t>Comoros</t>
        </is>
      </c>
      <c r="B501" s="195">
        <f t="array" ref="B501">INDEX(Countries!D31:D758, MATCH(A501, Countries!B31:B758, 0))</f>
        <v/>
      </c>
      <c r="C501" s="163" t="inlineStr">
        <is>
          <t>Salt marsh</t>
        </is>
      </c>
      <c r="D501" s="178">
        <f>'Sequestration rates'!$E$22</f>
        <v/>
      </c>
      <c r="F501" s="126" t="inlineStr">
        <is>
          <t>Academic studies.</t>
        </is>
      </c>
    </row>
    <row r="502">
      <c r="A502" s="126" t="inlineStr">
        <is>
          <t>Cook Islands</t>
        </is>
      </c>
      <c r="B502" s="195">
        <f t="array" ref="B502">INDEX(Countries!D32:D759, MATCH(A502, Countries!B32:B759, 0))</f>
        <v/>
      </c>
      <c r="C502" s="163" t="inlineStr">
        <is>
          <t>Salt marsh</t>
        </is>
      </c>
      <c r="D502" s="178">
        <f>'Sequestration rates'!$E$22</f>
        <v/>
      </c>
      <c r="F502" s="126" t="inlineStr">
        <is>
          <t>Academic studies.</t>
        </is>
      </c>
    </row>
    <row r="503">
      <c r="A503" s="126" t="inlineStr">
        <is>
          <t>Costa Rica</t>
        </is>
      </c>
      <c r="B503" s="195">
        <f t="array" ref="B503">INDEX(Countries!D33:D760, MATCH(A503, Countries!B33:B760, 0))</f>
        <v/>
      </c>
      <c r="C503" s="163" t="inlineStr">
        <is>
          <t>Salt marsh</t>
        </is>
      </c>
      <c r="D503" s="178">
        <f>'Sequestration rates'!$E$22</f>
        <v/>
      </c>
      <c r="F503" s="126" t="inlineStr">
        <is>
          <t>Academic studies.</t>
        </is>
      </c>
    </row>
    <row r="504">
      <c r="A504" s="126" t="inlineStr">
        <is>
          <t>Côte d'Ivoire</t>
        </is>
      </c>
      <c r="B504" s="195">
        <f t="array" ref="B504">INDEX(Countries!D34:D761, MATCH(A504, Countries!B34:B761, 0))</f>
        <v/>
      </c>
      <c r="C504" s="163" t="inlineStr">
        <is>
          <t>Salt marsh</t>
        </is>
      </c>
      <c r="D504" s="178">
        <f>'Sequestration rates'!$E$22</f>
        <v/>
      </c>
      <c r="F504" s="126" t="inlineStr">
        <is>
          <t>Academic studies.</t>
        </is>
      </c>
    </row>
    <row r="505">
      <c r="A505" s="126" t="inlineStr">
        <is>
          <t>Cuba</t>
        </is>
      </c>
      <c r="B505" s="195">
        <f t="array" ref="B505">INDEX(Countries!D35:D762, MATCH(A505, Countries!B35:B762, 0))</f>
        <v/>
      </c>
      <c r="C505" s="163" t="inlineStr">
        <is>
          <t>Salt marsh</t>
        </is>
      </c>
      <c r="D505" s="178">
        <f>'Sequestration rates'!$E$22</f>
        <v/>
      </c>
      <c r="F505" s="126" t="inlineStr">
        <is>
          <t>Academic studies.</t>
        </is>
      </c>
    </row>
    <row r="506">
      <c r="A506" s="126" t="inlineStr">
        <is>
          <t>Curaçao</t>
        </is>
      </c>
      <c r="B506" s="195">
        <f t="array" ref="B506">INDEX(Countries!D36:D763, MATCH(A506, Countries!B36:B763, 0))</f>
        <v/>
      </c>
      <c r="C506" s="163" t="inlineStr">
        <is>
          <t>Salt marsh</t>
        </is>
      </c>
      <c r="D506" s="178">
        <f>'Sequestration rates'!$E$22</f>
        <v/>
      </c>
      <c r="F506" s="126" t="inlineStr">
        <is>
          <t>Academic studies.</t>
        </is>
      </c>
    </row>
    <row r="507">
      <c r="A507" s="126" t="inlineStr">
        <is>
          <t>Democratic republic of the congo</t>
        </is>
      </c>
      <c r="B507" s="195">
        <f t="array" ref="B507">INDEX(Countries!D37:D764, MATCH(A507, Countries!B37:B764, 0))</f>
        <v/>
      </c>
      <c r="C507" s="163" t="inlineStr">
        <is>
          <t>Salt marsh</t>
        </is>
      </c>
      <c r="D507" s="178">
        <f>'Sequestration rates'!$E$22</f>
        <v/>
      </c>
      <c r="F507" s="126" t="inlineStr">
        <is>
          <t>Academic studies.</t>
        </is>
      </c>
    </row>
    <row r="508">
      <c r="A508" s="126" t="inlineStr">
        <is>
          <t>Djibouti</t>
        </is>
      </c>
      <c r="B508" s="195">
        <f t="array" ref="B508">INDEX(Countries!D38:D765, MATCH(A508, Countries!B38:B765, 0))</f>
        <v/>
      </c>
      <c r="C508" s="163" t="inlineStr">
        <is>
          <t>Salt marsh</t>
        </is>
      </c>
      <c r="D508" s="178">
        <f>'Sequestration rates'!$E$22</f>
        <v/>
      </c>
      <c r="F508" s="126" t="inlineStr">
        <is>
          <t>Academic studies.</t>
        </is>
      </c>
    </row>
    <row r="509">
      <c r="A509" s="126" t="inlineStr">
        <is>
          <t>Dominica</t>
        </is>
      </c>
      <c r="B509" s="195">
        <f t="array" ref="B509">INDEX(Countries!D39:D766, MATCH(A509, Countries!B39:B766, 0))</f>
        <v/>
      </c>
      <c r="C509" s="163" t="inlineStr">
        <is>
          <t>Salt marsh</t>
        </is>
      </c>
      <c r="D509" s="178">
        <f>'Sequestration rates'!$E$22</f>
        <v/>
      </c>
      <c r="F509" s="126" t="inlineStr">
        <is>
          <t>Academic studies.</t>
        </is>
      </c>
    </row>
    <row r="510">
      <c r="A510" s="126" t="inlineStr">
        <is>
          <t>Dominican republic</t>
        </is>
      </c>
      <c r="B510" s="195">
        <f t="array" ref="B510">INDEX(Countries!D40:D767, MATCH(A510, Countries!B40:B767, 0))</f>
        <v/>
      </c>
      <c r="C510" s="163" t="inlineStr">
        <is>
          <t>Salt marsh</t>
        </is>
      </c>
      <c r="D510" s="178">
        <f>'Sequestration rates'!$E$22</f>
        <v/>
      </c>
      <c r="F510" s="126" t="inlineStr">
        <is>
          <t>Academic studies.</t>
        </is>
      </c>
    </row>
    <row r="511">
      <c r="A511" s="126" t="inlineStr">
        <is>
          <t>Ecuador</t>
        </is>
      </c>
      <c r="B511" s="195">
        <f t="array" ref="B511">INDEX(Countries!D41:D768, MATCH(A511, Countries!B41:B768, 0))</f>
        <v/>
      </c>
      <c r="C511" s="163" t="inlineStr">
        <is>
          <t>Salt marsh</t>
        </is>
      </c>
      <c r="D511" s="178">
        <f>'Sequestration rates'!$E$22</f>
        <v/>
      </c>
      <c r="F511" s="126" t="inlineStr">
        <is>
          <t>Academic studies.</t>
        </is>
      </c>
    </row>
    <row r="512">
      <c r="A512" s="126" t="inlineStr">
        <is>
          <t>Egypt</t>
        </is>
      </c>
      <c r="B512" s="195">
        <f t="array" ref="B512">INDEX(Countries!D42:D769, MATCH(A512, Countries!B42:B769, 0))</f>
        <v/>
      </c>
      <c r="C512" s="163" t="inlineStr">
        <is>
          <t>Salt marsh</t>
        </is>
      </c>
      <c r="D512" s="178">
        <f>'Sequestration rates'!$E$22</f>
        <v/>
      </c>
      <c r="F512" s="126" t="inlineStr">
        <is>
          <t>Academic studies.</t>
        </is>
      </c>
    </row>
    <row r="513">
      <c r="A513" s="126" t="inlineStr">
        <is>
          <t>El Salvador</t>
        </is>
      </c>
      <c r="B513" s="195">
        <f t="array" ref="B513">INDEX(Countries!D43:D770, MATCH(A513, Countries!B43:B770, 0))</f>
        <v/>
      </c>
      <c r="C513" s="163" t="inlineStr">
        <is>
          <t>Salt marsh</t>
        </is>
      </c>
      <c r="D513" s="178">
        <f>'Sequestration rates'!$E$22</f>
        <v/>
      </c>
      <c r="F513" s="126" t="inlineStr">
        <is>
          <t>Academic studies.</t>
        </is>
      </c>
    </row>
    <row r="514">
      <c r="A514" s="126" t="inlineStr">
        <is>
          <t>Equatorial Guinea</t>
        </is>
      </c>
      <c r="B514" s="195">
        <f t="array" ref="B514">INDEX(Countries!D44:D771, MATCH(A514, Countries!B44:B771, 0))</f>
        <v/>
      </c>
      <c r="C514" s="163" t="inlineStr">
        <is>
          <t>Salt marsh</t>
        </is>
      </c>
      <c r="D514" s="178">
        <f>'Sequestration rates'!$E$22</f>
        <v/>
      </c>
      <c r="F514" s="126" t="inlineStr">
        <is>
          <t>Academic studies.</t>
        </is>
      </c>
    </row>
    <row r="515">
      <c r="A515" s="126" t="inlineStr">
        <is>
          <t>Eritrea</t>
        </is>
      </c>
      <c r="B515" s="195">
        <f t="array" ref="B515">INDEX(Countries!D45:D772, MATCH(A515, Countries!B45:B772, 0))</f>
        <v/>
      </c>
      <c r="C515" s="163" t="inlineStr">
        <is>
          <t>Salt marsh</t>
        </is>
      </c>
      <c r="D515" s="178">
        <f>'Sequestration rates'!$E$22</f>
        <v/>
      </c>
      <c r="F515" s="126" t="inlineStr">
        <is>
          <t>Academic studies.</t>
        </is>
      </c>
    </row>
    <row r="516">
      <c r="A516" s="126" t="inlineStr">
        <is>
          <t>Fiji</t>
        </is>
      </c>
      <c r="B516" s="195">
        <f t="array" ref="B516">INDEX(Countries!D46:D773, MATCH(A516, Countries!B46:B773, 0))</f>
        <v/>
      </c>
      <c r="C516" s="163" t="inlineStr">
        <is>
          <t>Salt marsh</t>
        </is>
      </c>
      <c r="D516" s="178">
        <f>'Sequestration rates'!$E$22</f>
        <v/>
      </c>
      <c r="F516" s="126" t="inlineStr">
        <is>
          <t>Academic studies.</t>
        </is>
      </c>
    </row>
    <row r="517">
      <c r="A517" s="126" t="inlineStr">
        <is>
          <t>French Guiana</t>
        </is>
      </c>
      <c r="B517" s="195">
        <f t="array" ref="B517">INDEX(Countries!D47:D774, MATCH(A517, Countries!B47:B774, 0))</f>
        <v/>
      </c>
      <c r="C517" s="163" t="inlineStr">
        <is>
          <t>Salt marsh</t>
        </is>
      </c>
      <c r="D517" s="178">
        <f>'Sequestration rates'!$E$22</f>
        <v/>
      </c>
      <c r="F517" s="126" t="inlineStr">
        <is>
          <t>Academic studies.</t>
        </is>
      </c>
    </row>
    <row r="518">
      <c r="A518" s="126" t="inlineStr">
        <is>
          <t>French Polynesia</t>
        </is>
      </c>
      <c r="B518" s="195">
        <f t="array" ref="B518">INDEX(Countries!D48:D775, MATCH(A518, Countries!B48:B775, 0))</f>
        <v/>
      </c>
      <c r="C518" s="163" t="inlineStr">
        <is>
          <t>Salt marsh</t>
        </is>
      </c>
      <c r="D518" s="178">
        <f>'Sequestration rates'!$E$22</f>
        <v/>
      </c>
      <c r="F518" s="126" t="inlineStr">
        <is>
          <t>Academic studies.</t>
        </is>
      </c>
    </row>
    <row r="519">
      <c r="A519" s="126" t="inlineStr">
        <is>
          <t>French Southern Territories</t>
        </is>
      </c>
      <c r="B519" s="195">
        <f t="array" ref="B519">INDEX(Countries!D49:D776, MATCH(A519, Countries!B49:B776, 0))</f>
        <v/>
      </c>
      <c r="C519" s="163" t="inlineStr">
        <is>
          <t>Salt marsh</t>
        </is>
      </c>
      <c r="D519" s="178">
        <f>'Sequestration rates'!$E$22</f>
        <v/>
      </c>
      <c r="F519" s="126" t="inlineStr">
        <is>
          <t>Academic studies.</t>
        </is>
      </c>
    </row>
    <row r="520">
      <c r="A520" s="126" t="inlineStr">
        <is>
          <t>Gabon</t>
        </is>
      </c>
      <c r="B520" s="195">
        <f t="array" ref="B520">INDEX(Countries!D50:D777, MATCH(A520, Countries!B50:B777, 0))</f>
        <v/>
      </c>
      <c r="C520" s="163" t="inlineStr">
        <is>
          <t>Salt marsh</t>
        </is>
      </c>
      <c r="D520" s="178">
        <f>'Sequestration rates'!$E$22</f>
        <v/>
      </c>
      <c r="F520" s="126" t="inlineStr">
        <is>
          <t>Academic studies.</t>
        </is>
      </c>
    </row>
    <row r="521">
      <c r="A521" s="126" t="inlineStr">
        <is>
          <t>Gambia</t>
        </is>
      </c>
      <c r="B521" s="195">
        <f t="array" ref="B521">INDEX(Countries!D51:D778, MATCH(A521, Countries!B51:B778, 0))</f>
        <v/>
      </c>
      <c r="C521" s="163" t="inlineStr">
        <is>
          <t>Salt marsh</t>
        </is>
      </c>
      <c r="D521" s="178">
        <f>'Sequestration rates'!$E$22</f>
        <v/>
      </c>
      <c r="F521" s="126" t="inlineStr">
        <is>
          <t>Academic studies.</t>
        </is>
      </c>
    </row>
    <row r="522">
      <c r="A522" s="126" t="inlineStr">
        <is>
          <t>Ghana</t>
        </is>
      </c>
      <c r="B522" s="195">
        <f t="array" ref="B522">INDEX(Countries!D52:D779, MATCH(A522, Countries!B52:B779, 0))</f>
        <v/>
      </c>
      <c r="C522" s="163" t="inlineStr">
        <is>
          <t>Salt marsh</t>
        </is>
      </c>
      <c r="D522" s="178">
        <f>'Sequestration rates'!$E$22</f>
        <v/>
      </c>
      <c r="F522" s="126" t="inlineStr">
        <is>
          <t>Academic studies.</t>
        </is>
      </c>
    </row>
    <row r="523">
      <c r="A523" s="126" t="inlineStr">
        <is>
          <t>Grenada</t>
        </is>
      </c>
      <c r="B523" s="195">
        <f t="array" ref="B523">INDEX(Countries!D53:D780, MATCH(A523, Countries!B53:B780, 0))</f>
        <v/>
      </c>
      <c r="C523" s="163" t="inlineStr">
        <is>
          <t>Salt marsh</t>
        </is>
      </c>
      <c r="D523" s="178">
        <f>'Sequestration rates'!$E$22</f>
        <v/>
      </c>
      <c r="F523" s="126" t="inlineStr">
        <is>
          <t>Academic studies.</t>
        </is>
      </c>
    </row>
    <row r="524">
      <c r="A524" s="126" t="inlineStr">
        <is>
          <t>Guadeloupe</t>
        </is>
      </c>
      <c r="B524" s="195">
        <f t="array" ref="B524">INDEX(Countries!D54:D781, MATCH(A524, Countries!B54:B781, 0))</f>
        <v/>
      </c>
      <c r="C524" s="163" t="inlineStr">
        <is>
          <t>Salt marsh</t>
        </is>
      </c>
      <c r="D524" s="178">
        <f>'Sequestration rates'!$E$22</f>
        <v/>
      </c>
      <c r="F524" s="126" t="inlineStr">
        <is>
          <t>Academic studies.</t>
        </is>
      </c>
    </row>
    <row r="525">
      <c r="A525" s="126" t="inlineStr">
        <is>
          <t>Guam</t>
        </is>
      </c>
      <c r="B525" s="195">
        <f t="array" ref="B525">INDEX(Countries!D55:D782, MATCH(A525, Countries!B55:B782, 0))</f>
        <v/>
      </c>
      <c r="C525" s="163" t="inlineStr">
        <is>
          <t>Salt marsh</t>
        </is>
      </c>
      <c r="D525" s="178">
        <f>'Sequestration rates'!$E$22</f>
        <v/>
      </c>
      <c r="F525" s="126" t="inlineStr">
        <is>
          <t>Academic studies.</t>
        </is>
      </c>
    </row>
    <row r="526">
      <c r="A526" s="126" t="inlineStr">
        <is>
          <t>Guatemala</t>
        </is>
      </c>
      <c r="B526" s="195">
        <f t="array" ref="B526">INDEX(Countries!D56:D783, MATCH(A526, Countries!B56:B783, 0))</f>
        <v/>
      </c>
      <c r="C526" s="163" t="inlineStr">
        <is>
          <t>Salt marsh</t>
        </is>
      </c>
      <c r="D526" s="178">
        <f>'Sequestration rates'!$E$22</f>
        <v/>
      </c>
      <c r="F526" s="126" t="inlineStr">
        <is>
          <t>Academic studies.</t>
        </is>
      </c>
    </row>
    <row r="527">
      <c r="A527" s="126" t="inlineStr">
        <is>
          <t>Guinea</t>
        </is>
      </c>
      <c r="B527" s="195">
        <f t="array" ref="B527">INDEX(Countries!D57:D784, MATCH(A527, Countries!B57:B784, 0))</f>
        <v/>
      </c>
      <c r="C527" s="163" t="inlineStr">
        <is>
          <t>Salt marsh</t>
        </is>
      </c>
      <c r="D527" s="178">
        <f>'Sequestration rates'!$E$22</f>
        <v/>
      </c>
      <c r="F527" s="126" t="inlineStr">
        <is>
          <t>Academic studies.</t>
        </is>
      </c>
    </row>
    <row r="528">
      <c r="A528" s="126" t="inlineStr">
        <is>
          <t>Guinea-Bissau</t>
        </is>
      </c>
      <c r="B528" s="195">
        <f t="array" ref="B528">INDEX(Countries!D58:D785, MATCH(A528, Countries!B58:B785, 0))</f>
        <v/>
      </c>
      <c r="C528" s="163" t="inlineStr">
        <is>
          <t>Salt marsh</t>
        </is>
      </c>
      <c r="D528" s="178">
        <f>'Sequestration rates'!$E$22</f>
        <v/>
      </c>
      <c r="F528" s="126" t="inlineStr">
        <is>
          <t>Academic studies.</t>
        </is>
      </c>
    </row>
    <row r="529">
      <c r="A529" s="126" t="inlineStr">
        <is>
          <t>Guyana</t>
        </is>
      </c>
      <c r="B529" s="195">
        <f t="array" ref="B529">INDEX(Countries!D59:D786, MATCH(A529, Countries!B59:B786, 0))</f>
        <v/>
      </c>
      <c r="C529" s="163" t="inlineStr">
        <is>
          <t>Salt marsh</t>
        </is>
      </c>
      <c r="D529" s="178">
        <f>'Sequestration rates'!$E$22</f>
        <v/>
      </c>
      <c r="F529" s="126" t="inlineStr">
        <is>
          <t>Academic studies.</t>
        </is>
      </c>
    </row>
    <row r="530">
      <c r="A530" s="126" t="inlineStr">
        <is>
          <t>Haiti</t>
        </is>
      </c>
      <c r="B530" s="195">
        <f t="array" ref="B530">INDEX(Countries!D60:D787, MATCH(A530, Countries!B60:B787, 0))</f>
        <v/>
      </c>
      <c r="C530" s="163" t="inlineStr">
        <is>
          <t>Salt marsh</t>
        </is>
      </c>
      <c r="D530" s="178">
        <f>'Sequestration rates'!$E$22</f>
        <v/>
      </c>
      <c r="F530" s="126" t="inlineStr">
        <is>
          <t>Academic studies.</t>
        </is>
      </c>
    </row>
    <row r="531">
      <c r="A531" s="126" t="inlineStr">
        <is>
          <t>Honduras</t>
        </is>
      </c>
      <c r="B531" s="195">
        <f t="array" ref="B531">INDEX(Countries!D61:D788, MATCH(A531, Countries!B61:B788, 0))</f>
        <v/>
      </c>
      <c r="C531" s="163" t="inlineStr">
        <is>
          <t>Salt marsh</t>
        </is>
      </c>
      <c r="D531" s="178">
        <f>'Sequestration rates'!$E$22</f>
        <v/>
      </c>
      <c r="F531" s="126" t="inlineStr">
        <is>
          <t>Academic studies.</t>
        </is>
      </c>
    </row>
    <row r="532">
      <c r="A532" s="126" t="inlineStr">
        <is>
          <t>Iran (Islamic Republic of)</t>
        </is>
      </c>
      <c r="B532" s="195">
        <f t="array" ref="B532">INDEX(Countries!D62:D789, MATCH(A532, Countries!B62:B789, 0))</f>
        <v/>
      </c>
      <c r="C532" s="163" t="inlineStr">
        <is>
          <t>Salt marsh</t>
        </is>
      </c>
      <c r="D532" s="178">
        <f>'Sequestration rates'!$E$22</f>
        <v/>
      </c>
      <c r="F532" s="126" t="inlineStr">
        <is>
          <t>Academic studies.</t>
        </is>
      </c>
    </row>
    <row r="533">
      <c r="A533" s="126" t="inlineStr">
        <is>
          <t>Jamaica</t>
        </is>
      </c>
      <c r="B533" s="195">
        <f t="array" ref="B533">INDEX(Countries!D63:D790, MATCH(A533, Countries!B63:B790, 0))</f>
        <v/>
      </c>
      <c r="C533" s="163" t="inlineStr">
        <is>
          <t>Salt marsh</t>
        </is>
      </c>
      <c r="D533" s="178">
        <f>'Sequestration rates'!$E$22</f>
        <v/>
      </c>
      <c r="F533" s="126" t="inlineStr">
        <is>
          <t>Academic studies.</t>
        </is>
      </c>
    </row>
    <row r="534">
      <c r="A534" s="126" t="inlineStr">
        <is>
          <t>Japan</t>
        </is>
      </c>
      <c r="B534" s="195">
        <f t="array" ref="B534">INDEX(Countries!D64:D791, MATCH(A534, Countries!B64:B791, 0))</f>
        <v/>
      </c>
      <c r="C534" s="163" t="inlineStr">
        <is>
          <t>Salt marsh</t>
        </is>
      </c>
      <c r="D534" s="178">
        <f>'Sequestration rates'!$E$22</f>
        <v/>
      </c>
      <c r="F534" s="126" t="inlineStr">
        <is>
          <t>Academic studies.</t>
        </is>
      </c>
    </row>
    <row r="535">
      <c r="A535" s="126" t="inlineStr">
        <is>
          <t>Kiribati</t>
        </is>
      </c>
      <c r="B535" s="195">
        <f t="array" ref="B535">INDEX(Countries!D65:D792, MATCH(A535, Countries!B65:B792, 0))</f>
        <v/>
      </c>
      <c r="C535" s="163" t="inlineStr">
        <is>
          <t>Salt marsh</t>
        </is>
      </c>
      <c r="D535" s="178">
        <f>'Sequestration rates'!$E$22</f>
        <v/>
      </c>
      <c r="F535" s="126" t="inlineStr">
        <is>
          <t>Academic studies.</t>
        </is>
      </c>
    </row>
    <row r="536">
      <c r="A536" s="126" t="inlineStr">
        <is>
          <t>Liberia</t>
        </is>
      </c>
      <c r="B536" s="195">
        <f t="array" ref="B536">INDEX(Countries!D66:D793, MATCH(A536, Countries!B66:B793, 0))</f>
        <v/>
      </c>
      <c r="C536" s="163" t="inlineStr">
        <is>
          <t>Salt marsh</t>
        </is>
      </c>
      <c r="D536" s="178">
        <f>'Sequestration rates'!$E$22</f>
        <v/>
      </c>
      <c r="F536" s="126" t="inlineStr">
        <is>
          <t>Academic studies.</t>
        </is>
      </c>
    </row>
    <row r="537">
      <c r="A537" s="126" t="inlineStr">
        <is>
          <t>Madagascar</t>
        </is>
      </c>
      <c r="B537" s="195">
        <f t="array" ref="B537">INDEX(Countries!D67:D794, MATCH(A537, Countries!B67:B794, 0))</f>
        <v/>
      </c>
      <c r="C537" s="163" t="inlineStr">
        <is>
          <t>Salt marsh</t>
        </is>
      </c>
      <c r="D537" s="178">
        <f>'Sequestration rates'!$E$22</f>
        <v/>
      </c>
      <c r="F537" s="126" t="inlineStr">
        <is>
          <t>Academic studies.</t>
        </is>
      </c>
    </row>
    <row r="538">
      <c r="A538" s="126" t="inlineStr">
        <is>
          <t>Malaysia</t>
        </is>
      </c>
      <c r="B538" s="195">
        <f t="array" ref="B538">INDEX(Countries!D68:D795, MATCH(A538, Countries!B68:B795, 0))</f>
        <v/>
      </c>
      <c r="C538" s="163" t="inlineStr">
        <is>
          <t>Salt marsh</t>
        </is>
      </c>
      <c r="D538" s="178">
        <f>'Sequestration rates'!$E$22</f>
        <v/>
      </c>
      <c r="F538" s="126" t="inlineStr">
        <is>
          <t>Academic studies.</t>
        </is>
      </c>
    </row>
    <row r="539">
      <c r="A539" s="126" t="inlineStr">
        <is>
          <t>Maldives</t>
        </is>
      </c>
      <c r="B539" s="195">
        <f t="array" ref="B539">INDEX(Countries!D69:D796, MATCH(A539, Countries!B69:B796, 0))</f>
        <v/>
      </c>
      <c r="C539" s="163" t="inlineStr">
        <is>
          <t>Salt marsh</t>
        </is>
      </c>
      <c r="D539" s="178">
        <f>'Sequestration rates'!$E$22</f>
        <v/>
      </c>
      <c r="F539" s="126" t="inlineStr">
        <is>
          <t>Academic studies.</t>
        </is>
      </c>
    </row>
    <row r="540">
      <c r="A540" s="126" t="inlineStr">
        <is>
          <t>Marshall Islands</t>
        </is>
      </c>
      <c r="B540" s="195">
        <f t="array" ref="B540">INDEX(Countries!D70:D797, MATCH(A540, Countries!B70:B797, 0))</f>
        <v/>
      </c>
      <c r="C540" s="163" t="inlineStr">
        <is>
          <t>Salt marsh</t>
        </is>
      </c>
      <c r="D540" s="178">
        <f>'Sequestration rates'!$E$22</f>
        <v/>
      </c>
      <c r="F540" s="126" t="inlineStr">
        <is>
          <t>Academic studies.</t>
        </is>
      </c>
    </row>
    <row r="541">
      <c r="A541" s="126" t="inlineStr">
        <is>
          <t>Martinique</t>
        </is>
      </c>
      <c r="B541" s="195">
        <f t="array" ref="B541">INDEX(Countries!D71:D798, MATCH(A541, Countries!B71:B798, 0))</f>
        <v/>
      </c>
      <c r="C541" s="163" t="inlineStr">
        <is>
          <t>Salt marsh</t>
        </is>
      </c>
      <c r="D541" s="178">
        <f>'Sequestration rates'!$E$22</f>
        <v/>
      </c>
      <c r="F541" s="126" t="inlineStr">
        <is>
          <t>Academic studies.</t>
        </is>
      </c>
    </row>
    <row r="542">
      <c r="A542" s="126" t="inlineStr">
        <is>
          <t>Mauritania</t>
        </is>
      </c>
      <c r="B542" s="195">
        <f t="array" ref="B542">INDEX(Countries!D72:D799, MATCH(A542, Countries!B72:B799, 0))</f>
        <v/>
      </c>
      <c r="C542" s="163" t="inlineStr">
        <is>
          <t>Salt marsh</t>
        </is>
      </c>
      <c r="D542" s="178">
        <f>'Sequestration rates'!$E$22</f>
        <v/>
      </c>
      <c r="F542" s="126" t="inlineStr">
        <is>
          <t>Academic studies.</t>
        </is>
      </c>
    </row>
    <row r="543">
      <c r="A543" s="126" t="inlineStr">
        <is>
          <t>Mauritius</t>
        </is>
      </c>
      <c r="B543" s="195">
        <f t="array" ref="B543">INDEX(Countries!D73:D800, MATCH(A543, Countries!B73:B800, 0))</f>
        <v/>
      </c>
      <c r="C543" s="163" t="inlineStr">
        <is>
          <t>Salt marsh</t>
        </is>
      </c>
      <c r="D543" s="178">
        <f>'Sequestration rates'!$E$22</f>
        <v/>
      </c>
      <c r="F543" s="126" t="inlineStr">
        <is>
          <t>Academic studies.</t>
        </is>
      </c>
    </row>
    <row r="544">
      <c r="A544" s="126" t="inlineStr">
        <is>
          <t>Mayotte</t>
        </is>
      </c>
      <c r="B544" s="195">
        <f t="array" ref="B544">INDEX(Countries!D74:D801, MATCH(A544, Countries!B74:B801, 0))</f>
        <v/>
      </c>
      <c r="C544" s="163" t="inlineStr">
        <is>
          <t>Salt marsh</t>
        </is>
      </c>
      <c r="D544" s="178">
        <f>'Sequestration rates'!$E$22</f>
        <v/>
      </c>
      <c r="F544" s="126" t="inlineStr">
        <is>
          <t>Academic studies.</t>
        </is>
      </c>
    </row>
    <row r="545">
      <c r="A545" s="126" t="inlineStr">
        <is>
          <t>Micronesia (Federated States of)</t>
        </is>
      </c>
      <c r="B545" s="195">
        <f t="array" ref="B545">INDEX(Countries!D75:D802, MATCH(A545, Countries!B75:B802, 0))</f>
        <v/>
      </c>
      <c r="C545" s="163" t="inlineStr">
        <is>
          <t>Salt marsh</t>
        </is>
      </c>
      <c r="D545" s="178">
        <f>'Sequestration rates'!$E$22</f>
        <v/>
      </c>
      <c r="F545" s="126" t="inlineStr">
        <is>
          <t>Academic studies.</t>
        </is>
      </c>
    </row>
    <row r="546">
      <c r="A546" s="126" t="inlineStr">
        <is>
          <t>Mozambique</t>
        </is>
      </c>
      <c r="B546" s="195">
        <f t="array" ref="B546">INDEX(Countries!D76:D803, MATCH(A546, Countries!B76:B803, 0))</f>
        <v/>
      </c>
      <c r="C546" s="163" t="inlineStr">
        <is>
          <t>Salt marsh</t>
        </is>
      </c>
      <c r="D546" s="178">
        <f>'Sequestration rates'!$E$22</f>
        <v/>
      </c>
      <c r="F546" s="126" t="inlineStr">
        <is>
          <t>Academic studies.</t>
        </is>
      </c>
    </row>
    <row r="547">
      <c r="A547" s="126" t="inlineStr">
        <is>
          <t>Myanmar</t>
        </is>
      </c>
      <c r="B547" s="195">
        <f t="array" ref="B547">INDEX(Countries!D77:D804, MATCH(A547, Countries!B77:B804, 0))</f>
        <v/>
      </c>
      <c r="C547" s="163" t="inlineStr">
        <is>
          <t>Salt marsh</t>
        </is>
      </c>
      <c r="D547" s="178">
        <f>'Sequestration rates'!$E$22</f>
        <v/>
      </c>
      <c r="F547" s="126" t="inlineStr">
        <is>
          <t>Academic studies.</t>
        </is>
      </c>
    </row>
    <row r="548">
      <c r="A548" s="126" t="inlineStr">
        <is>
          <t>New Caledonia</t>
        </is>
      </c>
      <c r="B548" s="195">
        <f t="array" ref="B548">INDEX(Countries!D78:D805, MATCH(A548, Countries!B78:B805, 0))</f>
        <v/>
      </c>
      <c r="C548" s="163" t="inlineStr">
        <is>
          <t>Salt marsh</t>
        </is>
      </c>
      <c r="D548" s="178">
        <f>'Sequestration rates'!$E$22</f>
        <v/>
      </c>
      <c r="F548" s="126" t="inlineStr">
        <is>
          <t>Academic studies.</t>
        </is>
      </c>
    </row>
    <row r="549">
      <c r="A549" s="126" t="inlineStr">
        <is>
          <t>New Zealand</t>
        </is>
      </c>
      <c r="B549" s="195">
        <f t="array" ref="B549">INDEX(Countries!D79:D806, MATCH(A549, Countries!B79:B806, 0))</f>
        <v/>
      </c>
      <c r="C549" s="163" t="inlineStr">
        <is>
          <t>Salt marsh</t>
        </is>
      </c>
      <c r="D549" s="178">
        <f>'Sequestration rates'!$E$22</f>
        <v/>
      </c>
      <c r="F549" s="126" t="inlineStr">
        <is>
          <t>Academic studies.</t>
        </is>
      </c>
    </row>
    <row r="550">
      <c r="A550" s="126" t="inlineStr">
        <is>
          <t>Nicaragua</t>
        </is>
      </c>
      <c r="B550" s="195">
        <f t="array" ref="B550">INDEX(Countries!D80:D807, MATCH(A550, Countries!B80:B807, 0))</f>
        <v/>
      </c>
      <c r="C550" s="163" t="inlineStr">
        <is>
          <t>Salt marsh</t>
        </is>
      </c>
      <c r="D550" s="178">
        <f>'Sequestration rates'!$E$22</f>
        <v/>
      </c>
      <c r="F550" s="126" t="inlineStr">
        <is>
          <t>Academic studies.</t>
        </is>
      </c>
    </row>
    <row r="551">
      <c r="A551" s="126" t="inlineStr">
        <is>
          <t>Nigeria</t>
        </is>
      </c>
      <c r="B551" s="195">
        <f t="array" ref="B551">INDEX(Countries!D81:D808, MATCH(A551, Countries!B81:B808, 0))</f>
        <v/>
      </c>
      <c r="C551" s="163" t="inlineStr">
        <is>
          <t>Salt marsh</t>
        </is>
      </c>
      <c r="D551" s="178">
        <f>'Sequestration rates'!$E$22</f>
        <v/>
      </c>
      <c r="F551" s="126" t="inlineStr">
        <is>
          <t>Academic studies.</t>
        </is>
      </c>
    </row>
    <row r="552">
      <c r="A552" s="126" t="inlineStr">
        <is>
          <t>Oman</t>
        </is>
      </c>
      <c r="B552" s="195">
        <f t="array" ref="B552">INDEX(Countries!D82:D809, MATCH(A552, Countries!B82:B809, 0))</f>
        <v/>
      </c>
      <c r="C552" s="163" t="inlineStr">
        <is>
          <t>Salt marsh</t>
        </is>
      </c>
      <c r="D552" s="178">
        <f>'Sequestration rates'!$E$22</f>
        <v/>
      </c>
      <c r="F552" s="126" t="inlineStr">
        <is>
          <t>Academic studies.</t>
        </is>
      </c>
    </row>
    <row r="553">
      <c r="A553" s="126" t="inlineStr">
        <is>
          <t>Pakistan</t>
        </is>
      </c>
      <c r="B553" s="195">
        <f t="array" ref="B553">INDEX(Countries!D83:D810, MATCH(A553, Countries!B83:B810, 0))</f>
        <v/>
      </c>
      <c r="C553" s="163" t="inlineStr">
        <is>
          <t>Salt marsh</t>
        </is>
      </c>
      <c r="D553" s="178">
        <f>'Sequestration rates'!$E$22</f>
        <v/>
      </c>
      <c r="F553" s="126" t="inlineStr">
        <is>
          <t>Academic studies.</t>
        </is>
      </c>
    </row>
    <row r="554">
      <c r="A554" s="126" t="inlineStr">
        <is>
          <t>Palau</t>
        </is>
      </c>
      <c r="B554" s="195">
        <f t="array" ref="B554">INDEX(Countries!D84:D811, MATCH(A554, Countries!B84:B811, 0))</f>
        <v/>
      </c>
      <c r="C554" s="163" t="inlineStr">
        <is>
          <t>Salt marsh</t>
        </is>
      </c>
      <c r="D554" s="178">
        <f>'Sequestration rates'!$E$22</f>
        <v/>
      </c>
      <c r="F554" s="126" t="inlineStr">
        <is>
          <t>Academic studies.</t>
        </is>
      </c>
    </row>
    <row r="555">
      <c r="A555" s="126" t="inlineStr">
        <is>
          <t>Panama</t>
        </is>
      </c>
      <c r="B555" s="195">
        <f t="array" ref="B555">INDEX(Countries!D85:D812, MATCH(A555, Countries!B85:B812, 0))</f>
        <v/>
      </c>
      <c r="C555" s="163" t="inlineStr">
        <is>
          <t>Salt marsh</t>
        </is>
      </c>
      <c r="D555" s="178">
        <f>'Sequestration rates'!$E$22</f>
        <v/>
      </c>
      <c r="F555" s="126" t="inlineStr">
        <is>
          <t>Academic studies.</t>
        </is>
      </c>
    </row>
    <row r="556">
      <c r="A556" s="126" t="inlineStr">
        <is>
          <t>Papua New Guinea</t>
        </is>
      </c>
      <c r="B556" s="195">
        <f t="array" ref="B556">INDEX(Countries!D86:D813, MATCH(A556, Countries!B86:B813, 0))</f>
        <v/>
      </c>
      <c r="C556" s="163" t="inlineStr">
        <is>
          <t>Salt marsh</t>
        </is>
      </c>
      <c r="D556" s="178">
        <f>'Sequestration rates'!$E$22</f>
        <v/>
      </c>
      <c r="F556" s="126" t="inlineStr">
        <is>
          <t>Academic studies.</t>
        </is>
      </c>
    </row>
    <row r="557">
      <c r="A557" s="126" t="inlineStr">
        <is>
          <t>Peru</t>
        </is>
      </c>
      <c r="B557" s="195">
        <f t="array" ref="B557">INDEX(Countries!D87:D814, MATCH(A557, Countries!B87:B814, 0))</f>
        <v/>
      </c>
      <c r="C557" s="163" t="inlineStr">
        <is>
          <t>Salt marsh</t>
        </is>
      </c>
      <c r="D557" s="178">
        <f>'Sequestration rates'!$E$22</f>
        <v/>
      </c>
      <c r="F557" s="126" t="inlineStr">
        <is>
          <t>Academic studies.</t>
        </is>
      </c>
    </row>
    <row r="558">
      <c r="A558" s="126" t="inlineStr">
        <is>
          <t>Philippines</t>
        </is>
      </c>
      <c r="B558" s="195">
        <f t="array" ref="B558">INDEX(Countries!D8:D815, MATCH(A558, Countries!B8:B815, 0))</f>
        <v/>
      </c>
      <c r="C558" s="163" t="inlineStr">
        <is>
          <t>Salt marsh</t>
        </is>
      </c>
      <c r="D558" s="178">
        <f>'Sequestration rates'!$E$22</f>
        <v/>
      </c>
      <c r="F558" s="126" t="inlineStr">
        <is>
          <t>Academic studies.</t>
        </is>
      </c>
    </row>
    <row r="559">
      <c r="A559" s="126" t="inlineStr">
        <is>
          <t>Puerto Rico</t>
        </is>
      </c>
      <c r="B559" s="195">
        <f t="array" ref="B559">INDEX(Countries!D9:D816, MATCH(A559, Countries!B9:B816, 0))</f>
        <v/>
      </c>
      <c r="C559" s="163" t="inlineStr">
        <is>
          <t>Salt marsh</t>
        </is>
      </c>
      <c r="D559" s="178">
        <f>'Sequestration rates'!$E$22</f>
        <v/>
      </c>
      <c r="F559" s="126" t="inlineStr">
        <is>
          <t>Academic studies.</t>
        </is>
      </c>
    </row>
    <row r="560">
      <c r="A560" s="126" t="inlineStr">
        <is>
          <t>Qatar</t>
        </is>
      </c>
      <c r="B560" s="195">
        <f t="array" ref="B560">INDEX(Countries!D90:D817, MATCH(A560, Countries!B90:B817, 0))</f>
        <v/>
      </c>
      <c r="C560" s="163" t="inlineStr">
        <is>
          <t>Salt marsh</t>
        </is>
      </c>
      <c r="D560" s="178">
        <f>'Sequestration rates'!$E$22</f>
        <v/>
      </c>
      <c r="F560" s="126" t="inlineStr">
        <is>
          <t>Academic studies.</t>
        </is>
      </c>
    </row>
    <row r="561">
      <c r="A561" s="126" t="inlineStr">
        <is>
          <t>Congo</t>
        </is>
      </c>
      <c r="B561" s="195">
        <f t="array" ref="B561">INDEX(Countries!D1:D818, MATCH(A561, Countries!B1:B818, 0))</f>
        <v/>
      </c>
      <c r="C561" s="163" t="inlineStr">
        <is>
          <t>Salt marsh</t>
        </is>
      </c>
      <c r="D561" s="178">
        <f>'Sequestration rates'!$E$22</f>
        <v/>
      </c>
      <c r="F561" s="126" t="inlineStr">
        <is>
          <t>Academic studies.</t>
        </is>
      </c>
    </row>
    <row r="562">
      <c r="A562" s="126" t="inlineStr">
        <is>
          <t>Saint Kitts and Nevis</t>
        </is>
      </c>
      <c r="B562" s="195">
        <f t="array" ref="B562">INDEX(Countries!D92:D819, MATCH(A562, Countries!B92:B819, 0))</f>
        <v/>
      </c>
      <c r="C562" s="163" t="inlineStr">
        <is>
          <t>Salt marsh</t>
        </is>
      </c>
      <c r="D562" s="178">
        <f>'Sequestration rates'!$E$22</f>
        <v/>
      </c>
      <c r="F562" s="126" t="inlineStr">
        <is>
          <t>Academic studies.</t>
        </is>
      </c>
    </row>
    <row r="563">
      <c r="A563" s="126" t="inlineStr">
        <is>
          <t>Saint Lucia</t>
        </is>
      </c>
      <c r="B563" s="195">
        <f t="array" ref="B563">INDEX(Countries!D93:D820, MATCH(A563, Countries!B93:B820, 0))</f>
        <v/>
      </c>
      <c r="C563" s="163" t="inlineStr">
        <is>
          <t>Salt marsh</t>
        </is>
      </c>
      <c r="D563" s="178">
        <f>'Sequestration rates'!$E$22</f>
        <v/>
      </c>
      <c r="F563" s="126" t="inlineStr">
        <is>
          <t>Academic studies.</t>
        </is>
      </c>
    </row>
    <row r="564">
      <c r="A564" s="126" t="inlineStr">
        <is>
          <t>Saint Vincent and the Grenadines</t>
        </is>
      </c>
      <c r="B564" s="195">
        <f t="array" ref="B564">INDEX(Countries!D94:D821, MATCH(A564, Countries!B94:B821, 0))</f>
        <v/>
      </c>
      <c r="C564" s="163" t="inlineStr">
        <is>
          <t>Salt marsh</t>
        </is>
      </c>
      <c r="D564" s="178">
        <f>'Sequestration rates'!$E$22</f>
        <v/>
      </c>
      <c r="F564" s="126" t="inlineStr">
        <is>
          <t>Academic studies.</t>
        </is>
      </c>
    </row>
    <row r="565">
      <c r="A565" s="126" t="inlineStr">
        <is>
          <t>Saint Martin (French part)</t>
        </is>
      </c>
      <c r="B565" s="195">
        <f t="array" ref="B565">INDEX(Countries!D95:D822, MATCH(A565, Countries!B95:B822, 0))</f>
        <v/>
      </c>
      <c r="C565" s="163" t="inlineStr">
        <is>
          <t>Salt marsh</t>
        </is>
      </c>
      <c r="D565" s="178">
        <f>'Sequestration rates'!$E$22</f>
        <v/>
      </c>
      <c r="F565" s="126" t="inlineStr">
        <is>
          <t>Academic studies.</t>
        </is>
      </c>
    </row>
    <row r="566">
      <c r="A566" s="126" t="inlineStr">
        <is>
          <t>Samoa</t>
        </is>
      </c>
      <c r="B566" s="195">
        <f t="array" ref="B566">INDEX(Countries!D96:D823, MATCH(A566, Countries!B96:B823, 0))</f>
        <v/>
      </c>
      <c r="C566" s="163" t="inlineStr">
        <is>
          <t>Salt marsh</t>
        </is>
      </c>
      <c r="D566" s="178">
        <f>'Sequestration rates'!$E$22</f>
        <v/>
      </c>
      <c r="F566" s="126" t="inlineStr">
        <is>
          <t>Academic studies.</t>
        </is>
      </c>
    </row>
    <row r="567">
      <c r="A567" s="126" t="inlineStr">
        <is>
          <t>Sao Tome and Principe</t>
        </is>
      </c>
      <c r="B567" s="195">
        <f t="array" ref="B567">INDEX(Countries!D97:D824, MATCH(A567, Countries!B97:B824, 0))</f>
        <v/>
      </c>
      <c r="C567" s="163" t="inlineStr">
        <is>
          <t>Salt marsh</t>
        </is>
      </c>
      <c r="D567" s="178">
        <f>'Sequestration rates'!$E$22</f>
        <v/>
      </c>
      <c r="F567" s="126" t="inlineStr">
        <is>
          <t>Academic studies.</t>
        </is>
      </c>
    </row>
    <row r="568">
      <c r="A568" s="126" t="inlineStr">
        <is>
          <t>Saudi Arabia</t>
        </is>
      </c>
      <c r="B568" s="195">
        <f t="array" ref="B568">INDEX(Countries!D98:D825, MATCH(A568, Countries!B98:B825, 0))</f>
        <v/>
      </c>
      <c r="C568" s="163" t="inlineStr">
        <is>
          <t>Salt marsh</t>
        </is>
      </c>
      <c r="D568" s="178">
        <f>'Sequestration rates'!$E$22</f>
        <v/>
      </c>
      <c r="F568" s="126" t="inlineStr">
        <is>
          <t>Academic studies.</t>
        </is>
      </c>
    </row>
    <row r="569">
      <c r="A569" s="126" t="inlineStr">
        <is>
          <t>Senegal</t>
        </is>
      </c>
      <c r="B569" s="195">
        <f t="array" ref="B569">INDEX(Countries!D99:D826, MATCH(A569, Countries!B99:B826, 0))</f>
        <v/>
      </c>
      <c r="C569" s="163" t="inlineStr">
        <is>
          <t>Salt marsh</t>
        </is>
      </c>
      <c r="D569" s="178">
        <f>'Sequestration rates'!$E$22</f>
        <v/>
      </c>
      <c r="F569" s="126" t="inlineStr">
        <is>
          <t>Academic studies.</t>
        </is>
      </c>
    </row>
    <row r="570">
      <c r="A570" s="126" t="inlineStr">
        <is>
          <t>Seychelles</t>
        </is>
      </c>
      <c r="B570" s="195">
        <f t="array" ref="B570">INDEX(Countries!D100:D827, MATCH(A570, Countries!B100:B827, 0))</f>
        <v/>
      </c>
      <c r="C570" s="163" t="inlineStr">
        <is>
          <t>Salt marsh</t>
        </is>
      </c>
      <c r="D570" s="178">
        <f>'Sequestration rates'!$E$22</f>
        <v/>
      </c>
      <c r="F570" s="126" t="inlineStr">
        <is>
          <t>Academic studies.</t>
        </is>
      </c>
    </row>
    <row r="571">
      <c r="A571" s="126" t="inlineStr">
        <is>
          <t>Sierra Leone</t>
        </is>
      </c>
      <c r="B571" s="195">
        <f t="array" ref="B571">INDEX(Countries!D101:D828, MATCH(A571, Countries!B101:B828, 0))</f>
        <v/>
      </c>
      <c r="C571" s="163" t="inlineStr">
        <is>
          <t>Salt marsh</t>
        </is>
      </c>
      <c r="D571" s="178">
        <f>'Sequestration rates'!$E$22</f>
        <v/>
      </c>
      <c r="F571" s="126" t="inlineStr">
        <is>
          <t>Academic studies.</t>
        </is>
      </c>
    </row>
    <row r="572">
      <c r="A572" s="126" t="inlineStr">
        <is>
          <t>Singapore</t>
        </is>
      </c>
      <c r="B572" s="195">
        <f t="array" ref="B572">INDEX(Countries!D102:D829, MATCH(A572, Countries!B102:B829, 0))</f>
        <v/>
      </c>
      <c r="C572" s="163" t="inlineStr">
        <is>
          <t>Salt marsh</t>
        </is>
      </c>
      <c r="D572" s="178">
        <f>'Sequestration rates'!$E$22</f>
        <v/>
      </c>
      <c r="F572" s="126" t="inlineStr">
        <is>
          <t>Academic studies.</t>
        </is>
      </c>
    </row>
    <row r="573">
      <c r="A573" s="126" t="inlineStr">
        <is>
          <t>Sint Maarten (Dutch part)</t>
        </is>
      </c>
      <c r="B573" s="195">
        <f t="array" ref="B573">INDEX(Countries!D103:D830, MATCH(A573, Countries!B103:B830, 0))</f>
        <v/>
      </c>
      <c r="C573" s="163" t="inlineStr">
        <is>
          <t>Salt marsh</t>
        </is>
      </c>
      <c r="D573" s="178">
        <f>'Sequestration rates'!$E$22</f>
        <v/>
      </c>
      <c r="F573" s="126" t="inlineStr">
        <is>
          <t>Academic studies.</t>
        </is>
      </c>
    </row>
    <row r="574">
      <c r="A574" s="126" t="inlineStr">
        <is>
          <t>Solomon Islands</t>
        </is>
      </c>
      <c r="B574" s="195">
        <f t="array" ref="B574">INDEX(Countries!D104:D831, MATCH(A574, Countries!B104:B831, 0))</f>
        <v/>
      </c>
      <c r="C574" s="163" t="inlineStr">
        <is>
          <t>Salt marsh</t>
        </is>
      </c>
      <c r="D574" s="178">
        <f>'Sequestration rates'!$E$22</f>
        <v/>
      </c>
      <c r="F574" s="126" t="inlineStr">
        <is>
          <t>Academic studies.</t>
        </is>
      </c>
    </row>
    <row r="575">
      <c r="A575" s="126" t="inlineStr">
        <is>
          <t>Somalia</t>
        </is>
      </c>
      <c r="B575" s="195">
        <f t="array" ref="B575">INDEX(Countries!D105:D832, MATCH(A575, Countries!B105:B832, 0))</f>
        <v/>
      </c>
      <c r="C575" s="163" t="inlineStr">
        <is>
          <t>Salt marsh</t>
        </is>
      </c>
      <c r="D575" s="178">
        <f>'Sequestration rates'!$E$22</f>
        <v/>
      </c>
      <c r="F575" s="126" t="inlineStr">
        <is>
          <t>Academic studies.</t>
        </is>
      </c>
    </row>
    <row r="576">
      <c r="A576" s="126" t="inlineStr">
        <is>
          <t>South Africa</t>
        </is>
      </c>
      <c r="B576" s="195">
        <f t="array" ref="B576">INDEX(Countries!D106:D833, MATCH(A576, Countries!B106:B833, 0))</f>
        <v/>
      </c>
      <c r="C576" s="163" t="inlineStr">
        <is>
          <t>Salt marsh</t>
        </is>
      </c>
      <c r="D576" s="178">
        <f>'Sequestration rates'!$E$22</f>
        <v/>
      </c>
      <c r="F576" s="126" t="inlineStr">
        <is>
          <t>Academic studies.</t>
        </is>
      </c>
    </row>
    <row r="577">
      <c r="A577" s="126" t="inlineStr">
        <is>
          <t>Sri Lanka</t>
        </is>
      </c>
      <c r="B577" s="195">
        <f t="array" ref="B577">INDEX(Countries!D107:D834, MATCH(A577, Countries!B107:B834, 0))</f>
        <v/>
      </c>
      <c r="C577" s="163" t="inlineStr">
        <is>
          <t>Salt marsh</t>
        </is>
      </c>
      <c r="D577" s="178">
        <f>'Sequestration rates'!$E$22</f>
        <v/>
      </c>
      <c r="F577" s="126" t="inlineStr">
        <is>
          <t>Academic studies.</t>
        </is>
      </c>
    </row>
    <row r="578">
      <c r="A578" s="126" t="inlineStr">
        <is>
          <t>Sudan</t>
        </is>
      </c>
      <c r="B578" s="195">
        <f t="array" ref="B578">INDEX(Countries!D108:D835, MATCH(A578, Countries!B108:B835, 0))</f>
        <v/>
      </c>
      <c r="C578" s="163" t="inlineStr">
        <is>
          <t>Salt marsh</t>
        </is>
      </c>
      <c r="D578" s="178">
        <f>'Sequestration rates'!$E$22</f>
        <v/>
      </c>
      <c r="F578" s="126" t="inlineStr">
        <is>
          <t>Academic studies.</t>
        </is>
      </c>
    </row>
    <row r="579">
      <c r="A579" s="126" t="inlineStr">
        <is>
          <t>Suriname</t>
        </is>
      </c>
      <c r="B579" s="195">
        <f t="array" ref="B579">INDEX(Countries!D109:D836, MATCH(A579, Countries!B109:B836, 0))</f>
        <v/>
      </c>
      <c r="C579" s="163" t="inlineStr">
        <is>
          <t>Salt marsh</t>
        </is>
      </c>
      <c r="D579" s="178">
        <f>'Sequestration rates'!$E$22</f>
        <v/>
      </c>
      <c r="F579" s="126" t="inlineStr">
        <is>
          <t>Academic studies.</t>
        </is>
      </c>
    </row>
    <row r="580">
      <c r="A580" s="126" t="inlineStr">
        <is>
          <t>Taiwan</t>
        </is>
      </c>
      <c r="B580" s="195">
        <f t="array" ref="B580">INDEX(Countries!D110:D837, MATCH(A580, Countries!B110:B837, 0))</f>
        <v/>
      </c>
      <c r="C580" s="163" t="inlineStr">
        <is>
          <t>Salt marsh</t>
        </is>
      </c>
      <c r="D580" s="178">
        <f>'Sequestration rates'!$E$22</f>
        <v/>
      </c>
      <c r="F580" s="126" t="inlineStr">
        <is>
          <t>Academic studies.</t>
        </is>
      </c>
    </row>
    <row r="581">
      <c r="A581" s="126" t="inlineStr">
        <is>
          <t>Tanzania, United Republic of</t>
        </is>
      </c>
      <c r="B581" s="195">
        <f t="array" ref="B581">INDEX(Countries!D111:D838, MATCH(A581, Countries!B111:B838, 0))</f>
        <v/>
      </c>
      <c r="C581" s="163" t="inlineStr">
        <is>
          <t>Salt marsh</t>
        </is>
      </c>
      <c r="D581" s="178">
        <f>'Sequestration rates'!$E$22</f>
        <v/>
      </c>
      <c r="F581" s="126" t="inlineStr">
        <is>
          <t>Academic studies.</t>
        </is>
      </c>
    </row>
    <row r="582">
      <c r="A582" s="126" t="inlineStr">
        <is>
          <t>Thailand</t>
        </is>
      </c>
      <c r="B582" s="195">
        <f t="array" ref="B582">INDEX(Countries!D112:D839, MATCH(A582, Countries!B112:B839, 0))</f>
        <v/>
      </c>
      <c r="C582" s="163" t="inlineStr">
        <is>
          <t>Salt marsh</t>
        </is>
      </c>
      <c r="D582" s="178">
        <f>'Sequestration rates'!$E$22</f>
        <v/>
      </c>
      <c r="F582" s="126" t="inlineStr">
        <is>
          <t>Academic studies.</t>
        </is>
      </c>
    </row>
    <row r="583">
      <c r="A583" s="126" t="inlineStr">
        <is>
          <t>Timor-Leste</t>
        </is>
      </c>
      <c r="B583" s="195">
        <f t="array" ref="B583">INDEX(Countries!D113:D840, MATCH(A583, Countries!B113:B840, 0))</f>
        <v/>
      </c>
      <c r="C583" s="163" t="inlineStr">
        <is>
          <t>Salt marsh</t>
        </is>
      </c>
      <c r="D583" s="178">
        <f>'Sequestration rates'!$E$22</f>
        <v/>
      </c>
      <c r="F583" s="126" t="inlineStr">
        <is>
          <t>Academic studies.</t>
        </is>
      </c>
    </row>
    <row r="584">
      <c r="A584" s="126" t="inlineStr">
        <is>
          <t>Togo</t>
        </is>
      </c>
      <c r="B584" s="195">
        <f t="array" ref="B584">INDEX(Countries!D113:D841, MATCH(A584, Countries!B113:B841, 0))</f>
        <v/>
      </c>
      <c r="C584" s="163" t="inlineStr">
        <is>
          <t>Salt marsh</t>
        </is>
      </c>
      <c r="D584" s="178">
        <f>'Sequestration rates'!$E$22</f>
        <v/>
      </c>
      <c r="F584" s="126" t="inlineStr">
        <is>
          <t>Academic studies.</t>
        </is>
      </c>
    </row>
    <row r="585">
      <c r="A585" s="126" t="inlineStr">
        <is>
          <t>Tonga</t>
        </is>
      </c>
      <c r="B585" s="195">
        <f t="array" ref="B585">INDEX(Countries!D114:D842, MATCH(A585, Countries!B114:B842, 0))</f>
        <v/>
      </c>
      <c r="C585" s="163" t="inlineStr">
        <is>
          <t>Salt marsh</t>
        </is>
      </c>
      <c r="D585" s="178">
        <f>'Sequestration rates'!$E$22</f>
        <v/>
      </c>
      <c r="F585" s="126" t="inlineStr">
        <is>
          <t>Academic studies.</t>
        </is>
      </c>
    </row>
    <row r="586">
      <c r="A586" s="126" t="inlineStr">
        <is>
          <t>Trinidad and Tobago</t>
        </is>
      </c>
      <c r="B586" s="195">
        <f t="array" ref="B586">INDEX(Countries!D115:D843, MATCH(A586, Countries!B115:B843, 0))</f>
        <v/>
      </c>
      <c r="C586" s="163" t="inlineStr">
        <is>
          <t>Salt marsh</t>
        </is>
      </c>
      <c r="D586" s="178">
        <f>'Sequestration rates'!$E$22</f>
        <v/>
      </c>
      <c r="F586" s="126" t="inlineStr">
        <is>
          <t>Academic studies.</t>
        </is>
      </c>
    </row>
    <row r="587">
      <c r="A587" s="126" t="inlineStr">
        <is>
          <t>Turks and Caicos Islands</t>
        </is>
      </c>
      <c r="B587" s="195">
        <f t="array" ref="B587">INDEX(Countries!D116:D844, MATCH(A587, Countries!B116:B844, 0))</f>
        <v/>
      </c>
      <c r="C587" s="163" t="inlineStr">
        <is>
          <t>Salt marsh</t>
        </is>
      </c>
      <c r="D587" s="178">
        <f>'Sequestration rates'!$E$22</f>
        <v/>
      </c>
      <c r="F587" s="126" t="inlineStr">
        <is>
          <t>Academic studies.</t>
        </is>
      </c>
    </row>
    <row r="588">
      <c r="A588" s="126" t="inlineStr">
        <is>
          <t>Tuvalu</t>
        </is>
      </c>
      <c r="B588" s="195">
        <f t="array" ref="B588">INDEX(Countries!D117:D845, MATCH(A588, Countries!B117:B845, 0))</f>
        <v/>
      </c>
      <c r="C588" s="163" t="inlineStr">
        <is>
          <t>Salt marsh</t>
        </is>
      </c>
      <c r="D588" s="178">
        <f>'Sequestration rates'!$E$22</f>
        <v/>
      </c>
      <c r="F588" s="126" t="inlineStr">
        <is>
          <t>Academic studies.</t>
        </is>
      </c>
    </row>
    <row r="589">
      <c r="A589" s="126" t="inlineStr">
        <is>
          <t>United Arab Emirates</t>
        </is>
      </c>
      <c r="B589" s="195">
        <f t="array" ref="B589">INDEX(Countries!D118:D846, MATCH(A589, Countries!B118:B846, 0))</f>
        <v/>
      </c>
      <c r="C589" s="163" t="inlineStr">
        <is>
          <t>Salt marsh</t>
        </is>
      </c>
      <c r="D589" s="178">
        <f>'Sequestration rates'!$E$22</f>
        <v/>
      </c>
      <c r="F589" s="126" t="inlineStr">
        <is>
          <t>Academic studies.</t>
        </is>
      </c>
    </row>
    <row r="590">
      <c r="A590" s="126" t="inlineStr">
        <is>
          <t>Vanuatu</t>
        </is>
      </c>
      <c r="B590" s="195">
        <f t="array" ref="B590">INDEX(Countries!D119:D847, MATCH(A590, Countries!B119:B847, 0))</f>
        <v/>
      </c>
      <c r="C590" s="163" t="inlineStr">
        <is>
          <t>Salt marsh</t>
        </is>
      </c>
      <c r="D590" s="178">
        <f>'Sequestration rates'!$E$22</f>
        <v/>
      </c>
      <c r="F590" s="126" t="inlineStr">
        <is>
          <t>Academic studies.</t>
        </is>
      </c>
    </row>
    <row r="591">
      <c r="A591" s="126" t="inlineStr">
        <is>
          <t>Venezuela, Bolivarian Republic of</t>
        </is>
      </c>
      <c r="B591" s="195">
        <f t="array" ref="B591">INDEX(Countries!D120:D848, MATCH(A591, Countries!B120:B848, 0))</f>
        <v/>
      </c>
      <c r="C591" s="163" t="inlineStr">
        <is>
          <t>Salt marsh</t>
        </is>
      </c>
      <c r="D591" s="178">
        <f>'Sequestration rates'!$E$22</f>
        <v/>
      </c>
      <c r="F591" s="126" t="inlineStr">
        <is>
          <t>Academic studies.</t>
        </is>
      </c>
    </row>
    <row r="592">
      <c r="A592" s="126" t="inlineStr">
        <is>
          <t>Viet Nam</t>
        </is>
      </c>
      <c r="B592" s="195">
        <f t="array" ref="B592">INDEX(Countries!D121:D849, MATCH(A592, Countries!B121:B849, 0))</f>
        <v/>
      </c>
      <c r="C592" s="163" t="inlineStr">
        <is>
          <t>Salt marsh</t>
        </is>
      </c>
      <c r="D592" s="178">
        <f>'Sequestration rates'!$E$22</f>
        <v/>
      </c>
      <c r="F592" s="126" t="inlineStr">
        <is>
          <t>Academic studies.</t>
        </is>
      </c>
    </row>
    <row r="593">
      <c r="A593" s="126" t="inlineStr">
        <is>
          <t>Virgin Islands, U.S.</t>
        </is>
      </c>
      <c r="B593" s="195">
        <f t="array" ref="B593">INDEX(Countries!D122:D850, MATCH(A593, Countries!B122:B850, 0))</f>
        <v/>
      </c>
      <c r="C593" s="163" t="inlineStr">
        <is>
          <t>Salt marsh</t>
        </is>
      </c>
      <c r="D593" s="178">
        <f>'Sequestration rates'!$E$22</f>
        <v/>
      </c>
      <c r="F593" s="126" t="inlineStr">
        <is>
          <t>Academic studies.</t>
        </is>
      </c>
    </row>
    <row r="594">
      <c r="A594" s="126" t="inlineStr">
        <is>
          <t>Wallis and Futuna</t>
        </is>
      </c>
      <c r="B594" s="195">
        <f t="array" ref="B594">INDEX(Countries!D1:D851, MATCH(A594, Countries!B1:B851, 0))</f>
        <v/>
      </c>
      <c r="C594" s="163" t="inlineStr">
        <is>
          <t>Salt marsh</t>
        </is>
      </c>
      <c r="D594" s="178">
        <f>'Sequestration rates'!$E$22</f>
        <v/>
      </c>
      <c r="F594" s="126" t="inlineStr">
        <is>
          <t>Academic studies.</t>
        </is>
      </c>
    </row>
    <row r="595">
      <c r="A595" s="126" t="inlineStr">
        <is>
          <t>Yemen</t>
        </is>
      </c>
      <c r="B595" s="195">
        <f t="array" ref="B595">INDEX(Countries!D124:D852, MATCH(A595, Countries!B124:B852, 0))</f>
        <v/>
      </c>
      <c r="C595" s="163" t="inlineStr">
        <is>
          <t>Salt marsh</t>
        </is>
      </c>
      <c r="D595" s="178">
        <f>'Sequestration rates'!$E$22</f>
        <v/>
      </c>
      <c r="F595" s="126" t="inlineStr">
        <is>
          <t>Academic studies.</t>
        </is>
      </c>
    </row>
    <row r="596">
      <c r="A596" s="126" t="inlineStr">
        <is>
          <t>Italy</t>
        </is>
      </c>
      <c r="B596" s="195">
        <f t="array" ref="B596">INDEX(Countries!D1:D853, MATCH(A596, Countries!B1:B853, 0))</f>
        <v/>
      </c>
      <c r="C596" s="163" t="inlineStr">
        <is>
          <t>Salt marsh</t>
        </is>
      </c>
      <c r="D596" s="178">
        <f>'Sequestration rates'!$E$22</f>
        <v/>
      </c>
      <c r="F596" s="126" t="inlineStr">
        <is>
          <t>Academic studies.</t>
        </is>
      </c>
    </row>
    <row r="597">
      <c r="A597" s="126" t="inlineStr">
        <is>
          <t>Ukraine</t>
        </is>
      </c>
      <c r="B597" s="195">
        <f t="array" ref="B597">INDEX(Countries!D126:D854, MATCH(A597, Countries!B126:B854, 0))</f>
        <v/>
      </c>
      <c r="C597" s="163" t="inlineStr">
        <is>
          <t>Salt marsh</t>
        </is>
      </c>
      <c r="D597" s="178">
        <f>'Sequestration rates'!$E$22</f>
        <v/>
      </c>
      <c r="F597" s="126" t="inlineStr">
        <is>
          <t>Academic studies.</t>
        </is>
      </c>
    </row>
    <row r="598">
      <c r="A598" s="126" t="inlineStr">
        <is>
          <t>Tunisia</t>
        </is>
      </c>
      <c r="B598" s="195">
        <f t="array" ref="B598">INDEX(Countries!D1:D855, MATCH(A598, Countries!B1:B855, 0))</f>
        <v/>
      </c>
      <c r="C598" s="163" t="inlineStr">
        <is>
          <t>Salt marsh</t>
        </is>
      </c>
      <c r="D598" s="178">
        <f>'Sequestration rates'!$E$22</f>
        <v/>
      </c>
      <c r="F598" s="126" t="inlineStr">
        <is>
          <t>Academic studies.</t>
        </is>
      </c>
    </row>
    <row r="599">
      <c r="A599" s="126" t="inlineStr">
        <is>
          <t>Spain</t>
        </is>
      </c>
      <c r="B599" s="195">
        <f t="array" ref="B599">INDEX(Countries!D2:D856, MATCH(A599, Countries!B2:B856, 0))</f>
        <v/>
      </c>
      <c r="C599" s="163" t="inlineStr">
        <is>
          <t>Salt marsh</t>
        </is>
      </c>
      <c r="D599" s="178">
        <f>'Sequestration rates'!$E$22</f>
        <v/>
      </c>
      <c r="F599" s="126" t="inlineStr">
        <is>
          <t>Academic studies.</t>
        </is>
      </c>
    </row>
    <row r="600">
      <c r="A600" s="126" t="inlineStr">
        <is>
          <t>Kuwait</t>
        </is>
      </c>
      <c r="B600" s="195">
        <f t="array" ref="B600">INDEX(Countries!D3:D857, MATCH(A600, Countries!B3:B857, 0))</f>
        <v/>
      </c>
      <c r="C600" s="163" t="inlineStr">
        <is>
          <t>Salt marsh</t>
        </is>
      </c>
      <c r="D600" s="178">
        <f>'Sequestration rates'!$E$22</f>
        <v/>
      </c>
      <c r="F600" s="126" t="inlineStr">
        <is>
          <t>Academic studies.</t>
        </is>
      </c>
    </row>
    <row r="601">
      <c r="A601" s="126" t="inlineStr">
        <is>
          <t>Denmark</t>
        </is>
      </c>
      <c r="B601" s="195">
        <f t="array" ref="B601">INDEX(Countries!D1:D858, MATCH(A601, Countries!B1:B858, 0))</f>
        <v/>
      </c>
      <c r="C601" s="163" t="inlineStr">
        <is>
          <t>Salt marsh</t>
        </is>
      </c>
      <c r="D601" s="178">
        <f>'Sequestration rates'!$E$22</f>
        <v/>
      </c>
      <c r="F601" s="126" t="inlineStr">
        <is>
          <t>Academic studies.</t>
        </is>
      </c>
    </row>
    <row r="602">
      <c r="A602" s="126" t="inlineStr">
        <is>
          <t>France</t>
        </is>
      </c>
      <c r="B602" s="195">
        <f t="array" ref="B602">INDEX(Countries!D1:D859, MATCH(A602, Countries!B1:B859, 0))</f>
        <v/>
      </c>
      <c r="C602" s="163" t="inlineStr">
        <is>
          <t>Salt marsh</t>
        </is>
      </c>
      <c r="D602" s="178">
        <f>'Sequestration rates'!$E$22</f>
        <v/>
      </c>
      <c r="F602" s="126" t="inlineStr">
        <is>
          <t>Academic studies.</t>
        </is>
      </c>
    </row>
    <row r="603">
      <c r="A603" s="126" t="inlineStr">
        <is>
          <t>Russian Federation</t>
        </is>
      </c>
      <c r="B603" s="195">
        <f t="array" ref="B603">INDEX(Countries!D1:D860, MATCH(A603, Countries!B1:B860, 0))</f>
        <v/>
      </c>
      <c r="C603" s="163" t="inlineStr">
        <is>
          <t>Salt marsh</t>
        </is>
      </c>
      <c r="D603" s="178">
        <f>'Sequestration rates'!$E$22</f>
        <v/>
      </c>
      <c r="F603" s="126" t="inlineStr">
        <is>
          <t>Academic studies.</t>
        </is>
      </c>
    </row>
    <row r="604">
      <c r="A604" s="126" t="inlineStr">
        <is>
          <t>United States Minor Outlying Islands</t>
        </is>
      </c>
      <c r="B604" s="195">
        <f t="array" ref="B604">INDEX(Countries!D2:D861, MATCH(A604, Countries!B2:B861, 0))</f>
        <v/>
      </c>
      <c r="C604" s="163" t="inlineStr">
        <is>
          <t>Salt marsh</t>
        </is>
      </c>
      <c r="D604" s="178">
        <f>'Sequestration rates'!$E$22</f>
        <v/>
      </c>
      <c r="F604" s="126" t="inlineStr">
        <is>
          <t>Academic studies.</t>
        </is>
      </c>
    </row>
    <row r="605">
      <c r="A605" s="126" t="inlineStr">
        <is>
          <t>Greece</t>
        </is>
      </c>
      <c r="B605" s="195">
        <f t="array" ref="B605">INDEX(Countries!D3:D862, MATCH(A605, Countries!B3:B862, 0))</f>
        <v/>
      </c>
      <c r="C605" s="163" t="inlineStr">
        <is>
          <t>Salt marsh</t>
        </is>
      </c>
      <c r="D605" s="178">
        <f>'Sequestration rates'!$E$22</f>
        <v/>
      </c>
      <c r="F605" s="126" t="inlineStr">
        <is>
          <t>Academic studies.</t>
        </is>
      </c>
    </row>
    <row r="606">
      <c r="A606" s="126" t="inlineStr">
        <is>
          <t>Canada</t>
        </is>
      </c>
      <c r="B606" s="195">
        <f t="array" ref="B606">INDEX(Countries!D4:D863, MATCH(A606, Countries!B4:B863, 0))</f>
        <v/>
      </c>
      <c r="C606" s="163" t="inlineStr">
        <is>
          <t>Salt marsh</t>
        </is>
      </c>
      <c r="D606" s="178">
        <f>'Sequestration rates'!$E$22</f>
        <v/>
      </c>
      <c r="F606" s="126" t="inlineStr">
        <is>
          <t>Academic studies.</t>
        </is>
      </c>
    </row>
    <row r="607">
      <c r="A607" s="126" t="inlineStr">
        <is>
          <t>Germany</t>
        </is>
      </c>
      <c r="B607" s="195">
        <f t="array" ref="B607">INDEX(Countries!D1:D864, MATCH(A607, Countries!B1:B864, 0))</f>
        <v/>
      </c>
      <c r="C607" s="163" t="inlineStr">
        <is>
          <t>Salt marsh</t>
        </is>
      </c>
      <c r="D607" s="178">
        <f>'Sequestration rates'!$E$22</f>
        <v/>
      </c>
      <c r="F607" s="126" t="inlineStr">
        <is>
          <t>Academic studies.</t>
        </is>
      </c>
    </row>
    <row r="608">
      <c r="A608" s="126" t="inlineStr">
        <is>
          <t>Croatia</t>
        </is>
      </c>
      <c r="B608" s="195">
        <f t="array" ref="B608">INDEX(Countries!D1:D865, MATCH(A608, Countries!B1:B865, 0))</f>
        <v/>
      </c>
      <c r="C608" s="163" t="inlineStr">
        <is>
          <t>Salt marsh</t>
        </is>
      </c>
      <c r="D608" s="178">
        <f>'Sequestration rates'!$E$22</f>
        <v/>
      </c>
      <c r="F608" s="126" t="inlineStr">
        <is>
          <t>Academic studies.</t>
        </is>
      </c>
    </row>
    <row r="609">
      <c r="A609" s="126" t="inlineStr">
        <is>
          <t>United Kingdom of Great Britain and Northern Ireland</t>
        </is>
      </c>
      <c r="B609" s="195">
        <f t="array" ref="B609">INDEX(Countries!D1:D866, MATCH(A609, Countries!B1:B866, 0))</f>
        <v/>
      </c>
      <c r="C609" s="163" t="inlineStr">
        <is>
          <t>Salt marsh</t>
        </is>
      </c>
      <c r="D609" s="178">
        <f>'Sequestration rates'!$E$22</f>
        <v/>
      </c>
      <c r="F609" s="126" t="inlineStr">
        <is>
          <t>Academic studies.</t>
        </is>
      </c>
    </row>
    <row r="610">
      <c r="A610" s="126" t="inlineStr">
        <is>
          <t>Malta</t>
        </is>
      </c>
      <c r="B610" s="195">
        <f t="array" ref="B610">INDEX(Countries!D139:D867, MATCH(A610, Countries!B139:B867, 0))</f>
        <v/>
      </c>
      <c r="C610" s="163" t="inlineStr">
        <is>
          <t>Salt marsh</t>
        </is>
      </c>
      <c r="D610" s="178">
        <f>'Sequestration rates'!$E$22</f>
        <v/>
      </c>
      <c r="F610" s="126" t="inlineStr">
        <is>
          <t>Academic studies.</t>
        </is>
      </c>
    </row>
    <row r="611">
      <c r="A611" s="126" t="inlineStr">
        <is>
          <t>Cyprus</t>
        </is>
      </c>
      <c r="B611" s="195">
        <f t="array" ref="B611">INDEX(Countries!D1:D868, MATCH(A611, Countries!B1:B868, 0))</f>
        <v/>
      </c>
      <c r="C611" s="163" t="inlineStr">
        <is>
          <t>Salt marsh</t>
        </is>
      </c>
      <c r="D611" s="178">
        <f>'Sequestration rates'!$E$22</f>
        <v/>
      </c>
      <c r="F611" s="126" t="inlineStr">
        <is>
          <t>Academic studies.</t>
        </is>
      </c>
    </row>
    <row r="612">
      <c r="A612" s="126" t="inlineStr">
        <is>
          <t>Norway</t>
        </is>
      </c>
      <c r="B612" s="195">
        <f t="array" ref="B612">INDEX(Countries!D2:D869, MATCH(A612, Countries!B2:B869, 0))</f>
        <v/>
      </c>
      <c r="C612" s="163" t="inlineStr">
        <is>
          <t>Salt marsh</t>
        </is>
      </c>
      <c r="D612" s="178">
        <f>'Sequestration rates'!$E$22</f>
        <v/>
      </c>
      <c r="F612" s="126" t="inlineStr">
        <is>
          <t>Academic studies.</t>
        </is>
      </c>
    </row>
    <row r="613">
      <c r="A613" s="126" t="inlineStr">
        <is>
          <t>Albania</t>
        </is>
      </c>
      <c r="B613" s="195">
        <f t="array" ref="B613">INDEX(Countries!D1:D870, MATCH(A613, Countries!B1:B870, 0))</f>
        <v/>
      </c>
      <c r="C613" s="163" t="inlineStr">
        <is>
          <t>Salt marsh</t>
        </is>
      </c>
      <c r="D613" s="178">
        <f>'Sequestration rates'!$E$22</f>
        <v/>
      </c>
      <c r="F613" s="126" t="inlineStr">
        <is>
          <t>Academic studies.</t>
        </is>
      </c>
    </row>
    <row r="614">
      <c r="A614" s="126" t="inlineStr">
        <is>
          <t>Algeria</t>
        </is>
      </c>
      <c r="B614" s="195">
        <f t="array" ref="B614">INDEX(Countries!D1:D871, MATCH(A614, Countries!B1:B871, 0))</f>
        <v/>
      </c>
      <c r="C614" s="163" t="inlineStr">
        <is>
          <t>Salt marsh</t>
        </is>
      </c>
      <c r="D614" s="178">
        <f>'Sequestration rates'!$E$22</f>
        <v/>
      </c>
      <c r="F614" s="126" t="inlineStr">
        <is>
          <t>Academic studies.</t>
        </is>
      </c>
    </row>
    <row r="615">
      <c r="A615" s="126" t="inlineStr">
        <is>
          <t>Sweden</t>
        </is>
      </c>
      <c r="B615" s="195">
        <f t="array" ref="B615">INDEX(Countries!D144:D872, MATCH(A615, Countries!B144:B872, 0))</f>
        <v/>
      </c>
      <c r="C615" s="163" t="inlineStr">
        <is>
          <t>Salt marsh</t>
        </is>
      </c>
      <c r="D615" s="178">
        <f>'Sequestration rates'!$E$22</f>
        <v/>
      </c>
      <c r="F615" s="126" t="inlineStr">
        <is>
          <t>Academic studies.</t>
        </is>
      </c>
    </row>
    <row r="616">
      <c r="A616" s="126" t="inlineStr">
        <is>
          <t>Israel</t>
        </is>
      </c>
      <c r="B616" s="195">
        <f t="array" ref="B616">INDEX(Countries!D1:D873, MATCH(A616, Countries!B1:B873, 0))</f>
        <v/>
      </c>
      <c r="C616" s="163" t="inlineStr">
        <is>
          <t>Salt marsh</t>
        </is>
      </c>
      <c r="D616" s="178">
        <f>'Sequestration rates'!$E$22</f>
        <v/>
      </c>
      <c r="F616" s="126" t="inlineStr">
        <is>
          <t>Academic studies.</t>
        </is>
      </c>
    </row>
    <row r="617">
      <c r="A617" s="126" t="inlineStr">
        <is>
          <t>Montserrat</t>
        </is>
      </c>
      <c r="B617" s="195">
        <f t="array" ref="B617">INDEX(Countries!D146:D874, MATCH(A617, Countries!B146:B874, 0))</f>
        <v/>
      </c>
      <c r="C617" s="163" t="inlineStr">
        <is>
          <t>Salt marsh</t>
        </is>
      </c>
      <c r="D617" s="178">
        <f>'Sequestration rates'!$E$22</f>
        <v/>
      </c>
      <c r="F617" s="126" t="inlineStr">
        <is>
          <t>Academic studies.</t>
        </is>
      </c>
    </row>
    <row r="618">
      <c r="A618" s="126" t="inlineStr">
        <is>
          <t>Libya</t>
        </is>
      </c>
      <c r="B618" s="195">
        <f t="array" ref="B618">INDEX(Countries!D1:D875, MATCH(A618, Countries!B1:B875, 0))</f>
        <v/>
      </c>
      <c r="C618" s="163" t="inlineStr">
        <is>
          <t>Salt marsh</t>
        </is>
      </c>
      <c r="D618" s="178">
        <f>'Sequestration rates'!$E$22</f>
        <v/>
      </c>
      <c r="F618" s="126" t="inlineStr">
        <is>
          <t>Academic studies.</t>
        </is>
      </c>
    </row>
    <row r="619">
      <c r="A619" s="126" t="inlineStr">
        <is>
          <t>Netherlands</t>
        </is>
      </c>
      <c r="B619" s="195">
        <f t="array" ref="B619">INDEX(Countries!D148:D876, MATCH(A619, Countries!B148:B876, 0))</f>
        <v/>
      </c>
      <c r="C619" s="163" t="inlineStr">
        <is>
          <t>Salt marsh</t>
        </is>
      </c>
      <c r="D619" s="178">
        <f>'Sequestration rates'!$E$22</f>
        <v/>
      </c>
      <c r="F619" s="126" t="inlineStr">
        <is>
          <t>Academic studies.</t>
        </is>
      </c>
    </row>
    <row r="620">
      <c r="A620" s="126" t="inlineStr">
        <is>
          <t>Poland</t>
        </is>
      </c>
      <c r="B620" s="195">
        <f t="array" ref="B620">INDEX(Countries!D1:D877, MATCH(A620, Countries!B1:B877, 0))</f>
        <v/>
      </c>
      <c r="C620" s="163" t="inlineStr">
        <is>
          <t>Salt marsh</t>
        </is>
      </c>
      <c r="D620" s="178">
        <f>'Sequestration rates'!$E$22</f>
        <v/>
      </c>
      <c r="F620" s="126" t="inlineStr">
        <is>
          <t>Academic studies.</t>
        </is>
      </c>
    </row>
    <row r="621">
      <c r="A621" s="126" t="inlineStr">
        <is>
          <t>Turkey</t>
        </is>
      </c>
      <c r="B621" s="195">
        <f t="array" ref="B621">INDEX(Countries!D2:D878, MATCH(A621, Countries!B2:B878, 0))</f>
        <v/>
      </c>
      <c r="C621" s="163" t="inlineStr">
        <is>
          <t>Salt marsh</t>
        </is>
      </c>
      <c r="D621" s="178">
        <f>'Sequestration rates'!$E$22</f>
        <v/>
      </c>
      <c r="F621" s="126" t="inlineStr">
        <is>
          <t>Academic studies.</t>
        </is>
      </c>
    </row>
    <row r="622">
      <c r="A622" s="126" t="inlineStr">
        <is>
          <t>Jordan</t>
        </is>
      </c>
      <c r="B622" s="195">
        <f t="array" ref="B622">INDEX(Countries!D1:D879, MATCH(A622, Countries!B1:B879, 0))</f>
        <v/>
      </c>
      <c r="C622" s="163" t="inlineStr">
        <is>
          <t>Salt marsh</t>
        </is>
      </c>
      <c r="D622" s="178">
        <f>'Sequestration rates'!$E$22</f>
        <v/>
      </c>
      <c r="F622" s="126" t="inlineStr">
        <is>
          <t>Academic studies.</t>
        </is>
      </c>
    </row>
    <row r="623">
      <c r="A623" s="126" t="inlineStr">
        <is>
          <t>China, Hong Kong Special Administrative Region</t>
        </is>
      </c>
      <c r="B623" s="195">
        <f t="array" ref="B623">INDEX(Countries!D1:D880, MATCH(A623, Countries!B1:B880, 0))</f>
        <v/>
      </c>
      <c r="C623" s="163" t="inlineStr">
        <is>
          <t>Salt marsh</t>
        </is>
      </c>
      <c r="D623" s="178">
        <f>'Sequestration rates'!$E$22</f>
        <v/>
      </c>
      <c r="F623" s="126" t="inlineStr">
        <is>
          <t>Academic studies.</t>
        </is>
      </c>
    </row>
    <row r="624">
      <c r="A624" s="126" t="inlineStr">
        <is>
          <t>Slovenia</t>
        </is>
      </c>
      <c r="B624" s="195">
        <f t="array" ref="B624">INDEX(Countries!D2:D881, MATCH(A624, Countries!B2:B881, 0))</f>
        <v/>
      </c>
      <c r="C624" s="163" t="inlineStr">
        <is>
          <t>Salt marsh</t>
        </is>
      </c>
      <c r="D624" s="178">
        <f>'Sequestration rates'!$E$22</f>
        <v/>
      </c>
      <c r="F624" s="126" t="inlineStr">
        <is>
          <t>Academic studies.</t>
        </is>
      </c>
    </row>
    <row r="625">
      <c r="A625" s="126" t="inlineStr">
        <is>
          <t>Argentina</t>
        </is>
      </c>
      <c r="B625" s="195">
        <f t="array" ref="B625">INDEX(Countries!D3:D882, MATCH(A625, Countries!B3:B882, 0))</f>
        <v/>
      </c>
      <c r="C625" s="163" t="inlineStr">
        <is>
          <t>Salt marsh</t>
        </is>
      </c>
      <c r="D625" s="178">
        <f>'Sequestration rates'!$E$22</f>
        <v/>
      </c>
      <c r="F625" s="126" t="inlineStr">
        <is>
          <t>Academic studies.</t>
        </is>
      </c>
    </row>
    <row r="626">
      <c r="A626" s="126" t="inlineStr">
        <is>
          <t>Azerbaijan</t>
        </is>
      </c>
      <c r="B626" s="195">
        <f t="array" ref="B626">INDEX(Countries!D4:D883, MATCH(A626, Countries!B4:B883, 0))</f>
        <v/>
      </c>
      <c r="C626" s="163" t="inlineStr">
        <is>
          <t>Salt marsh</t>
        </is>
      </c>
      <c r="D626" s="178">
        <f>'Sequestration rates'!$E$22</f>
        <v/>
      </c>
      <c r="F626" s="126" t="inlineStr">
        <is>
          <t>Academic studies.</t>
        </is>
      </c>
    </row>
    <row r="627">
      <c r="A627" s="126" t="inlineStr">
        <is>
          <t>Belgium</t>
        </is>
      </c>
      <c r="B627" s="195">
        <f t="array" ref="B627">INDEX(Countries!D5:D884, MATCH(A627, Countries!B5:B884, 0))</f>
        <v/>
      </c>
      <c r="C627" s="163" t="inlineStr">
        <is>
          <t>Salt marsh</t>
        </is>
      </c>
      <c r="D627" s="178">
        <f>'Sequestration rates'!$E$22</f>
        <v/>
      </c>
      <c r="F627" s="126" t="inlineStr">
        <is>
          <t>Academic studies.</t>
        </is>
      </c>
    </row>
    <row r="628">
      <c r="A628" s="126" t="inlineStr">
        <is>
          <t>Bosnia and Herzegovina</t>
        </is>
      </c>
      <c r="B628" s="195">
        <f t="array" ref="B628">INDEX(Countries!D6:D885, MATCH(A628, Countries!B6:B885, 0))</f>
        <v/>
      </c>
      <c r="C628" s="163" t="inlineStr">
        <is>
          <t>Salt marsh</t>
        </is>
      </c>
      <c r="D628" s="178">
        <f>'Sequestration rates'!$E$22</f>
        <v/>
      </c>
      <c r="F628" s="126" t="inlineStr">
        <is>
          <t>Academic studies.</t>
        </is>
      </c>
    </row>
    <row r="629">
      <c r="A629" s="126" t="inlineStr">
        <is>
          <t>British Indian Ocean Territory</t>
        </is>
      </c>
      <c r="B629" s="195">
        <f t="array" ref="B629">INDEX(Countries!D7:D886, MATCH(A629, Countries!B7:B886, 0))</f>
        <v/>
      </c>
      <c r="C629" s="163" t="inlineStr">
        <is>
          <t>Salt marsh</t>
        </is>
      </c>
      <c r="D629" s="178">
        <f>'Sequestration rates'!$E$22</f>
        <v/>
      </c>
      <c r="F629" s="126" t="inlineStr">
        <is>
          <t>Academic studies.</t>
        </is>
      </c>
    </row>
    <row r="630">
      <c r="A630" s="126" t="inlineStr">
        <is>
          <t>Bulgaria</t>
        </is>
      </c>
      <c r="B630" s="195">
        <f t="array" ref="B630">INDEX(Countries!D8:D887, MATCH(A630, Countries!B8:B887, 0))</f>
        <v/>
      </c>
      <c r="C630" s="163" t="inlineStr">
        <is>
          <t>Salt marsh</t>
        </is>
      </c>
      <c r="D630" s="178">
        <f>'Sequestration rates'!$E$22</f>
        <v/>
      </c>
      <c r="F630" s="126" t="inlineStr">
        <is>
          <t>Academic studies.</t>
        </is>
      </c>
    </row>
    <row r="631">
      <c r="A631" s="126" t="inlineStr">
        <is>
          <t>Cabo Verde</t>
        </is>
      </c>
      <c r="B631" s="195">
        <f t="array" ref="B631">INDEX(Countries!D9:D888, MATCH(A631, Countries!B9:B888, 0))</f>
        <v/>
      </c>
      <c r="C631" s="163" t="inlineStr">
        <is>
          <t>Salt marsh</t>
        </is>
      </c>
      <c r="D631" s="178">
        <f>'Sequestration rates'!$E$22</f>
        <v/>
      </c>
      <c r="F631" s="126" t="inlineStr">
        <is>
          <t>Academic studies.</t>
        </is>
      </c>
    </row>
    <row r="632">
      <c r="A632" s="126" t="inlineStr">
        <is>
          <t>Chile</t>
        </is>
      </c>
      <c r="B632" s="195">
        <f t="array" ref="B632">INDEX(Countries!D10:D889, MATCH(A632, Countries!B10:B889, 0))</f>
        <v/>
      </c>
      <c r="C632" s="163" t="inlineStr">
        <is>
          <t>Salt marsh</t>
        </is>
      </c>
      <c r="D632" s="178">
        <f>'Sequestration rates'!$E$22</f>
        <v/>
      </c>
      <c r="F632" s="126" t="inlineStr">
        <is>
          <t>Academic studies.</t>
        </is>
      </c>
    </row>
    <row r="633">
      <c r="A633" s="126" t="inlineStr">
        <is>
          <t>Estonia</t>
        </is>
      </c>
      <c r="B633" s="195">
        <f t="array" ref="B633">INDEX(Countries!D11:D890, MATCH(A633, Countries!B11:B890, 0))</f>
        <v/>
      </c>
      <c r="C633" s="163" t="inlineStr">
        <is>
          <t>Salt marsh</t>
        </is>
      </c>
      <c r="D633" s="178">
        <f>'Sequestration rates'!$E$22</f>
        <v/>
      </c>
      <c r="F633" s="126" t="inlineStr">
        <is>
          <t>Academic studies.</t>
        </is>
      </c>
    </row>
    <row r="634">
      <c r="A634" s="126" t="inlineStr">
        <is>
          <t>Falkland Islands (Malvinas)</t>
        </is>
      </c>
      <c r="B634" s="195">
        <f t="array" ref="B634">INDEX(Countries!D12:D891, MATCH(A634, Countries!B12:B891, 0))</f>
        <v/>
      </c>
      <c r="C634" s="163" t="inlineStr">
        <is>
          <t>Salt marsh</t>
        </is>
      </c>
      <c r="D634" s="178">
        <f>'Sequestration rates'!$E$22</f>
        <v/>
      </c>
      <c r="F634" s="126" t="inlineStr">
        <is>
          <t>Academic studies.</t>
        </is>
      </c>
    </row>
    <row r="635">
      <c r="A635" s="126" t="inlineStr">
        <is>
          <t>Faroe Islands</t>
        </is>
      </c>
      <c r="B635" s="195">
        <f t="array" ref="B635">INDEX(Countries!D13:D892, MATCH(A635, Countries!B13:B892, 0))</f>
        <v/>
      </c>
      <c r="C635" s="163" t="inlineStr">
        <is>
          <t>Salt marsh</t>
        </is>
      </c>
      <c r="D635" s="178">
        <f>'Sequestration rates'!$E$22</f>
        <v/>
      </c>
      <c r="F635" s="126" t="inlineStr">
        <is>
          <t>Academic studies.</t>
        </is>
      </c>
    </row>
    <row r="636">
      <c r="A636" s="126" t="inlineStr">
        <is>
          <t>Finland</t>
        </is>
      </c>
      <c r="B636" s="195">
        <f t="array" ref="B636">INDEX(Countries!D14:D893, MATCH(A636, Countries!B14:B893, 0))</f>
        <v/>
      </c>
      <c r="C636" s="163" t="inlineStr">
        <is>
          <t>Salt marsh</t>
        </is>
      </c>
      <c r="D636" s="178">
        <f>'Sequestration rates'!$E$22</f>
        <v/>
      </c>
      <c r="F636" s="126" t="inlineStr">
        <is>
          <t>Academic studies.</t>
        </is>
      </c>
    </row>
    <row r="637">
      <c r="A637" s="126" t="inlineStr">
        <is>
          <t>Georgia</t>
        </is>
      </c>
      <c r="B637" s="195">
        <f t="array" ref="B637">INDEX(Countries!D15:D894, MATCH(A637, Countries!B15:B894, 0))</f>
        <v/>
      </c>
      <c r="C637" s="163" t="inlineStr">
        <is>
          <t>Salt marsh</t>
        </is>
      </c>
      <c r="D637" s="178">
        <f>'Sequestration rates'!$E$22</f>
        <v/>
      </c>
      <c r="F637" s="126" t="inlineStr">
        <is>
          <t>Academic studies.</t>
        </is>
      </c>
    </row>
    <row r="638">
      <c r="A638" s="126" t="inlineStr">
        <is>
          <t>Gibraltar</t>
        </is>
      </c>
      <c r="B638" s="195">
        <f t="array" ref="B638">INDEX(Countries!D16:D895, MATCH(A638, Countries!B16:B895, 0))</f>
        <v/>
      </c>
      <c r="C638" s="163" t="inlineStr">
        <is>
          <t>Salt marsh</t>
        </is>
      </c>
      <c r="D638" s="178">
        <f>'Sequestration rates'!$E$22</f>
        <v/>
      </c>
      <c r="F638" s="126" t="inlineStr">
        <is>
          <t>Academic studies.</t>
        </is>
      </c>
    </row>
    <row r="639">
      <c r="A639" s="126" t="inlineStr">
        <is>
          <t>Greenland</t>
        </is>
      </c>
      <c r="B639" s="195">
        <f t="array" ref="B639">INDEX(Countries!D17:D896, MATCH(A639, Countries!B17:B896, 0))</f>
        <v/>
      </c>
      <c r="C639" s="163" t="inlineStr">
        <is>
          <t>Salt marsh</t>
        </is>
      </c>
      <c r="D639" s="178">
        <f>'Sequestration rates'!$E$22</f>
        <v/>
      </c>
      <c r="F639" s="126" t="inlineStr">
        <is>
          <t>Academic studies.</t>
        </is>
      </c>
    </row>
    <row r="640">
      <c r="A640" s="126" t="inlineStr">
        <is>
          <t>Guernsey</t>
        </is>
      </c>
      <c r="B640" s="195">
        <f t="array" ref="B640">INDEX(Countries!D18:D897, MATCH(A640, Countries!B18:B897, 0))</f>
        <v/>
      </c>
      <c r="C640" s="163" t="inlineStr">
        <is>
          <t>Salt marsh</t>
        </is>
      </c>
      <c r="D640" s="178">
        <f>'Sequestration rates'!$E$22</f>
        <v/>
      </c>
      <c r="F640" s="126" t="inlineStr">
        <is>
          <t>Academic studies.</t>
        </is>
      </c>
    </row>
    <row r="641">
      <c r="A641" s="126" t="inlineStr">
        <is>
          <t>Iceland</t>
        </is>
      </c>
      <c r="B641" s="195">
        <f t="array" ref="B641">INDEX(Countries!D19:D898, MATCH(A641, Countries!B19:B898, 0))</f>
        <v/>
      </c>
      <c r="C641" s="163" t="inlineStr">
        <is>
          <t>Salt marsh</t>
        </is>
      </c>
      <c r="D641" s="178">
        <f>'Sequestration rates'!$E$22</f>
        <v/>
      </c>
      <c r="F641" s="126" t="inlineStr">
        <is>
          <t>Academic studies.</t>
        </is>
      </c>
    </row>
    <row r="642">
      <c r="A642" s="126" t="inlineStr">
        <is>
          <t>Iraq</t>
        </is>
      </c>
      <c r="B642" s="195">
        <f t="array" ref="B642">INDEX(Countries!D20:D899, MATCH(A642, Countries!B20:B899, 0))</f>
        <v/>
      </c>
      <c r="C642" s="163" t="inlineStr">
        <is>
          <t>Salt marsh</t>
        </is>
      </c>
      <c r="D642" s="178">
        <f>'Sequestration rates'!$E$22</f>
        <v/>
      </c>
      <c r="F642" s="126" t="inlineStr">
        <is>
          <t>Academic studies.</t>
        </is>
      </c>
    </row>
    <row r="643">
      <c r="A643" s="126" t="inlineStr">
        <is>
          <t>Ireland</t>
        </is>
      </c>
      <c r="B643" s="195">
        <f t="array" ref="B643">INDEX(Countries!D21:D900, MATCH(A643, Countries!B21:B900, 0))</f>
        <v/>
      </c>
      <c r="C643" s="163" t="inlineStr">
        <is>
          <t>Salt marsh</t>
        </is>
      </c>
      <c r="D643" s="178">
        <f>'Sequestration rates'!$E$22</f>
        <v/>
      </c>
      <c r="F643" s="126" t="inlineStr">
        <is>
          <t>Academic studies.</t>
        </is>
      </c>
    </row>
    <row r="644">
      <c r="A644" s="126" t="inlineStr">
        <is>
          <t>Isle of Man</t>
        </is>
      </c>
      <c r="B644" s="195">
        <f t="array" ref="B644">INDEX(Countries!D22:D901, MATCH(A644, Countries!B22:B901, 0))</f>
        <v/>
      </c>
      <c r="C644" s="163" t="inlineStr">
        <is>
          <t>Salt marsh</t>
        </is>
      </c>
      <c r="D644" s="178">
        <f>'Sequestration rates'!$E$22</f>
        <v/>
      </c>
      <c r="F644" s="126" t="inlineStr">
        <is>
          <t>Academic studies.</t>
        </is>
      </c>
    </row>
    <row r="645">
      <c r="A645" s="126" t="inlineStr">
        <is>
          <t>Jersey</t>
        </is>
      </c>
      <c r="B645" s="195">
        <f t="array" ref="B645">INDEX(Countries!D23:D902, MATCH(A645, Countries!B23:B902, 0))</f>
        <v/>
      </c>
      <c r="C645" s="163" t="inlineStr">
        <is>
          <t>Salt marsh</t>
        </is>
      </c>
      <c r="D645" s="178">
        <f>'Sequestration rates'!$E$22</f>
        <v/>
      </c>
      <c r="F645" s="126" t="inlineStr">
        <is>
          <t>Academic studies.</t>
        </is>
      </c>
    </row>
    <row r="646">
      <c r="A646" s="126" t="inlineStr">
        <is>
          <t>Kazakhstan</t>
        </is>
      </c>
      <c r="B646" s="195">
        <f t="array" ref="B646">INDEX(Countries!D1:D903, MATCH(A646, Countries!B1:B903, 0))</f>
        <v/>
      </c>
      <c r="C646" s="163" t="inlineStr">
        <is>
          <t>Salt marsh</t>
        </is>
      </c>
      <c r="D646" s="178">
        <f>'Sequestration rates'!$E$22</f>
        <v/>
      </c>
      <c r="F646" s="126" t="inlineStr">
        <is>
          <t>Academic studies.</t>
        </is>
      </c>
    </row>
    <row r="647">
      <c r="A647" s="126" t="inlineStr">
        <is>
          <t>Democratic People's Republic of Korea</t>
        </is>
      </c>
      <c r="B647" s="195">
        <f t="array" ref="B647">INDEX(Countries!D1:D904, MATCH(A647, Countries!B1:B904, 0))</f>
        <v/>
      </c>
      <c r="C647" s="163" t="inlineStr">
        <is>
          <t>Salt marsh</t>
        </is>
      </c>
      <c r="D647" s="178">
        <f>'Sequestration rates'!$E$22</f>
        <v/>
      </c>
      <c r="F647" s="126" t="inlineStr">
        <is>
          <t>Academic studies.</t>
        </is>
      </c>
    </row>
    <row r="648">
      <c r="A648" s="126" t="inlineStr">
        <is>
          <t>Republic of Korea</t>
        </is>
      </c>
      <c r="B648" s="195">
        <f t="array" ref="B648">INDEX(Countries!D2:D905, MATCH(A648, Countries!B2:B905, 0))</f>
        <v/>
      </c>
      <c r="C648" s="163" t="inlineStr">
        <is>
          <t>Salt marsh</t>
        </is>
      </c>
      <c r="D648" s="178">
        <f>'Sequestration rates'!$E$22</f>
        <v/>
      </c>
      <c r="F648" s="126" t="inlineStr">
        <is>
          <t>Academic studies.</t>
        </is>
      </c>
    </row>
    <row r="649">
      <c r="A649" s="126" t="inlineStr">
        <is>
          <t>Latvia</t>
        </is>
      </c>
      <c r="B649" s="195">
        <f t="array" ref="B649">INDEX(Countries!D3:D906, MATCH(A649, Countries!B3:B906, 0))</f>
        <v/>
      </c>
      <c r="C649" s="163" t="inlineStr">
        <is>
          <t>Salt marsh</t>
        </is>
      </c>
      <c r="D649" s="178">
        <f>'Sequestration rates'!$E$22</f>
        <v/>
      </c>
      <c r="F649" s="126" t="inlineStr">
        <is>
          <t>Academic studies.</t>
        </is>
      </c>
    </row>
    <row r="650">
      <c r="A650" s="126" t="inlineStr">
        <is>
          <t>Lebanon</t>
        </is>
      </c>
      <c r="B650" s="195">
        <f t="array" ref="B650">INDEX(Countries!D4:D907, MATCH(A650, Countries!B4:B907, 0))</f>
        <v/>
      </c>
      <c r="C650" s="163" t="inlineStr">
        <is>
          <t>Salt marsh</t>
        </is>
      </c>
      <c r="D650" s="178">
        <f>'Sequestration rates'!$E$22</f>
        <v/>
      </c>
      <c r="F650" s="126" t="inlineStr">
        <is>
          <t>Academic studies.</t>
        </is>
      </c>
    </row>
    <row r="651">
      <c r="A651" s="126" t="inlineStr">
        <is>
          <t>Lithuania</t>
        </is>
      </c>
      <c r="B651" s="195">
        <f t="array" ref="B651">INDEX(Countries!D5:D908, MATCH(A651, Countries!B5:B908, 0))</f>
        <v/>
      </c>
      <c r="C651" s="163" t="inlineStr">
        <is>
          <t>Salt marsh</t>
        </is>
      </c>
      <c r="D651" s="178">
        <f>'Sequestration rates'!$E$22</f>
        <v/>
      </c>
      <c r="F651" s="126" t="inlineStr">
        <is>
          <t>Academic studies.</t>
        </is>
      </c>
    </row>
    <row r="652">
      <c r="A652" s="126" t="inlineStr">
        <is>
          <t>Monaco</t>
        </is>
      </c>
      <c r="B652" s="195">
        <f t="array" ref="B652">INDEX(Countries!D6:D909, MATCH(A652, Countries!B6:B909, 0))</f>
        <v/>
      </c>
      <c r="C652" s="163" t="inlineStr">
        <is>
          <t>Salt marsh</t>
        </is>
      </c>
      <c r="D652" s="178">
        <f>'Sequestration rates'!$E$22</f>
        <v/>
      </c>
      <c r="F652" s="126" t="inlineStr">
        <is>
          <t>Academic studies.</t>
        </is>
      </c>
    </row>
    <row r="653">
      <c r="A653" s="126" t="inlineStr">
        <is>
          <t>Montenegro</t>
        </is>
      </c>
      <c r="B653" s="195">
        <f t="array" ref="B653">INDEX(Countries!D7:D910, MATCH(A653, Countries!B7:B910, 0))</f>
        <v/>
      </c>
      <c r="C653" s="163" t="inlineStr">
        <is>
          <t>Salt marsh</t>
        </is>
      </c>
      <c r="D653" s="178">
        <f>'Sequestration rates'!$E$22</f>
        <v/>
      </c>
      <c r="F653" s="126" t="inlineStr">
        <is>
          <t>Academic studies.</t>
        </is>
      </c>
    </row>
    <row r="654">
      <c r="A654" s="126" t="inlineStr">
        <is>
          <t>Morocco</t>
        </is>
      </c>
      <c r="B654" s="195">
        <f t="array" ref="B654">INDEX(Countries!D8:D911, MATCH(A654, Countries!B8:B911, 0))</f>
        <v/>
      </c>
      <c r="C654" s="163" t="inlineStr">
        <is>
          <t>Salt marsh</t>
        </is>
      </c>
      <c r="D654" s="178">
        <f>'Sequestration rates'!$E$22</f>
        <v/>
      </c>
      <c r="F654" s="126" t="inlineStr">
        <is>
          <t>Academic studies.</t>
        </is>
      </c>
    </row>
    <row r="655">
      <c r="A655" s="126" t="inlineStr">
        <is>
          <t>Namibia</t>
        </is>
      </c>
      <c r="B655" s="195">
        <f t="array" ref="B655">INDEX(Countries!D9:D912, MATCH(A655, Countries!B9:B912, 0))</f>
        <v/>
      </c>
      <c r="C655" s="163" t="inlineStr">
        <is>
          <t>Salt marsh</t>
        </is>
      </c>
      <c r="D655" s="178">
        <f>'Sequestration rates'!$E$22</f>
        <v/>
      </c>
      <c r="F655" s="126" t="inlineStr">
        <is>
          <t>Academic studies.</t>
        </is>
      </c>
    </row>
    <row r="656">
      <c r="A656" s="126" t="inlineStr">
        <is>
          <t>Nauru</t>
        </is>
      </c>
      <c r="B656" s="195">
        <f t="array" ref="B656">INDEX(Countries!D10:D913, MATCH(A656, Countries!B10:B913, 0))</f>
        <v/>
      </c>
      <c r="C656" s="163" t="inlineStr">
        <is>
          <t>Salt marsh</t>
        </is>
      </c>
      <c r="D656" s="178">
        <f>'Sequestration rates'!$E$22</f>
        <v/>
      </c>
      <c r="F656" s="126" t="inlineStr">
        <is>
          <t>Academic studies.</t>
        </is>
      </c>
    </row>
    <row r="657">
      <c r="A657" s="126" t="inlineStr">
        <is>
          <t>Niue</t>
        </is>
      </c>
      <c r="B657" s="195">
        <f t="array" ref="B657">INDEX(Countries!D11:D914, MATCH(A657, Countries!B11:B914, 0))</f>
        <v/>
      </c>
      <c r="C657" s="163" t="inlineStr">
        <is>
          <t>Salt marsh</t>
        </is>
      </c>
      <c r="D657" s="178">
        <f>'Sequestration rates'!$E$22</f>
        <v/>
      </c>
      <c r="F657" s="126" t="inlineStr">
        <is>
          <t>Academic studies.</t>
        </is>
      </c>
    </row>
    <row r="658">
      <c r="A658" s="126" t="inlineStr">
        <is>
          <t>Northern Mariana Islands</t>
        </is>
      </c>
      <c r="B658" s="195">
        <f t="array" ref="B658">INDEX(Countries!D12:D915, MATCH(A658, Countries!B12:B915, 0))</f>
        <v/>
      </c>
      <c r="C658" s="163" t="inlineStr">
        <is>
          <t>Salt marsh</t>
        </is>
      </c>
      <c r="D658" s="178">
        <f>'Sequestration rates'!$E$22</f>
        <v/>
      </c>
      <c r="F658" s="126" t="inlineStr">
        <is>
          <t>Academic studies.</t>
        </is>
      </c>
    </row>
    <row r="659">
      <c r="A659" s="126" t="inlineStr">
        <is>
          <t>Pitcairn</t>
        </is>
      </c>
      <c r="B659" s="195">
        <f t="array" ref="B659">INDEX(Countries!D13:D916, MATCH(A659, Countries!B13:B916, 0))</f>
        <v/>
      </c>
      <c r="C659" s="163" t="inlineStr">
        <is>
          <t>Salt marsh</t>
        </is>
      </c>
      <c r="D659" s="178">
        <f>'Sequestration rates'!$E$22</f>
        <v/>
      </c>
      <c r="F659" s="126" t="inlineStr">
        <is>
          <t>Academic studies.</t>
        </is>
      </c>
    </row>
    <row r="660">
      <c r="A660" s="126" t="inlineStr">
        <is>
          <t>Portugal</t>
        </is>
      </c>
      <c r="B660" s="195">
        <f t="array" ref="B660">INDEX(Countries!D14:D917, MATCH(A660, Countries!B14:B917, 0))</f>
        <v/>
      </c>
      <c r="C660" s="163" t="inlineStr">
        <is>
          <t>Salt marsh</t>
        </is>
      </c>
      <c r="D660" s="178">
        <f>'Sequestration rates'!$E$22</f>
        <v/>
      </c>
      <c r="F660" s="126" t="inlineStr">
        <is>
          <t>Academic studies.</t>
        </is>
      </c>
    </row>
    <row r="661">
      <c r="A661" s="126" t="inlineStr">
        <is>
          <t>Réunion</t>
        </is>
      </c>
      <c r="B661" s="195">
        <f t="array" ref="B661">INDEX(Countries!D1:D918, MATCH(A661, Countries!B1:B918, 0))</f>
        <v/>
      </c>
      <c r="C661" s="163" t="inlineStr">
        <is>
          <t>Salt marsh</t>
        </is>
      </c>
      <c r="D661" s="178">
        <f>'Sequestration rates'!$E$22</f>
        <v/>
      </c>
      <c r="F661" s="126" t="inlineStr">
        <is>
          <t>Academic studies.</t>
        </is>
      </c>
    </row>
    <row r="662">
      <c r="A662" s="126" t="inlineStr">
        <is>
          <t>Romania</t>
        </is>
      </c>
      <c r="B662" s="195">
        <f t="array" ref="B662">INDEX(Countries!D1:D919, MATCH(A662, Countries!B1:B919, 0))</f>
        <v/>
      </c>
      <c r="C662" s="163" t="inlineStr">
        <is>
          <t>Salt marsh</t>
        </is>
      </c>
      <c r="D662" s="178">
        <f>'Sequestration rates'!$E$22</f>
        <v/>
      </c>
      <c r="F662" s="126" t="inlineStr">
        <is>
          <t>Academic studies.</t>
        </is>
      </c>
    </row>
    <row r="663">
      <c r="A663" s="126" t="inlineStr">
        <is>
          <t>Saint Helena</t>
        </is>
      </c>
      <c r="B663" s="195">
        <f t="array" ref="B663">INDEX(Countries!D192:D920, MATCH(A663, Countries!B192:B920, 0))</f>
        <v/>
      </c>
      <c r="C663" s="163" t="inlineStr">
        <is>
          <t>Salt marsh</t>
        </is>
      </c>
      <c r="D663" s="178">
        <f>'Sequestration rates'!$E$22</f>
        <v/>
      </c>
      <c r="F663" s="126" t="inlineStr">
        <is>
          <t>Academic studies.</t>
        </is>
      </c>
    </row>
    <row r="664">
      <c r="A664" s="126" t="inlineStr">
        <is>
          <t>Saint Pierre and Miquelon</t>
        </is>
      </c>
      <c r="B664" s="195">
        <f t="array" ref="B664">INDEX(Countries!D193:D921, MATCH(A664, Countries!B193:B921, 0))</f>
        <v/>
      </c>
      <c r="C664" s="163" t="inlineStr">
        <is>
          <t>Salt marsh</t>
        </is>
      </c>
      <c r="D664" s="178">
        <f>'Sequestration rates'!$E$22</f>
        <v/>
      </c>
      <c r="F664" s="126" t="inlineStr">
        <is>
          <t>Academic studies.</t>
        </is>
      </c>
    </row>
    <row r="665">
      <c r="A665" s="126" t="inlineStr">
        <is>
          <t>Syrian Arab Republic</t>
        </is>
      </c>
      <c r="B665" s="195">
        <f t="array" ref="B665">INDEX(Countries!D194:D922, MATCH(A665, Countries!B194:B922, 0))</f>
        <v/>
      </c>
      <c r="C665" s="163" t="inlineStr">
        <is>
          <t>Salt marsh</t>
        </is>
      </c>
      <c r="D665" s="178">
        <f>'Sequestration rates'!$E$22</f>
        <v/>
      </c>
      <c r="F665" s="126" t="inlineStr">
        <is>
          <t>Academic studies.</t>
        </is>
      </c>
    </row>
    <row r="666">
      <c r="A666" s="126" t="inlineStr">
        <is>
          <t>Tokelau</t>
        </is>
      </c>
      <c r="B666" s="195">
        <f t="array" ref="B666">INDEX(Countries!D195:D923, MATCH(A666, Countries!B195:B923, 0))</f>
        <v/>
      </c>
      <c r="C666" s="163" t="inlineStr">
        <is>
          <t>Salt marsh</t>
        </is>
      </c>
      <c r="D666" s="178">
        <f>'Sequestration rates'!$E$22</f>
        <v/>
      </c>
      <c r="F666" s="126" t="inlineStr">
        <is>
          <t>Academic studies.</t>
        </is>
      </c>
    </row>
    <row r="667">
      <c r="A667" s="126" t="inlineStr">
        <is>
          <t>Turkmenistan</t>
        </is>
      </c>
      <c r="B667" s="195">
        <f t="array" ref="B667">INDEX(Countries!D196:D924, MATCH(A667, Countries!B196:B924, 0))</f>
        <v/>
      </c>
      <c r="C667" s="163" t="inlineStr">
        <is>
          <t>Salt marsh</t>
        </is>
      </c>
      <c r="D667" s="178">
        <f>'Sequestration rates'!$E$22</f>
        <v/>
      </c>
      <c r="F667" s="126" t="inlineStr">
        <is>
          <t>Academic studies.</t>
        </is>
      </c>
    </row>
    <row r="668">
      <c r="A668" s="126" t="inlineStr">
        <is>
          <t>Uruguay</t>
        </is>
      </c>
      <c r="B668" s="195">
        <f t="array" ref="B668">INDEX(Countries!D1:D925, MATCH(A668, Countries!B1:B925, 0))</f>
        <v/>
      </c>
      <c r="C668" s="163" t="inlineStr">
        <is>
          <t>Salt marsh</t>
        </is>
      </c>
      <c r="D668" s="178">
        <f>'Sequestration rates'!$E$22</f>
        <v/>
      </c>
      <c r="F668" s="126" t="inlineStr">
        <is>
          <t>Academic studies.</t>
        </is>
      </c>
    </row>
    <row r="669">
      <c r="A669" s="126" t="inlineStr">
        <is>
          <t>Western Sahara</t>
        </is>
      </c>
      <c r="B669" s="195">
        <f t="array" ref="B669">INDEX(Countries!D2:D926, MATCH(A669, Countries!B2:B926, 0))</f>
        <v/>
      </c>
      <c r="C669" s="163" t="inlineStr">
        <is>
          <t>Salt marsh</t>
        </is>
      </c>
      <c r="D669" s="178">
        <f>'Sequestration rates'!$E$22</f>
        <v/>
      </c>
      <c r="F669" s="126" t="inlineStr">
        <is>
          <t>Academic studies.</t>
        </is>
      </c>
    </row>
    <row r="670">
      <c r="A670" s="126" t="inlineStr">
        <is>
          <t>Afghanistan</t>
        </is>
      </c>
      <c r="B670" s="195">
        <f t="array" ref="B670">INDEX(Countries!D1:D927, MATCH(A670, Countries!B1:B927, 0))</f>
        <v/>
      </c>
      <c r="C670" s="163" t="inlineStr">
        <is>
          <t>Salt marsh</t>
        </is>
      </c>
      <c r="D670" s="178">
        <f>'Sequestration rates'!$E$22</f>
        <v/>
      </c>
      <c r="F670" s="126" t="inlineStr">
        <is>
          <t>Academic studies.</t>
        </is>
      </c>
    </row>
    <row r="671">
      <c r="A671" s="126" t="inlineStr">
        <is>
          <t>Armenia</t>
        </is>
      </c>
      <c r="B671" s="195">
        <f t="array" ref="B671">INDEX(Countries!D4:D928, MATCH(A671, Countries!B4:B928, 0))</f>
        <v/>
      </c>
      <c r="C671" s="163" t="inlineStr">
        <is>
          <t>Salt marsh</t>
        </is>
      </c>
      <c r="D671" s="178">
        <f>'Sequestration rates'!$E$22</f>
        <v/>
      </c>
      <c r="F671" s="126" t="inlineStr">
        <is>
          <t>Academic studies.</t>
        </is>
      </c>
    </row>
    <row r="672">
      <c r="A672" s="126" t="inlineStr">
        <is>
          <t>Austria</t>
        </is>
      </c>
      <c r="B672" s="195">
        <f t="array" ref="B672">INDEX(Countries!D5:D929, MATCH(A672, Countries!B5:B929, 0))</f>
        <v/>
      </c>
      <c r="C672" s="163" t="inlineStr">
        <is>
          <t>Salt marsh</t>
        </is>
      </c>
      <c r="D672" s="178">
        <f>'Sequestration rates'!$E$22</f>
        <v/>
      </c>
      <c r="F672" s="126" t="inlineStr">
        <is>
          <t>Academic studies.</t>
        </is>
      </c>
    </row>
    <row r="673">
      <c r="A673" s="126" t="inlineStr">
        <is>
          <t>Burundi</t>
        </is>
      </c>
      <c r="B673" s="195">
        <f t="array" ref="B673">INDEX(Countries!D6:D930, MATCH(A673, Countries!B6:B930, 0))</f>
        <v/>
      </c>
      <c r="C673" s="163" t="inlineStr">
        <is>
          <t>Salt marsh</t>
        </is>
      </c>
      <c r="D673" s="178">
        <f>'Sequestration rates'!$E$22</f>
        <v/>
      </c>
      <c r="F673" s="126" t="inlineStr">
        <is>
          <t>Academic studies.</t>
        </is>
      </c>
    </row>
    <row r="674">
      <c r="A674" s="126" t="inlineStr">
        <is>
          <t>Burkina Faso</t>
        </is>
      </c>
      <c r="B674" s="195">
        <f t="array" ref="B674">INDEX(Countries!D7:D931, MATCH(A674, Countries!B7:B931, 0))</f>
        <v/>
      </c>
      <c r="C674" s="163" t="inlineStr">
        <is>
          <t>Salt marsh</t>
        </is>
      </c>
      <c r="D674" s="178">
        <f>'Sequestration rates'!$E$22</f>
        <v/>
      </c>
      <c r="F674" s="126" t="inlineStr">
        <is>
          <t>Academic studies.</t>
        </is>
      </c>
    </row>
    <row r="675">
      <c r="A675" s="126" t="inlineStr">
        <is>
          <t>Belarus</t>
        </is>
      </c>
      <c r="B675" s="195">
        <f t="array" ref="B675">INDEX(Countries!D8:D932, MATCH(A675, Countries!B8:B932, 0))</f>
        <v/>
      </c>
      <c r="C675" s="163" t="inlineStr">
        <is>
          <t>Salt marsh</t>
        </is>
      </c>
      <c r="D675" s="178">
        <f>'Sequestration rates'!$E$22</f>
        <v/>
      </c>
      <c r="F675" s="126" t="inlineStr">
        <is>
          <t>Academic studies.</t>
        </is>
      </c>
    </row>
    <row r="676">
      <c r="A676" s="126" t="inlineStr">
        <is>
          <t>Bolivia (Plurinational State of)</t>
        </is>
      </c>
      <c r="B676" s="195">
        <f t="array" ref="B676">INDEX(Countries!D9:D933, MATCH(A676, Countries!B9:B933, 0))</f>
        <v/>
      </c>
      <c r="C676" s="163" t="inlineStr">
        <is>
          <t>Salt marsh</t>
        </is>
      </c>
      <c r="D676" s="178">
        <f>'Sequestration rates'!$E$22</f>
        <v/>
      </c>
      <c r="F676" s="126" t="inlineStr">
        <is>
          <t>Academic studies.</t>
        </is>
      </c>
    </row>
    <row r="677">
      <c r="A677" s="126" t="inlineStr">
        <is>
          <t>Bhutan</t>
        </is>
      </c>
      <c r="B677" s="195">
        <f t="array" ref="B677">INDEX(Countries!D10:D934, MATCH(A677, Countries!B10:B934, 0))</f>
        <v/>
      </c>
      <c r="C677" s="163" t="inlineStr">
        <is>
          <t>Salt marsh</t>
        </is>
      </c>
      <c r="D677" s="178">
        <f>'Sequestration rates'!$E$22</f>
        <v/>
      </c>
      <c r="F677" s="126" t="inlineStr">
        <is>
          <t>Academic studies.</t>
        </is>
      </c>
    </row>
    <row r="678">
      <c r="A678" s="126" t="inlineStr">
        <is>
          <t>Botswana</t>
        </is>
      </c>
      <c r="B678" s="195">
        <f t="array" ref="B678">INDEX(Countries!D2:D935, MATCH(A678, Countries!B2:B935, 0))</f>
        <v/>
      </c>
      <c r="C678" s="163" t="inlineStr">
        <is>
          <t>Salt marsh</t>
        </is>
      </c>
      <c r="D678" s="178">
        <f>'Sequestration rates'!$E$22</f>
        <v/>
      </c>
      <c r="F678" s="126" t="inlineStr">
        <is>
          <t>Academic studies.</t>
        </is>
      </c>
    </row>
    <row r="679">
      <c r="A679" s="126" t="inlineStr">
        <is>
          <t>Central African Republic</t>
        </is>
      </c>
      <c r="B679" s="195">
        <f t="array" ref="B679">INDEX(Countries!D2:D936, MATCH(A679, Countries!B2:B936, 0))</f>
        <v/>
      </c>
      <c r="C679" s="163" t="inlineStr">
        <is>
          <t>Salt marsh</t>
        </is>
      </c>
      <c r="D679" s="178">
        <f>'Sequestration rates'!$E$22</f>
        <v/>
      </c>
      <c r="F679" s="126" t="inlineStr">
        <is>
          <t>Academic studies.</t>
        </is>
      </c>
    </row>
    <row r="680">
      <c r="A680" s="126" t="inlineStr">
        <is>
          <t>Switzerland</t>
        </is>
      </c>
      <c r="B680" s="195">
        <f t="array" ref="B680">INDEX(Countries!D3:D937, MATCH(A680, Countries!B3:B937, 0))</f>
        <v/>
      </c>
      <c r="C680" s="163" t="inlineStr">
        <is>
          <t>Salt marsh</t>
        </is>
      </c>
      <c r="D680" s="178">
        <f>'Sequestration rates'!$E$22</f>
        <v/>
      </c>
      <c r="F680" s="126" t="inlineStr">
        <is>
          <t>Academic studies.</t>
        </is>
      </c>
    </row>
    <row r="681">
      <c r="A681" s="126" t="inlineStr">
        <is>
          <t>Czechia</t>
        </is>
      </c>
      <c r="B681" s="195">
        <f t="array" ref="B681">INDEX(Countries!D4:D938, MATCH(A681, Countries!B4:B938, 0))</f>
        <v/>
      </c>
      <c r="C681" s="163" t="inlineStr">
        <is>
          <t>Salt marsh</t>
        </is>
      </c>
      <c r="D681" s="178">
        <f>'Sequestration rates'!$E$22</f>
        <v/>
      </c>
      <c r="F681" s="126" t="inlineStr">
        <is>
          <t>Academic studies.</t>
        </is>
      </c>
    </row>
    <row r="682">
      <c r="A682" s="126" t="inlineStr">
        <is>
          <t>Ethiopia</t>
        </is>
      </c>
      <c r="B682" s="195">
        <f t="array" ref="B682">INDEX(Countries!D5:D939, MATCH(A682, Countries!B5:B939, 0))</f>
        <v/>
      </c>
      <c r="C682" s="163" t="inlineStr">
        <is>
          <t>Salt marsh</t>
        </is>
      </c>
      <c r="D682" s="178">
        <f>'Sequestration rates'!$E$22</f>
        <v/>
      </c>
      <c r="F682" s="126" t="inlineStr">
        <is>
          <t>Academic studies.</t>
        </is>
      </c>
    </row>
    <row r="683">
      <c r="A683" s="126" t="inlineStr">
        <is>
          <t>Hungary</t>
        </is>
      </c>
      <c r="B683" s="195">
        <f t="array" ref="B683">INDEX(Countries!D6:D940, MATCH(A683, Countries!B6:B940, 0))</f>
        <v/>
      </c>
      <c r="C683" s="163" t="inlineStr">
        <is>
          <t>Salt marsh</t>
        </is>
      </c>
      <c r="D683" s="178">
        <f>'Sequestration rates'!$E$22</f>
        <v/>
      </c>
      <c r="F683" s="126" t="inlineStr">
        <is>
          <t>Academic studies.</t>
        </is>
      </c>
    </row>
    <row r="684">
      <c r="A684" s="126" t="inlineStr">
        <is>
          <t>Kyrgyzstan</t>
        </is>
      </c>
      <c r="B684" s="195">
        <f t="array" ref="B684">INDEX(Countries!D7:D941, MATCH(A684, Countries!B7:B941, 0))</f>
        <v/>
      </c>
      <c r="C684" s="163" t="inlineStr">
        <is>
          <t>Salt marsh</t>
        </is>
      </c>
      <c r="D684" s="178">
        <f>'Sequestration rates'!$E$22</f>
        <v/>
      </c>
      <c r="F684" s="126" t="inlineStr">
        <is>
          <t>Academic studies.</t>
        </is>
      </c>
    </row>
    <row r="685">
      <c r="A685" s="126" t="inlineStr">
        <is>
          <t>Lao People's Democratic Republic</t>
        </is>
      </c>
      <c r="B685" s="195">
        <f t="array" ref="B685">INDEX(Countries!D8:D942, MATCH(A685, Countries!B8:B942, 0))</f>
        <v/>
      </c>
      <c r="C685" s="163" t="inlineStr">
        <is>
          <t>Salt marsh</t>
        </is>
      </c>
      <c r="D685" s="178">
        <f>'Sequestration rates'!$E$22</f>
        <v/>
      </c>
      <c r="F685" s="126" t="inlineStr">
        <is>
          <t>Academic studies.</t>
        </is>
      </c>
    </row>
    <row r="686">
      <c r="A686" s="126" t="inlineStr">
        <is>
          <t>Lesotho</t>
        </is>
      </c>
      <c r="B686" s="195">
        <f t="array" ref="B686">INDEX(Countries!D9:D943, MATCH(A686, Countries!B9:B943, 0))</f>
        <v/>
      </c>
      <c r="C686" s="163" t="inlineStr">
        <is>
          <t>Salt marsh</t>
        </is>
      </c>
      <c r="D686" s="178">
        <f>'Sequestration rates'!$E$22</f>
        <v/>
      </c>
      <c r="F686" s="126" t="inlineStr">
        <is>
          <t>Academic studies.</t>
        </is>
      </c>
    </row>
    <row r="687">
      <c r="A687" s="126" t="inlineStr">
        <is>
          <t>Luxembourg</t>
        </is>
      </c>
      <c r="B687" s="195">
        <f t="array" ref="B687">INDEX(Countries!D10:D944, MATCH(A687, Countries!B10:B944, 0))</f>
        <v/>
      </c>
      <c r="C687" s="163" t="inlineStr">
        <is>
          <t>Salt marsh</t>
        </is>
      </c>
      <c r="D687" s="178">
        <f>'Sequestration rates'!$E$22</f>
        <v/>
      </c>
      <c r="F687" s="126" t="inlineStr">
        <is>
          <t>Academic studies.</t>
        </is>
      </c>
    </row>
    <row r="688">
      <c r="A688" s="126" t="inlineStr">
        <is>
          <t>Republic of Moldova</t>
        </is>
      </c>
      <c r="B688" s="195">
        <f t="array" ref="B688">INDEX(Countries!D11:D945, MATCH(A688, Countries!B11:B945, 0))</f>
        <v/>
      </c>
      <c r="C688" s="163" t="inlineStr">
        <is>
          <t>Salt marsh</t>
        </is>
      </c>
      <c r="D688" s="178">
        <f>'Sequestration rates'!$E$22</f>
        <v/>
      </c>
      <c r="F688" s="126" t="inlineStr">
        <is>
          <t>Academic studies.</t>
        </is>
      </c>
    </row>
    <row r="689">
      <c r="A689" s="126" t="inlineStr">
        <is>
          <t>North Macedonia</t>
        </is>
      </c>
      <c r="B689" s="195">
        <f t="array" ref="B689">INDEX(Countries!D12:D946, MATCH(A689, Countries!B12:B946, 0))</f>
        <v/>
      </c>
      <c r="C689" s="163" t="inlineStr">
        <is>
          <t>Salt marsh</t>
        </is>
      </c>
      <c r="D689" s="178">
        <f>'Sequestration rates'!$E$22</f>
        <v/>
      </c>
      <c r="F689" s="126" t="inlineStr">
        <is>
          <t>Academic studies.</t>
        </is>
      </c>
    </row>
    <row r="690">
      <c r="A690" s="126" t="inlineStr">
        <is>
          <t>Mali</t>
        </is>
      </c>
      <c r="B690" s="195">
        <f t="array" ref="B690">INDEX(Countries!D13:D947, MATCH(A690, Countries!B13:B947, 0))</f>
        <v/>
      </c>
      <c r="C690" s="163" t="inlineStr">
        <is>
          <t>Salt marsh</t>
        </is>
      </c>
      <c r="D690" s="178">
        <f>'Sequestration rates'!$E$22</f>
        <v/>
      </c>
      <c r="F690" s="126" t="inlineStr">
        <is>
          <t>Academic studies.</t>
        </is>
      </c>
    </row>
    <row r="691">
      <c r="A691" s="126" t="inlineStr">
        <is>
          <t>Mongolia</t>
        </is>
      </c>
      <c r="B691" s="195">
        <f t="array" ref="B691">INDEX(Countries!D14:D948, MATCH(A691, Countries!B14:B948, 0))</f>
        <v/>
      </c>
      <c r="C691" s="163" t="inlineStr">
        <is>
          <t>Salt marsh</t>
        </is>
      </c>
      <c r="D691" s="178">
        <f>'Sequestration rates'!$E$22</f>
        <v/>
      </c>
      <c r="F691" s="126" t="inlineStr">
        <is>
          <t>Academic studies.</t>
        </is>
      </c>
    </row>
    <row r="692">
      <c r="A692" s="126" t="inlineStr">
        <is>
          <t>Malawi</t>
        </is>
      </c>
      <c r="B692" s="195">
        <f t="array" ref="B692">INDEX(Countries!D15:D949, MATCH(A692, Countries!B15:B949, 0))</f>
        <v/>
      </c>
      <c r="C692" s="163" t="inlineStr">
        <is>
          <t>Salt marsh</t>
        </is>
      </c>
      <c r="D692" s="178">
        <f>'Sequestration rates'!$E$22</f>
        <v/>
      </c>
      <c r="F692" s="126" t="inlineStr">
        <is>
          <t>Academic studies.</t>
        </is>
      </c>
    </row>
    <row r="693">
      <c r="A693" s="126" t="inlineStr">
        <is>
          <t>Niger</t>
        </is>
      </c>
      <c r="B693" s="195">
        <f t="array" ref="B693">INDEX(Countries!D16:D950, MATCH(A693, Countries!B16:B950, 0))</f>
        <v/>
      </c>
      <c r="C693" s="163" t="inlineStr">
        <is>
          <t>Salt marsh</t>
        </is>
      </c>
      <c r="D693" s="178">
        <f>'Sequestration rates'!$E$22</f>
        <v/>
      </c>
      <c r="F693" s="126" t="inlineStr">
        <is>
          <t>Academic studies.</t>
        </is>
      </c>
    </row>
    <row r="694">
      <c r="A694" s="126" t="inlineStr">
        <is>
          <t>Nepal</t>
        </is>
      </c>
      <c r="B694" s="195">
        <f t="array" ref="B694">INDEX(Countries!D17:D951, MATCH(A694, Countries!B17:B951, 0))</f>
        <v/>
      </c>
      <c r="C694" s="163" t="inlineStr">
        <is>
          <t>Salt marsh</t>
        </is>
      </c>
      <c r="D694" s="178">
        <f>'Sequestration rates'!$E$22</f>
        <v/>
      </c>
      <c r="F694" s="126" t="inlineStr">
        <is>
          <t>Academic studies.</t>
        </is>
      </c>
    </row>
    <row r="695">
      <c r="A695" s="126" t="inlineStr">
        <is>
          <t>Paraguay</t>
        </is>
      </c>
      <c r="B695" s="195">
        <f t="array" ref="B695">INDEX(Countries!D18:D952, MATCH(A695, Countries!B18:B952, 0))</f>
        <v/>
      </c>
      <c r="C695" s="163" t="inlineStr">
        <is>
          <t>Salt marsh</t>
        </is>
      </c>
      <c r="D695" s="178">
        <f>'Sequestration rates'!$E$22</f>
        <v/>
      </c>
      <c r="F695" s="126" t="inlineStr">
        <is>
          <t>Academic studies.</t>
        </is>
      </c>
    </row>
    <row r="696">
      <c r="A696" s="126" t="inlineStr">
        <is>
          <t>Rwanda</t>
        </is>
      </c>
      <c r="B696" s="195">
        <f t="array" ref="B696">INDEX(Countries!D19:D953, MATCH(A696, Countries!B19:B953, 0))</f>
        <v/>
      </c>
      <c r="C696" s="163" t="inlineStr">
        <is>
          <t>Salt marsh</t>
        </is>
      </c>
      <c r="D696" s="178">
        <f>'Sequestration rates'!$E$22</f>
        <v/>
      </c>
      <c r="F696" s="126" t="inlineStr">
        <is>
          <t>Academic studies.</t>
        </is>
      </c>
    </row>
    <row r="697">
      <c r="A697" s="126" t="inlineStr">
        <is>
          <t>Serbia</t>
        </is>
      </c>
      <c r="B697" s="195">
        <f t="array" ref="B697">INDEX(Countries!D20:D954, MATCH(A697, Countries!B20:B954, 0))</f>
        <v/>
      </c>
      <c r="C697" s="163" t="inlineStr">
        <is>
          <t>Salt marsh</t>
        </is>
      </c>
      <c r="D697" s="178">
        <f>'Sequestration rates'!$E$22</f>
        <v/>
      </c>
      <c r="F697" s="126" t="inlineStr">
        <is>
          <t>Academic studies.</t>
        </is>
      </c>
    </row>
    <row r="698">
      <c r="A698" s="126" t="inlineStr">
        <is>
          <t>Slovakia</t>
        </is>
      </c>
      <c r="B698" s="195">
        <f t="array" ref="B698">INDEX(Countries!D21:D955, MATCH(A698, Countries!B21:B955, 0))</f>
        <v/>
      </c>
      <c r="C698" s="163" t="inlineStr">
        <is>
          <t>Salt marsh</t>
        </is>
      </c>
      <c r="D698" s="178">
        <f>'Sequestration rates'!$E$22</f>
        <v/>
      </c>
      <c r="F698" s="126" t="inlineStr">
        <is>
          <t>Academic studies.</t>
        </is>
      </c>
    </row>
    <row r="699">
      <c r="A699" s="126" t="inlineStr">
        <is>
          <t>Eswatini</t>
        </is>
      </c>
      <c r="B699" s="195">
        <f t="array" ref="B699">INDEX(Countries!D22:D956, MATCH(A699, Countries!B22:B956, 0))</f>
        <v/>
      </c>
      <c r="C699" s="163" t="inlineStr">
        <is>
          <t>Salt marsh</t>
        </is>
      </c>
      <c r="D699" s="178">
        <f>'Sequestration rates'!$E$22</f>
        <v/>
      </c>
      <c r="F699" s="126" t="inlineStr">
        <is>
          <t>Academic studies.</t>
        </is>
      </c>
    </row>
    <row r="700">
      <c r="A700" s="126" t="inlineStr">
        <is>
          <t>Chad</t>
        </is>
      </c>
      <c r="B700" s="195">
        <f t="array" ref="B700">INDEX(Countries!D2:D957, MATCH(A700, Countries!B2:B957, 0))</f>
        <v/>
      </c>
      <c r="C700" s="163" t="inlineStr">
        <is>
          <t>Salt marsh</t>
        </is>
      </c>
      <c r="D700" s="178">
        <f>'Sequestration rates'!$E$22</f>
        <v/>
      </c>
      <c r="F700" s="126" t="inlineStr">
        <is>
          <t>Academic studies.</t>
        </is>
      </c>
    </row>
    <row r="701">
      <c r="A701" s="126" t="inlineStr">
        <is>
          <t>Tajikistan</t>
        </is>
      </c>
      <c r="B701" s="195">
        <f t="array" ref="B701">INDEX(Countries!D1:D958, MATCH(A701, Countries!B1:B958, 0))</f>
        <v/>
      </c>
      <c r="C701" s="163" t="inlineStr">
        <is>
          <t>Salt marsh</t>
        </is>
      </c>
      <c r="D701" s="178">
        <f>'Sequestration rates'!$E$22</f>
        <v/>
      </c>
      <c r="F701" s="126" t="inlineStr">
        <is>
          <t>Academic studies.</t>
        </is>
      </c>
    </row>
    <row r="702">
      <c r="A702" s="126" t="inlineStr">
        <is>
          <t>Uganda</t>
        </is>
      </c>
      <c r="B702" s="195">
        <f t="array" ref="B702">INDEX(Countries!D231:D959, MATCH(A702, Countries!B231:B959, 0))</f>
        <v/>
      </c>
      <c r="C702" s="163" t="inlineStr">
        <is>
          <t>Salt marsh</t>
        </is>
      </c>
      <c r="D702" s="178">
        <f>'Sequestration rates'!$E$22</f>
        <v/>
      </c>
      <c r="F702" s="126" t="inlineStr">
        <is>
          <t>Academic studies.</t>
        </is>
      </c>
    </row>
    <row r="703">
      <c r="A703" s="126" t="inlineStr">
        <is>
          <t>Uzbekistan</t>
        </is>
      </c>
      <c r="B703" s="195">
        <f t="array" ref="B703">INDEX(Countries!D2:D960, MATCH(A703, Countries!B2:B960, 0))</f>
        <v/>
      </c>
      <c r="C703" s="163" t="inlineStr">
        <is>
          <t>Salt marsh</t>
        </is>
      </c>
      <c r="D703" s="178">
        <f>'Sequestration rates'!$E$22</f>
        <v/>
      </c>
      <c r="F703" s="126" t="inlineStr">
        <is>
          <t>Academic studies.</t>
        </is>
      </c>
    </row>
    <row r="704">
      <c r="A704" s="126" t="inlineStr">
        <is>
          <t>Zambia</t>
        </is>
      </c>
      <c r="B704" s="195">
        <f t="array" ref="B704">INDEX(Countries!D3:D961, MATCH(A704, Countries!B3:B961, 0))</f>
        <v/>
      </c>
      <c r="C704" s="163" t="inlineStr">
        <is>
          <t>Salt marsh</t>
        </is>
      </c>
      <c r="D704" s="178">
        <f>'Sequestration rates'!$E$22</f>
        <v/>
      </c>
      <c r="F704" s="126" t="inlineStr">
        <is>
          <t>Academic studies.</t>
        </is>
      </c>
    </row>
    <row r="705">
      <c r="A705" s="126" t="inlineStr">
        <is>
          <t>Zimbabwe</t>
        </is>
      </c>
      <c r="B705" s="195">
        <f t="array" ref="B705">INDEX(Countries!D4:D962, MATCH(A705, Countries!B4:B962, 0))</f>
        <v/>
      </c>
      <c r="C705" s="163" t="inlineStr">
        <is>
          <t>Salt marsh</t>
        </is>
      </c>
      <c r="D705" s="178">
        <f>'Sequestration rates'!$E$22</f>
        <v/>
      </c>
      <c r="F705" s="126" t="inlineStr">
        <is>
          <t>Academic studies.</t>
        </is>
      </c>
    </row>
    <row r="706">
      <c r="A706" s="126" t="inlineStr">
        <is>
          <t>Saint Barthélemy</t>
        </is>
      </c>
      <c r="B706" s="195">
        <f t="array" ref="B706">INDEX(Countries!D5:D963, MATCH(A706, Countries!B5:B963, 0))</f>
        <v/>
      </c>
      <c r="C706" s="163" t="inlineStr">
        <is>
          <t>Salt marsh</t>
        </is>
      </c>
      <c r="D706" s="178">
        <f>'Sequestration rates'!$E$22</f>
        <v/>
      </c>
      <c r="F706" s="126" t="inlineStr">
        <is>
          <t>Academic studies.</t>
        </is>
      </c>
    </row>
    <row r="707">
      <c r="A707" s="126" t="inlineStr">
        <is>
          <t>Cocos (Keeling) Islands</t>
        </is>
      </c>
      <c r="B707" s="195">
        <f t="array" ref="B707">INDEX(Countries!D6:D964, MATCH(A707, Countries!B6:B964, 0))</f>
        <v/>
      </c>
      <c r="C707" s="163" t="inlineStr">
        <is>
          <t>Salt marsh</t>
        </is>
      </c>
      <c r="D707" s="178">
        <f>'Sequestration rates'!$E$22</f>
        <v/>
      </c>
      <c r="F707" s="126" t="inlineStr">
        <is>
          <t>Academic studies.</t>
        </is>
      </c>
    </row>
    <row r="708">
      <c r="A708" s="126" t="inlineStr">
        <is>
          <t>Christmas Island</t>
        </is>
      </c>
      <c r="B708" s="195">
        <f t="array" ref="B708">INDEX(Countries!D7:D965, MATCH(A708, Countries!B7:B965, 0))</f>
        <v/>
      </c>
      <c r="C708" s="163" t="inlineStr">
        <is>
          <t>Salt marsh</t>
        </is>
      </c>
      <c r="D708" s="178">
        <f>'Sequestration rates'!$E$22</f>
        <v/>
      </c>
      <c r="F708" s="126" t="inlineStr">
        <is>
          <t>Academic studies.</t>
        </is>
      </c>
    </row>
  </sheetData>
  <dataValidations count="3">
    <dataValidation sqref="A2:A708" showDropDown="0" showInputMessage="0" showErrorMessage="0" allowBlank="1" type="list">
      <formula1>Countries!$B$2:$B$259</formula1>
    </dataValidation>
    <dataValidation sqref="C2:C708" showDropDown="0" showInputMessage="0" showErrorMessage="0" allowBlank="1" type="list">
      <formula1>Ecosystem!$B$2:$B$4</formula1>
    </dataValidation>
    <dataValidation sqref="F2:G2 F3:F708" showDropDown="0" showInputMessage="0" showErrorMessage="0" allowBlank="1" type="list">
      <formula1>'Sources table'!$D$2:$D$76</formula1>
    </dataValidation>
  </dataValidations>
  <pageMargins left="0.75" right="0.75" top="1" bottom="1" header="0.5" footer="0.5"/>
</worksheet>
</file>

<file path=xl/worksheets/sheet32.xml><?xml version="1.0" encoding="utf-8"?>
<worksheet xmlns="http://schemas.openxmlformats.org/spreadsheetml/2006/main">
  <sheetPr>
    <tabColor rgb="FF507867"/>
    <outlinePr summaryBelow="0" summaryRight="0"/>
    <pageSetUpPr/>
  </sheetPr>
  <dimension ref="A1:Z708"/>
  <sheetViews>
    <sheetView workbookViewId="0">
      <selection activeCell="A1" sqref="A1"/>
    </sheetView>
  </sheetViews>
  <sheetFormatPr baseColWidth="8" defaultColWidth="12.63" defaultRowHeight="15" customHeight="1"/>
  <cols>
    <col width="26.38" customWidth="1" style="324" min="4" max="4"/>
    <col width="40.63" customWidth="1" style="324" min="5" max="5"/>
    <col width="41.38" customWidth="1" style="324" min="6" max="6"/>
    <col width="35.25" customWidth="1" style="324" min="7" max="7"/>
    <col width="49.38" customWidth="1" style="324" min="8" max="8"/>
    <col width="49.63" customWidth="1" style="324" min="9" max="9"/>
  </cols>
  <sheetData>
    <row r="1">
      <c r="A1" s="161" t="inlineStr">
        <is>
          <t>Country</t>
        </is>
      </c>
      <c r="B1" s="170" t="inlineStr">
        <is>
          <t>Country code</t>
        </is>
      </c>
      <c r="C1" s="161" t="inlineStr">
        <is>
          <t>Ecosystem</t>
        </is>
      </c>
      <c r="D1" s="161" t="inlineStr">
        <is>
          <t>Tier 1 - Global emission factor</t>
        </is>
      </c>
      <c r="E1" s="161" t="inlineStr">
        <is>
          <t>Tier 2 - Country-specific emission factor - AGB</t>
        </is>
      </c>
      <c r="F1" s="161" t="inlineStr">
        <is>
          <t>Tier 2 - Country-specific emission factor - SOC</t>
        </is>
      </c>
      <c r="G1" s="150" t="inlineStr">
        <is>
          <t>Source -Tier 1 - Global emission factor</t>
        </is>
      </c>
      <c r="H1" s="150" t="inlineStr">
        <is>
          <t>Source - Tier 2 - Country-specific emission factor  - AGB</t>
        </is>
      </c>
      <c r="I1" s="150" t="inlineStr">
        <is>
          <t>Source - Tier 2 - Country-specific emission factor  - AGB</t>
        </is>
      </c>
      <c r="J1" s="152" t="n"/>
      <c r="K1" s="152" t="n"/>
      <c r="L1" s="152" t="n"/>
      <c r="M1" s="152" t="n"/>
      <c r="N1" s="152" t="n"/>
      <c r="O1" s="152" t="n"/>
      <c r="P1" s="152" t="n"/>
      <c r="Q1" s="152" t="n"/>
      <c r="R1" s="152" t="n"/>
      <c r="S1" s="152" t="n"/>
      <c r="T1" s="152" t="n"/>
      <c r="U1" s="152" t="n"/>
      <c r="V1" s="152" t="n"/>
      <c r="W1" s="152" t="n"/>
      <c r="X1" s="152" t="n"/>
      <c r="Y1" s="152" t="n"/>
      <c r="Z1" s="152" t="n"/>
    </row>
    <row r="2">
      <c r="A2" s="126" t="inlineStr">
        <is>
          <t>United States</t>
        </is>
      </c>
      <c r="B2" s="195">
        <f t="array" ref="B2">INDEX(Countries!D2:D259, MATCH(A2, Countries!B2:B259, 0))</f>
        <v/>
      </c>
      <c r="C2" s="163" t="inlineStr">
        <is>
          <t>Mangrove</t>
        </is>
      </c>
      <c r="D2" s="176" t="n">
        <v>27.2</v>
      </c>
      <c r="E2" s="179" t="n">
        <v>71.59999999999999</v>
      </c>
      <c r="F2" s="179" t="n">
        <v>58</v>
      </c>
      <c r="G2" s="126" t="n"/>
      <c r="H2" s="126" t="n"/>
      <c r="I2" s="126" t="n"/>
    </row>
    <row r="3">
      <c r="A3" s="126" t="inlineStr">
        <is>
          <t>Indonesia</t>
        </is>
      </c>
      <c r="B3" s="195">
        <f t="array" ref="B3">INDEX(Countries!D3:D260, MATCH(A3, Countries!B3:B260, 0))</f>
        <v/>
      </c>
      <c r="C3" s="163" t="inlineStr">
        <is>
          <t>Mangrove</t>
        </is>
      </c>
      <c r="D3" s="176" t="n">
        <v>27.2</v>
      </c>
      <c r="E3" s="179" t="n">
        <v>460.5</v>
      </c>
      <c r="F3" s="179" t="n">
        <v>71.90000000000001</v>
      </c>
      <c r="G3" s="126" t="n"/>
      <c r="H3" s="126" t="n"/>
      <c r="I3" s="126" t="n"/>
    </row>
    <row r="4">
      <c r="A4" s="126" t="inlineStr">
        <is>
          <t>Australia</t>
        </is>
      </c>
      <c r="B4" s="195">
        <f t="array" ref="B4">INDEX(Countries!D4:D261, MATCH(A4, Countries!B4:B261, 0))</f>
        <v/>
      </c>
      <c r="C4" s="163" t="inlineStr">
        <is>
          <t>Mangrove</t>
        </is>
      </c>
      <c r="D4" s="176" t="n">
        <v>27.2</v>
      </c>
      <c r="E4" s="179" t="n">
        <v>256.4</v>
      </c>
      <c r="F4" s="179" t="n">
        <v>59.8</v>
      </c>
      <c r="G4" s="126" t="n"/>
      <c r="H4" s="126" t="n"/>
      <c r="I4" s="126" t="n"/>
    </row>
    <row r="5">
      <c r="A5" s="126" t="inlineStr">
        <is>
          <t>The Bahamas</t>
        </is>
      </c>
      <c r="B5" s="195">
        <f t="array" ref="B5">INDEX(Countries!D5:D262, MATCH(A5, Countries!B5:B262, 0))</f>
        <v/>
      </c>
      <c r="C5" s="163" t="inlineStr">
        <is>
          <t>Mangrove</t>
        </is>
      </c>
      <c r="D5" s="176" t="n">
        <v>27.2</v>
      </c>
      <c r="E5" s="179" t="n">
        <v>28.3</v>
      </c>
      <c r="F5" s="179" t="n">
        <v>107.9</v>
      </c>
      <c r="G5" s="126" t="n"/>
      <c r="H5" s="126" t="n"/>
      <c r="I5" s="126" t="n"/>
    </row>
    <row r="6">
      <c r="A6" s="126" t="inlineStr">
        <is>
          <t>Kenya</t>
        </is>
      </c>
      <c r="B6" s="195">
        <f t="array" ref="B6">INDEX(Countries!D6:D263, MATCH(A6, Countries!B6:B263, 0))</f>
        <v/>
      </c>
      <c r="C6" s="163" t="inlineStr">
        <is>
          <t>Mangrove</t>
        </is>
      </c>
      <c r="D6" s="176" t="n">
        <v>27.2</v>
      </c>
      <c r="E6" s="179" t="n">
        <v>118.9</v>
      </c>
      <c r="F6" s="179" t="n">
        <v>79</v>
      </c>
      <c r="G6" s="126" t="n"/>
      <c r="H6" s="126" t="n"/>
      <c r="I6" s="126" t="n"/>
    </row>
    <row r="7">
      <c r="A7" s="126" t="inlineStr">
        <is>
          <t>Mexico</t>
        </is>
      </c>
      <c r="B7" s="195">
        <f t="array" ref="B7">INDEX(Countries!D7:D264, MATCH(A7, Countries!B7:B264, 0))</f>
        <v/>
      </c>
      <c r="C7" s="163" t="inlineStr">
        <is>
          <t>Mangrove</t>
        </is>
      </c>
      <c r="D7" s="176" t="n">
        <v>27.2</v>
      </c>
      <c r="E7" s="179" t="n">
        <v>81.90000000000001</v>
      </c>
      <c r="F7" s="179" t="n">
        <v>74.90000000000001</v>
      </c>
      <c r="G7" s="126" t="n"/>
      <c r="H7" s="126" t="n"/>
      <c r="I7" s="126" t="n"/>
    </row>
    <row r="8">
      <c r="A8" s="126" t="inlineStr">
        <is>
          <t>Colombia</t>
        </is>
      </c>
      <c r="B8" s="195">
        <f t="array" ref="B8">INDEX(Countries!D8:D265, MATCH(A8, Countries!B8:B265, 0))</f>
        <v/>
      </c>
      <c r="C8" s="163" t="inlineStr">
        <is>
          <t>Mangrove</t>
        </is>
      </c>
      <c r="D8" s="176" t="n">
        <v>27.2</v>
      </c>
      <c r="E8" s="179" t="n">
        <v>277.3</v>
      </c>
      <c r="F8" s="179" t="n">
        <v>45.1</v>
      </c>
      <c r="G8" s="126" t="n"/>
      <c r="H8" s="126" t="n"/>
      <c r="I8" s="126" t="n"/>
    </row>
    <row r="9">
      <c r="A9" s="126" t="inlineStr">
        <is>
          <t>India</t>
        </is>
      </c>
      <c r="B9" s="195">
        <f t="array" ref="B9">INDEX(Countries!D9:D266, MATCH(A9, Countries!B9:B266, 0))</f>
        <v/>
      </c>
      <c r="C9" s="163" t="inlineStr">
        <is>
          <t>Mangrove</t>
        </is>
      </c>
      <c r="D9" s="176" t="n">
        <v>27.2</v>
      </c>
      <c r="E9" s="179" t="n">
        <v>87.8</v>
      </c>
      <c r="F9" s="179" t="n">
        <v>85.5</v>
      </c>
      <c r="G9" s="126" t="n"/>
      <c r="H9" s="126" t="n"/>
      <c r="I9" s="126" t="n"/>
    </row>
    <row r="10">
      <c r="A10" s="126" t="inlineStr">
        <is>
          <t>China</t>
        </is>
      </c>
      <c r="B10" s="195">
        <f t="array" ref="B10">INDEX(Countries!D10:D267, MATCH(A10, Countries!B10:B267, 0))</f>
        <v/>
      </c>
      <c r="C10" s="163" t="inlineStr">
        <is>
          <t>Mangrove</t>
        </is>
      </c>
      <c r="D10" s="176" t="n">
        <v>27.2</v>
      </c>
      <c r="E10" s="179" t="n">
        <v>179.2</v>
      </c>
      <c r="F10" s="179" t="n">
        <v>110.3</v>
      </c>
      <c r="G10" s="126" t="n"/>
      <c r="H10" s="126" t="n"/>
      <c r="I10" s="126" t="n"/>
    </row>
    <row r="11">
      <c r="A11" s="126" t="inlineStr">
        <is>
          <t>American Samoa</t>
        </is>
      </c>
      <c r="B11" s="195">
        <f t="array" ref="B11">INDEX(Countries!D1:D268, MATCH(A11, Countries!B1:B268, 0))</f>
        <v/>
      </c>
      <c r="C11" s="163" t="inlineStr">
        <is>
          <t>Mangrove</t>
        </is>
      </c>
      <c r="D11" s="176" t="n">
        <v>27.2</v>
      </c>
      <c r="E11" s="180" t="n"/>
      <c r="F11" s="180" t="n"/>
      <c r="G11" s="126" t="n"/>
      <c r="H11" s="126" t="n"/>
      <c r="I11" s="126" t="n"/>
    </row>
    <row r="12">
      <c r="A12" s="126" t="inlineStr">
        <is>
          <t>Angola</t>
        </is>
      </c>
      <c r="B12" s="195">
        <f t="array" ref="B12">INDEX(Countries!D2:D269, MATCH(A12, Countries!B2:B269, 0))</f>
        <v/>
      </c>
      <c r="C12" s="163" t="inlineStr">
        <is>
          <t>Mangrove</t>
        </is>
      </c>
      <c r="D12" s="176" t="n">
        <v>27.2</v>
      </c>
      <c r="E12" s="179" t="n">
        <v>295.5</v>
      </c>
      <c r="F12" s="179" t="n">
        <v>66.09999999999999</v>
      </c>
      <c r="G12" s="126" t="n"/>
      <c r="H12" s="126" t="n"/>
      <c r="I12" s="126" t="n"/>
    </row>
    <row r="13">
      <c r="A13" s="126" t="inlineStr">
        <is>
          <t>Anguilla</t>
        </is>
      </c>
      <c r="B13" s="195">
        <f t="array" ref="B13">INDEX(Countries!D3:D270, MATCH(A13, Countries!B3:B270, 0))</f>
        <v/>
      </c>
      <c r="C13" s="163" t="inlineStr">
        <is>
          <t>Mangrove</t>
        </is>
      </c>
      <c r="D13" s="176" t="n">
        <v>27.2</v>
      </c>
      <c r="E13" s="179" t="n">
        <v>106.9</v>
      </c>
      <c r="F13" s="179" t="n">
        <v>63.4</v>
      </c>
      <c r="G13" s="126" t="n"/>
      <c r="H13" s="126" t="n"/>
      <c r="I13" s="126" t="n"/>
    </row>
    <row r="14">
      <c r="A14" s="126" t="inlineStr">
        <is>
          <t>Antigua and Barbuda</t>
        </is>
      </c>
      <c r="B14" s="195">
        <f t="array" ref="B14">INDEX(Countries!D4:D271, MATCH(A14, Countries!B4:B271, 0))</f>
        <v/>
      </c>
      <c r="C14" s="163" t="inlineStr">
        <is>
          <t>Mangrove</t>
        </is>
      </c>
      <c r="D14" s="176" t="n">
        <v>27.2</v>
      </c>
      <c r="E14" s="179" t="n">
        <v>47.7</v>
      </c>
      <c r="F14" s="179" t="n">
        <v>85.5</v>
      </c>
      <c r="G14" s="126" t="n"/>
      <c r="H14" s="126" t="n"/>
      <c r="I14" s="126" t="n"/>
    </row>
    <row r="15">
      <c r="A15" s="126" t="inlineStr">
        <is>
          <t>Aruba</t>
        </is>
      </c>
      <c r="B15" s="195">
        <f t="array" ref="B15">INDEX(Countries!D5:D272, MATCH(A15, Countries!B5:B272, 0))</f>
        <v/>
      </c>
      <c r="C15" s="163" t="inlineStr">
        <is>
          <t>Mangrove</t>
        </is>
      </c>
      <c r="D15" s="176" t="n">
        <v>27.2</v>
      </c>
      <c r="E15" s="179" t="n">
        <v>44.1</v>
      </c>
      <c r="F15" s="179" t="n">
        <v>94.40000000000001</v>
      </c>
      <c r="G15" s="126" t="n"/>
      <c r="H15" s="126" t="n"/>
      <c r="I15" s="126" t="n"/>
    </row>
    <row r="16">
      <c r="A16" s="126" t="inlineStr">
        <is>
          <t>Bahrain</t>
        </is>
      </c>
      <c r="B16" s="195">
        <f t="array" ref="B16">INDEX(Countries!D16:D273, MATCH(A16, Countries!B16:B273, 0))</f>
        <v/>
      </c>
      <c r="C16" s="163" t="inlineStr">
        <is>
          <t>Mangrove</t>
        </is>
      </c>
      <c r="D16" s="176" t="n">
        <v>27.2</v>
      </c>
      <c r="E16" s="179" t="n">
        <v>8.800000000000001</v>
      </c>
      <c r="F16" s="179" t="n">
        <v>58.1</v>
      </c>
      <c r="G16" s="126" t="n"/>
      <c r="H16" s="126" t="n"/>
      <c r="I16" s="126" t="n"/>
    </row>
    <row r="17">
      <c r="A17" s="126" t="inlineStr">
        <is>
          <t>Bangladesh</t>
        </is>
      </c>
      <c r="B17" s="195">
        <f t="array" ref="B17">INDEX(Countries!D17:D274, MATCH(A17, Countries!B17:B274, 0))</f>
        <v/>
      </c>
      <c r="C17" s="163" t="inlineStr">
        <is>
          <t>Mangrove</t>
        </is>
      </c>
      <c r="D17" s="176" t="n">
        <v>27.2</v>
      </c>
      <c r="E17" s="179" t="n">
        <v>367</v>
      </c>
      <c r="F17" s="179" t="n">
        <v>25.5</v>
      </c>
      <c r="G17" s="126" t="n"/>
      <c r="H17" s="126" t="n"/>
      <c r="I17" s="126" t="n"/>
    </row>
    <row r="18">
      <c r="A18" s="126" t="inlineStr">
        <is>
          <t>Barbados</t>
        </is>
      </c>
      <c r="B18" s="195">
        <f t="array" ref="B18">INDEX(Countries!D18:D275, MATCH(A18, Countries!B18:B275, 0))</f>
        <v/>
      </c>
      <c r="C18" s="163" t="inlineStr">
        <is>
          <t>Mangrove</t>
        </is>
      </c>
      <c r="D18" s="176" t="n">
        <v>27.2</v>
      </c>
      <c r="E18" s="179" t="n">
        <v>118.8</v>
      </c>
      <c r="F18" s="179" t="n">
        <v>63.3</v>
      </c>
      <c r="G18" s="126" t="n"/>
      <c r="H18" s="126" t="n"/>
      <c r="I18" s="126" t="n"/>
    </row>
    <row r="19">
      <c r="A19" s="126" t="inlineStr">
        <is>
          <t>Belize</t>
        </is>
      </c>
      <c r="B19" s="195">
        <f t="array" ref="B19">INDEX(Countries!D19:D276, MATCH(A19, Countries!B19:B276, 0))</f>
        <v/>
      </c>
      <c r="C19" s="163" t="inlineStr">
        <is>
          <t>Mangrove</t>
        </is>
      </c>
      <c r="D19" s="176" t="n">
        <v>27.2</v>
      </c>
      <c r="E19" s="179" t="n">
        <v>53.8</v>
      </c>
      <c r="F19" s="179" t="n">
        <v>72.09999999999999</v>
      </c>
      <c r="G19" s="126" t="n"/>
      <c r="H19" s="126" t="n"/>
      <c r="I19" s="126" t="n"/>
    </row>
    <row r="20">
      <c r="A20" s="126" t="inlineStr">
        <is>
          <t>Benin</t>
        </is>
      </c>
      <c r="B20" s="195">
        <f t="array" ref="B20">INDEX(Countries!D20:D277, MATCH(A20, Countries!B20:B277, 0))</f>
        <v/>
      </c>
      <c r="C20" s="163" t="inlineStr">
        <is>
          <t>Mangrove</t>
        </is>
      </c>
      <c r="D20" s="176" t="n">
        <v>27.2</v>
      </c>
      <c r="E20" s="179" t="n">
        <v>22.6</v>
      </c>
      <c r="F20" s="179" t="n">
        <v>58.2</v>
      </c>
      <c r="G20" s="126" t="n"/>
      <c r="H20" s="126" t="n"/>
      <c r="I20" s="126" t="n"/>
    </row>
    <row r="21">
      <c r="A21" s="126" t="inlineStr">
        <is>
          <t>Bermuda</t>
        </is>
      </c>
      <c r="B21" s="195">
        <f t="array" ref="B21">INDEX(Countries!D21:D278, MATCH(A21, Countries!B21:B278, 0))</f>
        <v/>
      </c>
      <c r="C21" s="163" t="inlineStr">
        <is>
          <t>Mangrove</t>
        </is>
      </c>
      <c r="D21" s="176" t="n">
        <v>27.2</v>
      </c>
      <c r="E21" s="180" t="n"/>
      <c r="F21" s="180" t="n"/>
      <c r="G21" s="126" t="n"/>
      <c r="H21" s="126" t="n"/>
      <c r="I21" s="126" t="n"/>
    </row>
    <row r="22">
      <c r="A22" s="126" t="inlineStr">
        <is>
          <t>Bonaire, Sint Eustatius and Saba</t>
        </is>
      </c>
      <c r="B22" s="195">
        <f t="array" ref="B22">INDEX(Countries!D22:D279, MATCH(A22, Countries!B22:B279, 0))</f>
        <v/>
      </c>
      <c r="C22" s="163" t="inlineStr">
        <is>
          <t>Mangrove</t>
        </is>
      </c>
      <c r="D22" s="176" t="n">
        <v>27.2</v>
      </c>
      <c r="E22" s="180" t="n"/>
      <c r="F22" s="180" t="n"/>
      <c r="G22" s="126" t="n"/>
      <c r="H22" s="126" t="n"/>
      <c r="I22" s="126" t="n"/>
    </row>
    <row r="23">
      <c r="A23" s="126" t="inlineStr">
        <is>
          <t>Brazil</t>
        </is>
      </c>
      <c r="B23" s="195">
        <f t="array" ref="B23">INDEX(Countries!D23:D280, MATCH(A23, Countries!B23:B280, 0))</f>
        <v/>
      </c>
      <c r="C23" s="163" t="inlineStr">
        <is>
          <t>Mangrove</t>
        </is>
      </c>
      <c r="D23" s="176" t="n">
        <v>27.2</v>
      </c>
      <c r="E23" s="179" t="n">
        <v>199</v>
      </c>
      <c r="F23" s="179" t="n">
        <v>112.9</v>
      </c>
      <c r="G23" s="126" t="n"/>
      <c r="H23" s="126" t="n"/>
      <c r="I23" s="126" t="n"/>
    </row>
    <row r="24">
      <c r="A24" s="126" t="inlineStr">
        <is>
          <t>British virgin islands</t>
        </is>
      </c>
      <c r="B24" s="195">
        <f t="array" ref="B24">INDEX(Countries!D24:D281, MATCH(A24, Countries!B24:B281, 0))</f>
        <v/>
      </c>
      <c r="C24" s="163" t="inlineStr">
        <is>
          <t>Mangrove</t>
        </is>
      </c>
      <c r="D24" s="176" t="n">
        <v>27.2</v>
      </c>
      <c r="E24" s="179" t="n">
        <v>27.8</v>
      </c>
      <c r="F24" s="180" t="n"/>
      <c r="G24" s="126" t="n"/>
      <c r="H24" s="126" t="n"/>
      <c r="I24" s="126" t="n"/>
    </row>
    <row r="25">
      <c r="A25" s="126" t="inlineStr">
        <is>
          <t>Brunei Darussalam</t>
        </is>
      </c>
      <c r="B25" s="195">
        <f t="array" ref="B25">INDEX(Countries!D25:D282, MATCH(A25, Countries!B25:B282, 0))</f>
        <v/>
      </c>
      <c r="C25" s="163" t="inlineStr">
        <is>
          <t>Mangrove</t>
        </is>
      </c>
      <c r="D25" s="176" t="n">
        <v>27.2</v>
      </c>
      <c r="E25" s="179" t="n">
        <v>510.8</v>
      </c>
      <c r="F25" s="179" t="n">
        <v>90.8</v>
      </c>
      <c r="G25" s="126" t="n"/>
      <c r="H25" s="126" t="n"/>
      <c r="I25" s="126" t="n"/>
    </row>
    <row r="26">
      <c r="A26" s="126" t="inlineStr">
        <is>
          <t>Cambodia</t>
        </is>
      </c>
      <c r="B26" s="195">
        <f t="array" ref="B26">INDEX(Countries!D26:D283, MATCH(A26, Countries!B26:B283, 0))</f>
        <v/>
      </c>
      <c r="C26" s="163" t="inlineStr">
        <is>
          <t>Mangrove</t>
        </is>
      </c>
      <c r="D26" s="176" t="n">
        <v>27.2</v>
      </c>
      <c r="E26" s="179" t="n">
        <v>229</v>
      </c>
      <c r="F26" s="179" t="n">
        <v>56.6</v>
      </c>
      <c r="G26" s="126" t="n"/>
      <c r="H26" s="126" t="n"/>
      <c r="I26" s="126" t="n"/>
    </row>
    <row r="27">
      <c r="A27" s="126" t="inlineStr">
        <is>
          <t>Cameroon</t>
        </is>
      </c>
      <c r="B27" s="195">
        <f t="array" ref="B27">INDEX(Countries!D27:D284, MATCH(A27, Countries!B27:B284, 0))</f>
        <v/>
      </c>
      <c r="C27" s="163" t="inlineStr">
        <is>
          <t>Mangrove</t>
        </is>
      </c>
      <c r="D27" s="176" t="n">
        <v>27.2</v>
      </c>
      <c r="E27" s="179" t="n">
        <v>446.4</v>
      </c>
      <c r="F27" s="179" t="n">
        <v>55.4</v>
      </c>
      <c r="G27" s="126" t="n"/>
      <c r="H27" s="126" t="n"/>
      <c r="I27" s="126" t="n"/>
    </row>
    <row r="28">
      <c r="A28" s="126" t="inlineStr">
        <is>
          <t>Cayman islands</t>
        </is>
      </c>
      <c r="B28" s="195">
        <f t="array" ref="B28">INDEX(Countries!D28:D285, MATCH(A28, Countries!B28:B285, 0))</f>
        <v/>
      </c>
      <c r="C28" s="163" t="inlineStr">
        <is>
          <t>Mangrove</t>
        </is>
      </c>
      <c r="D28" s="176" t="n">
        <v>27.2</v>
      </c>
      <c r="E28" s="179" t="n">
        <v>56.7</v>
      </c>
      <c r="F28" s="180" t="n"/>
      <c r="G28" s="126" t="n"/>
      <c r="H28" s="126" t="n"/>
      <c r="I28" s="126" t="n"/>
    </row>
    <row r="29">
      <c r="A29" s="126" t="inlineStr">
        <is>
          <t>Comoros</t>
        </is>
      </c>
      <c r="B29" s="195">
        <f t="array" ref="B29">INDEX(Countries!D29:D286, MATCH(A29, Countries!B29:B286, 0))</f>
        <v/>
      </c>
      <c r="C29" s="163" t="inlineStr">
        <is>
          <t>Mangrove</t>
        </is>
      </c>
      <c r="D29" s="176" t="n">
        <v>27.2</v>
      </c>
      <c r="E29" s="179" t="n">
        <v>588.6</v>
      </c>
      <c r="F29" s="180" t="n"/>
      <c r="G29" s="126" t="n"/>
      <c r="H29" s="126" t="n"/>
      <c r="I29" s="126" t="n"/>
    </row>
    <row r="30">
      <c r="A30" s="126" t="inlineStr">
        <is>
          <t>Cook Islands</t>
        </is>
      </c>
      <c r="B30" s="195">
        <f t="array" ref="B30">INDEX(Countries!D30:D287, MATCH(A30, Countries!B30:B287, 0))</f>
        <v/>
      </c>
      <c r="C30" s="163" t="inlineStr">
        <is>
          <t>Mangrove</t>
        </is>
      </c>
      <c r="D30" s="176" t="n">
        <v>27.2</v>
      </c>
      <c r="E30" s="180" t="n"/>
      <c r="F30" s="180" t="n"/>
      <c r="G30" s="126" t="n"/>
      <c r="H30" s="126" t="n"/>
      <c r="I30" s="126" t="n"/>
    </row>
    <row r="31">
      <c r="A31" s="126" t="inlineStr">
        <is>
          <t>Costa Rica</t>
        </is>
      </c>
      <c r="B31" s="195">
        <f t="array" ref="B31">INDEX(Countries!D31:D288, MATCH(A31, Countries!B31:B288, 0))</f>
        <v/>
      </c>
      <c r="C31" s="163" t="inlineStr">
        <is>
          <t>Mangrove</t>
        </is>
      </c>
      <c r="D31" s="176" t="n">
        <v>27.2</v>
      </c>
      <c r="E31" s="179" t="n">
        <v>248.3</v>
      </c>
      <c r="F31" s="179" t="n">
        <v>80.09999999999999</v>
      </c>
      <c r="G31" s="126" t="n"/>
      <c r="H31" s="126" t="n"/>
      <c r="I31" s="126" t="n"/>
    </row>
    <row r="32">
      <c r="A32" s="126" t="inlineStr">
        <is>
          <t>Côte d'Ivoire</t>
        </is>
      </c>
      <c r="B32" s="195">
        <f t="array" ref="B32">INDEX(Countries!D32:D289, MATCH(A32, Countries!B32:B289, 0))</f>
        <v/>
      </c>
      <c r="C32" s="163" t="inlineStr">
        <is>
          <t>Mangrove</t>
        </is>
      </c>
      <c r="D32" s="176" t="n">
        <v>27.2</v>
      </c>
      <c r="E32" s="179" t="n">
        <v>223.8</v>
      </c>
      <c r="F32" s="180" t="n"/>
      <c r="G32" s="126" t="n"/>
      <c r="H32" s="126" t="n"/>
      <c r="I32" s="126" t="n"/>
    </row>
    <row r="33">
      <c r="A33" s="126" t="inlineStr">
        <is>
          <t>Cuba</t>
        </is>
      </c>
      <c r="B33" s="195">
        <f t="array" ref="B33">INDEX(Countries!D33:D290, MATCH(A33, Countries!B33:B290, 0))</f>
        <v/>
      </c>
      <c r="C33" s="163" t="inlineStr">
        <is>
          <t>Mangrove</t>
        </is>
      </c>
      <c r="D33" s="176" t="n">
        <v>27.2</v>
      </c>
      <c r="E33" s="179" t="n">
        <v>64.7</v>
      </c>
      <c r="F33" s="179" t="n">
        <v>63.9</v>
      </c>
      <c r="G33" s="126" t="n"/>
      <c r="H33" s="126" t="n"/>
      <c r="I33" s="126" t="n"/>
    </row>
    <row r="34">
      <c r="A34" s="126" t="inlineStr">
        <is>
          <t>Curaçao</t>
        </is>
      </c>
      <c r="B34" s="195">
        <f t="array" ref="B34">INDEX(Countries!D34:D291, MATCH(A34, Countries!B34:B291, 0))</f>
        <v/>
      </c>
      <c r="C34" s="163" t="inlineStr">
        <is>
          <t>Mangrove</t>
        </is>
      </c>
      <c r="D34" s="176" t="n">
        <v>27.2</v>
      </c>
      <c r="E34" s="180" t="n"/>
      <c r="F34" s="180" t="n"/>
      <c r="G34" s="126" t="n"/>
      <c r="H34" s="126" t="n"/>
      <c r="I34" s="126" t="n"/>
    </row>
    <row r="35">
      <c r="A35" s="126" t="inlineStr">
        <is>
          <t>Democratic republic of the congo</t>
        </is>
      </c>
      <c r="B35" s="195">
        <f t="array" ref="B35">INDEX(Countries!D35:D292, MATCH(A35, Countries!B35:B292, 0))</f>
        <v/>
      </c>
      <c r="C35" s="163" t="inlineStr">
        <is>
          <t>Mangrove</t>
        </is>
      </c>
      <c r="D35" s="176" t="n">
        <v>27.2</v>
      </c>
      <c r="E35" s="179" t="n">
        <v>147.5</v>
      </c>
      <c r="F35" s="179" t="n">
        <v>92.3</v>
      </c>
      <c r="G35" s="126" t="n"/>
      <c r="H35" s="126" t="n"/>
      <c r="I35" s="126" t="n"/>
    </row>
    <row r="36">
      <c r="A36" s="126" t="inlineStr">
        <is>
          <t>Djibouti</t>
        </is>
      </c>
      <c r="B36" s="195">
        <f t="array" ref="B36">INDEX(Countries!D36:D293, MATCH(A36, Countries!B36:B293, 0))</f>
        <v/>
      </c>
      <c r="C36" s="163" t="inlineStr">
        <is>
          <t>Mangrove</t>
        </is>
      </c>
      <c r="D36" s="176" t="n">
        <v>27.2</v>
      </c>
      <c r="E36" s="179" t="n">
        <v>196.2</v>
      </c>
      <c r="F36" s="179" t="n">
        <v>66.59999999999999</v>
      </c>
      <c r="G36" s="126" t="n"/>
      <c r="H36" s="126" t="n"/>
      <c r="I36" s="126" t="n"/>
    </row>
    <row r="37">
      <c r="A37" s="126" t="inlineStr">
        <is>
          <t>Dominica</t>
        </is>
      </c>
      <c r="B37" s="195">
        <f t="array" ref="B37">INDEX(Countries!D37:D294, MATCH(A37, Countries!B37:B294, 0))</f>
        <v/>
      </c>
      <c r="C37" s="163" t="inlineStr">
        <is>
          <t>Mangrove</t>
        </is>
      </c>
      <c r="D37" s="176" t="n">
        <v>27.2</v>
      </c>
      <c r="E37" s="180" t="n"/>
      <c r="F37" s="180" t="n"/>
      <c r="G37" s="126" t="n"/>
      <c r="H37" s="126" t="n"/>
      <c r="I37" s="126" t="n"/>
    </row>
    <row r="38">
      <c r="A38" s="126" t="inlineStr">
        <is>
          <t>Dominican republic</t>
        </is>
      </c>
      <c r="B38" s="195">
        <f t="array" ref="B38">INDEX(Countries!D38:D295, MATCH(A38, Countries!B38:B295, 0))</f>
        <v/>
      </c>
      <c r="C38" s="163" t="inlineStr">
        <is>
          <t>Mangrove</t>
        </is>
      </c>
      <c r="D38" s="176" t="n">
        <v>27.2</v>
      </c>
      <c r="E38" s="179" t="n">
        <v>96.7</v>
      </c>
      <c r="F38" s="179" t="n">
        <v>82</v>
      </c>
      <c r="G38" s="126" t="n"/>
      <c r="H38" s="126" t="n"/>
      <c r="I38" s="126" t="n"/>
    </row>
    <row r="39">
      <c r="A39" s="126" t="inlineStr">
        <is>
          <t>Ecuador</t>
        </is>
      </c>
      <c r="B39" s="195">
        <f t="array" ref="B39">INDEX(Countries!D39:D296, MATCH(A39, Countries!B39:B296, 0))</f>
        <v/>
      </c>
      <c r="C39" s="163" t="inlineStr">
        <is>
          <t>Mangrove</t>
        </is>
      </c>
      <c r="D39" s="176" t="n">
        <v>27.2</v>
      </c>
      <c r="E39" s="179" t="n">
        <v>188.4</v>
      </c>
      <c r="F39" s="179" t="n">
        <v>81.7</v>
      </c>
      <c r="G39" s="126" t="n"/>
      <c r="H39" s="126" t="n"/>
      <c r="I39" s="126" t="n"/>
    </row>
    <row r="40">
      <c r="A40" s="126" t="inlineStr">
        <is>
          <t>Egypt</t>
        </is>
      </c>
      <c r="B40" s="195">
        <f t="array" ref="B40">INDEX(Countries!D40:D297, MATCH(A40, Countries!B40:B297, 0))</f>
        <v/>
      </c>
      <c r="C40" s="163" t="inlineStr">
        <is>
          <t>Mangrove</t>
        </is>
      </c>
      <c r="D40" s="176" t="n">
        <v>27.2</v>
      </c>
      <c r="E40" s="179" t="n">
        <v>99.90000000000001</v>
      </c>
      <c r="F40" s="179" t="n">
        <v>82.09999999999999</v>
      </c>
      <c r="G40" s="126" t="n"/>
      <c r="H40" s="126" t="n"/>
      <c r="I40" s="126" t="n"/>
    </row>
    <row r="41">
      <c r="A41" s="126" t="inlineStr">
        <is>
          <t>El Salvador</t>
        </is>
      </c>
      <c r="B41" s="195">
        <f t="array" ref="B41">INDEX(Countries!D41:D298, MATCH(A41, Countries!B41:B298, 0))</f>
        <v/>
      </c>
      <c r="C41" s="163" t="inlineStr">
        <is>
          <t>Mangrove</t>
        </is>
      </c>
      <c r="D41" s="176" t="n">
        <v>27.2</v>
      </c>
      <c r="E41" s="179" t="n">
        <v>159.2</v>
      </c>
      <c r="F41" s="179" t="n">
        <v>64.7</v>
      </c>
      <c r="G41" s="126" t="n"/>
      <c r="H41" s="126" t="n"/>
      <c r="I41" s="126" t="n"/>
    </row>
    <row r="42">
      <c r="A42" s="126" t="inlineStr">
        <is>
          <t>Equatorial Guinea</t>
        </is>
      </c>
      <c r="B42" s="195">
        <f t="array" ref="B42">INDEX(Countries!D42:D299, MATCH(A42, Countries!B42:B299, 0))</f>
        <v/>
      </c>
      <c r="C42" s="163" t="inlineStr">
        <is>
          <t>Mangrove</t>
        </is>
      </c>
      <c r="D42" s="176" t="n">
        <v>27.2</v>
      </c>
      <c r="E42" s="179" t="n">
        <v>440.8</v>
      </c>
      <c r="F42" s="179" t="n">
        <v>75.2</v>
      </c>
      <c r="G42" s="126" t="n"/>
      <c r="H42" s="126" t="n"/>
      <c r="I42" s="126" t="n"/>
    </row>
    <row r="43">
      <c r="A43" s="126" t="inlineStr">
        <is>
          <t>Eritrea</t>
        </is>
      </c>
      <c r="B43" s="195">
        <f t="array" ref="B43">INDEX(Countries!D43:D300, MATCH(A43, Countries!B43:B300, 0))</f>
        <v/>
      </c>
      <c r="C43" s="163" t="inlineStr">
        <is>
          <t>Mangrove</t>
        </is>
      </c>
      <c r="D43" s="176" t="n">
        <v>27.2</v>
      </c>
      <c r="E43" s="179" t="n">
        <v>110.7</v>
      </c>
      <c r="F43" s="179" t="n">
        <v>50.5</v>
      </c>
      <c r="G43" s="126" t="n"/>
      <c r="H43" s="126" t="n"/>
      <c r="I43" s="126" t="n"/>
    </row>
    <row r="44">
      <c r="A44" s="126" t="inlineStr">
        <is>
          <t>Fiji</t>
        </is>
      </c>
      <c r="B44" s="195">
        <f t="array" ref="B44">INDEX(Countries!D44:D301, MATCH(A44, Countries!B44:B301, 0))</f>
        <v/>
      </c>
      <c r="C44" s="163" t="inlineStr">
        <is>
          <t>Mangrove</t>
        </is>
      </c>
      <c r="D44" s="176" t="n">
        <v>27.2</v>
      </c>
      <c r="E44" s="179" t="n">
        <v>177.4</v>
      </c>
      <c r="F44" s="179" t="n">
        <v>57</v>
      </c>
      <c r="G44" s="126" t="n"/>
      <c r="H44" s="126" t="n"/>
      <c r="I44" s="126" t="n"/>
    </row>
    <row r="45">
      <c r="A45" s="126" t="inlineStr">
        <is>
          <t>French Guiana</t>
        </is>
      </c>
      <c r="B45" s="195">
        <f t="array" ref="B45">INDEX(Countries!D45:D302, MATCH(A45, Countries!B45:B302, 0))</f>
        <v/>
      </c>
      <c r="C45" s="163" t="inlineStr">
        <is>
          <t>Mangrove</t>
        </is>
      </c>
      <c r="D45" s="176" t="n">
        <v>27.2</v>
      </c>
      <c r="E45" s="179" t="n">
        <v>276.6</v>
      </c>
      <c r="F45" s="179" t="n">
        <v>77.3</v>
      </c>
      <c r="G45" s="126" t="n"/>
      <c r="H45" s="126" t="n"/>
      <c r="I45" s="126" t="n"/>
    </row>
    <row r="46">
      <c r="A46" s="126" t="inlineStr">
        <is>
          <t>French Polynesia</t>
        </is>
      </c>
      <c r="B46" s="195">
        <f t="array" ref="B46">INDEX(Countries!D46:D303, MATCH(A46, Countries!B46:B303, 0))</f>
        <v/>
      </c>
      <c r="C46" s="163" t="inlineStr">
        <is>
          <t>Mangrove</t>
        </is>
      </c>
      <c r="D46" s="176" t="n">
        <v>27.2</v>
      </c>
      <c r="E46" s="179" t="n">
        <v>427.7</v>
      </c>
      <c r="F46" s="180" t="n"/>
      <c r="G46" s="126" t="n"/>
      <c r="H46" s="126" t="n"/>
      <c r="I46" s="126" t="n"/>
    </row>
    <row r="47">
      <c r="A47" s="126" t="inlineStr">
        <is>
          <t>French Southern Territories</t>
        </is>
      </c>
      <c r="B47" s="195">
        <f t="array" ref="B47">INDEX(Countries!D47:D304, MATCH(A47, Countries!B47:B304, 0))</f>
        <v/>
      </c>
      <c r="C47" s="163" t="inlineStr">
        <is>
          <t>Mangrove</t>
        </is>
      </c>
      <c r="D47" s="176" t="n">
        <v>27.2</v>
      </c>
      <c r="E47" s="180" t="n"/>
      <c r="F47" s="180" t="n"/>
      <c r="G47" s="126" t="n"/>
      <c r="H47" s="126" t="n"/>
      <c r="I47" s="126" t="n"/>
    </row>
    <row r="48">
      <c r="A48" s="126" t="inlineStr">
        <is>
          <t>Gabon</t>
        </is>
      </c>
      <c r="B48" s="195">
        <f t="array" ref="B48">INDEX(Countries!D48:D305, MATCH(A48, Countries!B48:B305, 0))</f>
        <v/>
      </c>
      <c r="C48" s="163" t="inlineStr">
        <is>
          <t>Mangrove</t>
        </is>
      </c>
      <c r="D48" s="176" t="n">
        <v>27.2</v>
      </c>
      <c r="E48" s="179" t="n">
        <v>522.2</v>
      </c>
      <c r="F48" s="179" t="n">
        <v>67.5</v>
      </c>
      <c r="G48" s="126" t="n"/>
      <c r="H48" s="126" t="n"/>
      <c r="I48" s="126" t="n"/>
    </row>
    <row r="49">
      <c r="A49" s="126" t="inlineStr">
        <is>
          <t>Gambia</t>
        </is>
      </c>
      <c r="B49" s="195">
        <f t="array" ref="B49">INDEX(Countries!D49:D306, MATCH(A49, Countries!B49:B306, 0))</f>
        <v/>
      </c>
      <c r="C49" s="163" t="inlineStr">
        <is>
          <t>Mangrove</t>
        </is>
      </c>
      <c r="D49" s="176" t="n">
        <v>27.2</v>
      </c>
      <c r="E49" s="179" t="n">
        <v>88.8</v>
      </c>
      <c r="F49" s="179" t="n">
        <v>86</v>
      </c>
      <c r="G49" s="126" t="n"/>
      <c r="H49" s="126" t="n"/>
      <c r="I49" s="126" t="n"/>
    </row>
    <row r="50">
      <c r="A50" s="126" t="inlineStr">
        <is>
          <t>Ghana</t>
        </is>
      </c>
      <c r="B50" s="195">
        <f t="array" ref="B50">INDEX(Countries!D50:D307, MATCH(A50, Countries!B50:B307, 0))</f>
        <v/>
      </c>
      <c r="C50" s="163" t="inlineStr">
        <is>
          <t>Mangrove</t>
        </is>
      </c>
      <c r="D50" s="176" t="n">
        <v>27.2</v>
      </c>
      <c r="E50" s="179" t="n">
        <v>129.9</v>
      </c>
      <c r="F50" s="179" t="n">
        <v>45.9</v>
      </c>
      <c r="G50" s="126" t="n"/>
      <c r="H50" s="126" t="n"/>
      <c r="I50" s="126" t="n"/>
    </row>
    <row r="51">
      <c r="A51" s="126" t="inlineStr">
        <is>
          <t>Grenada</t>
        </is>
      </c>
      <c r="B51" s="195">
        <f t="array" ref="B51">INDEX(Countries!D51:D308, MATCH(A51, Countries!B51:B308, 0))</f>
        <v/>
      </c>
      <c r="C51" s="163" t="inlineStr">
        <is>
          <t>Mangrove</t>
        </is>
      </c>
      <c r="D51" s="176" t="n">
        <v>27.2</v>
      </c>
      <c r="E51" s="179" t="n">
        <v>102.8</v>
      </c>
      <c r="F51" s="179" t="n">
        <v>87.3</v>
      </c>
      <c r="G51" s="126" t="n"/>
      <c r="H51" s="126" t="n"/>
      <c r="I51" s="126" t="n"/>
    </row>
    <row r="52">
      <c r="A52" s="126" t="inlineStr">
        <is>
          <t>Guadeloupe</t>
        </is>
      </c>
      <c r="B52" s="195">
        <f t="array" ref="B52">INDEX(Countries!D52:D309, MATCH(A52, Countries!B52:B309, 0))</f>
        <v/>
      </c>
      <c r="C52" s="163" t="inlineStr">
        <is>
          <t>Mangrove</t>
        </is>
      </c>
      <c r="D52" s="176" t="n">
        <v>27.2</v>
      </c>
      <c r="E52" s="179" t="n">
        <v>71.8</v>
      </c>
      <c r="F52" s="180" t="n"/>
      <c r="G52" s="126" t="n"/>
      <c r="H52" s="126" t="n"/>
      <c r="I52" s="126" t="n"/>
    </row>
    <row r="53">
      <c r="A53" s="126" t="inlineStr">
        <is>
          <t>Guam</t>
        </is>
      </c>
      <c r="B53" s="195">
        <f t="array" ref="B53">INDEX(Countries!D53:D310, MATCH(A53, Countries!B53:B310, 0))</f>
        <v/>
      </c>
      <c r="C53" s="163" t="inlineStr">
        <is>
          <t>Mangrove</t>
        </is>
      </c>
      <c r="D53" s="176" t="n">
        <v>27.2</v>
      </c>
      <c r="E53" s="180" t="n"/>
      <c r="F53" s="180" t="n"/>
      <c r="G53" s="126" t="n"/>
      <c r="H53" s="126" t="n"/>
      <c r="I53" s="126" t="n"/>
    </row>
    <row r="54">
      <c r="A54" s="126" t="inlineStr">
        <is>
          <t>Guatemala</t>
        </is>
      </c>
      <c r="B54" s="195">
        <f t="array" ref="B54">INDEX(Countries!D54:D311, MATCH(A54, Countries!B54:B311, 0))</f>
        <v/>
      </c>
      <c r="C54" s="163" t="inlineStr">
        <is>
          <t>Mangrove</t>
        </is>
      </c>
      <c r="D54" s="176" t="n">
        <v>27.2</v>
      </c>
      <c r="E54" s="179" t="n">
        <v>254.1</v>
      </c>
      <c r="F54" s="179" t="n">
        <v>51.2</v>
      </c>
      <c r="G54" s="126" t="n"/>
      <c r="H54" s="126" t="n"/>
      <c r="I54" s="126" t="n"/>
    </row>
    <row r="55">
      <c r="A55" s="126" t="inlineStr">
        <is>
          <t>Guinea</t>
        </is>
      </c>
      <c r="B55" s="195">
        <f t="array" ref="B55">INDEX(Countries!D55:D312, MATCH(A55, Countries!B55:B312, 0))</f>
        <v/>
      </c>
      <c r="C55" s="163" t="inlineStr">
        <is>
          <t>Mangrove</t>
        </is>
      </c>
      <c r="D55" s="176" t="n">
        <v>27.2</v>
      </c>
      <c r="E55" s="179" t="n">
        <v>129.3</v>
      </c>
      <c r="F55" s="179" t="n">
        <v>71.3</v>
      </c>
      <c r="G55" s="126" t="n"/>
      <c r="H55" s="126" t="n"/>
      <c r="I55" s="126" t="n"/>
    </row>
    <row r="56">
      <c r="A56" s="126" t="inlineStr">
        <is>
          <t>Guinea-Bissau</t>
        </is>
      </c>
      <c r="B56" s="195">
        <f t="array" ref="B56">INDEX(Countries!D56:D313, MATCH(A56, Countries!B56:B313, 0))</f>
        <v/>
      </c>
      <c r="C56" s="163" t="inlineStr">
        <is>
          <t>Mangrove</t>
        </is>
      </c>
      <c r="D56" s="176" t="n">
        <v>27.2</v>
      </c>
      <c r="E56" s="179" t="n">
        <v>153.3</v>
      </c>
      <c r="F56" s="180" t="n"/>
      <c r="G56" s="126" t="n"/>
      <c r="H56" s="126" t="n"/>
      <c r="I56" s="126" t="n"/>
    </row>
    <row r="57">
      <c r="A57" s="126" t="inlineStr">
        <is>
          <t>Guyana</t>
        </is>
      </c>
      <c r="B57" s="195">
        <f t="array" ref="B57">INDEX(Countries!D57:D314, MATCH(A57, Countries!B57:B314, 0))</f>
        <v/>
      </c>
      <c r="C57" s="163" t="inlineStr">
        <is>
          <t>Mangrove</t>
        </is>
      </c>
      <c r="D57" s="176" t="n">
        <v>27.2</v>
      </c>
      <c r="E57" s="179" t="n">
        <v>272.5</v>
      </c>
      <c r="F57" s="179" t="n">
        <v>54</v>
      </c>
      <c r="G57" s="126" t="n"/>
      <c r="H57" s="126" t="n"/>
      <c r="I57" s="126" t="n"/>
    </row>
    <row r="58">
      <c r="A58" s="126" t="inlineStr">
        <is>
          <t>Haiti</t>
        </is>
      </c>
      <c r="B58" s="195">
        <f t="array" ref="B58">INDEX(Countries!D58:D315, MATCH(A58, Countries!B58:B315, 0))</f>
        <v/>
      </c>
      <c r="C58" s="163" t="inlineStr">
        <is>
          <t>Mangrove</t>
        </is>
      </c>
      <c r="D58" s="176" t="n">
        <v>27.2</v>
      </c>
      <c r="E58" s="179" t="n">
        <v>44.2</v>
      </c>
      <c r="F58" s="179" t="n">
        <v>47.4</v>
      </c>
      <c r="G58" s="126" t="n"/>
      <c r="H58" s="126" t="n"/>
      <c r="I58" s="126" t="n"/>
    </row>
    <row r="59">
      <c r="A59" s="126" t="inlineStr">
        <is>
          <t>Honduras</t>
        </is>
      </c>
      <c r="B59" s="195">
        <f t="array" ref="B59">INDEX(Countries!D59:D316, MATCH(A59, Countries!B59:B316, 0))</f>
        <v/>
      </c>
      <c r="C59" s="163" t="inlineStr">
        <is>
          <t>Mangrove</t>
        </is>
      </c>
      <c r="D59" s="176" t="n">
        <v>27.2</v>
      </c>
      <c r="E59" s="179" t="n">
        <v>144.7</v>
      </c>
      <c r="F59" s="179" t="n">
        <v>66.2</v>
      </c>
      <c r="G59" s="126" t="n"/>
      <c r="H59" s="126" t="n"/>
      <c r="I59" s="126" t="n"/>
    </row>
    <row r="60">
      <c r="A60" s="126" t="inlineStr">
        <is>
          <t>Iran (Islamic Republic of)</t>
        </is>
      </c>
      <c r="B60" s="195">
        <f t="array" ref="B60">INDEX(Countries!D60:D317, MATCH(A60, Countries!B60:B317, 0))</f>
        <v/>
      </c>
      <c r="C60" s="163" t="inlineStr">
        <is>
          <t>Mangrove</t>
        </is>
      </c>
      <c r="D60" s="176" t="n">
        <v>27.2</v>
      </c>
      <c r="E60" s="179" t="n">
        <v>52</v>
      </c>
      <c r="F60" s="179" t="n">
        <v>46.1</v>
      </c>
      <c r="G60" s="126" t="n"/>
      <c r="H60" s="126" t="n"/>
      <c r="I60" s="126" t="n"/>
    </row>
    <row r="61">
      <c r="A61" s="126" t="inlineStr">
        <is>
          <t>Jamaica</t>
        </is>
      </c>
      <c r="B61" s="195">
        <f t="array" ref="B61">INDEX(Countries!D61:D318, MATCH(A61, Countries!B61:B318, 0))</f>
        <v/>
      </c>
      <c r="C61" s="163" t="inlineStr">
        <is>
          <t>Mangrove</t>
        </is>
      </c>
      <c r="D61" s="176" t="n">
        <v>27.2</v>
      </c>
      <c r="E61" s="179" t="n">
        <v>70.2</v>
      </c>
      <c r="F61" s="179" t="n">
        <v>96.5</v>
      </c>
      <c r="G61" s="126" t="n"/>
      <c r="H61" s="126" t="n"/>
      <c r="I61" s="126" t="n"/>
    </row>
    <row r="62">
      <c r="A62" s="126" t="inlineStr">
        <is>
          <t>Japan</t>
        </is>
      </c>
      <c r="B62" s="195">
        <f t="array" ref="B62">INDEX(Countries!D62:D319, MATCH(A62, Countries!B62:B319, 0))</f>
        <v/>
      </c>
      <c r="C62" s="163" t="inlineStr">
        <is>
          <t>Mangrove</t>
        </is>
      </c>
      <c r="D62" s="176" t="n">
        <v>27.2</v>
      </c>
      <c r="E62" s="179" t="n">
        <v>272.4</v>
      </c>
      <c r="F62" s="179" t="n">
        <v>69</v>
      </c>
      <c r="G62" s="126" t="n"/>
      <c r="H62" s="126" t="n"/>
      <c r="I62" s="126" t="n"/>
    </row>
    <row r="63">
      <c r="A63" s="126" t="inlineStr">
        <is>
          <t>Kiribati</t>
        </is>
      </c>
      <c r="B63" s="195">
        <f t="array" ref="B63">INDEX(Countries!D63:D320, MATCH(A63, Countries!B63:B320, 0))</f>
        <v/>
      </c>
      <c r="C63" s="163" t="inlineStr">
        <is>
          <t>Mangrove</t>
        </is>
      </c>
      <c r="D63" s="176" t="n">
        <v>27.2</v>
      </c>
      <c r="E63" s="179" t="n">
        <v>125.8</v>
      </c>
      <c r="F63" s="180" t="n"/>
      <c r="G63" s="126" t="n"/>
      <c r="H63" s="126" t="n"/>
      <c r="I63" s="126" t="n"/>
    </row>
    <row r="64">
      <c r="A64" s="126" t="inlineStr">
        <is>
          <t>Liberia</t>
        </is>
      </c>
      <c r="B64" s="195">
        <f t="array" ref="B64">INDEX(Countries!D64:D321, MATCH(A64, Countries!B64:B321, 0))</f>
        <v/>
      </c>
      <c r="C64" s="163" t="inlineStr">
        <is>
          <t>Mangrove</t>
        </is>
      </c>
      <c r="D64" s="176" t="n">
        <v>27.2</v>
      </c>
      <c r="E64" s="179" t="n">
        <v>200.5</v>
      </c>
      <c r="F64" s="179" t="n">
        <v>74.5</v>
      </c>
      <c r="G64" s="126" t="n"/>
      <c r="H64" s="126" t="n"/>
      <c r="I64" s="126" t="n"/>
    </row>
    <row r="65">
      <c r="A65" s="126" t="inlineStr">
        <is>
          <t>Madagascar</t>
        </is>
      </c>
      <c r="B65" s="195">
        <f t="array" ref="B65">INDEX(Countries!D65:D322, MATCH(A65, Countries!B65:B322, 0))</f>
        <v/>
      </c>
      <c r="C65" s="163" t="inlineStr">
        <is>
          <t>Mangrove</t>
        </is>
      </c>
      <c r="D65" s="176" t="n">
        <v>27.2</v>
      </c>
      <c r="E65" s="179" t="n">
        <v>315.2</v>
      </c>
      <c r="F65" s="179" t="n">
        <v>71.90000000000001</v>
      </c>
      <c r="G65" s="126" t="n"/>
      <c r="H65" s="126" t="n"/>
      <c r="I65" s="126" t="n"/>
    </row>
    <row r="66">
      <c r="A66" s="126" t="inlineStr">
        <is>
          <t>Malaysia</t>
        </is>
      </c>
      <c r="B66" s="195">
        <f t="array" ref="B66">INDEX(Countries!D66:D323, MATCH(A66, Countries!B66:B323, 0))</f>
        <v/>
      </c>
      <c r="C66" s="163" t="inlineStr">
        <is>
          <t>Mangrove</t>
        </is>
      </c>
      <c r="D66" s="176" t="n">
        <v>27.2</v>
      </c>
      <c r="E66" s="179" t="n">
        <v>369.9</v>
      </c>
      <c r="F66" s="179" t="n">
        <v>55.1</v>
      </c>
      <c r="G66" s="126" t="n"/>
      <c r="H66" s="126" t="n"/>
      <c r="I66" s="126" t="n"/>
    </row>
    <row r="67">
      <c r="A67" s="126" t="inlineStr">
        <is>
          <t>Maldives</t>
        </is>
      </c>
      <c r="B67" s="195">
        <f t="array" ref="B67">INDEX(Countries!D67:D324, MATCH(A67, Countries!B67:B324, 0))</f>
        <v/>
      </c>
      <c r="C67" s="163" t="inlineStr">
        <is>
          <t>Mangrove</t>
        </is>
      </c>
      <c r="D67" s="176" t="n">
        <v>27.2</v>
      </c>
      <c r="E67" s="180" t="n"/>
      <c r="F67" s="179" t="n">
        <v>48.5</v>
      </c>
      <c r="G67" s="126" t="n"/>
      <c r="H67" s="126" t="n"/>
      <c r="I67" s="126" t="n"/>
    </row>
    <row r="68">
      <c r="A68" s="126" t="inlineStr">
        <is>
          <t>Marshall Islands</t>
        </is>
      </c>
      <c r="B68" s="195">
        <f t="array" ref="B68">INDEX(Countries!D68:D325, MATCH(A68, Countries!B68:B325, 0))</f>
        <v/>
      </c>
      <c r="C68" s="163" t="inlineStr">
        <is>
          <t>Mangrove</t>
        </is>
      </c>
      <c r="D68" s="176" t="n">
        <v>27.2</v>
      </c>
      <c r="E68" s="179" t="n">
        <v>213.9</v>
      </c>
      <c r="F68" s="180" t="n"/>
      <c r="G68" s="126" t="n"/>
      <c r="H68" s="126" t="n"/>
      <c r="I68" s="126" t="n"/>
    </row>
    <row r="69">
      <c r="A69" s="126" t="inlineStr">
        <is>
          <t>Martinique</t>
        </is>
      </c>
      <c r="B69" s="195">
        <f t="array" ref="B69">INDEX(Countries!D69:D326, MATCH(A69, Countries!B69:B326, 0))</f>
        <v/>
      </c>
      <c r="C69" s="163" t="inlineStr">
        <is>
          <t>Mangrove</t>
        </is>
      </c>
      <c r="D69" s="176" t="n">
        <v>27.2</v>
      </c>
      <c r="E69" s="179" t="n">
        <v>119.6</v>
      </c>
      <c r="F69" s="179" t="n">
        <v>86.7</v>
      </c>
      <c r="G69" s="126" t="n"/>
      <c r="H69" s="126" t="n"/>
      <c r="I69" s="126" t="n"/>
    </row>
    <row r="70">
      <c r="A70" s="126" t="inlineStr">
        <is>
          <t>Mauritania</t>
        </is>
      </c>
      <c r="B70" s="195">
        <f t="array" ref="B70">INDEX(Countries!D70:D327, MATCH(A70, Countries!B70:B327, 0))</f>
        <v/>
      </c>
      <c r="C70" s="163" t="inlineStr">
        <is>
          <t>Mangrove</t>
        </is>
      </c>
      <c r="D70" s="176" t="n">
        <v>27.2</v>
      </c>
      <c r="E70" s="179" t="n">
        <v>76.40000000000001</v>
      </c>
      <c r="F70" s="180" t="n"/>
      <c r="G70" s="126" t="n"/>
      <c r="H70" s="126" t="n"/>
      <c r="I70" s="126" t="n"/>
    </row>
    <row r="71">
      <c r="A71" s="126" t="inlineStr">
        <is>
          <t>Mauritius</t>
        </is>
      </c>
      <c r="B71" s="195">
        <f t="array" ref="B71">INDEX(Countries!D71:D328, MATCH(A71, Countries!B71:B328, 0))</f>
        <v/>
      </c>
      <c r="C71" s="163" t="inlineStr">
        <is>
          <t>Mangrove</t>
        </is>
      </c>
      <c r="D71" s="176" t="n">
        <v>27.2</v>
      </c>
      <c r="E71" s="180" t="n"/>
      <c r="F71" s="180" t="n"/>
      <c r="G71" s="126" t="n"/>
      <c r="H71" s="126" t="n"/>
      <c r="I71" s="126" t="n"/>
    </row>
    <row r="72">
      <c r="A72" s="126" t="inlineStr">
        <is>
          <t>Mayotte</t>
        </is>
      </c>
      <c r="B72" s="195">
        <f t="array" ref="B72">INDEX(Countries!D72:D329, MATCH(A72, Countries!B72:B329, 0))</f>
        <v/>
      </c>
      <c r="C72" s="163" t="inlineStr">
        <is>
          <t>Mangrove</t>
        </is>
      </c>
      <c r="D72" s="176" t="n">
        <v>27.2</v>
      </c>
      <c r="E72" s="179" t="n">
        <v>332.9</v>
      </c>
      <c r="F72" s="179" t="n">
        <v>65.40000000000001</v>
      </c>
      <c r="G72" s="126" t="n"/>
      <c r="H72" s="126" t="n"/>
      <c r="I72" s="126" t="n"/>
    </row>
    <row r="73">
      <c r="A73" s="126" t="inlineStr">
        <is>
          <t>Micronesia (Federated States of)</t>
        </is>
      </c>
      <c r="B73" s="195">
        <f t="array" ref="B73">INDEX(Countries!D73:D330, MATCH(A73, Countries!B73:B330, 0))</f>
        <v/>
      </c>
      <c r="C73" s="163" t="inlineStr">
        <is>
          <t>Mangrove</t>
        </is>
      </c>
      <c r="D73" s="176" t="n">
        <v>27.2</v>
      </c>
      <c r="E73" s="179" t="n">
        <v>395.5</v>
      </c>
      <c r="F73" s="179" t="n">
        <v>60</v>
      </c>
      <c r="G73" s="126" t="n"/>
      <c r="H73" s="126" t="n"/>
      <c r="I73" s="126" t="n"/>
    </row>
    <row r="74">
      <c r="A74" s="126" t="inlineStr">
        <is>
          <t>Mozambique</t>
        </is>
      </c>
      <c r="B74" s="195">
        <f t="array" ref="B74">INDEX(Countries!D74:D331, MATCH(A74, Countries!B74:B331, 0))</f>
        <v/>
      </c>
      <c r="C74" s="163" t="inlineStr">
        <is>
          <t>Mangrove</t>
        </is>
      </c>
      <c r="D74" s="176" t="n">
        <v>27.2</v>
      </c>
      <c r="E74" s="179" t="n">
        <v>158.2</v>
      </c>
      <c r="F74" s="179" t="n">
        <v>44.1</v>
      </c>
      <c r="G74" s="126" t="n"/>
      <c r="H74" s="126" t="n"/>
      <c r="I74" s="126" t="n"/>
    </row>
    <row r="75">
      <c r="A75" s="126" t="inlineStr">
        <is>
          <t>Myanmar</t>
        </is>
      </c>
      <c r="B75" s="195">
        <f t="array" ref="B75">INDEX(Countries!D75:D332, MATCH(A75, Countries!B75:B332, 0))</f>
        <v/>
      </c>
      <c r="C75" s="163" t="inlineStr">
        <is>
          <t>Mangrove</t>
        </is>
      </c>
      <c r="D75" s="176" t="n">
        <v>27.2</v>
      </c>
      <c r="E75" s="179" t="n">
        <v>280.8</v>
      </c>
      <c r="F75" s="179" t="n">
        <v>52.8</v>
      </c>
      <c r="G75" s="126" t="n"/>
      <c r="H75" s="126" t="n"/>
      <c r="I75" s="126" t="n"/>
    </row>
    <row r="76">
      <c r="A76" s="126" t="inlineStr">
        <is>
          <t>New Caledonia</t>
        </is>
      </c>
      <c r="B76" s="195">
        <f t="array" ref="B76">INDEX(Countries!D76:D333, MATCH(A76, Countries!B76:B333, 0))</f>
        <v/>
      </c>
      <c r="C76" s="163" t="inlineStr">
        <is>
          <t>Mangrove</t>
        </is>
      </c>
      <c r="D76" s="176" t="n">
        <v>27.2</v>
      </c>
      <c r="E76" s="179" t="n">
        <v>197.1</v>
      </c>
      <c r="F76" s="179" t="n">
        <v>69.2</v>
      </c>
      <c r="G76" s="126" t="n"/>
      <c r="H76" s="126" t="n"/>
      <c r="I76" s="126" t="n"/>
    </row>
    <row r="77">
      <c r="A77" s="126" t="inlineStr">
        <is>
          <t>New Zealand</t>
        </is>
      </c>
      <c r="B77" s="195">
        <f t="array" ref="B77">INDEX(Countries!D77:D334, MATCH(A77, Countries!B77:B334, 0))</f>
        <v/>
      </c>
      <c r="C77" s="163" t="inlineStr">
        <is>
          <t>Mangrove</t>
        </is>
      </c>
      <c r="D77" s="176" t="n">
        <v>27.2</v>
      </c>
      <c r="E77" s="179" t="n">
        <v>255.5</v>
      </c>
      <c r="F77" s="179" t="n">
        <v>68.3</v>
      </c>
      <c r="G77" s="126" t="n"/>
      <c r="H77" s="126" t="n"/>
      <c r="I77" s="126" t="n"/>
    </row>
    <row r="78">
      <c r="A78" s="126" t="inlineStr">
        <is>
          <t>Nicaragua</t>
        </is>
      </c>
      <c r="B78" s="195">
        <f t="array" ref="B78">INDEX(Countries!D78:D335, MATCH(A78, Countries!B78:B335, 0))</f>
        <v/>
      </c>
      <c r="C78" s="163" t="inlineStr">
        <is>
          <t>Mangrove</t>
        </is>
      </c>
      <c r="D78" s="176" t="n">
        <v>27.2</v>
      </c>
      <c r="E78" s="179" t="n">
        <v>117.2</v>
      </c>
      <c r="F78" s="179" t="n">
        <v>80.8</v>
      </c>
      <c r="G78" s="126" t="n"/>
      <c r="H78" s="126" t="n"/>
      <c r="I78" s="126" t="n"/>
    </row>
    <row r="79">
      <c r="A79" s="126" t="inlineStr">
        <is>
          <t>Nigeria</t>
        </is>
      </c>
      <c r="B79" s="195">
        <f t="array" ref="B79">INDEX(Countries!D79:D336, MATCH(A79, Countries!B79:B336, 0))</f>
        <v/>
      </c>
      <c r="C79" s="163" t="inlineStr">
        <is>
          <t>Mangrove</t>
        </is>
      </c>
      <c r="D79" s="176" t="n">
        <v>27.2</v>
      </c>
      <c r="E79" s="179" t="n">
        <v>206.4</v>
      </c>
      <c r="F79" s="179" t="n">
        <v>57</v>
      </c>
      <c r="G79" s="126" t="n"/>
      <c r="H79" s="126" t="n"/>
      <c r="I79" s="126" t="n"/>
    </row>
    <row r="80">
      <c r="A80" s="126" t="inlineStr">
        <is>
          <t>Oman</t>
        </is>
      </c>
      <c r="B80" s="195">
        <f t="array" ref="B80">INDEX(Countries!D80:D337, MATCH(A80, Countries!B80:B337, 0))</f>
        <v/>
      </c>
      <c r="C80" s="163" t="inlineStr">
        <is>
          <t>Mangrove</t>
        </is>
      </c>
      <c r="D80" s="176" t="n">
        <v>27.2</v>
      </c>
      <c r="E80" s="179" t="n">
        <v>74.40000000000001</v>
      </c>
      <c r="F80" s="179" t="n">
        <v>50.4</v>
      </c>
      <c r="G80" s="126" t="n"/>
      <c r="H80" s="126" t="n"/>
      <c r="I80" s="126" t="n"/>
    </row>
    <row r="81">
      <c r="A81" s="126" t="inlineStr">
        <is>
          <t>Pakistan</t>
        </is>
      </c>
      <c r="B81" s="195">
        <f t="array" ref="B81">INDEX(Countries!D81:D338, MATCH(A81, Countries!B81:B338, 0))</f>
        <v/>
      </c>
      <c r="C81" s="163" t="inlineStr">
        <is>
          <t>Mangrove</t>
        </is>
      </c>
      <c r="D81" s="176" t="n">
        <v>27.2</v>
      </c>
      <c r="E81" s="179" t="n">
        <v>39.8</v>
      </c>
      <c r="F81" s="179" t="n">
        <v>118.5</v>
      </c>
      <c r="G81" s="126" t="n"/>
      <c r="H81" s="126" t="n"/>
      <c r="I81" s="126" t="n"/>
    </row>
    <row r="82">
      <c r="A82" s="126" t="inlineStr">
        <is>
          <t>Palau</t>
        </is>
      </c>
      <c r="B82" s="195">
        <f t="array" ref="B82">INDEX(Countries!D82:D339, MATCH(A82, Countries!B82:B339, 0))</f>
        <v/>
      </c>
      <c r="C82" s="163" t="inlineStr">
        <is>
          <t>Mangrove</t>
        </is>
      </c>
      <c r="D82" s="176" t="n">
        <v>27.2</v>
      </c>
      <c r="E82" s="179" t="n">
        <v>318.8</v>
      </c>
      <c r="F82" s="179" t="n">
        <v>74.8</v>
      </c>
      <c r="G82" s="126" t="n"/>
      <c r="H82" s="126" t="n"/>
      <c r="I82" s="126" t="n"/>
    </row>
    <row r="83">
      <c r="A83" s="126" t="inlineStr">
        <is>
          <t>Panama</t>
        </is>
      </c>
      <c r="B83" s="195">
        <f t="array" ref="B83">INDEX(Countries!D83:D340, MATCH(A83, Countries!B83:B340, 0))</f>
        <v/>
      </c>
      <c r="C83" s="163" t="inlineStr">
        <is>
          <t>Mangrove</t>
        </is>
      </c>
      <c r="D83" s="176" t="n">
        <v>27.2</v>
      </c>
      <c r="E83" s="179" t="n">
        <v>333</v>
      </c>
      <c r="F83" s="179" t="n">
        <v>83.40000000000001</v>
      </c>
      <c r="G83" s="126" t="n"/>
      <c r="H83" s="126" t="n"/>
      <c r="I83" s="126" t="n"/>
    </row>
    <row r="84">
      <c r="A84" s="126" t="inlineStr">
        <is>
          <t>Papua New Guinea</t>
        </is>
      </c>
      <c r="B84" s="195">
        <f t="array" ref="B84">INDEX(Countries!D84:D341, MATCH(A84, Countries!B84:B341, 0))</f>
        <v/>
      </c>
      <c r="C84" s="163" t="inlineStr">
        <is>
          <t>Mangrove</t>
        </is>
      </c>
      <c r="D84" s="176" t="n">
        <v>27.2</v>
      </c>
      <c r="E84" s="179" t="n">
        <v>518.3</v>
      </c>
      <c r="F84" s="179" t="n">
        <v>86.90000000000001</v>
      </c>
      <c r="G84" s="126" t="n"/>
      <c r="H84" s="126" t="n"/>
      <c r="I84" s="126" t="n"/>
    </row>
    <row r="85">
      <c r="A85" s="126" t="inlineStr">
        <is>
          <t>Peru</t>
        </is>
      </c>
      <c r="B85" s="195">
        <f t="array" ref="B85">INDEX(Countries!D85:D342, MATCH(A85, Countries!B85:B342, 0))</f>
        <v/>
      </c>
      <c r="C85" s="163" t="inlineStr">
        <is>
          <t>Mangrove</t>
        </is>
      </c>
      <c r="D85" s="176" t="n">
        <v>27.2</v>
      </c>
      <c r="E85" s="179" t="n">
        <v>105.5</v>
      </c>
      <c r="F85" s="179" t="n">
        <v>80.2</v>
      </c>
      <c r="G85" s="126" t="n"/>
      <c r="H85" s="126" t="n"/>
      <c r="I85" s="126" t="n"/>
    </row>
    <row r="86">
      <c r="A86" s="126" t="inlineStr">
        <is>
          <t>Philippines</t>
        </is>
      </c>
      <c r="B86" s="195">
        <f t="array" ref="B86">INDEX(Countries!D86:D343, MATCH(A86, Countries!B86:B343, 0))</f>
        <v/>
      </c>
      <c r="C86" s="163" t="inlineStr">
        <is>
          <t>Mangrove</t>
        </is>
      </c>
      <c r="D86" s="176" t="n">
        <v>27.2</v>
      </c>
      <c r="E86" s="179" t="n">
        <v>236.1</v>
      </c>
      <c r="F86" s="179" t="n">
        <v>64.59999999999999</v>
      </c>
      <c r="G86" s="126" t="n"/>
      <c r="H86" s="126" t="n"/>
      <c r="I86" s="126" t="n"/>
    </row>
    <row r="87">
      <c r="A87" s="126" t="inlineStr">
        <is>
          <t>Puerto Rico</t>
        </is>
      </c>
      <c r="B87" s="195">
        <f t="array" ref="B87">INDEX(Countries!D87:D344, MATCH(A87, Countries!B87:B344, 0))</f>
        <v/>
      </c>
      <c r="C87" s="163" t="inlineStr">
        <is>
          <t>Mangrove</t>
        </is>
      </c>
      <c r="D87" s="176" t="n">
        <v>27.2</v>
      </c>
      <c r="E87" s="179" t="n">
        <v>54.6</v>
      </c>
      <c r="F87" s="179" t="n">
        <v>66.09999999999999</v>
      </c>
      <c r="G87" s="126" t="n"/>
      <c r="H87" s="126" t="n"/>
      <c r="I87" s="126" t="n"/>
    </row>
    <row r="88">
      <c r="A88" s="126" t="inlineStr">
        <is>
          <t>Qatar</t>
        </is>
      </c>
      <c r="B88" s="195">
        <f t="array" ref="B88">INDEX(Countries!D1:D345, MATCH(A88, Countries!B1:B345, 0))</f>
        <v/>
      </c>
      <c r="C88" s="163" t="inlineStr">
        <is>
          <t>Mangrove</t>
        </is>
      </c>
      <c r="D88" s="176" t="n">
        <v>27.2</v>
      </c>
      <c r="E88" s="179" t="n">
        <v>39.2</v>
      </c>
      <c r="F88" s="179" t="n">
        <v>81.5</v>
      </c>
      <c r="G88" s="126" t="n"/>
      <c r="H88" s="126" t="n"/>
      <c r="I88" s="126" t="n"/>
    </row>
    <row r="89">
      <c r="A89" s="126" t="inlineStr">
        <is>
          <t>Congo</t>
        </is>
      </c>
      <c r="B89" s="195">
        <f t="array" ref="B89">INDEX(Countries!D2:D346, MATCH(A89, Countries!B2:B346, 0))</f>
        <v/>
      </c>
      <c r="C89" s="163" t="inlineStr">
        <is>
          <t>Mangrove</t>
        </is>
      </c>
      <c r="D89" s="176" t="n">
        <v>27.2</v>
      </c>
      <c r="E89" s="179" t="n">
        <v>2.4</v>
      </c>
      <c r="F89" s="180" t="n"/>
      <c r="G89" s="126" t="n"/>
      <c r="H89" s="126" t="n"/>
      <c r="I89" s="126" t="n"/>
    </row>
    <row r="90">
      <c r="A90" s="126" t="inlineStr">
        <is>
          <t>Saint Kitts and Nevis</t>
        </is>
      </c>
      <c r="B90" s="195">
        <f t="array" ref="B90">INDEX(Countries!D90:D347, MATCH(A90, Countries!B90:B347, 0))</f>
        <v/>
      </c>
      <c r="C90" s="163" t="inlineStr">
        <is>
          <t>Mangrove</t>
        </is>
      </c>
      <c r="D90" s="176" t="n">
        <v>27.2</v>
      </c>
      <c r="E90" s="179" t="n">
        <v>82.3</v>
      </c>
      <c r="F90" s="179" t="n">
        <v>66.2</v>
      </c>
      <c r="G90" s="126" t="n"/>
      <c r="H90" s="126" t="n"/>
      <c r="I90" s="126" t="n"/>
    </row>
    <row r="91">
      <c r="A91" s="126" t="inlineStr">
        <is>
          <t>Saint Lucia</t>
        </is>
      </c>
      <c r="B91" s="195">
        <f t="array" ref="B91">INDEX(Countries!D91:D348, MATCH(A91, Countries!B91:B348, 0))</f>
        <v/>
      </c>
      <c r="C91" s="163" t="inlineStr">
        <is>
          <t>Mangrove</t>
        </is>
      </c>
      <c r="D91" s="176" t="n">
        <v>27.2</v>
      </c>
      <c r="E91" s="179" t="n">
        <v>155</v>
      </c>
      <c r="F91" s="179" t="n">
        <v>58.9</v>
      </c>
      <c r="G91" s="126" t="n"/>
      <c r="H91" s="126" t="n"/>
      <c r="I91" s="126" t="n"/>
    </row>
    <row r="92">
      <c r="A92" s="126" t="inlineStr">
        <is>
          <t>Saint Vincent and the Grenadines</t>
        </is>
      </c>
      <c r="B92" s="195">
        <f t="array" ref="B92">INDEX(Countries!D92:D349, MATCH(A92, Countries!B92:B349, 0))</f>
        <v/>
      </c>
      <c r="C92" s="163" t="inlineStr">
        <is>
          <t>Mangrove</t>
        </is>
      </c>
      <c r="D92" s="176" t="n">
        <v>27.2</v>
      </c>
      <c r="E92" s="179" t="n">
        <v>106.9</v>
      </c>
      <c r="F92" s="179" t="n">
        <v>57.9</v>
      </c>
      <c r="G92" s="126" t="n"/>
      <c r="H92" s="126" t="n"/>
      <c r="I92" s="126" t="n"/>
    </row>
    <row r="93">
      <c r="A93" s="126" t="inlineStr">
        <is>
          <t>Saint Martin (French part)</t>
        </is>
      </c>
      <c r="B93" s="195">
        <f t="array" ref="B93">INDEX(Countries!D93:D350, MATCH(A93, Countries!B93:B350, 0))</f>
        <v/>
      </c>
      <c r="C93" s="163" t="inlineStr">
        <is>
          <t>Mangrove</t>
        </is>
      </c>
      <c r="D93" s="176" t="n">
        <v>27.2</v>
      </c>
      <c r="E93" s="180" t="n"/>
      <c r="F93" s="180" t="n"/>
      <c r="G93" s="126" t="n"/>
      <c r="H93" s="126" t="n"/>
      <c r="I93" s="126" t="n"/>
    </row>
    <row r="94">
      <c r="A94" s="126" t="inlineStr">
        <is>
          <t>Samoa</t>
        </is>
      </c>
      <c r="B94" s="195">
        <f t="array" ref="B94">INDEX(Countries!D94:D351, MATCH(A94, Countries!B94:B351, 0))</f>
        <v/>
      </c>
      <c r="C94" s="163" t="inlineStr">
        <is>
          <t>Mangrove</t>
        </is>
      </c>
      <c r="D94" s="176" t="n">
        <v>27.2</v>
      </c>
      <c r="E94" s="179" t="n">
        <v>296</v>
      </c>
      <c r="F94" s="180" t="n"/>
      <c r="G94" s="126" t="n"/>
      <c r="H94" s="126" t="n"/>
      <c r="I94" s="126" t="n"/>
    </row>
    <row r="95">
      <c r="A95" s="126" t="inlineStr">
        <is>
          <t>Sao Tome and Principe</t>
        </is>
      </c>
      <c r="B95" s="195">
        <f t="array" ref="B95">INDEX(Countries!D95:D352, MATCH(A95, Countries!B95:B352, 0))</f>
        <v/>
      </c>
      <c r="C95" s="163" t="inlineStr">
        <is>
          <t>Mangrove</t>
        </is>
      </c>
      <c r="D95" s="176" t="n">
        <v>27.2</v>
      </c>
      <c r="E95" s="180" t="n"/>
      <c r="F95" s="180" t="n"/>
      <c r="G95" s="126" t="n"/>
      <c r="H95" s="126" t="n"/>
      <c r="I95" s="126" t="n"/>
    </row>
    <row r="96">
      <c r="A96" s="126" t="inlineStr">
        <is>
          <t>Saudi Arabia</t>
        </is>
      </c>
      <c r="B96" s="195">
        <f t="array" ref="B96">INDEX(Countries!D96:D353, MATCH(A96, Countries!B96:B353, 0))</f>
        <v/>
      </c>
      <c r="C96" s="163" t="inlineStr">
        <is>
          <t>Mangrove</t>
        </is>
      </c>
      <c r="D96" s="176" t="n">
        <v>27.2</v>
      </c>
      <c r="E96" s="179" t="n">
        <v>35.6</v>
      </c>
      <c r="F96" s="179" t="n">
        <v>58.4</v>
      </c>
      <c r="G96" s="126" t="n"/>
      <c r="H96" s="126" t="n"/>
      <c r="I96" s="126" t="n"/>
    </row>
    <row r="97">
      <c r="A97" s="126" t="inlineStr">
        <is>
          <t>Senegal</t>
        </is>
      </c>
      <c r="B97" s="195">
        <f t="array" ref="B97">INDEX(Countries!D97:D354, MATCH(A97, Countries!B97:B354, 0))</f>
        <v/>
      </c>
      <c r="C97" s="163" t="inlineStr">
        <is>
          <t>Mangrove</t>
        </is>
      </c>
      <c r="D97" s="176" t="n">
        <v>27.2</v>
      </c>
      <c r="E97" s="179" t="n">
        <v>61</v>
      </c>
      <c r="F97" s="179" t="n">
        <v>53.5</v>
      </c>
      <c r="G97" s="126" t="n"/>
      <c r="H97" s="126" t="n"/>
      <c r="I97" s="126" t="n"/>
    </row>
    <row r="98">
      <c r="A98" s="126" t="inlineStr">
        <is>
          <t>Seychelles</t>
        </is>
      </c>
      <c r="B98" s="195">
        <f t="array" ref="B98">INDEX(Countries!D98:D355, MATCH(A98, Countries!B98:B355, 0))</f>
        <v/>
      </c>
      <c r="C98" s="163" t="inlineStr">
        <is>
          <t>Mangrove</t>
        </is>
      </c>
      <c r="D98" s="176" t="n">
        <v>27.2</v>
      </c>
      <c r="E98" s="179" t="n">
        <v>196.7</v>
      </c>
      <c r="F98" s="179" t="n">
        <v>118.4</v>
      </c>
      <c r="G98" s="126" t="n"/>
      <c r="H98" s="126" t="n"/>
      <c r="I98" s="126" t="n"/>
    </row>
    <row r="99">
      <c r="A99" s="126" t="inlineStr">
        <is>
          <t>Sierra Leone</t>
        </is>
      </c>
      <c r="B99" s="195">
        <f t="array" ref="B99">INDEX(Countries!D99:D356, MATCH(A99, Countries!B99:B356, 0))</f>
        <v/>
      </c>
      <c r="C99" s="163" t="inlineStr">
        <is>
          <t>Mangrove</t>
        </is>
      </c>
      <c r="D99" s="176" t="n">
        <v>27.2</v>
      </c>
      <c r="E99" s="179" t="n">
        <v>159.7</v>
      </c>
      <c r="F99" s="179" t="n">
        <v>96.59999999999999</v>
      </c>
      <c r="G99" s="126" t="n"/>
      <c r="H99" s="126" t="n"/>
      <c r="I99" s="126" t="n"/>
    </row>
    <row r="100">
      <c r="A100" s="126" t="inlineStr">
        <is>
          <t>Singapore</t>
        </is>
      </c>
      <c r="B100" s="195">
        <f t="array" ref="B100">INDEX(Countries!D100:D357, MATCH(A100, Countries!B100:B357, 0))</f>
        <v/>
      </c>
      <c r="C100" s="163" t="inlineStr">
        <is>
          <t>Mangrove</t>
        </is>
      </c>
      <c r="D100" s="176" t="n">
        <v>27.2</v>
      </c>
      <c r="E100" s="179" t="n">
        <v>339.5</v>
      </c>
      <c r="F100" s="179" t="n">
        <v>58.3</v>
      </c>
      <c r="G100" s="126" t="n"/>
      <c r="H100" s="126" t="n"/>
      <c r="I100" s="126" t="n"/>
    </row>
    <row r="101">
      <c r="A101" s="126" t="inlineStr">
        <is>
          <t>Sint Maarten (Dutch part)</t>
        </is>
      </c>
      <c r="B101" s="195">
        <f t="array" ref="B101">INDEX(Countries!D101:D358, MATCH(A101, Countries!B101:B358, 0))</f>
        <v/>
      </c>
      <c r="C101" s="163" t="inlineStr">
        <is>
          <t>Mangrove</t>
        </is>
      </c>
      <c r="D101" s="176" t="n">
        <v>27.2</v>
      </c>
      <c r="E101" s="180" t="n"/>
      <c r="F101" s="180" t="n"/>
      <c r="G101" s="126" t="n"/>
      <c r="H101" s="126" t="n"/>
      <c r="I101" s="126" t="n"/>
    </row>
    <row r="102">
      <c r="A102" s="126" t="inlineStr">
        <is>
          <t>Solomon Islands</t>
        </is>
      </c>
      <c r="B102" s="195">
        <f t="array" ref="B102">INDEX(Countries!D102:D359, MATCH(A102, Countries!B102:B359, 0))</f>
        <v/>
      </c>
      <c r="C102" s="163" t="inlineStr">
        <is>
          <t>Mangrove</t>
        </is>
      </c>
      <c r="D102" s="176" t="n">
        <v>27.2</v>
      </c>
      <c r="E102" s="179" t="n">
        <v>292.9</v>
      </c>
      <c r="F102" s="179" t="n">
        <v>53.2</v>
      </c>
      <c r="G102" s="126" t="n"/>
      <c r="H102" s="126" t="n"/>
      <c r="I102" s="126" t="n"/>
    </row>
    <row r="103">
      <c r="A103" s="126" t="inlineStr">
        <is>
          <t>Somalia</t>
        </is>
      </c>
      <c r="B103" s="195">
        <f t="array" ref="B103">INDEX(Countries!D103:D360, MATCH(A103, Countries!B103:B360, 0))</f>
        <v/>
      </c>
      <c r="C103" s="163" t="inlineStr">
        <is>
          <t>Mangrove</t>
        </is>
      </c>
      <c r="D103" s="176" t="n">
        <v>27.2</v>
      </c>
      <c r="E103" s="179" t="n">
        <v>66.90000000000001</v>
      </c>
      <c r="F103" s="179" t="n">
        <v>68.40000000000001</v>
      </c>
      <c r="G103" s="126" t="n"/>
      <c r="H103" s="126" t="n"/>
      <c r="I103" s="126" t="n"/>
    </row>
    <row r="104">
      <c r="A104" s="126" t="inlineStr">
        <is>
          <t>South Africa</t>
        </is>
      </c>
      <c r="B104" s="195">
        <f t="array" ref="B104">INDEX(Countries!D104:D361, MATCH(A104, Countries!B104:B361, 0))</f>
        <v/>
      </c>
      <c r="C104" s="163" t="inlineStr">
        <is>
          <t>Mangrove</t>
        </is>
      </c>
      <c r="D104" s="176" t="n">
        <v>27.2</v>
      </c>
      <c r="E104" s="179" t="n">
        <v>348.6</v>
      </c>
      <c r="F104" s="179" t="n">
        <v>61.3</v>
      </c>
      <c r="G104" s="126" t="n"/>
      <c r="H104" s="126" t="n"/>
      <c r="I104" s="126" t="n"/>
    </row>
    <row r="105">
      <c r="A105" s="126" t="inlineStr">
        <is>
          <t>Sri Lanka</t>
        </is>
      </c>
      <c r="B105" s="195">
        <f t="array" ref="B105">INDEX(Countries!D105:D362, MATCH(A105, Countries!B105:B362, 0))</f>
        <v/>
      </c>
      <c r="C105" s="163" t="inlineStr">
        <is>
          <t>Mangrove</t>
        </is>
      </c>
      <c r="D105" s="176" t="n">
        <v>27.2</v>
      </c>
      <c r="E105" s="179" t="n">
        <v>92.8</v>
      </c>
      <c r="F105" s="179" t="n">
        <v>55.3</v>
      </c>
      <c r="G105" s="126" t="n"/>
      <c r="H105" s="126" t="n"/>
      <c r="I105" s="126" t="n"/>
    </row>
    <row r="106">
      <c r="A106" s="126" t="inlineStr">
        <is>
          <t>Sudan</t>
        </is>
      </c>
      <c r="B106" s="195">
        <f t="array" ref="B106">INDEX(Countries!D106:D363, MATCH(A106, Countries!B106:B363, 0))</f>
        <v/>
      </c>
      <c r="C106" s="163" t="inlineStr">
        <is>
          <t>Mangrove</t>
        </is>
      </c>
      <c r="D106" s="176" t="n">
        <v>27.2</v>
      </c>
      <c r="E106" s="179" t="n">
        <v>26.5</v>
      </c>
      <c r="F106" s="179" t="n">
        <v>58.2</v>
      </c>
      <c r="G106" s="126" t="n"/>
      <c r="H106" s="126" t="n"/>
      <c r="I106" s="126" t="n"/>
    </row>
    <row r="107">
      <c r="A107" s="126" t="inlineStr">
        <is>
          <t>Suriname</t>
        </is>
      </c>
      <c r="B107" s="195">
        <f t="array" ref="B107">INDEX(Countries!D107:D364, MATCH(A107, Countries!B107:B364, 0))</f>
        <v/>
      </c>
      <c r="C107" s="163" t="inlineStr">
        <is>
          <t>Mangrove</t>
        </is>
      </c>
      <c r="D107" s="176" t="n">
        <v>27.2</v>
      </c>
      <c r="E107" s="179" t="n">
        <v>171.6</v>
      </c>
      <c r="F107" s="179" t="n">
        <v>56.8</v>
      </c>
      <c r="G107" s="126" t="n"/>
      <c r="H107" s="126" t="n"/>
      <c r="I107" s="126" t="n"/>
    </row>
    <row r="108">
      <c r="A108" s="126" t="inlineStr">
        <is>
          <t>Taiwan</t>
        </is>
      </c>
      <c r="B108" s="195">
        <f t="array" ref="B108">INDEX(Countries!D108:D365, MATCH(A108, Countries!B108:B365, 0))</f>
        <v/>
      </c>
      <c r="C108" s="163" t="inlineStr">
        <is>
          <t>Mangrove</t>
        </is>
      </c>
      <c r="D108" s="176" t="n">
        <v>27.2</v>
      </c>
      <c r="E108" s="179" t="n">
        <v>205.9</v>
      </c>
      <c r="F108" s="179" t="n">
        <v>69.5</v>
      </c>
      <c r="G108" s="126" t="n"/>
      <c r="H108" s="126" t="n"/>
      <c r="I108" s="126" t="n"/>
    </row>
    <row r="109">
      <c r="A109" s="126" t="inlineStr">
        <is>
          <t>Tanzania, United Republic of</t>
        </is>
      </c>
      <c r="B109" s="195">
        <f t="array" ref="B109">INDEX(Countries!D109:D366, MATCH(A109, Countries!B109:B366, 0))</f>
        <v/>
      </c>
      <c r="C109" s="163" t="inlineStr">
        <is>
          <t>Mangrove</t>
        </is>
      </c>
      <c r="D109" s="176" t="n">
        <v>27.2</v>
      </c>
      <c r="E109" s="179" t="n">
        <v>388.7</v>
      </c>
      <c r="F109" s="179" t="n">
        <v>103.3</v>
      </c>
      <c r="G109" s="126" t="n"/>
      <c r="H109" s="126" t="n"/>
      <c r="I109" s="126" t="n"/>
    </row>
    <row r="110">
      <c r="A110" s="126" t="inlineStr">
        <is>
          <t>Thailand</t>
        </is>
      </c>
      <c r="B110" s="195">
        <f t="array" ref="B110">INDEX(Countries!D110:D367, MATCH(A110, Countries!B110:B367, 0))</f>
        <v/>
      </c>
      <c r="C110" s="163" t="inlineStr">
        <is>
          <t>Mangrove</t>
        </is>
      </c>
      <c r="D110" s="176" t="n">
        <v>27.2</v>
      </c>
      <c r="E110" s="179" t="n">
        <v>269.6</v>
      </c>
      <c r="F110" s="179" t="n">
        <v>65.3</v>
      </c>
      <c r="G110" s="126" t="n"/>
      <c r="H110" s="126" t="n"/>
      <c r="I110" s="126" t="n"/>
    </row>
    <row r="111">
      <c r="A111" s="126" t="inlineStr">
        <is>
          <t>Timor-Leste</t>
        </is>
      </c>
      <c r="B111" s="195">
        <f t="array" ref="B111">INDEX(Countries!D111:D368, MATCH(A111, Countries!B111:B368, 0))</f>
        <v/>
      </c>
      <c r="C111" s="163" t="inlineStr">
        <is>
          <t>Mangrove</t>
        </is>
      </c>
      <c r="D111" s="176" t="n">
        <v>27.2</v>
      </c>
      <c r="E111" s="179" t="n">
        <v>356.4</v>
      </c>
      <c r="F111" s="179" t="n">
        <v>59.9</v>
      </c>
      <c r="G111" s="126" t="n"/>
      <c r="H111" s="126" t="n"/>
      <c r="I111" s="126" t="n"/>
    </row>
    <row r="112">
      <c r="A112" s="126" t="inlineStr">
        <is>
          <t>Togo</t>
        </is>
      </c>
      <c r="B112" s="195">
        <f t="array" ref="B112">INDEX(Countries!D112:D369, MATCH(A112, Countries!B112:B369, 0))</f>
        <v/>
      </c>
      <c r="C112" s="163" t="inlineStr">
        <is>
          <t>Mangrove</t>
        </is>
      </c>
      <c r="D112" s="176" t="n">
        <v>27.2</v>
      </c>
      <c r="E112" s="179" t="n">
        <v>85.5</v>
      </c>
      <c r="F112" s="179" t="n">
        <v>81.90000000000001</v>
      </c>
      <c r="G112" s="126" t="n"/>
      <c r="H112" s="126" t="n"/>
      <c r="I112" s="126" t="n"/>
    </row>
    <row r="113">
      <c r="A113" s="126" t="inlineStr">
        <is>
          <t>Tonga</t>
        </is>
      </c>
      <c r="B113" s="195">
        <f t="array" ref="B113">INDEX(Countries!D113:D370, MATCH(A113, Countries!B113:B370, 0))</f>
        <v/>
      </c>
      <c r="C113" s="163" t="inlineStr">
        <is>
          <t>Mangrove</t>
        </is>
      </c>
      <c r="D113" s="176" t="n">
        <v>27.2</v>
      </c>
      <c r="E113" s="179" t="n">
        <v>194.2</v>
      </c>
      <c r="F113" s="180" t="n"/>
      <c r="G113" s="126" t="n"/>
      <c r="H113" s="126" t="n"/>
      <c r="I113" s="126" t="n"/>
    </row>
    <row r="114">
      <c r="A114" s="126" t="inlineStr">
        <is>
          <t>Trinidad and Tobago</t>
        </is>
      </c>
      <c r="B114" s="195">
        <f t="array" ref="B114">INDEX(Countries!D113:D371, MATCH(A114, Countries!B113:B371, 0))</f>
        <v/>
      </c>
      <c r="C114" s="163" t="inlineStr">
        <is>
          <t>Mangrove</t>
        </is>
      </c>
      <c r="D114" s="176" t="n">
        <v>27.2</v>
      </c>
      <c r="E114" s="179" t="n">
        <v>169.4</v>
      </c>
      <c r="F114" s="179" t="n">
        <v>64.2</v>
      </c>
      <c r="G114" s="126" t="n"/>
      <c r="H114" s="126" t="n"/>
      <c r="I114" s="126" t="n"/>
    </row>
    <row r="115">
      <c r="A115" s="126" t="inlineStr">
        <is>
          <t>Turks and Caicos Islands</t>
        </is>
      </c>
      <c r="B115" s="195">
        <f t="array" ref="B115">INDEX(Countries!D114:D372, MATCH(A115, Countries!B114:B372, 0))</f>
        <v/>
      </c>
      <c r="C115" s="163" t="inlineStr">
        <is>
          <t>Mangrove</t>
        </is>
      </c>
      <c r="D115" s="176" t="n">
        <v>27.2</v>
      </c>
      <c r="E115" s="179" t="n">
        <v>37.7</v>
      </c>
      <c r="F115" s="180" t="n"/>
      <c r="G115" s="126" t="n"/>
      <c r="H115" s="126" t="n"/>
      <c r="I115" s="126" t="n"/>
    </row>
    <row r="116">
      <c r="A116" s="126" t="inlineStr">
        <is>
          <t>Tuvalu</t>
        </is>
      </c>
      <c r="B116" s="195">
        <f t="array" ref="B116">INDEX(Countries!D115:D373, MATCH(A116, Countries!B115:B373, 0))</f>
        <v/>
      </c>
      <c r="C116" s="163" t="inlineStr">
        <is>
          <t>Mangrove</t>
        </is>
      </c>
      <c r="D116" s="176" t="n">
        <v>27.2</v>
      </c>
      <c r="E116" s="179" t="n">
        <v>267.3</v>
      </c>
      <c r="F116" s="180" t="n"/>
      <c r="G116" s="126" t="n"/>
      <c r="H116" s="126" t="n"/>
      <c r="I116" s="126" t="n"/>
    </row>
    <row r="117">
      <c r="A117" s="126" t="inlineStr">
        <is>
          <t>United Arab Emirates</t>
        </is>
      </c>
      <c r="B117" s="195">
        <f t="array" ref="B117">INDEX(Countries!D116:D374, MATCH(A117, Countries!B116:B374, 0))</f>
        <v/>
      </c>
      <c r="C117" s="163" t="inlineStr">
        <is>
          <t>Mangrove</t>
        </is>
      </c>
      <c r="D117" s="176" t="n">
        <v>27.2</v>
      </c>
      <c r="E117" s="179" t="n">
        <v>18.1</v>
      </c>
      <c r="F117" s="179" t="n">
        <v>77.90000000000001</v>
      </c>
      <c r="G117" s="126" t="n"/>
      <c r="H117" s="126" t="n"/>
      <c r="I117" s="126" t="n"/>
    </row>
    <row r="118">
      <c r="A118" s="126" t="inlineStr">
        <is>
          <t>Vanuatu</t>
        </is>
      </c>
      <c r="B118" s="195">
        <f t="array" ref="B118">INDEX(Countries!D117:D375, MATCH(A118, Countries!B117:B375, 0))</f>
        <v/>
      </c>
      <c r="C118" s="163" t="inlineStr">
        <is>
          <t>Mangrove</t>
        </is>
      </c>
      <c r="D118" s="176" t="n">
        <v>27.2</v>
      </c>
      <c r="E118" s="179" t="n">
        <v>315</v>
      </c>
      <c r="F118" s="179" t="n"/>
      <c r="G118" s="126" t="n"/>
      <c r="H118" s="126" t="n"/>
      <c r="I118" s="126" t="n"/>
    </row>
    <row r="119">
      <c r="A119" s="126" t="inlineStr">
        <is>
          <t>Venezuela, Bolivarian Republic of</t>
        </is>
      </c>
      <c r="B119" s="195">
        <f t="array" ref="B119">INDEX(Countries!D118:D376, MATCH(A119, Countries!B118:B376, 0))</f>
        <v/>
      </c>
      <c r="C119" s="163" t="inlineStr">
        <is>
          <t>Mangrove</t>
        </is>
      </c>
      <c r="D119" s="176" t="n">
        <v>27.2</v>
      </c>
      <c r="E119" s="179" t="n">
        <v>393.6</v>
      </c>
      <c r="F119" s="179" t="n"/>
      <c r="G119" s="126" t="n"/>
      <c r="H119" s="126" t="n"/>
      <c r="I119" s="126" t="n"/>
    </row>
    <row r="120">
      <c r="A120" s="126" t="inlineStr">
        <is>
          <t>Viet Nam</t>
        </is>
      </c>
      <c r="B120" s="195">
        <f t="array" ref="B120">INDEX(Countries!D119:D377, MATCH(A120, Countries!B119:B377, 0))</f>
        <v/>
      </c>
      <c r="C120" s="163" t="inlineStr">
        <is>
          <t>Mangrove</t>
        </is>
      </c>
      <c r="D120" s="176" t="n">
        <v>27.2</v>
      </c>
      <c r="E120" s="179" t="n">
        <v>186.6</v>
      </c>
      <c r="F120" s="179" t="n"/>
      <c r="G120" s="126" t="n"/>
      <c r="H120" s="126" t="n"/>
      <c r="I120" s="126" t="n"/>
    </row>
    <row r="121">
      <c r="A121" s="126" t="inlineStr">
        <is>
          <t>Virgin Islands, U.S.</t>
        </is>
      </c>
      <c r="B121" s="195">
        <f t="array" ref="B121">INDEX(Countries!D120:D378, MATCH(A121, Countries!B120:B378, 0))</f>
        <v/>
      </c>
      <c r="C121" s="163" t="inlineStr">
        <is>
          <t>Mangrove</t>
        </is>
      </c>
      <c r="D121" s="176" t="n">
        <v>27.2</v>
      </c>
      <c r="E121" s="179" t="n">
        <v>106.3</v>
      </c>
      <c r="F121" s="180" t="n"/>
      <c r="G121" s="126" t="n"/>
      <c r="H121" s="126" t="n"/>
      <c r="I121" s="126" t="n"/>
    </row>
    <row r="122">
      <c r="A122" s="126" t="inlineStr">
        <is>
          <t>Wallis and Futuna</t>
        </is>
      </c>
      <c r="B122" s="195">
        <f t="array" ref="B122">INDEX(Countries!D121:D379, MATCH(A122, Countries!B121:B379, 0))</f>
        <v/>
      </c>
      <c r="C122" s="163" t="inlineStr">
        <is>
          <t>Mangrove</t>
        </is>
      </c>
      <c r="D122" s="176" t="n">
        <v>27.2</v>
      </c>
      <c r="E122" s="179" t="n">
        <v>305.5</v>
      </c>
      <c r="F122" s="180" t="n"/>
      <c r="G122" s="126" t="n"/>
      <c r="H122" s="126" t="n"/>
      <c r="I122" s="126" t="n"/>
    </row>
    <row r="123">
      <c r="A123" s="126" t="inlineStr">
        <is>
          <t>Yemen</t>
        </is>
      </c>
      <c r="B123" s="195">
        <f t="array" ref="B123">INDEX(Countries!D1:D380, MATCH(A123, Countries!B1:B380, 0))</f>
        <v/>
      </c>
      <c r="C123" s="163" t="inlineStr">
        <is>
          <t>Mangrove</t>
        </is>
      </c>
      <c r="D123" s="176" t="n">
        <v>27.2</v>
      </c>
      <c r="E123" s="179" t="n">
        <v>82</v>
      </c>
      <c r="F123" s="179" t="n"/>
      <c r="G123" s="126" t="n"/>
      <c r="H123" s="126" t="n"/>
      <c r="I123" s="126" t="n"/>
    </row>
    <row r="124">
      <c r="A124" s="126" t="inlineStr">
        <is>
          <t>Italy</t>
        </is>
      </c>
      <c r="B124" s="195">
        <f t="array" ref="B124">INDEX(Countries!D2:D381, MATCH(A124, Countries!B2:B381, 0))</f>
        <v/>
      </c>
      <c r="C124" s="163" t="inlineStr">
        <is>
          <t>Mangrove</t>
        </is>
      </c>
      <c r="D124" s="176" t="n">
        <v>27.2</v>
      </c>
      <c r="E124" s="180" t="n"/>
      <c r="F124" s="180" t="n"/>
      <c r="G124" s="126" t="n"/>
      <c r="H124" s="126" t="n"/>
      <c r="I124" s="126" t="n"/>
    </row>
    <row r="125">
      <c r="A125" s="126" t="inlineStr">
        <is>
          <t>Ukraine</t>
        </is>
      </c>
      <c r="B125" s="195">
        <f t="array" ref="B125">INDEX(Countries!D124:D382, MATCH(A125, Countries!B124:B382, 0))</f>
        <v/>
      </c>
      <c r="C125" s="163" t="inlineStr">
        <is>
          <t>Mangrove</t>
        </is>
      </c>
      <c r="D125" s="176" t="n">
        <v>27.2</v>
      </c>
      <c r="E125" s="180" t="n"/>
      <c r="F125" s="180" t="n"/>
      <c r="G125" s="126" t="n"/>
      <c r="H125" s="126" t="n"/>
      <c r="I125" s="126" t="n"/>
    </row>
    <row r="126">
      <c r="A126" s="126" t="inlineStr">
        <is>
          <t>Tunisia</t>
        </is>
      </c>
      <c r="B126" s="195">
        <f t="array" ref="B126">INDEX(Countries!D125:D383, MATCH(A126, Countries!B125:B383, 0))</f>
        <v/>
      </c>
      <c r="C126" s="163" t="inlineStr">
        <is>
          <t>Mangrove</t>
        </is>
      </c>
      <c r="D126" s="176" t="n">
        <v>27.2</v>
      </c>
      <c r="E126" s="180" t="n"/>
      <c r="F126" s="180" t="n"/>
      <c r="G126" s="126" t="n"/>
      <c r="H126" s="126" t="n"/>
      <c r="I126" s="126" t="n"/>
    </row>
    <row r="127">
      <c r="A127" s="126" t="inlineStr">
        <is>
          <t>Spain</t>
        </is>
      </c>
      <c r="B127" s="195">
        <f t="array" ref="B127">INDEX(Countries!D126:D384, MATCH(A127, Countries!B126:B384, 0))</f>
        <v/>
      </c>
      <c r="C127" s="163" t="inlineStr">
        <is>
          <t>Mangrove</t>
        </is>
      </c>
      <c r="D127" s="176" t="n">
        <v>27.2</v>
      </c>
      <c r="E127" s="180" t="n"/>
      <c r="F127" s="180" t="n"/>
      <c r="G127" s="126" t="n"/>
      <c r="H127" s="126" t="n"/>
      <c r="I127" s="126" t="n"/>
    </row>
    <row r="128">
      <c r="A128" s="126" t="inlineStr">
        <is>
          <t>Kuwait</t>
        </is>
      </c>
      <c r="B128" s="195">
        <f t="array" ref="B128">INDEX(Countries!D1:D385, MATCH(A128, Countries!B1:B385, 0))</f>
        <v/>
      </c>
      <c r="C128" s="163" t="inlineStr">
        <is>
          <t>Mangrove</t>
        </is>
      </c>
      <c r="D128" s="176" t="n">
        <v>27.2</v>
      </c>
      <c r="E128" s="180" t="n"/>
      <c r="F128" s="180" t="n"/>
      <c r="G128" s="126" t="n"/>
      <c r="H128" s="126" t="n"/>
      <c r="I128" s="126" t="n"/>
    </row>
    <row r="129">
      <c r="A129" s="126" t="inlineStr">
        <is>
          <t>Denmark</t>
        </is>
      </c>
      <c r="B129" s="195">
        <f t="array" ref="B129">INDEX(Countries!D2:D386, MATCH(A129, Countries!B2:B386, 0))</f>
        <v/>
      </c>
      <c r="C129" s="163" t="inlineStr">
        <is>
          <t>Mangrove</t>
        </is>
      </c>
      <c r="D129" s="176" t="n">
        <v>27.2</v>
      </c>
      <c r="E129" s="180" t="n"/>
      <c r="F129" s="180" t="n"/>
      <c r="G129" s="126" t="n"/>
      <c r="H129" s="126" t="n"/>
      <c r="I129" s="126" t="n"/>
    </row>
    <row r="130">
      <c r="A130" s="126" t="inlineStr">
        <is>
          <t>France</t>
        </is>
      </c>
      <c r="B130" s="195">
        <f t="array" ref="B130">INDEX(Countries!D3:D387, MATCH(A130, Countries!B3:B387, 0))</f>
        <v/>
      </c>
      <c r="C130" s="163" t="inlineStr">
        <is>
          <t>Mangrove</t>
        </is>
      </c>
      <c r="D130" s="176" t="n">
        <v>27.2</v>
      </c>
      <c r="E130" s="180" t="n"/>
      <c r="F130" s="180" t="n"/>
      <c r="G130" s="126" t="n"/>
      <c r="H130" s="126" t="n"/>
      <c r="I130" s="126" t="n"/>
    </row>
    <row r="131">
      <c r="A131" s="126" t="inlineStr">
        <is>
          <t>Russian Federation</t>
        </is>
      </c>
      <c r="B131" s="195">
        <f t="array" ref="B131">INDEX(Countries!D1:D388, MATCH(A131, Countries!B1:B388, 0))</f>
        <v/>
      </c>
      <c r="C131" s="163" t="inlineStr">
        <is>
          <t>Mangrove</t>
        </is>
      </c>
      <c r="D131" s="176" t="n">
        <v>27.2</v>
      </c>
      <c r="E131" s="180" t="n"/>
      <c r="F131" s="180" t="n"/>
      <c r="G131" s="126" t="n"/>
      <c r="H131" s="126" t="n"/>
      <c r="I131" s="126" t="n"/>
    </row>
    <row r="132">
      <c r="A132" s="126" t="inlineStr">
        <is>
          <t>United States Minor Outlying Islands</t>
        </is>
      </c>
      <c r="B132" s="195">
        <f t="array" ref="B132">INDEX(Countries!D1:D389, MATCH(A132, Countries!B1:B389, 0))</f>
        <v/>
      </c>
      <c r="C132" s="163" t="inlineStr">
        <is>
          <t>Mangrove</t>
        </is>
      </c>
      <c r="D132" s="176" t="n">
        <v>27.2</v>
      </c>
      <c r="E132" s="180" t="n"/>
      <c r="F132" s="180" t="n"/>
      <c r="G132" s="126" t="n"/>
      <c r="H132" s="126" t="n"/>
      <c r="I132" s="126" t="n"/>
    </row>
    <row r="133">
      <c r="A133" s="126" t="inlineStr">
        <is>
          <t>Greece</t>
        </is>
      </c>
      <c r="B133" s="195">
        <f t="array" ref="B133">INDEX(Countries!D2:D390, MATCH(A133, Countries!B2:B390, 0))</f>
        <v/>
      </c>
      <c r="C133" s="163" t="inlineStr">
        <is>
          <t>Mangrove</t>
        </is>
      </c>
      <c r="D133" s="176" t="n">
        <v>27.2</v>
      </c>
      <c r="E133" s="180" t="n"/>
      <c r="F133" s="180" t="n"/>
      <c r="G133" s="126" t="n"/>
      <c r="H133" s="126" t="n"/>
      <c r="I133" s="126" t="n"/>
    </row>
    <row r="134">
      <c r="A134" s="126" t="inlineStr">
        <is>
          <t>Canada</t>
        </is>
      </c>
      <c r="B134" s="195">
        <f t="array" ref="B134">INDEX(Countries!D3:D391, MATCH(A134, Countries!B3:B391, 0))</f>
        <v/>
      </c>
      <c r="C134" s="163" t="inlineStr">
        <is>
          <t>Mangrove</t>
        </is>
      </c>
      <c r="D134" s="176" t="n">
        <v>27.2</v>
      </c>
      <c r="E134" s="180" t="n"/>
      <c r="F134" s="180" t="n"/>
      <c r="G134" s="126" t="n"/>
      <c r="H134" s="126" t="n"/>
      <c r="I134" s="126" t="n"/>
    </row>
    <row r="135">
      <c r="A135" s="126" t="inlineStr">
        <is>
          <t>Germany</t>
        </is>
      </c>
      <c r="B135" s="195">
        <f t="array" ref="B135">INDEX(Countries!D4:D392, MATCH(A135, Countries!B4:B392, 0))</f>
        <v/>
      </c>
      <c r="C135" s="163" t="inlineStr">
        <is>
          <t>Mangrove</t>
        </is>
      </c>
      <c r="D135" s="176" t="n">
        <v>27.2</v>
      </c>
      <c r="E135" s="180" t="n"/>
      <c r="F135" s="180" t="n"/>
      <c r="G135" s="126" t="n"/>
      <c r="H135" s="126" t="n"/>
      <c r="I135" s="126" t="n"/>
    </row>
    <row r="136">
      <c r="A136" s="126" t="inlineStr">
        <is>
          <t>Croatia</t>
        </is>
      </c>
      <c r="B136" s="195">
        <f t="array" ref="B136">INDEX(Countries!D5:D393, MATCH(A136, Countries!B5:B393, 0))</f>
        <v/>
      </c>
      <c r="C136" s="163" t="inlineStr">
        <is>
          <t>Mangrove</t>
        </is>
      </c>
      <c r="D136" s="176" t="n">
        <v>27.2</v>
      </c>
      <c r="E136" s="180" t="n"/>
      <c r="F136" s="180" t="n"/>
      <c r="G136" s="126" t="n"/>
      <c r="H136" s="126" t="n"/>
      <c r="I136" s="126" t="n"/>
    </row>
    <row r="137">
      <c r="A137" s="126" t="inlineStr">
        <is>
          <t>United Kingdom of Great Britain and Northern Ireland</t>
        </is>
      </c>
      <c r="B137" s="195">
        <f t="array" ref="B137">INDEX(Countries!D136:D394, MATCH(A137, Countries!B136:B394, 0))</f>
        <v/>
      </c>
      <c r="C137" s="163" t="inlineStr">
        <is>
          <t>Mangrove</t>
        </is>
      </c>
      <c r="D137" s="176" t="n">
        <v>27.2</v>
      </c>
      <c r="E137" s="180" t="n"/>
      <c r="F137" s="180" t="n"/>
      <c r="G137" s="126" t="n"/>
      <c r="H137" s="126" t="n"/>
      <c r="I137" s="126" t="n"/>
    </row>
    <row r="138">
      <c r="A138" s="126" t="inlineStr">
        <is>
          <t>Malta</t>
        </is>
      </c>
      <c r="B138" s="195">
        <f t="array" ref="B138">INDEX(Countries!D2:D396, MATCH(A138, Countries!B2:B396, 0))</f>
        <v/>
      </c>
      <c r="C138" s="163" t="inlineStr">
        <is>
          <t>Mangrove</t>
        </is>
      </c>
      <c r="D138" s="176" t="n">
        <v>27.2</v>
      </c>
      <c r="E138" s="180" t="n"/>
      <c r="F138" s="180" t="n"/>
      <c r="G138" s="126" t="n"/>
      <c r="H138" s="126" t="n"/>
      <c r="I138" s="126" t="n"/>
    </row>
    <row r="139">
      <c r="A139" s="126" t="inlineStr">
        <is>
          <t>Cyprus</t>
        </is>
      </c>
      <c r="B139" s="195">
        <f t="array" ref="B139">INDEX(Countries!D1:D397, MATCH(A139, Countries!B1:B397, 0))</f>
        <v/>
      </c>
      <c r="C139" s="163" t="inlineStr">
        <is>
          <t>Mangrove</t>
        </is>
      </c>
      <c r="D139" s="176" t="n">
        <v>27.2</v>
      </c>
      <c r="E139" s="180" t="n"/>
      <c r="F139" s="180" t="n"/>
      <c r="G139" s="126" t="n"/>
      <c r="H139" s="126" t="n"/>
      <c r="I139" s="126" t="n"/>
    </row>
    <row r="140">
      <c r="A140" s="126" t="inlineStr">
        <is>
          <t>Norway</t>
        </is>
      </c>
      <c r="B140" s="195">
        <f t="array" ref="B140">INDEX(Countries!D2:D398, MATCH(A140, Countries!B2:B398, 0))</f>
        <v/>
      </c>
      <c r="C140" s="163" t="inlineStr">
        <is>
          <t>Mangrove</t>
        </is>
      </c>
      <c r="D140" s="176" t="n">
        <v>27.2</v>
      </c>
      <c r="E140" s="180" t="n"/>
      <c r="F140" s="180" t="n"/>
      <c r="G140" s="126" t="n"/>
      <c r="H140" s="126" t="n"/>
      <c r="I140" s="126" t="n"/>
    </row>
    <row r="141">
      <c r="A141" s="126" t="inlineStr">
        <is>
          <t>Albania</t>
        </is>
      </c>
      <c r="B141" s="195">
        <f t="array" ref="B141">INDEX(Countries!D3:D399, MATCH(A141, Countries!B3:B399, 0))</f>
        <v/>
      </c>
      <c r="C141" s="163" t="inlineStr">
        <is>
          <t>Mangrove</t>
        </is>
      </c>
      <c r="D141" s="176" t="n">
        <v>27.2</v>
      </c>
      <c r="E141" s="180" t="n"/>
      <c r="F141" s="180" t="n"/>
      <c r="G141" s="126" t="n"/>
      <c r="H141" s="126" t="n"/>
      <c r="I141" s="126" t="n"/>
    </row>
    <row r="142">
      <c r="A142" s="126" t="inlineStr">
        <is>
          <t>Algeria</t>
        </is>
      </c>
      <c r="B142" s="195">
        <f t="array" ref="B142">INDEX(Countries!D1:D400, MATCH(A142, Countries!B1:B400, 0))</f>
        <v/>
      </c>
      <c r="C142" s="163" t="inlineStr">
        <is>
          <t>Mangrove</t>
        </is>
      </c>
      <c r="D142" s="176" t="n">
        <v>27.2</v>
      </c>
      <c r="E142" s="180" t="n"/>
      <c r="F142" s="180" t="n"/>
      <c r="G142" s="126" t="n"/>
      <c r="H142" s="126" t="n"/>
      <c r="I142" s="126" t="n"/>
    </row>
    <row r="143">
      <c r="A143" s="126" t="inlineStr">
        <is>
          <t>Sweden</t>
        </is>
      </c>
      <c r="B143" s="195">
        <f t="array" ref="B143">INDEX(Countries!D2:D401, MATCH(A143, Countries!B2:B401, 0))</f>
        <v/>
      </c>
      <c r="C143" s="163" t="inlineStr">
        <is>
          <t>Mangrove</t>
        </is>
      </c>
      <c r="D143" s="176" t="n">
        <v>27.2</v>
      </c>
      <c r="E143" s="180" t="n"/>
      <c r="F143" s="180" t="n"/>
      <c r="G143" s="126" t="n"/>
      <c r="H143" s="126" t="n"/>
      <c r="I143" s="126" t="n"/>
    </row>
    <row r="144">
      <c r="A144" s="126" t="inlineStr">
        <is>
          <t>Israel</t>
        </is>
      </c>
      <c r="B144" s="195">
        <f t="array" ref="B144">INDEX(Countries!D1:D402, MATCH(A144, Countries!B1:B402, 0))</f>
        <v/>
      </c>
      <c r="C144" s="163" t="inlineStr">
        <is>
          <t>Mangrove</t>
        </is>
      </c>
      <c r="D144" s="176" t="n">
        <v>27.2</v>
      </c>
      <c r="E144" s="180" t="n"/>
      <c r="F144" s="180" t="n"/>
      <c r="G144" s="126" t="n"/>
      <c r="H144" s="126" t="n"/>
      <c r="I144" s="126" t="n"/>
    </row>
    <row r="145">
      <c r="A145" s="126" t="inlineStr">
        <is>
          <t>Montserrat</t>
        </is>
      </c>
      <c r="B145" s="195">
        <f t="array" ref="B145">INDEX(Countries!D2:D403, MATCH(A145, Countries!B2:B403, 0))</f>
        <v/>
      </c>
      <c r="C145" s="163" t="inlineStr">
        <is>
          <t>Mangrove</t>
        </is>
      </c>
      <c r="D145" s="176" t="n">
        <v>27.2</v>
      </c>
      <c r="E145" s="180" t="n"/>
      <c r="F145" s="180" t="n"/>
      <c r="G145" s="126" t="n"/>
      <c r="H145" s="126" t="n"/>
      <c r="I145" s="126" t="n"/>
    </row>
    <row r="146">
      <c r="A146" s="126" t="inlineStr">
        <is>
          <t>Libya</t>
        </is>
      </c>
      <c r="B146" s="195">
        <f t="array" ref="B146">INDEX(Countries!D1:D404, MATCH(A146, Countries!B1:B404, 0))</f>
        <v/>
      </c>
      <c r="C146" s="163" t="inlineStr">
        <is>
          <t>Mangrove</t>
        </is>
      </c>
      <c r="D146" s="176" t="n">
        <v>27.2</v>
      </c>
      <c r="E146" s="180" t="n"/>
      <c r="F146" s="180" t="n"/>
      <c r="G146" s="126" t="n"/>
      <c r="H146" s="126" t="n"/>
      <c r="I146" s="126" t="n"/>
    </row>
    <row r="147">
      <c r="A147" s="126" t="inlineStr">
        <is>
          <t>Netherlands</t>
        </is>
      </c>
      <c r="B147" s="195">
        <f t="array" ref="B147">INDEX(Countries!D147:D405, MATCH(A147, Countries!B147:B405, 0))</f>
        <v/>
      </c>
      <c r="C147" s="163" t="inlineStr">
        <is>
          <t>Mangrove</t>
        </is>
      </c>
      <c r="D147" s="176" t="n">
        <v>27.2</v>
      </c>
      <c r="E147" s="180" t="n"/>
      <c r="F147" s="180" t="n"/>
      <c r="G147" s="126" t="n"/>
      <c r="H147" s="126" t="n"/>
      <c r="I147" s="126" t="n"/>
    </row>
    <row r="148">
      <c r="A148" s="126" t="inlineStr">
        <is>
          <t>Poland</t>
        </is>
      </c>
      <c r="B148" s="195">
        <f t="array" ref="B148">INDEX(Countries!D1:D406, MATCH(A148, Countries!B1:B406, 0))</f>
        <v/>
      </c>
      <c r="C148" s="163" t="inlineStr">
        <is>
          <t>Mangrove</t>
        </is>
      </c>
      <c r="D148" s="176" t="n">
        <v>27.2</v>
      </c>
      <c r="E148" s="180" t="n"/>
      <c r="F148" s="180" t="n"/>
      <c r="G148" s="126" t="n"/>
      <c r="H148" s="126" t="n"/>
      <c r="I148" s="126" t="n"/>
    </row>
    <row r="149">
      <c r="A149" s="126" t="inlineStr">
        <is>
          <t>Turkey</t>
        </is>
      </c>
      <c r="B149" s="195">
        <f t="array" ref="B149">INDEX(Countries!D2:D407, MATCH(A149, Countries!B2:B407, 0))</f>
        <v/>
      </c>
      <c r="C149" s="163" t="inlineStr">
        <is>
          <t>Mangrove</t>
        </is>
      </c>
      <c r="D149" s="176" t="n">
        <v>27.2</v>
      </c>
      <c r="E149" s="180" t="n"/>
      <c r="F149" s="180" t="n"/>
      <c r="G149" s="126" t="n"/>
      <c r="H149" s="126" t="n"/>
      <c r="I149" s="126" t="n"/>
    </row>
    <row r="150">
      <c r="A150" s="126" t="inlineStr">
        <is>
          <t>Jordan</t>
        </is>
      </c>
      <c r="B150" s="195">
        <f t="array" ref="B150">INDEX(Countries!D3:D408, MATCH(A150, Countries!B3:B408, 0))</f>
        <v/>
      </c>
      <c r="C150" s="163" t="inlineStr">
        <is>
          <t>Mangrove</t>
        </is>
      </c>
      <c r="D150" s="176" t="n">
        <v>27.2</v>
      </c>
      <c r="E150" s="180" t="n"/>
      <c r="F150" s="180" t="n"/>
      <c r="G150" s="126" t="n"/>
      <c r="H150" s="126" t="n"/>
      <c r="I150" s="126" t="n"/>
    </row>
    <row r="151">
      <c r="A151" s="126" t="inlineStr">
        <is>
          <t>China, Hong Kong Special Administrative Region</t>
        </is>
      </c>
      <c r="B151" s="195">
        <f t="array" ref="B151">INDEX(Countries!D1:D409, MATCH(A151, Countries!B1:B409, 0))</f>
        <v/>
      </c>
      <c r="C151" s="163" t="inlineStr">
        <is>
          <t>Mangrove</t>
        </is>
      </c>
      <c r="D151" s="176" t="n">
        <v>27.2</v>
      </c>
      <c r="E151" s="179" t="n">
        <v>185.6</v>
      </c>
      <c r="F151" s="180" t="n"/>
      <c r="G151" s="126" t="n"/>
      <c r="H151" s="126" t="n"/>
      <c r="I151" s="126" t="n"/>
    </row>
    <row r="152">
      <c r="A152" s="126" t="inlineStr">
        <is>
          <t>Slovenia</t>
        </is>
      </c>
      <c r="B152" s="195">
        <f t="array" ref="B152">INDEX(Countries!D2:D410, MATCH(A152, Countries!B2:B410, 0))</f>
        <v/>
      </c>
      <c r="C152" s="163" t="inlineStr">
        <is>
          <t>Mangrove</t>
        </is>
      </c>
      <c r="D152" s="176" t="n">
        <v>27.2</v>
      </c>
      <c r="E152" s="180" t="n"/>
      <c r="F152" s="180" t="n"/>
      <c r="G152" s="126" t="n"/>
      <c r="H152" s="126" t="n"/>
      <c r="I152" s="126" t="n"/>
    </row>
    <row r="153">
      <c r="A153" s="126" t="inlineStr">
        <is>
          <t>Argentina</t>
        </is>
      </c>
      <c r="B153" s="195">
        <f t="array" ref="B153">INDEX(Countries!D3:D411, MATCH(A153, Countries!B3:B411, 0))</f>
        <v/>
      </c>
      <c r="C153" s="163" t="inlineStr">
        <is>
          <t>Mangrove</t>
        </is>
      </c>
      <c r="D153" s="176" t="n">
        <v>27.2</v>
      </c>
      <c r="E153" s="180" t="n"/>
      <c r="F153" s="180" t="n"/>
      <c r="G153" s="126" t="n"/>
      <c r="H153" s="126" t="n"/>
      <c r="I153" s="126" t="n"/>
    </row>
    <row r="154">
      <c r="A154" s="126" t="inlineStr">
        <is>
          <t>Azerbaijan</t>
        </is>
      </c>
      <c r="B154" s="195">
        <f t="array" ref="B154">INDEX(Countries!D4:D412, MATCH(A154, Countries!B4:B412, 0))</f>
        <v/>
      </c>
      <c r="C154" s="163" t="inlineStr">
        <is>
          <t>Mangrove</t>
        </is>
      </c>
      <c r="D154" s="176" t="n">
        <v>27.2</v>
      </c>
      <c r="E154" s="180" t="n"/>
      <c r="F154" s="180" t="n"/>
      <c r="G154" s="126" t="n"/>
      <c r="H154" s="126" t="n"/>
      <c r="I154" s="126" t="n"/>
    </row>
    <row r="155">
      <c r="A155" s="126" t="inlineStr">
        <is>
          <t>Belgium</t>
        </is>
      </c>
      <c r="B155" s="195">
        <f t="array" ref="B155">INDEX(Countries!D5:D413, MATCH(A155, Countries!B5:B413, 0))</f>
        <v/>
      </c>
      <c r="C155" s="163" t="inlineStr">
        <is>
          <t>Mangrove</t>
        </is>
      </c>
      <c r="D155" s="176" t="n">
        <v>27.2</v>
      </c>
      <c r="E155" s="180" t="n"/>
      <c r="F155" s="180" t="n"/>
      <c r="G155" s="126" t="n"/>
      <c r="H155" s="126" t="n"/>
      <c r="I155" s="126" t="n"/>
    </row>
    <row r="156">
      <c r="A156" s="126" t="inlineStr">
        <is>
          <t>Bosnia and Herzegovina</t>
        </is>
      </c>
      <c r="B156" s="195">
        <f t="array" ref="B156">INDEX(Countries!D6:D414, MATCH(A156, Countries!B6:B414, 0))</f>
        <v/>
      </c>
      <c r="C156" s="163" t="inlineStr">
        <is>
          <t>Mangrove</t>
        </is>
      </c>
      <c r="D156" s="176" t="n">
        <v>27.2</v>
      </c>
      <c r="E156" s="180" t="n"/>
      <c r="F156" s="180" t="n"/>
      <c r="G156" s="126" t="n"/>
      <c r="H156" s="126" t="n"/>
      <c r="I156" s="126" t="n"/>
    </row>
    <row r="157">
      <c r="A157" s="126" t="inlineStr">
        <is>
          <t>British Indian Ocean Territory</t>
        </is>
      </c>
      <c r="B157" s="195">
        <f t="array" ref="B157">INDEX(Countries!D7:D415, MATCH(A157, Countries!B7:B415, 0))</f>
        <v/>
      </c>
      <c r="C157" s="163" t="inlineStr">
        <is>
          <t>Mangrove</t>
        </is>
      </c>
      <c r="D157" s="176" t="n">
        <v>27.2</v>
      </c>
      <c r="E157" s="180" t="n"/>
      <c r="F157" s="180" t="n"/>
      <c r="G157" s="126" t="n"/>
      <c r="H157" s="126" t="n"/>
      <c r="I157" s="126" t="n"/>
    </row>
    <row r="158">
      <c r="A158" s="126" t="inlineStr">
        <is>
          <t>Bulgaria</t>
        </is>
      </c>
      <c r="B158" s="195">
        <f t="array" ref="B158">INDEX(Countries!D8:D416, MATCH(A158, Countries!B8:B416, 0))</f>
        <v/>
      </c>
      <c r="C158" s="163" t="inlineStr">
        <is>
          <t>Mangrove</t>
        </is>
      </c>
      <c r="D158" s="176" t="n">
        <v>27.2</v>
      </c>
      <c r="E158" s="180" t="n"/>
      <c r="F158" s="180" t="n"/>
      <c r="G158" s="126" t="n"/>
      <c r="H158" s="126" t="n"/>
      <c r="I158" s="126" t="n"/>
    </row>
    <row r="159">
      <c r="A159" s="126" t="inlineStr">
        <is>
          <t>Cabo Verde</t>
        </is>
      </c>
      <c r="B159" s="195">
        <f t="array" ref="B159">INDEX(Countries!D9:D417, MATCH(A159, Countries!B9:B417, 0))</f>
        <v/>
      </c>
      <c r="C159" s="163" t="inlineStr">
        <is>
          <t>Mangrove</t>
        </is>
      </c>
      <c r="D159" s="176" t="n">
        <v>27.2</v>
      </c>
      <c r="E159" s="180" t="n"/>
      <c r="F159" s="180" t="n"/>
      <c r="G159" s="126" t="n"/>
      <c r="H159" s="126" t="n"/>
      <c r="I159" s="126" t="n"/>
    </row>
    <row r="160">
      <c r="A160" s="126" t="inlineStr">
        <is>
          <t>Chile</t>
        </is>
      </c>
      <c r="B160" s="195">
        <f t="array" ref="B160">INDEX(Countries!D10:D418, MATCH(A160, Countries!B10:B418, 0))</f>
        <v/>
      </c>
      <c r="C160" s="163" t="inlineStr">
        <is>
          <t>Mangrove</t>
        </is>
      </c>
      <c r="D160" s="176" t="n">
        <v>27.2</v>
      </c>
      <c r="E160" s="180" t="n"/>
      <c r="F160" s="180" t="n"/>
      <c r="G160" s="126" t="n"/>
      <c r="H160" s="126" t="n"/>
      <c r="I160" s="126" t="n"/>
    </row>
    <row r="161">
      <c r="A161" s="126" t="inlineStr">
        <is>
          <t>Estonia</t>
        </is>
      </c>
      <c r="B161" s="195">
        <f t="array" ref="B161">INDEX(Countries!D11:D419, MATCH(A161, Countries!B11:B419, 0))</f>
        <v/>
      </c>
      <c r="C161" s="163" t="inlineStr">
        <is>
          <t>Mangrove</t>
        </is>
      </c>
      <c r="D161" s="176" t="n">
        <v>27.2</v>
      </c>
      <c r="E161" s="180" t="n"/>
      <c r="F161" s="180" t="n"/>
      <c r="G161" s="126" t="n"/>
      <c r="H161" s="126" t="n"/>
      <c r="I161" s="126" t="n"/>
    </row>
    <row r="162">
      <c r="A162" s="126" t="inlineStr">
        <is>
          <t>Falkland Islands (Malvinas)</t>
        </is>
      </c>
      <c r="B162" s="195">
        <f t="array" ref="B162">INDEX(Countries!D12:D420, MATCH(A162, Countries!B12:B420, 0))</f>
        <v/>
      </c>
      <c r="C162" s="163" t="inlineStr">
        <is>
          <t>Mangrove</t>
        </is>
      </c>
      <c r="D162" s="176" t="n">
        <v>27.2</v>
      </c>
      <c r="E162" s="180" t="n"/>
      <c r="F162" s="180" t="n"/>
      <c r="G162" s="126" t="n"/>
      <c r="H162" s="126" t="n"/>
      <c r="I162" s="126" t="n"/>
    </row>
    <row r="163">
      <c r="A163" s="126" t="inlineStr">
        <is>
          <t>Faroe Islands</t>
        </is>
      </c>
      <c r="B163" s="195">
        <f t="array" ref="B163">INDEX(Countries!D13:D421, MATCH(A163, Countries!B13:B421, 0))</f>
        <v/>
      </c>
      <c r="C163" s="163" t="inlineStr">
        <is>
          <t>Mangrove</t>
        </is>
      </c>
      <c r="D163" s="176" t="n">
        <v>27.2</v>
      </c>
      <c r="E163" s="180" t="n"/>
      <c r="F163" s="180" t="n"/>
      <c r="G163" s="126" t="n"/>
      <c r="H163" s="126" t="n"/>
      <c r="I163" s="126" t="n"/>
    </row>
    <row r="164">
      <c r="A164" s="126" t="inlineStr">
        <is>
          <t>Finland</t>
        </is>
      </c>
      <c r="B164" s="195">
        <f t="array" ref="B164">INDEX(Countries!D14:D422, MATCH(A164, Countries!B14:B422, 0))</f>
        <v/>
      </c>
      <c r="C164" s="163" t="inlineStr">
        <is>
          <t>Mangrove</t>
        </is>
      </c>
      <c r="D164" s="176" t="n">
        <v>27.2</v>
      </c>
      <c r="E164" s="180" t="n"/>
      <c r="F164" s="180" t="n"/>
      <c r="G164" s="126" t="n"/>
      <c r="H164" s="126" t="n"/>
      <c r="I164" s="126" t="n"/>
    </row>
    <row r="165">
      <c r="A165" s="126" t="inlineStr">
        <is>
          <t>Georgia</t>
        </is>
      </c>
      <c r="B165" s="195">
        <f t="array" ref="B165">INDEX(Countries!D15:D423, MATCH(A165, Countries!B15:B423, 0))</f>
        <v/>
      </c>
      <c r="C165" s="163" t="inlineStr">
        <is>
          <t>Mangrove</t>
        </is>
      </c>
      <c r="D165" s="176" t="n">
        <v>27.2</v>
      </c>
      <c r="E165" s="180" t="n"/>
      <c r="F165" s="180" t="n"/>
      <c r="G165" s="126" t="n"/>
      <c r="H165" s="126" t="n"/>
      <c r="I165" s="126" t="n"/>
    </row>
    <row r="166">
      <c r="A166" s="126" t="inlineStr">
        <is>
          <t>Gibraltar</t>
        </is>
      </c>
      <c r="B166" s="195">
        <f t="array" ref="B166">INDEX(Countries!D16:D424, MATCH(A166, Countries!B16:B424, 0))</f>
        <v/>
      </c>
      <c r="C166" s="163" t="inlineStr">
        <is>
          <t>Mangrove</t>
        </is>
      </c>
      <c r="D166" s="176" t="n">
        <v>27.2</v>
      </c>
      <c r="E166" s="180" t="n"/>
      <c r="F166" s="180" t="n"/>
      <c r="G166" s="126" t="n"/>
      <c r="H166" s="126" t="n"/>
      <c r="I166" s="126" t="n"/>
    </row>
    <row r="167">
      <c r="A167" s="126" t="inlineStr">
        <is>
          <t>Greenland</t>
        </is>
      </c>
      <c r="B167" s="195">
        <f t="array" ref="B167">INDEX(Countries!D17:D425, MATCH(A167, Countries!B17:B425, 0))</f>
        <v/>
      </c>
      <c r="C167" s="163" t="inlineStr">
        <is>
          <t>Mangrove</t>
        </is>
      </c>
      <c r="D167" s="176" t="n">
        <v>27.2</v>
      </c>
      <c r="E167" s="180" t="n"/>
      <c r="F167" s="180" t="n"/>
      <c r="G167" s="126" t="n"/>
      <c r="H167" s="126" t="n"/>
      <c r="I167" s="126" t="n"/>
    </row>
    <row r="168">
      <c r="A168" s="126" t="inlineStr">
        <is>
          <t>Guernsey</t>
        </is>
      </c>
      <c r="B168" s="195">
        <f t="array" ref="B168">INDEX(Countries!D18:D426, MATCH(A168, Countries!B18:B426, 0))</f>
        <v/>
      </c>
      <c r="C168" s="163" t="inlineStr">
        <is>
          <t>Mangrove</t>
        </is>
      </c>
      <c r="D168" s="176" t="n">
        <v>27.2</v>
      </c>
      <c r="E168" s="180" t="n"/>
      <c r="F168" s="180" t="n"/>
      <c r="G168" s="126" t="n"/>
      <c r="H168" s="126" t="n"/>
      <c r="I168" s="126" t="n"/>
    </row>
    <row r="169">
      <c r="A169" s="126" t="inlineStr">
        <is>
          <t>Iceland</t>
        </is>
      </c>
      <c r="B169" s="195">
        <f t="array" ref="B169">INDEX(Countries!D19:D427, MATCH(A169, Countries!B19:B427, 0))</f>
        <v/>
      </c>
      <c r="C169" s="163" t="inlineStr">
        <is>
          <t>Mangrove</t>
        </is>
      </c>
      <c r="D169" s="176" t="n">
        <v>27.2</v>
      </c>
      <c r="E169" s="180" t="n"/>
      <c r="F169" s="180" t="n"/>
      <c r="G169" s="126" t="n"/>
      <c r="H169" s="126" t="n"/>
      <c r="I169" s="126" t="n"/>
    </row>
    <row r="170">
      <c r="A170" s="126" t="inlineStr">
        <is>
          <t>Iraq</t>
        </is>
      </c>
      <c r="B170" s="195">
        <f t="array" ref="B170">INDEX(Countries!D20:D428, MATCH(A170, Countries!B20:B428, 0))</f>
        <v/>
      </c>
      <c r="C170" s="163" t="inlineStr">
        <is>
          <t>Mangrove</t>
        </is>
      </c>
      <c r="D170" s="176" t="n">
        <v>27.2</v>
      </c>
      <c r="E170" s="180" t="n"/>
      <c r="F170" s="180" t="n"/>
      <c r="G170" s="126" t="n"/>
      <c r="H170" s="126" t="n"/>
      <c r="I170" s="126" t="n"/>
    </row>
    <row r="171">
      <c r="A171" s="126" t="inlineStr">
        <is>
          <t>Ireland</t>
        </is>
      </c>
      <c r="B171" s="195">
        <f t="array" ref="B171">INDEX(Countries!D21:D429, MATCH(A171, Countries!B21:B429, 0))</f>
        <v/>
      </c>
      <c r="C171" s="163" t="inlineStr">
        <is>
          <t>Mangrove</t>
        </is>
      </c>
      <c r="D171" s="176" t="n">
        <v>27.2</v>
      </c>
      <c r="E171" s="180" t="n"/>
      <c r="F171" s="180" t="n"/>
      <c r="G171" s="126" t="n"/>
      <c r="H171" s="126" t="n"/>
      <c r="I171" s="126" t="n"/>
    </row>
    <row r="172">
      <c r="A172" s="126" t="inlineStr">
        <is>
          <t>Isle of Man</t>
        </is>
      </c>
      <c r="B172" s="195">
        <f t="array" ref="B172">INDEX(Countries!D22:D430, MATCH(A172, Countries!B22:B430, 0))</f>
        <v/>
      </c>
      <c r="C172" s="163" t="inlineStr">
        <is>
          <t>Mangrove</t>
        </is>
      </c>
      <c r="D172" s="176" t="n">
        <v>27.2</v>
      </c>
      <c r="E172" s="180" t="n"/>
      <c r="F172" s="180" t="n"/>
      <c r="G172" s="126" t="n"/>
      <c r="H172" s="126" t="n"/>
      <c r="I172" s="126" t="n"/>
    </row>
    <row r="173">
      <c r="A173" s="126" t="inlineStr">
        <is>
          <t>Jersey</t>
        </is>
      </c>
      <c r="B173" s="195">
        <f t="array" ref="B173">INDEX(Countries!D23:D431, MATCH(A173, Countries!B23:B431, 0))</f>
        <v/>
      </c>
      <c r="C173" s="163" t="inlineStr">
        <is>
          <t>Mangrove</t>
        </is>
      </c>
      <c r="D173" s="176" t="n">
        <v>27.2</v>
      </c>
      <c r="E173" s="180" t="n"/>
      <c r="F173" s="180" t="n"/>
      <c r="G173" s="126" t="n"/>
      <c r="H173" s="126" t="n"/>
      <c r="I173" s="126" t="n"/>
    </row>
    <row r="174">
      <c r="A174" s="126" t="inlineStr">
        <is>
          <t>Kazakhstan</t>
        </is>
      </c>
      <c r="B174" s="195">
        <f t="array" ref="B174">INDEX(Countries!D24:D432, MATCH(A174, Countries!B24:B432, 0))</f>
        <v/>
      </c>
      <c r="C174" s="163" t="inlineStr">
        <is>
          <t>Mangrove</t>
        </is>
      </c>
      <c r="D174" s="176" t="n">
        <v>27.2</v>
      </c>
      <c r="E174" s="180" t="n"/>
      <c r="F174" s="180" t="n"/>
      <c r="G174" s="126" t="n"/>
      <c r="H174" s="126" t="n"/>
      <c r="I174" s="126" t="n"/>
    </row>
    <row r="175">
      <c r="A175" s="126" t="inlineStr">
        <is>
          <t>Democratic People's Republic of Korea</t>
        </is>
      </c>
      <c r="B175" s="195">
        <f t="array" ref="B175">INDEX(Countries!D1:D433, MATCH(A175, Countries!B1:B433, 0))</f>
        <v/>
      </c>
      <c r="C175" s="163" t="inlineStr">
        <is>
          <t>Mangrove</t>
        </is>
      </c>
      <c r="D175" s="176" t="n">
        <v>27.2</v>
      </c>
      <c r="E175" s="180" t="n"/>
      <c r="F175" s="180" t="n"/>
      <c r="G175" s="126" t="n"/>
      <c r="H175" s="126" t="n"/>
      <c r="I175" s="126" t="n"/>
    </row>
    <row r="176">
      <c r="A176" s="126" t="inlineStr">
        <is>
          <t>Republic of Korea</t>
        </is>
      </c>
      <c r="B176" s="195">
        <f t="array" ref="B176">INDEX(Countries!D2:D434, MATCH(A176, Countries!B2:B434, 0))</f>
        <v/>
      </c>
      <c r="C176" s="163" t="inlineStr">
        <is>
          <t>Mangrove</t>
        </is>
      </c>
      <c r="D176" s="176" t="n">
        <v>27.2</v>
      </c>
      <c r="E176" s="180" t="n"/>
      <c r="F176" s="180" t="n"/>
      <c r="G176" s="126" t="n"/>
      <c r="H176" s="126" t="n"/>
      <c r="I176" s="126" t="n"/>
    </row>
    <row r="177">
      <c r="A177" s="126" t="inlineStr">
        <is>
          <t>Latvia</t>
        </is>
      </c>
      <c r="B177" s="195">
        <f t="array" ref="B177">INDEX(Countries!D3:D435, MATCH(A177, Countries!B3:B435, 0))</f>
        <v/>
      </c>
      <c r="C177" s="163" t="inlineStr">
        <is>
          <t>Mangrove</t>
        </is>
      </c>
      <c r="D177" s="176" t="n">
        <v>27.2</v>
      </c>
      <c r="E177" s="180" t="n"/>
      <c r="F177" s="180" t="n"/>
      <c r="G177" s="126" t="n"/>
      <c r="H177" s="126" t="n"/>
      <c r="I177" s="126" t="n"/>
    </row>
    <row r="178">
      <c r="A178" s="126" t="inlineStr">
        <is>
          <t>Lebanon</t>
        </is>
      </c>
      <c r="B178" s="195">
        <f t="array" ref="B178">INDEX(Countries!D4:D436, MATCH(A178, Countries!B4:B436, 0))</f>
        <v/>
      </c>
      <c r="C178" s="163" t="inlineStr">
        <is>
          <t>Mangrove</t>
        </is>
      </c>
      <c r="D178" s="176" t="n">
        <v>27.2</v>
      </c>
      <c r="E178" s="180" t="n"/>
      <c r="F178" s="180" t="n"/>
      <c r="G178" s="126" t="n"/>
      <c r="H178" s="126" t="n"/>
      <c r="I178" s="126" t="n"/>
    </row>
    <row r="179">
      <c r="A179" s="126" t="inlineStr">
        <is>
          <t>Lithuania</t>
        </is>
      </c>
      <c r="B179" s="195">
        <f t="array" ref="B179">INDEX(Countries!D5:D437, MATCH(A179, Countries!B5:B437, 0))</f>
        <v/>
      </c>
      <c r="C179" s="163" t="inlineStr">
        <is>
          <t>Mangrove</t>
        </is>
      </c>
      <c r="D179" s="176" t="n">
        <v>27.2</v>
      </c>
      <c r="E179" s="180" t="n"/>
      <c r="F179" s="180" t="n"/>
      <c r="G179" s="126" t="n"/>
      <c r="H179" s="126" t="n"/>
      <c r="I179" s="126" t="n"/>
    </row>
    <row r="180">
      <c r="A180" s="126" t="inlineStr">
        <is>
          <t>China, Macao Special Administrative Region</t>
        </is>
      </c>
      <c r="B180" s="195">
        <f t="array" ref="B180">INDEX(Countries!D6:D438, MATCH(A180, Countries!B6:B438, 0))</f>
        <v/>
      </c>
      <c r="C180" s="163" t="inlineStr">
        <is>
          <t>Mangrove</t>
        </is>
      </c>
      <c r="D180" s="176" t="n">
        <v>27.2</v>
      </c>
      <c r="E180" s="179" t="n">
        <v>213.9</v>
      </c>
      <c r="F180" s="180" t="n"/>
      <c r="G180" s="126" t="n"/>
      <c r="H180" s="126" t="n"/>
      <c r="I180" s="126" t="n"/>
    </row>
    <row r="181">
      <c r="A181" s="126" t="inlineStr">
        <is>
          <t>Monaco</t>
        </is>
      </c>
      <c r="B181" s="195">
        <f t="array" ref="B181">INDEX(Countries!D7:D439, MATCH(A181, Countries!B7:B439, 0))</f>
        <v/>
      </c>
      <c r="C181" s="163" t="inlineStr">
        <is>
          <t>Mangrove</t>
        </is>
      </c>
      <c r="D181" s="176" t="n">
        <v>27.2</v>
      </c>
      <c r="E181" s="180" t="n"/>
      <c r="F181" s="180" t="n"/>
      <c r="G181" s="126" t="n"/>
      <c r="H181" s="126" t="n"/>
      <c r="I181" s="126" t="n"/>
    </row>
    <row r="182">
      <c r="A182" s="126" t="inlineStr">
        <is>
          <t>Montenegro</t>
        </is>
      </c>
      <c r="B182" s="195">
        <f t="array" ref="B182">INDEX(Countries!D8:D440, MATCH(A182, Countries!B8:B440, 0))</f>
        <v/>
      </c>
      <c r="C182" s="163" t="inlineStr">
        <is>
          <t>Mangrove</t>
        </is>
      </c>
      <c r="D182" s="176" t="n">
        <v>27.2</v>
      </c>
      <c r="E182" s="180" t="n"/>
      <c r="F182" s="180" t="n"/>
      <c r="G182" s="126" t="n"/>
      <c r="H182" s="126" t="n"/>
      <c r="I182" s="126" t="n"/>
    </row>
    <row r="183">
      <c r="A183" s="126" t="inlineStr">
        <is>
          <t>Morocco</t>
        </is>
      </c>
      <c r="B183" s="195">
        <f t="array" ref="B183">INDEX(Countries!D9:D441, MATCH(A183, Countries!B9:B441, 0))</f>
        <v/>
      </c>
      <c r="C183" s="163" t="inlineStr">
        <is>
          <t>Mangrove</t>
        </is>
      </c>
      <c r="D183" s="176" t="n">
        <v>27.2</v>
      </c>
      <c r="E183" s="180" t="n"/>
      <c r="F183" s="179" t="n">
        <v>102.6</v>
      </c>
      <c r="G183" s="126" t="n"/>
      <c r="H183" s="126" t="n"/>
      <c r="I183" s="126" t="n"/>
    </row>
    <row r="184">
      <c r="A184" s="126" t="inlineStr">
        <is>
          <t>Namibia</t>
        </is>
      </c>
      <c r="B184" s="195">
        <f t="array" ref="B184">INDEX(Countries!D10:D442, MATCH(A184, Countries!B10:B442, 0))</f>
        <v/>
      </c>
      <c r="C184" s="163" t="inlineStr">
        <is>
          <t>Mangrove</t>
        </is>
      </c>
      <c r="D184" s="176" t="n">
        <v>27.2</v>
      </c>
      <c r="E184" s="180" t="n"/>
      <c r="F184" s="180" t="n"/>
      <c r="G184" s="126" t="n"/>
      <c r="H184" s="126" t="n"/>
      <c r="I184" s="126" t="n"/>
    </row>
    <row r="185">
      <c r="A185" s="126" t="inlineStr">
        <is>
          <t>Nauru</t>
        </is>
      </c>
      <c r="B185" s="195">
        <f t="array" ref="B185">INDEX(Countries!D11:D443, MATCH(A185, Countries!B11:B443, 0))</f>
        <v/>
      </c>
      <c r="C185" s="163" t="inlineStr">
        <is>
          <t>Mangrove</t>
        </is>
      </c>
      <c r="D185" s="176" t="n">
        <v>27.2</v>
      </c>
      <c r="E185" s="180" t="n"/>
      <c r="F185" s="180" t="n"/>
      <c r="G185" s="126" t="n"/>
      <c r="H185" s="126" t="n"/>
      <c r="I185" s="126" t="n"/>
    </row>
    <row r="186">
      <c r="A186" s="126" t="inlineStr">
        <is>
          <t>Niue</t>
        </is>
      </c>
      <c r="B186" s="195">
        <f t="array" ref="B186">INDEX(Countries!D12:D444, MATCH(A186, Countries!B12:B444, 0))</f>
        <v/>
      </c>
      <c r="C186" s="163" t="inlineStr">
        <is>
          <t>Mangrove</t>
        </is>
      </c>
      <c r="D186" s="176" t="n">
        <v>27.2</v>
      </c>
      <c r="E186" s="180" t="n"/>
      <c r="F186" s="180" t="n"/>
      <c r="G186" s="126" t="n"/>
      <c r="H186" s="126" t="n"/>
      <c r="I186" s="126" t="n"/>
    </row>
    <row r="187">
      <c r="A187" s="126" t="inlineStr">
        <is>
          <t>Northern Mariana Islands</t>
        </is>
      </c>
      <c r="B187" s="195">
        <f t="array" ref="B187">INDEX(Countries!D13:D445, MATCH(A187, Countries!B13:B445, 0))</f>
        <v/>
      </c>
      <c r="C187" s="163" t="inlineStr">
        <is>
          <t>Mangrove</t>
        </is>
      </c>
      <c r="D187" s="176" t="n">
        <v>27.2</v>
      </c>
      <c r="E187" s="179" t="n">
        <v>213.9</v>
      </c>
      <c r="F187" s="180" t="n"/>
      <c r="G187" s="126" t="n"/>
      <c r="H187" s="126" t="n"/>
      <c r="I187" s="126" t="n"/>
    </row>
    <row r="188">
      <c r="A188" s="126" t="inlineStr">
        <is>
          <t>Pitcairn</t>
        </is>
      </c>
      <c r="B188" s="195">
        <f t="array" ref="B188">INDEX(Countries!D15:D447, MATCH(A188, Countries!B15:B447, 0))</f>
        <v/>
      </c>
      <c r="C188" s="163" t="inlineStr">
        <is>
          <t>Mangrove</t>
        </is>
      </c>
      <c r="D188" s="176" t="n">
        <v>27.2</v>
      </c>
      <c r="E188" s="180" t="n"/>
      <c r="F188" s="180" t="n"/>
      <c r="G188" s="126" t="n"/>
      <c r="H188" s="126" t="n"/>
      <c r="I188" s="126" t="n"/>
    </row>
    <row r="189">
      <c r="A189" s="126" t="inlineStr">
        <is>
          <t>Portugal</t>
        </is>
      </c>
      <c r="B189" s="195">
        <f t="array" ref="B189">INDEX(Countries!D1:D448, MATCH(A189, Countries!B1:B448, 0))</f>
        <v/>
      </c>
      <c r="C189" s="163" t="inlineStr">
        <is>
          <t>Mangrove</t>
        </is>
      </c>
      <c r="D189" s="176" t="n">
        <v>27.2</v>
      </c>
      <c r="E189" s="180" t="n"/>
      <c r="F189" s="180" t="n"/>
      <c r="G189" s="126" t="n"/>
      <c r="H189" s="126" t="n"/>
      <c r="I189" s="126" t="n"/>
    </row>
    <row r="190">
      <c r="A190" s="126" t="inlineStr">
        <is>
          <t>Réunion</t>
        </is>
      </c>
      <c r="B190" s="195">
        <f t="array" ref="B190">INDEX(Countries!D1:D449, MATCH(A190, Countries!B1:B449, 0))</f>
        <v/>
      </c>
      <c r="C190" s="163" t="inlineStr">
        <is>
          <t>Mangrove</t>
        </is>
      </c>
      <c r="D190" s="176" t="n">
        <v>27.2</v>
      </c>
      <c r="E190" s="180" t="n"/>
      <c r="F190" s="180" t="n"/>
      <c r="G190" s="126" t="n"/>
      <c r="H190" s="126" t="n"/>
      <c r="I190" s="126" t="n"/>
    </row>
    <row r="191">
      <c r="A191" s="126" t="inlineStr">
        <is>
          <t>Romania</t>
        </is>
      </c>
      <c r="B191" s="195">
        <f t="array" ref="B191">INDEX(Countries!D1:D450, MATCH(A191, Countries!B1:B450, 0))</f>
        <v/>
      </c>
      <c r="C191" s="163" t="inlineStr">
        <is>
          <t>Mangrove</t>
        </is>
      </c>
      <c r="D191" s="176" t="n">
        <v>27.2</v>
      </c>
      <c r="E191" s="180" t="n"/>
      <c r="F191" s="180" t="n"/>
      <c r="G191" s="126" t="n"/>
      <c r="H191" s="126" t="n"/>
      <c r="I191" s="126" t="n"/>
    </row>
    <row r="192">
      <c r="A192" s="126" t="inlineStr">
        <is>
          <t>Saint Helena</t>
        </is>
      </c>
      <c r="B192" s="195">
        <f t="array" ref="B192">INDEX(Countries!D1:D451, MATCH(A192, Countries!B1:B451, 0))</f>
        <v/>
      </c>
      <c r="C192" s="163" t="inlineStr">
        <is>
          <t>Mangrove</t>
        </is>
      </c>
      <c r="D192" s="176" t="n">
        <v>27.2</v>
      </c>
      <c r="E192" s="180" t="n"/>
      <c r="F192" s="180" t="n"/>
      <c r="G192" s="126" t="n"/>
      <c r="H192" s="126" t="n"/>
      <c r="I192" s="126" t="n"/>
    </row>
    <row r="193">
      <c r="A193" s="126" t="inlineStr">
        <is>
          <t>Saint Pierre and Miquelon</t>
        </is>
      </c>
      <c r="B193" s="195">
        <f t="array" ref="B193">INDEX(Countries!D194:D452, MATCH(A193, Countries!B194:B452, 0))</f>
        <v/>
      </c>
      <c r="C193" s="163" t="inlineStr">
        <is>
          <t>Mangrove</t>
        </is>
      </c>
      <c r="D193" s="176" t="n">
        <v>27.2</v>
      </c>
      <c r="E193" s="180" t="n"/>
      <c r="F193" s="180" t="n"/>
      <c r="G193" s="126" t="n"/>
      <c r="H193" s="126" t="n"/>
      <c r="I193" s="126" t="n"/>
    </row>
    <row r="194">
      <c r="A194" s="126" t="inlineStr">
        <is>
          <t>Syrian Arab Republic</t>
        </is>
      </c>
      <c r="B194" s="195">
        <f t="array" ref="B194">INDEX(Countries!D1:D454, MATCH(A194, Countries!B1:B454, 0))</f>
        <v/>
      </c>
      <c r="C194" s="163" t="inlineStr">
        <is>
          <t>Mangrove</t>
        </is>
      </c>
      <c r="D194" s="176" t="n">
        <v>27.2</v>
      </c>
      <c r="E194" s="180" t="n"/>
      <c r="F194" s="180" t="n"/>
      <c r="G194" s="126" t="n"/>
      <c r="H194" s="126" t="n"/>
      <c r="I194" s="126" t="n"/>
    </row>
    <row r="195">
      <c r="A195" s="126" t="inlineStr">
        <is>
          <t>Tokelau</t>
        </is>
      </c>
      <c r="B195" s="195">
        <f t="array" ref="B195">INDEX(Countries!D2:D455, MATCH(A195, Countries!B2:B455, 0))</f>
        <v/>
      </c>
      <c r="C195" s="163" t="inlineStr">
        <is>
          <t>Mangrove</t>
        </is>
      </c>
      <c r="D195" s="176" t="n">
        <v>27.2</v>
      </c>
      <c r="E195" s="180" t="n"/>
      <c r="F195" s="180" t="n"/>
      <c r="G195" s="126" t="n"/>
      <c r="H195" s="126" t="n"/>
      <c r="I195" s="126" t="n"/>
    </row>
    <row r="196">
      <c r="A196" s="126" t="inlineStr">
        <is>
          <t>Turkmenistan</t>
        </is>
      </c>
      <c r="B196" s="195">
        <f t="array" ref="B196">INDEX(Countries!D1:D456, MATCH(A196, Countries!B1:B456, 0))</f>
        <v/>
      </c>
      <c r="C196" s="163" t="inlineStr">
        <is>
          <t>Mangrove</t>
        </is>
      </c>
      <c r="D196" s="176" t="n">
        <v>27.2</v>
      </c>
      <c r="E196" s="180" t="n"/>
      <c r="F196" s="180" t="n"/>
      <c r="G196" s="126" t="n"/>
      <c r="H196" s="126" t="n"/>
      <c r="I196" s="126" t="n"/>
    </row>
    <row r="197">
      <c r="A197" s="126" t="inlineStr">
        <is>
          <t>Uruguay</t>
        </is>
      </c>
      <c r="B197" s="195">
        <f t="array" ref="B197">INDEX(Countries!D4:D457, MATCH(A197, Countries!B4:B457, 0))</f>
        <v/>
      </c>
      <c r="C197" s="163" t="inlineStr">
        <is>
          <t>Mangrove</t>
        </is>
      </c>
      <c r="D197" s="176" t="n">
        <v>27.2</v>
      </c>
      <c r="E197" s="180" t="n"/>
      <c r="F197" s="180" t="n"/>
      <c r="G197" s="126" t="n"/>
      <c r="H197" s="126" t="n"/>
      <c r="I197" s="126" t="n"/>
    </row>
    <row r="198">
      <c r="A198" s="126" t="inlineStr">
        <is>
          <t>Western Sahara</t>
        </is>
      </c>
      <c r="B198" s="195">
        <f t="array" ref="B198">INDEX(Countries!D5:D458, MATCH(A198, Countries!B5:B458, 0))</f>
        <v/>
      </c>
      <c r="C198" s="163" t="inlineStr">
        <is>
          <t>Mangrove</t>
        </is>
      </c>
      <c r="D198" s="176" t="n">
        <v>27.2</v>
      </c>
      <c r="E198" s="180" t="n"/>
      <c r="F198" s="180" t="n"/>
      <c r="G198" s="126" t="n"/>
      <c r="H198" s="126" t="n"/>
      <c r="I198" s="126" t="n"/>
    </row>
    <row r="199">
      <c r="A199" s="126" t="inlineStr">
        <is>
          <t>Afghanistan</t>
        </is>
      </c>
      <c r="B199" s="195">
        <f t="array" ref="B199">INDEX(Countries!D1:D459, MATCH(A199, Countries!B1:B459, 0))</f>
        <v/>
      </c>
      <c r="C199" s="163" t="inlineStr">
        <is>
          <t>Mangrove</t>
        </is>
      </c>
      <c r="D199" s="176" t="n">
        <v>27.2</v>
      </c>
      <c r="E199" s="180" t="n"/>
      <c r="F199" s="180" t="n"/>
      <c r="G199" s="126" t="n"/>
      <c r="H199" s="126" t="n"/>
      <c r="I199" s="126" t="n"/>
    </row>
    <row r="200">
      <c r="A200" s="126" t="inlineStr">
        <is>
          <t>Armenia</t>
        </is>
      </c>
      <c r="B200" s="195">
        <f t="array" ref="B200">INDEX(Countries!D7:D460, MATCH(A200, Countries!B7:B460, 0))</f>
        <v/>
      </c>
      <c r="C200" s="163" t="inlineStr">
        <is>
          <t>Mangrove</t>
        </is>
      </c>
      <c r="D200" s="176" t="n">
        <v>27.2</v>
      </c>
      <c r="E200" s="180" t="n"/>
      <c r="F200" s="180" t="n"/>
      <c r="G200" s="126" t="n"/>
      <c r="H200" s="126" t="n"/>
      <c r="I200" s="126" t="n"/>
    </row>
    <row r="201">
      <c r="A201" s="126" t="inlineStr">
        <is>
          <t>Austria</t>
        </is>
      </c>
      <c r="B201" s="195">
        <f t="array" ref="B201">INDEX(Countries!D8:D461, MATCH(A201, Countries!B8:B461, 0))</f>
        <v/>
      </c>
      <c r="C201" s="163" t="inlineStr">
        <is>
          <t>Mangrove</t>
        </is>
      </c>
      <c r="D201" s="176" t="n">
        <v>27.2</v>
      </c>
      <c r="E201" s="180" t="n"/>
      <c r="F201" s="180" t="n"/>
      <c r="G201" s="126" t="n"/>
      <c r="H201" s="126" t="n"/>
      <c r="I201" s="126" t="n"/>
    </row>
    <row r="202">
      <c r="A202" s="126" t="inlineStr">
        <is>
          <t>Burundi</t>
        </is>
      </c>
      <c r="B202" s="195">
        <f t="array" ref="B202">INDEX(Countries!D9:D462, MATCH(A202, Countries!B9:B462, 0))</f>
        <v/>
      </c>
      <c r="C202" s="163" t="inlineStr">
        <is>
          <t>Mangrove</t>
        </is>
      </c>
      <c r="D202" s="176" t="n">
        <v>27.2</v>
      </c>
      <c r="E202" s="180" t="n"/>
      <c r="F202" s="180" t="n"/>
      <c r="G202" s="126" t="n"/>
      <c r="H202" s="126" t="n"/>
      <c r="I202" s="126" t="n"/>
    </row>
    <row r="203">
      <c r="A203" s="126" t="inlineStr">
        <is>
          <t>Burkina Faso</t>
        </is>
      </c>
      <c r="B203" s="195">
        <f t="array" ref="B203">INDEX(Countries!D10:D463, MATCH(A203, Countries!B10:B463, 0))</f>
        <v/>
      </c>
      <c r="C203" s="163" t="inlineStr">
        <is>
          <t>Mangrove</t>
        </is>
      </c>
      <c r="D203" s="176" t="n">
        <v>27.2</v>
      </c>
      <c r="E203" s="180" t="n"/>
      <c r="F203" s="180" t="n"/>
      <c r="G203" s="126" t="n"/>
      <c r="H203" s="126" t="n"/>
      <c r="I203" s="126" t="n"/>
    </row>
    <row r="204">
      <c r="A204" s="126" t="inlineStr">
        <is>
          <t>Belarus</t>
        </is>
      </c>
      <c r="B204" s="195">
        <f t="array" ref="B204">INDEX(Countries!D11:D464, MATCH(A204, Countries!B11:B464, 0))</f>
        <v/>
      </c>
      <c r="C204" s="163" t="inlineStr">
        <is>
          <t>Mangrove</t>
        </is>
      </c>
      <c r="D204" s="176" t="n">
        <v>27.2</v>
      </c>
      <c r="E204" s="180" t="n"/>
      <c r="F204" s="180" t="n"/>
      <c r="G204" s="126" t="n"/>
      <c r="H204" s="126" t="n"/>
      <c r="I204" s="126" t="n"/>
    </row>
    <row r="205">
      <c r="A205" s="126" t="inlineStr">
        <is>
          <t>Bolivia (Plurinational State of)</t>
        </is>
      </c>
      <c r="B205" s="195">
        <f t="array" ref="B205">INDEX(Countries!D2:D465, MATCH(A205, Countries!B2:B465, 0))</f>
        <v/>
      </c>
      <c r="C205" s="163" t="inlineStr">
        <is>
          <t>Mangrove</t>
        </is>
      </c>
      <c r="D205" s="176" t="n">
        <v>27.2</v>
      </c>
      <c r="E205" s="180" t="n"/>
      <c r="F205" s="180" t="n"/>
      <c r="G205" s="126" t="n"/>
      <c r="H205" s="126" t="n"/>
      <c r="I205" s="126" t="n"/>
    </row>
    <row r="206">
      <c r="A206" s="126" t="inlineStr">
        <is>
          <t>Bhutan</t>
        </is>
      </c>
      <c r="B206" s="195">
        <f t="array" ref="B206">INDEX(Countries!D3:D466, MATCH(A206, Countries!B3:B466, 0))</f>
        <v/>
      </c>
      <c r="C206" s="163" t="inlineStr">
        <is>
          <t>Mangrove</t>
        </is>
      </c>
      <c r="D206" s="176" t="n">
        <v>27.2</v>
      </c>
      <c r="E206" s="180" t="n"/>
      <c r="F206" s="180" t="n"/>
      <c r="G206" s="126" t="n"/>
      <c r="H206" s="126" t="n"/>
      <c r="I206" s="126" t="n"/>
    </row>
    <row r="207">
      <c r="A207" s="126" t="inlineStr">
        <is>
          <t>Botswana</t>
        </is>
      </c>
      <c r="B207" s="195">
        <f t="array" ref="B207">INDEX(Countries!D4:D467, MATCH(A207, Countries!B4:B467, 0))</f>
        <v/>
      </c>
      <c r="C207" s="163" t="inlineStr">
        <is>
          <t>Mangrove</t>
        </is>
      </c>
      <c r="D207" s="176" t="n">
        <v>27.2</v>
      </c>
      <c r="E207" s="180" t="n"/>
      <c r="F207" s="180" t="n"/>
      <c r="G207" s="126" t="n"/>
      <c r="H207" s="126" t="n"/>
      <c r="I207" s="126" t="n"/>
    </row>
    <row r="208">
      <c r="A208" s="126" t="inlineStr">
        <is>
          <t>Central African Republic</t>
        </is>
      </c>
      <c r="B208" s="195">
        <f t="array" ref="B208">INDEX(Countries!D5:D468, MATCH(A208, Countries!B5:B468, 0))</f>
        <v/>
      </c>
      <c r="C208" s="163" t="inlineStr">
        <is>
          <t>Mangrove</t>
        </is>
      </c>
      <c r="D208" s="176" t="n">
        <v>27.2</v>
      </c>
      <c r="E208" s="180" t="n"/>
      <c r="F208" s="180" t="n"/>
      <c r="G208" s="126" t="n"/>
      <c r="H208" s="126" t="n"/>
      <c r="I208" s="126" t="n"/>
    </row>
    <row r="209">
      <c r="A209" s="126" t="inlineStr">
        <is>
          <t>Switzerland</t>
        </is>
      </c>
      <c r="B209" s="195">
        <f t="array" ref="B209">INDEX(Countries!D6:D469, MATCH(A209, Countries!B6:B469, 0))</f>
        <v/>
      </c>
      <c r="C209" s="163" t="inlineStr">
        <is>
          <t>Mangrove</t>
        </is>
      </c>
      <c r="D209" s="176" t="n">
        <v>27.2</v>
      </c>
      <c r="E209" s="180" t="n"/>
      <c r="F209" s="180" t="n"/>
      <c r="G209" s="126" t="n"/>
      <c r="H209" s="126" t="n"/>
      <c r="I209" s="126" t="n"/>
    </row>
    <row r="210">
      <c r="A210" s="126" t="inlineStr">
        <is>
          <t>Czechia</t>
        </is>
      </c>
      <c r="B210" s="195">
        <f t="array" ref="B210">INDEX(Countries!D7:D470, MATCH(A210, Countries!B7:B470, 0))</f>
        <v/>
      </c>
      <c r="C210" s="163" t="inlineStr">
        <is>
          <t>Mangrove</t>
        </is>
      </c>
      <c r="D210" s="176" t="n">
        <v>27.2</v>
      </c>
      <c r="E210" s="180" t="n"/>
      <c r="F210" s="180" t="n"/>
      <c r="G210" s="126" t="n"/>
      <c r="H210" s="126" t="n"/>
      <c r="I210" s="126" t="n"/>
    </row>
    <row r="211">
      <c r="A211" s="126" t="inlineStr">
        <is>
          <t>Ethiopia</t>
        </is>
      </c>
      <c r="B211" s="195">
        <f t="array" ref="B211">INDEX(Countries!D8:D471, MATCH(A211, Countries!B8:B471, 0))</f>
        <v/>
      </c>
      <c r="C211" s="163" t="inlineStr">
        <is>
          <t>Mangrove</t>
        </is>
      </c>
      <c r="D211" s="176" t="n">
        <v>27.2</v>
      </c>
      <c r="E211" s="180" t="n"/>
      <c r="F211" s="180" t="n"/>
      <c r="G211" s="126" t="n"/>
      <c r="H211" s="126" t="n"/>
      <c r="I211" s="126" t="n"/>
    </row>
    <row r="212">
      <c r="A212" s="126" t="inlineStr">
        <is>
          <t>Hungary</t>
        </is>
      </c>
      <c r="B212" s="195">
        <f t="array" ref="B212">INDEX(Countries!D9:D472, MATCH(A212, Countries!B9:B472, 0))</f>
        <v/>
      </c>
      <c r="C212" s="163" t="inlineStr">
        <is>
          <t>Mangrove</t>
        </is>
      </c>
      <c r="D212" s="176" t="n">
        <v>27.2</v>
      </c>
      <c r="E212" s="180" t="n"/>
      <c r="F212" s="180" t="n"/>
      <c r="G212" s="126" t="n"/>
      <c r="H212" s="126" t="n"/>
      <c r="I212" s="126" t="n"/>
    </row>
    <row r="213">
      <c r="A213" s="126" t="inlineStr">
        <is>
          <t>Kyrgyzstan</t>
        </is>
      </c>
      <c r="B213" s="195">
        <f t="array" ref="B213">INDEX(Countries!D10:D473, MATCH(A213, Countries!B10:B473, 0))</f>
        <v/>
      </c>
      <c r="C213" s="163" t="inlineStr">
        <is>
          <t>Mangrove</t>
        </is>
      </c>
      <c r="D213" s="176" t="n">
        <v>27.2</v>
      </c>
      <c r="E213" s="180" t="n"/>
      <c r="F213" s="180" t="n"/>
      <c r="G213" s="126" t="n"/>
      <c r="H213" s="126" t="n"/>
      <c r="I213" s="126" t="n"/>
    </row>
    <row r="214">
      <c r="A214" s="126" t="inlineStr">
        <is>
          <t>Lao People's Democratic Republic</t>
        </is>
      </c>
      <c r="B214" s="195">
        <f t="array" ref="B214">INDEX(Countries!D11:D474, MATCH(A214, Countries!B11:B474, 0))</f>
        <v/>
      </c>
      <c r="C214" s="163" t="inlineStr">
        <is>
          <t>Mangrove</t>
        </is>
      </c>
      <c r="D214" s="176" t="n">
        <v>27.2</v>
      </c>
      <c r="E214" s="180" t="n"/>
      <c r="F214" s="180" t="n"/>
      <c r="G214" s="126" t="n"/>
      <c r="H214" s="126" t="n"/>
      <c r="I214" s="126" t="n"/>
    </row>
    <row r="215">
      <c r="A215" s="126" t="inlineStr">
        <is>
          <t>Lesotho</t>
        </is>
      </c>
      <c r="B215" s="195">
        <f t="array" ref="B215">INDEX(Countries!D12:D475, MATCH(A215, Countries!B12:B475, 0))</f>
        <v/>
      </c>
      <c r="C215" s="163" t="inlineStr">
        <is>
          <t>Mangrove</t>
        </is>
      </c>
      <c r="D215" s="176" t="n">
        <v>27.2</v>
      </c>
      <c r="E215" s="180" t="n"/>
      <c r="F215" s="180" t="n"/>
      <c r="G215" s="126" t="n"/>
      <c r="H215" s="126" t="n"/>
      <c r="I215" s="126" t="n"/>
    </row>
    <row r="216">
      <c r="A216" s="126" t="inlineStr">
        <is>
          <t>Luxembourg</t>
        </is>
      </c>
      <c r="B216" s="195">
        <f t="array" ref="B216">INDEX(Countries!D13:D476, MATCH(A216, Countries!B13:B476, 0))</f>
        <v/>
      </c>
      <c r="C216" s="163" t="inlineStr">
        <is>
          <t>Mangrove</t>
        </is>
      </c>
      <c r="D216" s="176" t="n">
        <v>27.2</v>
      </c>
      <c r="E216" s="180" t="n"/>
      <c r="F216" s="180" t="n"/>
      <c r="G216" s="126" t="n"/>
      <c r="H216" s="126" t="n"/>
      <c r="I216" s="126" t="n"/>
    </row>
    <row r="217">
      <c r="A217" s="126" t="inlineStr">
        <is>
          <t>Republic of Moldova</t>
        </is>
      </c>
      <c r="B217" s="195">
        <f t="array" ref="B217">INDEX(Countries!D14:D477, MATCH(A217, Countries!B14:B477, 0))</f>
        <v/>
      </c>
      <c r="C217" s="163" t="inlineStr">
        <is>
          <t>Mangrove</t>
        </is>
      </c>
      <c r="D217" s="176" t="n">
        <v>27.2</v>
      </c>
      <c r="E217" s="180" t="n"/>
      <c r="F217" s="180" t="n"/>
      <c r="G217" s="126" t="n"/>
      <c r="H217" s="126" t="n"/>
      <c r="I217" s="126" t="n"/>
    </row>
    <row r="218">
      <c r="A218" s="126" t="inlineStr">
        <is>
          <t>North Macedonia</t>
        </is>
      </c>
      <c r="B218" s="195">
        <f t="array" ref="B218">INDEX(Countries!D15:D478, MATCH(A218, Countries!B15:B478, 0))</f>
        <v/>
      </c>
      <c r="C218" s="163" t="inlineStr">
        <is>
          <t>Mangrove</t>
        </is>
      </c>
      <c r="D218" s="176" t="n">
        <v>27.2</v>
      </c>
      <c r="E218" s="180" t="n"/>
      <c r="F218" s="180" t="n"/>
      <c r="G218" s="126" t="n"/>
      <c r="H218" s="126" t="n"/>
      <c r="I218" s="126" t="n"/>
    </row>
    <row r="219">
      <c r="A219" s="126" t="inlineStr">
        <is>
          <t>Mali</t>
        </is>
      </c>
      <c r="B219" s="195">
        <f t="array" ref="B219">INDEX(Countries!D16:D479, MATCH(A219, Countries!B16:B479, 0))</f>
        <v/>
      </c>
      <c r="C219" s="163" t="inlineStr">
        <is>
          <t>Mangrove</t>
        </is>
      </c>
      <c r="D219" s="176" t="n">
        <v>27.2</v>
      </c>
      <c r="E219" s="180" t="n"/>
      <c r="F219" s="180" t="n"/>
      <c r="G219" s="126" t="n"/>
      <c r="H219" s="126" t="n"/>
      <c r="I219" s="126" t="n"/>
    </row>
    <row r="220">
      <c r="A220" s="126" t="inlineStr">
        <is>
          <t>Mongolia</t>
        </is>
      </c>
      <c r="B220" s="195">
        <f t="array" ref="B220">INDEX(Countries!D17:D480, MATCH(A220, Countries!B17:B480, 0))</f>
        <v/>
      </c>
      <c r="C220" s="163" t="inlineStr">
        <is>
          <t>Mangrove</t>
        </is>
      </c>
      <c r="D220" s="176" t="n">
        <v>27.2</v>
      </c>
      <c r="E220" s="180" t="n"/>
      <c r="F220" s="180" t="n"/>
      <c r="G220" s="126" t="n"/>
      <c r="H220" s="126" t="n"/>
      <c r="I220" s="126" t="n"/>
    </row>
    <row r="221">
      <c r="A221" s="126" t="inlineStr">
        <is>
          <t>Malawi</t>
        </is>
      </c>
      <c r="B221" s="195">
        <f t="array" ref="B221">INDEX(Countries!D18:D481, MATCH(A221, Countries!B18:B481, 0))</f>
        <v/>
      </c>
      <c r="C221" s="163" t="inlineStr">
        <is>
          <t>Mangrove</t>
        </is>
      </c>
      <c r="D221" s="176" t="n">
        <v>27.2</v>
      </c>
      <c r="E221" s="180" t="n"/>
      <c r="F221" s="180" t="n"/>
      <c r="G221" s="126" t="n"/>
      <c r="H221" s="126" t="n"/>
      <c r="I221" s="126" t="n"/>
    </row>
    <row r="222">
      <c r="A222" s="126" t="inlineStr">
        <is>
          <t>Niger</t>
        </is>
      </c>
      <c r="B222" s="195">
        <f t="array" ref="B222">INDEX(Countries!D19:D482, MATCH(A222, Countries!B19:B482, 0))</f>
        <v/>
      </c>
      <c r="C222" s="163" t="inlineStr">
        <is>
          <t>Mangrove</t>
        </is>
      </c>
      <c r="D222" s="176" t="n">
        <v>27.2</v>
      </c>
      <c r="E222" s="180" t="n"/>
      <c r="F222" s="180" t="n"/>
      <c r="G222" s="126" t="n"/>
      <c r="H222" s="126" t="n"/>
      <c r="I222" s="126" t="n"/>
    </row>
    <row r="223">
      <c r="A223" s="126" t="inlineStr">
        <is>
          <t>Nepal</t>
        </is>
      </c>
      <c r="B223" s="195">
        <f t="array" ref="B223">INDEX(Countries!D20:D483, MATCH(A223, Countries!B20:B483, 0))</f>
        <v/>
      </c>
      <c r="C223" s="163" t="inlineStr">
        <is>
          <t>Mangrove</t>
        </is>
      </c>
      <c r="D223" s="176" t="n">
        <v>27.2</v>
      </c>
      <c r="E223" s="180" t="n"/>
      <c r="F223" s="180" t="n"/>
      <c r="G223" s="126" t="n"/>
      <c r="H223" s="126" t="n"/>
      <c r="I223" s="126" t="n"/>
    </row>
    <row r="224">
      <c r="A224" s="126" t="inlineStr">
        <is>
          <t>Paraguay</t>
        </is>
      </c>
      <c r="B224" s="195">
        <f t="array" ref="B224">INDEX(Countries!D21:D484, MATCH(A224, Countries!B21:B484, 0))</f>
        <v/>
      </c>
      <c r="C224" s="163" t="inlineStr">
        <is>
          <t>Mangrove</t>
        </is>
      </c>
      <c r="D224" s="176" t="n">
        <v>27.2</v>
      </c>
      <c r="E224" s="180" t="n"/>
      <c r="F224" s="180" t="n"/>
      <c r="G224" s="126" t="n"/>
      <c r="H224" s="126" t="n"/>
      <c r="I224" s="126" t="n"/>
    </row>
    <row r="225">
      <c r="A225" s="126" t="inlineStr">
        <is>
          <t>Rwanda</t>
        </is>
      </c>
      <c r="B225" s="195">
        <f t="array" ref="B225">INDEX(Countries!D22:D485, MATCH(A225, Countries!B22:B485, 0))</f>
        <v/>
      </c>
      <c r="C225" s="163" t="inlineStr">
        <is>
          <t>Mangrove</t>
        </is>
      </c>
      <c r="D225" s="176" t="n">
        <v>27.2</v>
      </c>
      <c r="E225" s="180" t="n"/>
      <c r="F225" s="180" t="n"/>
      <c r="G225" s="126" t="n"/>
      <c r="H225" s="126" t="n"/>
      <c r="I225" s="126" t="n"/>
    </row>
    <row r="226">
      <c r="A226" s="126" t="inlineStr">
        <is>
          <t>Serbia</t>
        </is>
      </c>
      <c r="B226" s="195">
        <f t="array" ref="B226">INDEX(Countries!D23:D486, MATCH(A226, Countries!B23:B486, 0))</f>
        <v/>
      </c>
      <c r="C226" s="163" t="inlineStr">
        <is>
          <t>Mangrove</t>
        </is>
      </c>
      <c r="D226" s="176" t="n">
        <v>27.2</v>
      </c>
      <c r="E226" s="180" t="n"/>
      <c r="F226" s="180" t="n"/>
      <c r="G226" s="126" t="n"/>
      <c r="H226" s="126" t="n"/>
      <c r="I226" s="126" t="n"/>
    </row>
    <row r="227">
      <c r="A227" s="126" t="inlineStr">
        <is>
          <t>Slovakia</t>
        </is>
      </c>
      <c r="B227" s="195">
        <f t="array" ref="B227">INDEX(Countries!D2:D487, MATCH(A227, Countries!B2:B487, 0))</f>
        <v/>
      </c>
      <c r="C227" s="163" t="inlineStr">
        <is>
          <t>Mangrove</t>
        </is>
      </c>
      <c r="D227" s="176" t="n">
        <v>27.2</v>
      </c>
      <c r="E227" s="180" t="n"/>
      <c r="F227" s="180" t="n"/>
      <c r="G227" s="126" t="n"/>
      <c r="H227" s="126" t="n"/>
      <c r="I227" s="126" t="n"/>
    </row>
    <row r="228">
      <c r="A228" s="126" t="inlineStr">
        <is>
          <t>Eswatini</t>
        </is>
      </c>
      <c r="B228" s="195">
        <f t="array" ref="B228">INDEX(Countries!D2:D488, MATCH(A228, Countries!B2:B488, 0))</f>
        <v/>
      </c>
      <c r="C228" s="163" t="inlineStr">
        <is>
          <t>Mangrove</t>
        </is>
      </c>
      <c r="D228" s="176" t="n">
        <v>27.2</v>
      </c>
      <c r="E228" s="180" t="n"/>
      <c r="F228" s="180" t="n"/>
      <c r="G228" s="126" t="n"/>
      <c r="H228" s="126" t="n"/>
      <c r="I228" s="126" t="n"/>
    </row>
    <row r="229">
      <c r="A229" s="126" t="inlineStr">
        <is>
          <t>Chad</t>
        </is>
      </c>
      <c r="B229" s="195">
        <f t="array" ref="B229">INDEX(Countries!D2:D489, MATCH(A229, Countries!B2:B489, 0))</f>
        <v/>
      </c>
      <c r="C229" s="163" t="inlineStr">
        <is>
          <t>Mangrove</t>
        </is>
      </c>
      <c r="D229" s="176" t="n">
        <v>27.2</v>
      </c>
      <c r="E229" s="180" t="n"/>
      <c r="F229" s="180" t="n"/>
      <c r="G229" s="126" t="n"/>
      <c r="H229" s="126" t="n"/>
      <c r="I229" s="126" t="n"/>
    </row>
    <row r="230">
      <c r="A230" s="126" t="inlineStr">
        <is>
          <t>Tajikistan</t>
        </is>
      </c>
      <c r="B230" s="195">
        <f t="array" ref="B230">INDEX(Countries!D2:D490, MATCH(A230, Countries!B2:B490, 0))</f>
        <v/>
      </c>
      <c r="C230" s="163" t="inlineStr">
        <is>
          <t>Mangrove</t>
        </is>
      </c>
      <c r="D230" s="176" t="n">
        <v>27.2</v>
      </c>
      <c r="E230" s="180" t="n"/>
      <c r="F230" s="180" t="n"/>
      <c r="G230" s="126" t="n"/>
      <c r="H230" s="126" t="n"/>
      <c r="I230" s="126" t="n"/>
    </row>
    <row r="231">
      <c r="A231" s="126" t="inlineStr">
        <is>
          <t>Uganda</t>
        </is>
      </c>
      <c r="B231" s="195">
        <f t="array" ref="B231">INDEX(Countries!D3:D491, MATCH(A231, Countries!B3:B491, 0))</f>
        <v/>
      </c>
      <c r="C231" s="163" t="inlineStr">
        <is>
          <t>Mangrove</t>
        </is>
      </c>
      <c r="D231" s="176" t="n">
        <v>27.2</v>
      </c>
      <c r="E231" s="180" t="n"/>
      <c r="F231" s="180" t="n"/>
      <c r="G231" s="126" t="n"/>
      <c r="H231" s="126" t="n"/>
      <c r="I231" s="126" t="n"/>
    </row>
    <row r="232">
      <c r="A232" s="126" t="inlineStr">
        <is>
          <t>Uzbekistan</t>
        </is>
      </c>
      <c r="B232" s="195">
        <f t="array" ref="B232">INDEX(Countries!D4:D492, MATCH(A232, Countries!B4:B492, 0))</f>
        <v/>
      </c>
      <c r="C232" s="163" t="inlineStr">
        <is>
          <t>Mangrove</t>
        </is>
      </c>
      <c r="D232" s="176" t="n">
        <v>27.2</v>
      </c>
      <c r="E232" s="180" t="n"/>
      <c r="F232" s="180" t="n"/>
      <c r="G232" s="126" t="n"/>
      <c r="H232" s="126" t="n"/>
      <c r="I232" s="126" t="n"/>
    </row>
    <row r="233">
      <c r="A233" s="126" t="inlineStr">
        <is>
          <t>Zambia</t>
        </is>
      </c>
      <c r="B233" s="195">
        <f t="array" ref="B233">INDEX(Countries!D5:D493, MATCH(A233, Countries!B5:B493, 0))</f>
        <v/>
      </c>
      <c r="C233" s="163" t="inlineStr">
        <is>
          <t>Mangrove</t>
        </is>
      </c>
      <c r="D233" s="176" t="n">
        <v>27.2</v>
      </c>
      <c r="E233" s="180" t="n"/>
      <c r="F233" s="180" t="n"/>
      <c r="G233" s="126" t="n"/>
      <c r="H233" s="126" t="n"/>
      <c r="I233" s="126" t="n"/>
    </row>
    <row r="234">
      <c r="A234" s="126" t="inlineStr">
        <is>
          <t>Zimbabwe</t>
        </is>
      </c>
      <c r="B234" s="195">
        <f t="array" ref="B234">INDEX(Countries!D2:D494, MATCH(A234, Countries!B2:B494, 0))</f>
        <v/>
      </c>
      <c r="C234" s="163" t="inlineStr">
        <is>
          <t>Mangrove</t>
        </is>
      </c>
      <c r="D234" s="176" t="n">
        <v>27.2</v>
      </c>
      <c r="E234" s="180" t="n"/>
      <c r="F234" s="180" t="n"/>
      <c r="G234" s="126" t="n"/>
      <c r="H234" s="126" t="n"/>
      <c r="I234" s="126" t="n"/>
    </row>
    <row r="235">
      <c r="A235" s="126" t="inlineStr">
        <is>
          <t>Saint Barthélemy</t>
        </is>
      </c>
      <c r="B235" s="195">
        <f t="array" ref="B235">INDEX(Countries!D3:D495, MATCH(A235, Countries!B3:B495, 0))</f>
        <v/>
      </c>
      <c r="C235" s="163" t="inlineStr">
        <is>
          <t>Mangrove</t>
        </is>
      </c>
      <c r="D235" s="176" t="n">
        <v>27.2</v>
      </c>
      <c r="E235" s="180" t="n"/>
      <c r="F235" s="180" t="n"/>
      <c r="G235" s="126" t="n"/>
      <c r="H235" s="126" t="n"/>
      <c r="I235" s="126" t="n"/>
    </row>
    <row r="236">
      <c r="A236" s="126" t="inlineStr">
        <is>
          <t>Cocos (Keeling) Islands</t>
        </is>
      </c>
      <c r="B236" s="195">
        <f t="array" ref="B236">INDEX(Countries!D4:D496, MATCH(A236, Countries!B4:B496, 0))</f>
        <v/>
      </c>
      <c r="C236" s="163" t="inlineStr">
        <is>
          <t>Mangrove</t>
        </is>
      </c>
      <c r="D236" s="176" t="n">
        <v>27.2</v>
      </c>
      <c r="E236" s="180" t="n"/>
      <c r="F236" s="180" t="n"/>
      <c r="G236" s="126" t="n"/>
      <c r="H236" s="126" t="n"/>
      <c r="I236" s="126" t="n"/>
    </row>
    <row r="237">
      <c r="A237" s="126" t="inlineStr">
        <is>
          <t>Christmas Island</t>
        </is>
      </c>
      <c r="B237" s="195">
        <f t="array" ref="B237">INDEX(Countries!D5:D497, MATCH(A237, Countries!B5:B497, 0))</f>
        <v/>
      </c>
      <c r="C237" s="163" t="inlineStr">
        <is>
          <t>Mangrove</t>
        </is>
      </c>
      <c r="D237" s="176" t="n">
        <v>27.2</v>
      </c>
      <c r="E237" s="180" t="n"/>
      <c r="F237" s="180" t="n"/>
      <c r="G237" s="126" t="n"/>
      <c r="H237" s="126" t="n"/>
      <c r="I237" s="126" t="n"/>
    </row>
    <row r="238">
      <c r="A238" s="126" t="inlineStr">
        <is>
          <t>United States</t>
        </is>
      </c>
      <c r="B238" s="195">
        <f t="array" ref="B238">INDEX(Countries!D6:D498, MATCH(A238, Countries!B6:B498, 0))</f>
        <v/>
      </c>
      <c r="C238" s="163" t="inlineStr">
        <is>
          <t>Seagrass</t>
        </is>
      </c>
      <c r="D238" s="176" t="n">
        <v>3.4</v>
      </c>
      <c r="G238" s="126" t="n"/>
      <c r="H238" s="126" t="n"/>
      <c r="I238" s="126" t="n"/>
    </row>
    <row r="239">
      <c r="A239" s="126" t="inlineStr">
        <is>
          <t>Indonesia</t>
        </is>
      </c>
      <c r="B239" s="195">
        <f t="array" ref="B239">INDEX(Countries!D7:D499, MATCH(A239, Countries!B7:B499, 0))</f>
        <v/>
      </c>
      <c r="C239" s="163" t="inlineStr">
        <is>
          <t>Seagrass</t>
        </is>
      </c>
      <c r="D239" s="176" t="n">
        <v>3.4</v>
      </c>
      <c r="G239" s="126" t="n"/>
      <c r="H239" s="126" t="n"/>
      <c r="I239" s="126" t="n"/>
    </row>
    <row r="240">
      <c r="A240" s="126" t="inlineStr">
        <is>
          <t>Australia</t>
        </is>
      </c>
      <c r="B240" s="195">
        <f t="array" ref="B240">INDEX(Countries!D8:D500, MATCH(A240, Countries!B8:B500, 0))</f>
        <v/>
      </c>
      <c r="C240" s="163" t="inlineStr">
        <is>
          <t>Seagrass</t>
        </is>
      </c>
      <c r="D240" s="176" t="n">
        <v>3.4</v>
      </c>
      <c r="G240" s="126" t="n"/>
      <c r="H240" s="126" t="n"/>
      <c r="I240" s="126" t="n"/>
    </row>
    <row r="241">
      <c r="A241" s="126" t="inlineStr">
        <is>
          <t>The Bahamas</t>
        </is>
      </c>
      <c r="B241" s="195">
        <f t="array" ref="B241">INDEX(Countries!D9:D501, MATCH(A241, Countries!B9:B501, 0))</f>
        <v/>
      </c>
      <c r="C241" s="163" t="inlineStr">
        <is>
          <t>Seagrass</t>
        </is>
      </c>
      <c r="D241" s="176" t="n">
        <v>3.4</v>
      </c>
      <c r="G241" s="126" t="n"/>
      <c r="H241" s="126" t="n"/>
      <c r="I241" s="126" t="n"/>
    </row>
    <row r="242">
      <c r="A242" s="126" t="inlineStr">
        <is>
          <t>Kenya</t>
        </is>
      </c>
      <c r="B242" s="195">
        <f t="array" ref="B242">INDEX(Countries!D1:D502, MATCH(A242, Countries!B1:B502, 0))</f>
        <v/>
      </c>
      <c r="C242" s="163" t="inlineStr">
        <is>
          <t>Seagrass</t>
        </is>
      </c>
      <c r="D242" s="176" t="n">
        <v>3.4</v>
      </c>
      <c r="G242" s="126" t="n"/>
      <c r="H242" s="126" t="n"/>
      <c r="I242" s="126" t="n"/>
    </row>
    <row r="243">
      <c r="A243" s="126" t="inlineStr">
        <is>
          <t>Mexico</t>
        </is>
      </c>
      <c r="B243" s="195">
        <f t="array" ref="B243">INDEX(Countries!D2:D503, MATCH(A243, Countries!B2:B503, 0))</f>
        <v/>
      </c>
      <c r="C243" s="163" t="inlineStr">
        <is>
          <t>Seagrass</t>
        </is>
      </c>
      <c r="D243" s="176" t="n">
        <v>3.4</v>
      </c>
      <c r="G243" s="126" t="n"/>
      <c r="H243" s="126" t="n"/>
      <c r="I243" s="126" t="n"/>
    </row>
    <row r="244">
      <c r="A244" s="126" t="inlineStr">
        <is>
          <t>Colombia</t>
        </is>
      </c>
      <c r="B244" s="195">
        <f t="array" ref="B244">INDEX(Countries!D3:D504, MATCH(A244, Countries!B3:B504, 0))</f>
        <v/>
      </c>
      <c r="C244" s="163" t="inlineStr">
        <is>
          <t>Seagrass</t>
        </is>
      </c>
      <c r="D244" s="176" t="n">
        <v>3.4</v>
      </c>
      <c r="G244" s="126" t="n"/>
      <c r="H244" s="126" t="n"/>
      <c r="I244" s="126" t="n"/>
    </row>
    <row r="245">
      <c r="A245" s="126" t="inlineStr">
        <is>
          <t>India</t>
        </is>
      </c>
      <c r="B245" s="195">
        <f t="array" ref="B245">INDEX(Countries!D4:D505, MATCH(A245, Countries!B4:B505, 0))</f>
        <v/>
      </c>
      <c r="C245" s="163" t="inlineStr">
        <is>
          <t>Seagrass</t>
        </is>
      </c>
      <c r="D245" s="176" t="n">
        <v>3.4</v>
      </c>
      <c r="G245" s="126" t="n"/>
      <c r="H245" s="126" t="n"/>
      <c r="I245" s="126" t="n"/>
    </row>
    <row r="246">
      <c r="A246" s="126" t="inlineStr">
        <is>
          <t>China</t>
        </is>
      </c>
      <c r="B246" s="195">
        <f t="array" ref="B246">INDEX(Countries!D5:D506, MATCH(A246, Countries!B5:B506, 0))</f>
        <v/>
      </c>
      <c r="C246" s="163" t="inlineStr">
        <is>
          <t>Seagrass</t>
        </is>
      </c>
      <c r="D246" s="176" t="n">
        <v>3.4</v>
      </c>
      <c r="G246" s="126" t="n"/>
      <c r="H246" s="126" t="n"/>
      <c r="I246" s="126" t="n"/>
    </row>
    <row r="247">
      <c r="A247" s="126" t="inlineStr">
        <is>
          <t>American Samoa</t>
        </is>
      </c>
      <c r="B247" s="195">
        <f t="array" ref="B247">INDEX(Countries!D6:D507, MATCH(A247, Countries!B6:B507, 0))</f>
        <v/>
      </c>
      <c r="C247" s="163" t="inlineStr">
        <is>
          <t>Seagrass</t>
        </is>
      </c>
      <c r="D247" s="176" t="n">
        <v>3.4</v>
      </c>
      <c r="G247" s="126" t="n"/>
      <c r="H247" s="126" t="n"/>
      <c r="I247" s="126" t="n"/>
    </row>
    <row r="248">
      <c r="A248" s="126" t="inlineStr">
        <is>
          <t>Angola</t>
        </is>
      </c>
      <c r="B248" s="195">
        <f t="array" ref="B248">INDEX(Countries!D1:D508, MATCH(A248, Countries!B1:B508, 0))</f>
        <v/>
      </c>
      <c r="C248" s="163" t="inlineStr">
        <is>
          <t>Seagrass</t>
        </is>
      </c>
      <c r="D248" s="176" t="n">
        <v>3.4</v>
      </c>
      <c r="G248" s="126" t="n"/>
      <c r="H248" s="126" t="n"/>
      <c r="I248" s="126" t="n"/>
    </row>
    <row r="249">
      <c r="A249" s="126" t="inlineStr">
        <is>
          <t>Anguilla</t>
        </is>
      </c>
      <c r="B249" s="195">
        <f t="array" ref="B249">INDEX(Countries!D1:D509, MATCH(A249, Countries!B1:B509, 0))</f>
        <v/>
      </c>
      <c r="C249" s="163" t="inlineStr">
        <is>
          <t>Seagrass</t>
        </is>
      </c>
      <c r="D249" s="176" t="n">
        <v>3.4</v>
      </c>
      <c r="G249" s="126" t="n"/>
      <c r="H249" s="126" t="n"/>
      <c r="I249" s="126" t="n"/>
    </row>
    <row r="250">
      <c r="A250" s="126" t="inlineStr">
        <is>
          <t>Antigua and Barbuda</t>
        </is>
      </c>
      <c r="B250" s="195">
        <f t="array" ref="B250">INDEX(Countries!D2:D510, MATCH(A250, Countries!B2:B510, 0))</f>
        <v/>
      </c>
      <c r="C250" s="163" t="inlineStr">
        <is>
          <t>Seagrass</t>
        </is>
      </c>
      <c r="D250" s="176" t="n">
        <v>3.4</v>
      </c>
      <c r="G250" s="126" t="n"/>
      <c r="H250" s="126" t="n"/>
      <c r="I250" s="126" t="n"/>
    </row>
    <row r="251">
      <c r="A251" s="126" t="inlineStr">
        <is>
          <t>Aruba</t>
        </is>
      </c>
      <c r="B251" s="195">
        <f t="array" ref="B251">INDEX(Countries!D3:D511, MATCH(A251, Countries!B3:B511, 0))</f>
        <v/>
      </c>
      <c r="C251" s="163" t="inlineStr">
        <is>
          <t>Seagrass</t>
        </is>
      </c>
      <c r="D251" s="176" t="n">
        <v>3.4</v>
      </c>
      <c r="G251" s="126" t="n"/>
      <c r="H251" s="126" t="n"/>
      <c r="I251" s="126" t="n"/>
    </row>
    <row r="252">
      <c r="A252" s="126" t="inlineStr">
        <is>
          <t>Bahrain</t>
        </is>
      </c>
      <c r="B252" s="195">
        <f t="array" ref="B252">INDEX(Countries!D4:D512, MATCH(A252, Countries!B4:B512, 0))</f>
        <v/>
      </c>
      <c r="C252" s="163" t="inlineStr">
        <is>
          <t>Seagrass</t>
        </is>
      </c>
      <c r="D252" s="176" t="n">
        <v>3.4</v>
      </c>
      <c r="G252" s="126" t="n"/>
      <c r="H252" s="126" t="n"/>
      <c r="I252" s="126" t="n"/>
    </row>
    <row r="253">
      <c r="A253" s="126" t="inlineStr">
        <is>
          <t>Bangladesh</t>
        </is>
      </c>
      <c r="B253" s="195">
        <f t="array" ref="B253">INDEX(Countries!D5:D513, MATCH(A253, Countries!B5:B513, 0))</f>
        <v/>
      </c>
      <c r="C253" s="163" t="inlineStr">
        <is>
          <t>Seagrass</t>
        </is>
      </c>
      <c r="D253" s="176" t="n">
        <v>3.4</v>
      </c>
      <c r="G253" s="126" t="n"/>
      <c r="H253" s="126" t="n"/>
      <c r="I253" s="126" t="n"/>
    </row>
    <row r="254">
      <c r="A254" s="126" t="inlineStr">
        <is>
          <t>Barbados</t>
        </is>
      </c>
      <c r="B254" s="195">
        <f t="array" ref="B254">INDEX(Countries!D6:D514, MATCH(A254, Countries!B6:B514, 0))</f>
        <v/>
      </c>
      <c r="C254" s="163" t="inlineStr">
        <is>
          <t>Seagrass</t>
        </is>
      </c>
      <c r="D254" s="176" t="n">
        <v>3.4</v>
      </c>
      <c r="G254" s="126" t="n"/>
      <c r="H254" s="126" t="n"/>
      <c r="I254" s="126" t="n"/>
    </row>
    <row r="255">
      <c r="A255" s="126" t="inlineStr">
        <is>
          <t>Belize</t>
        </is>
      </c>
      <c r="B255" s="195">
        <f t="array" ref="B255">INDEX(Countries!D23:D515, MATCH(A255, Countries!B23:B515, 0))</f>
        <v/>
      </c>
      <c r="C255" s="163" t="inlineStr">
        <is>
          <t>Seagrass</t>
        </is>
      </c>
      <c r="D255" s="176" t="n">
        <v>3.4</v>
      </c>
      <c r="G255" s="126" t="n"/>
      <c r="H255" s="126" t="n"/>
      <c r="I255" s="126" t="n"/>
    </row>
    <row r="256">
      <c r="A256" s="126" t="inlineStr">
        <is>
          <t>Benin</t>
        </is>
      </c>
      <c r="B256" s="195">
        <f t="array" ref="B256">INDEX(Countries!D24:D516, MATCH(A256, Countries!B24:B516, 0))</f>
        <v/>
      </c>
      <c r="C256" s="163" t="inlineStr">
        <is>
          <t>Seagrass</t>
        </is>
      </c>
      <c r="D256" s="176" t="n">
        <v>3.4</v>
      </c>
      <c r="G256" s="126" t="n"/>
      <c r="H256" s="126" t="n"/>
      <c r="I256" s="126" t="n"/>
    </row>
    <row r="257">
      <c r="A257" s="126" t="inlineStr">
        <is>
          <t>Bermuda</t>
        </is>
      </c>
      <c r="B257" s="195">
        <f t="array" ref="B257">INDEX(Countries!D25:D517, MATCH(A257, Countries!B25:B517, 0))</f>
        <v/>
      </c>
      <c r="C257" s="163" t="inlineStr">
        <is>
          <t>Seagrass</t>
        </is>
      </c>
      <c r="D257" s="176" t="n">
        <v>3.4</v>
      </c>
      <c r="G257" s="126" t="n"/>
      <c r="H257" s="126" t="n"/>
      <c r="I257" s="126" t="n"/>
    </row>
    <row r="258">
      <c r="A258" s="126" t="inlineStr">
        <is>
          <t>Bonaire, Sint Eustatius and Saba</t>
        </is>
      </c>
      <c r="B258" s="195">
        <f t="array" ref="B258">INDEX(Countries!D26:D518, MATCH(A258, Countries!B26:B518, 0))</f>
        <v/>
      </c>
      <c r="C258" s="163" t="inlineStr">
        <is>
          <t>Seagrass</t>
        </is>
      </c>
      <c r="D258" s="176" t="n">
        <v>3.4</v>
      </c>
      <c r="G258" s="126" t="n"/>
      <c r="H258" s="126" t="n"/>
      <c r="I258" s="126" t="n"/>
    </row>
    <row r="259">
      <c r="A259" s="126" t="inlineStr">
        <is>
          <t>Brazil</t>
        </is>
      </c>
      <c r="B259" s="195">
        <f t="array" ref="B259">INDEX(Countries!D27:D519, MATCH(A259, Countries!B27:B519, 0))</f>
        <v/>
      </c>
      <c r="C259" s="163" t="inlineStr">
        <is>
          <t>Seagrass</t>
        </is>
      </c>
      <c r="D259" s="176" t="n">
        <v>3.4</v>
      </c>
      <c r="G259" s="126" t="n"/>
      <c r="H259" s="126" t="n"/>
      <c r="I259" s="126" t="n"/>
    </row>
    <row r="260">
      <c r="A260" s="126" t="inlineStr">
        <is>
          <t>British virgin islands</t>
        </is>
      </c>
      <c r="B260" s="195">
        <f t="array" ref="B260">INDEX(Countries!D28:D520, MATCH(A260, Countries!B28:B520, 0))</f>
        <v/>
      </c>
      <c r="C260" s="163" t="inlineStr">
        <is>
          <t>Seagrass</t>
        </is>
      </c>
      <c r="D260" s="176" t="n">
        <v>3.4</v>
      </c>
      <c r="G260" s="126" t="n"/>
      <c r="H260" s="126" t="n"/>
      <c r="I260" s="126" t="n"/>
    </row>
    <row r="261">
      <c r="A261" s="126" t="inlineStr">
        <is>
          <t>Brunei Darussalam</t>
        </is>
      </c>
      <c r="B261" s="195">
        <f t="array" ref="B261">INDEX(Countries!D29:D521, MATCH(A261, Countries!B29:B521, 0))</f>
        <v/>
      </c>
      <c r="C261" s="163" t="inlineStr">
        <is>
          <t>Seagrass</t>
        </is>
      </c>
      <c r="D261" s="176" t="n">
        <v>3.4</v>
      </c>
      <c r="G261" s="126" t="n"/>
      <c r="H261" s="126" t="n"/>
      <c r="I261" s="126" t="n"/>
    </row>
    <row r="262">
      <c r="A262" s="126" t="inlineStr">
        <is>
          <t>Cambodia</t>
        </is>
      </c>
      <c r="B262" s="195">
        <f t="array" ref="B262">INDEX(Countries!D30:D522, MATCH(A262, Countries!B30:B522, 0))</f>
        <v/>
      </c>
      <c r="C262" s="163" t="inlineStr">
        <is>
          <t>Seagrass</t>
        </is>
      </c>
      <c r="D262" s="176" t="n">
        <v>3.4</v>
      </c>
      <c r="G262" s="126" t="n"/>
      <c r="H262" s="126" t="n"/>
      <c r="I262" s="126" t="n"/>
    </row>
    <row r="263">
      <c r="A263" s="126" t="inlineStr">
        <is>
          <t>Cameroon</t>
        </is>
      </c>
      <c r="B263" s="195">
        <f t="array" ref="B263">INDEX(Countries!D31:D523, MATCH(A263, Countries!B31:B523, 0))</f>
        <v/>
      </c>
      <c r="C263" s="163" t="inlineStr">
        <is>
          <t>Seagrass</t>
        </is>
      </c>
      <c r="D263" s="176" t="n">
        <v>3.4</v>
      </c>
      <c r="G263" s="126" t="n"/>
      <c r="H263" s="126" t="n"/>
      <c r="I263" s="126" t="n"/>
    </row>
    <row r="264">
      <c r="A264" s="126" t="inlineStr">
        <is>
          <t>Cayman islands</t>
        </is>
      </c>
      <c r="B264" s="195">
        <f t="array" ref="B264">INDEX(Countries!D32:D524, MATCH(A264, Countries!B32:B524, 0))</f>
        <v/>
      </c>
      <c r="C264" s="163" t="inlineStr">
        <is>
          <t>Seagrass</t>
        </is>
      </c>
      <c r="D264" s="176" t="n">
        <v>3.4</v>
      </c>
      <c r="G264" s="126" t="n"/>
      <c r="H264" s="126" t="n"/>
      <c r="I264" s="126" t="n"/>
    </row>
    <row r="265">
      <c r="A265" s="126" t="inlineStr">
        <is>
          <t>Comoros</t>
        </is>
      </c>
      <c r="B265" s="195">
        <f t="array" ref="B265">INDEX(Countries!D33:D525, MATCH(A265, Countries!B33:B525, 0))</f>
        <v/>
      </c>
      <c r="C265" s="163" t="inlineStr">
        <is>
          <t>Seagrass</t>
        </is>
      </c>
      <c r="D265" s="176" t="n">
        <v>3.4</v>
      </c>
      <c r="G265" s="126" t="n"/>
      <c r="H265" s="126" t="n"/>
      <c r="I265" s="126" t="n"/>
    </row>
    <row r="266">
      <c r="A266" s="126" t="inlineStr">
        <is>
          <t>Cook Islands</t>
        </is>
      </c>
      <c r="B266" s="195">
        <f t="array" ref="B266">INDEX(Countries!D34:D526, MATCH(A266, Countries!B34:B526, 0))</f>
        <v/>
      </c>
      <c r="C266" s="163" t="inlineStr">
        <is>
          <t>Seagrass</t>
        </is>
      </c>
      <c r="D266" s="176" t="n">
        <v>3.4</v>
      </c>
      <c r="G266" s="126" t="n"/>
      <c r="H266" s="126" t="n"/>
      <c r="I266" s="126" t="n"/>
    </row>
    <row r="267">
      <c r="A267" s="126" t="inlineStr">
        <is>
          <t>Costa Rica</t>
        </is>
      </c>
      <c r="B267" s="195">
        <f t="array" ref="B267">INDEX(Countries!D35:D527, MATCH(A267, Countries!B35:B527, 0))</f>
        <v/>
      </c>
      <c r="C267" s="163" t="inlineStr">
        <is>
          <t>Seagrass</t>
        </is>
      </c>
      <c r="D267" s="176" t="n">
        <v>3.4</v>
      </c>
      <c r="G267" s="126" t="n"/>
      <c r="H267" s="126" t="n"/>
      <c r="I267" s="126" t="n"/>
    </row>
    <row r="268">
      <c r="A268" s="126" t="inlineStr">
        <is>
          <t>Côte d'Ivoire</t>
        </is>
      </c>
      <c r="B268" s="195">
        <f t="array" ref="B268">INDEX(Countries!D36:D528, MATCH(A268, Countries!B36:B528, 0))</f>
        <v/>
      </c>
      <c r="C268" s="163" t="inlineStr">
        <is>
          <t>Seagrass</t>
        </is>
      </c>
      <c r="D268" s="176" t="n">
        <v>3.4</v>
      </c>
      <c r="G268" s="126" t="n"/>
      <c r="H268" s="126" t="n"/>
      <c r="I268" s="126" t="n"/>
    </row>
    <row r="269">
      <c r="A269" s="126" t="inlineStr">
        <is>
          <t>Cuba</t>
        </is>
      </c>
      <c r="B269" s="195">
        <f t="array" ref="B269">INDEX(Countries!D37:D529, MATCH(A269, Countries!B37:B529, 0))</f>
        <v/>
      </c>
      <c r="C269" s="163" t="inlineStr">
        <is>
          <t>Seagrass</t>
        </is>
      </c>
      <c r="D269" s="176" t="n">
        <v>3.4</v>
      </c>
      <c r="G269" s="126" t="n"/>
      <c r="H269" s="126" t="n"/>
      <c r="I269" s="126" t="n"/>
    </row>
    <row r="270">
      <c r="A270" s="126" t="inlineStr">
        <is>
          <t>Curaçao</t>
        </is>
      </c>
      <c r="B270" s="195">
        <f t="array" ref="B270">INDEX(Countries!D38:D530, MATCH(A270, Countries!B38:B530, 0))</f>
        <v/>
      </c>
      <c r="C270" s="163" t="inlineStr">
        <is>
          <t>Seagrass</t>
        </is>
      </c>
      <c r="D270" s="176" t="n">
        <v>3.4</v>
      </c>
      <c r="G270" s="126" t="n"/>
      <c r="H270" s="126" t="n"/>
      <c r="I270" s="126" t="n"/>
    </row>
    <row r="271">
      <c r="A271" s="126" t="inlineStr">
        <is>
          <t>Democratic republic of the congo</t>
        </is>
      </c>
      <c r="B271" s="195">
        <f t="array" ref="B271">INDEX(Countries!D39:D531, MATCH(A271, Countries!B39:B531, 0))</f>
        <v/>
      </c>
      <c r="C271" s="163" t="inlineStr">
        <is>
          <t>Seagrass</t>
        </is>
      </c>
      <c r="D271" s="176" t="n">
        <v>3.4</v>
      </c>
      <c r="G271" s="126" t="n"/>
      <c r="H271" s="126" t="n"/>
      <c r="I271" s="126" t="n"/>
    </row>
    <row r="272">
      <c r="A272" s="126" t="inlineStr">
        <is>
          <t>Djibouti</t>
        </is>
      </c>
      <c r="B272" s="195">
        <f t="array" ref="B272">INDEX(Countries!D40:D532, MATCH(A272, Countries!B40:B532, 0))</f>
        <v/>
      </c>
      <c r="C272" s="163" t="inlineStr">
        <is>
          <t>Seagrass</t>
        </is>
      </c>
      <c r="D272" s="176" t="n">
        <v>3.4</v>
      </c>
      <c r="G272" s="126" t="n"/>
      <c r="H272" s="126" t="n"/>
      <c r="I272" s="126" t="n"/>
    </row>
    <row r="273">
      <c r="A273" s="126" t="inlineStr">
        <is>
          <t>Dominica</t>
        </is>
      </c>
      <c r="B273" s="195">
        <f t="array" ref="B273">INDEX(Countries!D41:D533, MATCH(A273, Countries!B41:B533, 0))</f>
        <v/>
      </c>
      <c r="C273" s="163" t="inlineStr">
        <is>
          <t>Seagrass</t>
        </is>
      </c>
      <c r="D273" s="176" t="n">
        <v>3.4</v>
      </c>
      <c r="G273" s="126" t="n"/>
      <c r="H273" s="126" t="n"/>
      <c r="I273" s="126" t="n"/>
    </row>
    <row r="274">
      <c r="A274" s="126" t="inlineStr">
        <is>
          <t>Dominican republic</t>
        </is>
      </c>
      <c r="B274" s="195">
        <f t="array" ref="B274">INDEX(Countries!D42:D534, MATCH(A274, Countries!B42:B534, 0))</f>
        <v/>
      </c>
      <c r="C274" s="163" t="inlineStr">
        <is>
          <t>Seagrass</t>
        </is>
      </c>
      <c r="D274" s="176" t="n">
        <v>3.4</v>
      </c>
      <c r="G274" s="126" t="n"/>
      <c r="H274" s="126" t="n"/>
      <c r="I274" s="126" t="n"/>
    </row>
    <row r="275">
      <c r="A275" s="126" t="inlineStr">
        <is>
          <t>Ecuador</t>
        </is>
      </c>
      <c r="B275" s="195">
        <f t="array" ref="B275">INDEX(Countries!D43:D535, MATCH(A275, Countries!B43:B535, 0))</f>
        <v/>
      </c>
      <c r="C275" s="163" t="inlineStr">
        <is>
          <t>Seagrass</t>
        </is>
      </c>
      <c r="D275" s="176" t="n">
        <v>3.4</v>
      </c>
      <c r="G275" s="126" t="n"/>
      <c r="H275" s="126" t="n"/>
      <c r="I275" s="126" t="n"/>
    </row>
    <row r="276">
      <c r="A276" s="126" t="inlineStr">
        <is>
          <t>Egypt</t>
        </is>
      </c>
      <c r="B276" s="195">
        <f t="array" ref="B276">INDEX(Countries!D44:D536, MATCH(A276, Countries!B44:B536, 0))</f>
        <v/>
      </c>
      <c r="C276" s="163" t="inlineStr">
        <is>
          <t>Seagrass</t>
        </is>
      </c>
      <c r="D276" s="176" t="n">
        <v>3.4</v>
      </c>
      <c r="G276" s="126" t="n"/>
      <c r="H276" s="126" t="n"/>
      <c r="I276" s="126" t="n"/>
    </row>
    <row r="277">
      <c r="A277" s="126" t="inlineStr">
        <is>
          <t>El Salvador</t>
        </is>
      </c>
      <c r="B277" s="195">
        <f t="array" ref="B277">INDEX(Countries!D45:D537, MATCH(A277, Countries!B45:B537, 0))</f>
        <v/>
      </c>
      <c r="C277" s="163" t="inlineStr">
        <is>
          <t>Seagrass</t>
        </is>
      </c>
      <c r="D277" s="176" t="n">
        <v>3.4</v>
      </c>
      <c r="G277" s="126" t="n"/>
      <c r="H277" s="126" t="n"/>
      <c r="I277" s="126" t="n"/>
    </row>
    <row r="278">
      <c r="A278" s="126" t="inlineStr">
        <is>
          <t>Equatorial Guinea</t>
        </is>
      </c>
      <c r="B278" s="195">
        <f t="array" ref="B278">INDEX(Countries!D46:D538, MATCH(A278, Countries!B46:B538, 0))</f>
        <v/>
      </c>
      <c r="C278" s="163" t="inlineStr">
        <is>
          <t>Seagrass</t>
        </is>
      </c>
      <c r="D278" s="176" t="n">
        <v>3.4</v>
      </c>
      <c r="G278" s="126" t="n"/>
      <c r="H278" s="126" t="n"/>
      <c r="I278" s="126" t="n"/>
    </row>
    <row r="279">
      <c r="A279" s="126" t="inlineStr">
        <is>
          <t>Eritrea</t>
        </is>
      </c>
      <c r="B279" s="195">
        <f t="array" ref="B279">INDEX(Countries!D47:D539, MATCH(A279, Countries!B47:B539, 0))</f>
        <v/>
      </c>
      <c r="C279" s="163" t="inlineStr">
        <is>
          <t>Seagrass</t>
        </is>
      </c>
      <c r="D279" s="176" t="n">
        <v>3.4</v>
      </c>
      <c r="G279" s="126" t="n"/>
      <c r="H279" s="126" t="n"/>
      <c r="I279" s="126" t="n"/>
    </row>
    <row r="280">
      <c r="A280" s="126" t="inlineStr">
        <is>
          <t>Fiji</t>
        </is>
      </c>
      <c r="B280" s="195">
        <f t="array" ref="B280">INDEX(Countries!D48:D540, MATCH(A280, Countries!B48:B540, 0))</f>
        <v/>
      </c>
      <c r="C280" s="163" t="inlineStr">
        <is>
          <t>Seagrass</t>
        </is>
      </c>
      <c r="D280" s="176" t="n">
        <v>3.4</v>
      </c>
      <c r="G280" s="126" t="n"/>
      <c r="H280" s="126" t="n"/>
      <c r="I280" s="126" t="n"/>
    </row>
    <row r="281">
      <c r="A281" s="126" t="inlineStr">
        <is>
          <t>French Guiana</t>
        </is>
      </c>
      <c r="B281" s="195">
        <f t="array" ref="B281">INDEX(Countries!D49:D541, MATCH(A281, Countries!B49:B541, 0))</f>
        <v/>
      </c>
      <c r="C281" s="163" t="inlineStr">
        <is>
          <t>Seagrass</t>
        </is>
      </c>
      <c r="D281" s="176" t="n">
        <v>3.4</v>
      </c>
      <c r="G281" s="126" t="n"/>
      <c r="H281" s="126" t="n"/>
      <c r="I281" s="126" t="n"/>
    </row>
    <row r="282">
      <c r="A282" s="126" t="inlineStr">
        <is>
          <t>French Polynesia</t>
        </is>
      </c>
      <c r="B282" s="195">
        <f t="array" ref="B282">INDEX(Countries!D50:D542, MATCH(A282, Countries!B50:B542, 0))</f>
        <v/>
      </c>
      <c r="C282" s="163" t="inlineStr">
        <is>
          <t>Seagrass</t>
        </is>
      </c>
      <c r="D282" s="176" t="n">
        <v>3.4</v>
      </c>
      <c r="G282" s="126" t="n"/>
      <c r="H282" s="126" t="n"/>
      <c r="I282" s="126" t="n"/>
    </row>
    <row r="283">
      <c r="A283" s="126" t="inlineStr">
        <is>
          <t>French Southern Territories</t>
        </is>
      </c>
      <c r="B283" s="195">
        <f t="array" ref="B283">INDEX(Countries!D51:D543, MATCH(A283, Countries!B51:B543, 0))</f>
        <v/>
      </c>
      <c r="C283" s="163" t="inlineStr">
        <is>
          <t>Seagrass</t>
        </is>
      </c>
      <c r="D283" s="176" t="n">
        <v>3.4</v>
      </c>
      <c r="G283" s="126" t="n"/>
      <c r="H283" s="126" t="n"/>
      <c r="I283" s="126" t="n"/>
    </row>
    <row r="284">
      <c r="A284" s="126" t="inlineStr">
        <is>
          <t>Gabon</t>
        </is>
      </c>
      <c r="B284" s="195">
        <f t="array" ref="B284">INDEX(Countries!D52:D544, MATCH(A284, Countries!B52:B544, 0))</f>
        <v/>
      </c>
      <c r="C284" s="163" t="inlineStr">
        <is>
          <t>Seagrass</t>
        </is>
      </c>
      <c r="D284" s="176" t="n">
        <v>3.4</v>
      </c>
      <c r="G284" s="126" t="n"/>
      <c r="H284" s="126" t="n"/>
      <c r="I284" s="126" t="n"/>
    </row>
    <row r="285">
      <c r="A285" s="126" t="inlineStr">
        <is>
          <t>Gambia</t>
        </is>
      </c>
      <c r="B285" s="195">
        <f t="array" ref="B285">INDEX(Countries!D53:D545, MATCH(A285, Countries!B53:B545, 0))</f>
        <v/>
      </c>
      <c r="C285" s="163" t="inlineStr">
        <is>
          <t>Seagrass</t>
        </is>
      </c>
      <c r="D285" s="176" t="n">
        <v>3.4</v>
      </c>
      <c r="G285" s="126" t="n"/>
      <c r="H285" s="126" t="n"/>
      <c r="I285" s="126" t="n"/>
    </row>
    <row r="286">
      <c r="A286" s="126" t="inlineStr">
        <is>
          <t>Ghana</t>
        </is>
      </c>
      <c r="B286" s="195">
        <f t="array" ref="B286">INDEX(Countries!D54:D546, MATCH(A286, Countries!B54:B546, 0))</f>
        <v/>
      </c>
      <c r="C286" s="163" t="inlineStr">
        <is>
          <t>Seagrass</t>
        </is>
      </c>
      <c r="D286" s="176" t="n">
        <v>3.4</v>
      </c>
      <c r="G286" s="126" t="n"/>
      <c r="H286" s="126" t="n"/>
      <c r="I286" s="126" t="n"/>
    </row>
    <row r="287">
      <c r="A287" s="126" t="inlineStr">
        <is>
          <t>Grenada</t>
        </is>
      </c>
      <c r="B287" s="195">
        <f t="array" ref="B287">INDEX(Countries!D55:D547, MATCH(A287, Countries!B55:B547, 0))</f>
        <v/>
      </c>
      <c r="C287" s="163" t="inlineStr">
        <is>
          <t>Seagrass</t>
        </is>
      </c>
      <c r="D287" s="176" t="n">
        <v>3.4</v>
      </c>
      <c r="G287" s="126" t="n"/>
      <c r="H287" s="126" t="n"/>
      <c r="I287" s="126" t="n"/>
    </row>
    <row r="288">
      <c r="A288" s="126" t="inlineStr">
        <is>
          <t>Guadeloupe</t>
        </is>
      </c>
      <c r="B288" s="195">
        <f t="array" ref="B288">INDEX(Countries!D56:D548, MATCH(A288, Countries!B56:B548, 0))</f>
        <v/>
      </c>
      <c r="C288" s="163" t="inlineStr">
        <is>
          <t>Seagrass</t>
        </is>
      </c>
      <c r="D288" s="176" t="n">
        <v>3.4</v>
      </c>
      <c r="G288" s="126" t="n"/>
      <c r="H288" s="126" t="n"/>
      <c r="I288" s="126" t="n"/>
    </row>
    <row r="289">
      <c r="A289" s="126" t="inlineStr">
        <is>
          <t>Guam</t>
        </is>
      </c>
      <c r="B289" s="195">
        <f t="array" ref="B289">INDEX(Countries!D57:D549, MATCH(A289, Countries!B57:B549, 0))</f>
        <v/>
      </c>
      <c r="C289" s="163" t="inlineStr">
        <is>
          <t>Seagrass</t>
        </is>
      </c>
      <c r="D289" s="176" t="n">
        <v>3.4</v>
      </c>
      <c r="G289" s="126" t="n"/>
      <c r="H289" s="126" t="n"/>
      <c r="I289" s="126" t="n"/>
    </row>
    <row r="290">
      <c r="A290" s="126" t="inlineStr">
        <is>
          <t>Guatemala</t>
        </is>
      </c>
      <c r="B290" s="195">
        <f t="array" ref="B290">INDEX(Countries!D58:D550, MATCH(A290, Countries!B58:B550, 0))</f>
        <v/>
      </c>
      <c r="C290" s="163" t="inlineStr">
        <is>
          <t>Seagrass</t>
        </is>
      </c>
      <c r="D290" s="176" t="n">
        <v>3.4</v>
      </c>
      <c r="G290" s="126" t="n"/>
      <c r="H290" s="126" t="n"/>
      <c r="I290" s="126" t="n"/>
    </row>
    <row r="291">
      <c r="A291" s="126" t="inlineStr">
        <is>
          <t>Guinea</t>
        </is>
      </c>
      <c r="B291" s="195">
        <f t="array" ref="B291">INDEX(Countries!D59:D551, MATCH(A291, Countries!B59:B551, 0))</f>
        <v/>
      </c>
      <c r="C291" s="163" t="inlineStr">
        <is>
          <t>Seagrass</t>
        </is>
      </c>
      <c r="D291" s="176" t="n">
        <v>3.4</v>
      </c>
      <c r="G291" s="126" t="n"/>
      <c r="H291" s="126" t="n"/>
      <c r="I291" s="126" t="n"/>
    </row>
    <row r="292">
      <c r="A292" s="126" t="inlineStr">
        <is>
          <t>Guinea-Bissau</t>
        </is>
      </c>
      <c r="B292" s="195">
        <f t="array" ref="B292">INDEX(Countries!D60:D552, MATCH(A292, Countries!B60:B552, 0))</f>
        <v/>
      </c>
      <c r="C292" s="163" t="inlineStr">
        <is>
          <t>Seagrass</t>
        </is>
      </c>
      <c r="D292" s="176" t="n">
        <v>3.4</v>
      </c>
      <c r="G292" s="126" t="n"/>
      <c r="H292" s="126" t="n"/>
      <c r="I292" s="126" t="n"/>
    </row>
    <row r="293">
      <c r="A293" s="126" t="inlineStr">
        <is>
          <t>Guyana</t>
        </is>
      </c>
      <c r="B293" s="195">
        <f t="array" ref="B293">INDEX(Countries!D61:D553, MATCH(A293, Countries!B61:B553, 0))</f>
        <v/>
      </c>
      <c r="C293" s="163" t="inlineStr">
        <is>
          <t>Seagrass</t>
        </is>
      </c>
      <c r="D293" s="176" t="n">
        <v>3.4</v>
      </c>
      <c r="G293" s="126" t="n"/>
      <c r="H293" s="126" t="n"/>
      <c r="I293" s="126" t="n"/>
    </row>
    <row r="294">
      <c r="A294" s="126" t="inlineStr">
        <is>
          <t>Haiti</t>
        </is>
      </c>
      <c r="B294" s="195">
        <f t="array" ref="B294">INDEX(Countries!D62:D554, MATCH(A294, Countries!B62:B554, 0))</f>
        <v/>
      </c>
      <c r="C294" s="163" t="inlineStr">
        <is>
          <t>Seagrass</t>
        </is>
      </c>
      <c r="D294" s="176" t="n">
        <v>3.4</v>
      </c>
      <c r="G294" s="126" t="n"/>
      <c r="H294" s="126" t="n"/>
      <c r="I294" s="126" t="n"/>
    </row>
    <row r="295">
      <c r="A295" s="126" t="inlineStr">
        <is>
          <t>Honduras</t>
        </is>
      </c>
      <c r="B295" s="195">
        <f t="array" ref="B295">INDEX(Countries!D63:D555, MATCH(A295, Countries!B63:B555, 0))</f>
        <v/>
      </c>
      <c r="C295" s="163" t="inlineStr">
        <is>
          <t>Seagrass</t>
        </is>
      </c>
      <c r="D295" s="176" t="n">
        <v>3.4</v>
      </c>
      <c r="G295" s="126" t="n"/>
      <c r="H295" s="126" t="n"/>
      <c r="I295" s="126" t="n"/>
    </row>
    <row r="296">
      <c r="A296" s="126" t="inlineStr">
        <is>
          <t>Iran (Islamic Republic of)</t>
        </is>
      </c>
      <c r="B296" s="195">
        <f t="array" ref="B296">INDEX(Countries!D64:D556, MATCH(A296, Countries!B64:B556, 0))</f>
        <v/>
      </c>
      <c r="C296" s="163" t="inlineStr">
        <is>
          <t>Seagrass</t>
        </is>
      </c>
      <c r="D296" s="176" t="n">
        <v>3.4</v>
      </c>
      <c r="G296" s="126" t="n"/>
      <c r="H296" s="126" t="n"/>
      <c r="I296" s="126" t="n"/>
    </row>
    <row r="297">
      <c r="A297" s="126" t="inlineStr">
        <is>
          <t>Jamaica</t>
        </is>
      </c>
      <c r="B297" s="195">
        <f t="array" ref="B297">INDEX(Countries!D65:D557, MATCH(A297, Countries!B65:B557, 0))</f>
        <v/>
      </c>
      <c r="C297" s="163" t="inlineStr">
        <is>
          <t>Seagrass</t>
        </is>
      </c>
      <c r="D297" s="176" t="n">
        <v>3.4</v>
      </c>
      <c r="G297" s="126" t="n"/>
      <c r="H297" s="126" t="n"/>
      <c r="I297" s="126" t="n"/>
    </row>
    <row r="298">
      <c r="A298" s="126" t="inlineStr">
        <is>
          <t>Japan</t>
        </is>
      </c>
      <c r="B298" s="195">
        <f t="array" ref="B298">INDEX(Countries!D66:D558, MATCH(A298, Countries!B66:B558, 0))</f>
        <v/>
      </c>
      <c r="C298" s="163" t="inlineStr">
        <is>
          <t>Seagrass</t>
        </is>
      </c>
      <c r="D298" s="176" t="n">
        <v>3.4</v>
      </c>
      <c r="G298" s="126" t="n"/>
      <c r="H298" s="126" t="n"/>
      <c r="I298" s="126" t="n"/>
    </row>
    <row r="299">
      <c r="A299" s="126" t="inlineStr">
        <is>
          <t>Kiribati</t>
        </is>
      </c>
      <c r="B299" s="195">
        <f t="array" ref="B299">INDEX(Countries!D67:D559, MATCH(A299, Countries!B67:B559, 0))</f>
        <v/>
      </c>
      <c r="C299" s="163" t="inlineStr">
        <is>
          <t>Seagrass</t>
        </is>
      </c>
      <c r="D299" s="176" t="n">
        <v>3.4</v>
      </c>
      <c r="G299" s="126" t="n"/>
      <c r="H299" s="126" t="n"/>
      <c r="I299" s="126" t="n"/>
    </row>
    <row r="300">
      <c r="A300" s="126" t="inlineStr">
        <is>
          <t>Liberia</t>
        </is>
      </c>
      <c r="B300" s="195">
        <f t="array" ref="B300">INDEX(Countries!D68:D560, MATCH(A300, Countries!B68:B560, 0))</f>
        <v/>
      </c>
      <c r="C300" s="163" t="inlineStr">
        <is>
          <t>Seagrass</t>
        </is>
      </c>
      <c r="D300" s="176" t="n">
        <v>3.4</v>
      </c>
      <c r="G300" s="126" t="n"/>
      <c r="H300" s="126" t="n"/>
      <c r="I300" s="126" t="n"/>
    </row>
    <row r="301">
      <c r="A301" s="126" t="inlineStr">
        <is>
          <t>Madagascar</t>
        </is>
      </c>
      <c r="B301" s="195">
        <f t="array" ref="B301">INDEX(Countries!D69:D561, MATCH(A301, Countries!B69:B561, 0))</f>
        <v/>
      </c>
      <c r="C301" s="163" t="inlineStr">
        <is>
          <t>Seagrass</t>
        </is>
      </c>
      <c r="D301" s="176" t="n">
        <v>3.4</v>
      </c>
      <c r="G301" s="126" t="n"/>
      <c r="H301" s="126" t="n"/>
      <c r="I301" s="126" t="n"/>
    </row>
    <row r="302">
      <c r="A302" s="126" t="inlineStr">
        <is>
          <t>Malaysia</t>
        </is>
      </c>
      <c r="B302" s="195">
        <f t="array" ref="B302">INDEX(Countries!D70:D562, MATCH(A302, Countries!B70:B562, 0))</f>
        <v/>
      </c>
      <c r="C302" s="163" t="inlineStr">
        <is>
          <t>Seagrass</t>
        </is>
      </c>
      <c r="D302" s="176" t="n">
        <v>3.4</v>
      </c>
      <c r="G302" s="126" t="n"/>
      <c r="H302" s="126" t="n"/>
      <c r="I302" s="126" t="n"/>
    </row>
    <row r="303">
      <c r="A303" s="126" t="inlineStr">
        <is>
          <t>Maldives</t>
        </is>
      </c>
      <c r="B303" s="195">
        <f t="array" ref="B303">INDEX(Countries!D71:D563, MATCH(A303, Countries!B71:B563, 0))</f>
        <v/>
      </c>
      <c r="C303" s="163" t="inlineStr">
        <is>
          <t>Seagrass</t>
        </is>
      </c>
      <c r="D303" s="176" t="n">
        <v>3.4</v>
      </c>
      <c r="G303" s="126" t="n"/>
      <c r="H303" s="126" t="n"/>
      <c r="I303" s="126" t="n"/>
    </row>
    <row r="304">
      <c r="A304" s="126" t="inlineStr">
        <is>
          <t>Marshall Islands</t>
        </is>
      </c>
      <c r="B304" s="195">
        <f t="array" ref="B304">INDEX(Countries!D72:D564, MATCH(A304, Countries!B72:B564, 0))</f>
        <v/>
      </c>
      <c r="C304" s="163" t="inlineStr">
        <is>
          <t>Seagrass</t>
        </is>
      </c>
      <c r="D304" s="176" t="n">
        <v>3.4</v>
      </c>
      <c r="G304" s="126" t="n"/>
      <c r="H304" s="126" t="n"/>
      <c r="I304" s="126" t="n"/>
    </row>
    <row r="305">
      <c r="A305" s="126" t="inlineStr">
        <is>
          <t>Martinique</t>
        </is>
      </c>
      <c r="B305" s="195">
        <f t="array" ref="B305">INDEX(Countries!D73:D565, MATCH(A305, Countries!B73:B565, 0))</f>
        <v/>
      </c>
      <c r="C305" s="163" t="inlineStr">
        <is>
          <t>Seagrass</t>
        </is>
      </c>
      <c r="D305" s="176" t="n">
        <v>3.4</v>
      </c>
      <c r="G305" s="126" t="n"/>
      <c r="H305" s="126" t="n"/>
      <c r="I305" s="126" t="n"/>
    </row>
    <row r="306">
      <c r="A306" s="126" t="inlineStr">
        <is>
          <t>Mauritania</t>
        </is>
      </c>
      <c r="B306" s="195">
        <f t="array" ref="B306">INDEX(Countries!D74:D566, MATCH(A306, Countries!B74:B566, 0))</f>
        <v/>
      </c>
      <c r="C306" s="163" t="inlineStr">
        <is>
          <t>Seagrass</t>
        </is>
      </c>
      <c r="D306" s="176" t="n">
        <v>3.4</v>
      </c>
      <c r="G306" s="126" t="n"/>
      <c r="H306" s="126" t="n"/>
      <c r="I306" s="126" t="n"/>
    </row>
    <row r="307">
      <c r="A307" s="126" t="inlineStr">
        <is>
          <t>Mauritius</t>
        </is>
      </c>
      <c r="B307" s="195">
        <f t="array" ref="B307">INDEX(Countries!D75:D567, MATCH(A307, Countries!B75:B567, 0))</f>
        <v/>
      </c>
      <c r="C307" s="163" t="inlineStr">
        <is>
          <t>Seagrass</t>
        </is>
      </c>
      <c r="D307" s="176" t="n">
        <v>3.4</v>
      </c>
      <c r="G307" s="126" t="n"/>
      <c r="H307" s="126" t="n"/>
      <c r="I307" s="126" t="n"/>
    </row>
    <row r="308">
      <c r="A308" s="126" t="inlineStr">
        <is>
          <t>Mayotte</t>
        </is>
      </c>
      <c r="B308" s="195">
        <f t="array" ref="B308">INDEX(Countries!D76:D568, MATCH(A308, Countries!B76:B568, 0))</f>
        <v/>
      </c>
      <c r="C308" s="163" t="inlineStr">
        <is>
          <t>Seagrass</t>
        </is>
      </c>
      <c r="D308" s="176" t="n">
        <v>3.4</v>
      </c>
      <c r="G308" s="126" t="n"/>
      <c r="H308" s="126" t="n"/>
      <c r="I308" s="126" t="n"/>
    </row>
    <row r="309">
      <c r="A309" s="126" t="inlineStr">
        <is>
          <t>Micronesia (Federated States of)</t>
        </is>
      </c>
      <c r="B309" s="195">
        <f t="array" ref="B309">INDEX(Countries!D77:D569, MATCH(A309, Countries!B77:B569, 0))</f>
        <v/>
      </c>
      <c r="C309" s="163" t="inlineStr">
        <is>
          <t>Seagrass</t>
        </is>
      </c>
      <c r="D309" s="176" t="n">
        <v>3.4</v>
      </c>
      <c r="G309" s="126" t="n"/>
      <c r="H309" s="126" t="n"/>
      <c r="I309" s="126" t="n"/>
    </row>
    <row r="310">
      <c r="A310" s="126" t="inlineStr">
        <is>
          <t>Mozambique</t>
        </is>
      </c>
      <c r="B310" s="195">
        <f t="array" ref="B310">INDEX(Countries!D78:D570, MATCH(A310, Countries!B78:B570, 0))</f>
        <v/>
      </c>
      <c r="C310" s="163" t="inlineStr">
        <is>
          <t>Seagrass</t>
        </is>
      </c>
      <c r="D310" s="176" t="n">
        <v>3.4</v>
      </c>
      <c r="G310" s="126" t="n"/>
      <c r="H310" s="126" t="n"/>
      <c r="I310" s="126" t="n"/>
    </row>
    <row r="311">
      <c r="A311" s="126" t="inlineStr">
        <is>
          <t>Myanmar</t>
        </is>
      </c>
      <c r="B311" s="195">
        <f t="array" ref="B311">INDEX(Countries!D79:D571, MATCH(A311, Countries!B79:B571, 0))</f>
        <v/>
      </c>
      <c r="C311" s="163" t="inlineStr">
        <is>
          <t>Seagrass</t>
        </is>
      </c>
      <c r="D311" s="176" t="n">
        <v>3.4</v>
      </c>
      <c r="G311" s="126" t="n"/>
      <c r="H311" s="126" t="n"/>
      <c r="I311" s="126" t="n"/>
    </row>
    <row r="312">
      <c r="A312" s="126" t="inlineStr">
        <is>
          <t>New Caledonia</t>
        </is>
      </c>
      <c r="B312" s="195">
        <f t="array" ref="B312">INDEX(Countries!D80:D572, MATCH(A312, Countries!B80:B572, 0))</f>
        <v/>
      </c>
      <c r="C312" s="163" t="inlineStr">
        <is>
          <t>Seagrass</t>
        </is>
      </c>
      <c r="D312" s="176" t="n">
        <v>3.4</v>
      </c>
      <c r="G312" s="126" t="n"/>
      <c r="H312" s="126" t="n"/>
      <c r="I312" s="126" t="n"/>
    </row>
    <row r="313">
      <c r="A313" s="126" t="inlineStr">
        <is>
          <t>New Zealand</t>
        </is>
      </c>
      <c r="B313" s="195">
        <f t="array" ref="B313">INDEX(Countries!D81:D573, MATCH(A313, Countries!B81:B573, 0))</f>
        <v/>
      </c>
      <c r="C313" s="163" t="inlineStr">
        <is>
          <t>Seagrass</t>
        </is>
      </c>
      <c r="D313" s="176" t="n">
        <v>3.4</v>
      </c>
      <c r="G313" s="126" t="n"/>
      <c r="H313" s="126" t="n"/>
      <c r="I313" s="126" t="n"/>
    </row>
    <row r="314">
      <c r="A314" s="126" t="inlineStr">
        <is>
          <t>Nicaragua</t>
        </is>
      </c>
      <c r="B314" s="195">
        <f t="array" ref="B314">INDEX(Countries!D82:D574, MATCH(A314, Countries!B82:B574, 0))</f>
        <v/>
      </c>
      <c r="C314" s="163" t="inlineStr">
        <is>
          <t>Seagrass</t>
        </is>
      </c>
      <c r="D314" s="176" t="n">
        <v>3.4</v>
      </c>
      <c r="G314" s="126" t="n"/>
      <c r="H314" s="126" t="n"/>
      <c r="I314" s="126" t="n"/>
    </row>
    <row r="315">
      <c r="A315" s="126" t="inlineStr">
        <is>
          <t>Nigeria</t>
        </is>
      </c>
      <c r="B315" s="195">
        <f t="array" ref="B315">INDEX(Countries!D83:D575, MATCH(A315, Countries!B83:B575, 0))</f>
        <v/>
      </c>
      <c r="C315" s="163" t="inlineStr">
        <is>
          <t>Seagrass</t>
        </is>
      </c>
      <c r="D315" s="176" t="n">
        <v>3.4</v>
      </c>
      <c r="G315" s="126" t="n"/>
      <c r="H315" s="126" t="n"/>
      <c r="I315" s="126" t="n"/>
    </row>
    <row r="316">
      <c r="A316" s="126" t="inlineStr">
        <is>
          <t>Oman</t>
        </is>
      </c>
      <c r="B316" s="195">
        <f t="array" ref="B316">INDEX(Countries!D84:D576, MATCH(A316, Countries!B84:B576, 0))</f>
        <v/>
      </c>
      <c r="C316" s="163" t="inlineStr">
        <is>
          <t>Seagrass</t>
        </is>
      </c>
      <c r="D316" s="176" t="n">
        <v>3.4</v>
      </c>
      <c r="G316" s="126" t="n"/>
      <c r="H316" s="126" t="n"/>
      <c r="I316" s="126" t="n"/>
    </row>
    <row r="317">
      <c r="A317" s="126" t="inlineStr">
        <is>
          <t>Pakistan</t>
        </is>
      </c>
      <c r="B317" s="195">
        <f t="array" ref="B317">INDEX(Countries!D85:D577, MATCH(A317, Countries!B85:B577, 0))</f>
        <v/>
      </c>
      <c r="C317" s="163" t="inlineStr">
        <is>
          <t>Seagrass</t>
        </is>
      </c>
      <c r="D317" s="176" t="n">
        <v>3.4</v>
      </c>
      <c r="G317" s="126" t="n"/>
      <c r="H317" s="126" t="n"/>
      <c r="I317" s="126" t="n"/>
    </row>
    <row r="318">
      <c r="A318" s="126" t="inlineStr">
        <is>
          <t>Palau</t>
        </is>
      </c>
      <c r="B318" s="195">
        <f t="array" ref="B318">INDEX(Countries!D86:D578, MATCH(A318, Countries!B86:B578, 0))</f>
        <v/>
      </c>
      <c r="C318" s="163" t="inlineStr">
        <is>
          <t>Seagrass</t>
        </is>
      </c>
      <c r="D318" s="176" t="n">
        <v>3.4</v>
      </c>
      <c r="G318" s="126" t="n"/>
      <c r="H318" s="126" t="n"/>
      <c r="I318" s="126" t="n"/>
    </row>
    <row r="319">
      <c r="A319" s="126" t="inlineStr">
        <is>
          <t>Panama</t>
        </is>
      </c>
      <c r="B319" s="195">
        <f t="array" ref="B319">INDEX(Countries!D87:D579, MATCH(A319, Countries!B87:B579, 0))</f>
        <v/>
      </c>
      <c r="C319" s="163" t="inlineStr">
        <is>
          <t>Seagrass</t>
        </is>
      </c>
      <c r="D319" s="176" t="n">
        <v>3.4</v>
      </c>
      <c r="G319" s="126" t="n"/>
      <c r="H319" s="126" t="n"/>
      <c r="I319" s="126" t="n"/>
    </row>
    <row r="320">
      <c r="A320" s="126" t="inlineStr">
        <is>
          <t>Papua New Guinea</t>
        </is>
      </c>
      <c r="B320" s="195">
        <f t="array" ref="B320">INDEX(Countries!D8:D580, MATCH(A320, Countries!B8:B580, 0))</f>
        <v/>
      </c>
      <c r="C320" s="163" t="inlineStr">
        <is>
          <t>Seagrass</t>
        </is>
      </c>
      <c r="D320" s="176" t="n">
        <v>3.4</v>
      </c>
      <c r="G320" s="126" t="n"/>
      <c r="H320" s="126" t="n"/>
      <c r="I320" s="126" t="n"/>
    </row>
    <row r="321">
      <c r="A321" s="126" t="inlineStr">
        <is>
          <t>Peru</t>
        </is>
      </c>
      <c r="B321" s="195">
        <f t="array" ref="B321">INDEX(Countries!D9:D581, MATCH(A321, Countries!B9:B581, 0))</f>
        <v/>
      </c>
      <c r="C321" s="163" t="inlineStr">
        <is>
          <t>Seagrass</t>
        </is>
      </c>
      <c r="D321" s="176" t="n">
        <v>3.4</v>
      </c>
      <c r="G321" s="126" t="n"/>
      <c r="H321" s="126" t="n"/>
      <c r="I321" s="126" t="n"/>
    </row>
    <row r="322">
      <c r="A322" s="126" t="inlineStr">
        <is>
          <t>Philippines</t>
        </is>
      </c>
      <c r="B322" s="195">
        <f t="array" ref="B322">INDEX(Countries!D1:D582, MATCH(A322, Countries!B1:B582, 0))</f>
        <v/>
      </c>
      <c r="C322" s="163" t="inlineStr">
        <is>
          <t>Seagrass</t>
        </is>
      </c>
      <c r="D322" s="176" t="n">
        <v>3.4</v>
      </c>
      <c r="G322" s="126" t="n"/>
      <c r="H322" s="126" t="n"/>
      <c r="I322" s="126" t="n"/>
    </row>
    <row r="323">
      <c r="A323" s="126" t="inlineStr">
        <is>
          <t>Puerto Rico</t>
        </is>
      </c>
      <c r="B323" s="195">
        <f t="array" ref="B323">INDEX(Countries!D91:D583, MATCH(A323, Countries!B91:B583, 0))</f>
        <v/>
      </c>
      <c r="C323" s="163" t="inlineStr">
        <is>
          <t>Seagrass</t>
        </is>
      </c>
      <c r="D323" s="176" t="n">
        <v>3.4</v>
      </c>
      <c r="G323" s="126" t="n"/>
      <c r="H323" s="126" t="n"/>
      <c r="I323" s="126" t="n"/>
    </row>
    <row r="324">
      <c r="A324" s="126" t="inlineStr">
        <is>
          <t>Qatar</t>
        </is>
      </c>
      <c r="B324" s="195">
        <f t="array" ref="B324">INDEX(Countries!D92:D584, MATCH(A324, Countries!B92:B584, 0))</f>
        <v/>
      </c>
      <c r="C324" s="163" t="inlineStr">
        <is>
          <t>Seagrass</t>
        </is>
      </c>
      <c r="D324" s="176" t="n">
        <v>3.4</v>
      </c>
      <c r="G324" s="126" t="n"/>
      <c r="H324" s="126" t="n"/>
      <c r="I324" s="126" t="n"/>
    </row>
    <row r="325">
      <c r="A325" s="126" t="inlineStr">
        <is>
          <t>Congo</t>
        </is>
      </c>
      <c r="B325" s="195">
        <f t="array" ref="B325">INDEX(Countries!D1:D585, MATCH(A325, Countries!B1:B585, 0))</f>
        <v/>
      </c>
      <c r="C325" s="163" t="inlineStr">
        <is>
          <t>Seagrass</t>
        </is>
      </c>
      <c r="D325" s="176" t="n">
        <v>3.4</v>
      </c>
      <c r="G325" s="126" t="n"/>
      <c r="H325" s="126" t="n"/>
      <c r="I325" s="126" t="n"/>
    </row>
    <row r="326">
      <c r="A326" s="126" t="inlineStr">
        <is>
          <t>Saint Kitts and Nevis</t>
        </is>
      </c>
      <c r="B326" s="195">
        <f t="array" ref="B326">INDEX(Countries!D94:D586, MATCH(A326, Countries!B94:B586, 0))</f>
        <v/>
      </c>
      <c r="C326" s="163" t="inlineStr">
        <is>
          <t>Seagrass</t>
        </is>
      </c>
      <c r="D326" s="176" t="n">
        <v>3.4</v>
      </c>
      <c r="G326" s="126" t="n"/>
      <c r="H326" s="126" t="n"/>
      <c r="I326" s="126" t="n"/>
    </row>
    <row r="327">
      <c r="A327" s="126" t="inlineStr">
        <is>
          <t>Saint Lucia</t>
        </is>
      </c>
      <c r="B327" s="195">
        <f t="array" ref="B327">INDEX(Countries!D95:D587, MATCH(A327, Countries!B95:B587, 0))</f>
        <v/>
      </c>
      <c r="C327" s="163" t="inlineStr">
        <is>
          <t>Seagrass</t>
        </is>
      </c>
      <c r="D327" s="176" t="n">
        <v>3.4</v>
      </c>
      <c r="G327" s="126" t="n"/>
      <c r="H327" s="126" t="n"/>
      <c r="I327" s="126" t="n"/>
    </row>
    <row r="328">
      <c r="A328" s="126" t="inlineStr">
        <is>
          <t>Saint Vincent and the Grenadines</t>
        </is>
      </c>
      <c r="B328" s="195">
        <f t="array" ref="B328">INDEX(Countries!D96:D588, MATCH(A328, Countries!B96:B588, 0))</f>
        <v/>
      </c>
      <c r="C328" s="163" t="inlineStr">
        <is>
          <t>Seagrass</t>
        </is>
      </c>
      <c r="D328" s="176" t="n">
        <v>3.4</v>
      </c>
      <c r="G328" s="126" t="n"/>
      <c r="H328" s="126" t="n"/>
      <c r="I328" s="126" t="n"/>
    </row>
    <row r="329">
      <c r="A329" s="126" t="inlineStr">
        <is>
          <t>Saint Martin (French part)</t>
        </is>
      </c>
      <c r="B329" s="195">
        <f t="array" ref="B329">INDEX(Countries!D97:D589, MATCH(A329, Countries!B97:B589, 0))</f>
        <v/>
      </c>
      <c r="C329" s="163" t="inlineStr">
        <is>
          <t>Seagrass</t>
        </is>
      </c>
      <c r="D329" s="176" t="n">
        <v>3.4</v>
      </c>
      <c r="G329" s="126" t="n"/>
      <c r="H329" s="126" t="n"/>
      <c r="I329" s="126" t="n"/>
    </row>
    <row r="330">
      <c r="A330" s="126" t="inlineStr">
        <is>
          <t>Samoa</t>
        </is>
      </c>
      <c r="B330" s="195">
        <f t="array" ref="B330">INDEX(Countries!D98:D590, MATCH(A330, Countries!B98:B590, 0))</f>
        <v/>
      </c>
      <c r="C330" s="163" t="inlineStr">
        <is>
          <t>Seagrass</t>
        </is>
      </c>
      <c r="D330" s="176" t="n">
        <v>3.4</v>
      </c>
      <c r="G330" s="126" t="n"/>
      <c r="H330" s="126" t="n"/>
      <c r="I330" s="126" t="n"/>
    </row>
    <row r="331">
      <c r="A331" s="126" t="inlineStr">
        <is>
          <t>Sao Tome and Principe</t>
        </is>
      </c>
      <c r="B331" s="195">
        <f t="array" ref="B331">INDEX(Countries!D99:D591, MATCH(A331, Countries!B99:B591, 0))</f>
        <v/>
      </c>
      <c r="C331" s="163" t="inlineStr">
        <is>
          <t>Seagrass</t>
        </is>
      </c>
      <c r="D331" s="176" t="n">
        <v>3.4</v>
      </c>
      <c r="G331" s="126" t="n"/>
      <c r="H331" s="126" t="n"/>
      <c r="I331" s="126" t="n"/>
    </row>
    <row r="332">
      <c r="A332" s="126" t="inlineStr">
        <is>
          <t>Saudi Arabia</t>
        </is>
      </c>
      <c r="B332" s="195">
        <f t="array" ref="B332">INDEX(Countries!D100:D592, MATCH(A332, Countries!B100:B592, 0))</f>
        <v/>
      </c>
      <c r="C332" s="163" t="inlineStr">
        <is>
          <t>Seagrass</t>
        </is>
      </c>
      <c r="D332" s="176" t="n">
        <v>3.4</v>
      </c>
      <c r="G332" s="126" t="n"/>
      <c r="H332" s="126" t="n"/>
      <c r="I332" s="126" t="n"/>
    </row>
    <row r="333">
      <c r="A333" s="126" t="inlineStr">
        <is>
          <t>Senegal</t>
        </is>
      </c>
      <c r="B333" s="195">
        <f t="array" ref="B333">INDEX(Countries!D101:D593, MATCH(A333, Countries!B101:B593, 0))</f>
        <v/>
      </c>
      <c r="C333" s="163" t="inlineStr">
        <is>
          <t>Seagrass</t>
        </is>
      </c>
      <c r="D333" s="176" t="n">
        <v>3.4</v>
      </c>
      <c r="G333" s="126" t="n"/>
      <c r="H333" s="126" t="n"/>
      <c r="I333" s="126" t="n"/>
    </row>
    <row r="334">
      <c r="A334" s="126" t="inlineStr">
        <is>
          <t>Seychelles</t>
        </is>
      </c>
      <c r="B334" s="195">
        <f t="array" ref="B334">INDEX(Countries!D102:D594, MATCH(A334, Countries!B102:B594, 0))</f>
        <v/>
      </c>
      <c r="C334" s="163" t="inlineStr">
        <is>
          <t>Seagrass</t>
        </is>
      </c>
      <c r="D334" s="176" t="n">
        <v>3.4</v>
      </c>
      <c r="G334" s="126" t="n"/>
      <c r="H334" s="126" t="n"/>
      <c r="I334" s="126" t="n"/>
    </row>
    <row r="335">
      <c r="A335" s="126" t="inlineStr">
        <is>
          <t>Sierra Leone</t>
        </is>
      </c>
      <c r="B335" s="195">
        <f t="array" ref="B335">INDEX(Countries!D103:D595, MATCH(A335, Countries!B103:B595, 0))</f>
        <v/>
      </c>
      <c r="C335" s="163" t="inlineStr">
        <is>
          <t>Seagrass</t>
        </is>
      </c>
      <c r="D335" s="176" t="n">
        <v>3.4</v>
      </c>
      <c r="G335" s="126" t="n"/>
      <c r="H335" s="126" t="n"/>
      <c r="I335" s="126" t="n"/>
    </row>
    <row r="336">
      <c r="A336" s="126" t="inlineStr">
        <is>
          <t>Singapore</t>
        </is>
      </c>
      <c r="B336" s="195">
        <f t="array" ref="B336">INDEX(Countries!D104:D596, MATCH(A336, Countries!B104:B596, 0))</f>
        <v/>
      </c>
      <c r="C336" s="163" t="inlineStr">
        <is>
          <t>Seagrass</t>
        </is>
      </c>
      <c r="D336" s="176" t="n">
        <v>3.4</v>
      </c>
      <c r="G336" s="126" t="n"/>
      <c r="H336" s="126" t="n"/>
      <c r="I336" s="126" t="n"/>
    </row>
    <row r="337">
      <c r="A337" s="126" t="inlineStr">
        <is>
          <t>Sint Maarten (Dutch part)</t>
        </is>
      </c>
      <c r="B337" s="195">
        <f t="array" ref="B337">INDEX(Countries!D105:D597, MATCH(A337, Countries!B105:B597, 0))</f>
        <v/>
      </c>
      <c r="C337" s="163" t="inlineStr">
        <is>
          <t>Seagrass</t>
        </is>
      </c>
      <c r="D337" s="176" t="n">
        <v>3.4</v>
      </c>
      <c r="G337" s="126" t="n"/>
      <c r="H337" s="126" t="n"/>
      <c r="I337" s="126" t="n"/>
    </row>
    <row r="338">
      <c r="A338" s="126" t="inlineStr">
        <is>
          <t>Solomon Islands</t>
        </is>
      </c>
      <c r="B338" s="195">
        <f t="array" ref="B338">INDEX(Countries!D106:D598, MATCH(A338, Countries!B106:B598, 0))</f>
        <v/>
      </c>
      <c r="C338" s="163" t="inlineStr">
        <is>
          <t>Seagrass</t>
        </is>
      </c>
      <c r="D338" s="176" t="n">
        <v>3.4</v>
      </c>
      <c r="G338" s="126" t="n"/>
      <c r="H338" s="126" t="n"/>
      <c r="I338" s="126" t="n"/>
    </row>
    <row r="339">
      <c r="A339" s="126" t="inlineStr">
        <is>
          <t>Somalia</t>
        </is>
      </c>
      <c r="B339" s="195">
        <f t="array" ref="B339">INDEX(Countries!D107:D599, MATCH(A339, Countries!B107:B599, 0))</f>
        <v/>
      </c>
      <c r="C339" s="163" t="inlineStr">
        <is>
          <t>Seagrass</t>
        </is>
      </c>
      <c r="D339" s="176" t="n">
        <v>3.4</v>
      </c>
      <c r="G339" s="126" t="n"/>
      <c r="H339" s="126" t="n"/>
      <c r="I339" s="126" t="n"/>
    </row>
    <row r="340">
      <c r="A340" s="126" t="inlineStr">
        <is>
          <t>South Africa</t>
        </is>
      </c>
      <c r="B340" s="195">
        <f t="array" ref="B340">INDEX(Countries!D108:D600, MATCH(A340, Countries!B108:B600, 0))</f>
        <v/>
      </c>
      <c r="C340" s="163" t="inlineStr">
        <is>
          <t>Seagrass</t>
        </is>
      </c>
      <c r="D340" s="176" t="n">
        <v>3.4</v>
      </c>
      <c r="G340" s="126" t="n"/>
      <c r="H340" s="126" t="n"/>
      <c r="I340" s="126" t="n"/>
    </row>
    <row r="341">
      <c r="A341" s="126" t="inlineStr">
        <is>
          <t>Sri Lanka</t>
        </is>
      </c>
      <c r="B341" s="195">
        <f t="array" ref="B341">INDEX(Countries!D109:D601, MATCH(A341, Countries!B109:B601, 0))</f>
        <v/>
      </c>
      <c r="C341" s="163" t="inlineStr">
        <is>
          <t>Seagrass</t>
        </is>
      </c>
      <c r="D341" s="176" t="n">
        <v>3.4</v>
      </c>
      <c r="G341" s="126" t="n"/>
      <c r="H341" s="126" t="n"/>
      <c r="I341" s="126" t="n"/>
    </row>
    <row r="342">
      <c r="A342" s="126" t="inlineStr">
        <is>
          <t>Sudan</t>
        </is>
      </c>
      <c r="B342" s="195">
        <f t="array" ref="B342">INDEX(Countries!D110:D602, MATCH(A342, Countries!B110:B602, 0))</f>
        <v/>
      </c>
      <c r="C342" s="163" t="inlineStr">
        <is>
          <t>Seagrass</t>
        </is>
      </c>
      <c r="D342" s="176" t="n">
        <v>3.4</v>
      </c>
      <c r="G342" s="126" t="n"/>
      <c r="H342" s="126" t="n"/>
      <c r="I342" s="126" t="n"/>
    </row>
    <row r="343">
      <c r="A343" s="126" t="inlineStr">
        <is>
          <t>Suriname</t>
        </is>
      </c>
      <c r="B343" s="195">
        <f t="array" ref="B343">INDEX(Countries!D111:D603, MATCH(A343, Countries!B111:B603, 0))</f>
        <v/>
      </c>
      <c r="C343" s="163" t="inlineStr">
        <is>
          <t>Seagrass</t>
        </is>
      </c>
      <c r="D343" s="176" t="n">
        <v>3.4</v>
      </c>
      <c r="G343" s="126" t="n"/>
      <c r="H343" s="126" t="n"/>
      <c r="I343" s="126" t="n"/>
    </row>
    <row r="344">
      <c r="A344" s="126" t="inlineStr">
        <is>
          <t>Taiwan</t>
        </is>
      </c>
      <c r="B344" s="195">
        <f t="array" ref="B344">INDEX(Countries!D112:D604, MATCH(A344, Countries!B112:B604, 0))</f>
        <v/>
      </c>
      <c r="C344" s="163" t="inlineStr">
        <is>
          <t>Seagrass</t>
        </is>
      </c>
      <c r="D344" s="176" t="n">
        <v>3.4</v>
      </c>
      <c r="G344" s="126" t="n"/>
      <c r="H344" s="126" t="n"/>
      <c r="I344" s="126" t="n"/>
    </row>
    <row r="345">
      <c r="A345" s="126" t="inlineStr">
        <is>
          <t>Tanzania, United Republic of</t>
        </is>
      </c>
      <c r="B345" s="195">
        <f t="array" ref="B345">INDEX(Countries!D113:D605, MATCH(A345, Countries!B113:B605, 0))</f>
        <v/>
      </c>
      <c r="C345" s="163" t="inlineStr">
        <is>
          <t>Seagrass</t>
        </is>
      </c>
      <c r="D345" s="176" t="n">
        <v>3.4</v>
      </c>
      <c r="G345" s="126" t="n"/>
      <c r="H345" s="126" t="n"/>
      <c r="I345" s="126" t="n"/>
    </row>
    <row r="346">
      <c r="A346" s="126" t="inlineStr">
        <is>
          <t>Thailand</t>
        </is>
      </c>
      <c r="B346" s="195">
        <f t="array" ref="B346">INDEX(Countries!D113:D606, MATCH(A346, Countries!B113:B606, 0))</f>
        <v/>
      </c>
      <c r="C346" s="163" t="inlineStr">
        <is>
          <t>Seagrass</t>
        </is>
      </c>
      <c r="D346" s="176" t="n">
        <v>3.4</v>
      </c>
      <c r="G346" s="126" t="n"/>
      <c r="H346" s="126" t="n"/>
      <c r="I346" s="126" t="n"/>
    </row>
    <row r="347">
      <c r="A347" s="126" t="inlineStr">
        <is>
          <t>Timor-Leste</t>
        </is>
      </c>
      <c r="B347" s="195">
        <f t="array" ref="B347">INDEX(Countries!D114:D607, MATCH(A347, Countries!B114:B607, 0))</f>
        <v/>
      </c>
      <c r="C347" s="163" t="inlineStr">
        <is>
          <t>Seagrass</t>
        </is>
      </c>
      <c r="D347" s="176" t="n">
        <v>3.4</v>
      </c>
      <c r="G347" s="126" t="n"/>
      <c r="H347" s="126" t="n"/>
      <c r="I347" s="126" t="n"/>
    </row>
    <row r="348">
      <c r="A348" s="126" t="inlineStr">
        <is>
          <t>Togo</t>
        </is>
      </c>
      <c r="B348" s="195">
        <f t="array" ref="B348">INDEX(Countries!D115:D608, MATCH(A348, Countries!B115:B608, 0))</f>
        <v/>
      </c>
      <c r="C348" s="163" t="inlineStr">
        <is>
          <t>Seagrass</t>
        </is>
      </c>
      <c r="D348" s="176" t="n">
        <v>3.4</v>
      </c>
      <c r="G348" s="126" t="n"/>
      <c r="H348" s="126" t="n"/>
      <c r="I348" s="126" t="n"/>
    </row>
    <row r="349">
      <c r="A349" s="126" t="inlineStr">
        <is>
          <t>Tonga</t>
        </is>
      </c>
      <c r="B349" s="195">
        <f t="array" ref="B349">INDEX(Countries!D116:D609, MATCH(A349, Countries!B116:B609, 0))</f>
        <v/>
      </c>
      <c r="C349" s="163" t="inlineStr">
        <is>
          <t>Seagrass</t>
        </is>
      </c>
      <c r="D349" s="176" t="n">
        <v>3.4</v>
      </c>
      <c r="G349" s="126" t="n"/>
      <c r="H349" s="126" t="n"/>
      <c r="I349" s="126" t="n"/>
    </row>
    <row r="350">
      <c r="A350" s="126" t="inlineStr">
        <is>
          <t>Trinidad and Tobago</t>
        </is>
      </c>
      <c r="B350" s="195">
        <f t="array" ref="B350">INDEX(Countries!D117:D610, MATCH(A350, Countries!B117:B610, 0))</f>
        <v/>
      </c>
      <c r="C350" s="163" t="inlineStr">
        <is>
          <t>Seagrass</t>
        </is>
      </c>
      <c r="D350" s="176" t="n">
        <v>3.4</v>
      </c>
      <c r="G350" s="126" t="n"/>
      <c r="H350" s="126" t="n"/>
      <c r="I350" s="126" t="n"/>
    </row>
    <row r="351">
      <c r="A351" s="126" t="inlineStr">
        <is>
          <t>Turks and Caicos Islands</t>
        </is>
      </c>
      <c r="B351" s="195">
        <f t="array" ref="B351">INDEX(Countries!D118:D611, MATCH(A351, Countries!B118:B611, 0))</f>
        <v/>
      </c>
      <c r="C351" s="163" t="inlineStr">
        <is>
          <t>Seagrass</t>
        </is>
      </c>
      <c r="D351" s="176" t="n">
        <v>3.4</v>
      </c>
      <c r="G351" s="126" t="n"/>
      <c r="H351" s="126" t="n"/>
      <c r="I351" s="126" t="n"/>
    </row>
    <row r="352">
      <c r="A352" s="126" t="inlineStr">
        <is>
          <t>Tuvalu</t>
        </is>
      </c>
      <c r="B352" s="195">
        <f t="array" ref="B352">INDEX(Countries!D119:D612, MATCH(A352, Countries!B119:B612, 0))</f>
        <v/>
      </c>
      <c r="C352" s="163" t="inlineStr">
        <is>
          <t>Seagrass</t>
        </is>
      </c>
      <c r="D352" s="176" t="n">
        <v>3.4</v>
      </c>
      <c r="G352" s="126" t="n"/>
      <c r="H352" s="126" t="n"/>
      <c r="I352" s="126" t="n"/>
    </row>
    <row r="353">
      <c r="A353" s="126" t="inlineStr">
        <is>
          <t>United Arab Emirates</t>
        </is>
      </c>
      <c r="B353" s="195">
        <f t="array" ref="B353">INDEX(Countries!D120:D613, MATCH(A353, Countries!B120:B613, 0))</f>
        <v/>
      </c>
      <c r="C353" s="163" t="inlineStr">
        <is>
          <t>Seagrass</t>
        </is>
      </c>
      <c r="D353" s="176" t="n">
        <v>3.4</v>
      </c>
      <c r="G353" s="126" t="n"/>
      <c r="H353" s="126" t="n"/>
      <c r="I353" s="126" t="n"/>
    </row>
    <row r="354">
      <c r="A354" s="126" t="inlineStr">
        <is>
          <t>Vanuatu</t>
        </is>
      </c>
      <c r="B354" s="195">
        <f t="array" ref="B354">INDEX(Countries!D121:D614, MATCH(A354, Countries!B121:B614, 0))</f>
        <v/>
      </c>
      <c r="C354" s="163" t="inlineStr">
        <is>
          <t>Seagrass</t>
        </is>
      </c>
      <c r="D354" s="176" t="n">
        <v>3.4</v>
      </c>
      <c r="G354" s="126" t="n"/>
      <c r="H354" s="126" t="n"/>
      <c r="I354" s="126" t="n"/>
    </row>
    <row r="355">
      <c r="A355" s="126" t="inlineStr">
        <is>
          <t>Venezuela, Bolivarian Republic of</t>
        </is>
      </c>
      <c r="B355" s="195">
        <f t="array" ref="B355">INDEX(Countries!D1:D615, MATCH(A355, Countries!B1:B615, 0))</f>
        <v/>
      </c>
      <c r="C355" s="163" t="inlineStr">
        <is>
          <t>Seagrass</t>
        </is>
      </c>
      <c r="D355" s="176" t="n">
        <v>3.4</v>
      </c>
      <c r="G355" s="126" t="n"/>
      <c r="H355" s="126" t="n"/>
      <c r="I355" s="126" t="n"/>
    </row>
    <row r="356">
      <c r="A356" s="126" t="inlineStr">
        <is>
          <t>Viet Nam</t>
        </is>
      </c>
      <c r="B356" s="195">
        <f t="array" ref="B356">INDEX(Countries!D2:D616, MATCH(A356, Countries!B2:B616, 0))</f>
        <v/>
      </c>
      <c r="C356" s="163" t="inlineStr">
        <is>
          <t>Seagrass</t>
        </is>
      </c>
      <c r="D356" s="176" t="n">
        <v>3.4</v>
      </c>
      <c r="G356" s="126" t="n"/>
      <c r="H356" s="126" t="n"/>
      <c r="I356" s="126" t="n"/>
    </row>
    <row r="357">
      <c r="A357" s="126" t="inlineStr">
        <is>
          <t>Virgin Islands, U.S.</t>
        </is>
      </c>
      <c r="B357" s="195">
        <f t="array" ref="B357">INDEX(Countries!D1:D617, MATCH(A357, Countries!B1:B617, 0))</f>
        <v/>
      </c>
      <c r="C357" s="163" t="inlineStr">
        <is>
          <t>Seagrass</t>
        </is>
      </c>
      <c r="D357" s="176" t="n">
        <v>3.4</v>
      </c>
      <c r="G357" s="126" t="n"/>
      <c r="H357" s="126" t="n"/>
      <c r="I357" s="126" t="n"/>
    </row>
    <row r="358">
      <c r="A358" s="126" t="inlineStr">
        <is>
          <t>Wallis and Futuna</t>
        </is>
      </c>
      <c r="B358" s="195">
        <f t="array" ref="B358">INDEX(Countries!D125:D618, MATCH(A358, Countries!B125:B618, 0))</f>
        <v/>
      </c>
      <c r="C358" s="163" t="inlineStr">
        <is>
          <t>Seagrass</t>
        </is>
      </c>
      <c r="D358" s="176" t="n">
        <v>3.4</v>
      </c>
      <c r="G358" s="126" t="n"/>
      <c r="H358" s="126" t="n"/>
      <c r="I358" s="126" t="n"/>
    </row>
    <row r="359">
      <c r="A359" s="126" t="inlineStr">
        <is>
          <t>Yemen</t>
        </is>
      </c>
      <c r="B359" s="195">
        <f t="array" ref="B359">INDEX(Countries!D1:D619, MATCH(A359, Countries!B1:B619, 0))</f>
        <v/>
      </c>
      <c r="C359" s="163" t="inlineStr">
        <is>
          <t>Seagrass</t>
        </is>
      </c>
      <c r="D359" s="176" t="n">
        <v>3.4</v>
      </c>
      <c r="G359" s="126" t="n"/>
      <c r="H359" s="126" t="n"/>
      <c r="I359" s="126" t="n"/>
    </row>
    <row r="360">
      <c r="A360" s="126" t="inlineStr">
        <is>
          <t>Italy</t>
        </is>
      </c>
      <c r="B360" s="195">
        <f t="array" ref="B360">INDEX(Countries!D2:D620, MATCH(A360, Countries!B2:B620, 0))</f>
        <v/>
      </c>
      <c r="C360" s="163" t="inlineStr">
        <is>
          <t>Seagrass</t>
        </is>
      </c>
      <c r="D360" s="176" t="n">
        <v>3.4</v>
      </c>
      <c r="G360" s="126" t="n"/>
      <c r="H360" s="126" t="n"/>
      <c r="I360" s="126" t="n"/>
    </row>
    <row r="361">
      <c r="A361" s="126" t="inlineStr">
        <is>
          <t>Ukraine</t>
        </is>
      </c>
      <c r="B361" s="195">
        <f t="array" ref="B361">INDEX(Countries!D3:D621, MATCH(A361, Countries!B3:B621, 0))</f>
        <v/>
      </c>
      <c r="C361" s="163" t="inlineStr">
        <is>
          <t>Seagrass</t>
        </is>
      </c>
      <c r="D361" s="176" t="n">
        <v>3.4</v>
      </c>
      <c r="G361" s="126" t="n"/>
      <c r="H361" s="126" t="n"/>
      <c r="I361" s="126" t="n"/>
    </row>
    <row r="362">
      <c r="A362" s="126" t="inlineStr">
        <is>
          <t>Tunisia</t>
        </is>
      </c>
      <c r="B362" s="195">
        <f t="array" ref="B362">INDEX(Countries!D4:D622, MATCH(A362, Countries!B4:B622, 0))</f>
        <v/>
      </c>
      <c r="C362" s="163" t="inlineStr">
        <is>
          <t>Seagrass</t>
        </is>
      </c>
      <c r="D362" s="176" t="n">
        <v>3.4</v>
      </c>
      <c r="G362" s="126" t="n"/>
      <c r="H362" s="126" t="n"/>
      <c r="I362" s="126" t="n"/>
    </row>
    <row r="363">
      <c r="A363" s="126" t="inlineStr">
        <is>
          <t>Spain</t>
        </is>
      </c>
      <c r="B363" s="195">
        <f t="array" ref="B363">INDEX(Countries!D1:D623, MATCH(A363, Countries!B1:B623, 0))</f>
        <v/>
      </c>
      <c r="C363" s="163" t="inlineStr">
        <is>
          <t>Seagrass</t>
        </is>
      </c>
      <c r="D363" s="176" t="n">
        <v>3.4</v>
      </c>
      <c r="G363" s="126" t="n"/>
      <c r="H363" s="126" t="n"/>
      <c r="I363" s="126" t="n"/>
    </row>
    <row r="364">
      <c r="A364" s="126" t="inlineStr">
        <is>
          <t>Kuwait</t>
        </is>
      </c>
      <c r="B364" s="195">
        <f t="array" ref="B364">INDEX(Countries!D1:D624, MATCH(A364, Countries!B1:B624, 0))</f>
        <v/>
      </c>
      <c r="C364" s="163" t="inlineStr">
        <is>
          <t>Seagrass</t>
        </is>
      </c>
      <c r="D364" s="176" t="n">
        <v>3.4</v>
      </c>
      <c r="G364" s="126" t="n"/>
      <c r="H364" s="126" t="n"/>
      <c r="I364" s="126" t="n"/>
    </row>
    <row r="365">
      <c r="A365" s="126" t="inlineStr">
        <is>
          <t>Denmark</t>
        </is>
      </c>
      <c r="B365" s="195">
        <f t="array" ref="B365">INDEX(Countries!D2:D625, MATCH(A365, Countries!B2:B625, 0))</f>
        <v/>
      </c>
      <c r="C365" s="163" t="inlineStr">
        <is>
          <t>Seagrass</t>
        </is>
      </c>
      <c r="D365" s="176" t="n">
        <v>3.4</v>
      </c>
      <c r="G365" s="126" t="n"/>
      <c r="H365" s="126" t="n"/>
      <c r="I365" s="126" t="n"/>
    </row>
    <row r="366">
      <c r="A366" s="126" t="inlineStr">
        <is>
          <t>France</t>
        </is>
      </c>
      <c r="B366" s="195">
        <f t="array" ref="B366">INDEX(Countries!D3:D626, MATCH(A366, Countries!B3:B626, 0))</f>
        <v/>
      </c>
      <c r="C366" s="163" t="inlineStr">
        <is>
          <t>Seagrass</t>
        </is>
      </c>
      <c r="D366" s="176" t="n">
        <v>3.4</v>
      </c>
      <c r="G366" s="126" t="n"/>
      <c r="H366" s="126" t="n"/>
      <c r="I366" s="126" t="n"/>
    </row>
    <row r="367">
      <c r="A367" s="126" t="inlineStr">
        <is>
          <t>Russian Federation</t>
        </is>
      </c>
      <c r="B367" s="195">
        <f t="array" ref="B367">INDEX(Countries!D4:D627, MATCH(A367, Countries!B4:B627, 0))</f>
        <v/>
      </c>
      <c r="C367" s="163" t="inlineStr">
        <is>
          <t>Seagrass</t>
        </is>
      </c>
      <c r="D367" s="176" t="n">
        <v>3.4</v>
      </c>
      <c r="G367" s="126" t="n"/>
      <c r="H367" s="126" t="n"/>
      <c r="I367" s="126" t="n"/>
    </row>
    <row r="368">
      <c r="A368" s="126" t="inlineStr">
        <is>
          <t>United States Minor Outlying Islands</t>
        </is>
      </c>
      <c r="B368" s="195">
        <f t="array" ref="B368">INDEX(Countries!D5:D628, MATCH(A368, Countries!B5:B628, 0))</f>
        <v/>
      </c>
      <c r="C368" s="163" t="inlineStr">
        <is>
          <t>Seagrass</t>
        </is>
      </c>
      <c r="D368" s="176" t="n">
        <v>3.4</v>
      </c>
      <c r="G368" s="126" t="n"/>
      <c r="H368" s="126" t="n"/>
      <c r="I368" s="126" t="n"/>
    </row>
    <row r="369">
      <c r="A369" s="126" t="inlineStr">
        <is>
          <t>Greece</t>
        </is>
      </c>
      <c r="B369" s="195">
        <f t="array" ref="B369">INDEX(Countries!D1:D629, MATCH(A369, Countries!B1:B629, 0))</f>
        <v/>
      </c>
      <c r="C369" s="163" t="inlineStr">
        <is>
          <t>Seagrass</t>
        </is>
      </c>
      <c r="D369" s="176" t="n">
        <v>3.4</v>
      </c>
      <c r="G369" s="126" t="n"/>
      <c r="H369" s="126" t="n"/>
      <c r="I369" s="126" t="n"/>
    </row>
    <row r="370">
      <c r="A370" s="126" t="inlineStr">
        <is>
          <t>Canada</t>
        </is>
      </c>
      <c r="B370" s="195">
        <f t="array" ref="B370">INDEX(Countries!D1:D630, MATCH(A370, Countries!B1:B630, 0))</f>
        <v/>
      </c>
      <c r="C370" s="163" t="inlineStr">
        <is>
          <t>Seagrass</t>
        </is>
      </c>
      <c r="D370" s="176" t="n">
        <v>3.4</v>
      </c>
      <c r="G370" s="126" t="n"/>
      <c r="H370" s="126" t="n"/>
      <c r="I370" s="126" t="n"/>
    </row>
    <row r="371">
      <c r="A371" s="126" t="inlineStr">
        <is>
          <t>Germany</t>
        </is>
      </c>
      <c r="B371" s="195">
        <f t="array" ref="B371">INDEX(Countries!D2:D631, MATCH(A371, Countries!B2:B631, 0))</f>
        <v/>
      </c>
      <c r="C371" s="163" t="inlineStr">
        <is>
          <t>Seagrass</t>
        </is>
      </c>
      <c r="D371" s="176" t="n">
        <v>3.4</v>
      </c>
      <c r="G371" s="126" t="n"/>
      <c r="H371" s="126" t="n"/>
      <c r="I371" s="126" t="n"/>
    </row>
    <row r="372">
      <c r="A372" s="126" t="inlineStr">
        <is>
          <t>Croatia</t>
        </is>
      </c>
      <c r="B372" s="195">
        <f t="array" ref="B372">INDEX(Countries!D1:D632, MATCH(A372, Countries!B1:B632, 0))</f>
        <v/>
      </c>
      <c r="C372" s="163" t="inlineStr">
        <is>
          <t>Seagrass</t>
        </is>
      </c>
      <c r="D372" s="176" t="n">
        <v>3.4</v>
      </c>
      <c r="G372" s="126" t="n"/>
      <c r="H372" s="126" t="n"/>
      <c r="I372" s="126" t="n"/>
    </row>
    <row r="373">
      <c r="A373" s="126" t="inlineStr">
        <is>
          <t>United Kingdom of Great Britain and Northern Ireland</t>
        </is>
      </c>
      <c r="B373" s="195">
        <f t="array" ref="B373">INDEX(Countries!D2:D633, MATCH(A373, Countries!B2:B633, 0))</f>
        <v/>
      </c>
      <c r="C373" s="163" t="inlineStr">
        <is>
          <t>Seagrass</t>
        </is>
      </c>
      <c r="D373" s="176" t="n">
        <v>3.4</v>
      </c>
      <c r="G373" s="126" t="n"/>
      <c r="H373" s="126" t="n"/>
      <c r="I373" s="126" t="n"/>
    </row>
    <row r="374">
      <c r="A374" s="126" t="inlineStr">
        <is>
          <t>Malta</t>
        </is>
      </c>
      <c r="B374" s="195">
        <f t="array" ref="B374">INDEX(Countries!D1:D635, MATCH(A374, Countries!B1:B635, 0))</f>
        <v/>
      </c>
      <c r="C374" s="163" t="inlineStr">
        <is>
          <t>Seagrass</t>
        </is>
      </c>
      <c r="D374" s="176" t="n">
        <v>3.4</v>
      </c>
      <c r="G374" s="126" t="n"/>
      <c r="H374" s="126" t="n"/>
      <c r="I374" s="126" t="n"/>
    </row>
    <row r="375">
      <c r="A375" s="126" t="inlineStr">
        <is>
          <t>Cyprus</t>
        </is>
      </c>
      <c r="B375" s="195">
        <f t="array" ref="B375">INDEX(Countries!D2:D636, MATCH(A375, Countries!B2:B636, 0))</f>
        <v/>
      </c>
      <c r="C375" s="163" t="inlineStr">
        <is>
          <t>Seagrass</t>
        </is>
      </c>
      <c r="D375" s="176" t="n">
        <v>3.4</v>
      </c>
      <c r="G375" s="126" t="n"/>
      <c r="H375" s="126" t="n"/>
      <c r="I375" s="126" t="n"/>
    </row>
    <row r="376">
      <c r="A376" s="126" t="inlineStr">
        <is>
          <t>Norway</t>
        </is>
      </c>
      <c r="B376" s="195">
        <f t="array" ref="B376">INDEX(Countries!D1:D637, MATCH(A376, Countries!B1:B637, 0))</f>
        <v/>
      </c>
      <c r="C376" s="163" t="inlineStr">
        <is>
          <t>Seagrass</t>
        </is>
      </c>
      <c r="D376" s="176" t="n">
        <v>3.4</v>
      </c>
      <c r="G376" s="126" t="n"/>
      <c r="H376" s="126" t="n"/>
      <c r="I376" s="126" t="n"/>
    </row>
    <row r="377">
      <c r="A377" s="126" t="inlineStr">
        <is>
          <t>Albania</t>
        </is>
      </c>
      <c r="B377" s="195">
        <f t="array" ref="B377">INDEX(Countries!D2:D638, MATCH(A377, Countries!B2:B638, 0))</f>
        <v/>
      </c>
      <c r="C377" s="163" t="inlineStr">
        <is>
          <t>Seagrass</t>
        </is>
      </c>
      <c r="D377" s="176" t="n">
        <v>3.4</v>
      </c>
      <c r="G377" s="126" t="n"/>
      <c r="H377" s="126" t="n"/>
      <c r="I377" s="126" t="n"/>
    </row>
    <row r="378">
      <c r="A378" s="126" t="inlineStr">
        <is>
          <t>Algeria</t>
        </is>
      </c>
      <c r="B378" s="195">
        <f t="array" ref="B378">INDEX(Countries!D1:D639, MATCH(A378, Countries!B1:B639, 0))</f>
        <v/>
      </c>
      <c r="C378" s="163" t="inlineStr">
        <is>
          <t>Seagrass</t>
        </is>
      </c>
      <c r="D378" s="176" t="n">
        <v>3.4</v>
      </c>
      <c r="G378" s="126" t="n"/>
      <c r="H378" s="126" t="n"/>
      <c r="I378" s="126" t="n"/>
    </row>
    <row r="379">
      <c r="A379" s="126" t="inlineStr">
        <is>
          <t>Sweden</t>
        </is>
      </c>
      <c r="B379" s="195">
        <f t="array" ref="B379">INDEX(Countries!D147:D640, MATCH(A379, Countries!B147:B640, 0))</f>
        <v/>
      </c>
      <c r="C379" s="163" t="inlineStr">
        <is>
          <t>Seagrass</t>
        </is>
      </c>
      <c r="D379" s="176" t="n">
        <v>3.4</v>
      </c>
      <c r="G379" s="126" t="n"/>
      <c r="H379" s="126" t="n"/>
      <c r="I379" s="126" t="n"/>
    </row>
    <row r="380">
      <c r="A380" s="126" t="inlineStr">
        <is>
          <t>Israel</t>
        </is>
      </c>
      <c r="B380" s="195">
        <f t="array" ref="B380">INDEX(Countries!D1:D641, MATCH(A380, Countries!B1:B641, 0))</f>
        <v/>
      </c>
      <c r="C380" s="163" t="inlineStr">
        <is>
          <t>Seagrass</t>
        </is>
      </c>
      <c r="D380" s="176" t="n">
        <v>3.4</v>
      </c>
      <c r="G380" s="126" t="n"/>
      <c r="H380" s="126" t="n"/>
      <c r="I380" s="126" t="n"/>
    </row>
    <row r="381">
      <c r="A381" s="126" t="inlineStr">
        <is>
          <t>Montserrat</t>
        </is>
      </c>
      <c r="B381" s="195">
        <f t="array" ref="B381">INDEX(Countries!D2:D642, MATCH(A381, Countries!B2:B642, 0))</f>
        <v/>
      </c>
      <c r="C381" s="163" t="inlineStr">
        <is>
          <t>Seagrass</t>
        </is>
      </c>
      <c r="D381" s="176" t="n">
        <v>3.4</v>
      </c>
      <c r="G381" s="126" t="n"/>
      <c r="H381" s="126" t="n"/>
      <c r="I381" s="126" t="n"/>
    </row>
    <row r="382">
      <c r="A382" s="126" t="inlineStr">
        <is>
          <t>Libya</t>
        </is>
      </c>
      <c r="B382" s="195">
        <f t="array" ref="B382">INDEX(Countries!D3:D643, MATCH(A382, Countries!B3:B643, 0))</f>
        <v/>
      </c>
      <c r="C382" s="163" t="inlineStr">
        <is>
          <t>Seagrass</t>
        </is>
      </c>
      <c r="D382" s="176" t="n">
        <v>3.4</v>
      </c>
      <c r="G382" s="126" t="n"/>
      <c r="H382" s="126" t="n"/>
      <c r="I382" s="126" t="n"/>
    </row>
    <row r="383">
      <c r="A383" s="126" t="inlineStr">
        <is>
          <t>Netherlands</t>
        </is>
      </c>
      <c r="B383" s="195">
        <f t="array" ref="B383">INDEX(Countries!D1:D644, MATCH(A383, Countries!B1:B644, 0))</f>
        <v/>
      </c>
      <c r="C383" s="163" t="inlineStr">
        <is>
          <t>Seagrass</t>
        </is>
      </c>
      <c r="D383" s="176" t="n">
        <v>3.4</v>
      </c>
      <c r="G383" s="126" t="n"/>
      <c r="H383" s="126" t="n"/>
      <c r="I383" s="126" t="n"/>
    </row>
    <row r="384">
      <c r="A384" s="126" t="inlineStr">
        <is>
          <t>Poland</t>
        </is>
      </c>
      <c r="B384" s="195">
        <f t="array" ref="B384">INDEX(Countries!D2:D645, MATCH(A384, Countries!B2:B645, 0))</f>
        <v/>
      </c>
      <c r="C384" s="163" t="inlineStr">
        <is>
          <t>Seagrass</t>
        </is>
      </c>
      <c r="D384" s="176" t="n">
        <v>3.4</v>
      </c>
      <c r="G384" s="126" t="n"/>
      <c r="H384" s="126" t="n"/>
      <c r="I384" s="126" t="n"/>
    </row>
    <row r="385">
      <c r="A385" s="126" t="inlineStr">
        <is>
          <t>Turkey</t>
        </is>
      </c>
      <c r="B385" s="195">
        <f t="array" ref="B385">INDEX(Countries!D3:D646, MATCH(A385, Countries!B3:B646, 0))</f>
        <v/>
      </c>
      <c r="C385" s="163" t="inlineStr">
        <is>
          <t>Seagrass</t>
        </is>
      </c>
      <c r="D385" s="176" t="n">
        <v>3.4</v>
      </c>
      <c r="G385" s="126" t="n"/>
      <c r="H385" s="126" t="n"/>
      <c r="I385" s="126" t="n"/>
    </row>
    <row r="386">
      <c r="A386" s="126" t="inlineStr">
        <is>
          <t>Jordan</t>
        </is>
      </c>
      <c r="B386" s="195">
        <f t="array" ref="B386">INDEX(Countries!D4:D647, MATCH(A386, Countries!B4:B647, 0))</f>
        <v/>
      </c>
      <c r="C386" s="163" t="inlineStr">
        <is>
          <t>Seagrass</t>
        </is>
      </c>
      <c r="D386" s="176" t="n">
        <v>3.4</v>
      </c>
      <c r="G386" s="126" t="n"/>
      <c r="H386" s="126" t="n"/>
      <c r="I386" s="126" t="n"/>
    </row>
    <row r="387">
      <c r="A387" s="126" t="inlineStr">
        <is>
          <t>China, Hong Kong Special Administrative Region</t>
        </is>
      </c>
      <c r="B387" s="195">
        <f t="array" ref="B387">INDEX(Countries!D5:D648, MATCH(A387, Countries!B5:B648, 0))</f>
        <v/>
      </c>
      <c r="C387" s="163" t="inlineStr">
        <is>
          <t>Seagrass</t>
        </is>
      </c>
      <c r="D387" s="176" t="n">
        <v>3.4</v>
      </c>
      <c r="G387" s="126" t="n"/>
      <c r="H387" s="126" t="n"/>
      <c r="I387" s="126" t="n"/>
    </row>
    <row r="388">
      <c r="A388" s="126" t="inlineStr">
        <is>
          <t>Slovenia</t>
        </is>
      </c>
      <c r="B388" s="195">
        <f t="array" ref="B388">INDEX(Countries!D6:D649, MATCH(A388, Countries!B6:B649, 0))</f>
        <v/>
      </c>
      <c r="C388" s="163" t="inlineStr">
        <is>
          <t>Seagrass</t>
        </is>
      </c>
      <c r="D388" s="176" t="n">
        <v>3.4</v>
      </c>
      <c r="G388" s="126" t="n"/>
      <c r="H388" s="126" t="n"/>
      <c r="I388" s="126" t="n"/>
    </row>
    <row r="389">
      <c r="A389" s="126" t="inlineStr">
        <is>
          <t>Argentina</t>
        </is>
      </c>
      <c r="B389" s="195">
        <f t="array" ref="B389">INDEX(Countries!D7:D650, MATCH(A389, Countries!B7:B650, 0))</f>
        <v/>
      </c>
      <c r="C389" s="163" t="inlineStr">
        <is>
          <t>Seagrass</t>
        </is>
      </c>
      <c r="D389" s="176" t="n">
        <v>3.4</v>
      </c>
      <c r="G389" s="126" t="n"/>
      <c r="H389" s="126" t="n"/>
      <c r="I389" s="126" t="n"/>
    </row>
    <row r="390">
      <c r="A390" s="126" t="inlineStr">
        <is>
          <t>Azerbaijan</t>
        </is>
      </c>
      <c r="B390" s="195">
        <f t="array" ref="B390">INDEX(Countries!D8:D651, MATCH(A390, Countries!B8:B651, 0))</f>
        <v/>
      </c>
      <c r="C390" s="163" t="inlineStr">
        <is>
          <t>Seagrass</t>
        </is>
      </c>
      <c r="D390" s="176" t="n">
        <v>3.4</v>
      </c>
      <c r="G390" s="126" t="n"/>
      <c r="H390" s="126" t="n"/>
      <c r="I390" s="126" t="n"/>
    </row>
    <row r="391">
      <c r="A391" s="126" t="inlineStr">
        <is>
          <t>Belgium</t>
        </is>
      </c>
      <c r="B391" s="195">
        <f t="array" ref="B391">INDEX(Countries!D9:D652, MATCH(A391, Countries!B9:B652, 0))</f>
        <v/>
      </c>
      <c r="C391" s="163" t="inlineStr">
        <is>
          <t>Seagrass</t>
        </is>
      </c>
      <c r="D391" s="176" t="n">
        <v>3.4</v>
      </c>
      <c r="G391" s="126" t="n"/>
      <c r="H391" s="126" t="n"/>
      <c r="I391" s="126" t="n"/>
    </row>
    <row r="392">
      <c r="A392" s="126" t="inlineStr">
        <is>
          <t>Bosnia and Herzegovina</t>
        </is>
      </c>
      <c r="B392" s="195">
        <f t="array" ref="B392">INDEX(Countries!D10:D653, MATCH(A392, Countries!B10:B653, 0))</f>
        <v/>
      </c>
      <c r="C392" s="163" t="inlineStr">
        <is>
          <t>Seagrass</t>
        </is>
      </c>
      <c r="D392" s="176" t="n">
        <v>3.4</v>
      </c>
      <c r="G392" s="126" t="n"/>
      <c r="H392" s="126" t="n"/>
      <c r="I392" s="126" t="n"/>
    </row>
    <row r="393">
      <c r="A393" s="126" t="inlineStr">
        <is>
          <t>British Indian Ocean Territory</t>
        </is>
      </c>
      <c r="B393" s="195">
        <f t="array" ref="B393">INDEX(Countries!D11:D654, MATCH(A393, Countries!B11:B654, 0))</f>
        <v/>
      </c>
      <c r="C393" s="163" t="inlineStr">
        <is>
          <t>Seagrass</t>
        </is>
      </c>
      <c r="D393" s="176" t="n">
        <v>3.4</v>
      </c>
      <c r="G393" s="126" t="n"/>
      <c r="H393" s="126" t="n"/>
      <c r="I393" s="126" t="n"/>
    </row>
    <row r="394">
      <c r="A394" s="126" t="inlineStr">
        <is>
          <t>Bulgaria</t>
        </is>
      </c>
      <c r="B394" s="195">
        <f t="array" ref="B394">INDEX(Countries!D12:D655, MATCH(A394, Countries!B12:B655, 0))</f>
        <v/>
      </c>
      <c r="C394" s="163" t="inlineStr">
        <is>
          <t>Seagrass</t>
        </is>
      </c>
      <c r="D394" s="176" t="n">
        <v>3.4</v>
      </c>
      <c r="G394" s="126" t="n"/>
      <c r="H394" s="126" t="n"/>
      <c r="I394" s="126" t="n"/>
    </row>
    <row r="395">
      <c r="A395" s="126" t="inlineStr">
        <is>
          <t>Cabo Verde</t>
        </is>
      </c>
      <c r="B395" s="195">
        <f t="array" ref="B395">INDEX(Countries!D13:D656, MATCH(A395, Countries!B13:B656, 0))</f>
        <v/>
      </c>
      <c r="C395" s="163" t="inlineStr">
        <is>
          <t>Seagrass</t>
        </is>
      </c>
      <c r="D395" s="176" t="n">
        <v>3.4</v>
      </c>
      <c r="G395" s="126" t="n"/>
      <c r="H395" s="126" t="n"/>
      <c r="I395" s="126" t="n"/>
    </row>
    <row r="396">
      <c r="A396" s="126" t="inlineStr">
        <is>
          <t>Chile</t>
        </is>
      </c>
      <c r="B396" s="195">
        <f t="array" ref="B396">INDEX(Countries!D14:D657, MATCH(A396, Countries!B14:B657, 0))</f>
        <v/>
      </c>
      <c r="C396" s="163" t="inlineStr">
        <is>
          <t>Seagrass</t>
        </is>
      </c>
      <c r="D396" s="176" t="n">
        <v>3.4</v>
      </c>
      <c r="G396" s="126" t="n"/>
      <c r="H396" s="126" t="n"/>
      <c r="I396" s="126" t="n"/>
    </row>
    <row r="397">
      <c r="A397" s="126" t="inlineStr">
        <is>
          <t>Estonia</t>
        </is>
      </c>
      <c r="B397" s="195">
        <f t="array" ref="B397">INDEX(Countries!D15:D658, MATCH(A397, Countries!B15:B658, 0))</f>
        <v/>
      </c>
      <c r="C397" s="163" t="inlineStr">
        <is>
          <t>Seagrass</t>
        </is>
      </c>
      <c r="D397" s="176" t="n">
        <v>3.4</v>
      </c>
      <c r="G397" s="126" t="n"/>
      <c r="H397" s="126" t="n"/>
      <c r="I397" s="126" t="n"/>
    </row>
    <row r="398">
      <c r="A398" s="126" t="inlineStr">
        <is>
          <t>Falkland Islands (Malvinas)</t>
        </is>
      </c>
      <c r="B398" s="195">
        <f t="array" ref="B398">INDEX(Countries!D16:D659, MATCH(A398, Countries!B16:B659, 0))</f>
        <v/>
      </c>
      <c r="C398" s="163" t="inlineStr">
        <is>
          <t>Seagrass</t>
        </is>
      </c>
      <c r="D398" s="176" t="n">
        <v>3.4</v>
      </c>
      <c r="G398" s="126" t="n"/>
      <c r="H398" s="126" t="n"/>
      <c r="I398" s="126" t="n"/>
    </row>
    <row r="399">
      <c r="A399" s="126" t="inlineStr">
        <is>
          <t>Faroe Islands</t>
        </is>
      </c>
      <c r="B399" s="195">
        <f t="array" ref="B399">INDEX(Countries!D17:D660, MATCH(A399, Countries!B17:B660, 0))</f>
        <v/>
      </c>
      <c r="C399" s="163" t="inlineStr">
        <is>
          <t>Seagrass</t>
        </is>
      </c>
      <c r="D399" s="176" t="n">
        <v>3.4</v>
      </c>
      <c r="G399" s="126" t="n"/>
      <c r="H399" s="126" t="n"/>
      <c r="I399" s="126" t="n"/>
    </row>
    <row r="400">
      <c r="A400" s="126" t="inlineStr">
        <is>
          <t>Finland</t>
        </is>
      </c>
      <c r="B400" s="195">
        <f t="array" ref="B400">INDEX(Countries!D18:D661, MATCH(A400, Countries!B18:B661, 0))</f>
        <v/>
      </c>
      <c r="C400" s="163" t="inlineStr">
        <is>
          <t>Seagrass</t>
        </is>
      </c>
      <c r="D400" s="176" t="n">
        <v>3.4</v>
      </c>
      <c r="G400" s="126" t="n"/>
      <c r="H400" s="126" t="n"/>
      <c r="I400" s="126" t="n"/>
    </row>
    <row r="401">
      <c r="A401" s="126" t="inlineStr">
        <is>
          <t>Georgia</t>
        </is>
      </c>
      <c r="B401" s="195">
        <f t="array" ref="B401">INDEX(Countries!D19:D662, MATCH(A401, Countries!B19:B662, 0))</f>
        <v/>
      </c>
      <c r="C401" s="163" t="inlineStr">
        <is>
          <t>Seagrass</t>
        </is>
      </c>
      <c r="D401" s="176" t="n">
        <v>3.4</v>
      </c>
      <c r="G401" s="126" t="n"/>
      <c r="H401" s="126" t="n"/>
      <c r="I401" s="126" t="n"/>
    </row>
    <row r="402">
      <c r="A402" s="126" t="inlineStr">
        <is>
          <t>Gibraltar</t>
        </is>
      </c>
      <c r="B402" s="195">
        <f t="array" ref="B402">INDEX(Countries!D20:D663, MATCH(A402, Countries!B20:B663, 0))</f>
        <v/>
      </c>
      <c r="C402" s="163" t="inlineStr">
        <is>
          <t>Seagrass</t>
        </is>
      </c>
      <c r="D402" s="176" t="n">
        <v>3.4</v>
      </c>
      <c r="G402" s="126" t="n"/>
      <c r="H402" s="126" t="n"/>
      <c r="I402" s="126" t="n"/>
    </row>
    <row r="403">
      <c r="A403" s="126" t="inlineStr">
        <is>
          <t>Greenland</t>
        </is>
      </c>
      <c r="B403" s="195">
        <f t="array" ref="B403">INDEX(Countries!D21:D664, MATCH(A403, Countries!B21:B664, 0))</f>
        <v/>
      </c>
      <c r="C403" s="163" t="inlineStr">
        <is>
          <t>Seagrass</t>
        </is>
      </c>
      <c r="D403" s="176" t="n">
        <v>3.4</v>
      </c>
      <c r="G403" s="126" t="n"/>
      <c r="H403" s="126" t="n"/>
      <c r="I403" s="126" t="n"/>
    </row>
    <row r="404">
      <c r="A404" s="126" t="inlineStr">
        <is>
          <t>Guernsey</t>
        </is>
      </c>
      <c r="B404" s="195">
        <f t="array" ref="B404">INDEX(Countries!D22:D665, MATCH(A404, Countries!B22:B665, 0))</f>
        <v/>
      </c>
      <c r="C404" s="163" t="inlineStr">
        <is>
          <t>Seagrass</t>
        </is>
      </c>
      <c r="D404" s="176" t="n">
        <v>3.4</v>
      </c>
      <c r="G404" s="126" t="n"/>
      <c r="H404" s="126" t="n"/>
      <c r="I404" s="126" t="n"/>
    </row>
    <row r="405">
      <c r="A405" s="126" t="inlineStr">
        <is>
          <t>Iceland</t>
        </is>
      </c>
      <c r="B405" s="195">
        <f t="array" ref="B405">INDEX(Countries!D23:D666, MATCH(A405, Countries!B23:B666, 0))</f>
        <v/>
      </c>
      <c r="C405" s="163" t="inlineStr">
        <is>
          <t>Seagrass</t>
        </is>
      </c>
      <c r="D405" s="176" t="n">
        <v>3.4</v>
      </c>
      <c r="G405" s="126" t="n"/>
      <c r="H405" s="126" t="n"/>
      <c r="I405" s="126" t="n"/>
    </row>
    <row r="406">
      <c r="A406" s="126" t="inlineStr">
        <is>
          <t>Iraq</t>
        </is>
      </c>
      <c r="B406" s="195">
        <f t="array" ref="B406">INDEX(Countries!D24:D667, MATCH(A406, Countries!B24:B667, 0))</f>
        <v/>
      </c>
      <c r="C406" s="163" t="inlineStr">
        <is>
          <t>Seagrass</t>
        </is>
      </c>
      <c r="D406" s="176" t="n">
        <v>3.4</v>
      </c>
      <c r="G406" s="126" t="n"/>
      <c r="H406" s="126" t="n"/>
      <c r="I406" s="126" t="n"/>
    </row>
    <row r="407">
      <c r="A407" s="126" t="inlineStr">
        <is>
          <t>Ireland</t>
        </is>
      </c>
      <c r="B407" s="195">
        <f t="array" ref="B407">INDEX(Countries!D1:D668, MATCH(A407, Countries!B1:B668, 0))</f>
        <v/>
      </c>
      <c r="C407" s="163" t="inlineStr">
        <is>
          <t>Seagrass</t>
        </is>
      </c>
      <c r="D407" s="176" t="n">
        <v>3.4</v>
      </c>
      <c r="G407" s="126" t="n"/>
      <c r="H407" s="126" t="n"/>
      <c r="I407" s="126" t="n"/>
    </row>
    <row r="408">
      <c r="A408" s="126" t="inlineStr">
        <is>
          <t>Isle of Man</t>
        </is>
      </c>
      <c r="B408" s="195">
        <f t="array" ref="B408">INDEX(Countries!D2:D669, MATCH(A408, Countries!B2:B669, 0))</f>
        <v/>
      </c>
      <c r="C408" s="163" t="inlineStr">
        <is>
          <t>Seagrass</t>
        </is>
      </c>
      <c r="D408" s="176" t="n">
        <v>3.4</v>
      </c>
      <c r="G408" s="126" t="n"/>
      <c r="H408" s="126" t="n"/>
      <c r="I408" s="126" t="n"/>
    </row>
    <row r="409">
      <c r="A409" s="126" t="inlineStr">
        <is>
          <t>Jersey</t>
        </is>
      </c>
      <c r="B409" s="195">
        <f t="array" ref="B409">INDEX(Countries!D3:D670, MATCH(A409, Countries!B3:B670, 0))</f>
        <v/>
      </c>
      <c r="C409" s="163" t="inlineStr">
        <is>
          <t>Seagrass</t>
        </is>
      </c>
      <c r="D409" s="176" t="n">
        <v>3.4</v>
      </c>
      <c r="G409" s="126" t="n"/>
      <c r="H409" s="126" t="n"/>
      <c r="I409" s="126" t="n"/>
    </row>
    <row r="410">
      <c r="A410" s="126" t="inlineStr">
        <is>
          <t>Kazakhstan</t>
        </is>
      </c>
      <c r="B410" s="195">
        <f t="array" ref="B410">INDEX(Countries!D4:D671, MATCH(A410, Countries!B4:B671, 0))</f>
        <v/>
      </c>
      <c r="C410" s="163" t="inlineStr">
        <is>
          <t>Seagrass</t>
        </is>
      </c>
      <c r="D410" s="176" t="n">
        <v>3.4</v>
      </c>
      <c r="G410" s="126" t="n"/>
      <c r="H410" s="126" t="n"/>
      <c r="I410" s="126" t="n"/>
    </row>
    <row r="411">
      <c r="A411" s="126" t="inlineStr">
        <is>
          <t>Democratic People's Republic of Korea</t>
        </is>
      </c>
      <c r="B411" s="195">
        <f t="array" ref="B411">INDEX(Countries!D5:D672, MATCH(A411, Countries!B5:B672, 0))</f>
        <v/>
      </c>
      <c r="C411" s="163" t="inlineStr">
        <is>
          <t>Seagrass</t>
        </is>
      </c>
      <c r="D411" s="176" t="n">
        <v>3.4</v>
      </c>
      <c r="G411" s="126" t="n"/>
      <c r="H411" s="126" t="n"/>
      <c r="I411" s="126" t="n"/>
    </row>
    <row r="412">
      <c r="A412" s="126" t="inlineStr">
        <is>
          <t>Republic of Korea</t>
        </is>
      </c>
      <c r="B412" s="195">
        <f t="array" ref="B412">INDEX(Countries!D6:D673, MATCH(A412, Countries!B6:B673, 0))</f>
        <v/>
      </c>
      <c r="C412" s="163" t="inlineStr">
        <is>
          <t>Seagrass</t>
        </is>
      </c>
      <c r="D412" s="176" t="n">
        <v>3.4</v>
      </c>
      <c r="G412" s="126" t="n"/>
      <c r="H412" s="126" t="n"/>
      <c r="I412" s="126" t="n"/>
    </row>
    <row r="413">
      <c r="A413" s="126" t="inlineStr">
        <is>
          <t>Latvia</t>
        </is>
      </c>
      <c r="B413" s="195">
        <f t="array" ref="B413">INDEX(Countries!D7:D674, MATCH(A413, Countries!B7:B674, 0))</f>
        <v/>
      </c>
      <c r="C413" s="163" t="inlineStr">
        <is>
          <t>Seagrass</t>
        </is>
      </c>
      <c r="D413" s="176" t="n">
        <v>3.4</v>
      </c>
      <c r="G413" s="126" t="n"/>
      <c r="H413" s="126" t="n"/>
      <c r="I413" s="126" t="n"/>
    </row>
    <row r="414">
      <c r="A414" s="126" t="inlineStr">
        <is>
          <t>Lebanon</t>
        </is>
      </c>
      <c r="B414" s="195">
        <f t="array" ref="B414">INDEX(Countries!D8:D675, MATCH(A414, Countries!B8:B675, 0))</f>
        <v/>
      </c>
      <c r="C414" s="163" t="inlineStr">
        <is>
          <t>Seagrass</t>
        </is>
      </c>
      <c r="D414" s="176" t="n">
        <v>3.4</v>
      </c>
      <c r="G414" s="126" t="n"/>
      <c r="H414" s="126" t="n"/>
      <c r="I414" s="126" t="n"/>
    </row>
    <row r="415">
      <c r="A415" s="126" t="inlineStr">
        <is>
          <t>Lithuania</t>
        </is>
      </c>
      <c r="B415" s="195">
        <f t="array" ref="B415">INDEX(Countries!D9:D676, MATCH(A415, Countries!B9:B676, 0))</f>
        <v/>
      </c>
      <c r="C415" s="163" t="inlineStr">
        <is>
          <t>Seagrass</t>
        </is>
      </c>
      <c r="D415" s="176" t="n">
        <v>3.4</v>
      </c>
      <c r="G415" s="126" t="n"/>
      <c r="H415" s="126" t="n"/>
      <c r="I415" s="126" t="n"/>
    </row>
    <row r="416">
      <c r="A416" s="126" t="inlineStr">
        <is>
          <t>China, Macao Special Administrative Region</t>
        </is>
      </c>
      <c r="B416" s="195">
        <f t="array" ref="B416">INDEX(Countries!D10:D677, MATCH(A416, Countries!B10:B677, 0))</f>
        <v/>
      </c>
      <c r="C416" s="163" t="inlineStr">
        <is>
          <t>Seagrass</t>
        </is>
      </c>
      <c r="D416" s="176" t="n">
        <v>3.4</v>
      </c>
      <c r="G416" s="126" t="n"/>
      <c r="H416" s="126" t="n"/>
      <c r="I416" s="126" t="n"/>
    </row>
    <row r="417">
      <c r="A417" s="126" t="inlineStr">
        <is>
          <t>Monaco</t>
        </is>
      </c>
      <c r="B417" s="195">
        <f t="array" ref="B417">INDEX(Countries!D11:D678, MATCH(A417, Countries!B11:B678, 0))</f>
        <v/>
      </c>
      <c r="C417" s="163" t="inlineStr">
        <is>
          <t>Seagrass</t>
        </is>
      </c>
      <c r="D417" s="176" t="n">
        <v>3.4</v>
      </c>
      <c r="G417" s="126" t="n"/>
      <c r="H417" s="126" t="n"/>
      <c r="I417" s="126" t="n"/>
    </row>
    <row r="418">
      <c r="A418" s="126" t="inlineStr">
        <is>
          <t>Montenegro</t>
        </is>
      </c>
      <c r="B418" s="195">
        <f t="array" ref="B418">INDEX(Countries!D12:D679, MATCH(A418, Countries!B12:B679, 0))</f>
        <v/>
      </c>
      <c r="C418" s="163" t="inlineStr">
        <is>
          <t>Seagrass</t>
        </is>
      </c>
      <c r="D418" s="176" t="n">
        <v>3.4</v>
      </c>
      <c r="G418" s="126" t="n"/>
      <c r="H418" s="126" t="n"/>
      <c r="I418" s="126" t="n"/>
    </row>
    <row r="419">
      <c r="A419" s="126" t="inlineStr">
        <is>
          <t>Morocco</t>
        </is>
      </c>
      <c r="B419" s="195">
        <f t="array" ref="B419">INDEX(Countries!D13:D680, MATCH(A419, Countries!B13:B680, 0))</f>
        <v/>
      </c>
      <c r="C419" s="163" t="inlineStr">
        <is>
          <t>Seagrass</t>
        </is>
      </c>
      <c r="D419" s="176" t="n">
        <v>3.4</v>
      </c>
      <c r="G419" s="126" t="n"/>
      <c r="H419" s="126" t="n"/>
      <c r="I419" s="126" t="n"/>
    </row>
    <row r="420">
      <c r="A420" s="126" t="inlineStr">
        <is>
          <t>Namibia</t>
        </is>
      </c>
      <c r="B420" s="195">
        <f t="array" ref="B420">INDEX(Countries!D14:D681, MATCH(A420, Countries!B14:B681, 0))</f>
        <v/>
      </c>
      <c r="C420" s="163" t="inlineStr">
        <is>
          <t>Seagrass</t>
        </is>
      </c>
      <c r="D420" s="176" t="n">
        <v>3.4</v>
      </c>
      <c r="G420" s="126" t="n"/>
      <c r="H420" s="126" t="n"/>
      <c r="I420" s="126" t="n"/>
    </row>
    <row r="421">
      <c r="A421" s="126" t="inlineStr">
        <is>
          <t>Nauru</t>
        </is>
      </c>
      <c r="B421" s="195">
        <f t="array" ref="B421">INDEX(Countries!D15:D682, MATCH(A421, Countries!B15:B682, 0))</f>
        <v/>
      </c>
      <c r="C421" s="163" t="inlineStr">
        <is>
          <t>Seagrass</t>
        </is>
      </c>
      <c r="D421" s="176" t="n">
        <v>3.4</v>
      </c>
      <c r="G421" s="126" t="n"/>
      <c r="H421" s="126" t="n"/>
      <c r="I421" s="126" t="n"/>
    </row>
    <row r="422">
      <c r="A422" s="126" t="inlineStr">
        <is>
          <t>Niue</t>
        </is>
      </c>
      <c r="B422" s="195">
        <f t="array" ref="B422">INDEX(Countries!D1:D683, MATCH(A422, Countries!B1:B683, 0))</f>
        <v/>
      </c>
      <c r="C422" s="163" t="inlineStr">
        <is>
          <t>Seagrass</t>
        </is>
      </c>
      <c r="D422" s="176" t="n">
        <v>3.4</v>
      </c>
      <c r="G422" s="126" t="n"/>
      <c r="H422" s="126" t="n"/>
      <c r="I422" s="126" t="n"/>
    </row>
    <row r="423">
      <c r="A423" s="126" t="inlineStr">
        <is>
          <t>Northern Mariana Islands</t>
        </is>
      </c>
      <c r="B423" s="195">
        <f t="array" ref="B423">INDEX(Countries!D1:D684, MATCH(A423, Countries!B1:B684, 0))</f>
        <v/>
      </c>
      <c r="C423" s="163" t="inlineStr">
        <is>
          <t>Seagrass</t>
        </is>
      </c>
      <c r="D423" s="176" t="n">
        <v>3.4</v>
      </c>
      <c r="G423" s="126" t="n"/>
      <c r="H423" s="126" t="n"/>
      <c r="I423" s="126" t="n"/>
    </row>
    <row r="424">
      <c r="A424" s="126" t="inlineStr">
        <is>
          <t>Pitcairn</t>
        </is>
      </c>
      <c r="B424" s="195">
        <f t="array" ref="B424">INDEX(Countries!D1:D686, MATCH(A424, Countries!B1:B686, 0))</f>
        <v/>
      </c>
      <c r="C424" s="163" t="inlineStr">
        <is>
          <t>Seagrass</t>
        </is>
      </c>
      <c r="D424" s="176" t="n">
        <v>3.4</v>
      </c>
      <c r="G424" s="126" t="n"/>
      <c r="H424" s="126" t="n"/>
      <c r="I424" s="126" t="n"/>
    </row>
    <row r="425">
      <c r="A425" s="126" t="inlineStr">
        <is>
          <t>Portugal</t>
        </is>
      </c>
      <c r="B425" s="195">
        <f t="array" ref="B425">INDEX(Countries!D2:D687, MATCH(A425, Countries!B2:B687, 0))</f>
        <v/>
      </c>
      <c r="C425" s="163" t="inlineStr">
        <is>
          <t>Seagrass</t>
        </is>
      </c>
      <c r="D425" s="176" t="n">
        <v>3.4</v>
      </c>
      <c r="G425" s="126" t="n"/>
      <c r="H425" s="126" t="n"/>
      <c r="I425" s="126" t="n"/>
    </row>
    <row r="426">
      <c r="A426" s="126" t="inlineStr">
        <is>
          <t>Réunion</t>
        </is>
      </c>
      <c r="B426" s="195">
        <f t="array" ref="B426">INDEX(Countries!D3:D688, MATCH(A426, Countries!B3:B688, 0))</f>
        <v/>
      </c>
      <c r="C426" s="163" t="inlineStr">
        <is>
          <t>Seagrass</t>
        </is>
      </c>
      <c r="D426" s="176" t="n">
        <v>3.4</v>
      </c>
      <c r="G426" s="126" t="n"/>
      <c r="H426" s="126" t="n"/>
      <c r="I426" s="126" t="n"/>
    </row>
    <row r="427">
      <c r="A427" s="126" t="inlineStr">
        <is>
          <t>Romania</t>
        </is>
      </c>
      <c r="B427" s="195">
        <f t="array" ref="B427">INDEX(Countries!D1:D689, MATCH(A427, Countries!B1:B689, 0))</f>
        <v/>
      </c>
      <c r="C427" s="163" t="inlineStr">
        <is>
          <t>Seagrass</t>
        </is>
      </c>
      <c r="D427" s="176" t="n">
        <v>3.4</v>
      </c>
      <c r="G427" s="126" t="n"/>
      <c r="H427" s="126" t="n"/>
      <c r="I427" s="126" t="n"/>
    </row>
    <row r="428">
      <c r="A428" s="126" t="inlineStr">
        <is>
          <t>Saint Helena</t>
        </is>
      </c>
      <c r="B428" s="195">
        <f t="array" ref="B428">INDEX(Countries!D2:D690, MATCH(A428, Countries!B2:B690, 0))</f>
        <v/>
      </c>
      <c r="C428" s="163" t="inlineStr">
        <is>
          <t>Seagrass</t>
        </is>
      </c>
      <c r="D428" s="176" t="n">
        <v>3.4</v>
      </c>
      <c r="G428" s="126" t="n"/>
      <c r="H428" s="126" t="n"/>
      <c r="I428" s="126" t="n"/>
    </row>
    <row r="429">
      <c r="A429" s="126" t="inlineStr">
        <is>
          <t>Saint Pierre and Miquelon</t>
        </is>
      </c>
      <c r="B429" s="195">
        <f t="array" ref="B429">INDEX(Countries!D3:D691, MATCH(A429, Countries!B3:B691, 0))</f>
        <v/>
      </c>
      <c r="C429" s="163" t="inlineStr">
        <is>
          <t>Seagrass</t>
        </is>
      </c>
      <c r="D429" s="176" t="n">
        <v>3.4</v>
      </c>
      <c r="G429" s="126" t="n"/>
      <c r="H429" s="126" t="n"/>
      <c r="I429" s="126" t="n"/>
    </row>
    <row r="430">
      <c r="A430" s="126" t="inlineStr">
        <is>
          <t>Syrian Arab Republic</t>
        </is>
      </c>
      <c r="B430" s="195">
        <f t="array" ref="B430">INDEX(Countries!D5:D693, MATCH(A430, Countries!B5:B693, 0))</f>
        <v/>
      </c>
      <c r="C430" s="163" t="inlineStr">
        <is>
          <t>Seagrass</t>
        </is>
      </c>
      <c r="D430" s="176" t="n">
        <v>3.4</v>
      </c>
      <c r="G430" s="126" t="n"/>
      <c r="H430" s="126" t="n"/>
      <c r="I430" s="126" t="n"/>
    </row>
    <row r="431">
      <c r="A431" s="126" t="inlineStr">
        <is>
          <t>Tokelau</t>
        </is>
      </c>
      <c r="B431" s="195">
        <f t="array" ref="B431">INDEX(Countries!D6:D694, MATCH(A431, Countries!B6:B694, 0))</f>
        <v/>
      </c>
      <c r="C431" s="163" t="inlineStr">
        <is>
          <t>Seagrass</t>
        </is>
      </c>
      <c r="D431" s="176" t="n">
        <v>3.4</v>
      </c>
      <c r="G431" s="126" t="n"/>
      <c r="H431" s="126" t="n"/>
      <c r="I431" s="126" t="n"/>
    </row>
    <row r="432">
      <c r="A432" s="126" t="inlineStr">
        <is>
          <t>Turkmenistan</t>
        </is>
      </c>
      <c r="B432" s="195">
        <f t="array" ref="B432">INDEX(Countries!D7:D695, MATCH(A432, Countries!B7:B695, 0))</f>
        <v/>
      </c>
      <c r="C432" s="163" t="inlineStr">
        <is>
          <t>Seagrass</t>
        </is>
      </c>
      <c r="D432" s="176" t="n">
        <v>3.4</v>
      </c>
      <c r="G432" s="126" t="n"/>
      <c r="H432" s="126" t="n"/>
      <c r="I432" s="126" t="n"/>
    </row>
    <row r="433">
      <c r="A433" s="126" t="inlineStr">
        <is>
          <t>Uruguay</t>
        </is>
      </c>
      <c r="B433" s="195">
        <f t="array" ref="B433">INDEX(Countries!D8:D696, MATCH(A433, Countries!B8:B696, 0))</f>
        <v/>
      </c>
      <c r="C433" s="163" t="inlineStr">
        <is>
          <t>Seagrass</t>
        </is>
      </c>
      <c r="D433" s="176" t="n">
        <v>3.4</v>
      </c>
      <c r="G433" s="126" t="n"/>
      <c r="H433" s="126" t="n"/>
      <c r="I433" s="126" t="n"/>
    </row>
    <row r="434">
      <c r="A434" s="126" t="inlineStr">
        <is>
          <t>Western Sahara</t>
        </is>
      </c>
      <c r="B434" s="195">
        <f t="array" ref="B434">INDEX(Countries!D9:D697, MATCH(A434, Countries!B9:B697, 0))</f>
        <v/>
      </c>
      <c r="C434" s="163" t="inlineStr">
        <is>
          <t>Seagrass</t>
        </is>
      </c>
      <c r="D434" s="176" t="n">
        <v>3.4</v>
      </c>
      <c r="G434" s="126" t="n"/>
      <c r="H434" s="126" t="n"/>
      <c r="I434" s="126" t="n"/>
    </row>
    <row r="435">
      <c r="A435" s="126" t="inlineStr">
        <is>
          <t>Afghanistan</t>
        </is>
      </c>
      <c r="B435" s="195">
        <f t="array" ref="B435">INDEX(Countries!D1:D698, MATCH(A435, Countries!B1:B698, 0))</f>
        <v/>
      </c>
      <c r="C435" s="163" t="inlineStr">
        <is>
          <t>Seagrass</t>
        </is>
      </c>
      <c r="D435" s="176" t="n">
        <v>3.4</v>
      </c>
      <c r="G435" s="126" t="n"/>
      <c r="H435" s="126" t="n"/>
      <c r="I435" s="126" t="n"/>
    </row>
    <row r="436">
      <c r="A436" s="126" t="inlineStr">
        <is>
          <t>Armenia</t>
        </is>
      </c>
      <c r="B436" s="195">
        <f t="array" ref="B436">INDEX(Countries!D11:D699, MATCH(A436, Countries!B11:B699, 0))</f>
        <v/>
      </c>
      <c r="C436" s="163" t="inlineStr">
        <is>
          <t>Seagrass</t>
        </is>
      </c>
      <c r="D436" s="176" t="n">
        <v>3.4</v>
      </c>
      <c r="G436" s="126" t="n"/>
      <c r="H436" s="126" t="n"/>
      <c r="I436" s="126" t="n"/>
    </row>
    <row r="437">
      <c r="A437" s="126" t="inlineStr">
        <is>
          <t>Austria</t>
        </is>
      </c>
      <c r="B437" s="195">
        <f t="array" ref="B437">INDEX(Countries!D2:D700, MATCH(A437, Countries!B2:B700, 0))</f>
        <v/>
      </c>
      <c r="C437" s="163" t="inlineStr">
        <is>
          <t>Seagrass</t>
        </is>
      </c>
      <c r="D437" s="176" t="n">
        <v>3.4</v>
      </c>
      <c r="G437" s="126" t="n"/>
      <c r="H437" s="126" t="n"/>
      <c r="I437" s="126" t="n"/>
    </row>
    <row r="438">
      <c r="A438" s="126" t="inlineStr">
        <is>
          <t>Burundi</t>
        </is>
      </c>
      <c r="B438" s="195">
        <f t="array" ref="B438">INDEX(Countries!D3:D701, MATCH(A438, Countries!B3:B701, 0))</f>
        <v/>
      </c>
      <c r="C438" s="163" t="inlineStr">
        <is>
          <t>Seagrass</t>
        </is>
      </c>
      <c r="D438" s="176" t="n">
        <v>3.4</v>
      </c>
      <c r="G438" s="126" t="n"/>
      <c r="H438" s="126" t="n"/>
      <c r="I438" s="126" t="n"/>
    </row>
    <row r="439">
      <c r="A439" s="126" t="inlineStr">
        <is>
          <t>Burkina Faso</t>
        </is>
      </c>
      <c r="B439" s="195">
        <f t="array" ref="B439">INDEX(Countries!D4:D702, MATCH(A439, Countries!B4:B702, 0))</f>
        <v/>
      </c>
      <c r="C439" s="163" t="inlineStr">
        <is>
          <t>Seagrass</t>
        </is>
      </c>
      <c r="D439" s="176" t="n">
        <v>3.4</v>
      </c>
      <c r="G439" s="126" t="n"/>
      <c r="H439" s="126" t="n"/>
      <c r="I439" s="126" t="n"/>
    </row>
    <row r="440">
      <c r="A440" s="126" t="inlineStr">
        <is>
          <t>Belarus</t>
        </is>
      </c>
      <c r="B440" s="195">
        <f t="array" ref="B440">INDEX(Countries!D5:D703, MATCH(A440, Countries!B5:B703, 0))</f>
        <v/>
      </c>
      <c r="C440" s="163" t="inlineStr">
        <is>
          <t>Seagrass</t>
        </is>
      </c>
      <c r="D440" s="176" t="n">
        <v>3.4</v>
      </c>
      <c r="G440" s="126" t="n"/>
      <c r="H440" s="126" t="n"/>
      <c r="I440" s="126" t="n"/>
    </row>
    <row r="441">
      <c r="A441" s="126" t="inlineStr">
        <is>
          <t>Bolivia (Plurinational State of)</t>
        </is>
      </c>
      <c r="B441" s="195">
        <f t="array" ref="B441">INDEX(Countries!D6:D704, MATCH(A441, Countries!B6:B704, 0))</f>
        <v/>
      </c>
      <c r="C441" s="163" t="inlineStr">
        <is>
          <t>Seagrass</t>
        </is>
      </c>
      <c r="D441" s="176" t="n">
        <v>3.4</v>
      </c>
      <c r="G441" s="126" t="n"/>
      <c r="H441" s="126" t="n"/>
      <c r="I441" s="126" t="n"/>
    </row>
    <row r="442">
      <c r="A442" s="126" t="inlineStr">
        <is>
          <t>Bhutan</t>
        </is>
      </c>
      <c r="B442" s="195">
        <f t="array" ref="B442">INDEX(Countries!D7:D705, MATCH(A442, Countries!B7:B705, 0))</f>
        <v/>
      </c>
      <c r="C442" s="163" t="inlineStr">
        <is>
          <t>Seagrass</t>
        </is>
      </c>
      <c r="D442" s="176" t="n">
        <v>3.4</v>
      </c>
      <c r="G442" s="126" t="n"/>
      <c r="H442" s="126" t="n"/>
      <c r="I442" s="126" t="n"/>
    </row>
    <row r="443">
      <c r="A443" s="126" t="inlineStr">
        <is>
          <t>Botswana</t>
        </is>
      </c>
      <c r="B443" s="195">
        <f t="array" ref="B443">INDEX(Countries!D8:D706, MATCH(A443, Countries!B8:B706, 0))</f>
        <v/>
      </c>
      <c r="C443" s="163" t="inlineStr">
        <is>
          <t>Seagrass</t>
        </is>
      </c>
      <c r="D443" s="176" t="n">
        <v>3.4</v>
      </c>
      <c r="G443" s="126" t="n"/>
      <c r="H443" s="126" t="n"/>
      <c r="I443" s="126" t="n"/>
    </row>
    <row r="444">
      <c r="A444" s="126" t="inlineStr">
        <is>
          <t>Central African Republic</t>
        </is>
      </c>
      <c r="B444" s="195">
        <f t="array" ref="B444">INDEX(Countries!D9:D707, MATCH(A444, Countries!B9:B707, 0))</f>
        <v/>
      </c>
      <c r="C444" s="163" t="inlineStr">
        <is>
          <t>Seagrass</t>
        </is>
      </c>
      <c r="D444" s="176" t="n">
        <v>3.4</v>
      </c>
      <c r="G444" s="126" t="n"/>
      <c r="H444" s="126" t="n"/>
      <c r="I444" s="126" t="n"/>
    </row>
    <row r="445">
      <c r="A445" s="126" t="inlineStr">
        <is>
          <t>Switzerland</t>
        </is>
      </c>
      <c r="B445" s="195">
        <f t="array" ref="B445">INDEX(Countries!D10:D708, MATCH(A445, Countries!B10:B708, 0))</f>
        <v/>
      </c>
      <c r="C445" s="163" t="inlineStr">
        <is>
          <t>Seagrass</t>
        </is>
      </c>
      <c r="D445" s="176" t="n">
        <v>3.4</v>
      </c>
      <c r="G445" s="126" t="n"/>
      <c r="H445" s="126" t="n"/>
      <c r="I445" s="126" t="n"/>
    </row>
    <row r="446">
      <c r="A446" s="126" t="inlineStr">
        <is>
          <t>Czechia</t>
        </is>
      </c>
      <c r="B446" s="195">
        <f t="array" ref="B446">INDEX(Countries!D11:D709, MATCH(A446, Countries!B11:B709, 0))</f>
        <v/>
      </c>
      <c r="C446" s="163" t="inlineStr">
        <is>
          <t>Seagrass</t>
        </is>
      </c>
      <c r="D446" s="176" t="n">
        <v>3.4</v>
      </c>
      <c r="G446" s="126" t="n"/>
      <c r="H446" s="126" t="n"/>
      <c r="I446" s="126" t="n"/>
    </row>
    <row r="447">
      <c r="A447" s="126" t="inlineStr">
        <is>
          <t>Ethiopia</t>
        </is>
      </c>
      <c r="B447" s="195">
        <f t="array" ref="B447">INDEX(Countries!D12:D710, MATCH(A447, Countries!B12:B710, 0))</f>
        <v/>
      </c>
      <c r="C447" s="163" t="inlineStr">
        <is>
          <t>Seagrass</t>
        </is>
      </c>
      <c r="D447" s="176" t="n">
        <v>3.4</v>
      </c>
      <c r="G447" s="126" t="n"/>
      <c r="H447" s="126" t="n"/>
      <c r="I447" s="126" t="n"/>
    </row>
    <row r="448">
      <c r="A448" s="126" t="inlineStr">
        <is>
          <t>Hungary</t>
        </is>
      </c>
      <c r="B448" s="195">
        <f t="array" ref="B448">INDEX(Countries!D13:D711, MATCH(A448, Countries!B13:B711, 0))</f>
        <v/>
      </c>
      <c r="C448" s="163" t="inlineStr">
        <is>
          <t>Seagrass</t>
        </is>
      </c>
      <c r="D448" s="176" t="n">
        <v>3.4</v>
      </c>
      <c r="G448" s="126" t="n"/>
      <c r="H448" s="126" t="n"/>
      <c r="I448" s="126" t="n"/>
    </row>
    <row r="449">
      <c r="A449" s="126" t="inlineStr">
        <is>
          <t>Kyrgyzstan</t>
        </is>
      </c>
      <c r="B449" s="195">
        <f t="array" ref="B449">INDEX(Countries!D14:D712, MATCH(A449, Countries!B14:B712, 0))</f>
        <v/>
      </c>
      <c r="C449" s="163" t="inlineStr">
        <is>
          <t>Seagrass</t>
        </is>
      </c>
      <c r="D449" s="176" t="n">
        <v>3.4</v>
      </c>
      <c r="G449" s="126" t="n"/>
      <c r="H449" s="126" t="n"/>
      <c r="I449" s="126" t="n"/>
    </row>
    <row r="450">
      <c r="A450" s="126" t="inlineStr">
        <is>
          <t>Lao People's Democratic Republic</t>
        </is>
      </c>
      <c r="B450" s="195">
        <f t="array" ref="B450">INDEX(Countries!D15:D713, MATCH(A450, Countries!B15:B713, 0))</f>
        <v/>
      </c>
      <c r="C450" s="163" t="inlineStr">
        <is>
          <t>Seagrass</t>
        </is>
      </c>
      <c r="D450" s="176" t="n">
        <v>3.4</v>
      </c>
      <c r="G450" s="126" t="n"/>
      <c r="H450" s="126" t="n"/>
      <c r="I450" s="126" t="n"/>
    </row>
    <row r="451">
      <c r="A451" s="126" t="inlineStr">
        <is>
          <t>Lesotho</t>
        </is>
      </c>
      <c r="B451" s="195">
        <f t="array" ref="B451">INDEX(Countries!D16:D714, MATCH(A451, Countries!B16:B714, 0))</f>
        <v/>
      </c>
      <c r="C451" s="163" t="inlineStr">
        <is>
          <t>Seagrass</t>
        </is>
      </c>
      <c r="D451" s="176" t="n">
        <v>3.4</v>
      </c>
      <c r="G451" s="126" t="n"/>
      <c r="H451" s="126" t="n"/>
      <c r="I451" s="126" t="n"/>
    </row>
    <row r="452">
      <c r="A452" s="126" t="inlineStr">
        <is>
          <t>Luxembourg</t>
        </is>
      </c>
      <c r="B452" s="195">
        <f t="array" ref="B452">INDEX(Countries!D17:D715, MATCH(A452, Countries!B17:B715, 0))</f>
        <v/>
      </c>
      <c r="C452" s="163" t="inlineStr">
        <is>
          <t>Seagrass</t>
        </is>
      </c>
      <c r="D452" s="176" t="n">
        <v>3.4</v>
      </c>
      <c r="G452" s="126" t="n"/>
      <c r="H452" s="126" t="n"/>
      <c r="I452" s="126" t="n"/>
    </row>
    <row r="453">
      <c r="A453" s="126" t="inlineStr">
        <is>
          <t>Republic of Moldova</t>
        </is>
      </c>
      <c r="B453" s="195">
        <f t="array" ref="B453">INDEX(Countries!D18:D716, MATCH(A453, Countries!B18:B716, 0))</f>
        <v/>
      </c>
      <c r="C453" s="163" t="inlineStr">
        <is>
          <t>Seagrass</t>
        </is>
      </c>
      <c r="D453" s="176" t="n">
        <v>3.4</v>
      </c>
      <c r="G453" s="126" t="n"/>
      <c r="H453" s="126" t="n"/>
      <c r="I453" s="126" t="n"/>
    </row>
    <row r="454">
      <c r="A454" s="126" t="inlineStr">
        <is>
          <t>North Macedonia</t>
        </is>
      </c>
      <c r="B454" s="195">
        <f t="array" ref="B454">INDEX(Countries!D19:D717, MATCH(A454, Countries!B19:B717, 0))</f>
        <v/>
      </c>
      <c r="C454" s="163" t="inlineStr">
        <is>
          <t>Seagrass</t>
        </is>
      </c>
      <c r="D454" s="176" t="n">
        <v>3.4</v>
      </c>
      <c r="G454" s="126" t="n"/>
      <c r="H454" s="126" t="n"/>
      <c r="I454" s="126" t="n"/>
    </row>
    <row r="455">
      <c r="A455" s="126" t="inlineStr">
        <is>
          <t>Mali</t>
        </is>
      </c>
      <c r="B455" s="195">
        <f t="array" ref="B455">INDEX(Countries!D20:D718, MATCH(A455, Countries!B20:B718, 0))</f>
        <v/>
      </c>
      <c r="C455" s="163" t="inlineStr">
        <is>
          <t>Seagrass</t>
        </is>
      </c>
      <c r="D455" s="176" t="n">
        <v>3.4</v>
      </c>
      <c r="G455" s="126" t="n"/>
      <c r="H455" s="126" t="n"/>
      <c r="I455" s="126" t="n"/>
    </row>
    <row r="456">
      <c r="A456" s="126" t="inlineStr">
        <is>
          <t>Mongolia</t>
        </is>
      </c>
      <c r="B456" s="195">
        <f t="array" ref="B456">INDEX(Countries!D21:D719, MATCH(A456, Countries!B21:B719, 0))</f>
        <v/>
      </c>
      <c r="C456" s="163" t="inlineStr">
        <is>
          <t>Seagrass</t>
        </is>
      </c>
      <c r="D456" s="176" t="n">
        <v>3.4</v>
      </c>
      <c r="G456" s="126" t="n"/>
      <c r="H456" s="126" t="n"/>
      <c r="I456" s="126" t="n"/>
    </row>
    <row r="457">
      <c r="A457" s="126" t="inlineStr">
        <is>
          <t>Malawi</t>
        </is>
      </c>
      <c r="B457" s="195">
        <f t="array" ref="B457">INDEX(Countries!D22:D720, MATCH(A457, Countries!B22:B720, 0))</f>
        <v/>
      </c>
      <c r="C457" s="163" t="inlineStr">
        <is>
          <t>Seagrass</t>
        </is>
      </c>
      <c r="D457" s="176" t="n">
        <v>3.4</v>
      </c>
      <c r="G457" s="126" t="n"/>
      <c r="H457" s="126" t="n"/>
      <c r="I457" s="126" t="n"/>
    </row>
    <row r="458">
      <c r="A458" s="126" t="inlineStr">
        <is>
          <t>Niger</t>
        </is>
      </c>
      <c r="B458" s="195">
        <f t="array" ref="B458">INDEX(Countries!D23:D721, MATCH(A458, Countries!B23:B721, 0))</f>
        <v/>
      </c>
      <c r="C458" s="163" t="inlineStr">
        <is>
          <t>Seagrass</t>
        </is>
      </c>
      <c r="D458" s="176" t="n">
        <v>3.4</v>
      </c>
      <c r="G458" s="126" t="n"/>
      <c r="H458" s="126" t="n"/>
      <c r="I458" s="126" t="n"/>
    </row>
    <row r="459">
      <c r="A459" s="126" t="inlineStr">
        <is>
          <t>Nepal</t>
        </is>
      </c>
      <c r="B459" s="195">
        <f t="array" ref="B459">INDEX(Countries!D2:D722, MATCH(A459, Countries!B2:B722, 0))</f>
        <v/>
      </c>
      <c r="C459" s="163" t="inlineStr">
        <is>
          <t>Seagrass</t>
        </is>
      </c>
      <c r="D459" s="176" t="n">
        <v>3.4</v>
      </c>
      <c r="G459" s="126" t="n"/>
      <c r="H459" s="126" t="n"/>
      <c r="I459" s="126" t="n"/>
    </row>
    <row r="460">
      <c r="A460" s="126" t="inlineStr">
        <is>
          <t>Paraguay</t>
        </is>
      </c>
      <c r="B460" s="195">
        <f t="array" ref="B460">INDEX(Countries!D2:D723, MATCH(A460, Countries!B2:B723, 0))</f>
        <v/>
      </c>
      <c r="C460" s="163" t="inlineStr">
        <is>
          <t>Seagrass</t>
        </is>
      </c>
      <c r="D460" s="176" t="n">
        <v>3.4</v>
      </c>
      <c r="G460" s="126" t="n"/>
      <c r="H460" s="126" t="n"/>
      <c r="I460" s="126" t="n"/>
    </row>
    <row r="461">
      <c r="A461" s="126" t="inlineStr">
        <is>
          <t>Rwanda</t>
        </is>
      </c>
      <c r="B461" s="195">
        <f t="array" ref="B461">INDEX(Countries!D2:D724, MATCH(A461, Countries!B2:B724, 0))</f>
        <v/>
      </c>
      <c r="C461" s="163" t="inlineStr">
        <is>
          <t>Seagrass</t>
        </is>
      </c>
      <c r="D461" s="176" t="n">
        <v>3.4</v>
      </c>
      <c r="G461" s="126" t="n"/>
      <c r="H461" s="126" t="n"/>
      <c r="I461" s="126" t="n"/>
    </row>
    <row r="462">
      <c r="A462" s="126" t="inlineStr">
        <is>
          <t>Serbia</t>
        </is>
      </c>
      <c r="B462" s="195">
        <f t="array" ref="B462">INDEX(Countries!D2:D725, MATCH(A462, Countries!B2:B725, 0))</f>
        <v/>
      </c>
      <c r="C462" s="163" t="inlineStr">
        <is>
          <t>Seagrass</t>
        </is>
      </c>
      <c r="D462" s="176" t="n">
        <v>3.4</v>
      </c>
      <c r="G462" s="126" t="n"/>
      <c r="H462" s="126" t="n"/>
      <c r="I462" s="126" t="n"/>
    </row>
    <row r="463">
      <c r="A463" s="126" t="inlineStr">
        <is>
          <t>Slovakia</t>
        </is>
      </c>
      <c r="B463" s="195">
        <f t="array" ref="B463">INDEX(Countries!D3:D726, MATCH(A463, Countries!B3:B726, 0))</f>
        <v/>
      </c>
      <c r="C463" s="163" t="inlineStr">
        <is>
          <t>Seagrass</t>
        </is>
      </c>
      <c r="D463" s="176" t="n">
        <v>3.4</v>
      </c>
      <c r="G463" s="126" t="n"/>
      <c r="H463" s="126" t="n"/>
      <c r="I463" s="126" t="n"/>
    </row>
    <row r="464">
      <c r="A464" s="126" t="inlineStr">
        <is>
          <t>Eswatini</t>
        </is>
      </c>
      <c r="B464" s="195">
        <f t="array" ref="B464">INDEX(Countries!D4:D727, MATCH(A464, Countries!B4:B727, 0))</f>
        <v/>
      </c>
      <c r="C464" s="163" t="inlineStr">
        <is>
          <t>Seagrass</t>
        </is>
      </c>
      <c r="D464" s="176" t="n">
        <v>3.4</v>
      </c>
      <c r="G464" s="126" t="n"/>
      <c r="H464" s="126" t="n"/>
      <c r="I464" s="126" t="n"/>
    </row>
    <row r="465">
      <c r="A465" s="126" t="inlineStr">
        <is>
          <t>Chad</t>
        </is>
      </c>
      <c r="B465" s="195">
        <f t="array" ref="B465">INDEX(Countries!D5:D728, MATCH(A465, Countries!B5:B728, 0))</f>
        <v/>
      </c>
      <c r="C465" s="163" t="inlineStr">
        <is>
          <t>Seagrass</t>
        </is>
      </c>
      <c r="D465" s="176" t="n">
        <v>3.4</v>
      </c>
      <c r="G465" s="126" t="n"/>
      <c r="H465" s="126" t="n"/>
      <c r="I465" s="126" t="n"/>
    </row>
    <row r="466">
      <c r="A466" s="126" t="inlineStr">
        <is>
          <t>Tajikistan</t>
        </is>
      </c>
      <c r="B466" s="195">
        <f t="array" ref="B466">INDEX(Countries!D2:D729, MATCH(A466, Countries!B2:B729, 0))</f>
        <v/>
      </c>
      <c r="C466" s="163" t="inlineStr">
        <is>
          <t>Seagrass</t>
        </is>
      </c>
      <c r="D466" s="176" t="n">
        <v>3.4</v>
      </c>
      <c r="G466" s="126" t="n"/>
      <c r="H466" s="126" t="n"/>
      <c r="I466" s="126" t="n"/>
    </row>
    <row r="467">
      <c r="A467" s="126" t="inlineStr">
        <is>
          <t>Uganda</t>
        </is>
      </c>
      <c r="B467" s="195">
        <f t="array" ref="B467">INDEX(Countries!D3:D730, MATCH(A467, Countries!B3:B730, 0))</f>
        <v/>
      </c>
      <c r="C467" s="163" t="inlineStr">
        <is>
          <t>Seagrass</t>
        </is>
      </c>
      <c r="D467" s="176" t="n">
        <v>3.4</v>
      </c>
      <c r="G467" s="126" t="n"/>
      <c r="H467" s="126" t="n"/>
      <c r="I467" s="126" t="n"/>
    </row>
    <row r="468">
      <c r="A468" s="126" t="inlineStr">
        <is>
          <t>Uzbekistan</t>
        </is>
      </c>
      <c r="B468" s="195">
        <f t="array" ref="B468">INDEX(Countries!D4:D731, MATCH(A468, Countries!B4:B731, 0))</f>
        <v/>
      </c>
      <c r="C468" s="163" t="inlineStr">
        <is>
          <t>Seagrass</t>
        </is>
      </c>
      <c r="D468" s="176" t="n">
        <v>3.4</v>
      </c>
      <c r="G468" s="126" t="n"/>
      <c r="H468" s="126" t="n"/>
      <c r="I468" s="126" t="n"/>
    </row>
    <row r="469">
      <c r="A469" s="126" t="inlineStr">
        <is>
          <t>Zambia</t>
        </is>
      </c>
      <c r="B469" s="195">
        <f t="array" ref="B469">INDEX(Countries!D5:D732, MATCH(A469, Countries!B5:B732, 0))</f>
        <v/>
      </c>
      <c r="C469" s="163" t="inlineStr">
        <is>
          <t>Seagrass</t>
        </is>
      </c>
      <c r="D469" s="176" t="n">
        <v>3.4</v>
      </c>
      <c r="G469" s="126" t="n"/>
      <c r="H469" s="126" t="n"/>
      <c r="I469" s="126" t="n"/>
    </row>
    <row r="470">
      <c r="A470" s="126" t="inlineStr">
        <is>
          <t>Zimbabwe</t>
        </is>
      </c>
      <c r="B470" s="195">
        <f t="array" ref="B470">INDEX(Countries!D6:D733, MATCH(A470, Countries!B6:B733, 0))</f>
        <v/>
      </c>
      <c r="C470" s="163" t="inlineStr">
        <is>
          <t>Seagrass</t>
        </is>
      </c>
      <c r="D470" s="176" t="n">
        <v>3.4</v>
      </c>
      <c r="G470" s="126" t="n"/>
      <c r="H470" s="126" t="n"/>
      <c r="I470" s="126" t="n"/>
    </row>
    <row r="471">
      <c r="A471" s="126" t="inlineStr">
        <is>
          <t>Saint Barthélemy</t>
        </is>
      </c>
      <c r="B471" s="195">
        <f t="array" ref="B471">INDEX(Countries!D7:D734, MATCH(A471, Countries!B7:B734, 0))</f>
        <v/>
      </c>
      <c r="C471" s="163" t="inlineStr">
        <is>
          <t>Seagrass</t>
        </is>
      </c>
      <c r="D471" s="176" t="n">
        <v>3.4</v>
      </c>
      <c r="G471" s="126" t="n"/>
      <c r="H471" s="126" t="n"/>
      <c r="I471" s="126" t="n"/>
    </row>
    <row r="472">
      <c r="A472" s="126" t="inlineStr">
        <is>
          <t>Cocos (Keeling) Islands</t>
        </is>
      </c>
      <c r="B472" s="195">
        <f t="array" ref="B472">INDEX(Countries!D8:D735, MATCH(A472, Countries!B8:B735, 0))</f>
        <v/>
      </c>
      <c r="C472" s="163" t="inlineStr">
        <is>
          <t>Seagrass</t>
        </is>
      </c>
      <c r="D472" s="176" t="n">
        <v>3.4</v>
      </c>
      <c r="G472" s="126" t="n"/>
      <c r="H472" s="126" t="n"/>
      <c r="I472" s="126" t="n"/>
    </row>
    <row r="473">
      <c r="A473" s="126" t="inlineStr">
        <is>
          <t>Christmas Island</t>
        </is>
      </c>
      <c r="B473" s="195">
        <f t="array" ref="B473">INDEX(Countries!D9:D736, MATCH(A473, Countries!B9:B736, 0))</f>
        <v/>
      </c>
      <c r="C473" s="163" t="inlineStr">
        <is>
          <t>Seagrass</t>
        </is>
      </c>
      <c r="D473" s="176" t="n">
        <v>3.4</v>
      </c>
      <c r="G473" s="126" t="n"/>
      <c r="H473" s="126" t="n"/>
      <c r="I473" s="126" t="n"/>
    </row>
    <row r="474">
      <c r="A474" s="126" t="inlineStr">
        <is>
          <t>United States</t>
        </is>
      </c>
      <c r="B474" s="195">
        <f t="array" ref="B474">INDEX(Countries!D1:D737, MATCH(A474, Countries!B1:B737, 0))</f>
        <v/>
      </c>
      <c r="C474" s="163" t="inlineStr">
        <is>
          <t>Salt marsh</t>
        </is>
      </c>
      <c r="D474" s="176" t="n">
        <v>10.1</v>
      </c>
      <c r="E474" s="181" t="n">
        <v>0</v>
      </c>
      <c r="F474" s="179" t="n">
        <v>25.1</v>
      </c>
      <c r="G474" s="126" t="n"/>
      <c r="H474" s="126" t="n"/>
      <c r="I474" s="126" t="n"/>
    </row>
    <row r="475">
      <c r="A475" s="126" t="inlineStr">
        <is>
          <t>Indonesia</t>
        </is>
      </c>
      <c r="B475" s="195">
        <f t="array" ref="B475">INDEX(Countries!D2:D738, MATCH(A475, Countries!B2:B738, 0))</f>
        <v/>
      </c>
      <c r="C475" s="163" t="inlineStr">
        <is>
          <t>Salt marsh</t>
        </is>
      </c>
      <c r="D475" s="176" t="n">
        <v>10.1</v>
      </c>
      <c r="E475" s="181" t="n">
        <v>0</v>
      </c>
      <c r="F475" s="179" t="n">
        <v>23.6</v>
      </c>
      <c r="G475" s="126" t="n"/>
      <c r="H475" s="126" t="n"/>
      <c r="I475" s="126" t="n"/>
    </row>
    <row r="476">
      <c r="A476" s="126" t="inlineStr">
        <is>
          <t>Australia</t>
        </is>
      </c>
      <c r="B476" s="195">
        <f t="array" ref="B476">INDEX(Countries!D3:D739, MATCH(A476, Countries!B3:B739, 0))</f>
        <v/>
      </c>
      <c r="C476" s="163" t="inlineStr">
        <is>
          <t>Salt marsh</t>
        </is>
      </c>
      <c r="D476" s="176" t="n">
        <v>10.1</v>
      </c>
      <c r="E476" s="181" t="n">
        <v>0</v>
      </c>
      <c r="F476" s="179" t="n">
        <v>22.6</v>
      </c>
      <c r="G476" s="126" t="n"/>
      <c r="H476" s="126" t="n"/>
      <c r="I476" s="126" t="n"/>
    </row>
    <row r="477">
      <c r="A477" s="126" t="inlineStr">
        <is>
          <t>The Bahamas</t>
        </is>
      </c>
      <c r="B477" s="195">
        <f t="array" ref="B477">INDEX(Countries!D4:D740, MATCH(A477, Countries!B4:B740, 0))</f>
        <v/>
      </c>
      <c r="C477" s="163" t="inlineStr">
        <is>
          <t>Salt marsh</t>
        </is>
      </c>
      <c r="D477" s="176" t="n">
        <v>10.1</v>
      </c>
      <c r="E477" s="181" t="n">
        <v>0</v>
      </c>
      <c r="F477" s="179" t="n">
        <v>21.7</v>
      </c>
      <c r="G477" s="126" t="n"/>
      <c r="H477" s="126" t="n"/>
      <c r="I477" s="126" t="n"/>
    </row>
    <row r="478">
      <c r="A478" s="126" t="inlineStr">
        <is>
          <t>Kenya</t>
        </is>
      </c>
      <c r="B478" s="195">
        <f t="array" ref="B478">INDEX(Countries!D5:D741, MATCH(A478, Countries!B5:B741, 0))</f>
        <v/>
      </c>
      <c r="C478" s="163" t="inlineStr">
        <is>
          <t>Salt marsh</t>
        </is>
      </c>
      <c r="D478" s="176" t="n">
        <v>10.1</v>
      </c>
      <c r="E478" s="181" t="n">
        <v>0</v>
      </c>
      <c r="F478" s="179" t="n">
        <v>19</v>
      </c>
      <c r="G478" s="126" t="n"/>
      <c r="H478" s="126" t="n"/>
      <c r="I478" s="126" t="n"/>
    </row>
    <row r="479">
      <c r="A479" s="126" t="inlineStr">
        <is>
          <t>Mexico</t>
        </is>
      </c>
      <c r="B479" s="195">
        <f t="array" ref="B479">INDEX(Countries!D6:D742, MATCH(A479, Countries!B6:B742, 0))</f>
        <v/>
      </c>
      <c r="C479" s="163" t="inlineStr">
        <is>
          <t>Salt marsh</t>
        </is>
      </c>
      <c r="D479" s="176" t="n">
        <v>10.1</v>
      </c>
      <c r="E479" s="181" t="n">
        <v>0</v>
      </c>
      <c r="F479" s="179" t="n">
        <v>22.1</v>
      </c>
      <c r="G479" s="126" t="n"/>
      <c r="H479" s="126" t="n"/>
      <c r="I479" s="126" t="n"/>
    </row>
    <row r="480">
      <c r="A480" s="126" t="inlineStr">
        <is>
          <t>Colombia</t>
        </is>
      </c>
      <c r="B480" s="195">
        <f t="array" ref="B480">INDEX(Countries!D1:D743, MATCH(A480, Countries!B1:B743, 0))</f>
        <v/>
      </c>
      <c r="C480" s="163" t="inlineStr">
        <is>
          <t>Salt marsh</t>
        </is>
      </c>
      <c r="D480" s="176" t="n">
        <v>10.1</v>
      </c>
      <c r="E480" s="181" t="n">
        <v>0</v>
      </c>
      <c r="F480" s="179" t="n">
        <v>22.6</v>
      </c>
      <c r="G480" s="126" t="n"/>
      <c r="H480" s="126" t="n"/>
      <c r="I480" s="126" t="n"/>
    </row>
    <row r="481">
      <c r="A481" s="126" t="inlineStr">
        <is>
          <t>India</t>
        </is>
      </c>
      <c r="B481" s="195">
        <f t="array" ref="B481">INDEX(Countries!D1:D744, MATCH(A481, Countries!B1:B744, 0))</f>
        <v/>
      </c>
      <c r="C481" s="163" t="inlineStr">
        <is>
          <t>Salt marsh</t>
        </is>
      </c>
      <c r="D481" s="176" t="n">
        <v>10.1</v>
      </c>
      <c r="E481" s="181" t="n">
        <v>0</v>
      </c>
      <c r="F481" s="179" t="n">
        <v>23.4</v>
      </c>
      <c r="G481" s="126" t="n"/>
      <c r="H481" s="126" t="n"/>
      <c r="I481" s="126" t="n"/>
    </row>
    <row r="482">
      <c r="A482" s="126" t="inlineStr">
        <is>
          <t>China</t>
        </is>
      </c>
      <c r="B482" s="195">
        <f t="array" ref="B482">INDEX(Countries!D18:D745, MATCH(A482, Countries!B18:B745, 0))</f>
        <v/>
      </c>
      <c r="C482" s="163" t="inlineStr">
        <is>
          <t>Salt marsh</t>
        </is>
      </c>
      <c r="D482" s="176" t="n">
        <v>10.1</v>
      </c>
      <c r="E482" s="181" t="n">
        <v>0</v>
      </c>
      <c r="F482" s="179" t="n">
        <v>17.5</v>
      </c>
      <c r="G482" s="126" t="n"/>
      <c r="H482" s="126" t="n"/>
      <c r="I482" s="126" t="n"/>
    </row>
    <row r="483">
      <c r="A483" s="126" t="inlineStr">
        <is>
          <t>American Samoa</t>
        </is>
      </c>
      <c r="B483" s="195">
        <f t="array" ref="B483">INDEX(Countries!D1:D746, MATCH(A483, Countries!B1:B746, 0))</f>
        <v/>
      </c>
      <c r="C483" s="163" t="inlineStr">
        <is>
          <t>Salt marsh</t>
        </is>
      </c>
      <c r="D483" s="176" t="n">
        <v>10.1</v>
      </c>
      <c r="E483" s="181" t="n">
        <v>0</v>
      </c>
      <c r="F483" s="180" t="n"/>
      <c r="G483" s="126" t="n"/>
      <c r="H483" s="126" t="n"/>
      <c r="I483" s="126" t="n"/>
    </row>
    <row r="484">
      <c r="A484" s="126" t="inlineStr">
        <is>
          <t>Angola</t>
        </is>
      </c>
      <c r="B484" s="195">
        <f t="array" ref="B484">INDEX(Countries!D2:D747, MATCH(A484, Countries!B2:B747, 0))</f>
        <v/>
      </c>
      <c r="C484" s="163" t="inlineStr">
        <is>
          <t>Salt marsh</t>
        </is>
      </c>
      <c r="D484" s="176" t="n">
        <v>10.1</v>
      </c>
      <c r="E484" s="181" t="n">
        <v>0</v>
      </c>
      <c r="F484" s="179" t="n">
        <v>22.6</v>
      </c>
      <c r="G484" s="126" t="n"/>
      <c r="H484" s="126" t="n"/>
      <c r="I484" s="126" t="n"/>
    </row>
    <row r="485">
      <c r="A485" s="126" t="inlineStr">
        <is>
          <t>Anguilla</t>
        </is>
      </c>
      <c r="B485" s="195">
        <f t="array" ref="B485">INDEX(Countries!D3:D748, MATCH(A485, Countries!B3:B748, 0))</f>
        <v/>
      </c>
      <c r="C485" s="163" t="inlineStr">
        <is>
          <t>Salt marsh</t>
        </is>
      </c>
      <c r="D485" s="176" t="n">
        <v>10.1</v>
      </c>
      <c r="E485" s="181" t="n">
        <v>0</v>
      </c>
      <c r="F485" s="180" t="n"/>
      <c r="G485" s="126" t="n"/>
      <c r="H485" s="126" t="n"/>
      <c r="I485" s="126" t="n"/>
    </row>
    <row r="486">
      <c r="A486" s="126" t="inlineStr">
        <is>
          <t>Antigua and Barbuda</t>
        </is>
      </c>
      <c r="B486" s="195">
        <f t="array" ref="B486">INDEX(Countries!D4:D749, MATCH(A486, Countries!B4:B749, 0))</f>
        <v/>
      </c>
      <c r="C486" s="163" t="inlineStr">
        <is>
          <t>Salt marsh</t>
        </is>
      </c>
      <c r="D486" s="176" t="n">
        <v>10.1</v>
      </c>
      <c r="E486" s="181" t="n">
        <v>0</v>
      </c>
      <c r="F486" s="179" t="n">
        <v>20.3</v>
      </c>
      <c r="G486" s="126" t="n"/>
      <c r="H486" s="126" t="n"/>
      <c r="I486" s="126" t="n"/>
    </row>
    <row r="487">
      <c r="A487" s="126" t="inlineStr">
        <is>
          <t>Aruba</t>
        </is>
      </c>
      <c r="B487" s="195">
        <f t="array" ref="B487">INDEX(Countries!D5:D750, MATCH(A487, Countries!B5:B750, 0))</f>
        <v/>
      </c>
      <c r="C487" s="163" t="inlineStr">
        <is>
          <t>Salt marsh</t>
        </is>
      </c>
      <c r="D487" s="176" t="n">
        <v>10.1</v>
      </c>
      <c r="E487" s="181" t="n">
        <v>0</v>
      </c>
      <c r="F487" s="180" t="n"/>
      <c r="G487" s="126" t="n"/>
      <c r="H487" s="126" t="n"/>
      <c r="I487" s="126" t="n"/>
    </row>
    <row r="488">
      <c r="A488" s="126" t="inlineStr">
        <is>
          <t>Bahrain</t>
        </is>
      </c>
      <c r="B488" s="195">
        <f t="array" ref="B488">INDEX(Countries!D6:D751, MATCH(A488, Countries!B6:B751, 0))</f>
        <v/>
      </c>
      <c r="C488" s="163" t="inlineStr">
        <is>
          <t>Salt marsh</t>
        </is>
      </c>
      <c r="D488" s="176" t="n">
        <v>10.1</v>
      </c>
      <c r="E488" s="181" t="n">
        <v>0</v>
      </c>
      <c r="F488" s="180" t="n"/>
      <c r="G488" s="126" t="n"/>
      <c r="H488" s="126" t="n"/>
      <c r="I488" s="126" t="n"/>
    </row>
    <row r="489">
      <c r="A489" s="126" t="inlineStr">
        <is>
          <t>Bangladesh</t>
        </is>
      </c>
      <c r="B489" s="195">
        <f t="array" ref="B489">INDEX(Countries!D7:D752, MATCH(A489, Countries!B7:B752, 0))</f>
        <v/>
      </c>
      <c r="C489" s="163" t="inlineStr">
        <is>
          <t>Salt marsh</t>
        </is>
      </c>
      <c r="D489" s="176" t="n">
        <v>10.1</v>
      </c>
      <c r="E489" s="181" t="n">
        <v>0</v>
      </c>
      <c r="F489" s="179" t="n">
        <v>22.9</v>
      </c>
      <c r="G489" s="126" t="n"/>
      <c r="H489" s="126" t="n"/>
      <c r="I489" s="126" t="n"/>
    </row>
    <row r="490">
      <c r="A490" s="126" t="inlineStr">
        <is>
          <t>Barbados</t>
        </is>
      </c>
      <c r="B490" s="195">
        <f t="array" ref="B490">INDEX(Countries!D8:D753, MATCH(A490, Countries!B8:B753, 0))</f>
        <v/>
      </c>
      <c r="C490" s="163" t="inlineStr">
        <is>
          <t>Salt marsh</t>
        </is>
      </c>
      <c r="D490" s="176" t="n">
        <v>10.1</v>
      </c>
      <c r="E490" s="181" t="n">
        <v>0</v>
      </c>
      <c r="F490" s="180" t="n"/>
      <c r="G490" s="126" t="n"/>
      <c r="H490" s="126" t="n"/>
      <c r="I490" s="126" t="n"/>
    </row>
    <row r="491">
      <c r="A491" s="126" t="inlineStr">
        <is>
          <t>Belize</t>
        </is>
      </c>
      <c r="B491" s="195">
        <f t="array" ref="B491">INDEX(Countries!D9:D754, MATCH(A491, Countries!B9:B754, 0))</f>
        <v/>
      </c>
      <c r="C491" s="163" t="inlineStr">
        <is>
          <t>Salt marsh</t>
        </is>
      </c>
      <c r="D491" s="176" t="n">
        <v>10.1</v>
      </c>
      <c r="E491" s="181" t="n">
        <v>0</v>
      </c>
      <c r="F491" s="179" t="n">
        <v>21.3</v>
      </c>
      <c r="G491" s="126" t="n"/>
      <c r="H491" s="126" t="n"/>
      <c r="I491" s="126" t="n"/>
    </row>
    <row r="492">
      <c r="A492" s="126" t="inlineStr">
        <is>
          <t>Benin</t>
        </is>
      </c>
      <c r="B492" s="195">
        <f t="array" ref="B492">INDEX(Countries!D10:D755, MATCH(A492, Countries!B10:B755, 0))</f>
        <v/>
      </c>
      <c r="C492" s="163" t="inlineStr">
        <is>
          <t>Salt marsh</t>
        </is>
      </c>
      <c r="D492" s="176" t="n">
        <v>10.1</v>
      </c>
      <c r="E492" s="181" t="n">
        <v>0</v>
      </c>
      <c r="F492" s="179" t="n">
        <v>22.7</v>
      </c>
      <c r="G492" s="126" t="n"/>
      <c r="H492" s="126" t="n"/>
      <c r="I492" s="126" t="n"/>
    </row>
    <row r="493">
      <c r="A493" s="126" t="inlineStr">
        <is>
          <t>Bermuda</t>
        </is>
      </c>
      <c r="B493" s="195">
        <f t="array" ref="B493">INDEX(Countries!D11:D756, MATCH(A493, Countries!B11:B756, 0))</f>
        <v/>
      </c>
      <c r="C493" s="163" t="inlineStr">
        <is>
          <t>Salt marsh</t>
        </is>
      </c>
      <c r="D493" s="176" t="n">
        <v>10.1</v>
      </c>
      <c r="E493" s="181" t="n">
        <v>0</v>
      </c>
      <c r="F493" s="180" t="n"/>
      <c r="G493" s="126" t="n"/>
      <c r="H493" s="126" t="n"/>
      <c r="I493" s="126" t="n"/>
    </row>
    <row r="494">
      <c r="A494" s="126" t="inlineStr">
        <is>
          <t>Bonaire, Sint Eustatius and Saba</t>
        </is>
      </c>
      <c r="B494" s="195">
        <f t="array" ref="B494">INDEX(Countries!D12:D757, MATCH(A494, Countries!B12:B757, 0))</f>
        <v/>
      </c>
      <c r="C494" s="163" t="inlineStr">
        <is>
          <t>Salt marsh</t>
        </is>
      </c>
      <c r="D494" s="176" t="n">
        <v>10.1</v>
      </c>
      <c r="E494" s="181" t="n">
        <v>0</v>
      </c>
      <c r="F494" s="180" t="n"/>
      <c r="G494" s="126" t="n"/>
      <c r="H494" s="126" t="n"/>
      <c r="I494" s="126" t="n"/>
    </row>
    <row r="495">
      <c r="A495" s="126" t="inlineStr">
        <is>
          <t>Brazil</t>
        </is>
      </c>
      <c r="B495" s="195">
        <f t="array" ref="B495">INDEX(Countries!D31:D758, MATCH(A495, Countries!B31:B758, 0))</f>
        <v/>
      </c>
      <c r="C495" s="163" t="inlineStr">
        <is>
          <t>Salt marsh</t>
        </is>
      </c>
      <c r="D495" s="176" t="n">
        <v>10.1</v>
      </c>
      <c r="E495" s="181" t="n">
        <v>0</v>
      </c>
      <c r="F495" s="179" t="n">
        <v>22.7</v>
      </c>
      <c r="G495" s="126" t="n"/>
      <c r="H495" s="126" t="n"/>
      <c r="I495" s="126" t="n"/>
    </row>
    <row r="496">
      <c r="A496" s="126" t="inlineStr">
        <is>
          <t>British virgin islands</t>
        </is>
      </c>
      <c r="B496" s="195">
        <f t="array" ref="B496">INDEX(Countries!D32:D759, MATCH(A496, Countries!B32:B759, 0))</f>
        <v/>
      </c>
      <c r="C496" s="163" t="inlineStr">
        <is>
          <t>Salt marsh</t>
        </is>
      </c>
      <c r="D496" s="176" t="n">
        <v>10.1</v>
      </c>
      <c r="E496" s="181" t="n">
        <v>0</v>
      </c>
      <c r="F496" s="180" t="n"/>
      <c r="G496" s="126" t="n"/>
      <c r="H496" s="126" t="n"/>
      <c r="I496" s="126" t="n"/>
    </row>
    <row r="497">
      <c r="A497" s="126" t="inlineStr">
        <is>
          <t>Brunei Darussalam</t>
        </is>
      </c>
      <c r="B497" s="195">
        <f t="array" ref="B497">INDEX(Countries!D33:D760, MATCH(A497, Countries!B33:B760, 0))</f>
        <v/>
      </c>
      <c r="C497" s="163" t="inlineStr">
        <is>
          <t>Salt marsh</t>
        </is>
      </c>
      <c r="D497" s="176" t="n">
        <v>10.1</v>
      </c>
      <c r="E497" s="181" t="n">
        <v>0</v>
      </c>
      <c r="F497" s="179" t="n">
        <v>23.6</v>
      </c>
      <c r="G497" s="126" t="n"/>
      <c r="H497" s="126" t="n"/>
      <c r="I497" s="126" t="n"/>
    </row>
    <row r="498">
      <c r="A498" s="126" t="inlineStr">
        <is>
          <t>Cambodia</t>
        </is>
      </c>
      <c r="B498" s="195">
        <f t="array" ref="B498">INDEX(Countries!D34:D761, MATCH(A498, Countries!B34:B761, 0))</f>
        <v/>
      </c>
      <c r="C498" s="163" t="inlineStr">
        <is>
          <t>Salt marsh</t>
        </is>
      </c>
      <c r="D498" s="176" t="n">
        <v>10.1</v>
      </c>
      <c r="E498" s="181" t="n">
        <v>0</v>
      </c>
      <c r="F498" s="179" t="n">
        <v>22.4</v>
      </c>
      <c r="G498" s="126" t="n"/>
      <c r="H498" s="126" t="n"/>
      <c r="I498" s="126" t="n"/>
    </row>
    <row r="499">
      <c r="A499" s="126" t="inlineStr">
        <is>
          <t>Cameroon</t>
        </is>
      </c>
      <c r="B499" s="195">
        <f t="array" ref="B499">INDEX(Countries!D35:D762, MATCH(A499, Countries!B35:B762, 0))</f>
        <v/>
      </c>
      <c r="C499" s="163" t="inlineStr">
        <is>
          <t>Salt marsh</t>
        </is>
      </c>
      <c r="D499" s="176" t="n">
        <v>10.1</v>
      </c>
      <c r="E499" s="181" t="n">
        <v>0</v>
      </c>
      <c r="F499" s="180" t="n"/>
      <c r="G499" s="126" t="n"/>
      <c r="H499" s="126" t="n"/>
      <c r="I499" s="126" t="n"/>
    </row>
    <row r="500">
      <c r="A500" s="126" t="inlineStr">
        <is>
          <t>Cayman islands</t>
        </is>
      </c>
      <c r="B500" s="195">
        <f t="array" ref="B500">INDEX(Countries!D36:D763, MATCH(A500, Countries!B36:B763, 0))</f>
        <v/>
      </c>
      <c r="C500" s="163" t="inlineStr">
        <is>
          <t>Salt marsh</t>
        </is>
      </c>
      <c r="D500" s="176" t="n">
        <v>10.1</v>
      </c>
      <c r="E500" s="181" t="n">
        <v>0</v>
      </c>
      <c r="F500" s="179" t="n">
        <v>22.8</v>
      </c>
      <c r="G500" s="126" t="n"/>
      <c r="H500" s="126" t="n"/>
      <c r="I500" s="126" t="n"/>
    </row>
    <row r="501">
      <c r="A501" s="126" t="inlineStr">
        <is>
          <t>Comoros</t>
        </is>
      </c>
      <c r="B501" s="195">
        <f t="array" ref="B501">INDEX(Countries!D37:D764, MATCH(A501, Countries!B37:B764, 0))</f>
        <v/>
      </c>
      <c r="C501" s="163" t="inlineStr">
        <is>
          <t>Salt marsh</t>
        </is>
      </c>
      <c r="D501" s="176" t="n">
        <v>10.1</v>
      </c>
      <c r="E501" s="181" t="n">
        <v>0</v>
      </c>
      <c r="F501" s="179" t="n">
        <v>23.6</v>
      </c>
      <c r="G501" s="126" t="n"/>
      <c r="H501" s="126" t="n"/>
      <c r="I501" s="126" t="n"/>
    </row>
    <row r="502">
      <c r="A502" s="126" t="inlineStr">
        <is>
          <t>Cook Islands</t>
        </is>
      </c>
      <c r="B502" s="195">
        <f t="array" ref="B502">INDEX(Countries!D38:D765, MATCH(A502, Countries!B38:B765, 0))</f>
        <v/>
      </c>
      <c r="C502" s="163" t="inlineStr">
        <is>
          <t>Salt marsh</t>
        </is>
      </c>
      <c r="D502" s="176" t="n">
        <v>10.1</v>
      </c>
      <c r="E502" s="181" t="n">
        <v>0</v>
      </c>
      <c r="F502" s="180" t="n"/>
      <c r="G502" s="126" t="n"/>
      <c r="H502" s="126" t="n"/>
      <c r="I502" s="126" t="n"/>
    </row>
    <row r="503">
      <c r="A503" s="126" t="inlineStr">
        <is>
          <t>Costa Rica</t>
        </is>
      </c>
      <c r="B503" s="195">
        <f t="array" ref="B503">INDEX(Countries!D39:D766, MATCH(A503, Countries!B39:B766, 0))</f>
        <v/>
      </c>
      <c r="C503" s="163" t="inlineStr">
        <is>
          <t>Salt marsh</t>
        </is>
      </c>
      <c r="D503" s="176" t="n">
        <v>10.1</v>
      </c>
      <c r="E503" s="181" t="n">
        <v>0</v>
      </c>
      <c r="F503" s="179" t="n">
        <v>22.4</v>
      </c>
      <c r="G503" s="126" t="n"/>
      <c r="H503" s="126" t="n"/>
      <c r="I503" s="126" t="n"/>
    </row>
    <row r="504">
      <c r="A504" s="126" t="inlineStr">
        <is>
          <t>Côte d'Ivoire</t>
        </is>
      </c>
      <c r="B504" s="195">
        <f t="array" ref="B504">INDEX(Countries!D40:D767, MATCH(A504, Countries!B40:B767, 0))</f>
        <v/>
      </c>
      <c r="C504" s="163" t="inlineStr">
        <is>
          <t>Salt marsh</t>
        </is>
      </c>
      <c r="D504" s="176" t="n">
        <v>10.1</v>
      </c>
      <c r="E504" s="181" t="n">
        <v>0</v>
      </c>
      <c r="F504" s="179" t="n">
        <v>22.9</v>
      </c>
      <c r="G504" s="126" t="n"/>
      <c r="H504" s="126" t="n"/>
      <c r="I504" s="126" t="n"/>
    </row>
    <row r="505">
      <c r="A505" s="126" t="inlineStr">
        <is>
          <t>Cuba</t>
        </is>
      </c>
      <c r="B505" s="195">
        <f t="array" ref="B505">INDEX(Countries!D41:D768, MATCH(A505, Countries!B41:B768, 0))</f>
        <v/>
      </c>
      <c r="C505" s="163" t="inlineStr">
        <is>
          <t>Salt marsh</t>
        </is>
      </c>
      <c r="D505" s="176" t="n">
        <v>10.1</v>
      </c>
      <c r="E505" s="181" t="n">
        <v>0</v>
      </c>
      <c r="F505" s="179" t="n">
        <v>23.1</v>
      </c>
      <c r="G505" s="126" t="n"/>
      <c r="H505" s="126" t="n"/>
      <c r="I505" s="126" t="n"/>
    </row>
    <row r="506">
      <c r="A506" s="126" t="inlineStr">
        <is>
          <t>Curaçao</t>
        </is>
      </c>
      <c r="B506" s="195">
        <f t="array" ref="B506">INDEX(Countries!D42:D769, MATCH(A506, Countries!B42:B769, 0))</f>
        <v/>
      </c>
      <c r="C506" s="163" t="inlineStr">
        <is>
          <t>Salt marsh</t>
        </is>
      </c>
      <c r="D506" s="176" t="n">
        <v>10.1</v>
      </c>
      <c r="E506" s="181" t="n">
        <v>0</v>
      </c>
      <c r="F506" s="180" t="n"/>
      <c r="G506" s="126" t="n"/>
      <c r="H506" s="126" t="n"/>
      <c r="I506" s="126" t="n"/>
    </row>
    <row r="507">
      <c r="A507" s="126" t="inlineStr">
        <is>
          <t>Democratic republic of the congo</t>
        </is>
      </c>
      <c r="B507" s="195">
        <f t="array" ref="B507">INDEX(Countries!D43:D770, MATCH(A507, Countries!B43:B770, 0))</f>
        <v/>
      </c>
      <c r="C507" s="163" t="inlineStr">
        <is>
          <t>Salt marsh</t>
        </is>
      </c>
      <c r="D507" s="176" t="n">
        <v>10.1</v>
      </c>
      <c r="E507" s="181" t="n">
        <v>0</v>
      </c>
      <c r="F507" s="179" t="n">
        <v>23</v>
      </c>
      <c r="G507" s="126" t="n"/>
      <c r="H507" s="126" t="n"/>
      <c r="I507" s="126" t="n"/>
    </row>
    <row r="508">
      <c r="A508" s="126" t="inlineStr">
        <is>
          <t>Djibouti</t>
        </is>
      </c>
      <c r="B508" s="195">
        <f t="array" ref="B508">INDEX(Countries!D44:D771, MATCH(A508, Countries!B44:B771, 0))</f>
        <v/>
      </c>
      <c r="C508" s="163" t="inlineStr">
        <is>
          <t>Salt marsh</t>
        </is>
      </c>
      <c r="D508" s="176" t="n">
        <v>10.1</v>
      </c>
      <c r="E508" s="181" t="n">
        <v>0</v>
      </c>
      <c r="F508" s="180" t="n"/>
      <c r="G508" s="126" t="n"/>
      <c r="H508" s="126" t="n"/>
      <c r="I508" s="126" t="n"/>
    </row>
    <row r="509">
      <c r="A509" s="126" t="inlineStr">
        <is>
          <t>Dominica</t>
        </is>
      </c>
      <c r="B509" s="195">
        <f t="array" ref="B509">INDEX(Countries!D45:D772, MATCH(A509, Countries!B45:B772, 0))</f>
        <v/>
      </c>
      <c r="C509" s="163" t="inlineStr">
        <is>
          <t>Salt marsh</t>
        </is>
      </c>
      <c r="D509" s="176" t="n">
        <v>10.1</v>
      </c>
      <c r="E509" s="181" t="n">
        <v>0</v>
      </c>
      <c r="F509" s="180" t="n"/>
      <c r="G509" s="126" t="n"/>
      <c r="H509" s="126" t="n"/>
      <c r="I509" s="126" t="n"/>
    </row>
    <row r="510">
      <c r="A510" s="126" t="inlineStr">
        <is>
          <t>Dominican republic</t>
        </is>
      </c>
      <c r="B510" s="195">
        <f t="array" ref="B510">INDEX(Countries!D46:D773, MATCH(A510, Countries!B46:B773, 0))</f>
        <v/>
      </c>
      <c r="C510" s="163" t="inlineStr">
        <is>
          <t>Salt marsh</t>
        </is>
      </c>
      <c r="D510" s="176" t="n">
        <v>10.1</v>
      </c>
      <c r="E510" s="181" t="n">
        <v>0</v>
      </c>
      <c r="F510" s="179" t="n">
        <v>23.5</v>
      </c>
      <c r="G510" s="126" t="n"/>
      <c r="H510" s="126" t="n"/>
      <c r="I510" s="126" t="n"/>
    </row>
    <row r="511">
      <c r="A511" s="126" t="inlineStr">
        <is>
          <t>Ecuador</t>
        </is>
      </c>
      <c r="B511" s="195">
        <f t="array" ref="B511">INDEX(Countries!D47:D774, MATCH(A511, Countries!B47:B774, 0))</f>
        <v/>
      </c>
      <c r="C511" s="163" t="inlineStr">
        <is>
          <t>Salt marsh</t>
        </is>
      </c>
      <c r="D511" s="176" t="n">
        <v>10.1</v>
      </c>
      <c r="E511" s="181" t="n">
        <v>0</v>
      </c>
      <c r="F511" s="179" t="n">
        <v>22.6</v>
      </c>
      <c r="G511" s="126" t="n"/>
      <c r="H511" s="126" t="n"/>
      <c r="I511" s="126" t="n"/>
    </row>
    <row r="512">
      <c r="A512" s="126" t="inlineStr">
        <is>
          <t>Egypt</t>
        </is>
      </c>
      <c r="B512" s="195">
        <f t="array" ref="B512">INDEX(Countries!D48:D775, MATCH(A512, Countries!B48:B775, 0))</f>
        <v/>
      </c>
      <c r="C512" s="163" t="inlineStr">
        <is>
          <t>Salt marsh</t>
        </is>
      </c>
      <c r="D512" s="176" t="n">
        <v>10.1</v>
      </c>
      <c r="E512" s="181" t="n">
        <v>0</v>
      </c>
      <c r="F512" s="179" t="n">
        <v>19.2</v>
      </c>
      <c r="G512" s="126" t="n"/>
      <c r="H512" s="126" t="n"/>
      <c r="I512" s="126" t="n"/>
    </row>
    <row r="513">
      <c r="A513" s="126" t="inlineStr">
        <is>
          <t>El Salvador</t>
        </is>
      </c>
      <c r="B513" s="195">
        <f t="array" ref="B513">INDEX(Countries!D49:D776, MATCH(A513, Countries!B49:B776, 0))</f>
        <v/>
      </c>
      <c r="C513" s="163" t="inlineStr">
        <is>
          <t>Salt marsh</t>
        </is>
      </c>
      <c r="D513" s="176" t="n">
        <v>10.1</v>
      </c>
      <c r="E513" s="181" t="n">
        <v>0</v>
      </c>
      <c r="F513" s="179" t="n">
        <v>19.1</v>
      </c>
      <c r="G513" s="126" t="n"/>
      <c r="H513" s="126" t="n"/>
      <c r="I513" s="126" t="n"/>
    </row>
    <row r="514">
      <c r="A514" s="126" t="inlineStr">
        <is>
          <t>Equatorial Guinea</t>
        </is>
      </c>
      <c r="B514" s="195">
        <f t="array" ref="B514">INDEX(Countries!D50:D777, MATCH(A514, Countries!B50:B777, 0))</f>
        <v/>
      </c>
      <c r="C514" s="163" t="inlineStr">
        <is>
          <t>Salt marsh</t>
        </is>
      </c>
      <c r="D514" s="176" t="n">
        <v>10.1</v>
      </c>
      <c r="E514" s="181" t="n">
        <v>0</v>
      </c>
      <c r="F514" s="179" t="n">
        <v>23.2</v>
      </c>
      <c r="G514" s="126" t="n"/>
      <c r="H514" s="126" t="n"/>
      <c r="I514" s="126" t="n"/>
    </row>
    <row r="515">
      <c r="A515" s="126" t="inlineStr">
        <is>
          <t>Eritrea</t>
        </is>
      </c>
      <c r="B515" s="195">
        <f t="array" ref="B515">INDEX(Countries!D51:D778, MATCH(A515, Countries!B51:B778, 0))</f>
        <v/>
      </c>
      <c r="C515" s="163" t="inlineStr">
        <is>
          <t>Salt marsh</t>
        </is>
      </c>
      <c r="D515" s="176" t="n">
        <v>10.1</v>
      </c>
      <c r="E515" s="181" t="n">
        <v>0</v>
      </c>
      <c r="F515" s="180" t="n"/>
      <c r="G515" s="126" t="n"/>
      <c r="H515" s="126" t="n"/>
      <c r="I515" s="126" t="n"/>
    </row>
    <row r="516">
      <c r="A516" s="126" t="inlineStr">
        <is>
          <t>Fiji</t>
        </is>
      </c>
      <c r="B516" s="195">
        <f t="array" ref="B516">INDEX(Countries!D52:D779, MATCH(A516, Countries!B52:B779, 0))</f>
        <v/>
      </c>
      <c r="C516" s="163" t="inlineStr">
        <is>
          <t>Salt marsh</t>
        </is>
      </c>
      <c r="D516" s="176" t="n">
        <v>10.1</v>
      </c>
      <c r="E516" s="181" t="n">
        <v>0</v>
      </c>
      <c r="F516" s="180" t="n"/>
      <c r="G516" s="126" t="n"/>
      <c r="H516" s="126" t="n"/>
      <c r="I516" s="126" t="n"/>
    </row>
    <row r="517">
      <c r="A517" s="126" t="inlineStr">
        <is>
          <t>French Guiana</t>
        </is>
      </c>
      <c r="B517" s="195">
        <f t="array" ref="B517">INDEX(Countries!D53:D780, MATCH(A517, Countries!B53:B780, 0))</f>
        <v/>
      </c>
      <c r="C517" s="163" t="inlineStr">
        <is>
          <t>Salt marsh</t>
        </is>
      </c>
      <c r="D517" s="176" t="n">
        <v>10.1</v>
      </c>
      <c r="E517" s="181" t="n">
        <v>0</v>
      </c>
      <c r="F517" s="179" t="n">
        <v>23.6</v>
      </c>
      <c r="G517" s="126" t="n"/>
      <c r="H517" s="126" t="n"/>
      <c r="I517" s="126" t="n"/>
    </row>
    <row r="518">
      <c r="A518" s="126" t="inlineStr">
        <is>
          <t>French Polynesia</t>
        </is>
      </c>
      <c r="B518" s="195">
        <f t="array" ref="B518">INDEX(Countries!D54:D781, MATCH(A518, Countries!B54:B781, 0))</f>
        <v/>
      </c>
      <c r="C518" s="163" t="inlineStr">
        <is>
          <t>Salt marsh</t>
        </is>
      </c>
      <c r="D518" s="176" t="n">
        <v>10.1</v>
      </c>
      <c r="E518" s="181" t="n">
        <v>0</v>
      </c>
      <c r="F518" s="180" t="n"/>
      <c r="G518" s="126" t="n"/>
      <c r="H518" s="126" t="n"/>
      <c r="I518" s="126" t="n"/>
    </row>
    <row r="519">
      <c r="A519" s="126" t="inlineStr">
        <is>
          <t>French Southern Territories</t>
        </is>
      </c>
      <c r="B519" s="195">
        <f t="array" ref="B519">INDEX(Countries!D55:D782, MATCH(A519, Countries!B55:B782, 0))</f>
        <v/>
      </c>
      <c r="C519" s="163" t="inlineStr">
        <is>
          <t>Salt marsh</t>
        </is>
      </c>
      <c r="D519" s="176" t="n">
        <v>10.1</v>
      </c>
      <c r="E519" s="181" t="n">
        <v>0</v>
      </c>
      <c r="F519" s="180" t="n"/>
      <c r="G519" s="126" t="n"/>
      <c r="H519" s="126" t="n"/>
      <c r="I519" s="126" t="n"/>
    </row>
    <row r="520">
      <c r="A520" s="126" t="inlineStr">
        <is>
          <t>Gabon</t>
        </is>
      </c>
      <c r="B520" s="195">
        <f t="array" ref="B520">INDEX(Countries!D56:D783, MATCH(A520, Countries!B56:B783, 0))</f>
        <v/>
      </c>
      <c r="C520" s="163" t="inlineStr">
        <is>
          <t>Salt marsh</t>
        </is>
      </c>
      <c r="D520" s="176" t="n">
        <v>10.1</v>
      </c>
      <c r="E520" s="181" t="n">
        <v>0</v>
      </c>
      <c r="F520" s="179" t="n">
        <v>21.2</v>
      </c>
      <c r="G520" s="126" t="n"/>
      <c r="H520" s="126" t="n"/>
      <c r="I520" s="126" t="n"/>
    </row>
    <row r="521">
      <c r="A521" s="126" t="inlineStr">
        <is>
          <t>Gambia</t>
        </is>
      </c>
      <c r="B521" s="195">
        <f t="array" ref="B521">INDEX(Countries!D57:D784, MATCH(A521, Countries!B57:B784, 0))</f>
        <v/>
      </c>
      <c r="C521" s="163" t="inlineStr">
        <is>
          <t>Salt marsh</t>
        </is>
      </c>
      <c r="D521" s="176" t="n">
        <v>10.1</v>
      </c>
      <c r="E521" s="181" t="n">
        <v>0</v>
      </c>
      <c r="F521" s="179" t="n">
        <v>22.7</v>
      </c>
      <c r="G521" s="126" t="n"/>
      <c r="H521" s="126" t="n"/>
      <c r="I521" s="126" t="n"/>
    </row>
    <row r="522">
      <c r="A522" s="126" t="inlineStr">
        <is>
          <t>Ghana</t>
        </is>
      </c>
      <c r="B522" s="195">
        <f t="array" ref="B522">INDEX(Countries!D58:D785, MATCH(A522, Countries!B58:B785, 0))</f>
        <v/>
      </c>
      <c r="C522" s="163" t="inlineStr">
        <is>
          <t>Salt marsh</t>
        </is>
      </c>
      <c r="D522" s="176" t="n">
        <v>10.1</v>
      </c>
      <c r="E522" s="181" t="n">
        <v>0</v>
      </c>
      <c r="F522" s="179" t="n">
        <v>21.2</v>
      </c>
      <c r="G522" s="126" t="n"/>
      <c r="H522" s="126" t="n"/>
      <c r="I522" s="126" t="n"/>
    </row>
    <row r="523">
      <c r="A523" s="126" t="inlineStr">
        <is>
          <t>Grenada</t>
        </is>
      </c>
      <c r="B523" s="195">
        <f t="array" ref="B523">INDEX(Countries!D59:D786, MATCH(A523, Countries!B59:B786, 0))</f>
        <v/>
      </c>
      <c r="C523" s="163" t="inlineStr">
        <is>
          <t>Salt marsh</t>
        </is>
      </c>
      <c r="D523" s="176" t="n">
        <v>10.1</v>
      </c>
      <c r="E523" s="181" t="n">
        <v>0</v>
      </c>
      <c r="F523" s="180" t="n"/>
      <c r="G523" s="126" t="n"/>
      <c r="H523" s="126" t="n"/>
      <c r="I523" s="126" t="n"/>
    </row>
    <row r="524">
      <c r="A524" s="126" t="inlineStr">
        <is>
          <t>Guadeloupe</t>
        </is>
      </c>
      <c r="B524" s="195">
        <f t="array" ref="B524">INDEX(Countries!D60:D787, MATCH(A524, Countries!B60:B787, 0))</f>
        <v/>
      </c>
      <c r="C524" s="163" t="inlineStr">
        <is>
          <t>Salt marsh</t>
        </is>
      </c>
      <c r="D524" s="176" t="n">
        <v>10.1</v>
      </c>
      <c r="E524" s="181" t="n">
        <v>0</v>
      </c>
      <c r="F524" s="180" t="n"/>
      <c r="G524" s="126" t="n"/>
      <c r="H524" s="126" t="n"/>
      <c r="I524" s="126" t="n"/>
    </row>
    <row r="525">
      <c r="A525" s="126" t="inlineStr">
        <is>
          <t>Guam</t>
        </is>
      </c>
      <c r="B525" s="195">
        <f t="array" ref="B525">INDEX(Countries!D61:D788, MATCH(A525, Countries!B61:B788, 0))</f>
        <v/>
      </c>
      <c r="C525" s="163" t="inlineStr">
        <is>
          <t>Salt marsh</t>
        </is>
      </c>
      <c r="D525" s="176" t="n">
        <v>10.1</v>
      </c>
      <c r="E525" s="181" t="n">
        <v>0</v>
      </c>
      <c r="F525" s="180" t="n"/>
      <c r="G525" s="126" t="n"/>
      <c r="H525" s="126" t="n"/>
      <c r="I525" s="126" t="n"/>
    </row>
    <row r="526">
      <c r="A526" s="126" t="inlineStr">
        <is>
          <t>Guatemala</t>
        </is>
      </c>
      <c r="B526" s="195">
        <f t="array" ref="B526">INDEX(Countries!D62:D789, MATCH(A526, Countries!B62:B789, 0))</f>
        <v/>
      </c>
      <c r="C526" s="163" t="inlineStr">
        <is>
          <t>Salt marsh</t>
        </is>
      </c>
      <c r="D526" s="176" t="n">
        <v>10.1</v>
      </c>
      <c r="E526" s="181" t="n">
        <v>0</v>
      </c>
      <c r="F526" s="179" t="n">
        <v>24.8</v>
      </c>
      <c r="G526" s="126" t="n"/>
      <c r="H526" s="126" t="n"/>
      <c r="I526" s="126" t="n"/>
    </row>
    <row r="527">
      <c r="A527" s="126" t="inlineStr">
        <is>
          <t>Guinea</t>
        </is>
      </c>
      <c r="B527" s="195">
        <f t="array" ref="B527">INDEX(Countries!D63:D790, MATCH(A527, Countries!B63:B790, 0))</f>
        <v/>
      </c>
      <c r="C527" s="163" t="inlineStr">
        <is>
          <t>Salt marsh</t>
        </is>
      </c>
      <c r="D527" s="176" t="n">
        <v>10.1</v>
      </c>
      <c r="E527" s="181" t="n">
        <v>0</v>
      </c>
      <c r="F527" s="179" t="n">
        <v>23.6</v>
      </c>
      <c r="G527" s="126" t="n"/>
      <c r="H527" s="126" t="n"/>
      <c r="I527" s="126" t="n"/>
    </row>
    <row r="528">
      <c r="A528" s="126" t="inlineStr">
        <is>
          <t>Guinea-Bissau</t>
        </is>
      </c>
      <c r="B528" s="195">
        <f t="array" ref="B528">INDEX(Countries!D64:D791, MATCH(A528, Countries!B64:B791, 0))</f>
        <v/>
      </c>
      <c r="C528" s="163" t="inlineStr">
        <is>
          <t>Salt marsh</t>
        </is>
      </c>
      <c r="D528" s="176" t="n">
        <v>10.1</v>
      </c>
      <c r="E528" s="181" t="n">
        <v>0</v>
      </c>
      <c r="F528" s="179" t="n">
        <v>22.4</v>
      </c>
      <c r="G528" s="126" t="n"/>
      <c r="H528" s="126" t="n"/>
      <c r="I528" s="126" t="n"/>
    </row>
    <row r="529">
      <c r="A529" s="126" t="inlineStr">
        <is>
          <t>Guyana</t>
        </is>
      </c>
      <c r="B529" s="195">
        <f t="array" ref="B529">INDEX(Countries!D65:D792, MATCH(A529, Countries!B65:B792, 0))</f>
        <v/>
      </c>
      <c r="C529" s="163" t="inlineStr">
        <is>
          <t>Salt marsh</t>
        </is>
      </c>
      <c r="D529" s="176" t="n">
        <v>10.1</v>
      </c>
      <c r="E529" s="181" t="n">
        <v>0</v>
      </c>
      <c r="F529" s="179" t="n">
        <v>23.6</v>
      </c>
      <c r="G529" s="126" t="n"/>
      <c r="H529" s="126" t="n"/>
      <c r="I529" s="126" t="n"/>
    </row>
    <row r="530">
      <c r="A530" s="126" t="inlineStr">
        <is>
          <t>Haiti</t>
        </is>
      </c>
      <c r="B530" s="195">
        <f t="array" ref="B530">INDEX(Countries!D66:D793, MATCH(A530, Countries!B66:B793, 0))</f>
        <v/>
      </c>
      <c r="C530" s="163" t="inlineStr">
        <is>
          <t>Salt marsh</t>
        </is>
      </c>
      <c r="D530" s="176" t="n">
        <v>10.1</v>
      </c>
      <c r="E530" s="181" t="n">
        <v>0</v>
      </c>
      <c r="F530" s="179" t="n">
        <v>23.2</v>
      </c>
      <c r="G530" s="126" t="n"/>
      <c r="H530" s="126" t="n"/>
      <c r="I530" s="126" t="n"/>
    </row>
    <row r="531">
      <c r="A531" s="126" t="inlineStr">
        <is>
          <t>Honduras</t>
        </is>
      </c>
      <c r="B531" s="195">
        <f t="array" ref="B531">INDEX(Countries!D67:D794, MATCH(A531, Countries!B67:B794, 0))</f>
        <v/>
      </c>
      <c r="C531" s="163" t="inlineStr">
        <is>
          <t>Salt marsh</t>
        </is>
      </c>
      <c r="D531" s="176" t="n">
        <v>10.1</v>
      </c>
      <c r="E531" s="181" t="n">
        <v>0</v>
      </c>
      <c r="F531" s="179" t="n">
        <v>23.3</v>
      </c>
      <c r="G531" s="126" t="n"/>
      <c r="H531" s="126" t="n"/>
      <c r="I531" s="126" t="n"/>
    </row>
    <row r="532">
      <c r="A532" s="126" t="inlineStr">
        <is>
          <t>Iran (Islamic Republic of)</t>
        </is>
      </c>
      <c r="B532" s="195">
        <f t="array" ref="B532">INDEX(Countries!D68:D795, MATCH(A532, Countries!B68:B795, 0))</f>
        <v/>
      </c>
      <c r="C532" s="163" t="inlineStr">
        <is>
          <t>Salt marsh</t>
        </is>
      </c>
      <c r="D532" s="176" t="n">
        <v>10.1</v>
      </c>
      <c r="E532" s="181" t="n">
        <v>0</v>
      </c>
      <c r="F532" s="179" t="n">
        <v>22.1</v>
      </c>
      <c r="G532" s="126" t="n"/>
      <c r="H532" s="126" t="n"/>
      <c r="I532" s="126" t="n"/>
    </row>
    <row r="533">
      <c r="A533" s="126" t="inlineStr">
        <is>
          <t>Jamaica</t>
        </is>
      </c>
      <c r="B533" s="195">
        <f t="array" ref="B533">INDEX(Countries!D69:D796, MATCH(A533, Countries!B69:B796, 0))</f>
        <v/>
      </c>
      <c r="C533" s="163" t="inlineStr">
        <is>
          <t>Salt marsh</t>
        </is>
      </c>
      <c r="D533" s="176" t="n">
        <v>10.1</v>
      </c>
      <c r="E533" s="181" t="n">
        <v>0</v>
      </c>
      <c r="F533" s="179" t="n">
        <v>22.7</v>
      </c>
      <c r="G533" s="126" t="n"/>
      <c r="H533" s="126" t="n"/>
      <c r="I533" s="126" t="n"/>
    </row>
    <row r="534">
      <c r="A534" s="126" t="inlineStr">
        <is>
          <t>Japan</t>
        </is>
      </c>
      <c r="B534" s="195">
        <f t="array" ref="B534">INDEX(Countries!D70:D797, MATCH(A534, Countries!B70:B797, 0))</f>
        <v/>
      </c>
      <c r="C534" s="163" t="inlineStr">
        <is>
          <t>Salt marsh</t>
        </is>
      </c>
      <c r="D534" s="176" t="n">
        <v>10.1</v>
      </c>
      <c r="E534" s="181" t="n">
        <v>0</v>
      </c>
      <c r="F534" s="179" t="n">
        <v>24.2</v>
      </c>
      <c r="G534" s="126" t="n"/>
      <c r="H534" s="126" t="n"/>
      <c r="I534" s="126" t="n"/>
    </row>
    <row r="535">
      <c r="A535" s="126" t="inlineStr">
        <is>
          <t>Kiribati</t>
        </is>
      </c>
      <c r="B535" s="195">
        <f t="array" ref="B535">INDEX(Countries!D71:D798, MATCH(A535, Countries!B71:B798, 0))</f>
        <v/>
      </c>
      <c r="C535" s="163" t="inlineStr">
        <is>
          <t>Salt marsh</t>
        </is>
      </c>
      <c r="D535" s="176" t="n">
        <v>10.1</v>
      </c>
      <c r="E535" s="181" t="n">
        <v>0</v>
      </c>
      <c r="F535" s="180" t="n"/>
      <c r="G535" s="126" t="n"/>
      <c r="H535" s="126" t="n"/>
      <c r="I535" s="126" t="n"/>
    </row>
    <row r="536">
      <c r="A536" s="126" t="inlineStr">
        <is>
          <t>Liberia</t>
        </is>
      </c>
      <c r="B536" s="195">
        <f t="array" ref="B536">INDEX(Countries!D72:D799, MATCH(A536, Countries!B72:B799, 0))</f>
        <v/>
      </c>
      <c r="C536" s="163" t="inlineStr">
        <is>
          <t>Salt marsh</t>
        </is>
      </c>
      <c r="D536" s="176" t="n">
        <v>10.1</v>
      </c>
      <c r="E536" s="181" t="n">
        <v>0</v>
      </c>
      <c r="F536" s="179" t="n">
        <v>23.6</v>
      </c>
      <c r="G536" s="126" t="n"/>
      <c r="H536" s="126" t="n"/>
      <c r="I536" s="126" t="n"/>
    </row>
    <row r="537">
      <c r="A537" s="126" t="inlineStr">
        <is>
          <t>Madagascar</t>
        </is>
      </c>
      <c r="B537" s="195">
        <f t="array" ref="B537">INDEX(Countries!D73:D800, MATCH(A537, Countries!B73:B800, 0))</f>
        <v/>
      </c>
      <c r="C537" s="163" t="inlineStr">
        <is>
          <t>Salt marsh</t>
        </is>
      </c>
      <c r="D537" s="176" t="n">
        <v>10.1</v>
      </c>
      <c r="E537" s="181" t="n">
        <v>0</v>
      </c>
      <c r="F537" s="179" t="n">
        <v>21.3</v>
      </c>
      <c r="G537" s="126" t="n"/>
      <c r="H537" s="126" t="n"/>
      <c r="I537" s="126" t="n"/>
    </row>
    <row r="538">
      <c r="A538" s="126" t="inlineStr">
        <is>
          <t>Malaysia</t>
        </is>
      </c>
      <c r="B538" s="195">
        <f t="array" ref="B538">INDEX(Countries!D74:D801, MATCH(A538, Countries!B74:B801, 0))</f>
        <v/>
      </c>
      <c r="C538" s="163" t="inlineStr">
        <is>
          <t>Salt marsh</t>
        </is>
      </c>
      <c r="D538" s="176" t="n">
        <v>10.1</v>
      </c>
      <c r="E538" s="181" t="n">
        <v>0</v>
      </c>
      <c r="F538" s="179" t="n">
        <v>23.6</v>
      </c>
      <c r="G538" s="126" t="n"/>
      <c r="H538" s="126" t="n"/>
      <c r="I538" s="126" t="n"/>
    </row>
    <row r="539">
      <c r="A539" s="126" t="inlineStr">
        <is>
          <t>Maldives</t>
        </is>
      </c>
      <c r="B539" s="195">
        <f t="array" ref="B539">INDEX(Countries!D75:D802, MATCH(A539, Countries!B75:B802, 0))</f>
        <v/>
      </c>
      <c r="C539" s="163" t="inlineStr">
        <is>
          <t>Salt marsh</t>
        </is>
      </c>
      <c r="D539" s="176" t="n">
        <v>10.1</v>
      </c>
      <c r="E539" s="181" t="n">
        <v>0</v>
      </c>
      <c r="F539" s="180" t="n"/>
      <c r="G539" s="126" t="n"/>
      <c r="H539" s="126" t="n"/>
      <c r="I539" s="126" t="n"/>
    </row>
    <row r="540">
      <c r="A540" s="126" t="inlineStr">
        <is>
          <t>Marshall Islands</t>
        </is>
      </c>
      <c r="B540" s="195">
        <f t="array" ref="B540">INDEX(Countries!D76:D803, MATCH(A540, Countries!B76:B803, 0))</f>
        <v/>
      </c>
      <c r="C540" s="163" t="inlineStr">
        <is>
          <t>Salt marsh</t>
        </is>
      </c>
      <c r="D540" s="176" t="n">
        <v>10.1</v>
      </c>
      <c r="E540" s="181" t="n">
        <v>0</v>
      </c>
      <c r="F540" s="180" t="n"/>
      <c r="G540" s="126" t="n"/>
      <c r="H540" s="126" t="n"/>
      <c r="I540" s="126" t="n"/>
    </row>
    <row r="541">
      <c r="A541" s="126" t="inlineStr">
        <is>
          <t>Martinique</t>
        </is>
      </c>
      <c r="B541" s="195">
        <f t="array" ref="B541">INDEX(Countries!D77:D804, MATCH(A541, Countries!B77:B804, 0))</f>
        <v/>
      </c>
      <c r="C541" s="163" t="inlineStr">
        <is>
          <t>Salt marsh</t>
        </is>
      </c>
      <c r="D541" s="176" t="n">
        <v>10.1</v>
      </c>
      <c r="E541" s="181" t="n">
        <v>0</v>
      </c>
      <c r="F541" s="180" t="n"/>
      <c r="G541" s="126" t="n"/>
      <c r="H541" s="126" t="n"/>
      <c r="I541" s="126" t="n"/>
    </row>
    <row r="542">
      <c r="A542" s="126" t="inlineStr">
        <is>
          <t>Mauritania</t>
        </is>
      </c>
      <c r="B542" s="195">
        <f t="array" ref="B542">INDEX(Countries!D78:D805, MATCH(A542, Countries!B78:B805, 0))</f>
        <v/>
      </c>
      <c r="C542" s="163" t="inlineStr">
        <is>
          <t>Salt marsh</t>
        </is>
      </c>
      <c r="D542" s="176" t="n">
        <v>10.1</v>
      </c>
      <c r="E542" s="181" t="n">
        <v>0</v>
      </c>
      <c r="F542" s="179" t="n">
        <v>18.4</v>
      </c>
      <c r="G542" s="126" t="n"/>
      <c r="H542" s="126" t="n"/>
      <c r="I542" s="126" t="n"/>
    </row>
    <row r="543">
      <c r="A543" s="126" t="inlineStr">
        <is>
          <t>Mauritius</t>
        </is>
      </c>
      <c r="B543" s="195">
        <f t="array" ref="B543">INDEX(Countries!D79:D806, MATCH(A543, Countries!B79:B806, 0))</f>
        <v/>
      </c>
      <c r="C543" s="163" t="inlineStr">
        <is>
          <t>Salt marsh</t>
        </is>
      </c>
      <c r="D543" s="176" t="n">
        <v>10.1</v>
      </c>
      <c r="E543" s="181" t="n">
        <v>0</v>
      </c>
      <c r="F543" s="180" t="n"/>
      <c r="G543" s="126" t="n"/>
      <c r="H543" s="126" t="n"/>
      <c r="I543" s="126" t="n"/>
    </row>
    <row r="544">
      <c r="A544" s="126" t="inlineStr">
        <is>
          <t>Mayotte</t>
        </is>
      </c>
      <c r="B544" s="195">
        <f t="array" ref="B544">INDEX(Countries!D80:D807, MATCH(A544, Countries!B80:B807, 0))</f>
        <v/>
      </c>
      <c r="C544" s="163" t="inlineStr">
        <is>
          <t>Salt marsh</t>
        </is>
      </c>
      <c r="D544" s="176" t="n">
        <v>10.1</v>
      </c>
      <c r="E544" s="181" t="n">
        <v>0</v>
      </c>
      <c r="F544" s="180" t="n"/>
      <c r="G544" s="126" t="n"/>
      <c r="H544" s="126" t="n"/>
      <c r="I544" s="126" t="n"/>
    </row>
    <row r="545">
      <c r="A545" s="126" t="inlineStr">
        <is>
          <t>Micronesia (Federated States of)</t>
        </is>
      </c>
      <c r="B545" s="195">
        <f t="array" ref="B545">INDEX(Countries!D81:D808, MATCH(A545, Countries!B81:B808, 0))</f>
        <v/>
      </c>
      <c r="C545" s="163" t="inlineStr">
        <is>
          <t>Salt marsh</t>
        </is>
      </c>
      <c r="D545" s="176" t="n">
        <v>10.1</v>
      </c>
      <c r="E545" s="181" t="n">
        <v>0</v>
      </c>
      <c r="F545" s="180" t="n"/>
      <c r="G545" s="126" t="n"/>
      <c r="H545" s="126" t="n"/>
      <c r="I545" s="126" t="n"/>
    </row>
    <row r="546">
      <c r="A546" s="126" t="inlineStr">
        <is>
          <t>Mozambique</t>
        </is>
      </c>
      <c r="B546" s="195">
        <f t="array" ref="B546">INDEX(Countries!D82:D809, MATCH(A546, Countries!B82:B809, 0))</f>
        <v/>
      </c>
      <c r="C546" s="163" t="inlineStr">
        <is>
          <t>Salt marsh</t>
        </is>
      </c>
      <c r="D546" s="176" t="n">
        <v>10.1</v>
      </c>
      <c r="E546" s="181" t="n">
        <v>0</v>
      </c>
      <c r="F546" s="179" t="n">
        <v>19.6</v>
      </c>
      <c r="G546" s="126" t="n"/>
      <c r="H546" s="126" t="n"/>
      <c r="I546" s="126" t="n"/>
    </row>
    <row r="547">
      <c r="A547" s="126" t="inlineStr">
        <is>
          <t>Myanmar</t>
        </is>
      </c>
      <c r="B547" s="195">
        <f t="array" ref="B547">INDEX(Countries!D83:D810, MATCH(A547, Countries!B83:B810, 0))</f>
        <v/>
      </c>
      <c r="C547" s="163" t="inlineStr">
        <is>
          <t>Salt marsh</t>
        </is>
      </c>
      <c r="D547" s="176" t="n">
        <v>10.1</v>
      </c>
      <c r="E547" s="181" t="n">
        <v>0</v>
      </c>
      <c r="F547" s="179" t="n">
        <v>23.6</v>
      </c>
      <c r="G547" s="126" t="n"/>
      <c r="H547" s="126" t="n"/>
      <c r="I547" s="126" t="n"/>
    </row>
    <row r="548">
      <c r="A548" s="126" t="inlineStr">
        <is>
          <t>New Caledonia</t>
        </is>
      </c>
      <c r="B548" s="195">
        <f t="array" ref="B548">INDEX(Countries!D84:D811, MATCH(A548, Countries!B84:B811, 0))</f>
        <v/>
      </c>
      <c r="C548" s="163" t="inlineStr">
        <is>
          <t>Salt marsh</t>
        </is>
      </c>
      <c r="D548" s="176" t="n">
        <v>10.1</v>
      </c>
      <c r="E548" s="181" t="n">
        <v>0</v>
      </c>
      <c r="F548" s="179" t="n">
        <v>24.6</v>
      </c>
      <c r="G548" s="126" t="n"/>
      <c r="H548" s="126" t="n"/>
      <c r="I548" s="126" t="n"/>
    </row>
    <row r="549">
      <c r="A549" s="126" t="inlineStr">
        <is>
          <t>New Zealand</t>
        </is>
      </c>
      <c r="B549" s="195">
        <f t="array" ref="B549">INDEX(Countries!D85:D812, MATCH(A549, Countries!B85:B812, 0))</f>
        <v/>
      </c>
      <c r="C549" s="163" t="inlineStr">
        <is>
          <t>Salt marsh</t>
        </is>
      </c>
      <c r="D549" s="176" t="n">
        <v>10.1</v>
      </c>
      <c r="E549" s="181" t="n">
        <v>0</v>
      </c>
      <c r="F549" s="179" t="n">
        <v>23.3</v>
      </c>
      <c r="G549" s="126" t="n"/>
      <c r="H549" s="126" t="n"/>
      <c r="I549" s="126" t="n"/>
    </row>
    <row r="550">
      <c r="A550" s="126" t="inlineStr">
        <is>
          <t>Nicaragua</t>
        </is>
      </c>
      <c r="B550" s="195">
        <f t="array" ref="B550">INDEX(Countries!D86:D813, MATCH(A550, Countries!B86:B813, 0))</f>
        <v/>
      </c>
      <c r="C550" s="163" t="inlineStr">
        <is>
          <t>Salt marsh</t>
        </is>
      </c>
      <c r="D550" s="176" t="n">
        <v>10.1</v>
      </c>
      <c r="E550" s="181" t="n">
        <v>0</v>
      </c>
      <c r="F550" s="179" t="n">
        <v>23.2</v>
      </c>
      <c r="G550" s="126" t="n"/>
      <c r="H550" s="126" t="n"/>
      <c r="I550" s="126" t="n"/>
    </row>
    <row r="551">
      <c r="A551" s="126" t="inlineStr">
        <is>
          <t>Nigeria</t>
        </is>
      </c>
      <c r="B551" s="195">
        <f t="array" ref="B551">INDEX(Countries!D87:D814, MATCH(A551, Countries!B87:B814, 0))</f>
        <v/>
      </c>
      <c r="C551" s="163" t="inlineStr">
        <is>
          <t>Salt marsh</t>
        </is>
      </c>
      <c r="D551" s="176" t="n">
        <v>10.1</v>
      </c>
      <c r="E551" s="181" t="n">
        <v>0</v>
      </c>
      <c r="F551" s="179" t="n">
        <v>23.1</v>
      </c>
      <c r="G551" s="126" t="n"/>
      <c r="H551" s="126" t="n"/>
      <c r="I551" s="126" t="n"/>
    </row>
    <row r="552">
      <c r="A552" s="126" t="inlineStr">
        <is>
          <t>Oman</t>
        </is>
      </c>
      <c r="B552" s="195">
        <f t="array" ref="B552">INDEX(Countries!D8:D815, MATCH(A552, Countries!B8:B815, 0))</f>
        <v/>
      </c>
      <c r="C552" s="163" t="inlineStr">
        <is>
          <t>Salt marsh</t>
        </is>
      </c>
      <c r="D552" s="176" t="n">
        <v>10.1</v>
      </c>
      <c r="E552" s="181" t="n">
        <v>0</v>
      </c>
      <c r="F552" s="179" t="n">
        <v>22.3</v>
      </c>
      <c r="G552" s="126" t="n"/>
      <c r="H552" s="126" t="n"/>
      <c r="I552" s="126" t="n"/>
    </row>
    <row r="553">
      <c r="A553" s="126" t="inlineStr">
        <is>
          <t>Pakistan</t>
        </is>
      </c>
      <c r="B553" s="195">
        <f t="array" ref="B553">INDEX(Countries!D9:D816, MATCH(A553, Countries!B9:B816, 0))</f>
        <v/>
      </c>
      <c r="C553" s="163" t="inlineStr">
        <is>
          <t>Salt marsh</t>
        </is>
      </c>
      <c r="D553" s="176" t="n">
        <v>10.1</v>
      </c>
      <c r="E553" s="181" t="n">
        <v>0</v>
      </c>
      <c r="F553" s="179" t="n">
        <v>16.3</v>
      </c>
      <c r="G553" s="126" t="n"/>
      <c r="H553" s="126" t="n"/>
      <c r="I553" s="126" t="n"/>
    </row>
    <row r="554">
      <c r="A554" s="126" t="inlineStr">
        <is>
          <t>Palau</t>
        </is>
      </c>
      <c r="B554" s="195">
        <f t="array" ref="B554">INDEX(Countries!D90:D817, MATCH(A554, Countries!B90:B817, 0))</f>
        <v/>
      </c>
      <c r="C554" s="163" t="inlineStr">
        <is>
          <t>Salt marsh</t>
        </is>
      </c>
      <c r="D554" s="176" t="n">
        <v>10.1</v>
      </c>
      <c r="E554" s="181" t="n">
        <v>0</v>
      </c>
      <c r="F554" s="180" t="n"/>
      <c r="G554" s="126" t="n"/>
      <c r="H554" s="126" t="n"/>
      <c r="I554" s="126" t="n"/>
    </row>
    <row r="555">
      <c r="A555" s="126" t="inlineStr">
        <is>
          <t>Panama</t>
        </is>
      </c>
      <c r="B555" s="195">
        <f t="array" ref="B555">INDEX(Countries!D1:D818, MATCH(A555, Countries!B1:B818, 0))</f>
        <v/>
      </c>
      <c r="C555" s="163" t="inlineStr">
        <is>
          <t>Salt marsh</t>
        </is>
      </c>
      <c r="D555" s="176" t="n">
        <v>10.1</v>
      </c>
      <c r="E555" s="181" t="n">
        <v>0</v>
      </c>
      <c r="F555" s="179" t="n">
        <v>23.3</v>
      </c>
      <c r="G555" s="126" t="n"/>
      <c r="H555" s="126" t="n"/>
      <c r="I555" s="126" t="n"/>
    </row>
    <row r="556">
      <c r="A556" s="126" t="inlineStr">
        <is>
          <t>Papua New Guinea</t>
        </is>
      </c>
      <c r="B556" s="195">
        <f t="array" ref="B556">INDEX(Countries!D92:D819, MATCH(A556, Countries!B92:B819, 0))</f>
        <v/>
      </c>
      <c r="C556" s="163" t="inlineStr">
        <is>
          <t>Salt marsh</t>
        </is>
      </c>
      <c r="D556" s="176" t="n">
        <v>10.1</v>
      </c>
      <c r="E556" s="181" t="n">
        <v>0</v>
      </c>
      <c r="F556" s="179" t="n">
        <v>23.6</v>
      </c>
      <c r="G556" s="126" t="n"/>
      <c r="H556" s="126" t="n"/>
      <c r="I556" s="126" t="n"/>
    </row>
    <row r="557">
      <c r="A557" s="126" t="inlineStr">
        <is>
          <t>Peru</t>
        </is>
      </c>
      <c r="B557" s="195">
        <f t="array" ref="B557">INDEX(Countries!D93:D820, MATCH(A557, Countries!B93:B820, 0))</f>
        <v/>
      </c>
      <c r="C557" s="163" t="inlineStr">
        <is>
          <t>Salt marsh</t>
        </is>
      </c>
      <c r="D557" s="176" t="n">
        <v>10.1</v>
      </c>
      <c r="E557" s="181" t="n">
        <v>0</v>
      </c>
      <c r="F557" s="179" t="n">
        <v>20.7</v>
      </c>
      <c r="G557" s="126" t="n"/>
      <c r="H557" s="126" t="n"/>
      <c r="I557" s="126" t="n"/>
    </row>
    <row r="558">
      <c r="A558" s="126" t="inlineStr">
        <is>
          <t>Philippines</t>
        </is>
      </c>
      <c r="B558" s="195">
        <f t="array" ref="B558">INDEX(Countries!D94:D821, MATCH(A558, Countries!B94:B821, 0))</f>
        <v/>
      </c>
      <c r="C558" s="163" t="inlineStr">
        <is>
          <t>Salt marsh</t>
        </is>
      </c>
      <c r="D558" s="176" t="n">
        <v>10.1</v>
      </c>
      <c r="E558" s="181" t="n">
        <v>0</v>
      </c>
      <c r="F558" s="179" t="n">
        <v>21.8</v>
      </c>
      <c r="G558" s="126" t="n"/>
      <c r="H558" s="126" t="n"/>
      <c r="I558" s="126" t="n"/>
    </row>
    <row r="559">
      <c r="A559" s="126" t="inlineStr">
        <is>
          <t>Puerto Rico</t>
        </is>
      </c>
      <c r="B559" s="195">
        <f t="array" ref="B559">INDEX(Countries!D95:D822, MATCH(A559, Countries!B95:B822, 0))</f>
        <v/>
      </c>
      <c r="C559" s="163" t="inlineStr">
        <is>
          <t>Salt marsh</t>
        </is>
      </c>
      <c r="D559" s="176" t="n">
        <v>10.1</v>
      </c>
      <c r="E559" s="181" t="n">
        <v>0</v>
      </c>
      <c r="F559" s="179" t="n">
        <v>25.5</v>
      </c>
      <c r="G559" s="126" t="n"/>
      <c r="H559" s="126" t="n"/>
      <c r="I559" s="126" t="n"/>
    </row>
    <row r="560">
      <c r="A560" s="126" t="inlineStr">
        <is>
          <t>Qatar</t>
        </is>
      </c>
      <c r="B560" s="195">
        <f t="array" ref="B560">INDEX(Countries!D96:D823, MATCH(A560, Countries!B96:B823, 0))</f>
        <v/>
      </c>
      <c r="C560" s="163" t="inlineStr">
        <is>
          <t>Salt marsh</t>
        </is>
      </c>
      <c r="D560" s="176" t="n">
        <v>10.1</v>
      </c>
      <c r="E560" s="181" t="n">
        <v>0</v>
      </c>
      <c r="F560" s="179" t="n">
        <v>23.5</v>
      </c>
      <c r="G560" s="126" t="n"/>
      <c r="H560" s="126" t="n"/>
      <c r="I560" s="126" t="n"/>
    </row>
    <row r="561">
      <c r="A561" s="126" t="inlineStr">
        <is>
          <t>Congo</t>
        </is>
      </c>
      <c r="B561" s="195">
        <f t="array" ref="B561">INDEX(Countries!D1:D824, MATCH(A561, Countries!B1:B824, 0))</f>
        <v/>
      </c>
      <c r="C561" s="163" t="inlineStr">
        <is>
          <t>Salt marsh</t>
        </is>
      </c>
      <c r="D561" s="176" t="n">
        <v>10.1</v>
      </c>
      <c r="E561" s="181" t="n">
        <v>0</v>
      </c>
      <c r="F561" s="179" t="n">
        <v>21.5</v>
      </c>
      <c r="G561" s="126" t="n"/>
      <c r="H561" s="126" t="n"/>
      <c r="I561" s="126" t="n"/>
    </row>
    <row r="562">
      <c r="A562" s="126" t="inlineStr">
        <is>
          <t>Saint Kitts and Nevis</t>
        </is>
      </c>
      <c r="B562" s="195">
        <f t="array" ref="B562">INDEX(Countries!D98:D825, MATCH(A562, Countries!B98:B825, 0))</f>
        <v/>
      </c>
      <c r="C562" s="163" t="inlineStr">
        <is>
          <t>Salt marsh</t>
        </is>
      </c>
      <c r="D562" s="176" t="n">
        <v>10.1</v>
      </c>
      <c r="E562" s="181" t="n">
        <v>0</v>
      </c>
      <c r="F562" s="180" t="n"/>
      <c r="G562" s="126" t="n"/>
      <c r="H562" s="126" t="n"/>
      <c r="I562" s="126" t="n"/>
    </row>
    <row r="563">
      <c r="A563" s="126" t="inlineStr">
        <is>
          <t>Saint Lucia</t>
        </is>
      </c>
      <c r="B563" s="195">
        <f t="array" ref="B563">INDEX(Countries!D99:D826, MATCH(A563, Countries!B99:B826, 0))</f>
        <v/>
      </c>
      <c r="C563" s="163" t="inlineStr">
        <is>
          <t>Salt marsh</t>
        </is>
      </c>
      <c r="D563" s="176" t="n">
        <v>10.1</v>
      </c>
      <c r="E563" s="181" t="n">
        <v>0</v>
      </c>
      <c r="F563" s="180" t="n"/>
      <c r="G563" s="126" t="n"/>
      <c r="H563" s="126" t="n"/>
      <c r="I563" s="126" t="n"/>
    </row>
    <row r="564">
      <c r="A564" s="126" t="inlineStr">
        <is>
          <t>Saint Vincent and the Grenadines</t>
        </is>
      </c>
      <c r="B564" s="195">
        <f t="array" ref="B564">INDEX(Countries!D100:D827, MATCH(A564, Countries!B100:B827, 0))</f>
        <v/>
      </c>
      <c r="C564" s="163" t="inlineStr">
        <is>
          <t>Salt marsh</t>
        </is>
      </c>
      <c r="D564" s="176" t="n">
        <v>10.1</v>
      </c>
      <c r="E564" s="181" t="n">
        <v>0</v>
      </c>
      <c r="F564" s="180" t="n"/>
      <c r="G564" s="126" t="n"/>
      <c r="H564" s="126" t="n"/>
      <c r="I564" s="126" t="n"/>
    </row>
    <row r="565">
      <c r="A565" s="126" t="inlineStr">
        <is>
          <t>Saint Martin (French part)</t>
        </is>
      </c>
      <c r="B565" s="195">
        <f t="array" ref="B565">INDEX(Countries!D101:D828, MATCH(A565, Countries!B101:B828, 0))</f>
        <v/>
      </c>
      <c r="C565" s="163" t="inlineStr">
        <is>
          <t>Salt marsh</t>
        </is>
      </c>
      <c r="D565" s="176" t="n">
        <v>10.1</v>
      </c>
      <c r="E565" s="181" t="n">
        <v>0</v>
      </c>
      <c r="F565" s="180" t="n"/>
      <c r="G565" s="126" t="n"/>
      <c r="H565" s="126" t="n"/>
      <c r="I565" s="126" t="n"/>
    </row>
    <row r="566">
      <c r="A566" s="126" t="inlineStr">
        <is>
          <t>Samoa</t>
        </is>
      </c>
      <c r="B566" s="195">
        <f t="array" ref="B566">INDEX(Countries!D102:D829, MATCH(A566, Countries!B102:B829, 0))</f>
        <v/>
      </c>
      <c r="C566" s="163" t="inlineStr">
        <is>
          <t>Salt marsh</t>
        </is>
      </c>
      <c r="D566" s="176" t="n">
        <v>10.1</v>
      </c>
      <c r="E566" s="181" t="n">
        <v>0</v>
      </c>
      <c r="F566" s="180" t="n"/>
      <c r="G566" s="126" t="n"/>
      <c r="H566" s="126" t="n"/>
      <c r="I566" s="126" t="n"/>
    </row>
    <row r="567">
      <c r="A567" s="126" t="inlineStr">
        <is>
          <t>Sao Tome and Principe</t>
        </is>
      </c>
      <c r="B567" s="195">
        <f t="array" ref="B567">INDEX(Countries!D103:D830, MATCH(A567, Countries!B103:B830, 0))</f>
        <v/>
      </c>
      <c r="C567" s="163" t="inlineStr">
        <is>
          <t>Salt marsh</t>
        </is>
      </c>
      <c r="D567" s="176" t="n">
        <v>10.1</v>
      </c>
      <c r="E567" s="181" t="n">
        <v>0</v>
      </c>
      <c r="F567" s="180" t="n"/>
      <c r="G567" s="126" t="n"/>
      <c r="H567" s="126" t="n"/>
      <c r="I567" s="126" t="n"/>
    </row>
    <row r="568">
      <c r="A568" s="126" t="inlineStr">
        <is>
          <t>Saudi Arabia</t>
        </is>
      </c>
      <c r="B568" s="195">
        <f t="array" ref="B568">INDEX(Countries!D104:D831, MATCH(A568, Countries!B104:B831, 0))</f>
        <v/>
      </c>
      <c r="C568" s="163" t="inlineStr">
        <is>
          <t>Salt marsh</t>
        </is>
      </c>
      <c r="D568" s="176" t="n">
        <v>10.1</v>
      </c>
      <c r="E568" s="181" t="n">
        <v>0</v>
      </c>
      <c r="F568" s="179" t="n">
        <v>14.5</v>
      </c>
      <c r="G568" s="126" t="n"/>
      <c r="H568" s="126" t="n"/>
      <c r="I568" s="126" t="n"/>
    </row>
    <row r="569">
      <c r="A569" s="126" t="inlineStr">
        <is>
          <t>Senegal</t>
        </is>
      </c>
      <c r="B569" s="195">
        <f t="array" ref="B569">INDEX(Countries!D105:D832, MATCH(A569, Countries!B105:B832, 0))</f>
        <v/>
      </c>
      <c r="C569" s="163" t="inlineStr">
        <is>
          <t>Salt marsh</t>
        </is>
      </c>
      <c r="D569" s="176" t="n">
        <v>10.1</v>
      </c>
      <c r="E569" s="181" t="n">
        <v>0</v>
      </c>
      <c r="F569" s="179" t="n">
        <v>18.1</v>
      </c>
      <c r="G569" s="126" t="n"/>
      <c r="H569" s="126" t="n"/>
      <c r="I569" s="126" t="n"/>
    </row>
    <row r="570">
      <c r="A570" s="126" t="inlineStr">
        <is>
          <t>Seychelles</t>
        </is>
      </c>
      <c r="B570" s="195">
        <f t="array" ref="B570">INDEX(Countries!D106:D833, MATCH(A570, Countries!B106:B833, 0))</f>
        <v/>
      </c>
      <c r="C570" s="163" t="inlineStr">
        <is>
          <t>Salt marsh</t>
        </is>
      </c>
      <c r="D570" s="176" t="n">
        <v>10.1</v>
      </c>
      <c r="E570" s="181" t="n">
        <v>0</v>
      </c>
      <c r="F570" s="180" t="n"/>
      <c r="G570" s="126" t="n"/>
      <c r="H570" s="126" t="n"/>
      <c r="I570" s="126" t="n"/>
    </row>
    <row r="571">
      <c r="A571" s="126" t="inlineStr">
        <is>
          <t>Sierra Leone</t>
        </is>
      </c>
      <c r="B571" s="195">
        <f t="array" ref="B571">INDEX(Countries!D107:D834, MATCH(A571, Countries!B107:B834, 0))</f>
        <v/>
      </c>
      <c r="C571" s="163" t="inlineStr">
        <is>
          <t>Salt marsh</t>
        </is>
      </c>
      <c r="D571" s="176" t="n">
        <v>10.1</v>
      </c>
      <c r="E571" s="181" t="n">
        <v>0</v>
      </c>
      <c r="F571" s="179" t="n">
        <v>23.6</v>
      </c>
      <c r="G571" s="126" t="n"/>
      <c r="H571" s="126" t="n"/>
      <c r="I571" s="126" t="n"/>
    </row>
    <row r="572">
      <c r="A572" s="126" t="inlineStr">
        <is>
          <t>Singapore</t>
        </is>
      </c>
      <c r="B572" s="195">
        <f t="array" ref="B572">INDEX(Countries!D108:D835, MATCH(A572, Countries!B108:B835, 0))</f>
        <v/>
      </c>
      <c r="C572" s="163" t="inlineStr">
        <is>
          <t>Salt marsh</t>
        </is>
      </c>
      <c r="D572" s="176" t="n">
        <v>10.1</v>
      </c>
      <c r="E572" s="181" t="n">
        <v>0</v>
      </c>
      <c r="F572" s="180" t="n"/>
      <c r="G572" s="126" t="n"/>
      <c r="H572" s="126" t="n"/>
      <c r="I572" s="126" t="n"/>
    </row>
    <row r="573">
      <c r="A573" s="126" t="inlineStr">
        <is>
          <t>Sint Maarten (Dutch part)</t>
        </is>
      </c>
      <c r="B573" s="195">
        <f t="array" ref="B573">INDEX(Countries!D109:D836, MATCH(A573, Countries!B109:B836, 0))</f>
        <v/>
      </c>
      <c r="C573" s="163" t="inlineStr">
        <is>
          <t>Salt marsh</t>
        </is>
      </c>
      <c r="D573" s="176" t="n">
        <v>10.1</v>
      </c>
      <c r="E573" s="181" t="n">
        <v>0</v>
      </c>
      <c r="F573" s="180" t="n"/>
      <c r="G573" s="126" t="n"/>
      <c r="H573" s="126" t="n"/>
      <c r="I573" s="126" t="n"/>
    </row>
    <row r="574">
      <c r="A574" s="126" t="inlineStr">
        <is>
          <t>Solomon Islands</t>
        </is>
      </c>
      <c r="B574" s="195">
        <f t="array" ref="B574">INDEX(Countries!D110:D837, MATCH(A574, Countries!B110:B837, 0))</f>
        <v/>
      </c>
      <c r="C574" s="163" t="inlineStr">
        <is>
          <t>Salt marsh</t>
        </is>
      </c>
      <c r="D574" s="176" t="n">
        <v>10.1</v>
      </c>
      <c r="E574" s="181" t="n">
        <v>0</v>
      </c>
      <c r="F574" s="180" t="n"/>
      <c r="G574" s="126" t="n"/>
      <c r="H574" s="126" t="n"/>
      <c r="I574" s="126" t="n"/>
    </row>
    <row r="575">
      <c r="A575" s="126" t="inlineStr">
        <is>
          <t>Somalia</t>
        </is>
      </c>
      <c r="B575" s="195">
        <f t="array" ref="B575">INDEX(Countries!D111:D838, MATCH(A575, Countries!B111:B838, 0))</f>
        <v/>
      </c>
      <c r="C575" s="163" t="inlineStr">
        <is>
          <t>Salt marsh</t>
        </is>
      </c>
      <c r="D575" s="176" t="n">
        <v>10.1</v>
      </c>
      <c r="E575" s="181" t="n">
        <v>0</v>
      </c>
      <c r="F575" s="179" t="n">
        <v>15.5</v>
      </c>
      <c r="G575" s="126" t="n"/>
      <c r="H575" s="126" t="n"/>
      <c r="I575" s="126" t="n"/>
    </row>
    <row r="576">
      <c r="A576" s="126" t="inlineStr">
        <is>
          <t>South Africa</t>
        </is>
      </c>
      <c r="B576" s="195">
        <f t="array" ref="B576">INDEX(Countries!D112:D839, MATCH(A576, Countries!B112:B839, 0))</f>
        <v/>
      </c>
      <c r="C576" s="163" t="inlineStr">
        <is>
          <t>Salt marsh</t>
        </is>
      </c>
      <c r="D576" s="176" t="n">
        <v>10.1</v>
      </c>
      <c r="E576" s="181" t="n">
        <v>0</v>
      </c>
      <c r="F576" s="179" t="n">
        <v>21.9</v>
      </c>
      <c r="G576" s="126" t="n"/>
      <c r="H576" s="126" t="n"/>
      <c r="I576" s="126" t="n"/>
    </row>
    <row r="577">
      <c r="A577" s="126" t="inlineStr">
        <is>
          <t>Sri Lanka</t>
        </is>
      </c>
      <c r="B577" s="195">
        <f t="array" ref="B577">INDEX(Countries!D113:D840, MATCH(A577, Countries!B113:B840, 0))</f>
        <v/>
      </c>
      <c r="C577" s="163" t="inlineStr">
        <is>
          <t>Salt marsh</t>
        </is>
      </c>
      <c r="D577" s="176" t="n">
        <v>10.1</v>
      </c>
      <c r="E577" s="181" t="n">
        <v>0</v>
      </c>
      <c r="F577" s="179" t="n">
        <v>23.8</v>
      </c>
      <c r="G577" s="126" t="n"/>
      <c r="H577" s="126" t="n"/>
      <c r="I577" s="126" t="n"/>
    </row>
    <row r="578">
      <c r="A578" s="126" t="inlineStr">
        <is>
          <t>Sudan</t>
        </is>
      </c>
      <c r="B578" s="195">
        <f t="array" ref="B578">INDEX(Countries!D113:D841, MATCH(A578, Countries!B113:B841, 0))</f>
        <v/>
      </c>
      <c r="C578" s="163" t="inlineStr">
        <is>
          <t>Salt marsh</t>
        </is>
      </c>
      <c r="D578" s="176" t="n">
        <v>10.1</v>
      </c>
      <c r="E578" s="181" t="n">
        <v>0</v>
      </c>
      <c r="F578" s="180" t="n"/>
      <c r="G578" s="126" t="n"/>
      <c r="H578" s="126" t="n"/>
      <c r="I578" s="126" t="n"/>
    </row>
    <row r="579">
      <c r="A579" s="126" t="inlineStr">
        <is>
          <t>Suriname</t>
        </is>
      </c>
      <c r="B579" s="195">
        <f t="array" ref="B579">INDEX(Countries!D114:D842, MATCH(A579, Countries!B114:B842, 0))</f>
        <v/>
      </c>
      <c r="C579" s="163" t="inlineStr">
        <is>
          <t>Salt marsh</t>
        </is>
      </c>
      <c r="D579" s="176" t="n">
        <v>10.1</v>
      </c>
      <c r="E579" s="181" t="n">
        <v>0</v>
      </c>
      <c r="F579" s="179" t="n">
        <v>23.6</v>
      </c>
      <c r="G579" s="126" t="n"/>
      <c r="H579" s="126" t="n"/>
      <c r="I579" s="126" t="n"/>
    </row>
    <row r="580">
      <c r="A580" s="126" t="inlineStr">
        <is>
          <t>Taiwan</t>
        </is>
      </c>
      <c r="B580" s="195">
        <f t="array" ref="B580">INDEX(Countries!D115:D843, MATCH(A580, Countries!B115:B843, 0))</f>
        <v/>
      </c>
      <c r="C580" s="163" t="inlineStr">
        <is>
          <t>Salt marsh</t>
        </is>
      </c>
      <c r="D580" s="176" t="n">
        <v>10.1</v>
      </c>
      <c r="E580" s="181" t="n">
        <v>0</v>
      </c>
      <c r="F580" s="179" t="n">
        <v>18.8</v>
      </c>
      <c r="G580" s="126" t="n"/>
      <c r="H580" s="126" t="n"/>
      <c r="I580" s="126" t="n"/>
    </row>
    <row r="581">
      <c r="A581" s="126" t="inlineStr">
        <is>
          <t>Tanzania, United Republic of</t>
        </is>
      </c>
      <c r="B581" s="195">
        <f t="array" ref="B581">INDEX(Countries!D116:D844, MATCH(A581, Countries!B116:B844, 0))</f>
        <v/>
      </c>
      <c r="C581" s="163" t="inlineStr">
        <is>
          <t>Salt marsh</t>
        </is>
      </c>
      <c r="D581" s="176" t="n">
        <v>10.1</v>
      </c>
      <c r="E581" s="181" t="n">
        <v>0</v>
      </c>
      <c r="F581" s="179" t="n">
        <v>20.5</v>
      </c>
      <c r="G581" s="126" t="n"/>
      <c r="H581" s="126" t="n"/>
      <c r="I581" s="126" t="n"/>
    </row>
    <row r="582">
      <c r="A582" s="126" t="inlineStr">
        <is>
          <t>Thailand</t>
        </is>
      </c>
      <c r="B582" s="195">
        <f t="array" ref="B582">INDEX(Countries!D117:D845, MATCH(A582, Countries!B117:B845, 0))</f>
        <v/>
      </c>
      <c r="C582" s="163" t="inlineStr">
        <is>
          <t>Salt marsh</t>
        </is>
      </c>
      <c r="D582" s="176" t="n">
        <v>10.1</v>
      </c>
      <c r="E582" s="181" t="n">
        <v>0</v>
      </c>
      <c r="F582" s="179" t="n">
        <v>23.7</v>
      </c>
      <c r="G582" s="126" t="n"/>
      <c r="H582" s="126" t="n"/>
      <c r="I582" s="126" t="n"/>
    </row>
    <row r="583">
      <c r="A583" s="126" t="inlineStr">
        <is>
          <t>Timor-Leste</t>
        </is>
      </c>
      <c r="B583" s="195">
        <f t="array" ref="B583">INDEX(Countries!D118:D846, MATCH(A583, Countries!B118:B846, 0))</f>
        <v/>
      </c>
      <c r="C583" s="163" t="inlineStr">
        <is>
          <t>Salt marsh</t>
        </is>
      </c>
      <c r="D583" s="176" t="n">
        <v>10.1</v>
      </c>
      <c r="E583" s="181" t="n">
        <v>0</v>
      </c>
      <c r="F583" s="179" t="n">
        <v>22.4</v>
      </c>
      <c r="G583" s="126" t="n"/>
      <c r="H583" s="126" t="n"/>
      <c r="I583" s="126" t="n"/>
    </row>
    <row r="584">
      <c r="A584" s="126" t="inlineStr">
        <is>
          <t>Togo</t>
        </is>
      </c>
      <c r="B584" s="195">
        <f t="array" ref="B584">INDEX(Countries!D119:D847, MATCH(A584, Countries!B119:B847, 0))</f>
        <v/>
      </c>
      <c r="C584" s="163" t="inlineStr">
        <is>
          <t>Salt marsh</t>
        </is>
      </c>
      <c r="D584" s="176" t="n">
        <v>10.1</v>
      </c>
      <c r="E584" s="181" t="n">
        <v>0</v>
      </c>
      <c r="F584" s="179" t="n">
        <v>21.7</v>
      </c>
      <c r="G584" s="126" t="n"/>
      <c r="H584" s="126" t="n"/>
      <c r="I584" s="126" t="n"/>
    </row>
    <row r="585">
      <c r="A585" s="126" t="inlineStr">
        <is>
          <t>Tonga</t>
        </is>
      </c>
      <c r="B585" s="195">
        <f t="array" ref="B585">INDEX(Countries!D120:D848, MATCH(A585, Countries!B120:B848, 0))</f>
        <v/>
      </c>
      <c r="C585" s="163" t="inlineStr">
        <is>
          <t>Salt marsh</t>
        </is>
      </c>
      <c r="D585" s="176" t="n">
        <v>10.1</v>
      </c>
      <c r="E585" s="181" t="n">
        <v>0</v>
      </c>
      <c r="F585" s="179" t="n">
        <v>23.6</v>
      </c>
      <c r="G585" s="126" t="n"/>
      <c r="H585" s="126" t="n"/>
      <c r="I585" s="126" t="n"/>
    </row>
    <row r="586">
      <c r="A586" s="126" t="inlineStr">
        <is>
          <t>Trinidad and Tobago</t>
        </is>
      </c>
      <c r="B586" s="195">
        <f t="array" ref="B586">INDEX(Countries!D121:D849, MATCH(A586, Countries!B121:B849, 0))</f>
        <v/>
      </c>
      <c r="C586" s="163" t="inlineStr">
        <is>
          <t>Salt marsh</t>
        </is>
      </c>
      <c r="D586" s="176" t="n">
        <v>10.1</v>
      </c>
      <c r="E586" s="181" t="n">
        <v>0</v>
      </c>
      <c r="F586" s="179" t="n">
        <v>22.2</v>
      </c>
      <c r="G586" s="126" t="n"/>
      <c r="H586" s="126" t="n"/>
      <c r="I586" s="126" t="n"/>
    </row>
    <row r="587">
      <c r="A587" s="126" t="inlineStr">
        <is>
          <t>Turks and Caicos Islands</t>
        </is>
      </c>
      <c r="B587" s="195">
        <f t="array" ref="B587">INDEX(Countries!D122:D850, MATCH(A587, Countries!B122:B850, 0))</f>
        <v/>
      </c>
      <c r="C587" s="163" t="inlineStr">
        <is>
          <t>Salt marsh</t>
        </is>
      </c>
      <c r="D587" s="176" t="n">
        <v>10.1</v>
      </c>
      <c r="E587" s="181" t="n">
        <v>0</v>
      </c>
      <c r="F587" s="179" t="n">
        <v>20.1</v>
      </c>
      <c r="G587" s="126" t="n"/>
      <c r="H587" s="126" t="n"/>
      <c r="I587" s="126" t="n"/>
    </row>
    <row r="588">
      <c r="A588" s="126" t="inlineStr">
        <is>
          <t>Tuvalu</t>
        </is>
      </c>
      <c r="B588" s="195">
        <f t="array" ref="B588">INDEX(Countries!D1:D851, MATCH(A588, Countries!B1:B851, 0))</f>
        <v/>
      </c>
      <c r="C588" s="163" t="inlineStr">
        <is>
          <t>Salt marsh</t>
        </is>
      </c>
      <c r="D588" s="176" t="n">
        <v>10.1</v>
      </c>
      <c r="E588" s="181" t="n">
        <v>0</v>
      </c>
      <c r="F588" s="180" t="n"/>
      <c r="G588" s="126" t="n"/>
      <c r="H588" s="126" t="n"/>
      <c r="I588" s="126" t="n"/>
    </row>
    <row r="589">
      <c r="A589" s="126" t="inlineStr">
        <is>
          <t>United Arab Emirates</t>
        </is>
      </c>
      <c r="B589" s="195">
        <f t="array" ref="B589">INDEX(Countries!D124:D852, MATCH(A589, Countries!B124:B852, 0))</f>
        <v/>
      </c>
      <c r="C589" s="163" t="inlineStr">
        <is>
          <t>Salt marsh</t>
        </is>
      </c>
      <c r="D589" s="176" t="n">
        <v>10.1</v>
      </c>
      <c r="E589" s="181" t="n">
        <v>0</v>
      </c>
      <c r="F589" s="179" t="n">
        <v>16.8</v>
      </c>
      <c r="G589" s="126" t="n"/>
      <c r="H589" s="126" t="n"/>
      <c r="I589" s="126" t="n"/>
    </row>
    <row r="590">
      <c r="A590" s="126" t="inlineStr">
        <is>
          <t>Vanuatu</t>
        </is>
      </c>
      <c r="B590" s="195">
        <f t="array" ref="B590">INDEX(Countries!D1:D853, MATCH(A590, Countries!B1:B853, 0))</f>
        <v/>
      </c>
      <c r="C590" s="163" t="inlineStr">
        <is>
          <t>Salt marsh</t>
        </is>
      </c>
      <c r="D590" s="176" t="n">
        <v>10.1</v>
      </c>
      <c r="E590" s="181" t="n">
        <v>0</v>
      </c>
      <c r="F590" s="179" t="n">
        <v>23.6</v>
      </c>
      <c r="G590" s="126" t="n"/>
      <c r="H590" s="126" t="n"/>
      <c r="I590" s="126" t="n"/>
    </row>
    <row r="591">
      <c r="A591" s="126" t="inlineStr">
        <is>
          <t>Venezuela, Bolivarian Republic of</t>
        </is>
      </c>
      <c r="B591" s="195">
        <f t="array" ref="B591">INDEX(Countries!D126:D854, MATCH(A591, Countries!B126:B854, 0))</f>
        <v/>
      </c>
      <c r="C591" s="163" t="inlineStr">
        <is>
          <t>Salt marsh</t>
        </is>
      </c>
      <c r="D591" s="176" t="n">
        <v>10.1</v>
      </c>
      <c r="E591" s="181" t="n">
        <v>0</v>
      </c>
      <c r="F591" s="179" t="n">
        <v>23.2</v>
      </c>
      <c r="G591" s="126" t="n"/>
      <c r="H591" s="126" t="n"/>
      <c r="I591" s="126" t="n"/>
    </row>
    <row r="592">
      <c r="A592" s="126" t="inlineStr">
        <is>
          <t>Viet Nam</t>
        </is>
      </c>
      <c r="B592" s="195">
        <f t="array" ref="B592">INDEX(Countries!D1:D855, MATCH(A592, Countries!B1:B855, 0))</f>
        <v/>
      </c>
      <c r="C592" s="163" t="inlineStr">
        <is>
          <t>Salt marsh</t>
        </is>
      </c>
      <c r="D592" s="176" t="n">
        <v>10.1</v>
      </c>
      <c r="E592" s="181" t="n">
        <v>0</v>
      </c>
      <c r="F592" s="179" t="n">
        <v>23.4</v>
      </c>
      <c r="G592" s="126" t="n"/>
      <c r="H592" s="126" t="n"/>
      <c r="I592" s="126" t="n"/>
    </row>
    <row r="593">
      <c r="A593" s="126" t="inlineStr">
        <is>
          <t>Virgin Islands, U.S.</t>
        </is>
      </c>
      <c r="B593" s="195">
        <f t="array" ref="B593">INDEX(Countries!D2:D856, MATCH(A593, Countries!B2:B856, 0))</f>
        <v/>
      </c>
      <c r="C593" s="163" t="inlineStr">
        <is>
          <t>Salt marsh</t>
        </is>
      </c>
      <c r="D593" s="176" t="n">
        <v>10.1</v>
      </c>
      <c r="E593" s="181" t="n">
        <v>0</v>
      </c>
      <c r="F593" s="180" t="n"/>
      <c r="G593" s="126" t="n"/>
      <c r="H593" s="126" t="n"/>
      <c r="I593" s="126" t="n"/>
    </row>
    <row r="594">
      <c r="A594" s="126" t="inlineStr">
        <is>
          <t>Wallis and Futuna</t>
        </is>
      </c>
      <c r="B594" s="195">
        <f t="array" ref="B594">INDEX(Countries!D3:D857, MATCH(A594, Countries!B3:B857, 0))</f>
        <v/>
      </c>
      <c r="C594" s="163" t="inlineStr">
        <is>
          <t>Salt marsh</t>
        </is>
      </c>
      <c r="D594" s="176" t="n">
        <v>10.1</v>
      </c>
      <c r="E594" s="181" t="n">
        <v>0</v>
      </c>
      <c r="F594" s="180" t="n"/>
      <c r="G594" s="126" t="n"/>
      <c r="H594" s="126" t="n"/>
      <c r="I594" s="126" t="n"/>
    </row>
    <row r="595">
      <c r="A595" s="126" t="inlineStr">
        <is>
          <t>Yemen</t>
        </is>
      </c>
      <c r="B595" s="195">
        <f t="array" ref="B595">INDEX(Countries!D1:D858, MATCH(A595, Countries!B1:B858, 0))</f>
        <v/>
      </c>
      <c r="C595" s="163" t="inlineStr">
        <is>
          <t>Salt marsh</t>
        </is>
      </c>
      <c r="D595" s="176" t="n">
        <v>10.1</v>
      </c>
      <c r="E595" s="181" t="n">
        <v>0</v>
      </c>
      <c r="F595" s="180" t="n"/>
      <c r="G595" s="126" t="n"/>
      <c r="H595" s="126" t="n"/>
      <c r="I595" s="126" t="n"/>
    </row>
    <row r="596">
      <c r="A596" s="126" t="inlineStr">
        <is>
          <t>Italy</t>
        </is>
      </c>
      <c r="B596" s="195">
        <f t="array" ref="B596">INDEX(Countries!D1:D859, MATCH(A596, Countries!B1:B859, 0))</f>
        <v/>
      </c>
      <c r="C596" s="163" t="inlineStr">
        <is>
          <t>Salt marsh</t>
        </is>
      </c>
      <c r="D596" s="176" t="n">
        <v>10.1</v>
      </c>
      <c r="E596" s="181" t="n">
        <v>0</v>
      </c>
      <c r="F596" s="179" t="n">
        <v>20.9</v>
      </c>
      <c r="G596" s="126" t="n"/>
      <c r="H596" s="126" t="n"/>
      <c r="I596" s="126" t="n"/>
    </row>
    <row r="597">
      <c r="A597" s="126" t="inlineStr">
        <is>
          <t>Ukraine</t>
        </is>
      </c>
      <c r="B597" s="195">
        <f t="array" ref="B597">INDEX(Countries!D1:D860, MATCH(A597, Countries!B1:B860, 0))</f>
        <v/>
      </c>
      <c r="C597" s="163" t="inlineStr">
        <is>
          <t>Salt marsh</t>
        </is>
      </c>
      <c r="D597" s="176" t="n">
        <v>10.1</v>
      </c>
      <c r="E597" s="181" t="n">
        <v>0</v>
      </c>
      <c r="F597" s="179" t="n">
        <v>22.9</v>
      </c>
      <c r="G597" s="126" t="n"/>
      <c r="H597" s="126" t="n"/>
      <c r="I597" s="126" t="n"/>
    </row>
    <row r="598">
      <c r="A598" s="126" t="inlineStr">
        <is>
          <t>Tunisia</t>
        </is>
      </c>
      <c r="B598" s="195">
        <f t="array" ref="B598">INDEX(Countries!D2:D861, MATCH(A598, Countries!B2:B861, 0))</f>
        <v/>
      </c>
      <c r="C598" s="163" t="inlineStr">
        <is>
          <t>Salt marsh</t>
        </is>
      </c>
      <c r="D598" s="176" t="n">
        <v>10.1</v>
      </c>
      <c r="E598" s="181" t="n">
        <v>0</v>
      </c>
      <c r="F598" s="179" t="n">
        <v>17.8</v>
      </c>
      <c r="G598" s="126" t="n"/>
      <c r="H598" s="126" t="n"/>
      <c r="I598" s="126" t="n"/>
    </row>
    <row r="599">
      <c r="A599" s="126" t="inlineStr">
        <is>
          <t>Spain</t>
        </is>
      </c>
      <c r="B599" s="195">
        <f t="array" ref="B599">INDEX(Countries!D3:D862, MATCH(A599, Countries!B3:B862, 0))</f>
        <v/>
      </c>
      <c r="C599" s="163" t="inlineStr">
        <is>
          <t>Salt marsh</t>
        </is>
      </c>
      <c r="D599" s="176" t="n">
        <v>10.1</v>
      </c>
      <c r="E599" s="181" t="n">
        <v>0</v>
      </c>
      <c r="F599" s="179" t="n">
        <v>15.8</v>
      </c>
      <c r="G599" s="126" t="n"/>
      <c r="H599" s="126" t="n"/>
      <c r="I599" s="126" t="n"/>
    </row>
    <row r="600">
      <c r="A600" s="126" t="inlineStr">
        <is>
          <t>Kuwait</t>
        </is>
      </c>
      <c r="B600" s="195">
        <f t="array" ref="B600">INDEX(Countries!D4:D863, MATCH(A600, Countries!B4:B863, 0))</f>
        <v/>
      </c>
      <c r="C600" s="163" t="inlineStr">
        <is>
          <t>Salt marsh</t>
        </is>
      </c>
      <c r="D600" s="176" t="n">
        <v>10.1</v>
      </c>
      <c r="E600" s="181" t="n">
        <v>0</v>
      </c>
      <c r="F600" s="179" t="n">
        <v>24.4</v>
      </c>
      <c r="G600" s="126" t="n"/>
      <c r="H600" s="126" t="n"/>
      <c r="I600" s="126" t="n"/>
    </row>
    <row r="601">
      <c r="A601" s="126" t="inlineStr">
        <is>
          <t>Denmark</t>
        </is>
      </c>
      <c r="B601" s="195">
        <f t="array" ref="B601">INDEX(Countries!D1:D864, MATCH(A601, Countries!B1:B864, 0))</f>
        <v/>
      </c>
      <c r="C601" s="163" t="inlineStr">
        <is>
          <t>Salt marsh</t>
        </is>
      </c>
      <c r="D601" s="176" t="n">
        <v>10.1</v>
      </c>
      <c r="E601" s="181" t="n">
        <v>0</v>
      </c>
      <c r="F601" s="179" t="n">
        <v>22.4</v>
      </c>
      <c r="G601" s="126" t="n"/>
      <c r="H601" s="126" t="n"/>
      <c r="I601" s="126" t="n"/>
    </row>
    <row r="602">
      <c r="A602" s="126" t="inlineStr">
        <is>
          <t>France</t>
        </is>
      </c>
      <c r="B602" s="195">
        <f t="array" ref="B602">INDEX(Countries!D1:D865, MATCH(A602, Countries!B1:B865, 0))</f>
        <v/>
      </c>
      <c r="C602" s="163" t="inlineStr">
        <is>
          <t>Salt marsh</t>
        </is>
      </c>
      <c r="D602" s="176" t="n">
        <v>10.1</v>
      </c>
      <c r="E602" s="181" t="n">
        <v>0</v>
      </c>
      <c r="F602" s="179" t="n">
        <v>20.9</v>
      </c>
      <c r="G602" s="126" t="n"/>
      <c r="H602" s="126" t="n"/>
      <c r="I602" s="126" t="n"/>
    </row>
    <row r="603">
      <c r="A603" s="126" t="inlineStr">
        <is>
          <t>Russian Federation</t>
        </is>
      </c>
      <c r="B603" s="195">
        <f t="array" ref="B603">INDEX(Countries!D1:D866, MATCH(A603, Countries!B1:B866, 0))</f>
        <v/>
      </c>
      <c r="C603" s="163" t="inlineStr">
        <is>
          <t>Salt marsh</t>
        </is>
      </c>
      <c r="D603" s="176" t="n">
        <v>10.1</v>
      </c>
      <c r="E603" s="181" t="n">
        <v>0</v>
      </c>
      <c r="F603" s="179" t="n">
        <v>24.3</v>
      </c>
      <c r="G603" s="126" t="n"/>
      <c r="H603" s="126" t="n"/>
      <c r="I603" s="126" t="n"/>
    </row>
    <row r="604">
      <c r="A604" s="126" t="inlineStr">
        <is>
          <t>United States Minor Outlying Islands</t>
        </is>
      </c>
      <c r="B604" s="195">
        <f t="array" ref="B604">INDEX(Countries!D139:D867, MATCH(A604, Countries!B139:B867, 0))</f>
        <v/>
      </c>
      <c r="C604" s="163" t="inlineStr">
        <is>
          <t>Salt marsh</t>
        </is>
      </c>
      <c r="D604" s="176" t="n">
        <v>10.1</v>
      </c>
      <c r="E604" s="181" t="n">
        <v>0</v>
      </c>
      <c r="F604" s="180" t="n"/>
      <c r="G604" s="126" t="n"/>
      <c r="H604" s="126" t="n"/>
      <c r="I604" s="126" t="n"/>
    </row>
    <row r="605">
      <c r="A605" s="126" t="inlineStr">
        <is>
          <t>Greece</t>
        </is>
      </c>
      <c r="B605" s="195">
        <f t="array" ref="B605">INDEX(Countries!D1:D868, MATCH(A605, Countries!B1:B868, 0))</f>
        <v/>
      </c>
      <c r="C605" s="163" t="inlineStr">
        <is>
          <t>Salt marsh</t>
        </is>
      </c>
      <c r="D605" s="176" t="n">
        <v>10.1</v>
      </c>
      <c r="E605" s="181" t="n">
        <v>0</v>
      </c>
      <c r="F605" s="179" t="n">
        <v>21.8</v>
      </c>
      <c r="G605" s="126" t="n"/>
      <c r="H605" s="126" t="n"/>
      <c r="I605" s="126" t="n"/>
    </row>
    <row r="606">
      <c r="A606" s="126" t="inlineStr">
        <is>
          <t>Canada</t>
        </is>
      </c>
      <c r="B606" s="195">
        <f t="array" ref="B606">INDEX(Countries!D2:D869, MATCH(A606, Countries!B2:B869, 0))</f>
        <v/>
      </c>
      <c r="C606" s="163" t="inlineStr">
        <is>
          <t>Salt marsh</t>
        </is>
      </c>
      <c r="D606" s="176" t="n">
        <v>10.1</v>
      </c>
      <c r="E606" s="181" t="n">
        <v>0</v>
      </c>
      <c r="F606" s="179" t="n">
        <v>24.7</v>
      </c>
      <c r="G606" s="126" t="n"/>
      <c r="H606" s="126" t="n"/>
      <c r="I606" s="126" t="n"/>
    </row>
    <row r="607">
      <c r="A607" s="126" t="inlineStr">
        <is>
          <t>Germany</t>
        </is>
      </c>
      <c r="B607" s="195">
        <f t="array" ref="B607">INDEX(Countries!D1:D870, MATCH(A607, Countries!B1:B870, 0))</f>
        <v/>
      </c>
      <c r="C607" s="163" t="inlineStr">
        <is>
          <t>Salt marsh</t>
        </is>
      </c>
      <c r="D607" s="176" t="n">
        <v>10.1</v>
      </c>
      <c r="E607" s="181" t="n">
        <v>0</v>
      </c>
      <c r="F607" s="179" t="n">
        <v>21</v>
      </c>
      <c r="G607" s="126" t="n"/>
      <c r="H607" s="126" t="n"/>
      <c r="I607" s="126" t="n"/>
    </row>
    <row r="608">
      <c r="A608" s="126" t="inlineStr">
        <is>
          <t>Croatia</t>
        </is>
      </c>
      <c r="B608" s="195">
        <f t="array" ref="B608">INDEX(Countries!D1:D871, MATCH(A608, Countries!B1:B871, 0))</f>
        <v/>
      </c>
      <c r="C608" s="163" t="inlineStr">
        <is>
          <t>Salt marsh</t>
        </is>
      </c>
      <c r="D608" s="176" t="n">
        <v>10.1</v>
      </c>
      <c r="E608" s="181" t="n">
        <v>0</v>
      </c>
      <c r="F608" s="179" t="n">
        <v>24.8</v>
      </c>
      <c r="G608" s="126" t="n"/>
      <c r="H608" s="126" t="n"/>
      <c r="I608" s="126" t="n"/>
    </row>
    <row r="609">
      <c r="A609" s="126" t="inlineStr">
        <is>
          <t>United Kingdom of Great Britain and Northern Ireland</t>
        </is>
      </c>
      <c r="B609" s="195">
        <f t="array" ref="B609">INDEX(Countries!D144:D872, MATCH(A609, Countries!B144:B872, 0))</f>
        <v/>
      </c>
      <c r="C609" s="163" t="inlineStr">
        <is>
          <t>Salt marsh</t>
        </is>
      </c>
      <c r="D609" s="176" t="n">
        <v>10.1</v>
      </c>
      <c r="E609" s="181" t="n">
        <v>0</v>
      </c>
      <c r="F609" s="179" t="n">
        <v>24.1</v>
      </c>
      <c r="G609" s="126" t="n"/>
      <c r="H609" s="126" t="n"/>
      <c r="I609" s="126" t="n"/>
    </row>
    <row r="610">
      <c r="A610" s="126" t="inlineStr">
        <is>
          <t>Malta</t>
        </is>
      </c>
      <c r="B610" s="195">
        <f t="array" ref="B610">INDEX(Countries!D1:D874, MATCH(A610, Countries!B1:B874, 0))</f>
        <v/>
      </c>
      <c r="C610" s="163" t="inlineStr">
        <is>
          <t>Salt marsh</t>
        </is>
      </c>
      <c r="D610" s="176" t="n">
        <v>10.1</v>
      </c>
      <c r="E610" s="181" t="n">
        <v>0</v>
      </c>
      <c r="F610" s="180" t="n"/>
      <c r="G610" s="126" t="n"/>
      <c r="H610" s="126" t="n"/>
      <c r="I610" s="126" t="n"/>
    </row>
    <row r="611">
      <c r="A611" s="126" t="inlineStr">
        <is>
          <t>Cyprus</t>
        </is>
      </c>
      <c r="B611" s="195">
        <f t="array" ref="B611">INDEX(Countries!D1:D875, MATCH(A611, Countries!B1:B875, 0))</f>
        <v/>
      </c>
      <c r="C611" s="163" t="inlineStr">
        <is>
          <t>Salt marsh</t>
        </is>
      </c>
      <c r="D611" s="176" t="n">
        <v>10.1</v>
      </c>
      <c r="E611" s="181" t="n">
        <v>0</v>
      </c>
      <c r="F611" s="179" t="n">
        <v>21</v>
      </c>
      <c r="G611" s="126" t="n"/>
      <c r="H611" s="126" t="n"/>
      <c r="I611" s="126" t="n"/>
    </row>
    <row r="612">
      <c r="A612" s="126" t="inlineStr">
        <is>
          <t>Norway</t>
        </is>
      </c>
      <c r="B612" s="195">
        <f t="array" ref="B612">INDEX(Countries!D148:D876, MATCH(A612, Countries!B148:B876, 0))</f>
        <v/>
      </c>
      <c r="C612" s="163" t="inlineStr">
        <is>
          <t>Salt marsh</t>
        </is>
      </c>
      <c r="D612" s="176" t="n">
        <v>10.1</v>
      </c>
      <c r="E612" s="181" t="n">
        <v>0</v>
      </c>
      <c r="F612" s="179" t="n">
        <v>23</v>
      </c>
      <c r="G612" s="126" t="n"/>
      <c r="H612" s="126" t="n"/>
      <c r="I612" s="126" t="n"/>
    </row>
    <row r="613">
      <c r="A613" s="126" t="inlineStr">
        <is>
          <t>Albania</t>
        </is>
      </c>
      <c r="B613" s="195">
        <f t="array" ref="B613">INDEX(Countries!D1:D877, MATCH(A613, Countries!B1:B877, 0))</f>
        <v/>
      </c>
      <c r="C613" s="163" t="inlineStr">
        <is>
          <t>Salt marsh</t>
        </is>
      </c>
      <c r="D613" s="176" t="n">
        <v>10.1</v>
      </c>
      <c r="E613" s="181" t="n">
        <v>0</v>
      </c>
      <c r="F613" s="179" t="n">
        <v>21.9</v>
      </c>
      <c r="G613" s="126" t="n"/>
      <c r="H613" s="126" t="n"/>
      <c r="I613" s="126" t="n"/>
    </row>
    <row r="614">
      <c r="A614" s="126" t="inlineStr">
        <is>
          <t>Algeria</t>
        </is>
      </c>
      <c r="B614" s="195">
        <f t="array" ref="B614">INDEX(Countries!D2:D878, MATCH(A614, Countries!B2:B878, 0))</f>
        <v/>
      </c>
      <c r="C614" s="163" t="inlineStr">
        <is>
          <t>Salt marsh</t>
        </is>
      </c>
      <c r="D614" s="176" t="n">
        <v>10.1</v>
      </c>
      <c r="E614" s="181" t="n">
        <v>0</v>
      </c>
      <c r="F614" s="179" t="n">
        <v>18.6</v>
      </c>
      <c r="G614" s="126" t="n"/>
      <c r="H614" s="126" t="n"/>
      <c r="I614" s="126" t="n"/>
    </row>
    <row r="615">
      <c r="A615" s="126" t="inlineStr">
        <is>
          <t>Sweden</t>
        </is>
      </c>
      <c r="B615" s="195">
        <f t="array" ref="B615">INDEX(Countries!D1:D879, MATCH(A615, Countries!B1:B879, 0))</f>
        <v/>
      </c>
      <c r="C615" s="163" t="inlineStr">
        <is>
          <t>Salt marsh</t>
        </is>
      </c>
      <c r="D615" s="176" t="n">
        <v>10.1</v>
      </c>
      <c r="E615" s="181" t="n">
        <v>0</v>
      </c>
      <c r="F615" s="179" t="n">
        <v>23.1</v>
      </c>
      <c r="G615" s="126" t="n"/>
      <c r="H615" s="126" t="n"/>
      <c r="I615" s="126" t="n"/>
    </row>
    <row r="616">
      <c r="A616" s="126" t="inlineStr">
        <is>
          <t>Israel</t>
        </is>
      </c>
      <c r="B616" s="195">
        <f t="array" ref="B616">INDEX(Countries!D1:D880, MATCH(A616, Countries!B1:B880, 0))</f>
        <v/>
      </c>
      <c r="C616" s="163" t="inlineStr">
        <is>
          <t>Salt marsh</t>
        </is>
      </c>
      <c r="D616" s="176" t="n">
        <v>10.1</v>
      </c>
      <c r="E616" s="181" t="n">
        <v>0</v>
      </c>
      <c r="F616" s="179" t="n">
        <v>18.9</v>
      </c>
      <c r="G616" s="126" t="n"/>
      <c r="H616" s="126" t="n"/>
      <c r="I616" s="126" t="n"/>
    </row>
    <row r="617">
      <c r="A617" s="126" t="inlineStr">
        <is>
          <t>Montserrat</t>
        </is>
      </c>
      <c r="B617" s="195">
        <f t="array" ref="B617">INDEX(Countries!D2:D881, MATCH(A617, Countries!B2:B881, 0))</f>
        <v/>
      </c>
      <c r="C617" s="163" t="inlineStr">
        <is>
          <t>Salt marsh</t>
        </is>
      </c>
      <c r="D617" s="176" t="n">
        <v>10.1</v>
      </c>
      <c r="E617" s="181" t="n">
        <v>0</v>
      </c>
      <c r="F617" s="180" t="n"/>
      <c r="G617" s="126" t="n"/>
      <c r="H617" s="126" t="n"/>
      <c r="I617" s="126" t="n"/>
    </row>
    <row r="618">
      <c r="A618" s="126" t="inlineStr">
        <is>
          <t>Libya</t>
        </is>
      </c>
      <c r="B618" s="195">
        <f t="array" ref="B618">INDEX(Countries!D3:D882, MATCH(A618, Countries!B3:B882, 0))</f>
        <v/>
      </c>
      <c r="C618" s="163" t="inlineStr">
        <is>
          <t>Salt marsh</t>
        </is>
      </c>
      <c r="D618" s="176" t="n">
        <v>10.1</v>
      </c>
      <c r="E618" s="181" t="n">
        <v>0</v>
      </c>
      <c r="F618" s="179" t="n">
        <v>19.2</v>
      </c>
      <c r="G618" s="126" t="n"/>
      <c r="H618" s="126" t="n"/>
      <c r="I618" s="126" t="n"/>
    </row>
    <row r="619">
      <c r="A619" s="126" t="inlineStr">
        <is>
          <t>Netherlands</t>
        </is>
      </c>
      <c r="B619" s="195">
        <f t="array" ref="B619">INDEX(Countries!D4:D883, MATCH(A619, Countries!B4:B883, 0))</f>
        <v/>
      </c>
      <c r="C619" s="163" t="inlineStr">
        <is>
          <t>Salt marsh</t>
        </is>
      </c>
      <c r="D619" s="176" t="n">
        <v>10.1</v>
      </c>
      <c r="E619" s="181" t="n">
        <v>0</v>
      </c>
      <c r="F619" s="179" t="n">
        <v>21</v>
      </c>
      <c r="G619" s="126" t="n"/>
      <c r="H619" s="126" t="n"/>
      <c r="I619" s="126" t="n"/>
    </row>
    <row r="620">
      <c r="A620" s="126" t="inlineStr">
        <is>
          <t>Poland</t>
        </is>
      </c>
      <c r="B620" s="195">
        <f t="array" ref="B620">INDEX(Countries!D5:D884, MATCH(A620, Countries!B5:B884, 0))</f>
        <v/>
      </c>
      <c r="C620" s="163" t="inlineStr">
        <is>
          <t>Salt marsh</t>
        </is>
      </c>
      <c r="D620" s="176" t="n">
        <v>10.1</v>
      </c>
      <c r="E620" s="181" t="n">
        <v>0</v>
      </c>
      <c r="F620" s="179" t="n">
        <v>24.2</v>
      </c>
      <c r="G620" s="126" t="n"/>
      <c r="H620" s="126" t="n"/>
      <c r="I620" s="126" t="n"/>
    </row>
    <row r="621">
      <c r="A621" s="126" t="inlineStr">
        <is>
          <t>Turkey</t>
        </is>
      </c>
      <c r="B621" s="195">
        <f t="array" ref="B621">INDEX(Countries!D6:D885, MATCH(A621, Countries!B6:B885, 0))</f>
        <v/>
      </c>
      <c r="C621" s="163" t="inlineStr">
        <is>
          <t>Salt marsh</t>
        </is>
      </c>
      <c r="D621" s="176" t="n">
        <v>10.1</v>
      </c>
      <c r="E621" s="181" t="n">
        <v>0</v>
      </c>
      <c r="F621" s="179" t="n">
        <v>23.4</v>
      </c>
      <c r="G621" s="126" t="n"/>
      <c r="H621" s="126" t="n"/>
      <c r="I621" s="126" t="n"/>
    </row>
    <row r="622">
      <c r="A622" s="126" t="inlineStr">
        <is>
          <t>Jordan</t>
        </is>
      </c>
      <c r="B622" s="195">
        <f t="array" ref="B622">INDEX(Countries!D7:D886, MATCH(A622, Countries!B7:B886, 0))</f>
        <v/>
      </c>
      <c r="C622" s="163" t="inlineStr">
        <is>
          <t>Salt marsh</t>
        </is>
      </c>
      <c r="D622" s="176" t="n">
        <v>10.1</v>
      </c>
      <c r="E622" s="181" t="n">
        <v>0</v>
      </c>
      <c r="F622" s="180" t="n"/>
      <c r="G622" s="126" t="n"/>
      <c r="H622" s="126" t="n"/>
      <c r="I622" s="126" t="n"/>
    </row>
    <row r="623">
      <c r="A623" s="126" t="inlineStr">
        <is>
          <t>China, Hong Kong Special Administrative Region</t>
        </is>
      </c>
      <c r="B623" s="195">
        <f t="array" ref="B623">INDEX(Countries!D8:D887, MATCH(A623, Countries!B8:B887, 0))</f>
        <v/>
      </c>
      <c r="C623" s="163" t="inlineStr">
        <is>
          <t>Salt marsh</t>
        </is>
      </c>
      <c r="D623" s="176" t="n">
        <v>10.1</v>
      </c>
      <c r="E623" s="181" t="n">
        <v>0</v>
      </c>
      <c r="F623" s="180" t="n"/>
      <c r="G623" s="126" t="n"/>
      <c r="H623" s="126" t="n"/>
      <c r="I623" s="126" t="n"/>
    </row>
    <row r="624">
      <c r="A624" s="126" t="inlineStr">
        <is>
          <t>Slovenia</t>
        </is>
      </c>
      <c r="B624" s="195">
        <f t="array" ref="B624">INDEX(Countries!D9:D888, MATCH(A624, Countries!B9:B888, 0))</f>
        <v/>
      </c>
      <c r="C624" s="163" t="inlineStr">
        <is>
          <t>Salt marsh</t>
        </is>
      </c>
      <c r="D624" s="176" t="n">
        <v>10.1</v>
      </c>
      <c r="E624" s="181" t="n">
        <v>0</v>
      </c>
      <c r="F624" s="179" t="n">
        <v>27.8</v>
      </c>
      <c r="G624" s="126" t="n"/>
      <c r="H624" s="126" t="n"/>
      <c r="I624" s="126" t="n"/>
    </row>
    <row r="625">
      <c r="A625" s="126" t="inlineStr">
        <is>
          <t>Argentina</t>
        </is>
      </c>
      <c r="B625" s="195">
        <f t="array" ref="B625">INDEX(Countries!D10:D889, MATCH(A625, Countries!B10:B889, 0))</f>
        <v/>
      </c>
      <c r="C625" s="163" t="inlineStr">
        <is>
          <t>Salt marsh</t>
        </is>
      </c>
      <c r="D625" s="176" t="n">
        <v>10.1</v>
      </c>
      <c r="E625" s="181" t="n">
        <v>0</v>
      </c>
      <c r="F625" s="179" t="n">
        <v>22.9</v>
      </c>
      <c r="G625" s="126" t="n"/>
      <c r="H625" s="126" t="n"/>
      <c r="I625" s="126" t="n"/>
    </row>
    <row r="626">
      <c r="A626" s="126" t="inlineStr">
        <is>
          <t>Azerbaijan</t>
        </is>
      </c>
      <c r="B626" s="195">
        <f t="array" ref="B626">INDEX(Countries!D11:D890, MATCH(A626, Countries!B11:B890, 0))</f>
        <v/>
      </c>
      <c r="C626" s="163" t="inlineStr">
        <is>
          <t>Salt marsh</t>
        </is>
      </c>
      <c r="D626" s="176" t="n">
        <v>10.1</v>
      </c>
      <c r="E626" s="181" t="n">
        <v>0</v>
      </c>
      <c r="F626" s="180" t="n"/>
      <c r="G626" s="126" t="n"/>
      <c r="H626" s="126" t="n"/>
      <c r="I626" s="126" t="n"/>
    </row>
    <row r="627">
      <c r="A627" s="126" t="inlineStr">
        <is>
          <t>Belgium</t>
        </is>
      </c>
      <c r="B627" s="195">
        <f t="array" ref="B627">INDEX(Countries!D12:D891, MATCH(A627, Countries!B12:B891, 0))</f>
        <v/>
      </c>
      <c r="C627" s="163" t="inlineStr">
        <is>
          <t>Salt marsh</t>
        </is>
      </c>
      <c r="D627" s="176" t="n">
        <v>10.1</v>
      </c>
      <c r="E627" s="181" t="n">
        <v>0</v>
      </c>
      <c r="F627" s="179" t="n">
        <v>21</v>
      </c>
      <c r="G627" s="126" t="n"/>
      <c r="H627" s="126" t="n"/>
      <c r="I627" s="126" t="n"/>
    </row>
    <row r="628">
      <c r="A628" s="126" t="inlineStr">
        <is>
          <t>Bosnia and Herzegovina</t>
        </is>
      </c>
      <c r="B628" s="195">
        <f t="array" ref="B628">INDEX(Countries!D13:D892, MATCH(A628, Countries!B13:B892, 0))</f>
        <v/>
      </c>
      <c r="C628" s="163" t="inlineStr">
        <is>
          <t>Salt marsh</t>
        </is>
      </c>
      <c r="D628" s="176" t="n">
        <v>10.1</v>
      </c>
      <c r="E628" s="181" t="n">
        <v>0</v>
      </c>
      <c r="F628" s="179" t="n">
        <v>24.6</v>
      </c>
      <c r="G628" s="126" t="n"/>
      <c r="H628" s="126" t="n"/>
      <c r="I628" s="126" t="n"/>
    </row>
    <row r="629">
      <c r="A629" s="126" t="inlineStr">
        <is>
          <t>British Indian Ocean Territory</t>
        </is>
      </c>
      <c r="B629" s="195">
        <f t="array" ref="B629">INDEX(Countries!D14:D893, MATCH(A629, Countries!B14:B893, 0))</f>
        <v/>
      </c>
      <c r="C629" s="163" t="inlineStr">
        <is>
          <t>Salt marsh</t>
        </is>
      </c>
      <c r="D629" s="176" t="n">
        <v>10.1</v>
      </c>
      <c r="E629" s="181" t="n">
        <v>0</v>
      </c>
      <c r="F629" s="180" t="n"/>
      <c r="G629" s="126" t="n"/>
      <c r="H629" s="126" t="n"/>
      <c r="I629" s="126" t="n"/>
    </row>
    <row r="630">
      <c r="A630" s="126" t="inlineStr">
        <is>
          <t>Bulgaria</t>
        </is>
      </c>
      <c r="B630" s="195">
        <f t="array" ref="B630">INDEX(Countries!D15:D894, MATCH(A630, Countries!B15:B894, 0))</f>
        <v/>
      </c>
      <c r="C630" s="163" t="inlineStr">
        <is>
          <t>Salt marsh</t>
        </is>
      </c>
      <c r="D630" s="176" t="n">
        <v>10.1</v>
      </c>
      <c r="E630" s="181" t="n">
        <v>0</v>
      </c>
      <c r="F630" s="179" t="n">
        <v>25.3</v>
      </c>
      <c r="G630" s="126" t="n"/>
      <c r="H630" s="126" t="n"/>
      <c r="I630" s="126" t="n"/>
    </row>
    <row r="631">
      <c r="A631" s="126" t="inlineStr">
        <is>
          <t>Cabo Verde</t>
        </is>
      </c>
      <c r="B631" s="195">
        <f t="array" ref="B631">INDEX(Countries!D16:D895, MATCH(A631, Countries!B16:B895, 0))</f>
        <v/>
      </c>
      <c r="C631" s="163" t="inlineStr">
        <is>
          <t>Salt marsh</t>
        </is>
      </c>
      <c r="D631" s="176" t="n">
        <v>10.1</v>
      </c>
      <c r="E631" s="181" t="n">
        <v>0</v>
      </c>
      <c r="F631" s="180" t="n"/>
      <c r="G631" s="126" t="n"/>
      <c r="H631" s="126" t="n"/>
      <c r="I631" s="126" t="n"/>
    </row>
    <row r="632">
      <c r="A632" s="126" t="inlineStr">
        <is>
          <t>Chile</t>
        </is>
      </c>
      <c r="B632" s="195">
        <f t="array" ref="B632">INDEX(Countries!D17:D896, MATCH(A632, Countries!B17:B896, 0))</f>
        <v/>
      </c>
      <c r="C632" s="163" t="inlineStr">
        <is>
          <t>Salt marsh</t>
        </is>
      </c>
      <c r="D632" s="176" t="n">
        <v>10.1</v>
      </c>
      <c r="E632" s="181" t="n">
        <v>0</v>
      </c>
      <c r="F632" s="179" t="n">
        <v>26.6</v>
      </c>
      <c r="G632" s="126" t="n"/>
      <c r="H632" s="126" t="n"/>
      <c r="I632" s="126" t="n"/>
    </row>
    <row r="633">
      <c r="A633" s="126" t="inlineStr">
        <is>
          <t>Estonia</t>
        </is>
      </c>
      <c r="B633" s="195">
        <f t="array" ref="B633">INDEX(Countries!D18:D897, MATCH(A633, Countries!B18:B897, 0))</f>
        <v/>
      </c>
      <c r="C633" s="163" t="inlineStr">
        <is>
          <t>Salt marsh</t>
        </is>
      </c>
      <c r="D633" s="176" t="n">
        <v>10.1</v>
      </c>
      <c r="E633" s="181" t="n">
        <v>0</v>
      </c>
      <c r="F633" s="179" t="n">
        <v>27.5</v>
      </c>
      <c r="G633" s="126" t="n"/>
      <c r="H633" s="126" t="n"/>
      <c r="I633" s="126" t="n"/>
    </row>
    <row r="634">
      <c r="A634" s="126" t="inlineStr">
        <is>
          <t>Falkland Islands (Malvinas)</t>
        </is>
      </c>
      <c r="B634" s="195">
        <f t="array" ref="B634">INDEX(Countries!D19:D898, MATCH(A634, Countries!B19:B898, 0))</f>
        <v/>
      </c>
      <c r="C634" s="163" t="inlineStr">
        <is>
          <t>Salt marsh</t>
        </is>
      </c>
      <c r="D634" s="176" t="n">
        <v>10.1</v>
      </c>
      <c r="E634" s="181" t="n">
        <v>0</v>
      </c>
      <c r="F634" s="179" t="n">
        <v>58.3</v>
      </c>
      <c r="G634" s="126" t="n"/>
      <c r="H634" s="126" t="n"/>
      <c r="I634" s="126" t="n"/>
    </row>
    <row r="635">
      <c r="A635" s="126" t="inlineStr">
        <is>
          <t>Faroe Islands</t>
        </is>
      </c>
      <c r="B635" s="195">
        <f t="array" ref="B635">INDEX(Countries!D20:D899, MATCH(A635, Countries!B20:B899, 0))</f>
        <v/>
      </c>
      <c r="C635" s="163" t="inlineStr">
        <is>
          <t>Salt marsh</t>
        </is>
      </c>
      <c r="D635" s="176" t="n">
        <v>10.1</v>
      </c>
      <c r="E635" s="181" t="n">
        <v>0</v>
      </c>
      <c r="F635" s="180" t="n"/>
      <c r="G635" s="126" t="n"/>
      <c r="H635" s="126" t="n"/>
      <c r="I635" s="126" t="n"/>
    </row>
    <row r="636">
      <c r="A636" s="126" t="inlineStr">
        <is>
          <t>Finland</t>
        </is>
      </c>
      <c r="B636" s="195">
        <f t="array" ref="B636">INDEX(Countries!D21:D900, MATCH(A636, Countries!B21:B900, 0))</f>
        <v/>
      </c>
      <c r="C636" s="163" t="inlineStr">
        <is>
          <t>Salt marsh</t>
        </is>
      </c>
      <c r="D636" s="176" t="n">
        <v>10.1</v>
      </c>
      <c r="E636" s="181" t="n">
        <v>0</v>
      </c>
      <c r="F636" s="179" t="n">
        <v>24.3</v>
      </c>
      <c r="G636" s="126" t="n"/>
      <c r="H636" s="126" t="n"/>
      <c r="I636" s="126" t="n"/>
    </row>
    <row r="637">
      <c r="A637" s="126" t="inlineStr">
        <is>
          <t>Georgia</t>
        </is>
      </c>
      <c r="B637" s="195">
        <f t="array" ref="B637">INDEX(Countries!D22:D901, MATCH(A637, Countries!B22:B901, 0))</f>
        <v/>
      </c>
      <c r="C637" s="163" t="inlineStr">
        <is>
          <t>Salt marsh</t>
        </is>
      </c>
      <c r="D637" s="176" t="n">
        <v>10.1</v>
      </c>
      <c r="E637" s="181" t="n">
        <v>0</v>
      </c>
      <c r="F637" s="179" t="n">
        <v>27.3</v>
      </c>
      <c r="G637" s="126" t="n"/>
      <c r="H637" s="126" t="n"/>
      <c r="I637" s="126" t="n"/>
    </row>
    <row r="638">
      <c r="A638" s="126" t="inlineStr">
        <is>
          <t>Gibraltar</t>
        </is>
      </c>
      <c r="B638" s="195">
        <f t="array" ref="B638">INDEX(Countries!D23:D902, MATCH(A638, Countries!B23:B902, 0))</f>
        <v/>
      </c>
      <c r="C638" s="163" t="inlineStr">
        <is>
          <t>Salt marsh</t>
        </is>
      </c>
      <c r="D638" s="176" t="n">
        <v>10.1</v>
      </c>
      <c r="E638" s="181" t="n">
        <v>0</v>
      </c>
      <c r="F638" s="180" t="n"/>
      <c r="G638" s="126" t="n"/>
      <c r="H638" s="126" t="n"/>
      <c r="I638" s="126" t="n"/>
    </row>
    <row r="639">
      <c r="A639" s="126" t="inlineStr">
        <is>
          <t>Greenland</t>
        </is>
      </c>
      <c r="B639" s="195">
        <f t="array" ref="B639">INDEX(Countries!D1:D903, MATCH(A639, Countries!B1:B903, 0))</f>
        <v/>
      </c>
      <c r="C639" s="163" t="inlineStr">
        <is>
          <t>Salt marsh</t>
        </is>
      </c>
      <c r="D639" s="176" t="n">
        <v>10.1</v>
      </c>
      <c r="E639" s="181" t="n">
        <v>0</v>
      </c>
      <c r="F639" s="180" t="n"/>
      <c r="G639" s="126" t="n"/>
      <c r="H639" s="126" t="n"/>
      <c r="I639" s="126" t="n"/>
    </row>
    <row r="640">
      <c r="A640" s="126" t="inlineStr">
        <is>
          <t>Guernsey</t>
        </is>
      </c>
      <c r="B640" s="195">
        <f t="array" ref="B640">INDEX(Countries!D1:D904, MATCH(A640, Countries!B1:B904, 0))</f>
        <v/>
      </c>
      <c r="C640" s="163" t="inlineStr">
        <is>
          <t>Salt marsh</t>
        </is>
      </c>
      <c r="D640" s="176" t="n">
        <v>10.1</v>
      </c>
      <c r="E640" s="181" t="n">
        <v>0</v>
      </c>
      <c r="F640" s="180" t="n"/>
      <c r="G640" s="126" t="n"/>
      <c r="H640" s="126" t="n"/>
      <c r="I640" s="126" t="n"/>
    </row>
    <row r="641">
      <c r="A641" s="126" t="inlineStr">
        <is>
          <t>Iceland</t>
        </is>
      </c>
      <c r="B641" s="195">
        <f t="array" ref="B641">INDEX(Countries!D2:D905, MATCH(A641, Countries!B2:B905, 0))</f>
        <v/>
      </c>
      <c r="C641" s="163" t="inlineStr">
        <is>
          <t>Salt marsh</t>
        </is>
      </c>
      <c r="D641" s="176" t="n">
        <v>10.1</v>
      </c>
      <c r="E641" s="181" t="n">
        <v>0</v>
      </c>
      <c r="F641" s="180" t="n"/>
      <c r="G641" s="126" t="n"/>
      <c r="H641" s="126" t="n"/>
      <c r="I641" s="126" t="n"/>
    </row>
    <row r="642">
      <c r="A642" s="126" t="inlineStr">
        <is>
          <t>Iraq</t>
        </is>
      </c>
      <c r="B642" s="195">
        <f t="array" ref="B642">INDEX(Countries!D3:D906, MATCH(A642, Countries!B3:B906, 0))</f>
        <v/>
      </c>
      <c r="C642" s="163" t="inlineStr">
        <is>
          <t>Salt marsh</t>
        </is>
      </c>
      <c r="D642" s="176" t="n">
        <v>10.1</v>
      </c>
      <c r="E642" s="181" t="n">
        <v>0</v>
      </c>
      <c r="F642" s="179" t="n">
        <v>23.6</v>
      </c>
      <c r="G642" s="126" t="n"/>
      <c r="H642" s="126" t="n"/>
      <c r="I642" s="126" t="n"/>
    </row>
    <row r="643">
      <c r="A643" s="126" t="inlineStr">
        <is>
          <t>Ireland</t>
        </is>
      </c>
      <c r="B643" s="195">
        <f t="array" ref="B643">INDEX(Countries!D4:D907, MATCH(A643, Countries!B4:B907, 0))</f>
        <v/>
      </c>
      <c r="C643" s="163" t="inlineStr">
        <is>
          <t>Salt marsh</t>
        </is>
      </c>
      <c r="D643" s="176" t="n">
        <v>10.1</v>
      </c>
      <c r="E643" s="181" t="n">
        <v>0</v>
      </c>
      <c r="F643" s="179" t="n">
        <v>22.6</v>
      </c>
      <c r="G643" s="126" t="n"/>
      <c r="H643" s="126" t="n"/>
      <c r="I643" s="126" t="n"/>
    </row>
    <row r="644">
      <c r="A644" s="126" t="inlineStr">
        <is>
          <t>Isle of Man</t>
        </is>
      </c>
      <c r="B644" s="195">
        <f t="array" ref="B644">INDEX(Countries!D5:D908, MATCH(A644, Countries!B5:B908, 0))</f>
        <v/>
      </c>
      <c r="C644" s="163" t="inlineStr">
        <is>
          <t>Salt marsh</t>
        </is>
      </c>
      <c r="D644" s="176" t="n">
        <v>10.1</v>
      </c>
      <c r="E644" s="181" t="n">
        <v>0</v>
      </c>
      <c r="F644" s="180" t="n"/>
      <c r="G644" s="126" t="n"/>
      <c r="H644" s="126" t="n"/>
      <c r="I644" s="126" t="n"/>
    </row>
    <row r="645">
      <c r="A645" s="126" t="inlineStr">
        <is>
          <t>Jersey</t>
        </is>
      </c>
      <c r="B645" s="195">
        <f t="array" ref="B645">INDEX(Countries!D6:D909, MATCH(A645, Countries!B6:B909, 0))</f>
        <v/>
      </c>
      <c r="C645" s="163" t="inlineStr">
        <is>
          <t>Salt marsh</t>
        </is>
      </c>
      <c r="D645" s="176" t="n">
        <v>10.1</v>
      </c>
      <c r="E645" s="181" t="n">
        <v>0</v>
      </c>
      <c r="F645" s="180" t="n"/>
      <c r="G645" s="126" t="n"/>
      <c r="H645" s="126" t="n"/>
      <c r="I645" s="126" t="n"/>
    </row>
    <row r="646">
      <c r="A646" s="126" t="inlineStr">
        <is>
          <t>Kazakhstan</t>
        </is>
      </c>
      <c r="B646" s="195">
        <f t="array" ref="B646">INDEX(Countries!D7:D910, MATCH(A646, Countries!B7:B910, 0))</f>
        <v/>
      </c>
      <c r="C646" s="163" t="inlineStr">
        <is>
          <t>Salt marsh</t>
        </is>
      </c>
      <c r="D646" s="176" t="n">
        <v>10.1</v>
      </c>
      <c r="E646" s="181" t="n">
        <v>0</v>
      </c>
      <c r="F646" s="180" t="n"/>
      <c r="G646" s="126" t="n"/>
      <c r="H646" s="126" t="n"/>
      <c r="I646" s="126" t="n"/>
    </row>
    <row r="647">
      <c r="A647" s="126" t="inlineStr">
        <is>
          <t>Democratic People's Republic of Korea</t>
        </is>
      </c>
      <c r="B647" s="195">
        <f t="array" ref="B647">INDEX(Countries!D8:D911, MATCH(A647, Countries!B8:B911, 0))</f>
        <v/>
      </c>
      <c r="C647" s="163" t="inlineStr">
        <is>
          <t>Salt marsh</t>
        </is>
      </c>
      <c r="D647" s="176" t="n">
        <v>10.1</v>
      </c>
      <c r="E647" s="181" t="n">
        <v>0</v>
      </c>
      <c r="F647" s="179" t="n">
        <v>18.8</v>
      </c>
      <c r="G647" s="126" t="n"/>
      <c r="H647" s="126" t="n"/>
      <c r="I647" s="126" t="n"/>
    </row>
    <row r="648">
      <c r="A648" s="126" t="inlineStr">
        <is>
          <t>Republic of Korea</t>
        </is>
      </c>
      <c r="B648" s="195">
        <f t="array" ref="B648">INDEX(Countries!D9:D912, MATCH(A648, Countries!B9:B912, 0))</f>
        <v/>
      </c>
      <c r="C648" s="163" t="inlineStr">
        <is>
          <t>Salt marsh</t>
        </is>
      </c>
      <c r="D648" s="176" t="n">
        <v>10.1</v>
      </c>
      <c r="E648" s="181" t="n">
        <v>0</v>
      </c>
      <c r="F648" s="179" t="n">
        <v>20.6</v>
      </c>
      <c r="G648" s="126" t="n"/>
      <c r="H648" s="126" t="n"/>
      <c r="I648" s="126" t="n"/>
    </row>
    <row r="649">
      <c r="A649" s="126" t="inlineStr">
        <is>
          <t>Latvia</t>
        </is>
      </c>
      <c r="B649" s="195">
        <f t="array" ref="B649">INDEX(Countries!D10:D913, MATCH(A649, Countries!B10:B913, 0))</f>
        <v/>
      </c>
      <c r="C649" s="163" t="inlineStr">
        <is>
          <t>Salt marsh</t>
        </is>
      </c>
      <c r="D649" s="176" t="n">
        <v>10.1</v>
      </c>
      <c r="E649" s="181" t="n">
        <v>0</v>
      </c>
      <c r="F649" s="179" t="n">
        <v>24.5</v>
      </c>
      <c r="G649" s="126" t="n"/>
      <c r="H649" s="126" t="n"/>
      <c r="I649" s="126" t="n"/>
    </row>
    <row r="650">
      <c r="A650" s="126" t="inlineStr">
        <is>
          <t>Lebanon</t>
        </is>
      </c>
      <c r="B650" s="195">
        <f t="array" ref="B650">INDEX(Countries!D11:D914, MATCH(A650, Countries!B11:B914, 0))</f>
        <v/>
      </c>
      <c r="C650" s="163" t="inlineStr">
        <is>
          <t>Salt marsh</t>
        </is>
      </c>
      <c r="D650" s="176" t="n">
        <v>10.1</v>
      </c>
      <c r="E650" s="181" t="n">
        <v>0</v>
      </c>
      <c r="F650" s="180" t="n"/>
      <c r="G650" s="126" t="n"/>
      <c r="H650" s="126" t="n"/>
      <c r="I650" s="126" t="n"/>
    </row>
    <row r="651">
      <c r="A651" s="126" t="inlineStr">
        <is>
          <t>Lithuania</t>
        </is>
      </c>
      <c r="B651" s="195">
        <f t="array" ref="B651">INDEX(Countries!D12:D915, MATCH(A651, Countries!B12:B915, 0))</f>
        <v/>
      </c>
      <c r="C651" s="163" t="inlineStr">
        <is>
          <t>Salt marsh</t>
        </is>
      </c>
      <c r="D651" s="176" t="n">
        <v>10.1</v>
      </c>
      <c r="E651" s="181" t="n">
        <v>0</v>
      </c>
      <c r="F651" s="179" t="n">
        <v>23.1</v>
      </c>
      <c r="G651" s="126" t="n"/>
      <c r="H651" s="126" t="n"/>
      <c r="I651" s="126" t="n"/>
    </row>
    <row r="652">
      <c r="A652" s="126" t="inlineStr">
        <is>
          <t>Monaco</t>
        </is>
      </c>
      <c r="B652" s="195">
        <f t="array" ref="B652">INDEX(Countries!D14:D917, MATCH(A652, Countries!B14:B917, 0))</f>
        <v/>
      </c>
      <c r="C652" s="163" t="inlineStr">
        <is>
          <t>Salt marsh</t>
        </is>
      </c>
      <c r="D652" s="176" t="n">
        <v>10.1</v>
      </c>
      <c r="E652" s="181" t="n">
        <v>0</v>
      </c>
      <c r="F652" s="180" t="n"/>
      <c r="G652" s="126" t="n"/>
      <c r="H652" s="126" t="n"/>
      <c r="I652" s="126" t="n"/>
    </row>
    <row r="653">
      <c r="A653" s="126" t="inlineStr">
        <is>
          <t>Montenegro</t>
        </is>
      </c>
      <c r="B653" s="195">
        <f t="array" ref="B653">INDEX(Countries!D1:D918, MATCH(A653, Countries!B1:B918, 0))</f>
        <v/>
      </c>
      <c r="C653" s="163" t="inlineStr">
        <is>
          <t>Salt marsh</t>
        </is>
      </c>
      <c r="D653" s="176" t="n">
        <v>10.1</v>
      </c>
      <c r="E653" s="181" t="n">
        <v>0</v>
      </c>
      <c r="F653" s="179" t="n">
        <v>24.3</v>
      </c>
      <c r="G653" s="126" t="n"/>
      <c r="H653" s="126" t="n"/>
      <c r="I653" s="126" t="n"/>
    </row>
    <row r="654">
      <c r="A654" s="126" t="inlineStr">
        <is>
          <t>Morocco</t>
        </is>
      </c>
      <c r="B654" s="195">
        <f t="array" ref="B654">INDEX(Countries!D1:D919, MATCH(A654, Countries!B1:B919, 0))</f>
        <v/>
      </c>
      <c r="C654" s="163" t="inlineStr">
        <is>
          <t>Salt marsh</t>
        </is>
      </c>
      <c r="D654" s="176" t="n">
        <v>10.1</v>
      </c>
      <c r="E654" s="181" t="n">
        <v>0</v>
      </c>
      <c r="F654" s="179" t="n">
        <v>15.4</v>
      </c>
      <c r="G654" s="126" t="n"/>
      <c r="H654" s="126" t="n"/>
      <c r="I654" s="126" t="n"/>
    </row>
    <row r="655">
      <c r="A655" s="126" t="inlineStr">
        <is>
          <t>Namibia</t>
        </is>
      </c>
      <c r="B655" s="195">
        <f t="array" ref="B655">INDEX(Countries!D1:D920, MATCH(A655, Countries!B1:B920, 0))</f>
        <v/>
      </c>
      <c r="C655" s="163" t="inlineStr">
        <is>
          <t>Salt marsh</t>
        </is>
      </c>
      <c r="D655" s="176" t="n">
        <v>10.1</v>
      </c>
      <c r="E655" s="181" t="n">
        <v>0</v>
      </c>
      <c r="F655" s="179" t="n">
        <v>19.8</v>
      </c>
      <c r="G655" s="126" t="n"/>
      <c r="H655" s="126" t="n"/>
      <c r="I655" s="126" t="n"/>
    </row>
    <row r="656">
      <c r="A656" s="126" t="inlineStr">
        <is>
          <t>Nauru</t>
        </is>
      </c>
      <c r="B656" s="195">
        <f t="array" ref="B656">INDEX(Countries!D2:D921, MATCH(A656, Countries!B2:B921, 0))</f>
        <v/>
      </c>
      <c r="C656" s="163" t="inlineStr">
        <is>
          <t>Salt marsh</t>
        </is>
      </c>
      <c r="D656" s="176" t="n">
        <v>10.1</v>
      </c>
      <c r="E656" s="181" t="n">
        <v>0</v>
      </c>
      <c r="F656" s="180" t="n"/>
      <c r="G656" s="126" t="n"/>
      <c r="H656" s="126" t="n"/>
      <c r="I656" s="126" t="n"/>
    </row>
    <row r="657">
      <c r="A657" s="126" t="inlineStr">
        <is>
          <t>Niue</t>
        </is>
      </c>
      <c r="B657" s="195">
        <f t="array" ref="B657">INDEX(Countries!D3:D922, MATCH(A657, Countries!B3:B922, 0))</f>
        <v/>
      </c>
      <c r="C657" s="163" t="inlineStr">
        <is>
          <t>Salt marsh</t>
        </is>
      </c>
      <c r="D657" s="176" t="n">
        <v>10.1</v>
      </c>
      <c r="E657" s="181" t="n">
        <v>0</v>
      </c>
      <c r="F657" s="180" t="n"/>
      <c r="G657" s="126" t="n"/>
      <c r="H657" s="126" t="n"/>
      <c r="I657" s="126" t="n"/>
    </row>
    <row r="658">
      <c r="A658" s="126" t="inlineStr">
        <is>
          <t>Northern Mariana Islands</t>
        </is>
      </c>
      <c r="B658" s="195">
        <f t="array" ref="B658">INDEX(Countries!D4:D923, MATCH(A658, Countries!B4:B923, 0))</f>
        <v/>
      </c>
      <c r="C658" s="163" t="inlineStr">
        <is>
          <t>Salt marsh</t>
        </is>
      </c>
      <c r="D658" s="176" t="n">
        <v>10.1</v>
      </c>
      <c r="E658" s="181" t="n">
        <v>0</v>
      </c>
      <c r="F658" s="180" t="n"/>
      <c r="G658" s="126" t="n"/>
      <c r="H658" s="126" t="n"/>
      <c r="I658" s="126" t="n"/>
    </row>
    <row r="659">
      <c r="A659" s="126" t="inlineStr">
        <is>
          <t>Pitcairn</t>
        </is>
      </c>
      <c r="B659" s="195">
        <f t="array" ref="B659">INDEX(Countries!D1:D925, MATCH(A659, Countries!B1:B925, 0))</f>
        <v/>
      </c>
      <c r="C659" s="163" t="inlineStr">
        <is>
          <t>Salt marsh</t>
        </is>
      </c>
      <c r="D659" s="176" t="n">
        <v>10.1</v>
      </c>
      <c r="E659" s="181" t="n">
        <v>0</v>
      </c>
      <c r="F659" s="180" t="n"/>
      <c r="G659" s="126" t="n"/>
      <c r="H659" s="126" t="n"/>
      <c r="I659" s="126" t="n"/>
    </row>
    <row r="660">
      <c r="A660" s="126" t="inlineStr">
        <is>
          <t>Portugal</t>
        </is>
      </c>
      <c r="B660" s="195">
        <f t="array" ref="B660">INDEX(Countries!D2:D926, MATCH(A660, Countries!B2:B926, 0))</f>
        <v/>
      </c>
      <c r="C660" s="163" t="inlineStr">
        <is>
          <t>Salt marsh</t>
        </is>
      </c>
      <c r="D660" s="176" t="n">
        <v>10.1</v>
      </c>
      <c r="E660" s="181" t="n">
        <v>0</v>
      </c>
      <c r="F660" s="179" t="n">
        <v>15</v>
      </c>
      <c r="G660" s="126" t="n"/>
      <c r="H660" s="126" t="n"/>
      <c r="I660" s="126" t="n"/>
    </row>
    <row r="661">
      <c r="A661" s="126" t="inlineStr">
        <is>
          <t>Réunion</t>
        </is>
      </c>
      <c r="B661" s="195">
        <f t="array" ref="B661">INDEX(Countries!D1:D927, MATCH(A661, Countries!B1:B927, 0))</f>
        <v/>
      </c>
      <c r="C661" s="163" t="inlineStr">
        <is>
          <t>Salt marsh</t>
        </is>
      </c>
      <c r="D661" s="176" t="n">
        <v>10.1</v>
      </c>
      <c r="E661" s="181" t="n">
        <v>0</v>
      </c>
      <c r="F661" s="179" t="n">
        <v>24.1</v>
      </c>
      <c r="G661" s="126" t="n"/>
      <c r="H661" s="126" t="n"/>
      <c r="I661" s="126" t="n"/>
    </row>
    <row r="662">
      <c r="A662" s="126" t="inlineStr">
        <is>
          <t>Romania</t>
        </is>
      </c>
      <c r="B662" s="195">
        <f t="array" ref="B662">INDEX(Countries!D4:D928, MATCH(A662, Countries!B4:B928, 0))</f>
        <v/>
      </c>
      <c r="C662" s="163" t="inlineStr">
        <is>
          <t>Salt marsh</t>
        </is>
      </c>
      <c r="D662" s="176" t="n">
        <v>10.1</v>
      </c>
      <c r="E662" s="181" t="n">
        <v>0</v>
      </c>
      <c r="F662" s="179" t="n">
        <v>24.2</v>
      </c>
      <c r="G662" s="126" t="n"/>
      <c r="H662" s="126" t="n"/>
      <c r="I662" s="126" t="n"/>
    </row>
    <row r="663">
      <c r="A663" s="126" t="inlineStr">
        <is>
          <t>Saint Helena</t>
        </is>
      </c>
      <c r="B663" s="195">
        <f t="array" ref="B663">INDEX(Countries!D5:D929, MATCH(A663, Countries!B5:B929, 0))</f>
        <v/>
      </c>
      <c r="C663" s="163" t="inlineStr">
        <is>
          <t>Salt marsh</t>
        </is>
      </c>
      <c r="D663" s="176" t="n">
        <v>10.1</v>
      </c>
      <c r="E663" s="181" t="n">
        <v>0</v>
      </c>
      <c r="F663" s="180" t="n"/>
      <c r="G663" s="126" t="n"/>
      <c r="H663" s="126" t="n"/>
      <c r="I663" s="126" t="n"/>
    </row>
    <row r="664">
      <c r="A664" s="126" t="inlineStr">
        <is>
          <t>Saint Pierre and Miquelon</t>
        </is>
      </c>
      <c r="B664" s="195">
        <f t="array" ref="B664">INDEX(Countries!D6:D930, MATCH(A664, Countries!B6:B930, 0))</f>
        <v/>
      </c>
      <c r="C664" s="163" t="inlineStr">
        <is>
          <t>Salt marsh</t>
        </is>
      </c>
      <c r="D664" s="176" t="n">
        <v>10.1</v>
      </c>
      <c r="E664" s="181" t="n">
        <v>0</v>
      </c>
      <c r="F664" s="180" t="n"/>
      <c r="G664" s="126" t="n"/>
      <c r="H664" s="126" t="n"/>
      <c r="I664" s="126" t="n"/>
    </row>
    <row r="665">
      <c r="A665" s="126" t="inlineStr">
        <is>
          <t>Syrian Arab Republic</t>
        </is>
      </c>
      <c r="B665" s="195">
        <f t="array" ref="B665">INDEX(Countries!D8:D932, MATCH(A665, Countries!B8:B932, 0))</f>
        <v/>
      </c>
      <c r="C665" s="163" t="inlineStr">
        <is>
          <t>Salt marsh</t>
        </is>
      </c>
      <c r="D665" s="176" t="n">
        <v>10.1</v>
      </c>
      <c r="E665" s="181" t="n">
        <v>0</v>
      </c>
      <c r="F665" s="179" t="n">
        <v>20.8</v>
      </c>
      <c r="G665" s="126" t="n"/>
      <c r="H665" s="126" t="n"/>
      <c r="I665" s="126" t="n"/>
    </row>
    <row r="666">
      <c r="A666" s="126" t="inlineStr">
        <is>
          <t>Tokelau</t>
        </is>
      </c>
      <c r="B666" s="195">
        <f t="array" ref="B666">INDEX(Countries!D9:D933, MATCH(A666, Countries!B9:B933, 0))</f>
        <v/>
      </c>
      <c r="C666" s="163" t="inlineStr">
        <is>
          <t>Salt marsh</t>
        </is>
      </c>
      <c r="D666" s="176" t="n">
        <v>10.1</v>
      </c>
      <c r="E666" s="181" t="n">
        <v>0</v>
      </c>
      <c r="F666" s="180" t="n"/>
      <c r="G666" s="126" t="n"/>
      <c r="H666" s="126" t="n"/>
      <c r="I666" s="126" t="n"/>
    </row>
    <row r="667">
      <c r="A667" s="126" t="inlineStr">
        <is>
          <t>Turkmenistan</t>
        </is>
      </c>
      <c r="B667" s="195">
        <f t="array" ref="B667">INDEX(Countries!D10:D934, MATCH(A667, Countries!B10:B934, 0))</f>
        <v/>
      </c>
      <c r="C667" s="163" t="inlineStr">
        <is>
          <t>Salt marsh</t>
        </is>
      </c>
      <c r="D667" s="176" t="n">
        <v>10.1</v>
      </c>
      <c r="E667" s="181" t="n">
        <v>0</v>
      </c>
      <c r="F667" s="180" t="n"/>
      <c r="G667" s="126" t="n"/>
      <c r="H667" s="126" t="n"/>
      <c r="I667" s="126" t="n"/>
    </row>
    <row r="668">
      <c r="A668" s="126" t="inlineStr">
        <is>
          <t>Uruguay</t>
        </is>
      </c>
      <c r="B668" s="195">
        <f t="array" ref="B668">INDEX(Countries!D2:D935, MATCH(A668, Countries!B2:B935, 0))</f>
        <v/>
      </c>
      <c r="C668" s="163" t="inlineStr">
        <is>
          <t>Salt marsh</t>
        </is>
      </c>
      <c r="D668" s="176" t="n">
        <v>10.1</v>
      </c>
      <c r="E668" s="181" t="n">
        <v>0</v>
      </c>
      <c r="F668" s="179" t="n">
        <v>23.4</v>
      </c>
      <c r="G668" s="126" t="n"/>
      <c r="H668" s="126" t="n"/>
      <c r="I668" s="126" t="n"/>
    </row>
    <row r="669">
      <c r="A669" s="126" t="inlineStr">
        <is>
          <t>Western Sahara</t>
        </is>
      </c>
      <c r="B669" s="195">
        <f t="array" ref="B669">INDEX(Countries!D2:D936, MATCH(A669, Countries!B2:B936, 0))</f>
        <v/>
      </c>
      <c r="C669" s="163" t="inlineStr">
        <is>
          <t>Salt marsh</t>
        </is>
      </c>
      <c r="D669" s="176" t="n">
        <v>10.1</v>
      </c>
      <c r="E669" s="181" t="n">
        <v>0</v>
      </c>
      <c r="F669" s="179" t="n">
        <v>17.5</v>
      </c>
      <c r="G669" s="126" t="n"/>
      <c r="H669" s="126" t="n"/>
      <c r="I669" s="126" t="n"/>
    </row>
    <row r="670">
      <c r="A670" s="126" t="inlineStr">
        <is>
          <t>Afghanistan</t>
        </is>
      </c>
      <c r="B670" s="195">
        <f t="array" ref="B670">INDEX(Countries!D1:D937, MATCH(A670, Countries!B1:B937, 0))</f>
        <v/>
      </c>
      <c r="C670" s="163" t="inlineStr">
        <is>
          <t>Salt marsh</t>
        </is>
      </c>
      <c r="D670" s="176" t="n">
        <v>10.1</v>
      </c>
      <c r="E670" s="181" t="n">
        <v>0</v>
      </c>
      <c r="F670" s="180" t="n"/>
      <c r="G670" s="126" t="n"/>
      <c r="H670" s="126" t="n"/>
      <c r="I670" s="126" t="n"/>
    </row>
    <row r="671">
      <c r="A671" s="126" t="inlineStr">
        <is>
          <t>Armenia</t>
        </is>
      </c>
      <c r="B671" s="195">
        <f t="array" ref="B671">INDEX(Countries!D4:D938, MATCH(A671, Countries!B4:B938, 0))</f>
        <v/>
      </c>
      <c r="C671" s="163" t="inlineStr">
        <is>
          <t>Salt marsh</t>
        </is>
      </c>
      <c r="D671" s="176" t="n">
        <v>10.1</v>
      </c>
      <c r="E671" s="181" t="n">
        <v>0</v>
      </c>
      <c r="F671" s="180" t="n"/>
      <c r="G671" s="126" t="n"/>
      <c r="H671" s="126" t="n"/>
      <c r="I671" s="126" t="n"/>
    </row>
    <row r="672">
      <c r="A672" s="126" t="inlineStr">
        <is>
          <t>Austria</t>
        </is>
      </c>
      <c r="B672" s="195">
        <f t="array" ref="B672">INDEX(Countries!D5:D939, MATCH(A672, Countries!B5:B939, 0))</f>
        <v/>
      </c>
      <c r="C672" s="163" t="inlineStr">
        <is>
          <t>Salt marsh</t>
        </is>
      </c>
      <c r="D672" s="176" t="n">
        <v>10.1</v>
      </c>
      <c r="E672" s="181" t="n">
        <v>0</v>
      </c>
      <c r="F672" s="180" t="n"/>
      <c r="G672" s="126" t="n"/>
      <c r="H672" s="126" t="n"/>
      <c r="I672" s="126" t="n"/>
    </row>
    <row r="673">
      <c r="A673" s="126" t="inlineStr">
        <is>
          <t>Burundi</t>
        </is>
      </c>
      <c r="B673" s="195">
        <f t="array" ref="B673">INDEX(Countries!D6:D940, MATCH(A673, Countries!B6:B940, 0))</f>
        <v/>
      </c>
      <c r="C673" s="163" t="inlineStr">
        <is>
          <t>Salt marsh</t>
        </is>
      </c>
      <c r="D673" s="176" t="n">
        <v>10.1</v>
      </c>
      <c r="E673" s="181" t="n">
        <v>0</v>
      </c>
      <c r="F673" s="180" t="n"/>
      <c r="G673" s="126" t="n"/>
      <c r="H673" s="126" t="n"/>
      <c r="I673" s="126" t="n"/>
    </row>
    <row r="674">
      <c r="A674" s="126" t="inlineStr">
        <is>
          <t>Burkina Faso</t>
        </is>
      </c>
      <c r="B674" s="195">
        <f t="array" ref="B674">INDEX(Countries!D7:D941, MATCH(A674, Countries!B7:B941, 0))</f>
        <v/>
      </c>
      <c r="C674" s="163" t="inlineStr">
        <is>
          <t>Salt marsh</t>
        </is>
      </c>
      <c r="D674" s="176" t="n">
        <v>10.1</v>
      </c>
      <c r="E674" s="181" t="n">
        <v>0</v>
      </c>
      <c r="F674" s="180" t="n"/>
      <c r="G674" s="126" t="n"/>
      <c r="H674" s="126" t="n"/>
      <c r="I674" s="126" t="n"/>
    </row>
    <row r="675">
      <c r="A675" s="126" t="inlineStr">
        <is>
          <t>Belarus</t>
        </is>
      </c>
      <c r="B675" s="195">
        <f t="array" ref="B675">INDEX(Countries!D8:D942, MATCH(A675, Countries!B8:B942, 0))</f>
        <v/>
      </c>
      <c r="C675" s="163" t="inlineStr">
        <is>
          <t>Salt marsh</t>
        </is>
      </c>
      <c r="D675" s="176" t="n">
        <v>10.1</v>
      </c>
      <c r="E675" s="181" t="n">
        <v>0</v>
      </c>
      <c r="F675" s="180" t="n"/>
      <c r="G675" s="126" t="n"/>
      <c r="H675" s="126" t="n"/>
      <c r="I675" s="126" t="n"/>
    </row>
    <row r="676">
      <c r="A676" s="126" t="inlineStr">
        <is>
          <t>Bolivia (Plurinational State of)</t>
        </is>
      </c>
      <c r="B676" s="195">
        <f t="array" ref="B676">INDEX(Countries!D9:D943, MATCH(A676, Countries!B9:B943, 0))</f>
        <v/>
      </c>
      <c r="C676" s="163" t="inlineStr">
        <is>
          <t>Salt marsh</t>
        </is>
      </c>
      <c r="D676" s="176" t="n">
        <v>10.1</v>
      </c>
      <c r="E676" s="181" t="n">
        <v>0</v>
      </c>
      <c r="F676" s="180" t="n"/>
      <c r="G676" s="126" t="n"/>
      <c r="H676" s="126" t="n"/>
      <c r="I676" s="126" t="n"/>
    </row>
    <row r="677">
      <c r="A677" s="126" t="inlineStr">
        <is>
          <t>Bhutan</t>
        </is>
      </c>
      <c r="B677" s="195">
        <f t="array" ref="B677">INDEX(Countries!D10:D944, MATCH(A677, Countries!B10:B944, 0))</f>
        <v/>
      </c>
      <c r="C677" s="163" t="inlineStr">
        <is>
          <t>Salt marsh</t>
        </is>
      </c>
      <c r="D677" s="176" t="n">
        <v>10.1</v>
      </c>
      <c r="E677" s="181" t="n">
        <v>0</v>
      </c>
      <c r="F677" s="180" t="n"/>
      <c r="G677" s="126" t="n"/>
      <c r="H677" s="126" t="n"/>
      <c r="I677" s="126" t="n"/>
    </row>
    <row r="678">
      <c r="A678" s="126" t="inlineStr">
        <is>
          <t>Botswana</t>
        </is>
      </c>
      <c r="B678" s="195">
        <f t="array" ref="B678">INDEX(Countries!D11:D945, MATCH(A678, Countries!B11:B945, 0))</f>
        <v/>
      </c>
      <c r="C678" s="163" t="inlineStr">
        <is>
          <t>Salt marsh</t>
        </is>
      </c>
      <c r="D678" s="176" t="n">
        <v>10.1</v>
      </c>
      <c r="E678" s="181" t="n">
        <v>0</v>
      </c>
      <c r="F678" s="180" t="n"/>
      <c r="G678" s="126" t="n"/>
      <c r="H678" s="126" t="n"/>
      <c r="I678" s="126" t="n"/>
    </row>
    <row r="679">
      <c r="A679" s="126" t="inlineStr">
        <is>
          <t>Central African Republic</t>
        </is>
      </c>
      <c r="B679" s="195">
        <f t="array" ref="B679">INDEX(Countries!D12:D946, MATCH(A679, Countries!B12:B946, 0))</f>
        <v/>
      </c>
      <c r="C679" s="163" t="inlineStr">
        <is>
          <t>Salt marsh</t>
        </is>
      </c>
      <c r="D679" s="176" t="n">
        <v>10.1</v>
      </c>
      <c r="E679" s="181" t="n">
        <v>0</v>
      </c>
      <c r="F679" s="180" t="n"/>
      <c r="G679" s="126" t="n"/>
      <c r="H679" s="126" t="n"/>
      <c r="I679" s="126" t="n"/>
    </row>
    <row r="680">
      <c r="A680" s="126" t="inlineStr">
        <is>
          <t>Switzerland</t>
        </is>
      </c>
      <c r="B680" s="195">
        <f t="array" ref="B680">INDEX(Countries!D13:D947, MATCH(A680, Countries!B13:B947, 0))</f>
        <v/>
      </c>
      <c r="C680" s="163" t="inlineStr">
        <is>
          <t>Salt marsh</t>
        </is>
      </c>
      <c r="D680" s="176" t="n">
        <v>10.1</v>
      </c>
      <c r="E680" s="181" t="n">
        <v>0</v>
      </c>
      <c r="F680" s="180" t="n"/>
      <c r="G680" s="126" t="n"/>
      <c r="H680" s="126" t="n"/>
      <c r="I680" s="126" t="n"/>
    </row>
    <row r="681">
      <c r="A681" s="126" t="inlineStr">
        <is>
          <t>Czechia</t>
        </is>
      </c>
      <c r="B681" s="195">
        <f t="array" ref="B681">INDEX(Countries!D14:D948, MATCH(A681, Countries!B14:B948, 0))</f>
        <v/>
      </c>
      <c r="C681" s="163" t="inlineStr">
        <is>
          <t>Salt marsh</t>
        </is>
      </c>
      <c r="D681" s="176" t="n">
        <v>10.1</v>
      </c>
      <c r="E681" s="181" t="n">
        <v>0</v>
      </c>
      <c r="F681" s="180" t="n"/>
      <c r="G681" s="126" t="n"/>
      <c r="H681" s="126" t="n"/>
      <c r="I681" s="126" t="n"/>
    </row>
    <row r="682">
      <c r="A682" s="126" t="inlineStr">
        <is>
          <t>Ethiopia</t>
        </is>
      </c>
      <c r="B682" s="195">
        <f t="array" ref="B682">INDEX(Countries!D15:D949, MATCH(A682, Countries!B15:B949, 0))</f>
        <v/>
      </c>
      <c r="C682" s="163" t="inlineStr">
        <is>
          <t>Salt marsh</t>
        </is>
      </c>
      <c r="D682" s="176" t="n">
        <v>10.1</v>
      </c>
      <c r="E682" s="181" t="n">
        <v>0</v>
      </c>
      <c r="F682" s="180" t="n"/>
      <c r="G682" s="126" t="n"/>
      <c r="H682" s="126" t="n"/>
      <c r="I682" s="126" t="n"/>
    </row>
    <row r="683">
      <c r="A683" s="126" t="inlineStr">
        <is>
          <t>Hungary</t>
        </is>
      </c>
      <c r="B683" s="195">
        <f t="array" ref="B683">INDEX(Countries!D16:D950, MATCH(A683, Countries!B16:B950, 0))</f>
        <v/>
      </c>
      <c r="C683" s="163" t="inlineStr">
        <is>
          <t>Salt marsh</t>
        </is>
      </c>
      <c r="D683" s="176" t="n">
        <v>10.1</v>
      </c>
      <c r="E683" s="181" t="n">
        <v>0</v>
      </c>
      <c r="F683" s="180" t="n"/>
      <c r="G683" s="126" t="n"/>
      <c r="H683" s="126" t="n"/>
      <c r="I683" s="126" t="n"/>
    </row>
    <row r="684">
      <c r="A684" s="126" t="inlineStr">
        <is>
          <t>Kyrgyzstan</t>
        </is>
      </c>
      <c r="B684" s="195">
        <f t="array" ref="B684">INDEX(Countries!D17:D951, MATCH(A684, Countries!B17:B951, 0))</f>
        <v/>
      </c>
      <c r="C684" s="163" t="inlineStr">
        <is>
          <t>Salt marsh</t>
        </is>
      </c>
      <c r="D684" s="176" t="n">
        <v>10.1</v>
      </c>
      <c r="E684" s="181" t="n">
        <v>0</v>
      </c>
      <c r="F684" s="180" t="n"/>
      <c r="G684" s="126" t="n"/>
      <c r="H684" s="126" t="n"/>
      <c r="I684" s="126" t="n"/>
    </row>
    <row r="685">
      <c r="A685" s="126" t="inlineStr">
        <is>
          <t>Lao People's Democratic Republic</t>
        </is>
      </c>
      <c r="B685" s="195">
        <f t="array" ref="B685">INDEX(Countries!D18:D952, MATCH(A685, Countries!B18:B952, 0))</f>
        <v/>
      </c>
      <c r="C685" s="163" t="inlineStr">
        <is>
          <t>Salt marsh</t>
        </is>
      </c>
      <c r="D685" s="176" t="n">
        <v>10.1</v>
      </c>
      <c r="E685" s="181" t="n">
        <v>0</v>
      </c>
      <c r="F685" s="180" t="n"/>
      <c r="G685" s="126" t="n"/>
      <c r="H685" s="126" t="n"/>
      <c r="I685" s="126" t="n"/>
    </row>
    <row r="686">
      <c r="A686" s="126" t="inlineStr">
        <is>
          <t>Lesotho</t>
        </is>
      </c>
      <c r="B686" s="195">
        <f t="array" ref="B686">INDEX(Countries!D19:D953, MATCH(A686, Countries!B19:B953, 0))</f>
        <v/>
      </c>
      <c r="C686" s="163" t="inlineStr">
        <is>
          <t>Salt marsh</t>
        </is>
      </c>
      <c r="D686" s="176" t="n">
        <v>10.1</v>
      </c>
      <c r="E686" s="181" t="n">
        <v>0</v>
      </c>
      <c r="F686" s="180" t="n"/>
      <c r="G686" s="126" t="n"/>
      <c r="H686" s="126" t="n"/>
      <c r="I686" s="126" t="n"/>
    </row>
    <row r="687">
      <c r="A687" s="126" t="inlineStr">
        <is>
          <t>Luxembourg</t>
        </is>
      </c>
      <c r="B687" s="195">
        <f t="array" ref="B687">INDEX(Countries!D20:D954, MATCH(A687, Countries!B20:B954, 0))</f>
        <v/>
      </c>
      <c r="C687" s="163" t="inlineStr">
        <is>
          <t>Salt marsh</t>
        </is>
      </c>
      <c r="D687" s="176" t="n">
        <v>10.1</v>
      </c>
      <c r="E687" s="181" t="n">
        <v>0</v>
      </c>
      <c r="F687" s="180" t="n"/>
      <c r="G687" s="126" t="n"/>
      <c r="H687" s="126" t="n"/>
      <c r="I687" s="126" t="n"/>
    </row>
    <row r="688">
      <c r="A688" s="126" t="inlineStr">
        <is>
          <t>Republic of Moldova</t>
        </is>
      </c>
      <c r="B688" s="195">
        <f t="array" ref="B688">INDEX(Countries!D21:D955, MATCH(A688, Countries!B21:B955, 0))</f>
        <v/>
      </c>
      <c r="C688" s="163" t="inlineStr">
        <is>
          <t>Salt marsh</t>
        </is>
      </c>
      <c r="D688" s="176" t="n">
        <v>10.1</v>
      </c>
      <c r="E688" s="181" t="n">
        <v>0</v>
      </c>
      <c r="F688" s="180" t="n"/>
      <c r="G688" s="126" t="n"/>
      <c r="H688" s="126" t="n"/>
      <c r="I688" s="126" t="n"/>
    </row>
    <row r="689">
      <c r="A689" s="126" t="inlineStr">
        <is>
          <t>North Macedonia</t>
        </is>
      </c>
      <c r="B689" s="195">
        <f t="array" ref="B689">INDEX(Countries!D22:D956, MATCH(A689, Countries!B22:B956, 0))</f>
        <v/>
      </c>
      <c r="C689" s="163" t="inlineStr">
        <is>
          <t>Salt marsh</t>
        </is>
      </c>
      <c r="D689" s="176" t="n">
        <v>10.1</v>
      </c>
      <c r="E689" s="181" t="n">
        <v>0</v>
      </c>
      <c r="F689" s="180" t="n"/>
      <c r="G689" s="126" t="n"/>
      <c r="H689" s="126" t="n"/>
      <c r="I689" s="126" t="n"/>
    </row>
    <row r="690">
      <c r="A690" s="126" t="inlineStr">
        <is>
          <t>Mali</t>
        </is>
      </c>
      <c r="B690" s="195">
        <f t="array" ref="B690">INDEX(Countries!D2:D957, MATCH(A690, Countries!B2:B957, 0))</f>
        <v/>
      </c>
      <c r="C690" s="163" t="inlineStr">
        <is>
          <t>Salt marsh</t>
        </is>
      </c>
      <c r="D690" s="176" t="n">
        <v>10.1</v>
      </c>
      <c r="E690" s="181" t="n">
        <v>0</v>
      </c>
      <c r="F690" s="180" t="n"/>
      <c r="G690" s="126" t="n"/>
      <c r="H690" s="126" t="n"/>
      <c r="I690" s="126" t="n"/>
    </row>
    <row r="691">
      <c r="A691" s="126" t="inlineStr">
        <is>
          <t>Mongolia</t>
        </is>
      </c>
      <c r="B691" s="195">
        <f t="array" ref="B691">INDEX(Countries!D1:D958, MATCH(A691, Countries!B1:B958, 0))</f>
        <v/>
      </c>
      <c r="C691" s="163" t="inlineStr">
        <is>
          <t>Salt marsh</t>
        </is>
      </c>
      <c r="D691" s="176" t="n">
        <v>10.1</v>
      </c>
      <c r="E691" s="181" t="n">
        <v>0</v>
      </c>
      <c r="F691" s="180" t="n"/>
      <c r="G691" s="126" t="n"/>
      <c r="H691" s="126" t="n"/>
      <c r="I691" s="126" t="n"/>
    </row>
    <row r="692">
      <c r="A692" s="126" t="inlineStr">
        <is>
          <t>Malawi</t>
        </is>
      </c>
      <c r="B692" s="195">
        <f t="array" ref="B692">INDEX(Countries!D2:D959, MATCH(A692, Countries!B2:B959, 0))</f>
        <v/>
      </c>
      <c r="C692" s="163" t="inlineStr">
        <is>
          <t>Salt marsh</t>
        </is>
      </c>
      <c r="D692" s="176" t="n">
        <v>10.1</v>
      </c>
      <c r="E692" s="181" t="n">
        <v>0</v>
      </c>
      <c r="F692" s="180" t="n"/>
      <c r="G692" s="126" t="n"/>
      <c r="H692" s="126" t="n"/>
      <c r="I692" s="126" t="n"/>
    </row>
    <row r="693">
      <c r="A693" s="126" t="inlineStr">
        <is>
          <t>Niger</t>
        </is>
      </c>
      <c r="B693" s="195">
        <f t="array" ref="B693">INDEX(Countries!D2:D960, MATCH(A693, Countries!B2:B960, 0))</f>
        <v/>
      </c>
      <c r="C693" s="163" t="inlineStr">
        <is>
          <t>Salt marsh</t>
        </is>
      </c>
      <c r="D693" s="176" t="n">
        <v>10.1</v>
      </c>
      <c r="E693" s="181" t="n">
        <v>0</v>
      </c>
      <c r="F693" s="180" t="n"/>
      <c r="G693" s="126" t="n"/>
      <c r="H693" s="126" t="n"/>
      <c r="I693" s="126" t="n"/>
    </row>
    <row r="694">
      <c r="A694" s="126" t="inlineStr">
        <is>
          <t>Nepal</t>
        </is>
      </c>
      <c r="B694" s="195">
        <f t="array" ref="B694">INDEX(Countries!D3:D961, MATCH(A694, Countries!B3:B961, 0))</f>
        <v/>
      </c>
      <c r="C694" s="163" t="inlineStr">
        <is>
          <t>Salt marsh</t>
        </is>
      </c>
      <c r="D694" s="176" t="n">
        <v>10.1</v>
      </c>
      <c r="E694" s="181" t="n">
        <v>0</v>
      </c>
      <c r="F694" s="180" t="n"/>
      <c r="G694" s="126" t="n"/>
      <c r="H694" s="126" t="n"/>
      <c r="I694" s="126" t="n"/>
    </row>
    <row r="695">
      <c r="A695" s="126" t="inlineStr">
        <is>
          <t>Paraguay</t>
        </is>
      </c>
      <c r="B695" s="195">
        <f t="array" ref="B695">INDEX(Countries!D4:D962, MATCH(A695, Countries!B4:B962, 0))</f>
        <v/>
      </c>
      <c r="C695" s="163" t="inlineStr">
        <is>
          <t>Salt marsh</t>
        </is>
      </c>
      <c r="D695" s="176" t="n">
        <v>10.1</v>
      </c>
      <c r="E695" s="181" t="n">
        <v>0</v>
      </c>
      <c r="F695" s="180" t="n"/>
      <c r="G695" s="126" t="n"/>
      <c r="H695" s="126" t="n"/>
      <c r="I695" s="126" t="n"/>
    </row>
    <row r="696">
      <c r="A696" s="126" t="inlineStr">
        <is>
          <t>Rwanda</t>
        </is>
      </c>
      <c r="B696" s="195">
        <f t="array" ref="B696">INDEX(Countries!D5:D963, MATCH(A696, Countries!B5:B963, 0))</f>
        <v/>
      </c>
      <c r="C696" s="163" t="inlineStr">
        <is>
          <t>Salt marsh</t>
        </is>
      </c>
      <c r="D696" s="176" t="n">
        <v>10.1</v>
      </c>
      <c r="E696" s="181" t="n">
        <v>0</v>
      </c>
      <c r="F696" s="180" t="n"/>
      <c r="G696" s="126" t="n"/>
      <c r="H696" s="126" t="n"/>
      <c r="I696" s="126" t="n"/>
    </row>
    <row r="697">
      <c r="A697" s="126" t="inlineStr">
        <is>
          <t>Serbia</t>
        </is>
      </c>
      <c r="B697" s="195">
        <f t="array" ref="B697">INDEX(Countries!D6:D964, MATCH(A697, Countries!B6:B964, 0))</f>
        <v/>
      </c>
      <c r="C697" s="163" t="inlineStr">
        <is>
          <t>Salt marsh</t>
        </is>
      </c>
      <c r="D697" s="176" t="n">
        <v>10.1</v>
      </c>
      <c r="E697" s="181" t="n">
        <v>0</v>
      </c>
      <c r="F697" s="180" t="n"/>
      <c r="G697" s="126" t="n"/>
      <c r="H697" s="126" t="n"/>
      <c r="I697" s="126" t="n"/>
    </row>
    <row r="698">
      <c r="A698" s="126" t="inlineStr">
        <is>
          <t>Slovakia</t>
        </is>
      </c>
      <c r="B698" s="195">
        <f t="array" ref="B698">INDEX(Countries!D7:D965, MATCH(A698, Countries!B7:B965, 0))</f>
        <v/>
      </c>
      <c r="C698" s="163" t="inlineStr">
        <is>
          <t>Salt marsh</t>
        </is>
      </c>
      <c r="D698" s="176" t="n">
        <v>10.1</v>
      </c>
      <c r="E698" s="181" t="n">
        <v>0</v>
      </c>
      <c r="F698" s="180" t="n"/>
      <c r="G698" s="126" t="n"/>
      <c r="H698" s="126" t="n"/>
      <c r="I698" s="126" t="n"/>
    </row>
    <row r="699">
      <c r="A699" s="126" t="inlineStr">
        <is>
          <t>Eswatini</t>
        </is>
      </c>
      <c r="B699" s="195">
        <f t="array" ref="B699">INDEX(Countries!D8:D966, MATCH(A699, Countries!B8:B966, 0))</f>
        <v/>
      </c>
      <c r="C699" s="163" t="inlineStr">
        <is>
          <t>Salt marsh</t>
        </is>
      </c>
      <c r="D699" s="176" t="n">
        <v>10.1</v>
      </c>
      <c r="E699" s="181" t="n">
        <v>0</v>
      </c>
      <c r="F699" s="180" t="n"/>
      <c r="G699" s="126" t="n"/>
      <c r="H699" s="126" t="n"/>
      <c r="I699" s="126" t="n"/>
    </row>
    <row r="700">
      <c r="A700" s="126" t="inlineStr">
        <is>
          <t>Chad</t>
        </is>
      </c>
      <c r="B700" s="195">
        <f t="array" ref="B700">INDEX(Countries!D9:D967, MATCH(A700, Countries!B9:B967, 0))</f>
        <v/>
      </c>
      <c r="C700" s="163" t="inlineStr">
        <is>
          <t>Salt marsh</t>
        </is>
      </c>
      <c r="D700" s="176" t="n">
        <v>10.1</v>
      </c>
      <c r="E700" s="181" t="n">
        <v>0</v>
      </c>
      <c r="F700" s="180" t="n"/>
      <c r="G700" s="126" t="n"/>
      <c r="H700" s="126" t="n"/>
      <c r="I700" s="126" t="n"/>
    </row>
    <row r="701">
      <c r="A701" s="126" t="inlineStr">
        <is>
          <t>Tajikistan</t>
        </is>
      </c>
      <c r="B701" s="195">
        <f t="array" ref="B701">INDEX(Countries!D10:D968, MATCH(A701, Countries!B10:B968, 0))</f>
        <v/>
      </c>
      <c r="C701" s="163" t="inlineStr">
        <is>
          <t>Salt marsh</t>
        </is>
      </c>
      <c r="D701" s="176" t="n">
        <v>10.1</v>
      </c>
      <c r="E701" s="181" t="n">
        <v>0</v>
      </c>
      <c r="F701" s="180" t="n"/>
      <c r="G701" s="126" t="n"/>
      <c r="H701" s="126" t="n"/>
      <c r="I701" s="126" t="n"/>
    </row>
    <row r="702">
      <c r="A702" s="126" t="inlineStr">
        <is>
          <t>Uganda</t>
        </is>
      </c>
      <c r="B702" s="195">
        <f t="array" ref="B702">INDEX(Countries!D11:D969, MATCH(A702, Countries!B11:B969, 0))</f>
        <v/>
      </c>
      <c r="C702" s="163" t="inlineStr">
        <is>
          <t>Salt marsh</t>
        </is>
      </c>
      <c r="D702" s="176" t="n">
        <v>10.1</v>
      </c>
      <c r="E702" s="181" t="n">
        <v>0</v>
      </c>
      <c r="F702" s="180" t="n"/>
      <c r="G702" s="126" t="n"/>
      <c r="H702" s="126" t="n"/>
      <c r="I702" s="126" t="n"/>
    </row>
    <row r="703">
      <c r="A703" s="126" t="inlineStr">
        <is>
          <t>Uzbekistan</t>
        </is>
      </c>
      <c r="B703" s="195">
        <f t="array" ref="B703">INDEX(Countries!D12:D970, MATCH(A703, Countries!B12:B970, 0))</f>
        <v/>
      </c>
      <c r="C703" s="163" t="inlineStr">
        <is>
          <t>Salt marsh</t>
        </is>
      </c>
      <c r="D703" s="176" t="n">
        <v>10.1</v>
      </c>
      <c r="E703" s="181" t="n">
        <v>0</v>
      </c>
      <c r="F703" s="180" t="n"/>
      <c r="G703" s="126" t="n"/>
      <c r="H703" s="126" t="n"/>
      <c r="I703" s="126" t="n"/>
    </row>
    <row r="704">
      <c r="A704" s="126" t="inlineStr">
        <is>
          <t>Zambia</t>
        </is>
      </c>
      <c r="B704" s="195">
        <f t="array" ref="B704">INDEX(Countries!D13:D971, MATCH(A704, Countries!B13:B971, 0))</f>
        <v/>
      </c>
      <c r="C704" s="163" t="inlineStr">
        <is>
          <t>Salt marsh</t>
        </is>
      </c>
      <c r="D704" s="176" t="n">
        <v>10.1</v>
      </c>
      <c r="E704" s="181" t="n">
        <v>0</v>
      </c>
      <c r="F704" s="180" t="n"/>
      <c r="G704" s="126" t="n"/>
      <c r="H704" s="126" t="n"/>
      <c r="I704" s="126" t="n"/>
    </row>
    <row r="705">
      <c r="A705" s="126" t="inlineStr">
        <is>
          <t>Zimbabwe</t>
        </is>
      </c>
      <c r="B705" s="195">
        <f t="array" ref="B705">INDEX(Countries!D14:D972, MATCH(A705, Countries!B14:B972, 0))</f>
        <v/>
      </c>
      <c r="C705" s="163" t="inlineStr">
        <is>
          <t>Salt marsh</t>
        </is>
      </c>
      <c r="D705" s="176" t="n">
        <v>10.1</v>
      </c>
      <c r="E705" s="181" t="n">
        <v>0</v>
      </c>
      <c r="F705" s="180" t="n"/>
      <c r="G705" s="126" t="n"/>
      <c r="H705" s="126" t="n"/>
      <c r="I705" s="126" t="n"/>
    </row>
    <row r="706">
      <c r="A706" s="126" t="inlineStr">
        <is>
          <t>Saint Barthélemy</t>
        </is>
      </c>
      <c r="B706" s="195">
        <f t="array" ref="B706">INDEX(Countries!D15:D973, MATCH(A706, Countries!B15:B973, 0))</f>
        <v/>
      </c>
      <c r="C706" s="163" t="inlineStr">
        <is>
          <t>Salt marsh</t>
        </is>
      </c>
      <c r="D706" s="176" t="n">
        <v>10.1</v>
      </c>
      <c r="E706" s="181" t="n">
        <v>0</v>
      </c>
      <c r="F706" s="180" t="n"/>
      <c r="G706" s="126" t="n"/>
      <c r="H706" s="126" t="n"/>
      <c r="I706" s="126" t="n"/>
    </row>
    <row r="707">
      <c r="A707" s="126" t="inlineStr">
        <is>
          <t>Cocos (Keeling) Islands</t>
        </is>
      </c>
      <c r="B707" s="195">
        <f t="array" ref="B707">INDEX(Countries!D16:D974, MATCH(A707, Countries!B16:B974, 0))</f>
        <v/>
      </c>
      <c r="C707" s="163" t="inlineStr">
        <is>
          <t>Salt marsh</t>
        </is>
      </c>
      <c r="D707" s="176" t="n">
        <v>10.1</v>
      </c>
      <c r="E707" s="181" t="n">
        <v>0</v>
      </c>
      <c r="F707" s="180" t="n"/>
      <c r="G707" s="126" t="n"/>
      <c r="H707" s="126" t="n"/>
      <c r="I707" s="126" t="n"/>
    </row>
    <row r="708">
      <c r="A708" s="126" t="inlineStr">
        <is>
          <t>Christmas Island</t>
        </is>
      </c>
      <c r="B708" s="195">
        <f t="array" ref="B708">INDEX(Countries!D17:D975, MATCH(A708, Countries!B17:B975, 0))</f>
        <v/>
      </c>
      <c r="C708" s="163" t="inlineStr">
        <is>
          <t>Salt marsh</t>
        </is>
      </c>
      <c r="D708" s="176" t="n">
        <v>10.1</v>
      </c>
      <c r="E708" s="181" t="n">
        <v>0</v>
      </c>
      <c r="F708" s="180" t="n"/>
      <c r="G708" s="126" t="n"/>
      <c r="H708" s="126" t="n"/>
      <c r="I708" s="126" t="n"/>
    </row>
  </sheetData>
  <dataValidations count="3">
    <dataValidation sqref="A2:A708" showDropDown="0" showInputMessage="0" showErrorMessage="0" allowBlank="1" type="list">
      <formula1>Countries!$B$2:$B$259</formula1>
    </dataValidation>
    <dataValidation sqref="C2:C708" showDropDown="0" showInputMessage="0" showErrorMessage="0" allowBlank="1" type="list">
      <formula1>Ecosystem!$B$2:$B$4</formula1>
    </dataValidation>
    <dataValidation sqref="G2:I708" showDropDown="0" showInputMessage="0" showErrorMessage="0" allowBlank="1" type="list">
      <formula1>'Sources table'!$D$2:$D$76</formula1>
    </dataValidation>
  </dataValidations>
  <pageMargins left="0.75" right="0.75" top="1" bottom="1" header="0.5" footer="0.5"/>
</worksheet>
</file>

<file path=xl/worksheets/sheet33.xml><?xml version="1.0" encoding="utf-8"?>
<worksheet xmlns="http://schemas.openxmlformats.org/spreadsheetml/2006/main">
  <sheetPr>
    <tabColor rgb="FFD9E6E0"/>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4" min="1" max="1"/>
    <col hidden="1" width="20.88" customWidth="1" style="324" min="2" max="2"/>
    <col hidden="1" width="8.880000000000001" customWidth="1" style="324" min="3" max="6"/>
    <col width="8.630000000000001" customWidth="1" style="324" min="7" max="26"/>
  </cols>
  <sheetData>
    <row r="1" ht="12.75" customHeight="1" s="324"/>
    <row r="2" ht="12.75" customHeight="1" s="324"/>
    <row r="3" ht="12.75" customHeight="1" s="324"/>
    <row r="4" ht="12.75" customHeight="1" s="324"/>
    <row r="5" ht="12.75" customHeight="1" s="324"/>
    <row r="6" ht="12.75" customHeight="1" s="324"/>
    <row r="7" ht="12.75" customHeight="1" s="324"/>
    <row r="8" ht="12.75" customHeight="1" s="324"/>
    <row r="9" ht="12.75" customHeight="1" s="324"/>
    <row r="10" ht="12.75" customHeight="1" s="324"/>
    <row r="11" ht="12.75" customHeight="1" s="324"/>
    <row r="12" ht="12.75" customHeight="1" s="324"/>
    <row r="13" ht="12.75" customHeight="1" s="324"/>
    <row r="14" ht="12.75" customHeight="1" s="324"/>
    <row r="15" ht="12.75" customHeight="1" s="324"/>
    <row r="16" ht="12.75" customHeight="1" s="324"/>
    <row r="17" ht="12.75" customHeight="1" s="324"/>
    <row r="18" ht="12.75" customHeight="1" s="324"/>
    <row r="19" ht="12.75" customHeight="1" s="324"/>
    <row r="20" ht="12.75" customHeight="1" s="324"/>
    <row r="21" ht="12.75" customHeight="1" s="324"/>
    <row r="22" ht="12.75" customHeight="1" s="324"/>
    <row r="23" ht="12.75" customHeight="1" s="324"/>
    <row r="24" ht="12.75" customHeight="1" s="324"/>
    <row r="25" ht="12.75" customHeight="1" s="324"/>
    <row r="26" ht="12.75" customHeight="1" s="324"/>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pageMargins left="0.7" right="0.7" top="0.75" bottom="0.75" header="0" footer="0"/>
  <pageSetup orientation="portrait"/>
  <headerFooter>
    <oddHeader/>
    <oddFooter>&amp;CPage &amp;P of </oddFooter>
    <evenHeader/>
    <evenFooter/>
    <firstHeader/>
    <firstFooter/>
  </headerFooter>
</worksheet>
</file>

<file path=xl/worksheets/sheet34.xml><?xml version="1.0" encoding="utf-8"?>
<worksheet xmlns="http://schemas.openxmlformats.org/spreadsheetml/2006/main">
  <sheetPr>
    <tabColor rgb="FFD9E6E0"/>
    <outlinePr summaryBelow="0" summaryRight="0"/>
    <pageSetUpPr/>
  </sheetPr>
  <dimension ref="A1:R1000"/>
  <sheetViews>
    <sheetView workbookViewId="0">
      <selection activeCell="A1" sqref="A1"/>
    </sheetView>
  </sheetViews>
  <sheetFormatPr baseColWidth="8" defaultColWidth="12.63" defaultRowHeight="15" customHeight="1"/>
  <sheetData>
    <row r="1">
      <c r="A1" s="182" t="inlineStr">
        <is>
          <t>id</t>
        </is>
      </c>
      <c r="B1" s="182" t="inlineStr">
        <is>
          <t>activity</t>
        </is>
      </c>
      <c r="C1" s="182" t="inlineStr">
        <is>
          <t>ecosystem</t>
        </is>
      </c>
      <c r="D1" s="182" t="inlineStr">
        <is>
          <t>feasibility_analysis</t>
        </is>
      </c>
      <c r="E1" s="182" t="inlineStr">
        <is>
          <t>conservation_planning_and_admin</t>
        </is>
      </c>
      <c r="F1" s="182" t="inlineStr">
        <is>
          <t>data_collection_and_field_cost</t>
        </is>
      </c>
      <c r="G1" s="182" t="inlineStr">
        <is>
          <t>community_representation</t>
        </is>
      </c>
      <c r="H1" s="182" t="inlineStr">
        <is>
          <t>blue_carbon_project_planning</t>
        </is>
      </c>
      <c r="I1" s="182" t="inlineStr">
        <is>
          <t>establishing_carbon_rights</t>
        </is>
      </c>
      <c r="J1" s="182" t="inlineStr">
        <is>
          <t>financing_cost</t>
        </is>
      </c>
      <c r="K1" s="182" t="inlineStr">
        <is>
          <t>validation</t>
        </is>
      </c>
      <c r="L1" s="182" t="inlineStr">
        <is>
          <t>implementation_labor_planting</t>
        </is>
      </c>
      <c r="M1" s="182" t="inlineStr">
        <is>
          <t>implementation_labor_hybrid</t>
        </is>
      </c>
      <c r="N1" s="182" t="inlineStr">
        <is>
          <t>implementation_labor_hydrology</t>
        </is>
      </c>
      <c r="O1" s="182" t="inlineStr">
        <is>
          <t>monitoring</t>
        </is>
      </c>
      <c r="P1" s="182" t="inlineStr">
        <is>
          <t>baseline_reassessment</t>
        </is>
      </c>
      <c r="Q1" s="182" t="inlineStr">
        <is>
          <t>MRV</t>
        </is>
      </c>
      <c r="R1" s="182" t="inlineStr">
        <is>
          <t>long_term_project_operating_cost</t>
        </is>
      </c>
    </row>
    <row r="2">
      <c r="A2" s="183" t="n">
        <v>1</v>
      </c>
      <c r="B2" s="184" t="inlineStr">
        <is>
          <t>Restoration</t>
        </is>
      </c>
      <c r="C2" s="184" t="inlineStr">
        <is>
          <t>Mangrove</t>
        </is>
      </c>
      <c r="D2" s="185" t="n">
        <v>500</v>
      </c>
      <c r="E2" s="185" t="n">
        <v>2500</v>
      </c>
      <c r="F2" s="185" t="n">
        <v>500</v>
      </c>
      <c r="G2" s="185" t="n">
        <v>2500</v>
      </c>
      <c r="H2" s="185" t="n">
        <v>500</v>
      </c>
      <c r="I2" s="185" t="n">
        <v>500</v>
      </c>
      <c r="J2" s="185" t="n">
        <v>500</v>
      </c>
      <c r="K2" s="185" t="n">
        <v>500</v>
      </c>
      <c r="L2" s="185" t="n">
        <v>0</v>
      </c>
      <c r="M2" s="185" t="n">
        <v>0</v>
      </c>
      <c r="N2" s="185" t="n">
        <v>0</v>
      </c>
      <c r="O2" s="185" t="n">
        <v>2500</v>
      </c>
      <c r="P2" s="185" t="n">
        <v>500</v>
      </c>
      <c r="Q2" s="185" t="n">
        <v>500</v>
      </c>
      <c r="R2" s="185" t="n">
        <v>2500</v>
      </c>
    </row>
    <row r="3">
      <c r="A3" s="183" t="n">
        <v>2</v>
      </c>
      <c r="B3" s="184" t="inlineStr">
        <is>
          <t>Conservation</t>
        </is>
      </c>
      <c r="C3" s="184" t="inlineStr">
        <is>
          <t>Mangrove</t>
        </is>
      </c>
      <c r="D3" s="185" t="n">
        <v>20000</v>
      </c>
      <c r="E3" s="185" t="n">
        <v>20000</v>
      </c>
      <c r="F3" s="185" t="n">
        <v>20000</v>
      </c>
      <c r="G3" s="185" t="n">
        <v>20000</v>
      </c>
      <c r="H3" s="185" t="n">
        <v>20000</v>
      </c>
      <c r="I3" s="185" t="n">
        <v>20000</v>
      </c>
      <c r="J3" s="185" t="n">
        <v>20000</v>
      </c>
      <c r="K3" s="185" t="n">
        <v>20000</v>
      </c>
      <c r="L3" s="185" t="n">
        <v>0</v>
      </c>
      <c r="M3" s="185" t="n">
        <v>0</v>
      </c>
      <c r="N3" s="185" t="n">
        <v>0</v>
      </c>
      <c r="O3" s="185" t="n">
        <v>20000</v>
      </c>
      <c r="P3" s="185" t="n">
        <v>20000</v>
      </c>
      <c r="Q3" s="185" t="n">
        <v>20000</v>
      </c>
      <c r="R3" s="185" t="n">
        <v>20000</v>
      </c>
    </row>
    <row r="4">
      <c r="A4" s="183" t="n">
        <v>3</v>
      </c>
      <c r="B4" s="184" t="inlineStr">
        <is>
          <t>Restoration</t>
        </is>
      </c>
      <c r="C4" s="184" t="inlineStr">
        <is>
          <t>Seagrass</t>
        </is>
      </c>
      <c r="D4" s="185" t="n">
        <v>500</v>
      </c>
      <c r="E4" s="185" t="n">
        <v>2500</v>
      </c>
      <c r="F4" s="185" t="n">
        <v>500</v>
      </c>
      <c r="G4" s="185" t="n">
        <v>2500</v>
      </c>
      <c r="H4" s="185" t="n">
        <v>500</v>
      </c>
      <c r="I4" s="185" t="n">
        <v>500</v>
      </c>
      <c r="J4" s="185" t="n">
        <v>500</v>
      </c>
      <c r="K4" s="185" t="n">
        <v>500</v>
      </c>
      <c r="L4" s="185" t="n">
        <v>0</v>
      </c>
      <c r="M4" s="185" t="n">
        <v>0</v>
      </c>
      <c r="N4" s="185" t="n">
        <v>0</v>
      </c>
      <c r="O4" s="185" t="n">
        <v>2500</v>
      </c>
      <c r="P4" s="185" t="n">
        <v>500</v>
      </c>
      <c r="Q4" s="185" t="n">
        <v>500</v>
      </c>
      <c r="R4" s="185" t="n">
        <v>2500</v>
      </c>
    </row>
    <row r="5">
      <c r="A5" s="183" t="n">
        <v>4</v>
      </c>
      <c r="B5" s="184" t="inlineStr">
        <is>
          <t>Conservation</t>
        </is>
      </c>
      <c r="C5" s="184" t="inlineStr">
        <is>
          <t>Seagrass</t>
        </is>
      </c>
      <c r="D5" s="185" t="n">
        <v>20000</v>
      </c>
      <c r="E5" s="185" t="n">
        <v>20000</v>
      </c>
      <c r="F5" s="185" t="n">
        <v>20000</v>
      </c>
      <c r="G5" s="185" t="n">
        <v>20000</v>
      </c>
      <c r="H5" s="185" t="n">
        <v>20000</v>
      </c>
      <c r="I5" s="185" t="n">
        <v>20000</v>
      </c>
      <c r="J5" s="185" t="n">
        <v>20000</v>
      </c>
      <c r="K5" s="185" t="n">
        <v>20000</v>
      </c>
      <c r="L5" s="185" t="n">
        <v>0</v>
      </c>
      <c r="M5" s="185" t="n">
        <v>0</v>
      </c>
      <c r="N5" s="185" t="n">
        <v>0</v>
      </c>
      <c r="O5" s="185" t="n">
        <v>20000</v>
      </c>
      <c r="P5" s="185" t="n">
        <v>20000</v>
      </c>
      <c r="Q5" s="185" t="n">
        <v>20000</v>
      </c>
      <c r="R5" s="185" t="n">
        <v>20000</v>
      </c>
    </row>
    <row r="6">
      <c r="A6" s="183" t="n">
        <v>5</v>
      </c>
      <c r="B6" s="184" t="inlineStr">
        <is>
          <t>Restoration</t>
        </is>
      </c>
      <c r="C6" s="184" t="inlineStr">
        <is>
          <t>Salt marsh</t>
        </is>
      </c>
      <c r="D6" s="185" t="n">
        <v>500</v>
      </c>
      <c r="E6" s="185" t="n">
        <v>2500</v>
      </c>
      <c r="F6" s="185" t="n">
        <v>500</v>
      </c>
      <c r="G6" s="185" t="n">
        <v>2500</v>
      </c>
      <c r="H6" s="185" t="n">
        <v>500</v>
      </c>
      <c r="I6" s="185" t="n">
        <v>500</v>
      </c>
      <c r="J6" s="185" t="n">
        <v>500</v>
      </c>
      <c r="K6" s="185" t="n">
        <v>500</v>
      </c>
      <c r="L6" s="185" t="n">
        <v>0</v>
      </c>
      <c r="M6" s="185" t="n">
        <v>0</v>
      </c>
      <c r="N6" s="185" t="n">
        <v>0</v>
      </c>
      <c r="O6" s="185" t="n">
        <v>2500</v>
      </c>
      <c r="P6" s="185" t="n">
        <v>500</v>
      </c>
      <c r="Q6" s="185" t="n">
        <v>500</v>
      </c>
      <c r="R6" s="185" t="n">
        <v>2500</v>
      </c>
    </row>
    <row r="7">
      <c r="A7" s="183" t="n">
        <v>6</v>
      </c>
      <c r="B7" s="184" t="inlineStr">
        <is>
          <t>Conservation</t>
        </is>
      </c>
      <c r="C7" s="184" t="inlineStr">
        <is>
          <t>Salt marsh</t>
        </is>
      </c>
      <c r="D7" s="185" t="n">
        <v>20000</v>
      </c>
      <c r="E7" s="185" t="n">
        <v>20000</v>
      </c>
      <c r="F7" s="185" t="n">
        <v>20000</v>
      </c>
      <c r="G7" s="185" t="n">
        <v>20000</v>
      </c>
      <c r="H7" s="185" t="n">
        <v>20000</v>
      </c>
      <c r="I7" s="185" t="n">
        <v>20000</v>
      </c>
      <c r="J7" s="185" t="n">
        <v>20000</v>
      </c>
      <c r="K7" s="185" t="n">
        <v>20000</v>
      </c>
      <c r="L7" s="185" t="n">
        <v>0</v>
      </c>
      <c r="M7" s="185" t="n">
        <v>0</v>
      </c>
      <c r="N7" s="185" t="n">
        <v>0</v>
      </c>
      <c r="O7" s="185" t="n">
        <v>20000</v>
      </c>
      <c r="P7" s="185" t="n">
        <v>20000</v>
      </c>
      <c r="Q7" s="185" t="n">
        <v>20000</v>
      </c>
      <c r="R7" s="185" t="n">
        <v>20000</v>
      </c>
    </row>
    <row r="8">
      <c r="A8" s="186" t="n"/>
      <c r="B8" s="186" t="n"/>
      <c r="C8" s="186" t="n"/>
    </row>
    <row r="9">
      <c r="A9" s="186" t="n"/>
      <c r="B9" s="186" t="n"/>
      <c r="C9" s="186" t="n"/>
    </row>
    <row r="10">
      <c r="A10" s="186" t="n"/>
      <c r="B10" s="186" t="n"/>
      <c r="C10" s="186" t="n"/>
    </row>
    <row r="11">
      <c r="A11" s="186" t="n"/>
      <c r="B11" s="186" t="n"/>
      <c r="C11" s="186" t="n"/>
    </row>
    <row r="12">
      <c r="A12" s="186" t="n"/>
      <c r="B12" s="186" t="n"/>
      <c r="C12" s="186" t="n"/>
    </row>
    <row r="13">
      <c r="A13" s="186" t="n"/>
      <c r="B13" s="186" t="n"/>
      <c r="C13" s="186" t="n"/>
    </row>
    <row r="14">
      <c r="A14" s="186" t="n"/>
      <c r="B14" s="186" t="n"/>
      <c r="C14" s="186" t="n"/>
    </row>
    <row r="15">
      <c r="A15" s="186" t="n"/>
      <c r="B15" s="186" t="n"/>
      <c r="C15" s="186" t="n"/>
    </row>
    <row r="16">
      <c r="A16" s="186" t="n"/>
      <c r="B16" s="186" t="n"/>
      <c r="C16" s="186" t="n"/>
    </row>
    <row r="17">
      <c r="A17" s="186" t="n"/>
      <c r="B17" s="186" t="n"/>
      <c r="C17" s="186" t="n"/>
    </row>
    <row r="18">
      <c r="A18" s="186" t="n"/>
      <c r="B18" s="186" t="n"/>
      <c r="C18" s="186" t="n"/>
    </row>
    <row r="19">
      <c r="A19" s="186" t="n"/>
      <c r="B19" s="186" t="n"/>
      <c r="C19" s="186" t="n"/>
    </row>
    <row r="20">
      <c r="A20" s="186" t="n"/>
      <c r="B20" s="186" t="n"/>
      <c r="C20" s="186" t="n"/>
    </row>
    <row r="21">
      <c r="A21" s="186" t="n"/>
      <c r="B21" s="186" t="n"/>
      <c r="C21" s="186" t="n"/>
    </row>
    <row r="22">
      <c r="A22" s="186" t="n"/>
      <c r="B22" s="186" t="n"/>
      <c r="C22" s="186" t="n"/>
    </row>
    <row r="23">
      <c r="A23" s="186" t="n"/>
      <c r="B23" s="186" t="n"/>
      <c r="C23" s="186" t="n"/>
    </row>
    <row r="24">
      <c r="A24" s="186" t="n"/>
      <c r="B24" s="186" t="n"/>
      <c r="C24" s="186" t="n"/>
    </row>
    <row r="25">
      <c r="A25" s="186" t="n"/>
      <c r="B25" s="186" t="n"/>
      <c r="C25" s="186" t="n"/>
    </row>
    <row r="26">
      <c r="A26" s="186" t="n"/>
      <c r="B26" s="186" t="n"/>
      <c r="C26" s="186" t="n"/>
    </row>
    <row r="27">
      <c r="A27" s="186" t="n"/>
      <c r="B27" s="186" t="n"/>
      <c r="C27" s="186" t="n"/>
    </row>
    <row r="28">
      <c r="A28" s="186" t="n"/>
      <c r="B28" s="186" t="n"/>
      <c r="C28" s="186" t="n"/>
    </row>
    <row r="29">
      <c r="A29" s="186" t="n"/>
      <c r="B29" s="186" t="n"/>
      <c r="C29" s="186" t="n"/>
    </row>
    <row r="30">
      <c r="A30" s="186" t="n"/>
      <c r="B30" s="186" t="n"/>
      <c r="C30" s="186" t="n"/>
    </row>
    <row r="31">
      <c r="A31" s="186" t="n"/>
      <c r="B31" s="186" t="n"/>
      <c r="C31" s="186" t="n"/>
    </row>
    <row r="32">
      <c r="A32" s="186" t="n"/>
      <c r="B32" s="186" t="n"/>
      <c r="C32" s="186" t="n"/>
    </row>
    <row r="33">
      <c r="A33" s="186" t="n"/>
      <c r="B33" s="186" t="n"/>
      <c r="C33" s="186" t="n"/>
    </row>
    <row r="34">
      <c r="A34" s="186" t="n"/>
      <c r="B34" s="186" t="n"/>
      <c r="C34" s="186" t="n"/>
    </row>
    <row r="35">
      <c r="A35" s="186" t="n"/>
      <c r="B35" s="186" t="n"/>
      <c r="C35" s="186" t="n"/>
    </row>
    <row r="36">
      <c r="A36" s="186" t="n"/>
      <c r="B36" s="186" t="n"/>
      <c r="C36" s="186" t="n"/>
    </row>
    <row r="37">
      <c r="A37" s="186" t="n"/>
      <c r="B37" s="186" t="n"/>
      <c r="C37" s="186" t="n"/>
    </row>
    <row r="38">
      <c r="A38" s="186" t="n"/>
      <c r="B38" s="186" t="n"/>
      <c r="C38" s="186" t="n"/>
    </row>
    <row r="39">
      <c r="A39" s="186" t="n"/>
      <c r="B39" s="186" t="n"/>
      <c r="C39" s="186" t="n"/>
    </row>
    <row r="40">
      <c r="A40" s="186" t="n"/>
      <c r="B40" s="186" t="n"/>
      <c r="C40" s="186" t="n"/>
    </row>
    <row r="41">
      <c r="A41" s="186" t="n"/>
      <c r="B41" s="186" t="n"/>
      <c r="C41" s="186" t="n"/>
    </row>
    <row r="42">
      <c r="A42" s="186" t="n"/>
      <c r="B42" s="186" t="n"/>
      <c r="C42" s="186" t="n"/>
    </row>
    <row r="43">
      <c r="A43" s="186" t="n"/>
      <c r="B43" s="186" t="n"/>
      <c r="C43" s="186" t="n"/>
    </row>
    <row r="44">
      <c r="A44" s="186" t="n"/>
      <c r="B44" s="186" t="n"/>
      <c r="C44" s="186" t="n"/>
    </row>
    <row r="45">
      <c r="A45" s="186" t="n"/>
      <c r="B45" s="186" t="n"/>
      <c r="C45" s="186" t="n"/>
    </row>
    <row r="46">
      <c r="A46" s="186" t="n"/>
      <c r="B46" s="186" t="n"/>
      <c r="C46" s="186" t="n"/>
    </row>
    <row r="47">
      <c r="A47" s="186" t="n"/>
      <c r="B47" s="186" t="n"/>
      <c r="C47" s="186" t="n"/>
    </row>
    <row r="48">
      <c r="A48" s="186" t="n"/>
      <c r="B48" s="186" t="n"/>
      <c r="C48" s="186" t="n"/>
    </row>
    <row r="49">
      <c r="A49" s="186" t="n"/>
      <c r="B49" s="186" t="n"/>
      <c r="C49" s="186" t="n"/>
    </row>
    <row r="50">
      <c r="A50" s="186" t="n"/>
      <c r="B50" s="186" t="n"/>
      <c r="C50" s="186" t="n"/>
    </row>
    <row r="51">
      <c r="A51" s="186" t="n"/>
      <c r="B51" s="186" t="n"/>
      <c r="C51" s="186" t="n"/>
    </row>
    <row r="52">
      <c r="A52" s="186" t="n"/>
      <c r="B52" s="186" t="n"/>
      <c r="C52" s="186" t="n"/>
    </row>
    <row r="53">
      <c r="A53" s="186" t="n"/>
      <c r="B53" s="186" t="n"/>
      <c r="C53" s="186" t="n"/>
    </row>
    <row r="54">
      <c r="A54" s="186" t="n"/>
      <c r="B54" s="186" t="n"/>
      <c r="C54" s="186" t="n"/>
    </row>
    <row r="55">
      <c r="A55" s="186" t="n"/>
      <c r="B55" s="186" t="n"/>
      <c r="C55" s="186" t="n"/>
    </row>
    <row r="56">
      <c r="A56" s="186" t="n"/>
      <c r="B56" s="186" t="n"/>
      <c r="C56" s="186" t="n"/>
    </row>
    <row r="57">
      <c r="A57" s="186" t="n"/>
      <c r="B57" s="186" t="n"/>
      <c r="C57" s="186" t="n"/>
    </row>
    <row r="58">
      <c r="A58" s="186" t="n"/>
      <c r="B58" s="186" t="n"/>
      <c r="C58" s="186" t="n"/>
    </row>
    <row r="59">
      <c r="A59" s="186" t="n"/>
      <c r="B59" s="186" t="n"/>
      <c r="C59" s="186" t="n"/>
    </row>
    <row r="60">
      <c r="A60" s="186" t="n"/>
      <c r="B60" s="186" t="n"/>
      <c r="C60" s="186" t="n"/>
    </row>
    <row r="61">
      <c r="A61" s="186" t="n"/>
      <c r="B61" s="186" t="n"/>
      <c r="C61" s="186" t="n"/>
    </row>
    <row r="62">
      <c r="A62" s="186" t="n"/>
      <c r="B62" s="186" t="n"/>
      <c r="C62" s="186" t="n"/>
    </row>
    <row r="63">
      <c r="A63" s="186" t="n"/>
      <c r="B63" s="186" t="n"/>
      <c r="C63" s="186" t="n"/>
    </row>
    <row r="64">
      <c r="A64" s="186" t="n"/>
      <c r="B64" s="186" t="n"/>
      <c r="C64" s="186" t="n"/>
    </row>
    <row r="65">
      <c r="A65" s="186" t="n"/>
      <c r="B65" s="186" t="n"/>
      <c r="C65" s="186" t="n"/>
    </row>
    <row r="66">
      <c r="A66" s="186" t="n"/>
      <c r="B66" s="186" t="n"/>
      <c r="C66" s="186" t="n"/>
    </row>
    <row r="67">
      <c r="A67" s="186" t="n"/>
      <c r="B67" s="186" t="n"/>
      <c r="C67" s="186" t="n"/>
    </row>
    <row r="68">
      <c r="A68" s="186" t="n"/>
      <c r="B68" s="186" t="n"/>
      <c r="C68" s="186" t="n"/>
    </row>
    <row r="69">
      <c r="A69" s="186" t="n"/>
      <c r="B69" s="186" t="n"/>
      <c r="C69" s="186" t="n"/>
    </row>
    <row r="70">
      <c r="A70" s="186" t="n"/>
      <c r="B70" s="186" t="n"/>
      <c r="C70" s="186" t="n"/>
    </row>
    <row r="71">
      <c r="A71" s="186" t="n"/>
      <c r="B71" s="186" t="n"/>
      <c r="C71" s="186" t="n"/>
    </row>
    <row r="72">
      <c r="A72" s="186" t="n"/>
      <c r="B72" s="186" t="n"/>
      <c r="C72" s="186" t="n"/>
    </row>
    <row r="73">
      <c r="A73" s="186" t="n"/>
      <c r="B73" s="186" t="n"/>
      <c r="C73" s="186" t="n"/>
    </row>
    <row r="74">
      <c r="A74" s="186" t="n"/>
      <c r="B74" s="186" t="n"/>
      <c r="C74" s="186" t="n"/>
    </row>
    <row r="75">
      <c r="A75" s="186" t="n"/>
      <c r="B75" s="186" t="n"/>
      <c r="C75" s="186" t="n"/>
    </row>
    <row r="76">
      <c r="A76" s="186" t="n"/>
      <c r="B76" s="186" t="n"/>
      <c r="C76" s="186" t="n"/>
    </row>
    <row r="77">
      <c r="A77" s="186" t="n"/>
      <c r="B77" s="186" t="n"/>
      <c r="C77" s="186" t="n"/>
    </row>
    <row r="78">
      <c r="A78" s="186" t="n"/>
      <c r="B78" s="186" t="n"/>
      <c r="C78" s="186" t="n"/>
    </row>
    <row r="79">
      <c r="A79" s="186" t="n"/>
      <c r="B79" s="186" t="n"/>
      <c r="C79" s="186" t="n"/>
    </row>
    <row r="80">
      <c r="A80" s="186" t="n"/>
      <c r="B80" s="186" t="n"/>
      <c r="C80" s="186" t="n"/>
    </row>
    <row r="81">
      <c r="A81" s="186" t="n"/>
      <c r="B81" s="186" t="n"/>
      <c r="C81" s="186" t="n"/>
    </row>
    <row r="82">
      <c r="A82" s="186" t="n"/>
      <c r="B82" s="186" t="n"/>
      <c r="C82" s="186" t="n"/>
    </row>
    <row r="83">
      <c r="A83" s="186" t="n"/>
      <c r="B83" s="186" t="n"/>
      <c r="C83" s="186" t="n"/>
    </row>
    <row r="84">
      <c r="A84" s="186" t="n"/>
      <c r="B84" s="186" t="n"/>
      <c r="C84" s="186" t="n"/>
    </row>
    <row r="85">
      <c r="A85" s="186" t="n"/>
      <c r="B85" s="186" t="n"/>
      <c r="C85" s="186" t="n"/>
    </row>
    <row r="86">
      <c r="A86" s="186" t="n"/>
      <c r="B86" s="186" t="n"/>
      <c r="C86" s="186" t="n"/>
    </row>
    <row r="87">
      <c r="A87" s="186" t="n"/>
      <c r="B87" s="186" t="n"/>
      <c r="C87" s="186" t="n"/>
    </row>
    <row r="88">
      <c r="A88" s="186" t="n"/>
      <c r="B88" s="186" t="n"/>
      <c r="C88" s="186" t="n"/>
    </row>
    <row r="89">
      <c r="A89" s="186" t="n"/>
      <c r="B89" s="186" t="n"/>
      <c r="C89" s="186" t="n"/>
    </row>
    <row r="90">
      <c r="A90" s="186" t="n"/>
      <c r="B90" s="186" t="n"/>
      <c r="C90" s="186" t="n"/>
    </row>
    <row r="91">
      <c r="A91" s="186" t="n"/>
      <c r="B91" s="186" t="n"/>
      <c r="C91" s="186" t="n"/>
    </row>
    <row r="92">
      <c r="A92" s="186" t="n"/>
      <c r="B92" s="186" t="n"/>
      <c r="C92" s="186" t="n"/>
    </row>
    <row r="93">
      <c r="A93" s="186" t="n"/>
      <c r="B93" s="186" t="n"/>
      <c r="C93" s="186" t="n"/>
    </row>
    <row r="94">
      <c r="A94" s="186" t="n"/>
      <c r="B94" s="186" t="n"/>
      <c r="C94" s="186" t="n"/>
    </row>
    <row r="95">
      <c r="A95" s="186" t="n"/>
      <c r="B95" s="186" t="n"/>
      <c r="C95" s="186" t="n"/>
    </row>
    <row r="96">
      <c r="A96" s="186" t="n"/>
      <c r="B96" s="186" t="n"/>
      <c r="C96" s="186" t="n"/>
    </row>
    <row r="97">
      <c r="A97" s="186" t="n"/>
      <c r="B97" s="186" t="n"/>
      <c r="C97" s="186" t="n"/>
    </row>
    <row r="98">
      <c r="A98" s="186" t="n"/>
      <c r="B98" s="186" t="n"/>
      <c r="C98" s="186" t="n"/>
    </row>
    <row r="99">
      <c r="A99" s="186" t="n"/>
      <c r="B99" s="186" t="n"/>
      <c r="C99" s="186" t="n"/>
    </row>
    <row r="100">
      <c r="A100" s="186" t="n"/>
      <c r="B100" s="186" t="n"/>
      <c r="C100" s="186" t="n"/>
    </row>
    <row r="101">
      <c r="A101" s="186" t="n"/>
      <c r="B101" s="186" t="n"/>
      <c r="C101" s="186" t="n"/>
    </row>
    <row r="102">
      <c r="A102" s="186" t="n"/>
      <c r="B102" s="186" t="n"/>
      <c r="C102" s="186" t="n"/>
    </row>
    <row r="103">
      <c r="A103" s="186" t="n"/>
      <c r="B103" s="186" t="n"/>
      <c r="C103" s="186" t="n"/>
    </row>
    <row r="104">
      <c r="A104" s="186" t="n"/>
      <c r="B104" s="186" t="n"/>
      <c r="C104" s="186" t="n"/>
    </row>
    <row r="105">
      <c r="A105" s="186" t="n"/>
      <c r="B105" s="186" t="n"/>
      <c r="C105" s="186" t="n"/>
    </row>
    <row r="106">
      <c r="A106" s="186" t="n"/>
      <c r="B106" s="186" t="n"/>
      <c r="C106" s="186" t="n"/>
    </row>
    <row r="107">
      <c r="A107" s="186" t="n"/>
      <c r="B107" s="186" t="n"/>
      <c r="C107" s="186" t="n"/>
    </row>
    <row r="108">
      <c r="A108" s="186" t="n"/>
      <c r="B108" s="186" t="n"/>
      <c r="C108" s="186" t="n"/>
    </row>
    <row r="109">
      <c r="A109" s="186" t="n"/>
      <c r="B109" s="186" t="n"/>
      <c r="C109" s="186" t="n"/>
    </row>
    <row r="110">
      <c r="A110" s="186" t="n"/>
      <c r="B110" s="186" t="n"/>
      <c r="C110" s="186" t="n"/>
    </row>
    <row r="111">
      <c r="A111" s="186" t="n"/>
      <c r="B111" s="186" t="n"/>
      <c r="C111" s="186" t="n"/>
    </row>
    <row r="112">
      <c r="A112" s="186" t="n"/>
      <c r="B112" s="186" t="n"/>
      <c r="C112" s="186" t="n"/>
    </row>
    <row r="113">
      <c r="A113" s="186" t="n"/>
      <c r="B113" s="186" t="n"/>
      <c r="C113" s="186" t="n"/>
    </row>
    <row r="114">
      <c r="A114" s="186" t="n"/>
      <c r="B114" s="186" t="n"/>
      <c r="C114" s="186" t="n"/>
    </row>
    <row r="115">
      <c r="A115" s="186" t="n"/>
      <c r="B115" s="186" t="n"/>
      <c r="C115" s="186" t="n"/>
    </row>
    <row r="116">
      <c r="A116" s="186" t="n"/>
      <c r="B116" s="186" t="n"/>
      <c r="C116" s="186" t="n"/>
    </row>
    <row r="117">
      <c r="A117" s="186" t="n"/>
      <c r="B117" s="186" t="n"/>
      <c r="C117" s="186" t="n"/>
    </row>
    <row r="118">
      <c r="A118" s="186" t="n"/>
      <c r="B118" s="186" t="n"/>
      <c r="C118" s="186" t="n"/>
    </row>
    <row r="119">
      <c r="A119" s="186" t="n"/>
      <c r="B119" s="186" t="n"/>
      <c r="C119" s="186" t="n"/>
    </row>
    <row r="120">
      <c r="A120" s="186" t="n"/>
      <c r="B120" s="186" t="n"/>
      <c r="C120" s="186" t="n"/>
    </row>
    <row r="121">
      <c r="A121" s="186" t="n"/>
      <c r="B121" s="186" t="n"/>
      <c r="C121" s="186" t="n"/>
    </row>
    <row r="122">
      <c r="A122" s="186" t="n"/>
      <c r="B122" s="186" t="n"/>
      <c r="C122" s="186" t="n"/>
    </row>
    <row r="123">
      <c r="A123" s="186" t="n"/>
      <c r="B123" s="186" t="n"/>
      <c r="C123" s="186" t="n"/>
    </row>
    <row r="124">
      <c r="A124" s="186" t="n"/>
      <c r="B124" s="186" t="n"/>
      <c r="C124" s="186" t="n"/>
    </row>
    <row r="125">
      <c r="A125" s="186" t="n"/>
      <c r="B125" s="186" t="n"/>
      <c r="C125" s="186" t="n"/>
    </row>
    <row r="126">
      <c r="A126" s="186" t="n"/>
      <c r="B126" s="186" t="n"/>
      <c r="C126" s="186" t="n"/>
    </row>
    <row r="127">
      <c r="A127" s="186" t="n"/>
      <c r="B127" s="186" t="n"/>
      <c r="C127" s="186" t="n"/>
    </row>
    <row r="128">
      <c r="A128" s="186" t="n"/>
      <c r="B128" s="186" t="n"/>
      <c r="C128" s="186" t="n"/>
    </row>
    <row r="129">
      <c r="A129" s="186" t="n"/>
      <c r="B129" s="186" t="n"/>
      <c r="C129" s="186" t="n"/>
    </row>
    <row r="130">
      <c r="A130" s="186" t="n"/>
      <c r="B130" s="186" t="n"/>
      <c r="C130" s="186" t="n"/>
    </row>
    <row r="131">
      <c r="A131" s="186" t="n"/>
      <c r="B131" s="186" t="n"/>
      <c r="C131" s="186" t="n"/>
    </row>
    <row r="132">
      <c r="A132" s="186" t="n"/>
      <c r="B132" s="186" t="n"/>
      <c r="C132" s="186" t="n"/>
    </row>
    <row r="133">
      <c r="A133" s="186" t="n"/>
      <c r="B133" s="186" t="n"/>
      <c r="C133" s="186" t="n"/>
    </row>
    <row r="134">
      <c r="A134" s="186" t="n"/>
      <c r="B134" s="186" t="n"/>
      <c r="C134" s="186" t="n"/>
    </row>
    <row r="135">
      <c r="A135" s="186" t="n"/>
      <c r="B135" s="186" t="n"/>
      <c r="C135" s="186" t="n"/>
    </row>
    <row r="136">
      <c r="A136" s="186" t="n"/>
      <c r="B136" s="186" t="n"/>
      <c r="C136" s="186" t="n"/>
    </row>
    <row r="137">
      <c r="A137" s="186" t="n"/>
      <c r="B137" s="186" t="n"/>
      <c r="C137" s="186" t="n"/>
    </row>
    <row r="138">
      <c r="A138" s="186" t="n"/>
      <c r="B138" s="186" t="n"/>
      <c r="C138" s="186" t="n"/>
    </row>
    <row r="139">
      <c r="A139" s="186" t="n"/>
      <c r="B139" s="186" t="n"/>
      <c r="C139" s="186" t="n"/>
    </row>
    <row r="140">
      <c r="A140" s="186" t="n"/>
      <c r="B140" s="186" t="n"/>
      <c r="C140" s="186" t="n"/>
    </row>
    <row r="141">
      <c r="A141" s="186" t="n"/>
      <c r="B141" s="186" t="n"/>
      <c r="C141" s="186" t="n"/>
    </row>
    <row r="142">
      <c r="A142" s="186" t="n"/>
      <c r="B142" s="186" t="n"/>
      <c r="C142" s="186" t="n"/>
    </row>
    <row r="143">
      <c r="A143" s="186" t="n"/>
      <c r="B143" s="186" t="n"/>
      <c r="C143" s="186" t="n"/>
    </row>
    <row r="144">
      <c r="A144" s="186" t="n"/>
      <c r="B144" s="186" t="n"/>
      <c r="C144" s="186" t="n"/>
    </row>
    <row r="145">
      <c r="A145" s="186" t="n"/>
      <c r="B145" s="186" t="n"/>
      <c r="C145" s="186" t="n"/>
    </row>
    <row r="146">
      <c r="A146" s="186" t="n"/>
      <c r="B146" s="186" t="n"/>
      <c r="C146" s="186" t="n"/>
    </row>
    <row r="147">
      <c r="A147" s="186" t="n"/>
      <c r="B147" s="186" t="n"/>
      <c r="C147" s="186" t="n"/>
    </row>
    <row r="148">
      <c r="A148" s="186" t="n"/>
      <c r="B148" s="186" t="n"/>
      <c r="C148" s="186" t="n"/>
    </row>
    <row r="149">
      <c r="A149" s="186" t="n"/>
      <c r="B149" s="186" t="n"/>
      <c r="C149" s="186" t="n"/>
    </row>
    <row r="150">
      <c r="A150" s="186" t="n"/>
      <c r="B150" s="186" t="n"/>
      <c r="C150" s="186" t="n"/>
    </row>
    <row r="151">
      <c r="A151" s="186" t="n"/>
      <c r="B151" s="186" t="n"/>
      <c r="C151" s="186" t="n"/>
    </row>
    <row r="152">
      <c r="A152" s="186" t="n"/>
      <c r="B152" s="186" t="n"/>
      <c r="C152" s="186" t="n"/>
    </row>
    <row r="153">
      <c r="A153" s="186" t="n"/>
      <c r="B153" s="186" t="n"/>
      <c r="C153" s="186" t="n"/>
    </row>
    <row r="154">
      <c r="A154" s="186" t="n"/>
      <c r="B154" s="186" t="n"/>
      <c r="C154" s="186" t="n"/>
    </row>
    <row r="155">
      <c r="A155" s="186" t="n"/>
      <c r="B155" s="186" t="n"/>
      <c r="C155" s="186" t="n"/>
    </row>
    <row r="156">
      <c r="A156" s="186" t="n"/>
      <c r="B156" s="186" t="n"/>
      <c r="C156" s="186" t="n"/>
    </row>
    <row r="157">
      <c r="A157" s="186" t="n"/>
      <c r="B157" s="186" t="n"/>
      <c r="C157" s="186" t="n"/>
    </row>
    <row r="158">
      <c r="A158" s="186" t="n"/>
      <c r="B158" s="186" t="n"/>
      <c r="C158" s="186" t="n"/>
    </row>
    <row r="159">
      <c r="A159" s="186" t="n"/>
      <c r="B159" s="186" t="n"/>
      <c r="C159" s="186" t="n"/>
    </row>
    <row r="160">
      <c r="A160" s="186" t="n"/>
      <c r="B160" s="186" t="n"/>
      <c r="C160" s="186" t="n"/>
    </row>
    <row r="161">
      <c r="A161" s="186" t="n"/>
      <c r="B161" s="186" t="n"/>
      <c r="C161" s="186" t="n"/>
    </row>
    <row r="162">
      <c r="A162" s="186" t="n"/>
      <c r="B162" s="186" t="n"/>
      <c r="C162" s="186" t="n"/>
    </row>
    <row r="163">
      <c r="A163" s="186" t="n"/>
      <c r="B163" s="186" t="n"/>
      <c r="C163" s="186" t="n"/>
    </row>
    <row r="164">
      <c r="A164" s="186" t="n"/>
      <c r="B164" s="186" t="n"/>
      <c r="C164" s="186" t="n"/>
    </row>
    <row r="165">
      <c r="A165" s="186" t="n"/>
      <c r="B165" s="186" t="n"/>
      <c r="C165" s="186" t="n"/>
    </row>
    <row r="166">
      <c r="A166" s="186" t="n"/>
      <c r="B166" s="186" t="n"/>
      <c r="C166" s="186" t="n"/>
    </row>
    <row r="167">
      <c r="A167" s="186" t="n"/>
      <c r="B167" s="186" t="n"/>
      <c r="C167" s="186" t="n"/>
    </row>
    <row r="168">
      <c r="A168" s="186" t="n"/>
      <c r="B168" s="186" t="n"/>
      <c r="C168" s="186" t="n"/>
    </row>
    <row r="169">
      <c r="A169" s="186" t="n"/>
      <c r="B169" s="186" t="n"/>
      <c r="C169" s="186" t="n"/>
    </row>
    <row r="170">
      <c r="A170" s="186" t="n"/>
      <c r="B170" s="186" t="n"/>
      <c r="C170" s="186" t="n"/>
    </row>
    <row r="171">
      <c r="A171" s="186" t="n"/>
      <c r="B171" s="186" t="n"/>
      <c r="C171" s="186" t="n"/>
    </row>
    <row r="172">
      <c r="A172" s="186" t="n"/>
      <c r="B172" s="186" t="n"/>
      <c r="C172" s="186" t="n"/>
    </row>
    <row r="173">
      <c r="A173" s="186" t="n"/>
      <c r="B173" s="186" t="n"/>
      <c r="C173" s="186" t="n"/>
    </row>
    <row r="174">
      <c r="A174" s="186" t="n"/>
      <c r="B174" s="186" t="n"/>
      <c r="C174" s="186" t="n"/>
    </row>
    <row r="175">
      <c r="A175" s="186" t="n"/>
      <c r="B175" s="186" t="n"/>
      <c r="C175" s="186" t="n"/>
    </row>
    <row r="176">
      <c r="A176" s="186" t="n"/>
      <c r="B176" s="186" t="n"/>
      <c r="C176" s="186" t="n"/>
    </row>
    <row r="177">
      <c r="A177" s="186" t="n"/>
      <c r="B177" s="186" t="n"/>
      <c r="C177" s="186" t="n"/>
    </row>
    <row r="178">
      <c r="A178" s="186" t="n"/>
      <c r="B178" s="186" t="n"/>
      <c r="C178" s="186" t="n"/>
    </row>
    <row r="179">
      <c r="A179" s="186" t="n"/>
      <c r="B179" s="186" t="n"/>
      <c r="C179" s="186" t="n"/>
    </row>
    <row r="180">
      <c r="A180" s="186" t="n"/>
      <c r="B180" s="186" t="n"/>
      <c r="C180" s="186" t="n"/>
    </row>
    <row r="181">
      <c r="A181" s="186" t="n"/>
      <c r="B181" s="186" t="n"/>
      <c r="C181" s="186" t="n"/>
    </row>
    <row r="182">
      <c r="A182" s="186" t="n"/>
      <c r="B182" s="186" t="n"/>
      <c r="C182" s="186" t="n"/>
    </row>
    <row r="183">
      <c r="A183" s="186" t="n"/>
      <c r="B183" s="186" t="n"/>
      <c r="C183" s="186" t="n"/>
    </row>
    <row r="184">
      <c r="A184" s="186" t="n"/>
      <c r="B184" s="186" t="n"/>
      <c r="C184" s="186" t="n"/>
    </row>
    <row r="185">
      <c r="A185" s="186" t="n"/>
      <c r="B185" s="186" t="n"/>
      <c r="C185" s="186" t="n"/>
    </row>
    <row r="186">
      <c r="A186" s="186" t="n"/>
      <c r="B186" s="186" t="n"/>
      <c r="C186" s="186" t="n"/>
    </row>
    <row r="187">
      <c r="A187" s="186" t="n"/>
      <c r="B187" s="186" t="n"/>
      <c r="C187" s="186" t="n"/>
    </row>
    <row r="188">
      <c r="A188" s="186" t="n"/>
      <c r="B188" s="186" t="n"/>
      <c r="C188" s="186" t="n"/>
    </row>
    <row r="189">
      <c r="A189" s="186" t="n"/>
      <c r="B189" s="186" t="n"/>
      <c r="C189" s="186" t="n"/>
    </row>
    <row r="190">
      <c r="A190" s="186" t="n"/>
      <c r="B190" s="186" t="n"/>
      <c r="C190" s="186" t="n"/>
    </row>
    <row r="191">
      <c r="A191" s="186" t="n"/>
      <c r="B191" s="186" t="n"/>
      <c r="C191" s="186" t="n"/>
    </row>
    <row r="192">
      <c r="A192" s="186" t="n"/>
      <c r="B192" s="186" t="n"/>
      <c r="C192" s="186" t="n"/>
    </row>
    <row r="193">
      <c r="A193" s="186" t="n"/>
      <c r="B193" s="186" t="n"/>
      <c r="C193" s="186" t="n"/>
    </row>
    <row r="194">
      <c r="A194" s="186" t="n"/>
      <c r="B194" s="186" t="n"/>
      <c r="C194" s="186" t="n"/>
    </row>
    <row r="195">
      <c r="A195" s="186" t="n"/>
      <c r="B195" s="186" t="n"/>
      <c r="C195" s="186" t="n"/>
    </row>
    <row r="196">
      <c r="A196" s="186" t="n"/>
      <c r="B196" s="186" t="n"/>
      <c r="C196" s="186" t="n"/>
    </row>
    <row r="197">
      <c r="A197" s="186" t="n"/>
      <c r="B197" s="186" t="n"/>
      <c r="C197" s="186" t="n"/>
    </row>
    <row r="198">
      <c r="A198" s="186" t="n"/>
      <c r="B198" s="186" t="n"/>
      <c r="C198" s="186" t="n"/>
    </row>
    <row r="199">
      <c r="A199" s="186" t="n"/>
      <c r="B199" s="186" t="n"/>
      <c r="C199" s="186" t="n"/>
    </row>
    <row r="200">
      <c r="A200" s="186" t="n"/>
      <c r="B200" s="186" t="n"/>
      <c r="C200" s="186" t="n"/>
    </row>
    <row r="201">
      <c r="A201" s="186" t="n"/>
      <c r="B201" s="186" t="n"/>
      <c r="C201" s="186" t="n"/>
    </row>
    <row r="202">
      <c r="A202" s="186" t="n"/>
      <c r="B202" s="186" t="n"/>
      <c r="C202" s="186" t="n"/>
    </row>
    <row r="203">
      <c r="A203" s="186" t="n"/>
      <c r="B203" s="186" t="n"/>
      <c r="C203" s="186" t="n"/>
    </row>
    <row r="204">
      <c r="A204" s="186" t="n"/>
      <c r="B204" s="186" t="n"/>
      <c r="C204" s="186" t="n"/>
    </row>
    <row r="205">
      <c r="A205" s="186" t="n"/>
      <c r="B205" s="186" t="n"/>
      <c r="C205" s="186" t="n"/>
    </row>
    <row r="206">
      <c r="A206" s="186" t="n"/>
      <c r="B206" s="186" t="n"/>
      <c r="C206" s="186" t="n"/>
    </row>
    <row r="207">
      <c r="A207" s="186" t="n"/>
      <c r="B207" s="186" t="n"/>
      <c r="C207" s="186" t="n"/>
    </row>
    <row r="208">
      <c r="A208" s="186" t="n"/>
      <c r="B208" s="186" t="n"/>
      <c r="C208" s="186" t="n"/>
    </row>
    <row r="209">
      <c r="A209" s="186" t="n"/>
      <c r="B209" s="186" t="n"/>
      <c r="C209" s="186" t="n"/>
    </row>
    <row r="210">
      <c r="A210" s="186" t="n"/>
      <c r="B210" s="186" t="n"/>
      <c r="C210" s="186" t="n"/>
    </row>
    <row r="211">
      <c r="A211" s="186" t="n"/>
      <c r="B211" s="186" t="n"/>
      <c r="C211" s="186" t="n"/>
    </row>
    <row r="212">
      <c r="A212" s="186" t="n"/>
      <c r="B212" s="186" t="n"/>
      <c r="C212" s="186" t="n"/>
    </row>
    <row r="213">
      <c r="A213" s="186" t="n"/>
      <c r="B213" s="186" t="n"/>
      <c r="C213" s="186" t="n"/>
    </row>
    <row r="214">
      <c r="A214" s="186" t="n"/>
      <c r="B214" s="186" t="n"/>
      <c r="C214" s="186" t="n"/>
    </row>
    <row r="215">
      <c r="A215" s="186" t="n"/>
      <c r="B215" s="186" t="n"/>
      <c r="C215" s="186" t="n"/>
    </row>
    <row r="216">
      <c r="A216" s="186" t="n"/>
      <c r="B216" s="186" t="n"/>
      <c r="C216" s="186" t="n"/>
    </row>
    <row r="217">
      <c r="A217" s="186" t="n"/>
      <c r="B217" s="186" t="n"/>
      <c r="C217" s="186" t="n"/>
    </row>
    <row r="218">
      <c r="A218" s="186" t="n"/>
      <c r="B218" s="186" t="n"/>
      <c r="C218" s="186" t="n"/>
    </row>
    <row r="219">
      <c r="A219" s="186" t="n"/>
      <c r="B219" s="186" t="n"/>
      <c r="C219" s="186" t="n"/>
    </row>
    <row r="220">
      <c r="A220" s="186" t="n"/>
      <c r="B220" s="186" t="n"/>
      <c r="C220" s="186" t="n"/>
    </row>
    <row r="221">
      <c r="A221" s="186" t="n"/>
      <c r="B221" s="186" t="n"/>
      <c r="C221" s="186" t="n"/>
    </row>
    <row r="222">
      <c r="A222" s="186" t="n"/>
      <c r="B222" s="186" t="n"/>
      <c r="C222" s="186" t="n"/>
    </row>
    <row r="223">
      <c r="A223" s="186" t="n"/>
      <c r="B223" s="186" t="n"/>
      <c r="C223" s="186" t="n"/>
    </row>
    <row r="224">
      <c r="A224" s="186" t="n"/>
      <c r="B224" s="186" t="n"/>
      <c r="C224" s="186" t="n"/>
    </row>
    <row r="225">
      <c r="A225" s="186" t="n"/>
      <c r="B225" s="186" t="n"/>
      <c r="C225" s="186" t="n"/>
    </row>
    <row r="226">
      <c r="A226" s="186" t="n"/>
      <c r="B226" s="186" t="n"/>
      <c r="C226" s="186" t="n"/>
    </row>
    <row r="227">
      <c r="A227" s="186" t="n"/>
      <c r="B227" s="186" t="n"/>
      <c r="C227" s="186" t="n"/>
    </row>
    <row r="228">
      <c r="A228" s="186" t="n"/>
      <c r="B228" s="186" t="n"/>
      <c r="C228" s="186" t="n"/>
    </row>
    <row r="229">
      <c r="A229" s="186" t="n"/>
      <c r="B229" s="186" t="n"/>
      <c r="C229" s="186" t="n"/>
    </row>
    <row r="230">
      <c r="A230" s="186" t="n"/>
      <c r="B230" s="186" t="n"/>
      <c r="C230" s="186" t="n"/>
    </row>
    <row r="231">
      <c r="A231" s="186" t="n"/>
      <c r="B231" s="186" t="n"/>
      <c r="C231" s="186" t="n"/>
    </row>
    <row r="232">
      <c r="A232" s="186" t="n"/>
      <c r="B232" s="186" t="n"/>
      <c r="C232" s="186" t="n"/>
    </row>
    <row r="233">
      <c r="A233" s="186" t="n"/>
      <c r="B233" s="186" t="n"/>
      <c r="C233" s="186" t="n"/>
    </row>
    <row r="234">
      <c r="A234" s="186" t="n"/>
      <c r="B234" s="186" t="n"/>
      <c r="C234" s="186" t="n"/>
    </row>
    <row r="235">
      <c r="A235" s="186" t="n"/>
      <c r="B235" s="186" t="n"/>
      <c r="C235" s="186" t="n"/>
    </row>
    <row r="236">
      <c r="A236" s="186" t="n"/>
      <c r="B236" s="186" t="n"/>
      <c r="C236" s="186" t="n"/>
    </row>
    <row r="237">
      <c r="A237" s="186" t="n"/>
      <c r="B237" s="186" t="n"/>
      <c r="C237" s="186" t="n"/>
    </row>
    <row r="238">
      <c r="A238" s="186" t="n"/>
      <c r="B238" s="186" t="n"/>
      <c r="C238" s="186" t="n"/>
    </row>
    <row r="239">
      <c r="A239" s="186" t="n"/>
      <c r="B239" s="186" t="n"/>
      <c r="C239" s="186" t="n"/>
    </row>
    <row r="240">
      <c r="A240" s="186" t="n"/>
      <c r="B240" s="186" t="n"/>
      <c r="C240" s="186" t="n"/>
    </row>
    <row r="241">
      <c r="A241" s="186" t="n"/>
      <c r="B241" s="186" t="n"/>
      <c r="C241" s="186" t="n"/>
    </row>
    <row r="242">
      <c r="A242" s="186" t="n"/>
      <c r="B242" s="186" t="n"/>
      <c r="C242" s="186" t="n"/>
    </row>
    <row r="243">
      <c r="A243" s="186" t="n"/>
      <c r="B243" s="186" t="n"/>
      <c r="C243" s="186" t="n"/>
    </row>
    <row r="244">
      <c r="A244" s="186" t="n"/>
      <c r="B244" s="186" t="n"/>
      <c r="C244" s="186" t="n"/>
    </row>
    <row r="245">
      <c r="A245" s="186" t="n"/>
      <c r="B245" s="186" t="n"/>
      <c r="C245" s="186" t="n"/>
    </row>
    <row r="246">
      <c r="A246" s="186" t="n"/>
      <c r="B246" s="186" t="n"/>
      <c r="C246" s="186" t="n"/>
    </row>
    <row r="247">
      <c r="A247" s="186" t="n"/>
      <c r="B247" s="186" t="n"/>
      <c r="C247" s="186" t="n"/>
    </row>
    <row r="248">
      <c r="A248" s="186" t="n"/>
      <c r="B248" s="186" t="n"/>
      <c r="C248" s="186" t="n"/>
    </row>
    <row r="249">
      <c r="A249" s="186" t="n"/>
      <c r="B249" s="186" t="n"/>
      <c r="C249" s="186" t="n"/>
    </row>
    <row r="250">
      <c r="A250" s="186" t="n"/>
      <c r="B250" s="186" t="n"/>
      <c r="C250" s="186" t="n"/>
    </row>
    <row r="251">
      <c r="A251" s="186" t="n"/>
      <c r="B251" s="186" t="n"/>
      <c r="C251" s="186" t="n"/>
    </row>
    <row r="252">
      <c r="A252" s="186" t="n"/>
      <c r="B252" s="186" t="n"/>
      <c r="C252" s="186" t="n"/>
    </row>
    <row r="253">
      <c r="A253" s="186" t="n"/>
      <c r="B253" s="186" t="n"/>
      <c r="C253" s="186" t="n"/>
    </row>
    <row r="254">
      <c r="A254" s="186" t="n"/>
      <c r="B254" s="186" t="n"/>
      <c r="C254" s="186" t="n"/>
    </row>
    <row r="255">
      <c r="A255" s="186" t="n"/>
      <c r="B255" s="186" t="n"/>
      <c r="C255" s="186" t="n"/>
    </row>
    <row r="256">
      <c r="A256" s="186" t="n"/>
      <c r="B256" s="186" t="n"/>
      <c r="C256" s="186" t="n"/>
    </row>
    <row r="257">
      <c r="A257" s="186" t="n"/>
      <c r="B257" s="186" t="n"/>
      <c r="C257" s="186" t="n"/>
    </row>
    <row r="258">
      <c r="A258" s="186" t="n"/>
      <c r="B258" s="186" t="n"/>
      <c r="C258" s="186" t="n"/>
    </row>
    <row r="259">
      <c r="A259" s="186" t="n"/>
      <c r="B259" s="186" t="n"/>
      <c r="C259" s="186" t="n"/>
    </row>
    <row r="260">
      <c r="A260" s="186" t="n"/>
      <c r="B260" s="186" t="n"/>
      <c r="C260" s="186" t="n"/>
    </row>
    <row r="261">
      <c r="A261" s="186" t="n"/>
      <c r="B261" s="186" t="n"/>
      <c r="C261" s="186" t="n"/>
    </row>
    <row r="262">
      <c r="A262" s="186" t="n"/>
      <c r="B262" s="186" t="n"/>
      <c r="C262" s="186" t="n"/>
    </row>
    <row r="263">
      <c r="A263" s="186" t="n"/>
      <c r="B263" s="186" t="n"/>
      <c r="C263" s="186" t="n"/>
    </row>
    <row r="264">
      <c r="A264" s="186" t="n"/>
      <c r="B264" s="186" t="n"/>
      <c r="C264" s="186" t="n"/>
    </row>
    <row r="265">
      <c r="A265" s="186" t="n"/>
      <c r="B265" s="186" t="n"/>
      <c r="C265" s="186" t="n"/>
    </row>
    <row r="266">
      <c r="A266" s="186" t="n"/>
      <c r="B266" s="186" t="n"/>
      <c r="C266" s="186" t="n"/>
    </row>
    <row r="267">
      <c r="A267" s="186" t="n"/>
      <c r="B267" s="186" t="n"/>
      <c r="C267" s="186" t="n"/>
    </row>
    <row r="268">
      <c r="A268" s="186" t="n"/>
      <c r="B268" s="186" t="n"/>
      <c r="C268" s="186" t="n"/>
    </row>
    <row r="269">
      <c r="A269" s="186" t="n"/>
      <c r="B269" s="186" t="n"/>
      <c r="C269" s="186" t="n"/>
    </row>
    <row r="270">
      <c r="A270" s="186" t="n"/>
      <c r="B270" s="186" t="n"/>
      <c r="C270" s="186" t="n"/>
    </row>
    <row r="271">
      <c r="A271" s="186" t="n"/>
      <c r="B271" s="186" t="n"/>
      <c r="C271" s="186" t="n"/>
    </row>
    <row r="272">
      <c r="A272" s="186" t="n"/>
      <c r="B272" s="186" t="n"/>
      <c r="C272" s="186" t="n"/>
    </row>
    <row r="273">
      <c r="A273" s="186" t="n"/>
      <c r="B273" s="186" t="n"/>
      <c r="C273" s="186" t="n"/>
    </row>
    <row r="274">
      <c r="A274" s="186" t="n"/>
      <c r="B274" s="186" t="n"/>
      <c r="C274" s="186" t="n"/>
    </row>
    <row r="275">
      <c r="A275" s="186" t="n"/>
      <c r="B275" s="186" t="n"/>
      <c r="C275" s="186" t="n"/>
    </row>
    <row r="276">
      <c r="A276" s="186" t="n"/>
      <c r="B276" s="186" t="n"/>
      <c r="C276" s="186" t="n"/>
    </row>
    <row r="277">
      <c r="A277" s="186" t="n"/>
      <c r="B277" s="186" t="n"/>
      <c r="C277" s="186" t="n"/>
    </row>
    <row r="278">
      <c r="A278" s="186" t="n"/>
      <c r="B278" s="186" t="n"/>
      <c r="C278" s="186" t="n"/>
    </row>
    <row r="279">
      <c r="A279" s="186" t="n"/>
      <c r="B279" s="186" t="n"/>
      <c r="C279" s="186" t="n"/>
    </row>
    <row r="280">
      <c r="A280" s="186" t="n"/>
      <c r="B280" s="186" t="n"/>
      <c r="C280" s="186" t="n"/>
    </row>
    <row r="281">
      <c r="A281" s="186" t="n"/>
      <c r="B281" s="186" t="n"/>
      <c r="C281" s="186" t="n"/>
    </row>
    <row r="282">
      <c r="A282" s="186" t="n"/>
      <c r="B282" s="186" t="n"/>
      <c r="C282" s="186" t="n"/>
    </row>
    <row r="283">
      <c r="A283" s="186" t="n"/>
      <c r="B283" s="186" t="n"/>
      <c r="C283" s="186" t="n"/>
    </row>
    <row r="284">
      <c r="A284" s="186" t="n"/>
      <c r="B284" s="186" t="n"/>
      <c r="C284" s="186" t="n"/>
    </row>
    <row r="285">
      <c r="A285" s="186" t="n"/>
      <c r="B285" s="186" t="n"/>
      <c r="C285" s="186" t="n"/>
    </row>
    <row r="286">
      <c r="A286" s="186" t="n"/>
      <c r="B286" s="186" t="n"/>
      <c r="C286" s="186" t="n"/>
    </row>
    <row r="287">
      <c r="A287" s="186" t="n"/>
      <c r="B287" s="186" t="n"/>
      <c r="C287" s="186" t="n"/>
    </row>
    <row r="288">
      <c r="A288" s="186" t="n"/>
      <c r="B288" s="186" t="n"/>
      <c r="C288" s="186" t="n"/>
    </row>
    <row r="289">
      <c r="A289" s="186" t="n"/>
      <c r="B289" s="186" t="n"/>
      <c r="C289" s="186" t="n"/>
    </row>
    <row r="290">
      <c r="A290" s="186" t="n"/>
      <c r="B290" s="186" t="n"/>
      <c r="C290" s="186" t="n"/>
    </row>
    <row r="291">
      <c r="A291" s="186" t="n"/>
      <c r="B291" s="186" t="n"/>
      <c r="C291" s="186" t="n"/>
    </row>
    <row r="292">
      <c r="A292" s="186" t="n"/>
      <c r="B292" s="186" t="n"/>
      <c r="C292" s="186" t="n"/>
    </row>
    <row r="293">
      <c r="A293" s="186" t="n"/>
      <c r="B293" s="186" t="n"/>
      <c r="C293" s="186" t="n"/>
    </row>
    <row r="294">
      <c r="A294" s="186" t="n"/>
      <c r="B294" s="186" t="n"/>
      <c r="C294" s="186" t="n"/>
    </row>
    <row r="295">
      <c r="A295" s="186" t="n"/>
      <c r="B295" s="186" t="n"/>
      <c r="C295" s="186" t="n"/>
    </row>
    <row r="296">
      <c r="A296" s="186" t="n"/>
      <c r="B296" s="186" t="n"/>
      <c r="C296" s="186" t="n"/>
    </row>
    <row r="297">
      <c r="A297" s="186" t="n"/>
      <c r="B297" s="186" t="n"/>
      <c r="C297" s="186" t="n"/>
    </row>
    <row r="298">
      <c r="A298" s="186" t="n"/>
      <c r="B298" s="186" t="n"/>
      <c r="C298" s="186" t="n"/>
    </row>
    <row r="299">
      <c r="A299" s="186" t="n"/>
      <c r="B299" s="186" t="n"/>
      <c r="C299" s="186" t="n"/>
    </row>
    <row r="300">
      <c r="A300" s="186" t="n"/>
      <c r="B300" s="186" t="n"/>
      <c r="C300" s="186" t="n"/>
    </row>
    <row r="301">
      <c r="A301" s="186" t="n"/>
      <c r="B301" s="186" t="n"/>
      <c r="C301" s="186" t="n"/>
    </row>
    <row r="302">
      <c r="A302" s="186" t="n"/>
      <c r="B302" s="186" t="n"/>
      <c r="C302" s="186" t="n"/>
    </row>
    <row r="303">
      <c r="A303" s="186" t="n"/>
      <c r="B303" s="186" t="n"/>
      <c r="C303" s="186" t="n"/>
    </row>
    <row r="304">
      <c r="A304" s="186" t="n"/>
      <c r="B304" s="186" t="n"/>
      <c r="C304" s="186" t="n"/>
    </row>
    <row r="305">
      <c r="A305" s="186" t="n"/>
      <c r="B305" s="186" t="n"/>
      <c r="C305" s="186" t="n"/>
    </row>
    <row r="306">
      <c r="A306" s="186" t="n"/>
      <c r="B306" s="186" t="n"/>
      <c r="C306" s="186" t="n"/>
    </row>
    <row r="307">
      <c r="A307" s="186" t="n"/>
      <c r="B307" s="186" t="n"/>
      <c r="C307" s="186" t="n"/>
    </row>
    <row r="308">
      <c r="A308" s="186" t="n"/>
      <c r="B308" s="186" t="n"/>
      <c r="C308" s="186" t="n"/>
    </row>
    <row r="309">
      <c r="A309" s="186" t="n"/>
      <c r="B309" s="186" t="n"/>
      <c r="C309" s="186" t="n"/>
    </row>
    <row r="310">
      <c r="A310" s="186" t="n"/>
      <c r="B310" s="186" t="n"/>
      <c r="C310" s="186" t="n"/>
    </row>
    <row r="311">
      <c r="A311" s="186" t="n"/>
      <c r="B311" s="186" t="n"/>
      <c r="C311" s="186" t="n"/>
    </row>
    <row r="312">
      <c r="A312" s="186" t="n"/>
      <c r="B312" s="186" t="n"/>
      <c r="C312" s="186" t="n"/>
    </row>
    <row r="313">
      <c r="A313" s="186" t="n"/>
      <c r="B313" s="186" t="n"/>
      <c r="C313" s="186" t="n"/>
    </row>
    <row r="314">
      <c r="A314" s="186" t="n"/>
      <c r="B314" s="186" t="n"/>
      <c r="C314" s="186" t="n"/>
    </row>
    <row r="315">
      <c r="A315" s="186" t="n"/>
      <c r="B315" s="186" t="n"/>
      <c r="C315" s="186" t="n"/>
    </row>
    <row r="316">
      <c r="A316" s="186" t="n"/>
      <c r="B316" s="186" t="n"/>
      <c r="C316" s="186" t="n"/>
    </row>
    <row r="317">
      <c r="A317" s="186" t="n"/>
      <c r="B317" s="186" t="n"/>
      <c r="C317" s="186" t="n"/>
    </row>
    <row r="318">
      <c r="A318" s="186" t="n"/>
      <c r="B318" s="186" t="n"/>
      <c r="C318" s="186" t="n"/>
    </row>
    <row r="319">
      <c r="A319" s="186" t="n"/>
      <c r="B319" s="186" t="n"/>
      <c r="C319" s="186" t="n"/>
    </row>
    <row r="320">
      <c r="A320" s="186" t="n"/>
      <c r="B320" s="186" t="n"/>
      <c r="C320" s="186" t="n"/>
    </row>
    <row r="321">
      <c r="A321" s="186" t="n"/>
      <c r="B321" s="186" t="n"/>
      <c r="C321" s="186" t="n"/>
    </row>
    <row r="322">
      <c r="A322" s="186" t="n"/>
      <c r="B322" s="186" t="n"/>
      <c r="C322" s="186" t="n"/>
    </row>
    <row r="323">
      <c r="A323" s="186" t="n"/>
      <c r="B323" s="186" t="n"/>
      <c r="C323" s="186" t="n"/>
    </row>
    <row r="324">
      <c r="A324" s="186" t="n"/>
      <c r="B324" s="186" t="n"/>
      <c r="C324" s="186" t="n"/>
    </row>
    <row r="325">
      <c r="A325" s="186" t="n"/>
      <c r="B325" s="186" t="n"/>
      <c r="C325" s="186" t="n"/>
    </row>
    <row r="326">
      <c r="A326" s="186" t="n"/>
      <c r="B326" s="186" t="n"/>
      <c r="C326" s="186" t="n"/>
    </row>
    <row r="327">
      <c r="A327" s="186" t="n"/>
      <c r="B327" s="186" t="n"/>
      <c r="C327" s="186" t="n"/>
    </row>
    <row r="328">
      <c r="A328" s="186" t="n"/>
      <c r="B328" s="186" t="n"/>
      <c r="C328" s="186" t="n"/>
    </row>
    <row r="329">
      <c r="A329" s="186" t="n"/>
      <c r="B329" s="186" t="n"/>
      <c r="C329" s="186" t="n"/>
    </row>
    <row r="330">
      <c r="A330" s="186" t="n"/>
      <c r="B330" s="186" t="n"/>
      <c r="C330" s="186" t="n"/>
    </row>
    <row r="331">
      <c r="A331" s="186" t="n"/>
      <c r="B331" s="186" t="n"/>
      <c r="C331" s="186" t="n"/>
    </row>
    <row r="332">
      <c r="A332" s="186" t="n"/>
      <c r="B332" s="186" t="n"/>
      <c r="C332" s="186" t="n"/>
    </row>
    <row r="333">
      <c r="A333" s="186" t="n"/>
      <c r="B333" s="186" t="n"/>
      <c r="C333" s="186" t="n"/>
    </row>
    <row r="334">
      <c r="A334" s="186" t="n"/>
      <c r="B334" s="186" t="n"/>
      <c r="C334" s="186" t="n"/>
    </row>
    <row r="335">
      <c r="A335" s="186" t="n"/>
      <c r="B335" s="186" t="n"/>
      <c r="C335" s="186" t="n"/>
    </row>
    <row r="336">
      <c r="A336" s="186" t="n"/>
      <c r="B336" s="186" t="n"/>
      <c r="C336" s="186" t="n"/>
    </row>
    <row r="337">
      <c r="A337" s="186" t="n"/>
      <c r="B337" s="186" t="n"/>
      <c r="C337" s="186" t="n"/>
    </row>
    <row r="338">
      <c r="A338" s="186" t="n"/>
      <c r="B338" s="186" t="n"/>
      <c r="C338" s="186" t="n"/>
    </row>
    <row r="339">
      <c r="A339" s="186" t="n"/>
      <c r="B339" s="186" t="n"/>
      <c r="C339" s="186" t="n"/>
    </row>
    <row r="340">
      <c r="A340" s="186" t="n"/>
      <c r="B340" s="186" t="n"/>
      <c r="C340" s="186" t="n"/>
    </row>
    <row r="341">
      <c r="A341" s="186" t="n"/>
      <c r="B341" s="186" t="n"/>
      <c r="C341" s="186" t="n"/>
    </row>
    <row r="342">
      <c r="A342" s="186" t="n"/>
      <c r="B342" s="186" t="n"/>
      <c r="C342" s="186" t="n"/>
    </row>
    <row r="343">
      <c r="A343" s="186" t="n"/>
      <c r="B343" s="186" t="n"/>
      <c r="C343" s="186" t="n"/>
    </row>
    <row r="344">
      <c r="A344" s="186" t="n"/>
      <c r="B344" s="186" t="n"/>
      <c r="C344" s="186" t="n"/>
    </row>
    <row r="345">
      <c r="A345" s="186" t="n"/>
      <c r="B345" s="186" t="n"/>
      <c r="C345" s="186" t="n"/>
    </row>
    <row r="346">
      <c r="A346" s="186" t="n"/>
      <c r="B346" s="186" t="n"/>
      <c r="C346" s="186" t="n"/>
    </row>
    <row r="347">
      <c r="A347" s="186" t="n"/>
      <c r="B347" s="186" t="n"/>
      <c r="C347" s="186" t="n"/>
    </row>
    <row r="348">
      <c r="A348" s="186" t="n"/>
      <c r="B348" s="186" t="n"/>
      <c r="C348" s="186" t="n"/>
    </row>
    <row r="349">
      <c r="A349" s="186" t="n"/>
      <c r="B349" s="186" t="n"/>
      <c r="C349" s="186" t="n"/>
    </row>
    <row r="350">
      <c r="A350" s="186" t="n"/>
      <c r="B350" s="186" t="n"/>
      <c r="C350" s="186" t="n"/>
    </row>
    <row r="351">
      <c r="A351" s="186" t="n"/>
      <c r="B351" s="186" t="n"/>
      <c r="C351" s="186" t="n"/>
    </row>
    <row r="352">
      <c r="A352" s="186" t="n"/>
      <c r="B352" s="186" t="n"/>
      <c r="C352" s="186" t="n"/>
    </row>
    <row r="353">
      <c r="A353" s="186" t="n"/>
      <c r="B353" s="186" t="n"/>
      <c r="C353" s="186" t="n"/>
    </row>
    <row r="354">
      <c r="A354" s="186" t="n"/>
      <c r="B354" s="186" t="n"/>
      <c r="C354" s="186" t="n"/>
    </row>
    <row r="355">
      <c r="A355" s="186" t="n"/>
      <c r="B355" s="186" t="n"/>
      <c r="C355" s="186" t="n"/>
    </row>
    <row r="356">
      <c r="A356" s="186" t="n"/>
      <c r="B356" s="186" t="n"/>
      <c r="C356" s="186" t="n"/>
    </row>
    <row r="357">
      <c r="A357" s="186" t="n"/>
      <c r="B357" s="186" t="n"/>
      <c r="C357" s="186" t="n"/>
    </row>
    <row r="358">
      <c r="A358" s="186" t="n"/>
      <c r="B358" s="186" t="n"/>
      <c r="C358" s="186" t="n"/>
    </row>
    <row r="359">
      <c r="A359" s="186" t="n"/>
      <c r="B359" s="186" t="n"/>
      <c r="C359" s="186" t="n"/>
    </row>
    <row r="360">
      <c r="A360" s="186" t="n"/>
      <c r="B360" s="186" t="n"/>
      <c r="C360" s="186" t="n"/>
    </row>
    <row r="361">
      <c r="A361" s="186" t="n"/>
      <c r="B361" s="186" t="n"/>
      <c r="C361" s="186" t="n"/>
    </row>
    <row r="362">
      <c r="A362" s="186" t="n"/>
      <c r="B362" s="186" t="n"/>
      <c r="C362" s="186" t="n"/>
    </row>
    <row r="363">
      <c r="A363" s="186" t="n"/>
      <c r="B363" s="186" t="n"/>
      <c r="C363" s="186" t="n"/>
    </row>
    <row r="364">
      <c r="A364" s="186" t="n"/>
      <c r="B364" s="186" t="n"/>
      <c r="C364" s="186" t="n"/>
    </row>
    <row r="365">
      <c r="A365" s="186" t="n"/>
      <c r="B365" s="186" t="n"/>
      <c r="C365" s="186" t="n"/>
    </row>
    <row r="366">
      <c r="A366" s="186" t="n"/>
      <c r="B366" s="186" t="n"/>
      <c r="C366" s="186" t="n"/>
    </row>
    <row r="367">
      <c r="A367" s="186" t="n"/>
      <c r="B367" s="186" t="n"/>
      <c r="C367" s="186" t="n"/>
    </row>
    <row r="368">
      <c r="A368" s="186" t="n"/>
      <c r="B368" s="186" t="n"/>
      <c r="C368" s="186" t="n"/>
    </row>
    <row r="369">
      <c r="A369" s="186" t="n"/>
      <c r="B369" s="186" t="n"/>
      <c r="C369" s="186" t="n"/>
    </row>
    <row r="370">
      <c r="A370" s="186" t="n"/>
      <c r="B370" s="186" t="n"/>
      <c r="C370" s="186" t="n"/>
    </row>
    <row r="371">
      <c r="A371" s="186" t="n"/>
      <c r="B371" s="186" t="n"/>
      <c r="C371" s="186" t="n"/>
    </row>
    <row r="372">
      <c r="A372" s="186" t="n"/>
      <c r="B372" s="186" t="n"/>
      <c r="C372" s="186" t="n"/>
    </row>
    <row r="373">
      <c r="A373" s="186" t="n"/>
      <c r="B373" s="186" t="n"/>
      <c r="C373" s="186" t="n"/>
    </row>
    <row r="374">
      <c r="A374" s="186" t="n"/>
      <c r="B374" s="186" t="n"/>
      <c r="C374" s="186" t="n"/>
    </row>
    <row r="375">
      <c r="A375" s="186" t="n"/>
      <c r="B375" s="186" t="n"/>
      <c r="C375" s="186" t="n"/>
    </row>
    <row r="376">
      <c r="A376" s="186" t="n"/>
      <c r="B376" s="186" t="n"/>
      <c r="C376" s="186" t="n"/>
    </row>
    <row r="377">
      <c r="A377" s="186" t="n"/>
      <c r="B377" s="186" t="n"/>
      <c r="C377" s="186" t="n"/>
    </row>
    <row r="378">
      <c r="A378" s="186" t="n"/>
      <c r="B378" s="186" t="n"/>
      <c r="C378" s="186" t="n"/>
    </row>
    <row r="379">
      <c r="A379" s="186" t="n"/>
      <c r="B379" s="186" t="n"/>
      <c r="C379" s="186" t="n"/>
    </row>
    <row r="380">
      <c r="A380" s="186" t="n"/>
      <c r="B380" s="186" t="n"/>
      <c r="C380" s="186" t="n"/>
    </row>
    <row r="381">
      <c r="A381" s="186" t="n"/>
      <c r="B381" s="186" t="n"/>
      <c r="C381" s="186" t="n"/>
    </row>
    <row r="382">
      <c r="A382" s="186" t="n"/>
      <c r="B382" s="186" t="n"/>
      <c r="C382" s="186" t="n"/>
    </row>
    <row r="383">
      <c r="A383" s="186" t="n"/>
      <c r="B383" s="186" t="n"/>
      <c r="C383" s="186" t="n"/>
    </row>
    <row r="384">
      <c r="A384" s="186" t="n"/>
      <c r="B384" s="186" t="n"/>
      <c r="C384" s="186" t="n"/>
    </row>
    <row r="385">
      <c r="A385" s="186" t="n"/>
      <c r="B385" s="186" t="n"/>
      <c r="C385" s="186" t="n"/>
    </row>
    <row r="386">
      <c r="A386" s="186" t="n"/>
      <c r="B386" s="186" t="n"/>
      <c r="C386" s="186" t="n"/>
    </row>
    <row r="387">
      <c r="A387" s="186" t="n"/>
      <c r="B387" s="186" t="n"/>
      <c r="C387" s="186" t="n"/>
    </row>
    <row r="388">
      <c r="A388" s="186" t="n"/>
      <c r="B388" s="186" t="n"/>
      <c r="C388" s="186" t="n"/>
    </row>
    <row r="389">
      <c r="A389" s="186" t="n"/>
      <c r="B389" s="186" t="n"/>
      <c r="C389" s="186" t="n"/>
    </row>
    <row r="390">
      <c r="A390" s="186" t="n"/>
      <c r="B390" s="186" t="n"/>
      <c r="C390" s="186" t="n"/>
    </row>
    <row r="391">
      <c r="A391" s="186" t="n"/>
      <c r="B391" s="186" t="n"/>
      <c r="C391" s="186" t="n"/>
    </row>
    <row r="392">
      <c r="A392" s="186" t="n"/>
      <c r="B392" s="186" t="n"/>
      <c r="C392" s="186" t="n"/>
    </row>
    <row r="393">
      <c r="A393" s="186" t="n"/>
      <c r="B393" s="186" t="n"/>
      <c r="C393" s="186" t="n"/>
    </row>
    <row r="394">
      <c r="A394" s="186" t="n"/>
      <c r="B394" s="186" t="n"/>
      <c r="C394" s="186" t="n"/>
    </row>
    <row r="395">
      <c r="A395" s="186" t="n"/>
      <c r="B395" s="186" t="n"/>
      <c r="C395" s="186" t="n"/>
    </row>
    <row r="396">
      <c r="A396" s="186" t="n"/>
      <c r="B396" s="186" t="n"/>
      <c r="C396" s="186" t="n"/>
    </row>
    <row r="397">
      <c r="A397" s="186" t="n"/>
      <c r="B397" s="186" t="n"/>
      <c r="C397" s="186" t="n"/>
    </row>
    <row r="398">
      <c r="A398" s="186" t="n"/>
      <c r="B398" s="186" t="n"/>
      <c r="C398" s="186" t="n"/>
    </row>
    <row r="399">
      <c r="A399" s="186" t="n"/>
      <c r="B399" s="186" t="n"/>
      <c r="C399" s="186" t="n"/>
    </row>
    <row r="400">
      <c r="A400" s="186" t="n"/>
      <c r="B400" s="186" t="n"/>
      <c r="C400" s="186" t="n"/>
    </row>
    <row r="401">
      <c r="A401" s="186" t="n"/>
      <c r="B401" s="186" t="n"/>
      <c r="C401" s="186" t="n"/>
    </row>
    <row r="402">
      <c r="A402" s="186" t="n"/>
      <c r="B402" s="186" t="n"/>
      <c r="C402" s="186" t="n"/>
    </row>
    <row r="403">
      <c r="A403" s="186" t="n"/>
      <c r="B403" s="186" t="n"/>
      <c r="C403" s="186" t="n"/>
    </row>
    <row r="404">
      <c r="A404" s="186" t="n"/>
      <c r="B404" s="186" t="n"/>
      <c r="C404" s="186" t="n"/>
    </row>
    <row r="405">
      <c r="A405" s="186" t="n"/>
      <c r="B405" s="186" t="n"/>
      <c r="C405" s="186" t="n"/>
    </row>
    <row r="406">
      <c r="A406" s="186" t="n"/>
      <c r="B406" s="186" t="n"/>
      <c r="C406" s="186" t="n"/>
    </row>
    <row r="407">
      <c r="A407" s="186" t="n"/>
      <c r="B407" s="186" t="n"/>
      <c r="C407" s="186" t="n"/>
    </row>
    <row r="408">
      <c r="A408" s="186" t="n"/>
      <c r="B408" s="186" t="n"/>
      <c r="C408" s="186" t="n"/>
    </row>
    <row r="409">
      <c r="A409" s="186" t="n"/>
      <c r="B409" s="186" t="n"/>
      <c r="C409" s="186" t="n"/>
    </row>
    <row r="410">
      <c r="A410" s="186" t="n"/>
      <c r="B410" s="186" t="n"/>
      <c r="C410" s="186" t="n"/>
    </row>
    <row r="411">
      <c r="A411" s="186" t="n"/>
      <c r="B411" s="186" t="n"/>
      <c r="C411" s="186" t="n"/>
    </row>
    <row r="412">
      <c r="A412" s="186" t="n"/>
      <c r="B412" s="186" t="n"/>
      <c r="C412" s="186" t="n"/>
    </row>
    <row r="413">
      <c r="A413" s="186" t="n"/>
      <c r="B413" s="186" t="n"/>
      <c r="C413" s="186" t="n"/>
    </row>
    <row r="414">
      <c r="A414" s="186" t="n"/>
      <c r="B414" s="186" t="n"/>
      <c r="C414" s="186" t="n"/>
    </row>
    <row r="415">
      <c r="A415" s="186" t="n"/>
      <c r="B415" s="186" t="n"/>
      <c r="C415" s="186" t="n"/>
    </row>
    <row r="416">
      <c r="A416" s="186" t="n"/>
      <c r="B416" s="186" t="n"/>
      <c r="C416" s="186" t="n"/>
    </row>
    <row r="417">
      <c r="A417" s="186" t="n"/>
      <c r="B417" s="186" t="n"/>
      <c r="C417" s="186" t="n"/>
    </row>
    <row r="418">
      <c r="A418" s="186" t="n"/>
      <c r="B418" s="186" t="n"/>
      <c r="C418" s="186" t="n"/>
    </row>
    <row r="419">
      <c r="A419" s="186" t="n"/>
      <c r="B419" s="186" t="n"/>
      <c r="C419" s="186" t="n"/>
    </row>
    <row r="420">
      <c r="A420" s="186" t="n"/>
      <c r="B420" s="186" t="n"/>
      <c r="C420" s="186" t="n"/>
    </row>
    <row r="421">
      <c r="A421" s="186" t="n"/>
      <c r="B421" s="186" t="n"/>
      <c r="C421" s="186" t="n"/>
    </row>
    <row r="422">
      <c r="A422" s="186" t="n"/>
      <c r="B422" s="186" t="n"/>
      <c r="C422" s="186" t="n"/>
    </row>
    <row r="423">
      <c r="A423" s="186" t="n"/>
      <c r="B423" s="186" t="n"/>
      <c r="C423" s="186" t="n"/>
    </row>
    <row r="424">
      <c r="A424" s="186" t="n"/>
      <c r="B424" s="186" t="n"/>
      <c r="C424" s="186" t="n"/>
    </row>
    <row r="425">
      <c r="A425" s="186" t="n"/>
      <c r="B425" s="186" t="n"/>
      <c r="C425" s="186" t="n"/>
    </row>
    <row r="426">
      <c r="A426" s="186" t="n"/>
      <c r="B426" s="186" t="n"/>
      <c r="C426" s="186" t="n"/>
    </row>
    <row r="427">
      <c r="A427" s="186" t="n"/>
      <c r="B427" s="186" t="n"/>
      <c r="C427" s="186" t="n"/>
    </row>
    <row r="428">
      <c r="A428" s="186" t="n"/>
      <c r="B428" s="186" t="n"/>
      <c r="C428" s="186" t="n"/>
    </row>
    <row r="429">
      <c r="A429" s="186" t="n"/>
      <c r="B429" s="186" t="n"/>
      <c r="C429" s="186" t="n"/>
    </row>
    <row r="430">
      <c r="A430" s="186" t="n"/>
      <c r="B430" s="186" t="n"/>
      <c r="C430" s="186" t="n"/>
    </row>
    <row r="431">
      <c r="A431" s="186" t="n"/>
      <c r="B431" s="186" t="n"/>
      <c r="C431" s="186" t="n"/>
    </row>
    <row r="432">
      <c r="A432" s="186" t="n"/>
      <c r="B432" s="186" t="n"/>
      <c r="C432" s="186" t="n"/>
    </row>
    <row r="433">
      <c r="A433" s="186" t="n"/>
      <c r="B433" s="186" t="n"/>
      <c r="C433" s="186" t="n"/>
    </row>
    <row r="434">
      <c r="A434" s="186" t="n"/>
      <c r="B434" s="186" t="n"/>
      <c r="C434" s="186" t="n"/>
    </row>
    <row r="435">
      <c r="A435" s="186" t="n"/>
      <c r="B435" s="186" t="n"/>
      <c r="C435" s="186" t="n"/>
    </row>
    <row r="436">
      <c r="A436" s="186" t="n"/>
      <c r="B436" s="186" t="n"/>
      <c r="C436" s="186" t="n"/>
    </row>
    <row r="437">
      <c r="A437" s="186" t="n"/>
      <c r="B437" s="186" t="n"/>
      <c r="C437" s="186" t="n"/>
    </row>
    <row r="438">
      <c r="A438" s="186" t="n"/>
      <c r="B438" s="186" t="n"/>
      <c r="C438" s="186" t="n"/>
    </row>
    <row r="439">
      <c r="A439" s="186" t="n"/>
      <c r="B439" s="186" t="n"/>
      <c r="C439" s="186" t="n"/>
    </row>
    <row r="440">
      <c r="A440" s="186" t="n"/>
      <c r="B440" s="186" t="n"/>
      <c r="C440" s="186" t="n"/>
    </row>
    <row r="441">
      <c r="A441" s="186" t="n"/>
      <c r="B441" s="186" t="n"/>
      <c r="C441" s="186" t="n"/>
    </row>
    <row r="442">
      <c r="A442" s="186" t="n"/>
      <c r="B442" s="186" t="n"/>
      <c r="C442" s="186" t="n"/>
    </row>
    <row r="443">
      <c r="A443" s="186" t="n"/>
      <c r="B443" s="186" t="n"/>
      <c r="C443" s="186" t="n"/>
    </row>
    <row r="444">
      <c r="A444" s="186" t="n"/>
      <c r="B444" s="186" t="n"/>
      <c r="C444" s="186" t="n"/>
    </row>
    <row r="445">
      <c r="A445" s="186" t="n"/>
      <c r="B445" s="186" t="n"/>
      <c r="C445" s="186" t="n"/>
    </row>
    <row r="446">
      <c r="A446" s="186" t="n"/>
      <c r="B446" s="186" t="n"/>
      <c r="C446" s="186" t="n"/>
    </row>
    <row r="447">
      <c r="A447" s="186" t="n"/>
      <c r="B447" s="186" t="n"/>
      <c r="C447" s="186" t="n"/>
    </row>
    <row r="448">
      <c r="A448" s="186" t="n"/>
      <c r="B448" s="186" t="n"/>
      <c r="C448" s="186" t="n"/>
    </row>
    <row r="449">
      <c r="A449" s="186" t="n"/>
      <c r="B449" s="186" t="n"/>
      <c r="C449" s="186" t="n"/>
    </row>
    <row r="450">
      <c r="A450" s="186" t="n"/>
      <c r="B450" s="186" t="n"/>
      <c r="C450" s="186" t="n"/>
    </row>
    <row r="451">
      <c r="A451" s="186" t="n"/>
      <c r="B451" s="186" t="n"/>
      <c r="C451" s="186" t="n"/>
    </row>
    <row r="452">
      <c r="A452" s="186" t="n"/>
      <c r="B452" s="186" t="n"/>
      <c r="C452" s="186" t="n"/>
    </row>
    <row r="453">
      <c r="A453" s="186" t="n"/>
      <c r="B453" s="186" t="n"/>
      <c r="C453" s="186" t="n"/>
    </row>
    <row r="454">
      <c r="A454" s="186" t="n"/>
      <c r="B454" s="186" t="n"/>
      <c r="C454" s="186" t="n"/>
    </row>
    <row r="455">
      <c r="A455" s="186" t="n"/>
      <c r="B455" s="186" t="n"/>
      <c r="C455" s="186" t="n"/>
    </row>
    <row r="456">
      <c r="A456" s="186" t="n"/>
      <c r="B456" s="186" t="n"/>
      <c r="C456" s="186" t="n"/>
    </row>
    <row r="457">
      <c r="A457" s="186" t="n"/>
      <c r="B457" s="186" t="n"/>
      <c r="C457" s="186" t="n"/>
    </row>
    <row r="458">
      <c r="A458" s="186" t="n"/>
      <c r="B458" s="186" t="n"/>
      <c r="C458" s="186" t="n"/>
    </row>
    <row r="459">
      <c r="A459" s="186" t="n"/>
      <c r="B459" s="186" t="n"/>
      <c r="C459" s="186" t="n"/>
    </row>
    <row r="460">
      <c r="A460" s="186" t="n"/>
      <c r="B460" s="186" t="n"/>
      <c r="C460" s="186" t="n"/>
    </row>
    <row r="461">
      <c r="A461" s="186" t="n"/>
      <c r="B461" s="186" t="n"/>
      <c r="C461" s="186" t="n"/>
    </row>
    <row r="462">
      <c r="A462" s="186" t="n"/>
      <c r="B462" s="186" t="n"/>
      <c r="C462" s="186" t="n"/>
    </row>
    <row r="463">
      <c r="A463" s="186" t="n"/>
      <c r="B463" s="186" t="n"/>
      <c r="C463" s="186" t="n"/>
    </row>
    <row r="464">
      <c r="A464" s="186" t="n"/>
      <c r="B464" s="186" t="n"/>
      <c r="C464" s="186" t="n"/>
    </row>
    <row r="465">
      <c r="A465" s="186" t="n"/>
      <c r="B465" s="186" t="n"/>
      <c r="C465" s="186" t="n"/>
    </row>
    <row r="466">
      <c r="A466" s="186" t="n"/>
      <c r="B466" s="186" t="n"/>
      <c r="C466" s="186" t="n"/>
    </row>
    <row r="467">
      <c r="A467" s="186" t="n"/>
      <c r="B467" s="186" t="n"/>
      <c r="C467" s="186" t="n"/>
    </row>
    <row r="468">
      <c r="A468" s="186" t="n"/>
      <c r="B468" s="186" t="n"/>
      <c r="C468" s="186" t="n"/>
    </row>
    <row r="469">
      <c r="A469" s="186" t="n"/>
      <c r="B469" s="186" t="n"/>
      <c r="C469" s="186" t="n"/>
    </row>
    <row r="470">
      <c r="A470" s="186" t="n"/>
      <c r="B470" s="186" t="n"/>
      <c r="C470" s="186" t="n"/>
    </row>
    <row r="471">
      <c r="A471" s="186" t="n"/>
      <c r="B471" s="186" t="n"/>
      <c r="C471" s="186" t="n"/>
    </row>
    <row r="472">
      <c r="A472" s="186" t="n"/>
      <c r="B472" s="186" t="n"/>
      <c r="C472" s="186" t="n"/>
    </row>
    <row r="473">
      <c r="A473" s="186" t="n"/>
      <c r="B473" s="186" t="n"/>
      <c r="C473" s="186" t="n"/>
    </row>
    <row r="474">
      <c r="A474" s="186" t="n"/>
      <c r="B474" s="186" t="n"/>
      <c r="C474" s="186" t="n"/>
    </row>
    <row r="475">
      <c r="A475" s="186" t="n"/>
      <c r="B475" s="186" t="n"/>
      <c r="C475" s="186" t="n"/>
    </row>
    <row r="476">
      <c r="A476" s="186" t="n"/>
      <c r="B476" s="186" t="n"/>
      <c r="C476" s="186" t="n"/>
    </row>
    <row r="477">
      <c r="A477" s="186" t="n"/>
      <c r="B477" s="186" t="n"/>
      <c r="C477" s="186" t="n"/>
    </row>
    <row r="478">
      <c r="A478" s="186" t="n"/>
      <c r="B478" s="186" t="n"/>
      <c r="C478" s="186" t="n"/>
    </row>
    <row r="479">
      <c r="A479" s="186" t="n"/>
      <c r="B479" s="186" t="n"/>
      <c r="C479" s="186" t="n"/>
    </row>
    <row r="480">
      <c r="A480" s="186" t="n"/>
      <c r="B480" s="186" t="n"/>
      <c r="C480" s="186" t="n"/>
    </row>
    <row r="481">
      <c r="A481" s="186" t="n"/>
      <c r="B481" s="186" t="n"/>
      <c r="C481" s="186" t="n"/>
    </row>
    <row r="482">
      <c r="A482" s="186" t="n"/>
      <c r="B482" s="186" t="n"/>
      <c r="C482" s="186" t="n"/>
    </row>
    <row r="483">
      <c r="A483" s="186" t="n"/>
      <c r="B483" s="186" t="n"/>
      <c r="C483" s="186" t="n"/>
    </row>
    <row r="484">
      <c r="A484" s="186" t="n"/>
      <c r="B484" s="186" t="n"/>
      <c r="C484" s="186" t="n"/>
    </row>
    <row r="485">
      <c r="A485" s="186" t="n"/>
      <c r="B485" s="186" t="n"/>
      <c r="C485" s="186" t="n"/>
    </row>
    <row r="486">
      <c r="A486" s="186" t="n"/>
      <c r="B486" s="186" t="n"/>
      <c r="C486" s="186" t="n"/>
    </row>
    <row r="487">
      <c r="A487" s="186" t="n"/>
      <c r="B487" s="186" t="n"/>
      <c r="C487" s="186" t="n"/>
    </row>
    <row r="488">
      <c r="A488" s="186" t="n"/>
      <c r="B488" s="186" t="n"/>
      <c r="C488" s="186" t="n"/>
    </row>
    <row r="489">
      <c r="A489" s="186" t="n"/>
      <c r="B489" s="186" t="n"/>
      <c r="C489" s="186" t="n"/>
    </row>
    <row r="490">
      <c r="A490" s="186" t="n"/>
      <c r="B490" s="186" t="n"/>
      <c r="C490" s="186" t="n"/>
    </row>
    <row r="491">
      <c r="A491" s="186" t="n"/>
      <c r="B491" s="186" t="n"/>
      <c r="C491" s="186" t="n"/>
    </row>
    <row r="492">
      <c r="A492" s="186" t="n"/>
      <c r="B492" s="186" t="n"/>
      <c r="C492" s="186" t="n"/>
    </row>
    <row r="493">
      <c r="A493" s="186" t="n"/>
      <c r="B493" s="186" t="n"/>
      <c r="C493" s="186" t="n"/>
    </row>
    <row r="494">
      <c r="A494" s="186" t="n"/>
      <c r="B494" s="186" t="n"/>
      <c r="C494" s="186" t="n"/>
    </row>
    <row r="495">
      <c r="A495" s="186" t="n"/>
      <c r="B495" s="186" t="n"/>
      <c r="C495" s="186" t="n"/>
    </row>
    <row r="496">
      <c r="A496" s="186" t="n"/>
      <c r="B496" s="186" t="n"/>
      <c r="C496" s="186" t="n"/>
    </row>
    <row r="497">
      <c r="A497" s="186" t="n"/>
      <c r="B497" s="186" t="n"/>
      <c r="C497" s="186" t="n"/>
    </row>
    <row r="498">
      <c r="A498" s="186" t="n"/>
      <c r="B498" s="186" t="n"/>
      <c r="C498" s="186" t="n"/>
    </row>
    <row r="499">
      <c r="A499" s="186" t="n"/>
      <c r="B499" s="186" t="n"/>
      <c r="C499" s="186" t="n"/>
    </row>
    <row r="500">
      <c r="A500" s="186" t="n"/>
      <c r="B500" s="186" t="n"/>
      <c r="C500" s="186" t="n"/>
    </row>
    <row r="501">
      <c r="A501" s="186" t="n"/>
      <c r="B501" s="186" t="n"/>
      <c r="C501" s="186" t="n"/>
    </row>
    <row r="502">
      <c r="A502" s="186" t="n"/>
      <c r="B502" s="186" t="n"/>
      <c r="C502" s="186" t="n"/>
    </row>
    <row r="503">
      <c r="A503" s="186" t="n"/>
      <c r="B503" s="186" t="n"/>
      <c r="C503" s="186" t="n"/>
    </row>
    <row r="504">
      <c r="A504" s="186" t="n"/>
      <c r="B504" s="186" t="n"/>
      <c r="C504" s="186" t="n"/>
    </row>
    <row r="505">
      <c r="A505" s="186" t="n"/>
      <c r="B505" s="186" t="n"/>
      <c r="C505" s="186" t="n"/>
    </row>
    <row r="506">
      <c r="A506" s="186" t="n"/>
      <c r="B506" s="186" t="n"/>
      <c r="C506" s="186" t="n"/>
    </row>
    <row r="507">
      <c r="A507" s="186" t="n"/>
      <c r="B507" s="186" t="n"/>
      <c r="C507" s="186" t="n"/>
    </row>
    <row r="508">
      <c r="A508" s="186" t="n"/>
      <c r="B508" s="186" t="n"/>
      <c r="C508" s="186" t="n"/>
    </row>
    <row r="509">
      <c r="A509" s="186" t="n"/>
      <c r="B509" s="186" t="n"/>
      <c r="C509" s="186" t="n"/>
    </row>
    <row r="510">
      <c r="A510" s="186" t="n"/>
      <c r="B510" s="186" t="n"/>
      <c r="C510" s="186" t="n"/>
    </row>
    <row r="511">
      <c r="A511" s="186" t="n"/>
      <c r="B511" s="186" t="n"/>
      <c r="C511" s="186" t="n"/>
    </row>
    <row r="512">
      <c r="A512" s="186" t="n"/>
      <c r="B512" s="186" t="n"/>
      <c r="C512" s="186" t="n"/>
    </row>
    <row r="513">
      <c r="A513" s="186" t="n"/>
      <c r="B513" s="186" t="n"/>
      <c r="C513" s="186" t="n"/>
    </row>
    <row r="514">
      <c r="A514" s="186" t="n"/>
      <c r="B514" s="186" t="n"/>
      <c r="C514" s="186" t="n"/>
    </row>
    <row r="515">
      <c r="A515" s="186" t="n"/>
      <c r="B515" s="186" t="n"/>
      <c r="C515" s="186" t="n"/>
    </row>
    <row r="516">
      <c r="A516" s="186" t="n"/>
      <c r="B516" s="186" t="n"/>
      <c r="C516" s="186" t="n"/>
    </row>
    <row r="517">
      <c r="A517" s="186" t="n"/>
      <c r="B517" s="186" t="n"/>
      <c r="C517" s="186" t="n"/>
    </row>
    <row r="518">
      <c r="A518" s="186" t="n"/>
      <c r="B518" s="186" t="n"/>
      <c r="C518" s="186" t="n"/>
    </row>
    <row r="519">
      <c r="A519" s="186" t="n"/>
      <c r="B519" s="186" t="n"/>
      <c r="C519" s="186" t="n"/>
    </row>
    <row r="520">
      <c r="A520" s="186" t="n"/>
      <c r="B520" s="186" t="n"/>
      <c r="C520" s="186" t="n"/>
    </row>
    <row r="521">
      <c r="A521" s="186" t="n"/>
      <c r="B521" s="186" t="n"/>
      <c r="C521" s="186" t="n"/>
    </row>
    <row r="522">
      <c r="A522" s="186" t="n"/>
      <c r="B522" s="186" t="n"/>
      <c r="C522" s="186" t="n"/>
    </row>
    <row r="523">
      <c r="A523" s="186" t="n"/>
      <c r="B523" s="186" t="n"/>
      <c r="C523" s="186" t="n"/>
    </row>
    <row r="524">
      <c r="A524" s="186" t="n"/>
      <c r="B524" s="186" t="n"/>
      <c r="C524" s="186" t="n"/>
    </row>
    <row r="525">
      <c r="A525" s="186" t="n"/>
      <c r="B525" s="186" t="n"/>
      <c r="C525" s="186" t="n"/>
    </row>
    <row r="526">
      <c r="A526" s="186" t="n"/>
      <c r="B526" s="186" t="n"/>
      <c r="C526" s="186" t="n"/>
    </row>
    <row r="527">
      <c r="A527" s="186" t="n"/>
      <c r="B527" s="186" t="n"/>
      <c r="C527" s="186" t="n"/>
    </row>
    <row r="528">
      <c r="A528" s="186" t="n"/>
      <c r="B528" s="186" t="n"/>
      <c r="C528" s="186" t="n"/>
    </row>
    <row r="529">
      <c r="A529" s="186" t="n"/>
      <c r="B529" s="186" t="n"/>
      <c r="C529" s="186" t="n"/>
    </row>
    <row r="530">
      <c r="A530" s="186" t="n"/>
      <c r="B530" s="186" t="n"/>
      <c r="C530" s="186" t="n"/>
    </row>
    <row r="531">
      <c r="A531" s="186" t="n"/>
      <c r="B531" s="186" t="n"/>
      <c r="C531" s="186" t="n"/>
    </row>
    <row r="532">
      <c r="A532" s="186" t="n"/>
      <c r="B532" s="186" t="n"/>
      <c r="C532" s="186" t="n"/>
    </row>
    <row r="533">
      <c r="A533" s="186" t="n"/>
      <c r="B533" s="186" t="n"/>
      <c r="C533" s="186" t="n"/>
    </row>
    <row r="534">
      <c r="A534" s="186" t="n"/>
      <c r="B534" s="186" t="n"/>
      <c r="C534" s="186" t="n"/>
    </row>
    <row r="535">
      <c r="A535" s="186" t="n"/>
      <c r="B535" s="186" t="n"/>
      <c r="C535" s="186" t="n"/>
    </row>
    <row r="536">
      <c r="A536" s="186" t="n"/>
      <c r="B536" s="186" t="n"/>
      <c r="C536" s="186" t="n"/>
    </row>
    <row r="537">
      <c r="A537" s="186" t="n"/>
      <c r="B537" s="186" t="n"/>
      <c r="C537" s="186" t="n"/>
    </row>
    <row r="538">
      <c r="A538" s="186" t="n"/>
      <c r="B538" s="186" t="n"/>
      <c r="C538" s="186" t="n"/>
    </row>
    <row r="539">
      <c r="A539" s="186" t="n"/>
      <c r="B539" s="186" t="n"/>
      <c r="C539" s="186" t="n"/>
    </row>
    <row r="540">
      <c r="A540" s="186" t="n"/>
      <c r="B540" s="186" t="n"/>
      <c r="C540" s="186" t="n"/>
    </row>
    <row r="541">
      <c r="A541" s="186" t="n"/>
      <c r="B541" s="186" t="n"/>
      <c r="C541" s="186" t="n"/>
    </row>
    <row r="542">
      <c r="A542" s="186" t="n"/>
      <c r="B542" s="186" t="n"/>
      <c r="C542" s="186" t="n"/>
    </row>
    <row r="543">
      <c r="A543" s="186" t="n"/>
      <c r="B543" s="186" t="n"/>
      <c r="C543" s="186" t="n"/>
    </row>
    <row r="544">
      <c r="A544" s="186" t="n"/>
      <c r="B544" s="186" t="n"/>
      <c r="C544" s="186" t="n"/>
    </row>
    <row r="545">
      <c r="A545" s="186" t="n"/>
      <c r="B545" s="186" t="n"/>
      <c r="C545" s="186" t="n"/>
    </row>
    <row r="546">
      <c r="A546" s="186" t="n"/>
      <c r="B546" s="186" t="n"/>
      <c r="C546" s="186" t="n"/>
    </row>
    <row r="547">
      <c r="A547" s="186" t="n"/>
      <c r="B547" s="186" t="n"/>
      <c r="C547" s="186" t="n"/>
    </row>
    <row r="548">
      <c r="A548" s="186" t="n"/>
      <c r="B548" s="186" t="n"/>
      <c r="C548" s="186" t="n"/>
    </row>
    <row r="549">
      <c r="A549" s="186" t="n"/>
      <c r="B549" s="186" t="n"/>
      <c r="C549" s="186" t="n"/>
    </row>
    <row r="550">
      <c r="A550" s="186" t="n"/>
      <c r="B550" s="186" t="n"/>
      <c r="C550" s="186" t="n"/>
    </row>
    <row r="551">
      <c r="A551" s="186" t="n"/>
      <c r="B551" s="186" t="n"/>
      <c r="C551" s="186" t="n"/>
    </row>
    <row r="552">
      <c r="A552" s="186" t="n"/>
      <c r="B552" s="186" t="n"/>
      <c r="C552" s="186" t="n"/>
    </row>
    <row r="553">
      <c r="A553" s="186" t="n"/>
      <c r="B553" s="186" t="n"/>
      <c r="C553" s="186" t="n"/>
    </row>
    <row r="554">
      <c r="A554" s="186" t="n"/>
      <c r="B554" s="186" t="n"/>
      <c r="C554" s="186" t="n"/>
    </row>
    <row r="555">
      <c r="A555" s="186" t="n"/>
      <c r="B555" s="186" t="n"/>
      <c r="C555" s="186" t="n"/>
    </row>
    <row r="556">
      <c r="A556" s="186" t="n"/>
      <c r="B556" s="186" t="n"/>
      <c r="C556" s="186" t="n"/>
    </row>
    <row r="557">
      <c r="A557" s="186" t="n"/>
      <c r="B557" s="186" t="n"/>
      <c r="C557" s="186" t="n"/>
    </row>
    <row r="558">
      <c r="A558" s="186" t="n"/>
      <c r="B558" s="186" t="n"/>
      <c r="C558" s="186" t="n"/>
    </row>
    <row r="559">
      <c r="A559" s="186" t="n"/>
      <c r="B559" s="186" t="n"/>
      <c r="C559" s="186" t="n"/>
    </row>
    <row r="560">
      <c r="A560" s="186" t="n"/>
      <c r="B560" s="186" t="n"/>
      <c r="C560" s="186" t="n"/>
    </row>
    <row r="561">
      <c r="A561" s="186" t="n"/>
      <c r="B561" s="186" t="n"/>
      <c r="C561" s="186" t="n"/>
    </row>
    <row r="562">
      <c r="A562" s="186" t="n"/>
      <c r="B562" s="186" t="n"/>
      <c r="C562" s="186" t="n"/>
    </row>
    <row r="563">
      <c r="A563" s="186" t="n"/>
      <c r="B563" s="186" t="n"/>
      <c r="C563" s="186" t="n"/>
    </row>
    <row r="564">
      <c r="A564" s="186" t="n"/>
      <c r="B564" s="186" t="n"/>
      <c r="C564" s="186" t="n"/>
    </row>
    <row r="565">
      <c r="A565" s="186" t="n"/>
      <c r="B565" s="186" t="n"/>
      <c r="C565" s="186" t="n"/>
    </row>
    <row r="566">
      <c r="A566" s="186" t="n"/>
      <c r="B566" s="186" t="n"/>
      <c r="C566" s="186" t="n"/>
    </row>
    <row r="567">
      <c r="A567" s="186" t="n"/>
      <c r="B567" s="186" t="n"/>
      <c r="C567" s="186" t="n"/>
    </row>
    <row r="568">
      <c r="A568" s="186" t="n"/>
      <c r="B568" s="186" t="n"/>
      <c r="C568" s="186" t="n"/>
    </row>
    <row r="569">
      <c r="A569" s="186" t="n"/>
      <c r="B569" s="186" t="n"/>
      <c r="C569" s="186" t="n"/>
    </row>
    <row r="570">
      <c r="A570" s="186" t="n"/>
      <c r="B570" s="186" t="n"/>
      <c r="C570" s="186" t="n"/>
    </row>
    <row r="571">
      <c r="A571" s="186" t="n"/>
      <c r="B571" s="186" t="n"/>
      <c r="C571" s="186" t="n"/>
    </row>
    <row r="572">
      <c r="A572" s="186" t="n"/>
      <c r="B572" s="186" t="n"/>
      <c r="C572" s="186" t="n"/>
    </row>
    <row r="573">
      <c r="A573" s="186" t="n"/>
      <c r="B573" s="186" t="n"/>
      <c r="C573" s="186" t="n"/>
    </row>
    <row r="574">
      <c r="A574" s="186" t="n"/>
      <c r="B574" s="186" t="n"/>
      <c r="C574" s="186" t="n"/>
    </row>
    <row r="575">
      <c r="A575" s="186" t="n"/>
      <c r="B575" s="186" t="n"/>
      <c r="C575" s="186" t="n"/>
    </row>
    <row r="576">
      <c r="A576" s="186" t="n"/>
      <c r="B576" s="186" t="n"/>
      <c r="C576" s="186" t="n"/>
    </row>
    <row r="577">
      <c r="A577" s="186" t="n"/>
      <c r="B577" s="186" t="n"/>
      <c r="C577" s="186" t="n"/>
    </row>
    <row r="578">
      <c r="A578" s="186" t="n"/>
      <c r="B578" s="186" t="n"/>
      <c r="C578" s="186" t="n"/>
    </row>
    <row r="579">
      <c r="A579" s="186" t="n"/>
      <c r="B579" s="186" t="n"/>
      <c r="C579" s="186" t="n"/>
    </row>
    <row r="580">
      <c r="A580" s="186" t="n"/>
      <c r="B580" s="186" t="n"/>
      <c r="C580" s="186" t="n"/>
    </row>
    <row r="581">
      <c r="A581" s="186" t="n"/>
      <c r="B581" s="186" t="n"/>
      <c r="C581" s="186" t="n"/>
    </row>
    <row r="582">
      <c r="A582" s="186" t="n"/>
      <c r="B582" s="186" t="n"/>
      <c r="C582" s="186" t="n"/>
    </row>
    <row r="583">
      <c r="A583" s="186" t="n"/>
      <c r="B583" s="186" t="n"/>
      <c r="C583" s="186" t="n"/>
    </row>
    <row r="584">
      <c r="A584" s="186" t="n"/>
      <c r="B584" s="186" t="n"/>
      <c r="C584" s="186" t="n"/>
    </row>
    <row r="585">
      <c r="A585" s="186" t="n"/>
      <c r="B585" s="186" t="n"/>
      <c r="C585" s="186" t="n"/>
    </row>
    <row r="586">
      <c r="A586" s="186" t="n"/>
      <c r="B586" s="186" t="n"/>
      <c r="C586" s="186" t="n"/>
    </row>
    <row r="587">
      <c r="A587" s="186" t="n"/>
      <c r="B587" s="186" t="n"/>
      <c r="C587" s="186" t="n"/>
    </row>
    <row r="588">
      <c r="A588" s="186" t="n"/>
      <c r="B588" s="186" t="n"/>
      <c r="C588" s="186" t="n"/>
    </row>
    <row r="589">
      <c r="A589" s="186" t="n"/>
      <c r="B589" s="186" t="n"/>
      <c r="C589" s="186" t="n"/>
    </row>
    <row r="590">
      <c r="A590" s="186" t="n"/>
      <c r="B590" s="186" t="n"/>
      <c r="C590" s="186" t="n"/>
    </row>
    <row r="591">
      <c r="A591" s="186" t="n"/>
      <c r="B591" s="186" t="n"/>
      <c r="C591" s="186" t="n"/>
    </row>
    <row r="592">
      <c r="A592" s="186" t="n"/>
      <c r="B592" s="186" t="n"/>
      <c r="C592" s="186" t="n"/>
    </row>
    <row r="593">
      <c r="A593" s="186" t="n"/>
      <c r="B593" s="186" t="n"/>
      <c r="C593" s="186" t="n"/>
    </row>
    <row r="594">
      <c r="A594" s="186" t="n"/>
      <c r="B594" s="186" t="n"/>
      <c r="C594" s="186" t="n"/>
    </row>
    <row r="595">
      <c r="A595" s="186" t="n"/>
      <c r="B595" s="186" t="n"/>
      <c r="C595" s="186" t="n"/>
    </row>
    <row r="596">
      <c r="A596" s="186" t="n"/>
      <c r="B596" s="186" t="n"/>
      <c r="C596" s="186" t="n"/>
    </row>
    <row r="597">
      <c r="A597" s="186" t="n"/>
      <c r="B597" s="186" t="n"/>
      <c r="C597" s="186" t="n"/>
    </row>
    <row r="598">
      <c r="A598" s="186" t="n"/>
      <c r="B598" s="186" t="n"/>
      <c r="C598" s="186" t="n"/>
    </row>
    <row r="599">
      <c r="A599" s="186" t="n"/>
      <c r="B599" s="186" t="n"/>
      <c r="C599" s="186" t="n"/>
    </row>
    <row r="600">
      <c r="A600" s="186" t="n"/>
      <c r="B600" s="186" t="n"/>
      <c r="C600" s="186" t="n"/>
    </row>
    <row r="601">
      <c r="A601" s="186" t="n"/>
      <c r="B601" s="186" t="n"/>
      <c r="C601" s="186" t="n"/>
    </row>
    <row r="602">
      <c r="A602" s="186" t="n"/>
      <c r="B602" s="186" t="n"/>
      <c r="C602" s="186" t="n"/>
    </row>
    <row r="603">
      <c r="A603" s="186" t="n"/>
      <c r="B603" s="186" t="n"/>
      <c r="C603" s="186" t="n"/>
    </row>
    <row r="604">
      <c r="A604" s="186" t="n"/>
      <c r="B604" s="186" t="n"/>
      <c r="C604" s="186" t="n"/>
    </row>
    <row r="605">
      <c r="A605" s="186" t="n"/>
      <c r="B605" s="186" t="n"/>
      <c r="C605" s="186" t="n"/>
    </row>
    <row r="606">
      <c r="A606" s="186" t="n"/>
      <c r="B606" s="186" t="n"/>
      <c r="C606" s="186" t="n"/>
    </row>
    <row r="607">
      <c r="A607" s="186" t="n"/>
      <c r="B607" s="186" t="n"/>
      <c r="C607" s="186" t="n"/>
    </row>
    <row r="608">
      <c r="A608" s="186" t="n"/>
      <c r="B608" s="186" t="n"/>
      <c r="C608" s="186" t="n"/>
    </row>
    <row r="609">
      <c r="A609" s="186" t="n"/>
      <c r="B609" s="186" t="n"/>
      <c r="C609" s="186" t="n"/>
    </row>
    <row r="610">
      <c r="A610" s="186" t="n"/>
      <c r="B610" s="186" t="n"/>
      <c r="C610" s="186" t="n"/>
    </row>
    <row r="611">
      <c r="A611" s="186" t="n"/>
      <c r="B611" s="186" t="n"/>
      <c r="C611" s="186" t="n"/>
    </row>
    <row r="612">
      <c r="A612" s="186" t="n"/>
      <c r="B612" s="186" t="n"/>
      <c r="C612" s="186" t="n"/>
    </row>
    <row r="613">
      <c r="A613" s="186" t="n"/>
      <c r="B613" s="186" t="n"/>
      <c r="C613" s="186" t="n"/>
    </row>
    <row r="614">
      <c r="A614" s="186" t="n"/>
      <c r="B614" s="186" t="n"/>
      <c r="C614" s="186" t="n"/>
    </row>
    <row r="615">
      <c r="A615" s="186" t="n"/>
      <c r="B615" s="186" t="n"/>
      <c r="C615" s="186" t="n"/>
    </row>
    <row r="616">
      <c r="A616" s="186" t="n"/>
      <c r="B616" s="186" t="n"/>
      <c r="C616" s="186" t="n"/>
    </row>
    <row r="617">
      <c r="A617" s="186" t="n"/>
      <c r="B617" s="186" t="n"/>
      <c r="C617" s="186" t="n"/>
    </row>
    <row r="618">
      <c r="A618" s="186" t="n"/>
      <c r="B618" s="186" t="n"/>
      <c r="C618" s="186" t="n"/>
    </row>
    <row r="619">
      <c r="A619" s="186" t="n"/>
      <c r="B619" s="186" t="n"/>
      <c r="C619" s="186" t="n"/>
    </row>
    <row r="620">
      <c r="A620" s="186" t="n"/>
      <c r="B620" s="186" t="n"/>
      <c r="C620" s="186" t="n"/>
    </row>
    <row r="621">
      <c r="A621" s="186" t="n"/>
      <c r="B621" s="186" t="n"/>
      <c r="C621" s="186" t="n"/>
    </row>
    <row r="622">
      <c r="A622" s="186" t="n"/>
      <c r="B622" s="186" t="n"/>
      <c r="C622" s="186" t="n"/>
    </row>
    <row r="623">
      <c r="A623" s="186" t="n"/>
      <c r="B623" s="186" t="n"/>
      <c r="C623" s="186" t="n"/>
    </row>
    <row r="624">
      <c r="A624" s="186" t="n"/>
      <c r="B624" s="186" t="n"/>
      <c r="C624" s="186" t="n"/>
    </row>
    <row r="625">
      <c r="A625" s="186" t="n"/>
      <c r="B625" s="186" t="n"/>
      <c r="C625" s="186" t="n"/>
    </row>
    <row r="626">
      <c r="A626" s="186" t="n"/>
      <c r="B626" s="186" t="n"/>
      <c r="C626" s="186" t="n"/>
    </row>
    <row r="627">
      <c r="A627" s="186" t="n"/>
      <c r="B627" s="186" t="n"/>
      <c r="C627" s="186" t="n"/>
    </row>
    <row r="628">
      <c r="A628" s="186" t="n"/>
      <c r="B628" s="186" t="n"/>
      <c r="C628" s="186" t="n"/>
    </row>
    <row r="629">
      <c r="A629" s="186" t="n"/>
      <c r="B629" s="186" t="n"/>
      <c r="C629" s="186" t="n"/>
    </row>
    <row r="630">
      <c r="A630" s="186" t="n"/>
      <c r="B630" s="186" t="n"/>
      <c r="C630" s="186" t="n"/>
    </row>
    <row r="631">
      <c r="A631" s="186" t="n"/>
      <c r="B631" s="186" t="n"/>
      <c r="C631" s="186" t="n"/>
    </row>
    <row r="632">
      <c r="A632" s="186" t="n"/>
      <c r="B632" s="186" t="n"/>
      <c r="C632" s="186" t="n"/>
    </row>
    <row r="633">
      <c r="A633" s="186" t="n"/>
      <c r="B633" s="186" t="n"/>
      <c r="C633" s="186" t="n"/>
    </row>
    <row r="634">
      <c r="A634" s="186" t="n"/>
      <c r="B634" s="186" t="n"/>
      <c r="C634" s="186" t="n"/>
    </row>
    <row r="635">
      <c r="A635" s="186" t="n"/>
      <c r="B635" s="186" t="n"/>
      <c r="C635" s="186" t="n"/>
    </row>
    <row r="636">
      <c r="A636" s="186" t="n"/>
      <c r="B636" s="186" t="n"/>
      <c r="C636" s="186" t="n"/>
    </row>
    <row r="637">
      <c r="A637" s="186" t="n"/>
      <c r="B637" s="186" t="n"/>
      <c r="C637" s="186" t="n"/>
    </row>
    <row r="638">
      <c r="A638" s="186" t="n"/>
      <c r="B638" s="186" t="n"/>
      <c r="C638" s="186" t="n"/>
    </row>
    <row r="639">
      <c r="A639" s="186" t="n"/>
      <c r="B639" s="186" t="n"/>
      <c r="C639" s="186" t="n"/>
    </row>
    <row r="640">
      <c r="A640" s="186" t="n"/>
      <c r="B640" s="186" t="n"/>
      <c r="C640" s="186" t="n"/>
    </row>
    <row r="641">
      <c r="A641" s="186" t="n"/>
      <c r="B641" s="186" t="n"/>
      <c r="C641" s="186" t="n"/>
    </row>
    <row r="642">
      <c r="A642" s="186" t="n"/>
      <c r="B642" s="186" t="n"/>
      <c r="C642" s="186" t="n"/>
    </row>
    <row r="643">
      <c r="A643" s="186" t="n"/>
      <c r="B643" s="186" t="n"/>
      <c r="C643" s="186" t="n"/>
    </row>
    <row r="644">
      <c r="A644" s="186" t="n"/>
      <c r="B644" s="186" t="n"/>
      <c r="C644" s="186" t="n"/>
    </row>
    <row r="645">
      <c r="A645" s="186" t="n"/>
      <c r="B645" s="186" t="n"/>
      <c r="C645" s="186" t="n"/>
    </row>
    <row r="646">
      <c r="A646" s="186" t="n"/>
      <c r="B646" s="186" t="n"/>
      <c r="C646" s="186" t="n"/>
    </row>
    <row r="647">
      <c r="A647" s="186" t="n"/>
      <c r="B647" s="186" t="n"/>
      <c r="C647" s="186" t="n"/>
    </row>
    <row r="648">
      <c r="A648" s="186" t="n"/>
      <c r="B648" s="186" t="n"/>
      <c r="C648" s="186" t="n"/>
    </row>
    <row r="649">
      <c r="A649" s="186" t="n"/>
      <c r="B649" s="186" t="n"/>
      <c r="C649" s="186" t="n"/>
    </row>
    <row r="650">
      <c r="A650" s="186" t="n"/>
      <c r="B650" s="186" t="n"/>
      <c r="C650" s="186" t="n"/>
    </row>
    <row r="651">
      <c r="A651" s="186" t="n"/>
      <c r="B651" s="186" t="n"/>
      <c r="C651" s="186" t="n"/>
    </row>
    <row r="652">
      <c r="A652" s="186" t="n"/>
      <c r="B652" s="186" t="n"/>
      <c r="C652" s="186" t="n"/>
    </row>
    <row r="653">
      <c r="A653" s="186" t="n"/>
      <c r="B653" s="186" t="n"/>
      <c r="C653" s="186" t="n"/>
    </row>
    <row r="654">
      <c r="A654" s="186" t="n"/>
      <c r="B654" s="186" t="n"/>
      <c r="C654" s="186" t="n"/>
    </row>
    <row r="655">
      <c r="A655" s="186" t="n"/>
      <c r="B655" s="186" t="n"/>
      <c r="C655" s="186" t="n"/>
    </row>
    <row r="656">
      <c r="A656" s="186" t="n"/>
      <c r="B656" s="186" t="n"/>
      <c r="C656" s="186" t="n"/>
    </row>
    <row r="657">
      <c r="A657" s="186" t="n"/>
      <c r="B657" s="186" t="n"/>
      <c r="C657" s="186" t="n"/>
    </row>
    <row r="658">
      <c r="A658" s="186" t="n"/>
      <c r="B658" s="186" t="n"/>
      <c r="C658" s="186" t="n"/>
    </row>
    <row r="659">
      <c r="A659" s="186" t="n"/>
      <c r="B659" s="186" t="n"/>
      <c r="C659" s="186" t="n"/>
    </row>
    <row r="660">
      <c r="A660" s="186" t="n"/>
      <c r="B660" s="186" t="n"/>
      <c r="C660" s="186" t="n"/>
    </row>
    <row r="661">
      <c r="A661" s="186" t="n"/>
      <c r="B661" s="186" t="n"/>
      <c r="C661" s="186" t="n"/>
    </row>
    <row r="662">
      <c r="A662" s="186" t="n"/>
      <c r="B662" s="186" t="n"/>
      <c r="C662" s="186" t="n"/>
    </row>
    <row r="663">
      <c r="A663" s="186" t="n"/>
      <c r="B663" s="186" t="n"/>
      <c r="C663" s="186" t="n"/>
    </row>
    <row r="664">
      <c r="A664" s="186" t="n"/>
      <c r="B664" s="186" t="n"/>
      <c r="C664" s="186" t="n"/>
    </row>
    <row r="665">
      <c r="A665" s="186" t="n"/>
      <c r="B665" s="186" t="n"/>
      <c r="C665" s="186" t="n"/>
    </row>
    <row r="666">
      <c r="A666" s="186" t="n"/>
      <c r="B666" s="186" t="n"/>
      <c r="C666" s="186" t="n"/>
    </row>
    <row r="667">
      <c r="A667" s="186" t="n"/>
      <c r="B667" s="186" t="n"/>
      <c r="C667" s="186" t="n"/>
    </row>
    <row r="668">
      <c r="A668" s="186" t="n"/>
      <c r="B668" s="186" t="n"/>
      <c r="C668" s="186" t="n"/>
    </row>
    <row r="669">
      <c r="A669" s="186" t="n"/>
      <c r="B669" s="186" t="n"/>
      <c r="C669" s="186" t="n"/>
    </row>
    <row r="670">
      <c r="A670" s="186" t="n"/>
      <c r="B670" s="186" t="n"/>
      <c r="C670" s="186" t="n"/>
    </row>
    <row r="671">
      <c r="A671" s="186" t="n"/>
      <c r="B671" s="186" t="n"/>
      <c r="C671" s="186" t="n"/>
    </row>
    <row r="672">
      <c r="A672" s="186" t="n"/>
      <c r="B672" s="186" t="n"/>
      <c r="C672" s="186" t="n"/>
    </row>
    <row r="673">
      <c r="A673" s="186" t="n"/>
      <c r="B673" s="186" t="n"/>
      <c r="C673" s="186" t="n"/>
    </row>
    <row r="674">
      <c r="A674" s="186" t="n"/>
      <c r="B674" s="186" t="n"/>
      <c r="C674" s="186" t="n"/>
    </row>
    <row r="675">
      <c r="A675" s="186" t="n"/>
      <c r="B675" s="186" t="n"/>
      <c r="C675" s="186" t="n"/>
    </row>
    <row r="676">
      <c r="A676" s="186" t="n"/>
      <c r="B676" s="186" t="n"/>
      <c r="C676" s="186" t="n"/>
    </row>
    <row r="677">
      <c r="A677" s="186" t="n"/>
      <c r="B677" s="186" t="n"/>
      <c r="C677" s="186" t="n"/>
    </row>
    <row r="678">
      <c r="A678" s="186" t="n"/>
      <c r="B678" s="186" t="n"/>
      <c r="C678" s="186" t="n"/>
    </row>
    <row r="679">
      <c r="A679" s="186" t="n"/>
      <c r="B679" s="186" t="n"/>
      <c r="C679" s="186" t="n"/>
    </row>
    <row r="680">
      <c r="A680" s="186" t="n"/>
      <c r="B680" s="186" t="n"/>
      <c r="C680" s="186" t="n"/>
    </row>
    <row r="681">
      <c r="A681" s="186" t="n"/>
      <c r="B681" s="186" t="n"/>
      <c r="C681" s="186" t="n"/>
    </row>
    <row r="682">
      <c r="A682" s="186" t="n"/>
      <c r="B682" s="186" t="n"/>
      <c r="C682" s="186" t="n"/>
    </row>
    <row r="683">
      <c r="A683" s="186" t="n"/>
      <c r="B683" s="186" t="n"/>
      <c r="C683" s="186" t="n"/>
    </row>
    <row r="684">
      <c r="A684" s="186" t="n"/>
      <c r="B684" s="186" t="n"/>
      <c r="C684" s="186" t="n"/>
    </row>
    <row r="685">
      <c r="A685" s="186" t="n"/>
      <c r="B685" s="186" t="n"/>
      <c r="C685" s="186" t="n"/>
    </row>
    <row r="686">
      <c r="A686" s="186" t="n"/>
      <c r="B686" s="186" t="n"/>
      <c r="C686" s="186" t="n"/>
    </row>
    <row r="687">
      <c r="A687" s="186" t="n"/>
      <c r="B687" s="186" t="n"/>
      <c r="C687" s="186" t="n"/>
    </row>
    <row r="688">
      <c r="A688" s="186" t="n"/>
      <c r="B688" s="186" t="n"/>
      <c r="C688" s="186" t="n"/>
    </row>
    <row r="689">
      <c r="A689" s="186" t="n"/>
      <c r="B689" s="186" t="n"/>
      <c r="C689" s="186" t="n"/>
    </row>
    <row r="690">
      <c r="A690" s="186" t="n"/>
      <c r="B690" s="186" t="n"/>
      <c r="C690" s="186" t="n"/>
    </row>
    <row r="691">
      <c r="A691" s="186" t="n"/>
      <c r="B691" s="186" t="n"/>
      <c r="C691" s="186" t="n"/>
    </row>
    <row r="692">
      <c r="A692" s="186" t="n"/>
      <c r="B692" s="186" t="n"/>
      <c r="C692" s="186" t="n"/>
    </row>
    <row r="693">
      <c r="A693" s="186" t="n"/>
      <c r="B693" s="186" t="n"/>
      <c r="C693" s="186" t="n"/>
    </row>
    <row r="694">
      <c r="A694" s="186" t="n"/>
      <c r="B694" s="186" t="n"/>
      <c r="C694" s="186" t="n"/>
    </row>
    <row r="695">
      <c r="A695" s="186" t="n"/>
      <c r="B695" s="186" t="n"/>
      <c r="C695" s="186" t="n"/>
    </row>
    <row r="696">
      <c r="A696" s="186" t="n"/>
      <c r="B696" s="186" t="n"/>
      <c r="C696" s="186" t="n"/>
    </row>
    <row r="697">
      <c r="A697" s="186" t="n"/>
      <c r="B697" s="186" t="n"/>
      <c r="C697" s="186" t="n"/>
    </row>
    <row r="698">
      <c r="A698" s="186" t="n"/>
      <c r="B698" s="186" t="n"/>
      <c r="C698" s="186" t="n"/>
    </row>
    <row r="699">
      <c r="A699" s="186" t="n"/>
      <c r="B699" s="186" t="n"/>
      <c r="C699" s="186" t="n"/>
    </row>
    <row r="700">
      <c r="A700" s="186" t="n"/>
      <c r="B700" s="186" t="n"/>
      <c r="C700" s="186" t="n"/>
    </row>
    <row r="701">
      <c r="A701" s="186" t="n"/>
      <c r="B701" s="186" t="n"/>
      <c r="C701" s="186" t="n"/>
    </row>
    <row r="702">
      <c r="A702" s="186" t="n"/>
      <c r="B702" s="186" t="n"/>
      <c r="C702" s="186" t="n"/>
    </row>
    <row r="703">
      <c r="A703" s="186" t="n"/>
      <c r="B703" s="186" t="n"/>
      <c r="C703" s="186" t="n"/>
    </row>
    <row r="704">
      <c r="A704" s="186" t="n"/>
      <c r="B704" s="186" t="n"/>
      <c r="C704" s="186" t="n"/>
    </row>
    <row r="705">
      <c r="A705" s="186" t="n"/>
      <c r="B705" s="186" t="n"/>
      <c r="C705" s="186" t="n"/>
    </row>
    <row r="706">
      <c r="A706" s="186" t="n"/>
      <c r="B706" s="186" t="n"/>
      <c r="C706" s="186" t="n"/>
    </row>
    <row r="707">
      <c r="A707" s="186" t="n"/>
      <c r="B707" s="186" t="n"/>
      <c r="C707" s="186" t="n"/>
    </row>
    <row r="708">
      <c r="A708" s="186" t="n"/>
      <c r="B708" s="186" t="n"/>
      <c r="C708" s="186" t="n"/>
    </row>
    <row r="709">
      <c r="A709" s="186" t="n"/>
      <c r="B709" s="186" t="n"/>
      <c r="C709" s="186" t="n"/>
    </row>
    <row r="710">
      <c r="A710" s="186" t="n"/>
      <c r="B710" s="186" t="n"/>
      <c r="C710" s="186" t="n"/>
    </row>
    <row r="711">
      <c r="A711" s="186" t="n"/>
      <c r="B711" s="186" t="n"/>
      <c r="C711" s="186" t="n"/>
    </row>
    <row r="712">
      <c r="A712" s="186" t="n"/>
      <c r="B712" s="186" t="n"/>
      <c r="C712" s="186" t="n"/>
    </row>
    <row r="713">
      <c r="A713" s="186" t="n"/>
      <c r="B713" s="186" t="n"/>
      <c r="C713" s="186" t="n"/>
    </row>
    <row r="714">
      <c r="A714" s="186" t="n"/>
      <c r="B714" s="186" t="n"/>
      <c r="C714" s="186" t="n"/>
    </row>
    <row r="715">
      <c r="A715" s="186" t="n"/>
      <c r="B715" s="186" t="n"/>
      <c r="C715" s="186" t="n"/>
    </row>
    <row r="716">
      <c r="A716" s="186" t="n"/>
      <c r="B716" s="186" t="n"/>
      <c r="C716" s="186" t="n"/>
    </row>
    <row r="717">
      <c r="A717" s="186" t="n"/>
      <c r="B717" s="186" t="n"/>
      <c r="C717" s="186" t="n"/>
    </row>
    <row r="718">
      <c r="A718" s="186" t="n"/>
      <c r="B718" s="186" t="n"/>
      <c r="C718" s="186" t="n"/>
    </row>
    <row r="719">
      <c r="A719" s="186" t="n"/>
      <c r="B719" s="186" t="n"/>
      <c r="C719" s="186" t="n"/>
    </row>
    <row r="720">
      <c r="A720" s="186" t="n"/>
      <c r="B720" s="186" t="n"/>
      <c r="C720" s="186" t="n"/>
    </row>
    <row r="721">
      <c r="A721" s="186" t="n"/>
      <c r="B721" s="186" t="n"/>
      <c r="C721" s="186" t="n"/>
    </row>
    <row r="722">
      <c r="A722" s="186" t="n"/>
      <c r="B722" s="186" t="n"/>
      <c r="C722" s="186" t="n"/>
    </row>
    <row r="723">
      <c r="A723" s="186" t="n"/>
      <c r="B723" s="186" t="n"/>
      <c r="C723" s="186" t="n"/>
    </row>
    <row r="724">
      <c r="A724" s="186" t="n"/>
      <c r="B724" s="186" t="n"/>
      <c r="C724" s="186" t="n"/>
    </row>
    <row r="725">
      <c r="A725" s="186" t="n"/>
      <c r="B725" s="186" t="n"/>
      <c r="C725" s="186" t="n"/>
    </row>
    <row r="726">
      <c r="A726" s="186" t="n"/>
      <c r="B726" s="186" t="n"/>
      <c r="C726" s="186" t="n"/>
    </row>
    <row r="727">
      <c r="A727" s="186" t="n"/>
      <c r="B727" s="186" t="n"/>
      <c r="C727" s="186" t="n"/>
    </row>
    <row r="728">
      <c r="A728" s="186" t="n"/>
      <c r="B728" s="186" t="n"/>
      <c r="C728" s="186" t="n"/>
    </row>
    <row r="729">
      <c r="A729" s="186" t="n"/>
      <c r="B729" s="186" t="n"/>
      <c r="C729" s="186" t="n"/>
    </row>
    <row r="730">
      <c r="A730" s="186" t="n"/>
      <c r="B730" s="186" t="n"/>
      <c r="C730" s="186" t="n"/>
    </row>
    <row r="731">
      <c r="A731" s="186" t="n"/>
      <c r="B731" s="186" t="n"/>
      <c r="C731" s="186" t="n"/>
    </row>
    <row r="732">
      <c r="A732" s="186" t="n"/>
      <c r="B732" s="186" t="n"/>
      <c r="C732" s="186" t="n"/>
    </row>
    <row r="733">
      <c r="A733" s="186" t="n"/>
      <c r="B733" s="186" t="n"/>
      <c r="C733" s="186" t="n"/>
    </row>
    <row r="734">
      <c r="A734" s="186" t="n"/>
      <c r="B734" s="186" t="n"/>
      <c r="C734" s="186" t="n"/>
    </row>
    <row r="735">
      <c r="A735" s="186" t="n"/>
      <c r="B735" s="186" t="n"/>
      <c r="C735" s="186" t="n"/>
    </row>
    <row r="736">
      <c r="A736" s="186" t="n"/>
      <c r="B736" s="186" t="n"/>
      <c r="C736" s="186" t="n"/>
    </row>
    <row r="737">
      <c r="A737" s="186" t="n"/>
      <c r="B737" s="186" t="n"/>
      <c r="C737" s="186" t="n"/>
    </row>
    <row r="738">
      <c r="A738" s="186" t="n"/>
      <c r="B738" s="186" t="n"/>
      <c r="C738" s="186" t="n"/>
    </row>
    <row r="739">
      <c r="A739" s="186" t="n"/>
      <c r="B739" s="186" t="n"/>
      <c r="C739" s="186" t="n"/>
    </row>
    <row r="740">
      <c r="A740" s="186" t="n"/>
      <c r="B740" s="186" t="n"/>
      <c r="C740" s="186" t="n"/>
    </row>
    <row r="741">
      <c r="A741" s="186" t="n"/>
      <c r="B741" s="186" t="n"/>
      <c r="C741" s="186" t="n"/>
    </row>
    <row r="742">
      <c r="A742" s="186" t="n"/>
      <c r="B742" s="186" t="n"/>
      <c r="C742" s="186" t="n"/>
    </row>
    <row r="743">
      <c r="A743" s="186" t="n"/>
      <c r="B743" s="186" t="n"/>
      <c r="C743" s="186" t="n"/>
    </row>
    <row r="744">
      <c r="A744" s="186" t="n"/>
      <c r="B744" s="186" t="n"/>
      <c r="C744" s="186" t="n"/>
    </row>
    <row r="745">
      <c r="A745" s="186" t="n"/>
      <c r="B745" s="186" t="n"/>
      <c r="C745" s="186" t="n"/>
    </row>
    <row r="746">
      <c r="A746" s="186" t="n"/>
      <c r="B746" s="186" t="n"/>
      <c r="C746" s="186" t="n"/>
    </row>
    <row r="747">
      <c r="A747" s="186" t="n"/>
      <c r="B747" s="186" t="n"/>
      <c r="C747" s="186" t="n"/>
    </row>
    <row r="748">
      <c r="A748" s="186" t="n"/>
      <c r="B748" s="186" t="n"/>
      <c r="C748" s="186" t="n"/>
    </row>
    <row r="749">
      <c r="A749" s="186" t="n"/>
      <c r="B749" s="186" t="n"/>
      <c r="C749" s="186" t="n"/>
    </row>
    <row r="750">
      <c r="A750" s="186" t="n"/>
      <c r="B750" s="186" t="n"/>
      <c r="C750" s="186" t="n"/>
    </row>
    <row r="751">
      <c r="A751" s="186" t="n"/>
      <c r="B751" s="186" t="n"/>
      <c r="C751" s="186" t="n"/>
    </row>
    <row r="752">
      <c r="A752" s="186" t="n"/>
      <c r="B752" s="186" t="n"/>
      <c r="C752" s="186" t="n"/>
    </row>
    <row r="753">
      <c r="A753" s="186" t="n"/>
      <c r="B753" s="186" t="n"/>
      <c r="C753" s="186" t="n"/>
    </row>
    <row r="754">
      <c r="A754" s="186" t="n"/>
      <c r="B754" s="186" t="n"/>
      <c r="C754" s="186" t="n"/>
    </row>
    <row r="755">
      <c r="A755" s="186" t="n"/>
      <c r="B755" s="186" t="n"/>
      <c r="C755" s="186" t="n"/>
    </row>
    <row r="756">
      <c r="A756" s="186" t="n"/>
      <c r="B756" s="186" t="n"/>
      <c r="C756" s="186" t="n"/>
    </row>
    <row r="757">
      <c r="A757" s="186" t="n"/>
      <c r="B757" s="186" t="n"/>
      <c r="C757" s="186" t="n"/>
    </row>
    <row r="758">
      <c r="A758" s="186" t="n"/>
      <c r="B758" s="186" t="n"/>
      <c r="C758" s="186" t="n"/>
    </row>
    <row r="759">
      <c r="A759" s="186" t="n"/>
      <c r="B759" s="186" t="n"/>
      <c r="C759" s="186" t="n"/>
    </row>
    <row r="760">
      <c r="A760" s="186" t="n"/>
      <c r="B760" s="186" t="n"/>
      <c r="C760" s="186" t="n"/>
    </row>
    <row r="761">
      <c r="A761" s="186" t="n"/>
      <c r="B761" s="186" t="n"/>
      <c r="C761" s="186" t="n"/>
    </row>
    <row r="762">
      <c r="A762" s="186" t="n"/>
      <c r="B762" s="186" t="n"/>
      <c r="C762" s="186" t="n"/>
    </row>
    <row r="763">
      <c r="A763" s="186" t="n"/>
      <c r="B763" s="186" t="n"/>
      <c r="C763" s="186" t="n"/>
    </row>
    <row r="764">
      <c r="A764" s="186" t="n"/>
      <c r="B764" s="186" t="n"/>
      <c r="C764" s="186" t="n"/>
    </row>
    <row r="765">
      <c r="A765" s="186" t="n"/>
      <c r="B765" s="186" t="n"/>
      <c r="C765" s="186" t="n"/>
    </row>
    <row r="766">
      <c r="A766" s="186" t="n"/>
      <c r="B766" s="186" t="n"/>
      <c r="C766" s="186" t="n"/>
    </row>
    <row r="767">
      <c r="A767" s="186" t="n"/>
      <c r="B767" s="186" t="n"/>
      <c r="C767" s="186" t="n"/>
    </row>
    <row r="768">
      <c r="A768" s="186" t="n"/>
      <c r="B768" s="186" t="n"/>
      <c r="C768" s="186" t="n"/>
    </row>
    <row r="769">
      <c r="A769" s="186" t="n"/>
      <c r="B769" s="186" t="n"/>
      <c r="C769" s="186" t="n"/>
    </row>
    <row r="770">
      <c r="A770" s="186" t="n"/>
      <c r="B770" s="186" t="n"/>
      <c r="C770" s="186" t="n"/>
    </row>
    <row r="771">
      <c r="A771" s="186" t="n"/>
      <c r="B771" s="186" t="n"/>
      <c r="C771" s="186" t="n"/>
    </row>
    <row r="772">
      <c r="A772" s="186" t="n"/>
      <c r="B772" s="186" t="n"/>
      <c r="C772" s="186" t="n"/>
    </row>
    <row r="773">
      <c r="A773" s="186" t="n"/>
      <c r="B773" s="186" t="n"/>
      <c r="C773" s="186" t="n"/>
    </row>
    <row r="774">
      <c r="A774" s="186" t="n"/>
      <c r="B774" s="186" t="n"/>
      <c r="C774" s="186" t="n"/>
    </row>
    <row r="775">
      <c r="A775" s="186" t="n"/>
      <c r="B775" s="186" t="n"/>
      <c r="C775" s="186" t="n"/>
    </row>
    <row r="776">
      <c r="A776" s="186" t="n"/>
      <c r="B776" s="186" t="n"/>
      <c r="C776" s="186" t="n"/>
    </row>
    <row r="777">
      <c r="A777" s="186" t="n"/>
      <c r="B777" s="186" t="n"/>
      <c r="C777" s="186" t="n"/>
    </row>
    <row r="778">
      <c r="A778" s="186" t="n"/>
      <c r="B778" s="186" t="n"/>
      <c r="C778" s="186" t="n"/>
    </row>
    <row r="779">
      <c r="A779" s="186" t="n"/>
      <c r="B779" s="186" t="n"/>
      <c r="C779" s="186" t="n"/>
    </row>
    <row r="780">
      <c r="A780" s="186" t="n"/>
      <c r="B780" s="186" t="n"/>
      <c r="C780" s="186" t="n"/>
    </row>
    <row r="781">
      <c r="A781" s="186" t="n"/>
      <c r="B781" s="186" t="n"/>
      <c r="C781" s="186" t="n"/>
    </row>
    <row r="782">
      <c r="A782" s="186" t="n"/>
      <c r="B782" s="186" t="n"/>
      <c r="C782" s="186" t="n"/>
    </row>
    <row r="783">
      <c r="A783" s="186" t="n"/>
      <c r="B783" s="186" t="n"/>
      <c r="C783" s="186" t="n"/>
    </row>
    <row r="784">
      <c r="A784" s="186" t="n"/>
      <c r="B784" s="186" t="n"/>
      <c r="C784" s="186" t="n"/>
    </row>
    <row r="785">
      <c r="A785" s="186" t="n"/>
      <c r="B785" s="186" t="n"/>
      <c r="C785" s="186" t="n"/>
    </row>
    <row r="786">
      <c r="A786" s="186" t="n"/>
      <c r="B786" s="186" t="n"/>
      <c r="C786" s="186" t="n"/>
    </row>
    <row r="787">
      <c r="A787" s="186" t="n"/>
      <c r="B787" s="186" t="n"/>
      <c r="C787" s="186" t="n"/>
    </row>
    <row r="788">
      <c r="A788" s="186" t="n"/>
      <c r="B788" s="186" t="n"/>
      <c r="C788" s="186" t="n"/>
    </row>
    <row r="789">
      <c r="A789" s="186" t="n"/>
      <c r="B789" s="186" t="n"/>
      <c r="C789" s="186" t="n"/>
    </row>
    <row r="790">
      <c r="A790" s="186" t="n"/>
      <c r="B790" s="186" t="n"/>
      <c r="C790" s="186" t="n"/>
    </row>
    <row r="791">
      <c r="A791" s="186" t="n"/>
      <c r="B791" s="186" t="n"/>
      <c r="C791" s="186" t="n"/>
    </row>
    <row r="792">
      <c r="A792" s="186" t="n"/>
      <c r="B792" s="186" t="n"/>
      <c r="C792" s="186" t="n"/>
    </row>
    <row r="793">
      <c r="A793" s="186" t="n"/>
      <c r="B793" s="186" t="n"/>
      <c r="C793" s="186" t="n"/>
    </row>
    <row r="794">
      <c r="A794" s="186" t="n"/>
      <c r="B794" s="186" t="n"/>
      <c r="C794" s="186" t="n"/>
    </row>
    <row r="795">
      <c r="A795" s="186" t="n"/>
      <c r="B795" s="186" t="n"/>
      <c r="C795" s="186" t="n"/>
    </row>
    <row r="796">
      <c r="A796" s="186" t="n"/>
      <c r="B796" s="186" t="n"/>
      <c r="C796" s="186" t="n"/>
    </row>
    <row r="797">
      <c r="A797" s="186" t="n"/>
      <c r="B797" s="186" t="n"/>
      <c r="C797" s="186" t="n"/>
    </row>
    <row r="798">
      <c r="A798" s="186" t="n"/>
      <c r="B798" s="186" t="n"/>
      <c r="C798" s="186" t="n"/>
    </row>
    <row r="799">
      <c r="A799" s="186" t="n"/>
      <c r="B799" s="186" t="n"/>
      <c r="C799" s="186" t="n"/>
    </row>
    <row r="800">
      <c r="A800" s="186" t="n"/>
      <c r="B800" s="186" t="n"/>
      <c r="C800" s="186" t="n"/>
    </row>
    <row r="801">
      <c r="A801" s="186" t="n"/>
      <c r="B801" s="186" t="n"/>
      <c r="C801" s="186" t="n"/>
    </row>
    <row r="802">
      <c r="A802" s="186" t="n"/>
      <c r="B802" s="186" t="n"/>
      <c r="C802" s="186" t="n"/>
    </row>
    <row r="803">
      <c r="A803" s="186" t="n"/>
      <c r="B803" s="186" t="n"/>
      <c r="C803" s="186" t="n"/>
    </row>
    <row r="804">
      <c r="A804" s="186" t="n"/>
      <c r="B804" s="186" t="n"/>
      <c r="C804" s="186" t="n"/>
    </row>
    <row r="805">
      <c r="A805" s="186" t="n"/>
      <c r="B805" s="186" t="n"/>
      <c r="C805" s="186" t="n"/>
    </row>
    <row r="806">
      <c r="A806" s="186" t="n"/>
      <c r="B806" s="186" t="n"/>
      <c r="C806" s="186" t="n"/>
    </row>
    <row r="807">
      <c r="A807" s="186" t="n"/>
      <c r="B807" s="186" t="n"/>
      <c r="C807" s="186" t="n"/>
    </row>
    <row r="808">
      <c r="A808" s="186" t="n"/>
      <c r="B808" s="186" t="n"/>
      <c r="C808" s="186" t="n"/>
    </row>
    <row r="809">
      <c r="A809" s="186" t="n"/>
      <c r="B809" s="186" t="n"/>
      <c r="C809" s="186" t="n"/>
    </row>
    <row r="810">
      <c r="A810" s="186" t="n"/>
      <c r="B810" s="186" t="n"/>
      <c r="C810" s="186" t="n"/>
    </row>
    <row r="811">
      <c r="A811" s="186" t="n"/>
      <c r="B811" s="186" t="n"/>
      <c r="C811" s="186" t="n"/>
    </row>
    <row r="812">
      <c r="A812" s="186" t="n"/>
      <c r="B812" s="186" t="n"/>
      <c r="C812" s="186" t="n"/>
    </row>
    <row r="813">
      <c r="A813" s="186" t="n"/>
      <c r="B813" s="186" t="n"/>
      <c r="C813" s="186" t="n"/>
    </row>
    <row r="814">
      <c r="A814" s="186" t="n"/>
      <c r="B814" s="186" t="n"/>
      <c r="C814" s="186" t="n"/>
    </row>
    <row r="815">
      <c r="A815" s="186" t="n"/>
      <c r="B815" s="186" t="n"/>
      <c r="C815" s="186" t="n"/>
    </row>
    <row r="816">
      <c r="A816" s="186" t="n"/>
      <c r="B816" s="186" t="n"/>
      <c r="C816" s="186" t="n"/>
    </row>
    <row r="817">
      <c r="A817" s="186" t="n"/>
      <c r="B817" s="186" t="n"/>
      <c r="C817" s="186" t="n"/>
    </row>
    <row r="818">
      <c r="A818" s="186" t="n"/>
      <c r="B818" s="186" t="n"/>
      <c r="C818" s="186" t="n"/>
    </row>
    <row r="819">
      <c r="A819" s="186" t="n"/>
      <c r="B819" s="186" t="n"/>
      <c r="C819" s="186" t="n"/>
    </row>
    <row r="820">
      <c r="A820" s="186" t="n"/>
      <c r="B820" s="186" t="n"/>
      <c r="C820" s="186" t="n"/>
    </row>
    <row r="821">
      <c r="A821" s="186" t="n"/>
      <c r="B821" s="186" t="n"/>
      <c r="C821" s="186" t="n"/>
    </row>
    <row r="822">
      <c r="A822" s="186" t="n"/>
      <c r="B822" s="186" t="n"/>
      <c r="C822" s="186" t="n"/>
    </row>
    <row r="823">
      <c r="A823" s="186" t="n"/>
      <c r="B823" s="186" t="n"/>
      <c r="C823" s="186" t="n"/>
    </row>
    <row r="824">
      <c r="A824" s="186" t="n"/>
      <c r="B824" s="186" t="n"/>
      <c r="C824" s="186" t="n"/>
    </row>
    <row r="825">
      <c r="A825" s="186" t="n"/>
      <c r="B825" s="186" t="n"/>
      <c r="C825" s="186" t="n"/>
    </row>
    <row r="826">
      <c r="A826" s="186" t="n"/>
      <c r="B826" s="186" t="n"/>
      <c r="C826" s="186" t="n"/>
    </row>
    <row r="827">
      <c r="A827" s="186" t="n"/>
      <c r="B827" s="186" t="n"/>
      <c r="C827" s="186" t="n"/>
    </row>
    <row r="828">
      <c r="A828" s="186" t="n"/>
      <c r="B828" s="186" t="n"/>
      <c r="C828" s="186" t="n"/>
    </row>
    <row r="829">
      <c r="A829" s="186" t="n"/>
      <c r="B829" s="186" t="n"/>
      <c r="C829" s="186" t="n"/>
    </row>
    <row r="830">
      <c r="A830" s="186" t="n"/>
      <c r="B830" s="186" t="n"/>
      <c r="C830" s="186" t="n"/>
    </row>
    <row r="831">
      <c r="A831" s="186" t="n"/>
      <c r="B831" s="186" t="n"/>
      <c r="C831" s="186" t="n"/>
    </row>
    <row r="832">
      <c r="A832" s="186" t="n"/>
      <c r="B832" s="186" t="n"/>
      <c r="C832" s="186" t="n"/>
    </row>
    <row r="833">
      <c r="A833" s="186" t="n"/>
      <c r="B833" s="186" t="n"/>
      <c r="C833" s="186" t="n"/>
    </row>
    <row r="834">
      <c r="A834" s="186" t="n"/>
      <c r="B834" s="186" t="n"/>
      <c r="C834" s="186" t="n"/>
    </row>
    <row r="835">
      <c r="A835" s="186" t="n"/>
      <c r="B835" s="186" t="n"/>
      <c r="C835" s="186" t="n"/>
    </row>
    <row r="836">
      <c r="A836" s="186" t="n"/>
      <c r="B836" s="186" t="n"/>
      <c r="C836" s="186" t="n"/>
    </row>
    <row r="837">
      <c r="A837" s="186" t="n"/>
      <c r="B837" s="186" t="n"/>
      <c r="C837" s="186" t="n"/>
    </row>
    <row r="838">
      <c r="A838" s="186" t="n"/>
      <c r="B838" s="186" t="n"/>
      <c r="C838" s="186" t="n"/>
    </row>
    <row r="839">
      <c r="A839" s="186" t="n"/>
      <c r="B839" s="186" t="n"/>
      <c r="C839" s="186" t="n"/>
    </row>
    <row r="840">
      <c r="A840" s="186" t="n"/>
      <c r="B840" s="186" t="n"/>
      <c r="C840" s="186" t="n"/>
    </row>
    <row r="841">
      <c r="A841" s="186" t="n"/>
      <c r="B841" s="186" t="n"/>
      <c r="C841" s="186" t="n"/>
    </row>
    <row r="842">
      <c r="A842" s="186" t="n"/>
      <c r="B842" s="186" t="n"/>
      <c r="C842" s="186" t="n"/>
    </row>
    <row r="843">
      <c r="A843" s="186" t="n"/>
      <c r="B843" s="186" t="n"/>
      <c r="C843" s="186" t="n"/>
    </row>
    <row r="844">
      <c r="A844" s="186" t="n"/>
      <c r="B844" s="186" t="n"/>
      <c r="C844" s="186" t="n"/>
    </row>
    <row r="845">
      <c r="A845" s="186" t="n"/>
      <c r="B845" s="186" t="n"/>
      <c r="C845" s="186" t="n"/>
    </row>
    <row r="846">
      <c r="A846" s="186" t="n"/>
      <c r="B846" s="186" t="n"/>
      <c r="C846" s="186" t="n"/>
    </row>
    <row r="847">
      <c r="A847" s="186" t="n"/>
      <c r="B847" s="186" t="n"/>
      <c r="C847" s="186" t="n"/>
    </row>
    <row r="848">
      <c r="A848" s="186" t="n"/>
      <c r="B848" s="186" t="n"/>
      <c r="C848" s="186" t="n"/>
    </row>
    <row r="849">
      <c r="A849" s="186" t="n"/>
      <c r="B849" s="186" t="n"/>
      <c r="C849" s="186" t="n"/>
    </row>
    <row r="850">
      <c r="A850" s="186" t="n"/>
      <c r="B850" s="186" t="n"/>
      <c r="C850" s="186" t="n"/>
    </row>
    <row r="851">
      <c r="A851" s="186" t="n"/>
      <c r="B851" s="186" t="n"/>
      <c r="C851" s="186" t="n"/>
    </row>
    <row r="852">
      <c r="A852" s="186" t="n"/>
      <c r="B852" s="186" t="n"/>
      <c r="C852" s="186" t="n"/>
    </row>
    <row r="853">
      <c r="A853" s="186" t="n"/>
      <c r="B853" s="186" t="n"/>
      <c r="C853" s="186" t="n"/>
    </row>
    <row r="854">
      <c r="A854" s="186" t="n"/>
      <c r="B854" s="186" t="n"/>
      <c r="C854" s="186" t="n"/>
    </row>
    <row r="855">
      <c r="A855" s="186" t="n"/>
      <c r="B855" s="186" t="n"/>
      <c r="C855" s="186" t="n"/>
    </row>
    <row r="856">
      <c r="A856" s="186" t="n"/>
      <c r="B856" s="186" t="n"/>
      <c r="C856" s="186" t="n"/>
    </row>
    <row r="857">
      <c r="A857" s="186" t="n"/>
      <c r="B857" s="186" t="n"/>
      <c r="C857" s="186" t="n"/>
    </row>
    <row r="858">
      <c r="A858" s="186" t="n"/>
      <c r="B858" s="186" t="n"/>
      <c r="C858" s="186" t="n"/>
    </row>
    <row r="859">
      <c r="A859" s="186" t="n"/>
      <c r="B859" s="186" t="n"/>
      <c r="C859" s="186" t="n"/>
    </row>
    <row r="860">
      <c r="A860" s="186" t="n"/>
      <c r="B860" s="186" t="n"/>
      <c r="C860" s="186" t="n"/>
    </row>
    <row r="861">
      <c r="A861" s="186" t="n"/>
      <c r="B861" s="186" t="n"/>
      <c r="C861" s="186" t="n"/>
    </row>
    <row r="862">
      <c r="A862" s="186" t="n"/>
      <c r="B862" s="186" t="n"/>
      <c r="C862" s="186" t="n"/>
    </row>
    <row r="863">
      <c r="A863" s="186" t="n"/>
      <c r="B863" s="186" t="n"/>
      <c r="C863" s="186" t="n"/>
    </row>
    <row r="864">
      <c r="A864" s="186" t="n"/>
      <c r="B864" s="186" t="n"/>
      <c r="C864" s="186" t="n"/>
    </row>
    <row r="865">
      <c r="A865" s="186" t="n"/>
      <c r="B865" s="186" t="n"/>
      <c r="C865" s="186" t="n"/>
    </row>
    <row r="866">
      <c r="A866" s="186" t="n"/>
      <c r="B866" s="186" t="n"/>
      <c r="C866" s="186" t="n"/>
    </row>
    <row r="867">
      <c r="A867" s="186" t="n"/>
      <c r="B867" s="186" t="n"/>
      <c r="C867" s="186" t="n"/>
    </row>
    <row r="868">
      <c r="A868" s="186" t="n"/>
      <c r="B868" s="186" t="n"/>
      <c r="C868" s="186" t="n"/>
    </row>
    <row r="869">
      <c r="A869" s="186" t="n"/>
      <c r="B869" s="186" t="n"/>
      <c r="C869" s="186" t="n"/>
    </row>
    <row r="870">
      <c r="A870" s="186" t="n"/>
      <c r="B870" s="186" t="n"/>
      <c r="C870" s="186" t="n"/>
    </row>
    <row r="871">
      <c r="A871" s="186" t="n"/>
      <c r="B871" s="186" t="n"/>
      <c r="C871" s="186" t="n"/>
    </row>
    <row r="872">
      <c r="A872" s="186" t="n"/>
      <c r="B872" s="186" t="n"/>
      <c r="C872" s="186" t="n"/>
    </row>
    <row r="873">
      <c r="A873" s="186" t="n"/>
      <c r="B873" s="186" t="n"/>
      <c r="C873" s="186" t="n"/>
    </row>
    <row r="874">
      <c r="A874" s="186" t="n"/>
      <c r="B874" s="186" t="n"/>
      <c r="C874" s="186" t="n"/>
    </row>
    <row r="875">
      <c r="A875" s="186" t="n"/>
      <c r="B875" s="186" t="n"/>
      <c r="C875" s="186" t="n"/>
    </row>
    <row r="876">
      <c r="A876" s="186" t="n"/>
      <c r="B876" s="186" t="n"/>
      <c r="C876" s="186" t="n"/>
    </row>
    <row r="877">
      <c r="A877" s="186" t="n"/>
      <c r="B877" s="186" t="n"/>
      <c r="C877" s="186" t="n"/>
    </row>
    <row r="878">
      <c r="A878" s="186" t="n"/>
      <c r="B878" s="186" t="n"/>
      <c r="C878" s="186" t="n"/>
    </row>
    <row r="879">
      <c r="A879" s="186" t="n"/>
      <c r="B879" s="186" t="n"/>
      <c r="C879" s="186" t="n"/>
    </row>
    <row r="880">
      <c r="A880" s="186" t="n"/>
      <c r="B880" s="186" t="n"/>
      <c r="C880" s="186" t="n"/>
    </row>
    <row r="881">
      <c r="A881" s="186" t="n"/>
      <c r="B881" s="186" t="n"/>
      <c r="C881" s="186" t="n"/>
    </row>
    <row r="882">
      <c r="A882" s="186" t="n"/>
      <c r="B882" s="186" t="n"/>
      <c r="C882" s="186" t="n"/>
    </row>
    <row r="883">
      <c r="A883" s="186" t="n"/>
      <c r="B883" s="186" t="n"/>
      <c r="C883" s="186" t="n"/>
    </row>
    <row r="884">
      <c r="A884" s="186" t="n"/>
      <c r="B884" s="186" t="n"/>
      <c r="C884" s="186" t="n"/>
    </row>
    <row r="885">
      <c r="A885" s="186" t="n"/>
      <c r="B885" s="186" t="n"/>
      <c r="C885" s="186" t="n"/>
    </row>
    <row r="886">
      <c r="A886" s="186" t="n"/>
      <c r="B886" s="186" t="n"/>
      <c r="C886" s="186" t="n"/>
    </row>
    <row r="887">
      <c r="A887" s="186" t="n"/>
      <c r="B887" s="186" t="n"/>
      <c r="C887" s="186" t="n"/>
    </row>
    <row r="888">
      <c r="A888" s="186" t="n"/>
      <c r="B888" s="186" t="n"/>
      <c r="C888" s="186" t="n"/>
    </row>
    <row r="889">
      <c r="A889" s="186" t="n"/>
      <c r="B889" s="186" t="n"/>
      <c r="C889" s="186" t="n"/>
    </row>
    <row r="890">
      <c r="A890" s="186" t="n"/>
      <c r="B890" s="186" t="n"/>
      <c r="C890" s="186" t="n"/>
    </row>
    <row r="891">
      <c r="A891" s="186" t="n"/>
      <c r="B891" s="186" t="n"/>
      <c r="C891" s="186" t="n"/>
    </row>
    <row r="892">
      <c r="A892" s="186" t="n"/>
      <c r="B892" s="186" t="n"/>
      <c r="C892" s="186" t="n"/>
    </row>
    <row r="893">
      <c r="A893" s="186" t="n"/>
      <c r="B893" s="186" t="n"/>
      <c r="C893" s="186" t="n"/>
    </row>
    <row r="894">
      <c r="A894" s="186" t="n"/>
      <c r="B894" s="186" t="n"/>
      <c r="C894" s="186" t="n"/>
    </row>
    <row r="895">
      <c r="A895" s="186" t="n"/>
      <c r="B895" s="186" t="n"/>
      <c r="C895" s="186" t="n"/>
    </row>
    <row r="896">
      <c r="A896" s="186" t="n"/>
      <c r="B896" s="186" t="n"/>
      <c r="C896" s="186" t="n"/>
    </row>
    <row r="897">
      <c r="A897" s="186" t="n"/>
      <c r="B897" s="186" t="n"/>
      <c r="C897" s="186" t="n"/>
    </row>
    <row r="898">
      <c r="A898" s="186" t="n"/>
      <c r="B898" s="186" t="n"/>
      <c r="C898" s="186" t="n"/>
    </row>
    <row r="899">
      <c r="A899" s="186" t="n"/>
      <c r="B899" s="186" t="n"/>
      <c r="C899" s="186" t="n"/>
    </row>
    <row r="900">
      <c r="A900" s="186" t="n"/>
      <c r="B900" s="186" t="n"/>
      <c r="C900" s="186" t="n"/>
    </row>
    <row r="901">
      <c r="A901" s="186" t="n"/>
      <c r="B901" s="186" t="n"/>
      <c r="C901" s="186" t="n"/>
    </row>
    <row r="902">
      <c r="A902" s="186" t="n"/>
      <c r="B902" s="186" t="n"/>
      <c r="C902" s="186" t="n"/>
    </row>
    <row r="903">
      <c r="A903" s="186" t="n"/>
      <c r="B903" s="186" t="n"/>
      <c r="C903" s="186" t="n"/>
    </row>
    <row r="904">
      <c r="A904" s="186" t="n"/>
      <c r="B904" s="186" t="n"/>
      <c r="C904" s="186" t="n"/>
    </row>
    <row r="905">
      <c r="A905" s="186" t="n"/>
      <c r="B905" s="186" t="n"/>
      <c r="C905" s="186" t="n"/>
    </row>
    <row r="906">
      <c r="A906" s="186" t="n"/>
      <c r="B906" s="186" t="n"/>
      <c r="C906" s="186" t="n"/>
    </row>
    <row r="907">
      <c r="A907" s="186" t="n"/>
      <c r="B907" s="186" t="n"/>
      <c r="C907" s="186" t="n"/>
    </row>
    <row r="908">
      <c r="A908" s="186" t="n"/>
      <c r="B908" s="186" t="n"/>
      <c r="C908" s="186" t="n"/>
    </row>
    <row r="909">
      <c r="A909" s="186" t="n"/>
      <c r="B909" s="186" t="n"/>
      <c r="C909" s="186" t="n"/>
    </row>
    <row r="910">
      <c r="A910" s="186" t="n"/>
      <c r="B910" s="186" t="n"/>
      <c r="C910" s="186" t="n"/>
    </row>
    <row r="911">
      <c r="A911" s="186" t="n"/>
      <c r="B911" s="186" t="n"/>
      <c r="C911" s="186" t="n"/>
    </row>
    <row r="912">
      <c r="A912" s="186" t="n"/>
      <c r="B912" s="186" t="n"/>
      <c r="C912" s="186" t="n"/>
    </row>
    <row r="913">
      <c r="A913" s="186" t="n"/>
      <c r="B913" s="186" t="n"/>
      <c r="C913" s="186" t="n"/>
    </row>
    <row r="914">
      <c r="A914" s="186" t="n"/>
      <c r="B914" s="186" t="n"/>
      <c r="C914" s="186" t="n"/>
    </row>
    <row r="915">
      <c r="A915" s="186" t="n"/>
      <c r="B915" s="186" t="n"/>
      <c r="C915" s="186" t="n"/>
    </row>
    <row r="916">
      <c r="A916" s="186" t="n"/>
      <c r="B916" s="186" t="n"/>
      <c r="C916" s="186" t="n"/>
    </row>
    <row r="917">
      <c r="A917" s="186" t="n"/>
      <c r="B917" s="186" t="n"/>
      <c r="C917" s="186" t="n"/>
    </row>
    <row r="918">
      <c r="A918" s="186" t="n"/>
      <c r="B918" s="186" t="n"/>
      <c r="C918" s="186" t="n"/>
    </row>
    <row r="919">
      <c r="A919" s="186" t="n"/>
      <c r="B919" s="186" t="n"/>
      <c r="C919" s="186" t="n"/>
    </row>
    <row r="920">
      <c r="A920" s="186" t="n"/>
      <c r="B920" s="186" t="n"/>
      <c r="C920" s="186" t="n"/>
    </row>
    <row r="921">
      <c r="A921" s="186" t="n"/>
      <c r="B921" s="186" t="n"/>
      <c r="C921" s="186" t="n"/>
    </row>
    <row r="922">
      <c r="A922" s="186" t="n"/>
      <c r="B922" s="186" t="n"/>
      <c r="C922" s="186" t="n"/>
    </row>
    <row r="923">
      <c r="A923" s="186" t="n"/>
      <c r="B923" s="186" t="n"/>
      <c r="C923" s="186" t="n"/>
    </row>
    <row r="924">
      <c r="A924" s="186" t="n"/>
      <c r="B924" s="186" t="n"/>
      <c r="C924" s="186" t="n"/>
    </row>
    <row r="925">
      <c r="A925" s="186" t="n"/>
      <c r="B925" s="186" t="n"/>
      <c r="C925" s="186" t="n"/>
    </row>
    <row r="926">
      <c r="A926" s="186" t="n"/>
      <c r="B926" s="186" t="n"/>
      <c r="C926" s="186" t="n"/>
    </row>
    <row r="927">
      <c r="A927" s="186" t="n"/>
      <c r="B927" s="186" t="n"/>
      <c r="C927" s="186" t="n"/>
    </row>
    <row r="928">
      <c r="A928" s="186" t="n"/>
      <c r="B928" s="186" t="n"/>
      <c r="C928" s="186" t="n"/>
    </row>
    <row r="929">
      <c r="A929" s="186" t="n"/>
      <c r="B929" s="186" t="n"/>
      <c r="C929" s="186" t="n"/>
    </row>
    <row r="930">
      <c r="A930" s="186" t="n"/>
      <c r="B930" s="186" t="n"/>
      <c r="C930" s="186" t="n"/>
    </row>
    <row r="931">
      <c r="A931" s="186" t="n"/>
      <c r="B931" s="186" t="n"/>
      <c r="C931" s="186" t="n"/>
    </row>
    <row r="932">
      <c r="A932" s="186" t="n"/>
      <c r="B932" s="186" t="n"/>
      <c r="C932" s="186" t="n"/>
    </row>
    <row r="933">
      <c r="A933" s="186" t="n"/>
      <c r="B933" s="186" t="n"/>
      <c r="C933" s="186" t="n"/>
    </row>
    <row r="934">
      <c r="A934" s="186" t="n"/>
      <c r="B934" s="186" t="n"/>
      <c r="C934" s="186" t="n"/>
    </row>
    <row r="935">
      <c r="A935" s="186" t="n"/>
      <c r="B935" s="186" t="n"/>
      <c r="C935" s="186" t="n"/>
    </row>
    <row r="936">
      <c r="A936" s="186" t="n"/>
      <c r="B936" s="186" t="n"/>
      <c r="C936" s="186" t="n"/>
    </row>
    <row r="937">
      <c r="A937" s="186" t="n"/>
      <c r="B937" s="186" t="n"/>
      <c r="C937" s="186" t="n"/>
    </row>
    <row r="938">
      <c r="A938" s="186" t="n"/>
      <c r="B938" s="186" t="n"/>
      <c r="C938" s="186" t="n"/>
    </row>
    <row r="939">
      <c r="A939" s="186" t="n"/>
      <c r="B939" s="186" t="n"/>
      <c r="C939" s="186" t="n"/>
    </row>
    <row r="940">
      <c r="A940" s="186" t="n"/>
      <c r="B940" s="186" t="n"/>
      <c r="C940" s="186" t="n"/>
    </row>
    <row r="941">
      <c r="A941" s="186" t="n"/>
      <c r="B941" s="186" t="n"/>
      <c r="C941" s="186" t="n"/>
    </row>
    <row r="942">
      <c r="A942" s="186" t="n"/>
      <c r="B942" s="186" t="n"/>
      <c r="C942" s="186" t="n"/>
    </row>
    <row r="943">
      <c r="A943" s="186" t="n"/>
      <c r="B943" s="186" t="n"/>
      <c r="C943" s="186" t="n"/>
    </row>
    <row r="944">
      <c r="A944" s="186" t="n"/>
      <c r="B944" s="186" t="n"/>
      <c r="C944" s="186" t="n"/>
    </row>
    <row r="945">
      <c r="A945" s="186" t="n"/>
      <c r="B945" s="186" t="n"/>
      <c r="C945" s="186" t="n"/>
    </row>
    <row r="946">
      <c r="A946" s="186" t="n"/>
      <c r="B946" s="186" t="n"/>
      <c r="C946" s="186" t="n"/>
    </row>
    <row r="947">
      <c r="A947" s="186" t="n"/>
      <c r="B947" s="186" t="n"/>
      <c r="C947" s="186" t="n"/>
    </row>
    <row r="948">
      <c r="A948" s="186" t="n"/>
      <c r="B948" s="186" t="n"/>
      <c r="C948" s="186" t="n"/>
    </row>
    <row r="949">
      <c r="A949" s="186" t="n"/>
      <c r="B949" s="186" t="n"/>
      <c r="C949" s="186" t="n"/>
    </row>
    <row r="950">
      <c r="A950" s="186" t="n"/>
      <c r="B950" s="186" t="n"/>
      <c r="C950" s="186" t="n"/>
    </row>
    <row r="951">
      <c r="A951" s="186" t="n"/>
      <c r="B951" s="186" t="n"/>
      <c r="C951" s="186" t="n"/>
    </row>
    <row r="952">
      <c r="A952" s="186" t="n"/>
      <c r="B952" s="186" t="n"/>
      <c r="C952" s="186" t="n"/>
    </row>
    <row r="953">
      <c r="A953" s="186" t="n"/>
      <c r="B953" s="186" t="n"/>
      <c r="C953" s="186" t="n"/>
    </row>
    <row r="954">
      <c r="A954" s="186" t="n"/>
      <c r="B954" s="186" t="n"/>
      <c r="C954" s="186" t="n"/>
    </row>
    <row r="955">
      <c r="A955" s="186" t="n"/>
      <c r="B955" s="186" t="n"/>
      <c r="C955" s="186" t="n"/>
    </row>
    <row r="956">
      <c r="A956" s="186" t="n"/>
      <c r="B956" s="186" t="n"/>
      <c r="C956" s="186" t="n"/>
    </row>
    <row r="957">
      <c r="A957" s="186" t="n"/>
      <c r="B957" s="186" t="n"/>
      <c r="C957" s="186" t="n"/>
    </row>
    <row r="958">
      <c r="A958" s="186" t="n"/>
      <c r="B958" s="186" t="n"/>
      <c r="C958" s="186" t="n"/>
    </row>
    <row r="959">
      <c r="A959" s="186" t="n"/>
      <c r="B959" s="186" t="n"/>
      <c r="C959" s="186" t="n"/>
    </row>
    <row r="960">
      <c r="A960" s="186" t="n"/>
      <c r="B960" s="186" t="n"/>
      <c r="C960" s="186" t="n"/>
    </row>
    <row r="961">
      <c r="A961" s="186" t="n"/>
      <c r="B961" s="186" t="n"/>
      <c r="C961" s="186" t="n"/>
    </row>
    <row r="962">
      <c r="A962" s="186" t="n"/>
      <c r="B962" s="186" t="n"/>
      <c r="C962" s="186" t="n"/>
    </row>
    <row r="963">
      <c r="A963" s="186" t="n"/>
      <c r="B963" s="186" t="n"/>
      <c r="C963" s="186" t="n"/>
    </row>
    <row r="964">
      <c r="A964" s="186" t="n"/>
      <c r="B964" s="186" t="n"/>
      <c r="C964" s="186" t="n"/>
    </row>
    <row r="965">
      <c r="A965" s="186" t="n"/>
      <c r="B965" s="186" t="n"/>
      <c r="C965" s="186" t="n"/>
    </row>
    <row r="966">
      <c r="A966" s="186" t="n"/>
      <c r="B966" s="186" t="n"/>
      <c r="C966" s="186" t="n"/>
    </row>
    <row r="967">
      <c r="A967" s="186" t="n"/>
      <c r="B967" s="186" t="n"/>
      <c r="C967" s="186" t="n"/>
    </row>
    <row r="968">
      <c r="A968" s="186" t="n"/>
      <c r="B968" s="186" t="n"/>
      <c r="C968" s="186" t="n"/>
    </row>
    <row r="969">
      <c r="A969" s="186" t="n"/>
      <c r="B969" s="186" t="n"/>
      <c r="C969" s="186" t="n"/>
    </row>
    <row r="970">
      <c r="A970" s="186" t="n"/>
      <c r="B970" s="186" t="n"/>
      <c r="C970" s="186" t="n"/>
    </row>
    <row r="971">
      <c r="A971" s="186" t="n"/>
      <c r="B971" s="186" t="n"/>
      <c r="C971" s="186" t="n"/>
    </row>
    <row r="972">
      <c r="A972" s="186" t="n"/>
      <c r="B972" s="186" t="n"/>
      <c r="C972" s="186" t="n"/>
    </row>
    <row r="973">
      <c r="A973" s="186" t="n"/>
      <c r="B973" s="186" t="n"/>
      <c r="C973" s="186" t="n"/>
    </row>
    <row r="974">
      <c r="A974" s="186" t="n"/>
      <c r="B974" s="186" t="n"/>
      <c r="C974" s="186" t="n"/>
    </row>
    <row r="975">
      <c r="A975" s="186" t="n"/>
      <c r="B975" s="186" t="n"/>
      <c r="C975" s="186" t="n"/>
    </row>
    <row r="976">
      <c r="A976" s="186" t="n"/>
      <c r="B976" s="186" t="n"/>
      <c r="C976" s="186" t="n"/>
    </row>
    <row r="977">
      <c r="A977" s="186" t="n"/>
      <c r="B977" s="186" t="n"/>
      <c r="C977" s="186" t="n"/>
    </row>
    <row r="978">
      <c r="A978" s="186" t="n"/>
      <c r="B978" s="186" t="n"/>
      <c r="C978" s="186" t="n"/>
    </row>
    <row r="979">
      <c r="A979" s="186" t="n"/>
      <c r="B979" s="186" t="n"/>
      <c r="C979" s="186" t="n"/>
    </row>
    <row r="980">
      <c r="A980" s="186" t="n"/>
      <c r="B980" s="186" t="n"/>
      <c r="C980" s="186" t="n"/>
    </row>
    <row r="981">
      <c r="A981" s="186" t="n"/>
      <c r="B981" s="186" t="n"/>
      <c r="C981" s="186" t="n"/>
    </row>
    <row r="982">
      <c r="A982" s="186" t="n"/>
      <c r="B982" s="186" t="n"/>
      <c r="C982" s="186" t="n"/>
    </row>
    <row r="983">
      <c r="A983" s="186" t="n"/>
      <c r="B983" s="186" t="n"/>
      <c r="C983" s="186" t="n"/>
    </row>
    <row r="984">
      <c r="A984" s="186" t="n"/>
      <c r="B984" s="186" t="n"/>
      <c r="C984" s="186" t="n"/>
    </row>
    <row r="985">
      <c r="A985" s="186" t="n"/>
      <c r="B985" s="186" t="n"/>
      <c r="C985" s="186" t="n"/>
    </row>
    <row r="986">
      <c r="A986" s="186" t="n"/>
      <c r="B986" s="186" t="n"/>
      <c r="C986" s="186" t="n"/>
    </row>
    <row r="987">
      <c r="A987" s="186" t="n"/>
      <c r="B987" s="186" t="n"/>
      <c r="C987" s="186" t="n"/>
    </row>
    <row r="988">
      <c r="A988" s="186" t="n"/>
      <c r="B988" s="186" t="n"/>
      <c r="C988" s="186" t="n"/>
    </row>
    <row r="989">
      <c r="A989" s="186" t="n"/>
      <c r="B989" s="186" t="n"/>
      <c r="C989" s="186" t="n"/>
    </row>
    <row r="990">
      <c r="A990" s="186" t="n"/>
      <c r="B990" s="186" t="n"/>
      <c r="C990" s="186" t="n"/>
    </row>
    <row r="991">
      <c r="A991" s="186" t="n"/>
      <c r="B991" s="186" t="n"/>
      <c r="C991" s="186" t="n"/>
    </row>
    <row r="992">
      <c r="A992" s="186" t="n"/>
      <c r="B992" s="186" t="n"/>
      <c r="C992" s="186" t="n"/>
    </row>
    <row r="993">
      <c r="A993" s="186" t="n"/>
      <c r="B993" s="186" t="n"/>
      <c r="C993" s="186" t="n"/>
    </row>
    <row r="994">
      <c r="A994" s="186" t="n"/>
      <c r="B994" s="186" t="n"/>
      <c r="C994" s="186" t="n"/>
    </row>
    <row r="995">
      <c r="A995" s="186" t="n"/>
      <c r="B995" s="186" t="n"/>
      <c r="C995" s="186" t="n"/>
    </row>
    <row r="996">
      <c r="A996" s="186" t="n"/>
      <c r="B996" s="186" t="n"/>
      <c r="C996" s="186" t="n"/>
    </row>
    <row r="997">
      <c r="A997" s="186" t="n"/>
      <c r="B997" s="186" t="n"/>
      <c r="C997" s="186" t="n"/>
    </row>
    <row r="998">
      <c r="A998" s="186" t="n"/>
      <c r="B998" s="186" t="n"/>
      <c r="C998" s="186" t="n"/>
    </row>
    <row r="999">
      <c r="A999" s="186" t="n"/>
      <c r="B999" s="186" t="n"/>
      <c r="C999" s="186" t="n"/>
    </row>
    <row r="1000">
      <c r="A1000" s="186" t="n"/>
      <c r="B1000" s="186" t="n"/>
      <c r="C1000" s="186" t="n"/>
    </row>
  </sheetData>
  <dataValidations count="2">
    <dataValidation sqref="B2:B7" showDropDown="0" showInputMessage="0" showErrorMessage="1" allowBlank="1" type="list">
      <formula1>Activity!$B$2:$B$3</formula1>
    </dataValidation>
    <dataValidation sqref="C2:C7" showDropDown="0" showInputMessage="0" showErrorMessage="0" allowBlank="1" type="list">
      <formula1>Ecosystem!$B$2:$B$4</formula1>
    </dataValidation>
  </dataValidations>
  <pageMargins left="0.75" right="0.75" top="1" bottom="1" header="0.5" footer="0.5"/>
</worksheet>
</file>

<file path=xl/worksheets/sheet35.xml><?xml version="1.0" encoding="utf-8"?>
<worksheet xmlns="http://schemas.openxmlformats.org/spreadsheetml/2006/main">
  <sheetPr>
    <tabColor rgb="FFD9E6E0"/>
    <outlinePr summaryBelow="0" summaryRight="0"/>
    <pageSetUpPr/>
  </sheetPr>
  <dimension ref="A1:N4"/>
  <sheetViews>
    <sheetView workbookViewId="0">
      <selection activeCell="A1" sqref="A1"/>
    </sheetView>
  </sheetViews>
  <sheetFormatPr baseColWidth="8" defaultColWidth="12.63" defaultRowHeight="15" customHeight="1"/>
  <sheetData>
    <row r="1">
      <c r="A1" s="182" t="inlineStr">
        <is>
          <t>id</t>
        </is>
      </c>
      <c r="B1" s="182" t="inlineStr">
        <is>
          <t>ecosystem</t>
        </is>
      </c>
      <c r="C1" s="182" t="inlineStr">
        <is>
          <t>feasibility_analysis</t>
        </is>
      </c>
      <c r="D1" s="182" t="inlineStr">
        <is>
          <t>conservation_planning_and_admin</t>
        </is>
      </c>
      <c r="E1" s="182" t="inlineStr">
        <is>
          <t>data_collection_and_field_cost</t>
        </is>
      </c>
      <c r="F1" s="182" t="inlineStr">
        <is>
          <t>community_representation</t>
        </is>
      </c>
      <c r="G1" s="182" t="inlineStr">
        <is>
          <t>blue_carbon_project_planning</t>
        </is>
      </c>
      <c r="H1" s="182" t="inlineStr">
        <is>
          <t>establishing_carbon_rights</t>
        </is>
      </c>
      <c r="I1" s="182" t="inlineStr">
        <is>
          <t>financing_cost</t>
        </is>
      </c>
      <c r="J1" s="182" t="inlineStr">
        <is>
          <t>validation</t>
        </is>
      </c>
      <c r="K1" s="182" t="inlineStr">
        <is>
          <t>monitoring</t>
        </is>
      </c>
      <c r="L1" s="182" t="inlineStr">
        <is>
          <t>baseline_reassessment</t>
        </is>
      </c>
      <c r="M1" s="182" t="inlineStr">
        <is>
          <t>MRV</t>
        </is>
      </c>
      <c r="N1" s="182" t="inlineStr">
        <is>
          <t>long_term_project_operating_cost</t>
        </is>
      </c>
    </row>
    <row r="2">
      <c r="A2" s="183" t="n">
        <v>1</v>
      </c>
      <c r="B2" s="184" t="inlineStr">
        <is>
          <t>Mangrove</t>
        </is>
      </c>
      <c r="C2" s="187" t="n">
        <v>0</v>
      </c>
      <c r="D2" s="187" t="n">
        <v>0.25</v>
      </c>
      <c r="E2" s="187" t="n">
        <v>1</v>
      </c>
      <c r="F2" s="187" t="n">
        <v>0.5</v>
      </c>
      <c r="G2" s="187" t="n">
        <v>0</v>
      </c>
      <c r="H2" s="187" t="n">
        <v>0</v>
      </c>
      <c r="I2" s="187" t="n">
        <v>0</v>
      </c>
      <c r="J2" s="187" t="n">
        <v>0</v>
      </c>
      <c r="K2" s="187" t="n">
        <v>1</v>
      </c>
      <c r="L2" s="187" t="n">
        <v>0</v>
      </c>
      <c r="M2" s="187" t="n">
        <v>0</v>
      </c>
      <c r="N2" s="187" t="n">
        <v>0.25</v>
      </c>
    </row>
    <row r="3">
      <c r="A3" s="183" t="n">
        <v>2</v>
      </c>
      <c r="B3" s="184" t="inlineStr">
        <is>
          <t>Seagrass</t>
        </is>
      </c>
      <c r="C3" s="187" t="n">
        <v>0</v>
      </c>
      <c r="D3" s="187" t="n">
        <v>0.25</v>
      </c>
      <c r="E3" s="187" t="n">
        <v>1</v>
      </c>
      <c r="F3" s="187" t="n">
        <v>0.5</v>
      </c>
      <c r="G3" s="187" t="n">
        <v>0</v>
      </c>
      <c r="H3" s="187" t="n">
        <v>0</v>
      </c>
      <c r="I3" s="187" t="n">
        <v>0</v>
      </c>
      <c r="J3" s="187" t="n">
        <v>0</v>
      </c>
      <c r="K3" s="187" t="n">
        <v>1</v>
      </c>
      <c r="L3" s="187" t="n">
        <v>0</v>
      </c>
      <c r="M3" s="187" t="n">
        <v>0</v>
      </c>
      <c r="N3" s="187" t="n">
        <v>0.25</v>
      </c>
    </row>
    <row r="4">
      <c r="A4" s="183" t="n">
        <v>3</v>
      </c>
      <c r="B4" s="184" t="inlineStr">
        <is>
          <t>Salt marsh</t>
        </is>
      </c>
      <c r="C4" s="187" t="n">
        <v>0</v>
      </c>
      <c r="D4" s="187" t="n">
        <v>0.25</v>
      </c>
      <c r="E4" s="187" t="n">
        <v>1</v>
      </c>
      <c r="F4" s="187" t="n">
        <v>0.5</v>
      </c>
      <c r="G4" s="187" t="n">
        <v>0</v>
      </c>
      <c r="H4" s="187" t="n">
        <v>0</v>
      </c>
      <c r="I4" s="187" t="n">
        <v>0</v>
      </c>
      <c r="J4" s="187" t="n">
        <v>0</v>
      </c>
      <c r="K4" s="187" t="n">
        <v>1</v>
      </c>
      <c r="L4" s="187" t="n">
        <v>0</v>
      </c>
      <c r="M4" s="187" t="n">
        <v>0</v>
      </c>
      <c r="N4" s="187" t="n">
        <v>0.25</v>
      </c>
    </row>
  </sheetData>
  <dataValidations count="1">
    <dataValidation sqref="B2:B4" showDropDown="0" showInputMessage="0" showErrorMessage="0" allowBlank="1" type="list">
      <formula1>Ecosystem!$B$2:$B$4</formula1>
    </dataValidation>
  </dataValidations>
  <pageMargins left="0.75" right="0.75" top="1" bottom="1" header="0.5" footer="0.5"/>
</worksheet>
</file>

<file path=xl/worksheets/sheet36.xml><?xml version="1.0" encoding="utf-8"?>
<worksheet xmlns="http://schemas.openxmlformats.org/spreadsheetml/2006/main">
  <sheetPr>
    <outlinePr summaryBelow="1" summaryRight="1"/>
    <pageSetUpPr/>
  </sheetPr>
  <dimension ref="A1:BI469"/>
  <sheetViews>
    <sheetView workbookViewId="0">
      <selection activeCell="A1" sqref="A1"/>
    </sheetView>
  </sheetViews>
  <sheetFormatPr baseColWidth="8" defaultRowHeight="15"/>
  <sheetData>
    <row r="1">
      <c r="A1" s="331" t="inlineStr">
        <is>
          <t>country</t>
        </is>
      </c>
      <c r="B1" s="331" t="inlineStr">
        <is>
          <t>ecosystem</t>
        </is>
      </c>
      <c r="C1" s="331" t="inlineStr">
        <is>
          <t>activity</t>
        </is>
      </c>
      <c r="D1" s="331" t="inlineStr">
        <is>
          <t>activity_type</t>
        </is>
      </c>
      <c r="E1" s="331" t="inlineStr">
        <is>
          <t>project_size_filter</t>
        </is>
      </c>
      <c r="F1" s="331" t="inlineStr">
        <is>
          <t>project_size</t>
        </is>
      </c>
      <c r="G1" s="331" t="inlineStr">
        <is>
          <t>price_type</t>
        </is>
      </c>
      <c r="H1" s="331" t="inlineStr">
        <is>
          <t>country_size_ha</t>
        </is>
      </c>
      <c r="I1" s="331" t="inlineStr">
        <is>
          <t>country_code</t>
        </is>
      </c>
      <c r="J1" s="331" t="inlineStr">
        <is>
          <t>base_size</t>
        </is>
      </c>
      <c r="K1" s="331" t="inlineStr">
        <is>
          <t>project_name</t>
        </is>
      </c>
      <c r="L1" s="331" t="inlineStr">
        <is>
          <t>total_cost_npv</t>
        </is>
      </c>
      <c r="M1" s="331" t="inlineStr">
        <is>
          <t>total_cost</t>
        </is>
      </c>
      <c r="N1" s="331" t="inlineStr">
        <is>
          <t>total_weighted_cost_npv</t>
        </is>
      </c>
      <c r="O1" s="331" t="inlineStr">
        <is>
          <t>total_weighted_cost</t>
        </is>
      </c>
      <c r="P1" s="331" t="inlineStr">
        <is>
          <t>capex_npv</t>
        </is>
      </c>
      <c r="Q1" s="331" t="inlineStr">
        <is>
          <t>capex</t>
        </is>
      </c>
      <c r="R1" s="331" t="inlineStr">
        <is>
          <t>opex_npv</t>
        </is>
      </c>
      <c r="S1" s="331" t="inlineStr">
        <is>
          <t>opex</t>
        </is>
      </c>
      <c r="T1" s="331" t="inlineStr">
        <is>
          <t>country_abatement_potential</t>
        </is>
      </c>
      <c r="U1" s="331" t="inlineStr">
        <is>
          <t>project_abatement_potential</t>
        </is>
      </c>
      <c r="V1" s="331" t="inlineStr">
        <is>
          <t>cost_per_tco2e</t>
        </is>
      </c>
      <c r="W1" s="331" t="inlineStr">
        <is>
          <t>cost_per_tco2e_npv</t>
        </is>
      </c>
      <c r="X1" s="331" t="inlineStr">
        <is>
          <t>feasibility_analysis_npv</t>
        </is>
      </c>
      <c r="Y1" s="331" t="inlineStr">
        <is>
          <t>feasibility_analysis</t>
        </is>
      </c>
      <c r="Z1" s="331" t="inlineStr">
        <is>
          <t>conservation_planning_npv</t>
        </is>
      </c>
      <c r="AA1" s="331" t="inlineStr">
        <is>
          <t>conservation_planning</t>
        </is>
      </c>
      <c r="AB1" s="331" t="inlineStr">
        <is>
          <t>data_collection_npv</t>
        </is>
      </c>
      <c r="AC1" s="331" t="inlineStr">
        <is>
          <t>data_collection</t>
        </is>
      </c>
      <c r="AD1" s="331" t="inlineStr">
        <is>
          <t>community_representation_npv</t>
        </is>
      </c>
      <c r="AE1" s="331" t="inlineStr">
        <is>
          <t>community_representation</t>
        </is>
      </c>
      <c r="AF1" s="331" t="inlineStr">
        <is>
          <t>blue_carbon_project_planning_npv</t>
        </is>
      </c>
      <c r="AG1" s="331" t="inlineStr">
        <is>
          <t>blue_carbon_project_planning</t>
        </is>
      </c>
      <c r="AH1" s="331" t="inlineStr">
        <is>
          <t>establishing_carbon_rights_npv</t>
        </is>
      </c>
      <c r="AI1" s="331" t="inlineStr">
        <is>
          <t>establishing_carbon_rights</t>
        </is>
      </c>
      <c r="AJ1" s="331" t="inlineStr">
        <is>
          <t>validation_npv</t>
        </is>
      </c>
      <c r="AK1" s="331" t="inlineStr">
        <is>
          <t>validation</t>
        </is>
      </c>
      <c r="AL1" s="331" t="inlineStr">
        <is>
          <t>implementation_labor_npv</t>
        </is>
      </c>
      <c r="AM1" s="331" t="inlineStr">
        <is>
          <t>implementation_labor</t>
        </is>
      </c>
      <c r="AN1" s="331" t="inlineStr">
        <is>
          <t>monitoring_maintenance_npv</t>
        </is>
      </c>
      <c r="AO1" s="331" t="inlineStr">
        <is>
          <t>monitoring_maintenance</t>
        </is>
      </c>
      <c r="AP1" s="331" t="inlineStr">
        <is>
          <t>community_benefit_npv</t>
        </is>
      </c>
      <c r="AQ1" s="331" t="inlineStr">
        <is>
          <t>community_benefit</t>
        </is>
      </c>
      <c r="AR1" s="331" t="inlineStr">
        <is>
          <t>carbon_standard_fees_npv</t>
        </is>
      </c>
      <c r="AS1" s="331" t="inlineStr">
        <is>
          <t>carbon_standard_fees</t>
        </is>
      </c>
      <c r="AT1" s="331" t="inlineStr">
        <is>
          <t>baseline_reassessment_npv</t>
        </is>
      </c>
      <c r="AU1" s="331" t="inlineStr">
        <is>
          <t>baseline_reassessment</t>
        </is>
      </c>
      <c r="AV1" s="331" t="inlineStr">
        <is>
          <t>mrv_npv</t>
        </is>
      </c>
      <c r="AW1" s="331" t="inlineStr">
        <is>
          <t>mrv</t>
        </is>
      </c>
      <c r="AX1" s="331" t="inlineStr">
        <is>
          <t>long_term_project_operating_npv</t>
        </is>
      </c>
      <c r="AY1" s="331" t="inlineStr">
        <is>
          <t>long_term_project_operating</t>
        </is>
      </c>
      <c r="AZ1" s="331" t="inlineStr">
        <is>
          <t>initial_price_assumption</t>
        </is>
      </c>
      <c r="BA1" s="331" t="inlineStr">
        <is>
          <t>leftover_after_opex</t>
        </is>
      </c>
      <c r="BB1" s="331" t="inlineStr">
        <is>
          <t>leftover_after_opex_npv</t>
        </is>
      </c>
      <c r="BC1" s="331" t="inlineStr">
        <is>
          <t>total_revenue</t>
        </is>
      </c>
      <c r="BD1" s="331" t="inlineStr">
        <is>
          <t>total_revenu_npv</t>
        </is>
      </c>
      <c r="BE1" s="331" t="inlineStr">
        <is>
          <t>credits_issued</t>
        </is>
      </c>
      <c r="BF1" s="331" t="inlineStr">
        <is>
          <t>monitoring_npv</t>
        </is>
      </c>
      <c r="BG1" s="331" t="inlineStr">
        <is>
          <t>maintenance_npv</t>
        </is>
      </c>
      <c r="BH1" s="331" t="inlineStr">
        <is>
          <t>monitoring</t>
        </is>
      </c>
      <c r="BI1" s="331" t="inlineStr">
        <is>
          <t>maintenance</t>
        </is>
      </c>
    </row>
    <row r="2">
      <c r="A2" t="inlineStr">
        <is>
          <t>United States</t>
        </is>
      </c>
      <c r="B2" t="inlineStr">
        <is>
          <t>Mangrove</t>
        </is>
      </c>
      <c r="C2" t="inlineStr">
        <is>
          <t>Restoration</t>
        </is>
      </c>
      <c r="D2" t="inlineStr">
        <is>
          <t>Planting</t>
        </is>
      </c>
      <c r="E2" t="inlineStr">
        <is>
          <t>Small</t>
        </is>
      </c>
      <c r="F2" t="n">
        <v>100</v>
      </c>
      <c r="G2" t="inlineStr">
        <is>
          <t>Opex breakeven</t>
        </is>
      </c>
      <c r="H2" t="n">
        <v>947084624.2706754</v>
      </c>
      <c r="I2" t="inlineStr">
        <is>
          <t>USA</t>
        </is>
      </c>
      <c r="J2" t="n">
        <v>500</v>
      </c>
      <c r="K2" t="inlineStr">
        <is>
          <t>United States Mangrove Restoration 100</t>
        </is>
      </c>
      <c r="L2" t="inlineStr">
        <is>
          <t>5549681</t>
        </is>
      </c>
      <c r="M2" t="inlineStr">
        <is>
          <t>7560671</t>
        </is>
      </c>
      <c r="N2" t="n">
        <v>0.00585975197757398</v>
      </c>
      <c r="O2" t="n">
        <v>0.00798309972123375</v>
      </c>
      <c r="P2" t="inlineStr">
        <is>
          <t>2732701</t>
        </is>
      </c>
      <c r="Q2" t="inlineStr">
        <is>
          <t>2990267</t>
        </is>
      </c>
      <c r="R2" t="inlineStr">
        <is>
          <t>2816981</t>
        </is>
      </c>
      <c r="S2" t="inlineStr">
        <is>
          <t>4570404</t>
        </is>
      </c>
      <c r="T2" t="n">
        <v>166593</v>
      </c>
      <c r="U2" t="n">
        <v>27576</v>
      </c>
      <c r="V2" t="n">
        <v>252</v>
      </c>
      <c r="W2" t="n">
        <v>252</v>
      </c>
      <c r="X2" t="inlineStr">
        <is>
          <t>100000</t>
        </is>
      </c>
      <c r="Y2" t="inlineStr">
        <is>
          <t>100000</t>
        </is>
      </c>
      <c r="Z2" t="inlineStr">
        <is>
          <t>629559</t>
        </is>
      </c>
      <c r="AA2" t="inlineStr">
        <is>
          <t>667067</t>
        </is>
      </c>
      <c r="AB2" t="inlineStr">
        <is>
          <t>76963</t>
        </is>
      </c>
      <c r="AC2" t="inlineStr">
        <is>
          <t>80000</t>
        </is>
      </c>
      <c r="AD2" t="inlineStr">
        <is>
          <t>351049</t>
        </is>
      </c>
      <c r="AE2" t="inlineStr">
        <is>
          <t>379500</t>
        </is>
      </c>
      <c r="AF2" t="inlineStr">
        <is>
          <t>88900</t>
        </is>
      </c>
      <c r="AG2" t="inlineStr">
        <is>
          <t>100000</t>
        </is>
      </c>
      <c r="AH2" t="inlineStr">
        <is>
          <t>185006</t>
        </is>
      </c>
      <c r="AI2" t="inlineStr">
        <is>
          <t>200000</t>
        </is>
      </c>
      <c r="AJ2" t="inlineStr">
        <is>
          <t>44450</t>
        </is>
      </c>
      <c r="AK2" t="inlineStr">
        <is>
          <t>50000</t>
        </is>
      </c>
      <c r="AL2" t="inlineStr">
        <is>
          <t>1256774</t>
        </is>
      </c>
      <c r="AM2" t="inlineStr">
        <is>
          <t>1413700</t>
        </is>
      </c>
      <c r="AN2" t="n">
        <v>796716</v>
      </c>
      <c r="AO2" t="n">
        <v>1196288</v>
      </c>
      <c r="AP2" t="inlineStr">
        <is>
          <t>140849</t>
        </is>
      </c>
      <c r="AQ2" t="inlineStr">
        <is>
          <t>237704</t>
        </is>
      </c>
      <c r="AR2" t="inlineStr">
        <is>
          <t>2665</t>
        </is>
      </c>
      <c r="AS2" t="inlineStr">
        <is>
          <t>4412</t>
        </is>
      </c>
      <c r="AT2" t="inlineStr">
        <is>
          <t>75812</t>
        </is>
      </c>
      <c r="AU2" t="inlineStr">
        <is>
          <t>120000</t>
        </is>
      </c>
      <c r="AV2" t="inlineStr">
        <is>
          <t>223062</t>
        </is>
      </c>
      <c r="AW2" t="inlineStr">
        <is>
          <t>400000</t>
        </is>
      </c>
      <c r="AX2" t="inlineStr">
        <is>
          <t>1577877</t>
        </is>
      </c>
      <c r="AY2" t="inlineStr">
        <is>
          <t>2612000</t>
        </is>
      </c>
      <c r="AZ2" t="n">
        <v>183.6350216207992</v>
      </c>
      <c r="BA2" t="n">
        <v>-4570404</v>
      </c>
      <c r="BB2" t="n">
        <v>-2816981</v>
      </c>
      <c r="BC2" t="inlineStr">
        <is>
          <t>0</t>
        </is>
      </c>
      <c r="BD2" t="inlineStr">
        <is>
          <t>0</t>
        </is>
      </c>
      <c r="BE2" t="n">
        <v>0</v>
      </c>
      <c r="BF2" t="inlineStr">
        <is>
          <t>517703</t>
        </is>
      </c>
      <c r="BG2" t="inlineStr">
        <is>
          <t>279013</t>
        </is>
      </c>
      <c r="BH2" t="inlineStr">
        <is>
          <t>857000</t>
        </is>
      </c>
      <c r="BI2" t="inlineStr">
        <is>
          <t>339288</t>
        </is>
      </c>
    </row>
    <row r="3">
      <c r="A3" t="inlineStr">
        <is>
          <t>United States</t>
        </is>
      </c>
      <c r="B3" t="inlineStr">
        <is>
          <t>Mangrove</t>
        </is>
      </c>
      <c r="C3" t="inlineStr">
        <is>
          <t>Restoration</t>
        </is>
      </c>
      <c r="D3" t="inlineStr">
        <is>
          <t>Hydrology</t>
        </is>
      </c>
      <c r="E3" t="inlineStr">
        <is>
          <t>Small</t>
        </is>
      </c>
      <c r="F3" t="n">
        <v>100</v>
      </c>
      <c r="G3" t="inlineStr">
        <is>
          <t>Opex breakeven</t>
        </is>
      </c>
      <c r="H3" t="n">
        <v>947084624.2706754</v>
      </c>
      <c r="I3" t="inlineStr">
        <is>
          <t>USA</t>
        </is>
      </c>
      <c r="J3" t="n">
        <v>500</v>
      </c>
      <c r="K3" t="inlineStr">
        <is>
          <t>United States Mangrove Restoration 100</t>
        </is>
      </c>
      <c r="L3" t="inlineStr">
        <is>
          <t>16086508</t>
        </is>
      </c>
      <c r="M3" t="inlineStr">
        <is>
          <t>19642552</t>
        </is>
      </c>
      <c r="N3" t="n">
        <v>0.01698529105821752</v>
      </c>
      <c r="O3" t="n">
        <v>0.02074001783644857</v>
      </c>
      <c r="P3" t="inlineStr">
        <is>
          <t>11273022</t>
        </is>
      </c>
      <c r="Q3" t="inlineStr">
        <is>
          <t>12596967</t>
        </is>
      </c>
      <c r="R3" t="inlineStr">
        <is>
          <t>4813486</t>
        </is>
      </c>
      <c r="S3" t="inlineStr">
        <is>
          <t>7045586</t>
        </is>
      </c>
      <c r="T3" t="n">
        <v>166593</v>
      </c>
      <c r="U3" t="n">
        <v>34470</v>
      </c>
      <c r="V3" t="n">
        <v>583</v>
      </c>
      <c r="W3" t="n">
        <v>583</v>
      </c>
      <c r="X3" t="inlineStr">
        <is>
          <t>100000</t>
        </is>
      </c>
      <c r="Y3" t="inlineStr">
        <is>
          <t>100000</t>
        </is>
      </c>
      <c r="Z3" t="inlineStr">
        <is>
          <t>629559</t>
        </is>
      </c>
      <c r="AA3" t="inlineStr">
        <is>
          <t>667067</t>
        </is>
      </c>
      <c r="AB3" t="inlineStr">
        <is>
          <t>76963</t>
        </is>
      </c>
      <c r="AC3" t="inlineStr">
        <is>
          <t>80000</t>
        </is>
      </c>
      <c r="AD3" t="inlineStr">
        <is>
          <t>351049</t>
        </is>
      </c>
      <c r="AE3" t="inlineStr">
        <is>
          <t>379500</t>
        </is>
      </c>
      <c r="AF3" t="inlineStr">
        <is>
          <t>88900</t>
        </is>
      </c>
      <c r="AG3" t="inlineStr">
        <is>
          <t>100000</t>
        </is>
      </c>
      <c r="AH3" t="inlineStr">
        <is>
          <t>185006</t>
        </is>
      </c>
      <c r="AI3" t="inlineStr">
        <is>
          <t>200000</t>
        </is>
      </c>
      <c r="AJ3" t="inlineStr">
        <is>
          <t>44450</t>
        </is>
      </c>
      <c r="AK3" t="inlineStr">
        <is>
          <t>50000</t>
        </is>
      </c>
      <c r="AL3" t="inlineStr">
        <is>
          <t>9797095</t>
        </is>
      </c>
      <c r="AM3" t="inlineStr">
        <is>
          <t>11020400</t>
        </is>
      </c>
      <c r="AN3" t="n">
        <v>2692730</v>
      </c>
      <c r="AO3" t="n">
        <v>3501896</v>
      </c>
      <c r="AP3" t="inlineStr">
        <is>
          <t>240674</t>
        </is>
      </c>
      <c r="AQ3" t="inlineStr">
        <is>
          <t>406175</t>
        </is>
      </c>
      <c r="AR3" t="inlineStr">
        <is>
          <t>3332</t>
        </is>
      </c>
      <c r="AS3" t="inlineStr">
        <is>
          <t>5515</t>
        </is>
      </c>
      <c r="AT3" t="inlineStr">
        <is>
          <t>75812</t>
        </is>
      </c>
      <c r="AU3" t="inlineStr">
        <is>
          <t>120000</t>
        </is>
      </c>
      <c r="AV3" t="inlineStr">
        <is>
          <t>223062</t>
        </is>
      </c>
      <c r="AW3" t="inlineStr">
        <is>
          <t>400000</t>
        </is>
      </c>
      <c r="AX3" t="inlineStr">
        <is>
          <t>1577877</t>
        </is>
      </c>
      <c r="AY3" t="inlineStr">
        <is>
          <t>2612000</t>
        </is>
      </c>
      <c r="AZ3" t="n">
        <v>251.0275099871437</v>
      </c>
      <c r="BA3" t="n">
        <v>-7045586</v>
      </c>
      <c r="BB3" t="n">
        <v>-4813486</v>
      </c>
      <c r="BC3" t="inlineStr">
        <is>
          <t>0</t>
        </is>
      </c>
      <c r="BD3" t="inlineStr">
        <is>
          <t>0</t>
        </is>
      </c>
      <c r="BE3" t="n">
        <v>0</v>
      </c>
      <c r="BF3" t="inlineStr">
        <is>
          <t>517703</t>
        </is>
      </c>
      <c r="BG3" t="inlineStr">
        <is>
          <t>2175027</t>
        </is>
      </c>
      <c r="BH3" t="inlineStr">
        <is>
          <t>857000</t>
        </is>
      </c>
      <c r="BI3" t="inlineStr">
        <is>
          <t>2644896</t>
        </is>
      </c>
    </row>
    <row r="4">
      <c r="A4" t="inlineStr">
        <is>
          <t>United States</t>
        </is>
      </c>
      <c r="B4" t="inlineStr">
        <is>
          <t>Mangrove</t>
        </is>
      </c>
      <c r="C4" t="inlineStr">
        <is>
          <t>Restoration</t>
        </is>
      </c>
      <c r="D4" t="inlineStr">
        <is>
          <t>Hybrid</t>
        </is>
      </c>
      <c r="E4" t="inlineStr">
        <is>
          <t>Small</t>
        </is>
      </c>
      <c r="F4" t="n">
        <v>100</v>
      </c>
      <c r="G4" t="inlineStr">
        <is>
          <t>Opex breakeven</t>
        </is>
      </c>
      <c r="H4" t="n">
        <v>947084624.2706754</v>
      </c>
      <c r="I4" t="inlineStr">
        <is>
          <t>USA</t>
        </is>
      </c>
      <c r="J4" t="n">
        <v>500</v>
      </c>
      <c r="K4" t="inlineStr">
        <is>
          <t>United States Mangrove Restoration 100</t>
        </is>
      </c>
      <c r="L4" t="inlineStr">
        <is>
          <t>15250128</t>
        </is>
      </c>
      <c r="M4" t="inlineStr">
        <is>
          <t>18683560</t>
        </is>
      </c>
      <c r="N4" t="n">
        <v>0.0161021809553119</v>
      </c>
      <c r="O4" t="n">
        <v>0.01972744517353738</v>
      </c>
      <c r="P4" t="inlineStr">
        <is>
          <t>10595073</t>
        </is>
      </c>
      <c r="Q4" t="inlineStr">
        <is>
          <t>11834367</t>
        </is>
      </c>
      <c r="R4" t="inlineStr">
        <is>
          <t>4655055</t>
        </is>
      </c>
      <c r="S4" t="inlineStr">
        <is>
          <t>6849193</t>
        </is>
      </c>
      <c r="T4" t="n">
        <v>166593</v>
      </c>
      <c r="U4" t="n">
        <v>34470</v>
      </c>
      <c r="V4" t="n">
        <v>553</v>
      </c>
      <c r="W4" t="n">
        <v>553</v>
      </c>
      <c r="X4" t="inlineStr">
        <is>
          <t>100000</t>
        </is>
      </c>
      <c r="Y4" t="inlineStr">
        <is>
          <t>100000</t>
        </is>
      </c>
      <c r="Z4" t="inlineStr">
        <is>
          <t>629559</t>
        </is>
      </c>
      <c r="AA4" t="inlineStr">
        <is>
          <t>667067</t>
        </is>
      </c>
      <c r="AB4" t="inlineStr">
        <is>
          <t>76963</t>
        </is>
      </c>
      <c r="AC4" t="inlineStr">
        <is>
          <t>80000</t>
        </is>
      </c>
      <c r="AD4" t="inlineStr">
        <is>
          <t>351049</t>
        </is>
      </c>
      <c r="AE4" t="inlineStr">
        <is>
          <t>379500</t>
        </is>
      </c>
      <c r="AF4" t="inlineStr">
        <is>
          <t>88900</t>
        </is>
      </c>
      <c r="AG4" t="inlineStr">
        <is>
          <t>100000</t>
        </is>
      </c>
      <c r="AH4" t="inlineStr">
        <is>
          <t>185006</t>
        </is>
      </c>
      <c r="AI4" t="inlineStr">
        <is>
          <t>200000</t>
        </is>
      </c>
      <c r="AJ4" t="inlineStr">
        <is>
          <t>44450</t>
        </is>
      </c>
      <c r="AK4" t="inlineStr">
        <is>
          <t>50000</t>
        </is>
      </c>
      <c r="AL4" t="inlineStr">
        <is>
          <t>9119147</t>
        </is>
      </c>
      <c r="AM4" t="inlineStr">
        <is>
          <t>10257800</t>
        </is>
      </c>
      <c r="AN4" t="n">
        <v>2542220</v>
      </c>
      <c r="AO4" t="n">
        <v>3318872</v>
      </c>
      <c r="AP4" t="inlineStr">
        <is>
          <t>232753</t>
        </is>
      </c>
      <c r="AQ4" t="inlineStr">
        <is>
          <t>392806</t>
        </is>
      </c>
      <c r="AR4" t="inlineStr">
        <is>
          <t>3332</t>
        </is>
      </c>
      <c r="AS4" t="inlineStr">
        <is>
          <t>5515</t>
        </is>
      </c>
      <c r="AT4" t="inlineStr">
        <is>
          <t>75812</t>
        </is>
      </c>
      <c r="AU4" t="inlineStr">
        <is>
          <t>120000</t>
        </is>
      </c>
      <c r="AV4" t="inlineStr">
        <is>
          <t>223062</t>
        </is>
      </c>
      <c r="AW4" t="inlineStr">
        <is>
          <t>400000</t>
        </is>
      </c>
      <c r="AX4" t="inlineStr">
        <is>
          <t>1577877</t>
        </is>
      </c>
      <c r="AY4" t="inlineStr">
        <is>
          <t>2612000</t>
        </is>
      </c>
      <c r="AZ4" t="n">
        <v>242.7651899069302</v>
      </c>
      <c r="BA4" t="n">
        <v>-6849193</v>
      </c>
      <c r="BB4" t="n">
        <v>-4655055</v>
      </c>
      <c r="BC4" t="inlineStr">
        <is>
          <t>0</t>
        </is>
      </c>
      <c r="BD4" t="inlineStr">
        <is>
          <t>0</t>
        </is>
      </c>
      <c r="BE4" t="n">
        <v>0</v>
      </c>
      <c r="BF4" t="inlineStr">
        <is>
          <t>517703</t>
        </is>
      </c>
      <c r="BG4" t="inlineStr">
        <is>
          <t>2024517</t>
        </is>
      </c>
      <c r="BH4" t="inlineStr">
        <is>
          <t>857000</t>
        </is>
      </c>
      <c r="BI4" t="inlineStr">
        <is>
          <t>2461872</t>
        </is>
      </c>
    </row>
    <row r="5">
      <c r="A5" t="inlineStr">
        <is>
          <t>United States</t>
        </is>
      </c>
      <c r="B5" t="inlineStr">
        <is>
          <t>Mangrove</t>
        </is>
      </c>
      <c r="C5" t="inlineStr">
        <is>
          <t>Restoration</t>
        </is>
      </c>
      <c r="D5" t="inlineStr">
        <is>
          <t>Planting</t>
        </is>
      </c>
      <c r="E5" t="inlineStr">
        <is>
          <t>Small</t>
        </is>
      </c>
      <c r="F5" t="n">
        <v>100</v>
      </c>
      <c r="G5" t="inlineStr">
        <is>
          <t>Market price</t>
        </is>
      </c>
      <c r="H5" t="n">
        <v>947084624.2706754</v>
      </c>
      <c r="I5" t="inlineStr">
        <is>
          <t>USA</t>
        </is>
      </c>
      <c r="J5" t="n">
        <v>500</v>
      </c>
      <c r="K5" t="inlineStr">
        <is>
          <t>United States Mangrove Restoration 100</t>
        </is>
      </c>
      <c r="L5" t="inlineStr">
        <is>
          <t>5431842</t>
        </is>
      </c>
      <c r="M5" t="inlineStr">
        <is>
          <t>7361800</t>
        </is>
      </c>
      <c r="N5" t="n">
        <v>0.005735329093937003</v>
      </c>
      <c r="O5" t="n">
        <v>0.0077731174293629</v>
      </c>
      <c r="P5" t="inlineStr">
        <is>
          <t>2732701</t>
        </is>
      </c>
      <c r="Q5" t="inlineStr">
        <is>
          <t>2990267</t>
        </is>
      </c>
      <c r="R5" t="inlineStr">
        <is>
          <t>2699142</t>
        </is>
      </c>
      <c r="S5" t="inlineStr">
        <is>
          <t>4371533</t>
        </is>
      </c>
      <c r="T5" t="n">
        <v>166593</v>
      </c>
      <c r="U5" t="n">
        <v>27576</v>
      </c>
      <c r="V5" t="n">
        <v>246</v>
      </c>
      <c r="W5" t="n">
        <v>246</v>
      </c>
      <c r="X5" t="inlineStr">
        <is>
          <t>100000</t>
        </is>
      </c>
      <c r="Y5" t="inlineStr">
        <is>
          <t>100000</t>
        </is>
      </c>
      <c r="Z5" t="inlineStr">
        <is>
          <t>629559</t>
        </is>
      </c>
      <c r="AA5" t="inlineStr">
        <is>
          <t>667067</t>
        </is>
      </c>
      <c r="AB5" t="inlineStr">
        <is>
          <t>76963</t>
        </is>
      </c>
      <c r="AC5" t="inlineStr">
        <is>
          <t>80000</t>
        </is>
      </c>
      <c r="AD5" t="inlineStr">
        <is>
          <t>351049</t>
        </is>
      </c>
      <c r="AE5" t="inlineStr">
        <is>
          <t>379500</t>
        </is>
      </c>
      <c r="AF5" t="inlineStr">
        <is>
          <t>88900</t>
        </is>
      </c>
      <c r="AG5" t="inlineStr">
        <is>
          <t>100000</t>
        </is>
      </c>
      <c r="AH5" t="inlineStr">
        <is>
          <t>185006</t>
        </is>
      </c>
      <c r="AI5" t="inlineStr">
        <is>
          <t>200000</t>
        </is>
      </c>
      <c r="AJ5" t="inlineStr">
        <is>
          <t>44450</t>
        </is>
      </c>
      <c r="AK5" t="inlineStr">
        <is>
          <t>50000</t>
        </is>
      </c>
      <c r="AL5" t="inlineStr">
        <is>
          <t>1256774</t>
        </is>
      </c>
      <c r="AM5" t="inlineStr">
        <is>
          <t>1413700</t>
        </is>
      </c>
      <c r="AN5" t="n">
        <v>796716</v>
      </c>
      <c r="AO5" t="n">
        <v>1196288</v>
      </c>
      <c r="AP5" t="inlineStr">
        <is>
          <t>23010</t>
        </is>
      </c>
      <c r="AQ5" t="inlineStr">
        <is>
          <t>38833</t>
        </is>
      </c>
      <c r="AR5" t="inlineStr">
        <is>
          <t>2665</t>
        </is>
      </c>
      <c r="AS5" t="inlineStr">
        <is>
          <t>4412</t>
        </is>
      </c>
      <c r="AT5" t="inlineStr">
        <is>
          <t>75812</t>
        </is>
      </c>
      <c r="AU5" t="inlineStr">
        <is>
          <t>120000</t>
        </is>
      </c>
      <c r="AV5" t="inlineStr">
        <is>
          <t>223062</t>
        </is>
      </c>
      <c r="AW5" t="inlineStr">
        <is>
          <t>400000</t>
        </is>
      </c>
      <c r="AX5" t="inlineStr">
        <is>
          <t>1577877</t>
        </is>
      </c>
      <c r="AY5" t="inlineStr">
        <is>
          <t>2612000</t>
        </is>
      </c>
      <c r="AZ5" t="n">
        <v>30</v>
      </c>
      <c r="BA5" t="n">
        <v>-4371533</v>
      </c>
      <c r="BB5" t="n">
        <v>-2699142</v>
      </c>
      <c r="BC5" t="inlineStr">
        <is>
          <t>0</t>
        </is>
      </c>
      <c r="BD5" t="inlineStr">
        <is>
          <t>0</t>
        </is>
      </c>
      <c r="BE5" t="n">
        <v>0</v>
      </c>
      <c r="BF5" t="inlineStr">
        <is>
          <t>517703</t>
        </is>
      </c>
      <c r="BG5" t="inlineStr">
        <is>
          <t>279013</t>
        </is>
      </c>
      <c r="BH5" t="inlineStr">
        <is>
          <t>857000</t>
        </is>
      </c>
      <c r="BI5" t="inlineStr">
        <is>
          <t>339288</t>
        </is>
      </c>
    </row>
    <row r="6">
      <c r="A6" t="inlineStr">
        <is>
          <t>United States</t>
        </is>
      </c>
      <c r="B6" t="inlineStr">
        <is>
          <t>Mangrove</t>
        </is>
      </c>
      <c r="C6" t="inlineStr">
        <is>
          <t>Restoration</t>
        </is>
      </c>
      <c r="D6" t="inlineStr">
        <is>
          <t>Hydrology</t>
        </is>
      </c>
      <c r="E6" t="inlineStr">
        <is>
          <t>Small</t>
        </is>
      </c>
      <c r="F6" t="n">
        <v>100</v>
      </c>
      <c r="G6" t="inlineStr">
        <is>
          <t>Market price</t>
        </is>
      </c>
      <c r="H6" t="n">
        <v>947084624.2706754</v>
      </c>
      <c r="I6" t="inlineStr">
        <is>
          <t>USA</t>
        </is>
      </c>
      <c r="J6" t="n">
        <v>500</v>
      </c>
      <c r="K6" t="inlineStr">
        <is>
          <t>United States Mangrove Restoration 100</t>
        </is>
      </c>
      <c r="L6" t="inlineStr">
        <is>
          <t>15874596</t>
        </is>
      </c>
      <c r="M6" t="inlineStr">
        <is>
          <t>19284919</t>
        </is>
      </c>
      <c r="N6" t="n">
        <v>0.01676153914147282</v>
      </c>
      <c r="O6" t="n">
        <v>0.02036240321697842</v>
      </c>
      <c r="P6" t="inlineStr">
        <is>
          <t>11273022</t>
        </is>
      </c>
      <c r="Q6" t="inlineStr">
        <is>
          <t>12596967</t>
        </is>
      </c>
      <c r="R6" t="inlineStr">
        <is>
          <t>4601574</t>
        </is>
      </c>
      <c r="S6" t="inlineStr">
        <is>
          <t>6687953</t>
        </is>
      </c>
      <c r="T6" t="n">
        <v>166593</v>
      </c>
      <c r="U6" t="n">
        <v>34470</v>
      </c>
      <c r="V6" t="n">
        <v>576</v>
      </c>
      <c r="W6" t="n">
        <v>576</v>
      </c>
      <c r="X6" t="inlineStr">
        <is>
          <t>100000</t>
        </is>
      </c>
      <c r="Y6" t="inlineStr">
        <is>
          <t>100000</t>
        </is>
      </c>
      <c r="Z6" t="inlineStr">
        <is>
          <t>629559</t>
        </is>
      </c>
      <c r="AA6" t="inlineStr">
        <is>
          <t>667067</t>
        </is>
      </c>
      <c r="AB6" t="inlineStr">
        <is>
          <t>76963</t>
        </is>
      </c>
      <c r="AC6" t="inlineStr">
        <is>
          <t>80000</t>
        </is>
      </c>
      <c r="AD6" t="inlineStr">
        <is>
          <t>351049</t>
        </is>
      </c>
      <c r="AE6" t="inlineStr">
        <is>
          <t>379500</t>
        </is>
      </c>
      <c r="AF6" t="inlineStr">
        <is>
          <t>88900</t>
        </is>
      </c>
      <c r="AG6" t="inlineStr">
        <is>
          <t>100000</t>
        </is>
      </c>
      <c r="AH6" t="inlineStr">
        <is>
          <t>185006</t>
        </is>
      </c>
      <c r="AI6" t="inlineStr">
        <is>
          <t>200000</t>
        </is>
      </c>
      <c r="AJ6" t="inlineStr">
        <is>
          <t>44450</t>
        </is>
      </c>
      <c r="AK6" t="inlineStr">
        <is>
          <t>50000</t>
        </is>
      </c>
      <c r="AL6" t="inlineStr">
        <is>
          <t>9797095</t>
        </is>
      </c>
      <c r="AM6" t="inlineStr">
        <is>
          <t>11020400</t>
        </is>
      </c>
      <c r="AN6" t="n">
        <v>2692730</v>
      </c>
      <c r="AO6" t="n">
        <v>3501896</v>
      </c>
      <c r="AP6" t="inlineStr">
        <is>
          <t>28763</t>
        </is>
      </c>
      <c r="AQ6" t="inlineStr">
        <is>
          <t>48541</t>
        </is>
      </c>
      <c r="AR6" t="inlineStr">
        <is>
          <t>3332</t>
        </is>
      </c>
      <c r="AS6" t="inlineStr">
        <is>
          <t>5515</t>
        </is>
      </c>
      <c r="AT6" t="inlineStr">
        <is>
          <t>75812</t>
        </is>
      </c>
      <c r="AU6" t="inlineStr">
        <is>
          <t>120000</t>
        </is>
      </c>
      <c r="AV6" t="inlineStr">
        <is>
          <t>223062</t>
        </is>
      </c>
      <c r="AW6" t="inlineStr">
        <is>
          <t>400000</t>
        </is>
      </c>
      <c r="AX6" t="inlineStr">
        <is>
          <t>1577877</t>
        </is>
      </c>
      <c r="AY6" t="inlineStr">
        <is>
          <t>2612000</t>
        </is>
      </c>
      <c r="AZ6" t="n">
        <v>30</v>
      </c>
      <c r="BA6" t="n">
        <v>-6687953</v>
      </c>
      <c r="BB6" t="n">
        <v>-4601574</v>
      </c>
      <c r="BC6" t="inlineStr">
        <is>
          <t>0</t>
        </is>
      </c>
      <c r="BD6" t="inlineStr">
        <is>
          <t>0</t>
        </is>
      </c>
      <c r="BE6" t="n">
        <v>0</v>
      </c>
      <c r="BF6" t="inlineStr">
        <is>
          <t>517703</t>
        </is>
      </c>
      <c r="BG6" t="inlineStr">
        <is>
          <t>2175027</t>
        </is>
      </c>
      <c r="BH6" t="inlineStr">
        <is>
          <t>857000</t>
        </is>
      </c>
      <c r="BI6" t="inlineStr">
        <is>
          <t>2644896</t>
        </is>
      </c>
    </row>
    <row r="7">
      <c r="A7" t="inlineStr">
        <is>
          <t>United States</t>
        </is>
      </c>
      <c r="B7" t="inlineStr">
        <is>
          <t>Mangrove</t>
        </is>
      </c>
      <c r="C7" t="inlineStr">
        <is>
          <t>Restoration</t>
        </is>
      </c>
      <c r="D7" t="inlineStr">
        <is>
          <t>Hybrid</t>
        </is>
      </c>
      <c r="E7" t="inlineStr">
        <is>
          <t>Small</t>
        </is>
      </c>
      <c r="F7" t="n">
        <v>100</v>
      </c>
      <c r="G7" t="inlineStr">
        <is>
          <t>Market price</t>
        </is>
      </c>
      <c r="H7" t="n">
        <v>947084624.2706754</v>
      </c>
      <c r="I7" t="inlineStr">
        <is>
          <t>USA</t>
        </is>
      </c>
      <c r="J7" t="n">
        <v>500</v>
      </c>
      <c r="K7" t="inlineStr">
        <is>
          <t>United States Mangrove Restoration 100</t>
        </is>
      </c>
      <c r="L7" t="inlineStr">
        <is>
          <t>15046138</t>
        </is>
      </c>
      <c r="M7" t="inlineStr">
        <is>
          <t>18339295</t>
        </is>
      </c>
      <c r="N7" t="n">
        <v>0.01588679365541028</v>
      </c>
      <c r="O7" t="n">
        <v>0.01936394544903799</v>
      </c>
      <c r="P7" t="inlineStr">
        <is>
          <t>10595073</t>
        </is>
      </c>
      <c r="Q7" t="inlineStr">
        <is>
          <t>11834367</t>
        </is>
      </c>
      <c r="R7" t="inlineStr">
        <is>
          <t>4451065</t>
        </is>
      </c>
      <c r="S7" t="inlineStr">
        <is>
          <t>6504929</t>
        </is>
      </c>
      <c r="T7" t="n">
        <v>166593</v>
      </c>
      <c r="U7" t="n">
        <v>34470</v>
      </c>
      <c r="V7" t="n">
        <v>546</v>
      </c>
      <c r="W7" t="n">
        <v>546</v>
      </c>
      <c r="X7" t="inlineStr">
        <is>
          <t>100000</t>
        </is>
      </c>
      <c r="Y7" t="inlineStr">
        <is>
          <t>100000</t>
        </is>
      </c>
      <c r="Z7" t="inlineStr">
        <is>
          <t>629559</t>
        </is>
      </c>
      <c r="AA7" t="inlineStr">
        <is>
          <t>667067</t>
        </is>
      </c>
      <c r="AB7" t="inlineStr">
        <is>
          <t>76963</t>
        </is>
      </c>
      <c r="AC7" t="inlineStr">
        <is>
          <t>80000</t>
        </is>
      </c>
      <c r="AD7" t="inlineStr">
        <is>
          <t>351049</t>
        </is>
      </c>
      <c r="AE7" t="inlineStr">
        <is>
          <t>379500</t>
        </is>
      </c>
      <c r="AF7" t="inlineStr">
        <is>
          <t>88900</t>
        </is>
      </c>
      <c r="AG7" t="inlineStr">
        <is>
          <t>100000</t>
        </is>
      </c>
      <c r="AH7" t="inlineStr">
        <is>
          <t>185006</t>
        </is>
      </c>
      <c r="AI7" t="inlineStr">
        <is>
          <t>200000</t>
        </is>
      </c>
      <c r="AJ7" t="inlineStr">
        <is>
          <t>44450</t>
        </is>
      </c>
      <c r="AK7" t="inlineStr">
        <is>
          <t>50000</t>
        </is>
      </c>
      <c r="AL7" t="inlineStr">
        <is>
          <t>9119147</t>
        </is>
      </c>
      <c r="AM7" t="inlineStr">
        <is>
          <t>10257800</t>
        </is>
      </c>
      <c r="AN7" t="n">
        <v>2542220</v>
      </c>
      <c r="AO7" t="n">
        <v>3318872</v>
      </c>
      <c r="AP7" t="inlineStr">
        <is>
          <t>28763</t>
        </is>
      </c>
      <c r="AQ7" t="inlineStr">
        <is>
          <t>48541</t>
        </is>
      </c>
      <c r="AR7" t="inlineStr">
        <is>
          <t>3332</t>
        </is>
      </c>
      <c r="AS7" t="inlineStr">
        <is>
          <t>5515</t>
        </is>
      </c>
      <c r="AT7" t="inlineStr">
        <is>
          <t>75812</t>
        </is>
      </c>
      <c r="AU7" t="inlineStr">
        <is>
          <t>120000</t>
        </is>
      </c>
      <c r="AV7" t="inlineStr">
        <is>
          <t>223062</t>
        </is>
      </c>
      <c r="AW7" t="inlineStr">
        <is>
          <t>400000</t>
        </is>
      </c>
      <c r="AX7" t="inlineStr">
        <is>
          <t>1577877</t>
        </is>
      </c>
      <c r="AY7" t="inlineStr">
        <is>
          <t>2612000</t>
        </is>
      </c>
      <c r="AZ7" t="n">
        <v>30</v>
      </c>
      <c r="BA7" t="n">
        <v>-6504929</v>
      </c>
      <c r="BB7" t="n">
        <v>-4451065</v>
      </c>
      <c r="BC7" t="inlineStr">
        <is>
          <t>0</t>
        </is>
      </c>
      <c r="BD7" t="inlineStr">
        <is>
          <t>0</t>
        </is>
      </c>
      <c r="BE7" t="n">
        <v>0</v>
      </c>
      <c r="BF7" t="inlineStr">
        <is>
          <t>517703</t>
        </is>
      </c>
      <c r="BG7" t="inlineStr">
        <is>
          <t>2024517</t>
        </is>
      </c>
      <c r="BH7" t="inlineStr">
        <is>
          <t>857000</t>
        </is>
      </c>
      <c r="BI7" t="inlineStr">
        <is>
          <t>2461872</t>
        </is>
      </c>
    </row>
    <row r="8">
      <c r="A8" t="inlineStr">
        <is>
          <t>United States</t>
        </is>
      </c>
      <c r="B8" t="inlineStr">
        <is>
          <t>Mangrove</t>
        </is>
      </c>
      <c r="C8" t="inlineStr">
        <is>
          <t>Restoration</t>
        </is>
      </c>
      <c r="D8" t="inlineStr">
        <is>
          <t>Planting</t>
        </is>
      </c>
      <c r="E8" t="inlineStr">
        <is>
          <t>Medium</t>
        </is>
      </c>
      <c r="F8" t="n">
        <v>500</v>
      </c>
      <c r="G8" t="inlineStr">
        <is>
          <t>Opex breakeven</t>
        </is>
      </c>
      <c r="H8" t="n">
        <v>947084624.2706754</v>
      </c>
      <c r="I8" t="inlineStr">
        <is>
          <t>USA</t>
        </is>
      </c>
      <c r="J8" t="n">
        <v>500</v>
      </c>
      <c r="K8" t="inlineStr">
        <is>
          <t>United States Mangrove Restoration 500</t>
        </is>
      </c>
      <c r="L8" t="inlineStr">
        <is>
          <t>11613212</t>
        </is>
      </c>
      <c r="M8" t="inlineStr">
        <is>
          <t>14690687</t>
        </is>
      </c>
      <c r="N8" t="n">
        <v>0.01226206370834393</v>
      </c>
      <c r="O8" t="n">
        <v>0.01551148294832989</v>
      </c>
      <c r="P8" t="inlineStr">
        <is>
          <t>7638954</t>
        </is>
      </c>
      <c r="Q8" t="inlineStr">
        <is>
          <t>8645067</t>
        </is>
      </c>
      <c r="R8" t="inlineStr">
        <is>
          <t>3974258</t>
        </is>
      </c>
      <c r="S8" t="inlineStr">
        <is>
          <t>6045620</t>
        </is>
      </c>
      <c r="T8" t="n">
        <v>166593</v>
      </c>
      <c r="U8" t="n">
        <v>134432</v>
      </c>
      <c r="V8" t="n">
        <v>108</v>
      </c>
      <c r="W8" t="n">
        <v>108</v>
      </c>
      <c r="X8" t="inlineStr">
        <is>
          <t>100000</t>
        </is>
      </c>
      <c r="Y8" t="inlineStr">
        <is>
          <t>100000</t>
        </is>
      </c>
      <c r="Z8" t="inlineStr">
        <is>
          <t>629559</t>
        </is>
      </c>
      <c r="AA8" t="inlineStr">
        <is>
          <t>667067</t>
        </is>
      </c>
      <c r="AB8" t="inlineStr">
        <is>
          <t>76963</t>
        </is>
      </c>
      <c r="AC8" t="inlineStr">
        <is>
          <t>80000</t>
        </is>
      </c>
      <c r="AD8" t="inlineStr">
        <is>
          <t>351049</t>
        </is>
      </c>
      <c r="AE8" t="inlineStr">
        <is>
          <t>379500</t>
        </is>
      </c>
      <c r="AF8" t="inlineStr">
        <is>
          <t>88900</t>
        </is>
      </c>
      <c r="AG8" t="inlineStr">
        <is>
          <t>100000</t>
        </is>
      </c>
      <c r="AH8" t="inlineStr">
        <is>
          <t>185006</t>
        </is>
      </c>
      <c r="AI8" t="inlineStr">
        <is>
          <t>200000</t>
        </is>
      </c>
      <c r="AJ8" t="inlineStr">
        <is>
          <t>44450</t>
        </is>
      </c>
      <c r="AK8" t="inlineStr">
        <is>
          <t>50000</t>
        </is>
      </c>
      <c r="AL8" t="inlineStr">
        <is>
          <t>6163027</t>
        </is>
      </c>
      <c r="AM8" t="inlineStr">
        <is>
          <t>7068500</t>
        </is>
      </c>
      <c r="AN8" t="n">
        <v>1885940</v>
      </c>
      <c r="AO8" t="n">
        <v>2553440</v>
      </c>
      <c r="AP8" t="inlineStr">
        <is>
          <t>198713</t>
        </is>
      </c>
      <c r="AQ8" t="inlineStr">
        <is>
          <t>338671</t>
        </is>
      </c>
      <c r="AR8" t="inlineStr">
        <is>
          <t>12855</t>
        </is>
      </c>
      <c r="AS8" t="inlineStr">
        <is>
          <t>21509</t>
        </is>
      </c>
      <c r="AT8" t="inlineStr">
        <is>
          <t>75812</t>
        </is>
      </c>
      <c r="AU8" t="inlineStr">
        <is>
          <t>120000</t>
        </is>
      </c>
      <c r="AV8" t="inlineStr">
        <is>
          <t>223062</t>
        </is>
      </c>
      <c r="AW8" t="inlineStr">
        <is>
          <t>400000</t>
        </is>
      </c>
      <c r="AX8" t="inlineStr">
        <is>
          <t>1577877</t>
        </is>
      </c>
      <c r="AY8" t="inlineStr">
        <is>
          <t>2612000</t>
        </is>
      </c>
      <c r="AZ8" t="n">
        <v>53.48360128684237</v>
      </c>
      <c r="BA8" t="n">
        <v>-6045620</v>
      </c>
      <c r="BB8" t="n">
        <v>-3974258</v>
      </c>
      <c r="BC8" t="inlineStr">
        <is>
          <t>0</t>
        </is>
      </c>
      <c r="BD8" t="inlineStr">
        <is>
          <t>0</t>
        </is>
      </c>
      <c r="BE8" t="n">
        <v>0</v>
      </c>
      <c r="BF8" t="inlineStr">
        <is>
          <t>517703</t>
        </is>
      </c>
      <c r="BG8" t="inlineStr">
        <is>
          <t>1368237</t>
        </is>
      </c>
      <c r="BH8" t="inlineStr">
        <is>
          <t>857000</t>
        </is>
      </c>
      <c r="BI8" t="inlineStr">
        <is>
          <t>1696440</t>
        </is>
      </c>
    </row>
    <row r="9">
      <c r="A9" t="inlineStr">
        <is>
          <t>United States</t>
        </is>
      </c>
      <c r="B9" t="inlineStr">
        <is>
          <t>Mangrove</t>
        </is>
      </c>
      <c r="C9" t="inlineStr">
        <is>
          <t>Restoration</t>
        </is>
      </c>
      <c r="D9" t="inlineStr">
        <is>
          <t>Hydrology</t>
        </is>
      </c>
      <c r="E9" t="inlineStr">
        <is>
          <t>Medium</t>
        </is>
      </c>
      <c r="F9" t="n">
        <v>500</v>
      </c>
      <c r="G9" t="inlineStr">
        <is>
          <t>Opex breakeven</t>
        </is>
      </c>
      <c r="H9" t="n">
        <v>947084624.2706754</v>
      </c>
      <c r="I9" t="inlineStr">
        <is>
          <t>USA</t>
        </is>
      </c>
      <c r="J9" t="n">
        <v>500</v>
      </c>
      <c r="K9" t="inlineStr">
        <is>
          <t>United States Mangrove Restoration 500</t>
        </is>
      </c>
      <c r="L9" t="inlineStr">
        <is>
          <t>63284131</t>
        </is>
      </c>
      <c r="M9" t="inlineStr">
        <is>
          <t>75091914</t>
        </is>
      </c>
      <c r="N9" t="n">
        <v>0.0668199328531317</v>
      </c>
      <c r="O9" t="n">
        <v>0.07928743860436577</v>
      </c>
      <c r="P9" t="inlineStr">
        <is>
          <t>49519375</t>
        </is>
      </c>
      <c r="Q9" t="inlineStr">
        <is>
          <t>56678567</t>
        </is>
      </c>
      <c r="R9" t="inlineStr">
        <is>
          <t>13764756</t>
        </is>
      </c>
      <c r="S9" t="inlineStr">
        <is>
          <t>18413347</t>
        </is>
      </c>
      <c r="T9" t="n">
        <v>166593</v>
      </c>
      <c r="U9" t="n">
        <v>168040</v>
      </c>
      <c r="V9" t="n">
        <v>471</v>
      </c>
      <c r="W9" t="n">
        <v>471</v>
      </c>
      <c r="X9" t="inlineStr">
        <is>
          <t>100000</t>
        </is>
      </c>
      <c r="Y9" t="inlineStr">
        <is>
          <t>100000</t>
        </is>
      </c>
      <c r="Z9" t="inlineStr">
        <is>
          <t>629559</t>
        </is>
      </c>
      <c r="AA9" t="inlineStr">
        <is>
          <t>667067</t>
        </is>
      </c>
      <c r="AB9" t="inlineStr">
        <is>
          <t>76963</t>
        </is>
      </c>
      <c r="AC9" t="inlineStr">
        <is>
          <t>80000</t>
        </is>
      </c>
      <c r="AD9" t="inlineStr">
        <is>
          <t>351049</t>
        </is>
      </c>
      <c r="AE9" t="inlineStr">
        <is>
          <t>379500</t>
        </is>
      </c>
      <c r="AF9" t="inlineStr">
        <is>
          <t>88900</t>
        </is>
      </c>
      <c r="AG9" t="inlineStr">
        <is>
          <t>100000</t>
        </is>
      </c>
      <c r="AH9" t="inlineStr">
        <is>
          <t>185006</t>
        </is>
      </c>
      <c r="AI9" t="inlineStr">
        <is>
          <t>200000</t>
        </is>
      </c>
      <c r="AJ9" t="inlineStr">
        <is>
          <t>44450</t>
        </is>
      </c>
      <c r="AK9" t="inlineStr">
        <is>
          <t>50000</t>
        </is>
      </c>
      <c r="AL9" t="inlineStr">
        <is>
          <t>48043449</t>
        </is>
      </c>
      <c r="AM9" t="inlineStr">
        <is>
          <t>55102000</t>
        </is>
      </c>
      <c r="AN9" t="n">
        <v>11183699</v>
      </c>
      <c r="AO9" t="n">
        <v>14081480</v>
      </c>
      <c r="AP9" t="inlineStr">
        <is>
          <t>688238</t>
        </is>
      </c>
      <c r="AQ9" t="inlineStr">
        <is>
          <t>1172981</t>
        </is>
      </c>
      <c r="AR9" t="inlineStr">
        <is>
          <t>16069</t>
        </is>
      </c>
      <c r="AS9" t="inlineStr">
        <is>
          <t>26886</t>
        </is>
      </c>
      <c r="AT9" t="inlineStr">
        <is>
          <t>75812</t>
        </is>
      </c>
      <c r="AU9" t="inlineStr">
        <is>
          <t>120000</t>
        </is>
      </c>
      <c r="AV9" t="inlineStr">
        <is>
          <t>223062</t>
        </is>
      </c>
      <c r="AW9" t="inlineStr">
        <is>
          <t>400000</t>
        </is>
      </c>
      <c r="AX9" t="inlineStr">
        <is>
          <t>1577877</t>
        </is>
      </c>
      <c r="AY9" t="inlineStr">
        <is>
          <t>2612000</t>
        </is>
      </c>
      <c r="AZ9" t="n">
        <v>148.1914135893864</v>
      </c>
      <c r="BA9" t="n">
        <v>-18413347</v>
      </c>
      <c r="BB9" t="n">
        <v>-13764756</v>
      </c>
      <c r="BC9" t="inlineStr">
        <is>
          <t>0</t>
        </is>
      </c>
      <c r="BD9" t="inlineStr">
        <is>
          <t>0</t>
        </is>
      </c>
      <c r="BE9" t="n">
        <v>0</v>
      </c>
      <c r="BF9" t="inlineStr">
        <is>
          <t>517703</t>
        </is>
      </c>
      <c r="BG9" t="inlineStr">
        <is>
          <t>10665996</t>
        </is>
      </c>
      <c r="BH9" t="inlineStr">
        <is>
          <t>857000</t>
        </is>
      </c>
      <c r="BI9" t="inlineStr">
        <is>
          <t>13224480</t>
        </is>
      </c>
    </row>
    <row r="10">
      <c r="A10" t="inlineStr">
        <is>
          <t>United States</t>
        </is>
      </c>
      <c r="B10" t="inlineStr">
        <is>
          <t>Mangrove</t>
        </is>
      </c>
      <c r="C10" t="inlineStr">
        <is>
          <t>Restoration</t>
        </is>
      </c>
      <c r="D10" t="inlineStr">
        <is>
          <t>Hybrid</t>
        </is>
      </c>
      <c r="E10" t="inlineStr">
        <is>
          <t>Medium</t>
        </is>
      </c>
      <c r="F10" t="n">
        <v>500</v>
      </c>
      <c r="G10" t="inlineStr">
        <is>
          <t>Opex breakeven</t>
        </is>
      </c>
      <c r="H10" t="n">
        <v>947084624.2706754</v>
      </c>
      <c r="I10" t="inlineStr">
        <is>
          <t>USA</t>
        </is>
      </c>
      <c r="J10" t="n">
        <v>500</v>
      </c>
      <c r="K10" t="inlineStr">
        <is>
          <t>United States Mangrove Restoration 500</t>
        </is>
      </c>
      <c r="L10" t="inlineStr">
        <is>
          <t>59182654</t>
        </is>
      </c>
      <c r="M10" t="inlineStr">
        <is>
          <t>70297587</t>
        </is>
      </c>
      <c r="N10" t="n">
        <v>0.06248929872087722</v>
      </c>
      <c r="O10" t="n">
        <v>0.07422524365669467</v>
      </c>
      <c r="P10" t="inlineStr">
        <is>
          <t>46194820</t>
        </is>
      </c>
      <c r="Q10" t="inlineStr">
        <is>
          <t>52865567</t>
        </is>
      </c>
      <c r="R10" t="inlineStr">
        <is>
          <t>12987834</t>
        </is>
      </c>
      <c r="S10" t="inlineStr">
        <is>
          <t>17432021</t>
        </is>
      </c>
      <c r="T10" t="n">
        <v>166593</v>
      </c>
      <c r="U10" t="n">
        <v>168040</v>
      </c>
      <c r="V10" t="n">
        <v>440</v>
      </c>
      <c r="W10" t="n">
        <v>440</v>
      </c>
      <c r="X10" t="inlineStr">
        <is>
          <t>100000</t>
        </is>
      </c>
      <c r="Y10" t="inlineStr">
        <is>
          <t>100000</t>
        </is>
      </c>
      <c r="Z10" t="inlineStr">
        <is>
          <t>629559</t>
        </is>
      </c>
      <c r="AA10" t="inlineStr">
        <is>
          <t>667067</t>
        </is>
      </c>
      <c r="AB10" t="inlineStr">
        <is>
          <t>76963</t>
        </is>
      </c>
      <c r="AC10" t="inlineStr">
        <is>
          <t>80000</t>
        </is>
      </c>
      <c r="AD10" t="inlineStr">
        <is>
          <t>351049</t>
        </is>
      </c>
      <c r="AE10" t="inlineStr">
        <is>
          <t>379500</t>
        </is>
      </c>
      <c r="AF10" t="inlineStr">
        <is>
          <t>88900</t>
        </is>
      </c>
      <c r="AG10" t="inlineStr">
        <is>
          <t>100000</t>
        </is>
      </c>
      <c r="AH10" t="inlineStr">
        <is>
          <t>185006</t>
        </is>
      </c>
      <c r="AI10" t="inlineStr">
        <is>
          <t>200000</t>
        </is>
      </c>
      <c r="AJ10" t="inlineStr">
        <is>
          <t>44450</t>
        </is>
      </c>
      <c r="AK10" t="inlineStr">
        <is>
          <t>50000</t>
        </is>
      </c>
      <c r="AL10" t="inlineStr">
        <is>
          <t>44718893</t>
        </is>
      </c>
      <c r="AM10" t="inlineStr">
        <is>
          <t>51289000</t>
        </is>
      </c>
      <c r="AN10" t="n">
        <v>10445623</v>
      </c>
      <c r="AO10" t="n">
        <v>13166360</v>
      </c>
      <c r="AP10" t="inlineStr">
        <is>
          <t>649392</t>
        </is>
      </c>
      <c r="AQ10" t="inlineStr">
        <is>
          <t>1106774</t>
        </is>
      </c>
      <c r="AR10" t="inlineStr">
        <is>
          <t>16069</t>
        </is>
      </c>
      <c r="AS10" t="inlineStr">
        <is>
          <t>26886</t>
        </is>
      </c>
      <c r="AT10" t="inlineStr">
        <is>
          <t>75812</t>
        </is>
      </c>
      <c r="AU10" t="inlineStr">
        <is>
          <t>120000</t>
        </is>
      </c>
      <c r="AV10" t="inlineStr">
        <is>
          <t>223062</t>
        </is>
      </c>
      <c r="AW10" t="inlineStr">
        <is>
          <t>400000</t>
        </is>
      </c>
      <c r="AX10" t="inlineStr">
        <is>
          <t>1577877</t>
        </is>
      </c>
      <c r="AY10" t="inlineStr">
        <is>
          <t>2612000</t>
        </is>
      </c>
      <c r="AZ10" t="n">
        <v>139.8270718130073</v>
      </c>
      <c r="BA10" t="n">
        <v>-17432021</v>
      </c>
      <c r="BB10" t="n">
        <v>-12987834</v>
      </c>
      <c r="BC10" t="inlineStr">
        <is>
          <t>0</t>
        </is>
      </c>
      <c r="BD10" t="inlineStr">
        <is>
          <t>0</t>
        </is>
      </c>
      <c r="BE10" t="n">
        <v>0</v>
      </c>
      <c r="BF10" t="inlineStr">
        <is>
          <t>517703</t>
        </is>
      </c>
      <c r="BG10" t="inlineStr">
        <is>
          <t>9927920</t>
        </is>
      </c>
      <c r="BH10" t="inlineStr">
        <is>
          <t>857000</t>
        </is>
      </c>
      <c r="BI10" t="inlineStr">
        <is>
          <t>12309360</t>
        </is>
      </c>
    </row>
    <row r="11">
      <c r="A11" t="inlineStr">
        <is>
          <t>United States</t>
        </is>
      </c>
      <c r="B11" t="inlineStr">
        <is>
          <t>Mangrove</t>
        </is>
      </c>
      <c r="C11" t="inlineStr">
        <is>
          <t>Restoration</t>
        </is>
      </c>
      <c r="D11" t="inlineStr">
        <is>
          <t>Planting</t>
        </is>
      </c>
      <c r="E11" t="inlineStr">
        <is>
          <t>Medium</t>
        </is>
      </c>
      <c r="F11" t="n">
        <v>500</v>
      </c>
      <c r="G11" t="inlineStr">
        <is>
          <t>Market price</t>
        </is>
      </c>
      <c r="H11" t="n">
        <v>947084624.2706754</v>
      </c>
      <c r="I11" t="inlineStr">
        <is>
          <t>USA</t>
        </is>
      </c>
      <c r="J11" t="n">
        <v>500</v>
      </c>
      <c r="K11" t="inlineStr">
        <is>
          <t>United States Mangrove Restoration 500</t>
        </is>
      </c>
      <c r="L11" t="inlineStr">
        <is>
          <t>11525961</t>
        </is>
      </c>
      <c r="M11" t="inlineStr">
        <is>
          <t>14541983</t>
        </is>
      </c>
      <c r="N11" t="n">
        <v>0.01216993783303771</v>
      </c>
      <c r="O11" t="n">
        <v>0.01535447057985805</v>
      </c>
      <c r="P11" t="inlineStr">
        <is>
          <t>7638954</t>
        </is>
      </c>
      <c r="Q11" t="inlineStr">
        <is>
          <t>8645067</t>
        </is>
      </c>
      <c r="R11" t="inlineStr">
        <is>
          <t>3887007</t>
        </is>
      </c>
      <c r="S11" t="inlineStr">
        <is>
          <t>5896917</t>
        </is>
      </c>
      <c r="T11" t="n">
        <v>166593</v>
      </c>
      <c r="U11" t="n">
        <v>134432</v>
      </c>
      <c r="V11" t="n">
        <v>107</v>
      </c>
      <c r="W11" t="n">
        <v>107</v>
      </c>
      <c r="X11" t="inlineStr">
        <is>
          <t>100000</t>
        </is>
      </c>
      <c r="Y11" t="inlineStr">
        <is>
          <t>100000</t>
        </is>
      </c>
      <c r="Z11" t="inlineStr">
        <is>
          <t>629559</t>
        </is>
      </c>
      <c r="AA11" t="inlineStr">
        <is>
          <t>667067</t>
        </is>
      </c>
      <c r="AB11" t="inlineStr">
        <is>
          <t>76963</t>
        </is>
      </c>
      <c r="AC11" t="inlineStr">
        <is>
          <t>80000</t>
        </is>
      </c>
      <c r="AD11" t="inlineStr">
        <is>
          <t>351049</t>
        </is>
      </c>
      <c r="AE11" t="inlineStr">
        <is>
          <t>379500</t>
        </is>
      </c>
      <c r="AF11" t="inlineStr">
        <is>
          <t>88900</t>
        </is>
      </c>
      <c r="AG11" t="inlineStr">
        <is>
          <t>100000</t>
        </is>
      </c>
      <c r="AH11" t="inlineStr">
        <is>
          <t>185006</t>
        </is>
      </c>
      <c r="AI11" t="inlineStr">
        <is>
          <t>200000</t>
        </is>
      </c>
      <c r="AJ11" t="inlineStr">
        <is>
          <t>44450</t>
        </is>
      </c>
      <c r="AK11" t="inlineStr">
        <is>
          <t>50000</t>
        </is>
      </c>
      <c r="AL11" t="inlineStr">
        <is>
          <t>6163027</t>
        </is>
      </c>
      <c r="AM11" t="inlineStr">
        <is>
          <t>7068500</t>
        </is>
      </c>
      <c r="AN11" t="n">
        <v>1885940</v>
      </c>
      <c r="AO11" t="n">
        <v>2553440</v>
      </c>
      <c r="AP11" t="inlineStr">
        <is>
          <t>111462</t>
        </is>
      </c>
      <c r="AQ11" t="inlineStr">
        <is>
          <t>189967</t>
        </is>
      </c>
      <c r="AR11" t="inlineStr">
        <is>
          <t>12855</t>
        </is>
      </c>
      <c r="AS11" t="inlineStr">
        <is>
          <t>21509</t>
        </is>
      </c>
      <c r="AT11" t="inlineStr">
        <is>
          <t>75812</t>
        </is>
      </c>
      <c r="AU11" t="inlineStr">
        <is>
          <t>120000</t>
        </is>
      </c>
      <c r="AV11" t="inlineStr">
        <is>
          <t>223062</t>
        </is>
      </c>
      <c r="AW11" t="inlineStr">
        <is>
          <t>400000</t>
        </is>
      </c>
      <c r="AX11" t="inlineStr">
        <is>
          <t>1577877</t>
        </is>
      </c>
      <c r="AY11" t="inlineStr">
        <is>
          <t>2612000</t>
        </is>
      </c>
      <c r="AZ11" t="n">
        <v>30</v>
      </c>
      <c r="BA11" t="n">
        <v>-5896917</v>
      </c>
      <c r="BB11" t="n">
        <v>-3887007</v>
      </c>
      <c r="BC11" t="inlineStr">
        <is>
          <t>0</t>
        </is>
      </c>
      <c r="BD11" t="inlineStr">
        <is>
          <t>0</t>
        </is>
      </c>
      <c r="BE11" t="n">
        <v>0</v>
      </c>
      <c r="BF11" t="inlineStr">
        <is>
          <t>517703</t>
        </is>
      </c>
      <c r="BG11" t="inlineStr">
        <is>
          <t>1368237</t>
        </is>
      </c>
      <c r="BH11" t="inlineStr">
        <is>
          <t>857000</t>
        </is>
      </c>
      <c r="BI11" t="inlineStr">
        <is>
          <t>1696440</t>
        </is>
      </c>
    </row>
    <row r="12">
      <c r="A12" t="inlineStr">
        <is>
          <t>United States</t>
        </is>
      </c>
      <c r="B12" t="inlineStr">
        <is>
          <t>Mangrove</t>
        </is>
      </c>
      <c r="C12" t="inlineStr">
        <is>
          <t>Restoration</t>
        </is>
      </c>
      <c r="D12" t="inlineStr">
        <is>
          <t>Hydrology</t>
        </is>
      </c>
      <c r="E12" t="inlineStr">
        <is>
          <t>Medium</t>
        </is>
      </c>
      <c r="F12" t="n">
        <v>500</v>
      </c>
      <c r="G12" t="inlineStr">
        <is>
          <t>Market price</t>
        </is>
      </c>
      <c r="H12" t="n">
        <v>947084624.2706754</v>
      </c>
      <c r="I12" t="inlineStr">
        <is>
          <t>USA</t>
        </is>
      </c>
      <c r="J12" t="n">
        <v>500</v>
      </c>
      <c r="K12" t="inlineStr">
        <is>
          <t>United States Mangrove Restoration 500</t>
        </is>
      </c>
      <c r="L12" t="inlineStr">
        <is>
          <t>62735221</t>
        </is>
      </c>
      <c r="M12" t="inlineStr">
        <is>
          <t>74156392</t>
        </is>
      </c>
      <c r="N12" t="n">
        <v>0.06624035423266503</v>
      </c>
      <c r="O12" t="n">
        <v>0.07829964725391446</v>
      </c>
      <c r="P12" t="inlineStr">
        <is>
          <t>49519375</t>
        </is>
      </c>
      <c r="Q12" t="inlineStr">
        <is>
          <t>56678567</t>
        </is>
      </c>
      <c r="R12" t="inlineStr">
        <is>
          <t>13215845</t>
        </is>
      </c>
      <c r="S12" t="inlineStr">
        <is>
          <t>17477826</t>
        </is>
      </c>
      <c r="T12" t="n">
        <v>166593</v>
      </c>
      <c r="U12" t="n">
        <v>168040</v>
      </c>
      <c r="V12" t="n">
        <v>467</v>
      </c>
      <c r="W12" t="n">
        <v>467</v>
      </c>
      <c r="X12" t="inlineStr">
        <is>
          <t>100000</t>
        </is>
      </c>
      <c r="Y12" t="inlineStr">
        <is>
          <t>100000</t>
        </is>
      </c>
      <c r="Z12" t="inlineStr">
        <is>
          <t>629559</t>
        </is>
      </c>
      <c r="AA12" t="inlineStr">
        <is>
          <t>667067</t>
        </is>
      </c>
      <c r="AB12" t="inlineStr">
        <is>
          <t>76963</t>
        </is>
      </c>
      <c r="AC12" t="inlineStr">
        <is>
          <t>80000</t>
        </is>
      </c>
      <c r="AD12" t="inlineStr">
        <is>
          <t>351049</t>
        </is>
      </c>
      <c r="AE12" t="inlineStr">
        <is>
          <t>379500</t>
        </is>
      </c>
      <c r="AF12" t="inlineStr">
        <is>
          <t>88900</t>
        </is>
      </c>
      <c r="AG12" t="inlineStr">
        <is>
          <t>100000</t>
        </is>
      </c>
      <c r="AH12" t="inlineStr">
        <is>
          <t>185006</t>
        </is>
      </c>
      <c r="AI12" t="inlineStr">
        <is>
          <t>200000</t>
        </is>
      </c>
      <c r="AJ12" t="inlineStr">
        <is>
          <t>44450</t>
        </is>
      </c>
      <c r="AK12" t="inlineStr">
        <is>
          <t>50000</t>
        </is>
      </c>
      <c r="AL12" t="inlineStr">
        <is>
          <t>48043449</t>
        </is>
      </c>
      <c r="AM12" t="inlineStr">
        <is>
          <t>55102000</t>
        </is>
      </c>
      <c r="AN12" t="n">
        <v>11183699</v>
      </c>
      <c r="AO12" t="n">
        <v>14081480</v>
      </c>
      <c r="AP12" t="inlineStr">
        <is>
          <t>139327</t>
        </is>
      </c>
      <c r="AQ12" t="inlineStr">
        <is>
          <t>237459</t>
        </is>
      </c>
      <c r="AR12" t="inlineStr">
        <is>
          <t>16069</t>
        </is>
      </c>
      <c r="AS12" t="inlineStr">
        <is>
          <t>26886</t>
        </is>
      </c>
      <c r="AT12" t="inlineStr">
        <is>
          <t>75812</t>
        </is>
      </c>
      <c r="AU12" t="inlineStr">
        <is>
          <t>120000</t>
        </is>
      </c>
      <c r="AV12" t="inlineStr">
        <is>
          <t>223062</t>
        </is>
      </c>
      <c r="AW12" t="inlineStr">
        <is>
          <t>400000</t>
        </is>
      </c>
      <c r="AX12" t="inlineStr">
        <is>
          <t>1577877</t>
        </is>
      </c>
      <c r="AY12" t="inlineStr">
        <is>
          <t>2612000</t>
        </is>
      </c>
      <c r="AZ12" t="n">
        <v>30</v>
      </c>
      <c r="BA12" t="n">
        <v>-17477826</v>
      </c>
      <c r="BB12" t="n">
        <v>-13215845</v>
      </c>
      <c r="BC12" t="inlineStr">
        <is>
          <t>0</t>
        </is>
      </c>
      <c r="BD12" t="inlineStr">
        <is>
          <t>0</t>
        </is>
      </c>
      <c r="BE12" t="n">
        <v>0</v>
      </c>
      <c r="BF12" t="inlineStr">
        <is>
          <t>517703</t>
        </is>
      </c>
      <c r="BG12" t="inlineStr">
        <is>
          <t>10665996</t>
        </is>
      </c>
      <c r="BH12" t="inlineStr">
        <is>
          <t>857000</t>
        </is>
      </c>
      <c r="BI12" t="inlineStr">
        <is>
          <t>13224480</t>
        </is>
      </c>
    </row>
    <row r="13">
      <c r="A13" t="inlineStr">
        <is>
          <t>United States</t>
        </is>
      </c>
      <c r="B13" t="inlineStr">
        <is>
          <t>Mangrove</t>
        </is>
      </c>
      <c r="C13" t="inlineStr">
        <is>
          <t>Restoration</t>
        </is>
      </c>
      <c r="D13" t="inlineStr">
        <is>
          <t>Hybrid</t>
        </is>
      </c>
      <c r="E13" t="inlineStr">
        <is>
          <t>Medium</t>
        </is>
      </c>
      <c r="F13" t="n">
        <v>500</v>
      </c>
      <c r="G13" t="inlineStr">
        <is>
          <t>Market price</t>
        </is>
      </c>
      <c r="H13" t="n">
        <v>947084624.2706754</v>
      </c>
      <c r="I13" t="inlineStr">
        <is>
          <t>USA</t>
        </is>
      </c>
      <c r="J13" t="n">
        <v>500</v>
      </c>
      <c r="K13" t="inlineStr">
        <is>
          <t>United States Mangrove Restoration 500</t>
        </is>
      </c>
      <c r="L13" t="inlineStr">
        <is>
          <t>58672589</t>
        </is>
      </c>
      <c r="M13" t="inlineStr">
        <is>
          <t>69428272</t>
        </is>
      </c>
      <c r="N13" t="n">
        <v>0.06195073544265613</v>
      </c>
      <c r="O13" t="n">
        <v>0.07330735841421231</v>
      </c>
      <c r="P13" t="inlineStr">
        <is>
          <t>46194820</t>
        </is>
      </c>
      <c r="Q13" t="inlineStr">
        <is>
          <t>52865567</t>
        </is>
      </c>
      <c r="R13" t="inlineStr">
        <is>
          <t>12477770</t>
        </is>
      </c>
      <c r="S13" t="inlineStr">
        <is>
          <t>16562706</t>
        </is>
      </c>
      <c r="T13" t="n">
        <v>166593</v>
      </c>
      <c r="U13" t="n">
        <v>168040</v>
      </c>
      <c r="V13" t="n">
        <v>436</v>
      </c>
      <c r="W13" t="n">
        <v>436</v>
      </c>
      <c r="X13" t="inlineStr">
        <is>
          <t>100000</t>
        </is>
      </c>
      <c r="Y13" t="inlineStr">
        <is>
          <t>100000</t>
        </is>
      </c>
      <c r="Z13" t="inlineStr">
        <is>
          <t>629559</t>
        </is>
      </c>
      <c r="AA13" t="inlineStr">
        <is>
          <t>667067</t>
        </is>
      </c>
      <c r="AB13" t="inlineStr">
        <is>
          <t>76963</t>
        </is>
      </c>
      <c r="AC13" t="inlineStr">
        <is>
          <t>80000</t>
        </is>
      </c>
      <c r="AD13" t="inlineStr">
        <is>
          <t>351049</t>
        </is>
      </c>
      <c r="AE13" t="inlineStr">
        <is>
          <t>379500</t>
        </is>
      </c>
      <c r="AF13" t="inlineStr">
        <is>
          <t>88900</t>
        </is>
      </c>
      <c r="AG13" t="inlineStr">
        <is>
          <t>100000</t>
        </is>
      </c>
      <c r="AH13" t="inlineStr">
        <is>
          <t>185006</t>
        </is>
      </c>
      <c r="AI13" t="inlineStr">
        <is>
          <t>200000</t>
        </is>
      </c>
      <c r="AJ13" t="inlineStr">
        <is>
          <t>44450</t>
        </is>
      </c>
      <c r="AK13" t="inlineStr">
        <is>
          <t>50000</t>
        </is>
      </c>
      <c r="AL13" t="inlineStr">
        <is>
          <t>44718893</t>
        </is>
      </c>
      <c r="AM13" t="inlineStr">
        <is>
          <t>51289000</t>
        </is>
      </c>
      <c r="AN13" t="n">
        <v>10445623</v>
      </c>
      <c r="AO13" t="n">
        <v>13166360</v>
      </c>
      <c r="AP13" t="inlineStr">
        <is>
          <t>139327</t>
        </is>
      </c>
      <c r="AQ13" t="inlineStr">
        <is>
          <t>237459</t>
        </is>
      </c>
      <c r="AR13" t="inlineStr">
        <is>
          <t>16069</t>
        </is>
      </c>
      <c r="AS13" t="inlineStr">
        <is>
          <t>26886</t>
        </is>
      </c>
      <c r="AT13" t="inlineStr">
        <is>
          <t>75812</t>
        </is>
      </c>
      <c r="AU13" t="inlineStr">
        <is>
          <t>120000</t>
        </is>
      </c>
      <c r="AV13" t="inlineStr">
        <is>
          <t>223062</t>
        </is>
      </c>
      <c r="AW13" t="inlineStr">
        <is>
          <t>400000</t>
        </is>
      </c>
      <c r="AX13" t="inlineStr">
        <is>
          <t>1577877</t>
        </is>
      </c>
      <c r="AY13" t="inlineStr">
        <is>
          <t>2612000</t>
        </is>
      </c>
      <c r="AZ13" t="n">
        <v>30</v>
      </c>
      <c r="BA13" t="n">
        <v>-16562706</v>
      </c>
      <c r="BB13" t="n">
        <v>-12477770</v>
      </c>
      <c r="BC13" t="inlineStr">
        <is>
          <t>0</t>
        </is>
      </c>
      <c r="BD13" t="inlineStr">
        <is>
          <t>0</t>
        </is>
      </c>
      <c r="BE13" t="n">
        <v>0</v>
      </c>
      <c r="BF13" t="inlineStr">
        <is>
          <t>517703</t>
        </is>
      </c>
      <c r="BG13" t="inlineStr">
        <is>
          <t>9927920</t>
        </is>
      </c>
      <c r="BH13" t="inlineStr">
        <is>
          <t>857000</t>
        </is>
      </c>
      <c r="BI13" t="inlineStr">
        <is>
          <t>12309360</t>
        </is>
      </c>
    </row>
    <row r="14">
      <c r="A14" t="inlineStr">
        <is>
          <t>United States</t>
        </is>
      </c>
      <c r="B14" t="inlineStr">
        <is>
          <t>Mangrove</t>
        </is>
      </c>
      <c r="C14" t="inlineStr">
        <is>
          <t>Restoration</t>
        </is>
      </c>
      <c r="D14" t="inlineStr">
        <is>
          <t>Planting</t>
        </is>
      </c>
      <c r="E14" t="inlineStr">
        <is>
          <t>Large</t>
        </is>
      </c>
      <c r="F14" t="n">
        <v>1000</v>
      </c>
      <c r="G14" t="inlineStr">
        <is>
          <t>Opex breakeven</t>
        </is>
      </c>
      <c r="H14" t="n">
        <v>947084624.2706754</v>
      </c>
      <c r="I14" t="inlineStr">
        <is>
          <t>USA</t>
        </is>
      </c>
      <c r="J14" t="n">
        <v>500</v>
      </c>
      <c r="K14" t="inlineStr">
        <is>
          <t>United States Mangrove Restoration 1000</t>
        </is>
      </c>
      <c r="L14" t="inlineStr">
        <is>
          <t>18731453</t>
        </is>
      </c>
      <c r="M14" t="inlineStr">
        <is>
          <t>23678092</t>
        </is>
      </c>
      <c r="N14" t="n">
        <v>0.01977801404433589</v>
      </c>
      <c r="O14" t="n">
        <v>0.02500103094613522</v>
      </c>
      <c r="P14" t="inlineStr">
        <is>
          <t>13413981</t>
        </is>
      </c>
      <c r="Q14" t="inlineStr">
        <is>
          <t>15793567</t>
        </is>
      </c>
      <c r="R14" t="inlineStr">
        <is>
          <t>5317472</t>
        </is>
      </c>
      <c r="S14" t="inlineStr">
        <is>
          <t>7884526</t>
        </is>
      </c>
      <c r="T14" t="n">
        <v>166593</v>
      </c>
      <c r="U14" t="n">
        <v>255077</v>
      </c>
      <c r="V14" t="n">
        <v>92</v>
      </c>
      <c r="W14" t="n">
        <v>92</v>
      </c>
      <c r="X14" t="inlineStr">
        <is>
          <t>100000</t>
        </is>
      </c>
      <c r="Y14" t="inlineStr">
        <is>
          <t>100000</t>
        </is>
      </c>
      <c r="Z14" t="inlineStr">
        <is>
          <t>629559</t>
        </is>
      </c>
      <c r="AA14" t="inlineStr">
        <is>
          <t>667067</t>
        </is>
      </c>
      <c r="AB14" t="inlineStr">
        <is>
          <t>153925</t>
        </is>
      </c>
      <c r="AC14" t="inlineStr">
        <is>
          <t>160000</t>
        </is>
      </c>
      <c r="AD14" t="inlineStr">
        <is>
          <t>351049</t>
        </is>
      </c>
      <c r="AE14" t="inlineStr">
        <is>
          <t>379500</t>
        </is>
      </c>
      <c r="AF14" t="inlineStr">
        <is>
          <t>88900</t>
        </is>
      </c>
      <c r="AG14" t="inlineStr">
        <is>
          <t>100000</t>
        </is>
      </c>
      <c r="AH14" t="inlineStr">
        <is>
          <t>185006</t>
        </is>
      </c>
      <c r="AI14" t="inlineStr">
        <is>
          <t>200000</t>
        </is>
      </c>
      <c r="AJ14" t="inlineStr">
        <is>
          <t>44450</t>
        </is>
      </c>
      <c r="AK14" t="inlineStr">
        <is>
          <t>50000</t>
        </is>
      </c>
      <c r="AL14" t="inlineStr">
        <is>
          <t>11861092</t>
        </is>
      </c>
      <c r="AM14" t="inlineStr">
        <is>
          <t>14137000</t>
        </is>
      </c>
      <c r="AN14" t="n">
        <v>3150952</v>
      </c>
      <c r="AO14" t="n">
        <v>4249880</v>
      </c>
      <c r="AP14" t="inlineStr">
        <is>
          <t>265874</t>
        </is>
      </c>
      <c r="AQ14" t="inlineStr">
        <is>
          <t>461834</t>
        </is>
      </c>
      <c r="AR14" t="inlineStr">
        <is>
          <t>23896</t>
        </is>
      </c>
      <c r="AS14" t="inlineStr">
        <is>
          <t>40812</t>
        </is>
      </c>
      <c r="AT14" t="inlineStr">
        <is>
          <t>75812</t>
        </is>
      </c>
      <c r="AU14" t="inlineStr">
        <is>
          <t>120000</t>
        </is>
      </c>
      <c r="AV14" t="inlineStr">
        <is>
          <t>223062</t>
        </is>
      </c>
      <c r="AW14" t="inlineStr">
        <is>
          <t>400000</t>
        </is>
      </c>
      <c r="AX14" t="inlineStr">
        <is>
          <t>1577877</t>
        </is>
      </c>
      <c r="AY14" t="inlineStr">
        <is>
          <t>2612000</t>
        </is>
      </c>
      <c r="AZ14" t="n">
        <v>38.1798191031468</v>
      </c>
      <c r="BA14" t="n">
        <v>-7884526</v>
      </c>
      <c r="BB14" t="n">
        <v>-5317472</v>
      </c>
      <c r="BC14" t="inlineStr">
        <is>
          <t>0</t>
        </is>
      </c>
      <c r="BD14" t="inlineStr">
        <is>
          <t>0</t>
        </is>
      </c>
      <c r="BE14" t="n">
        <v>0</v>
      </c>
      <c r="BF14" t="inlineStr">
        <is>
          <t>517703</t>
        </is>
      </c>
      <c r="BG14" t="inlineStr">
        <is>
          <t>2633249</t>
        </is>
      </c>
      <c r="BH14" t="inlineStr">
        <is>
          <t>857000</t>
        </is>
      </c>
      <c r="BI14" t="inlineStr">
        <is>
          <t>3392880</t>
        </is>
      </c>
    </row>
    <row r="15">
      <c r="A15" t="inlineStr">
        <is>
          <t>United States</t>
        </is>
      </c>
      <c r="B15" t="inlineStr">
        <is>
          <t>Mangrove</t>
        </is>
      </c>
      <c r="C15" t="inlineStr">
        <is>
          <t>Restoration</t>
        </is>
      </c>
      <c r="D15" t="inlineStr">
        <is>
          <t>Hydrology</t>
        </is>
      </c>
      <c r="E15" t="inlineStr">
        <is>
          <t>Large</t>
        </is>
      </c>
      <c r="F15" t="n">
        <v>1000</v>
      </c>
      <c r="G15" t="inlineStr">
        <is>
          <t>Opex breakeven</t>
        </is>
      </c>
      <c r="H15" t="n">
        <v>947084624.2706754</v>
      </c>
      <c r="I15" t="inlineStr">
        <is>
          <t>USA</t>
        </is>
      </c>
      <c r="J15" t="n">
        <v>500</v>
      </c>
      <c r="K15" t="inlineStr">
        <is>
          <t>United States Mangrove Restoration 1000</t>
        </is>
      </c>
      <c r="L15" t="inlineStr">
        <is>
          <t>118174820</t>
        </is>
      </c>
      <c r="M15" t="inlineStr">
        <is>
          <t>144447855</t>
        </is>
      </c>
      <c r="N15" t="n">
        <v>0.1247774665236523</v>
      </c>
      <c r="O15" t="n">
        <v>0.1525184247513631</v>
      </c>
      <c r="P15" t="inlineStr">
        <is>
          <t>94015207</t>
        </is>
      </c>
      <c r="Q15" t="inlineStr">
        <is>
          <t>111860567</t>
        </is>
      </c>
      <c r="R15" t="inlineStr">
        <is>
          <t>24159612</t>
        </is>
      </c>
      <c r="S15" t="inlineStr">
        <is>
          <t>32587288</t>
        </is>
      </c>
      <c r="T15" t="n">
        <v>166593</v>
      </c>
      <c r="U15" t="n">
        <v>318846</v>
      </c>
      <c r="V15" t="n">
        <v>463</v>
      </c>
      <c r="W15" t="n">
        <v>463</v>
      </c>
      <c r="X15" t="inlineStr">
        <is>
          <t>100000</t>
        </is>
      </c>
      <c r="Y15" t="inlineStr">
        <is>
          <t>100000</t>
        </is>
      </c>
      <c r="Z15" t="inlineStr">
        <is>
          <t>629559</t>
        </is>
      </c>
      <c r="AA15" t="inlineStr">
        <is>
          <t>667067</t>
        </is>
      </c>
      <c r="AB15" t="inlineStr">
        <is>
          <t>153925</t>
        </is>
      </c>
      <c r="AC15" t="inlineStr">
        <is>
          <t>160000</t>
        </is>
      </c>
      <c r="AD15" t="inlineStr">
        <is>
          <t>351049</t>
        </is>
      </c>
      <c r="AE15" t="inlineStr">
        <is>
          <t>379500</t>
        </is>
      </c>
      <c r="AF15" t="inlineStr">
        <is>
          <t>88900</t>
        </is>
      </c>
      <c r="AG15" t="inlineStr">
        <is>
          <t>100000</t>
        </is>
      </c>
      <c r="AH15" t="inlineStr">
        <is>
          <t>185006</t>
        </is>
      </c>
      <c r="AI15" t="inlineStr">
        <is>
          <t>200000</t>
        </is>
      </c>
      <c r="AJ15" t="inlineStr">
        <is>
          <t>44450</t>
        </is>
      </c>
      <c r="AK15" t="inlineStr">
        <is>
          <t>50000</t>
        </is>
      </c>
      <c r="AL15" t="inlineStr">
        <is>
          <t>92462318</t>
        </is>
      </c>
      <c r="AM15" t="inlineStr">
        <is>
          <t>110204000</t>
        </is>
      </c>
      <c r="AN15" t="n">
        <v>21045011</v>
      </c>
      <c r="AO15" t="n">
        <v>27305960</v>
      </c>
      <c r="AP15" t="inlineStr">
        <is>
          <t>1207981</t>
        </is>
      </c>
      <c r="AQ15" t="inlineStr">
        <is>
          <t>2098313</t>
        </is>
      </c>
      <c r="AR15" t="inlineStr">
        <is>
          <t>29870</t>
        </is>
      </c>
      <c r="AS15" t="inlineStr">
        <is>
          <t>51015</t>
        </is>
      </c>
      <c r="AT15" t="inlineStr">
        <is>
          <t>75812</t>
        </is>
      </c>
      <c r="AU15" t="inlineStr">
        <is>
          <t>120000</t>
        </is>
      </c>
      <c r="AV15" t="inlineStr">
        <is>
          <t>223062</t>
        </is>
      </c>
      <c r="AW15" t="inlineStr">
        <is>
          <t>400000</t>
        </is>
      </c>
      <c r="AX15" t="inlineStr">
        <is>
          <t>1577877</t>
        </is>
      </c>
      <c r="AY15" t="inlineStr">
        <is>
          <t>2612000</t>
        </is>
      </c>
      <c r="AZ15" t="n">
        <v>138.7741547343646</v>
      </c>
      <c r="BA15" t="n">
        <v>-32587288</v>
      </c>
      <c r="BB15" t="n">
        <v>-24159612</v>
      </c>
      <c r="BC15" t="inlineStr">
        <is>
          <t>0</t>
        </is>
      </c>
      <c r="BD15" t="inlineStr">
        <is>
          <t>0</t>
        </is>
      </c>
      <c r="BE15" t="n">
        <v>0</v>
      </c>
      <c r="BF15" t="inlineStr">
        <is>
          <t>517703</t>
        </is>
      </c>
      <c r="BG15" t="inlineStr">
        <is>
          <t>20527308</t>
        </is>
      </c>
      <c r="BH15" t="inlineStr">
        <is>
          <t>857000</t>
        </is>
      </c>
      <c r="BI15" t="inlineStr">
        <is>
          <t>26448960</t>
        </is>
      </c>
    </row>
    <row r="16">
      <c r="A16" t="inlineStr">
        <is>
          <t>United States</t>
        </is>
      </c>
      <c r="B16" t="inlineStr">
        <is>
          <t>Mangrove</t>
        </is>
      </c>
      <c r="C16" t="inlineStr">
        <is>
          <t>Restoration</t>
        </is>
      </c>
      <c r="D16" t="inlineStr">
        <is>
          <t>Hybrid</t>
        </is>
      </c>
      <c r="E16" t="inlineStr">
        <is>
          <t>Large</t>
        </is>
      </c>
      <c r="F16" t="n">
        <v>1000</v>
      </c>
      <c r="G16" t="inlineStr">
        <is>
          <t>Opex breakeven</t>
        </is>
      </c>
      <c r="H16" t="n">
        <v>947084624.2706754</v>
      </c>
      <c r="I16" t="inlineStr">
        <is>
          <t>USA</t>
        </is>
      </c>
      <c r="J16" t="n">
        <v>500</v>
      </c>
      <c r="K16" t="inlineStr">
        <is>
          <t>United States Mangrove Restoration 1000</t>
        </is>
      </c>
      <c r="L16" t="inlineStr">
        <is>
          <t>110281296</t>
        </is>
      </c>
      <c r="M16" t="inlineStr">
        <is>
          <t>134861751</t>
        </is>
      </c>
      <c r="N16" t="n">
        <v>0.1164429166875396</v>
      </c>
      <c r="O16" t="n">
        <v>0.1423967273292536</v>
      </c>
      <c r="P16" t="inlineStr">
        <is>
          <t>87616913</t>
        </is>
      </c>
      <c r="Q16" t="inlineStr">
        <is>
          <t>104234567</t>
        </is>
      </c>
      <c r="R16" t="inlineStr">
        <is>
          <t>22664383</t>
        </is>
      </c>
      <c r="S16" t="inlineStr">
        <is>
          <t>30627184</t>
        </is>
      </c>
      <c r="T16" t="n">
        <v>166593</v>
      </c>
      <c r="U16" t="n">
        <v>318846</v>
      </c>
      <c r="V16" t="n">
        <v>432</v>
      </c>
      <c r="W16" t="n">
        <v>432</v>
      </c>
      <c r="X16" t="inlineStr">
        <is>
          <t>100000</t>
        </is>
      </c>
      <c r="Y16" t="inlineStr">
        <is>
          <t>100000</t>
        </is>
      </c>
      <c r="Z16" t="inlineStr">
        <is>
          <t>629559</t>
        </is>
      </c>
      <c r="AA16" t="inlineStr">
        <is>
          <t>667067</t>
        </is>
      </c>
      <c r="AB16" t="inlineStr">
        <is>
          <t>153925</t>
        </is>
      </c>
      <c r="AC16" t="inlineStr">
        <is>
          <t>160000</t>
        </is>
      </c>
      <c r="AD16" t="inlineStr">
        <is>
          <t>351049</t>
        </is>
      </c>
      <c r="AE16" t="inlineStr">
        <is>
          <t>379500</t>
        </is>
      </c>
      <c r="AF16" t="inlineStr">
        <is>
          <t>88900</t>
        </is>
      </c>
      <c r="AG16" t="inlineStr">
        <is>
          <t>100000</t>
        </is>
      </c>
      <c r="AH16" t="inlineStr">
        <is>
          <t>185006</t>
        </is>
      </c>
      <c r="AI16" t="inlineStr">
        <is>
          <t>200000</t>
        </is>
      </c>
      <c r="AJ16" t="inlineStr">
        <is>
          <t>44450</t>
        </is>
      </c>
      <c r="AK16" t="inlineStr">
        <is>
          <t>50000</t>
        </is>
      </c>
      <c r="AL16" t="inlineStr">
        <is>
          <t>86064024</t>
        </is>
      </c>
      <c r="AM16" t="inlineStr">
        <is>
          <t>102578000</t>
        </is>
      </c>
      <c r="AN16" t="n">
        <v>19624543</v>
      </c>
      <c r="AO16" t="n">
        <v>25475720</v>
      </c>
      <c r="AP16" t="inlineStr">
        <is>
          <t>1133219</t>
        </is>
      </c>
      <c r="AQ16" t="inlineStr">
        <is>
          <t>1968449</t>
        </is>
      </c>
      <c r="AR16" t="inlineStr">
        <is>
          <t>29870</t>
        </is>
      </c>
      <c r="AS16" t="inlineStr">
        <is>
          <t>51015</t>
        </is>
      </c>
      <c r="AT16" t="inlineStr">
        <is>
          <t>75812</t>
        </is>
      </c>
      <c r="AU16" t="inlineStr">
        <is>
          <t>120000</t>
        </is>
      </c>
      <c r="AV16" t="inlineStr">
        <is>
          <t>223062</t>
        </is>
      </c>
      <c r="AW16" t="inlineStr">
        <is>
          <t>400000</t>
        </is>
      </c>
      <c r="AX16" t="inlineStr">
        <is>
          <t>1577877</t>
        </is>
      </c>
      <c r="AY16" t="inlineStr">
        <is>
          <t>2612000</t>
        </is>
      </c>
      <c r="AZ16" t="n">
        <v>130.185473912521</v>
      </c>
      <c r="BA16" t="n">
        <v>-30627184</v>
      </c>
      <c r="BB16" t="n">
        <v>-22664383</v>
      </c>
      <c r="BC16" t="inlineStr">
        <is>
          <t>0</t>
        </is>
      </c>
      <c r="BD16" t="inlineStr">
        <is>
          <t>0</t>
        </is>
      </c>
      <c r="BE16" t="n">
        <v>0</v>
      </c>
      <c r="BF16" t="inlineStr">
        <is>
          <t>517703</t>
        </is>
      </c>
      <c r="BG16" t="inlineStr">
        <is>
          <t>19106840</t>
        </is>
      </c>
      <c r="BH16" t="inlineStr">
        <is>
          <t>857000</t>
        </is>
      </c>
      <c r="BI16" t="inlineStr">
        <is>
          <t>24618720</t>
        </is>
      </c>
    </row>
    <row r="17">
      <c r="A17" t="inlineStr">
        <is>
          <t>United States</t>
        </is>
      </c>
      <c r="B17" t="inlineStr">
        <is>
          <t>Mangrove</t>
        </is>
      </c>
      <c r="C17" t="inlineStr">
        <is>
          <t>Restoration</t>
        </is>
      </c>
      <c r="D17" t="inlineStr">
        <is>
          <t>Planting</t>
        </is>
      </c>
      <c r="E17" t="inlineStr">
        <is>
          <t>Large</t>
        </is>
      </c>
      <c r="F17" t="n">
        <v>1000</v>
      </c>
      <c r="G17" t="inlineStr">
        <is>
          <t>Market price</t>
        </is>
      </c>
      <c r="H17" t="n">
        <v>947084624.2706754</v>
      </c>
      <c r="I17" t="inlineStr">
        <is>
          <t>USA</t>
        </is>
      </c>
      <c r="J17" t="n">
        <v>500</v>
      </c>
      <c r="K17" t="inlineStr">
        <is>
          <t>United States Mangrove Restoration 1000</t>
        </is>
      </c>
      <c r="L17" t="inlineStr">
        <is>
          <t>18674491</t>
        </is>
      </c>
      <c r="M17" t="inlineStr">
        <is>
          <t>23579147</t>
        </is>
      </c>
      <c r="N17" t="n">
        <v>0.01971786947167549</v>
      </c>
      <c r="O17" t="n">
        <v>0.02489655770534515</v>
      </c>
      <c r="P17" t="inlineStr">
        <is>
          <t>13413981</t>
        </is>
      </c>
      <c r="Q17" t="inlineStr">
        <is>
          <t>15793567</t>
        </is>
      </c>
      <c r="R17" t="inlineStr">
        <is>
          <t>5260510</t>
        </is>
      </c>
      <c r="S17" t="inlineStr">
        <is>
          <t>7785580</t>
        </is>
      </c>
      <c r="T17" t="n">
        <v>166593</v>
      </c>
      <c r="U17" t="n">
        <v>255077</v>
      </c>
      <c r="V17" t="n">
        <v>92</v>
      </c>
      <c r="W17" t="n">
        <v>92</v>
      </c>
      <c r="X17" t="inlineStr">
        <is>
          <t>100000</t>
        </is>
      </c>
      <c r="Y17" t="inlineStr">
        <is>
          <t>100000</t>
        </is>
      </c>
      <c r="Z17" t="inlineStr">
        <is>
          <t>629559</t>
        </is>
      </c>
      <c r="AA17" t="inlineStr">
        <is>
          <t>667067</t>
        </is>
      </c>
      <c r="AB17" t="inlineStr">
        <is>
          <t>153925</t>
        </is>
      </c>
      <c r="AC17" t="inlineStr">
        <is>
          <t>160000</t>
        </is>
      </c>
      <c r="AD17" t="inlineStr">
        <is>
          <t>351049</t>
        </is>
      </c>
      <c r="AE17" t="inlineStr">
        <is>
          <t>379500</t>
        </is>
      </c>
      <c r="AF17" t="inlineStr">
        <is>
          <t>88900</t>
        </is>
      </c>
      <c r="AG17" t="inlineStr">
        <is>
          <t>100000</t>
        </is>
      </c>
      <c r="AH17" t="inlineStr">
        <is>
          <t>185006</t>
        </is>
      </c>
      <c r="AI17" t="inlineStr">
        <is>
          <t>200000</t>
        </is>
      </c>
      <c r="AJ17" t="inlineStr">
        <is>
          <t>44450</t>
        </is>
      </c>
      <c r="AK17" t="inlineStr">
        <is>
          <t>50000</t>
        </is>
      </c>
      <c r="AL17" t="inlineStr">
        <is>
          <t>11861092</t>
        </is>
      </c>
      <c r="AM17" t="inlineStr">
        <is>
          <t>14137000</t>
        </is>
      </c>
      <c r="AN17" t="n">
        <v>3150952</v>
      </c>
      <c r="AO17" t="n">
        <v>4249880</v>
      </c>
      <c r="AP17" t="inlineStr">
        <is>
          <t>208912</t>
        </is>
      </c>
      <c r="AQ17" t="inlineStr">
        <is>
          <t>362888</t>
        </is>
      </c>
      <c r="AR17" t="inlineStr">
        <is>
          <t>23896</t>
        </is>
      </c>
      <c r="AS17" t="inlineStr">
        <is>
          <t>40812</t>
        </is>
      </c>
      <c r="AT17" t="inlineStr">
        <is>
          <t>75812</t>
        </is>
      </c>
      <c r="AU17" t="inlineStr">
        <is>
          <t>120000</t>
        </is>
      </c>
      <c r="AV17" t="inlineStr">
        <is>
          <t>223062</t>
        </is>
      </c>
      <c r="AW17" t="inlineStr">
        <is>
          <t>400000</t>
        </is>
      </c>
      <c r="AX17" t="inlineStr">
        <is>
          <t>1577877</t>
        </is>
      </c>
      <c r="AY17" t="inlineStr">
        <is>
          <t>2612000</t>
        </is>
      </c>
      <c r="AZ17" t="n">
        <v>30</v>
      </c>
      <c r="BA17" t="n">
        <v>-7785580</v>
      </c>
      <c r="BB17" t="n">
        <v>-5260510</v>
      </c>
      <c r="BC17" t="inlineStr">
        <is>
          <t>0</t>
        </is>
      </c>
      <c r="BD17" t="inlineStr">
        <is>
          <t>0</t>
        </is>
      </c>
      <c r="BE17" t="n">
        <v>0</v>
      </c>
      <c r="BF17" t="inlineStr">
        <is>
          <t>517703</t>
        </is>
      </c>
      <c r="BG17" t="inlineStr">
        <is>
          <t>2633249</t>
        </is>
      </c>
      <c r="BH17" t="inlineStr">
        <is>
          <t>857000</t>
        </is>
      </c>
      <c r="BI17" t="inlineStr">
        <is>
          <t>3392880</t>
        </is>
      </c>
    </row>
    <row r="18">
      <c r="A18" t="inlineStr">
        <is>
          <t>United States</t>
        </is>
      </c>
      <c r="B18" t="inlineStr">
        <is>
          <t>Mangrove</t>
        </is>
      </c>
      <c r="C18" t="inlineStr">
        <is>
          <t>Restoration</t>
        </is>
      </c>
      <c r="D18" t="inlineStr">
        <is>
          <t>Hydrology</t>
        </is>
      </c>
      <c r="E18" t="inlineStr">
        <is>
          <t>Large</t>
        </is>
      </c>
      <c r="F18" t="n">
        <v>1000</v>
      </c>
      <c r="G18" t="inlineStr">
        <is>
          <t>Market price</t>
        </is>
      </c>
      <c r="H18" t="n">
        <v>947084624.2706754</v>
      </c>
      <c r="I18" t="inlineStr">
        <is>
          <t>USA</t>
        </is>
      </c>
      <c r="J18" t="n">
        <v>500</v>
      </c>
      <c r="K18" t="inlineStr">
        <is>
          <t>United States Mangrove Restoration 1000</t>
        </is>
      </c>
      <c r="L18" t="inlineStr">
        <is>
          <t>117227978</t>
        </is>
      </c>
      <c r="M18" t="inlineStr">
        <is>
          <t>142803152</t>
        </is>
      </c>
      <c r="N18" t="n">
        <v>0.1237777227037913</v>
      </c>
      <c r="O18" t="n">
        <v>0.1507818291422151</v>
      </c>
      <c r="P18" t="inlineStr">
        <is>
          <t>94015207</t>
        </is>
      </c>
      <c r="Q18" t="inlineStr">
        <is>
          <t>111860567</t>
        </is>
      </c>
      <c r="R18" t="inlineStr">
        <is>
          <t>23212771</t>
        </is>
      </c>
      <c r="S18" t="inlineStr">
        <is>
          <t>30942586</t>
        </is>
      </c>
      <c r="T18" t="n">
        <v>166593</v>
      </c>
      <c r="U18" t="n">
        <v>318846</v>
      </c>
      <c r="V18" t="n">
        <v>460</v>
      </c>
      <c r="W18" t="n">
        <v>460</v>
      </c>
      <c r="X18" t="inlineStr">
        <is>
          <t>100000</t>
        </is>
      </c>
      <c r="Y18" t="inlineStr">
        <is>
          <t>100000</t>
        </is>
      </c>
      <c r="Z18" t="inlineStr">
        <is>
          <t>629559</t>
        </is>
      </c>
      <c r="AA18" t="inlineStr">
        <is>
          <t>667067</t>
        </is>
      </c>
      <c r="AB18" t="inlineStr">
        <is>
          <t>153925</t>
        </is>
      </c>
      <c r="AC18" t="inlineStr">
        <is>
          <t>160000</t>
        </is>
      </c>
      <c r="AD18" t="inlineStr">
        <is>
          <t>351049</t>
        </is>
      </c>
      <c r="AE18" t="inlineStr">
        <is>
          <t>379500</t>
        </is>
      </c>
      <c r="AF18" t="inlineStr">
        <is>
          <t>88900</t>
        </is>
      </c>
      <c r="AG18" t="inlineStr">
        <is>
          <t>100000</t>
        </is>
      </c>
      <c r="AH18" t="inlineStr">
        <is>
          <t>185006</t>
        </is>
      </c>
      <c r="AI18" t="inlineStr">
        <is>
          <t>200000</t>
        </is>
      </c>
      <c r="AJ18" t="inlineStr">
        <is>
          <t>44450</t>
        </is>
      </c>
      <c r="AK18" t="inlineStr">
        <is>
          <t>50000</t>
        </is>
      </c>
      <c r="AL18" t="inlineStr">
        <is>
          <t>92462318</t>
        </is>
      </c>
      <c r="AM18" t="inlineStr">
        <is>
          <t>110204000</t>
        </is>
      </c>
      <c r="AN18" t="n">
        <v>21045011</v>
      </c>
      <c r="AO18" t="n">
        <v>27305960</v>
      </c>
      <c r="AP18" t="inlineStr">
        <is>
          <t>261140</t>
        </is>
      </c>
      <c r="AQ18" t="inlineStr">
        <is>
          <t>453610</t>
        </is>
      </c>
      <c r="AR18" t="inlineStr">
        <is>
          <t>29870</t>
        </is>
      </c>
      <c r="AS18" t="inlineStr">
        <is>
          <t>51015</t>
        </is>
      </c>
      <c r="AT18" t="inlineStr">
        <is>
          <t>75812</t>
        </is>
      </c>
      <c r="AU18" t="inlineStr">
        <is>
          <t>120000</t>
        </is>
      </c>
      <c r="AV18" t="inlineStr">
        <is>
          <t>223062</t>
        </is>
      </c>
      <c r="AW18" t="inlineStr">
        <is>
          <t>400000</t>
        </is>
      </c>
      <c r="AX18" t="inlineStr">
        <is>
          <t>1577877</t>
        </is>
      </c>
      <c r="AY18" t="inlineStr">
        <is>
          <t>2612000</t>
        </is>
      </c>
      <c r="AZ18" t="n">
        <v>30</v>
      </c>
      <c r="BA18" t="n">
        <v>-30942586</v>
      </c>
      <c r="BB18" t="n">
        <v>-23212771</v>
      </c>
      <c r="BC18" t="inlineStr">
        <is>
          <t>0</t>
        </is>
      </c>
      <c r="BD18" t="inlineStr">
        <is>
          <t>0</t>
        </is>
      </c>
      <c r="BE18" t="n">
        <v>0</v>
      </c>
      <c r="BF18" t="inlineStr">
        <is>
          <t>517703</t>
        </is>
      </c>
      <c r="BG18" t="inlineStr">
        <is>
          <t>20527308</t>
        </is>
      </c>
      <c r="BH18" t="inlineStr">
        <is>
          <t>857000</t>
        </is>
      </c>
      <c r="BI18" t="inlineStr">
        <is>
          <t>26448960</t>
        </is>
      </c>
    </row>
    <row r="19">
      <c r="A19" t="inlineStr">
        <is>
          <t>United States</t>
        </is>
      </c>
      <c r="B19" t="inlineStr">
        <is>
          <t>Mangrove</t>
        </is>
      </c>
      <c r="C19" t="inlineStr">
        <is>
          <t>Restoration</t>
        </is>
      </c>
      <c r="D19" t="inlineStr">
        <is>
          <t>Hybrid</t>
        </is>
      </c>
      <c r="E19" t="inlineStr">
        <is>
          <t>Large</t>
        </is>
      </c>
      <c r="F19" t="n">
        <v>1000</v>
      </c>
      <c r="G19" t="inlineStr">
        <is>
          <t>Market price</t>
        </is>
      </c>
      <c r="H19" t="n">
        <v>947084624.2706754</v>
      </c>
      <c r="I19" t="inlineStr">
        <is>
          <t>USA</t>
        </is>
      </c>
      <c r="J19" t="n">
        <v>500</v>
      </c>
      <c r="K19" t="inlineStr">
        <is>
          <t>United States Mangrove Restoration 1000</t>
        </is>
      </c>
      <c r="L19" t="inlineStr">
        <is>
          <t>109409216</t>
        </is>
      </c>
      <c r="M19" t="inlineStr">
        <is>
          <t>133346912</t>
        </is>
      </c>
      <c r="N19" t="n">
        <v>0.1155221119593755</v>
      </c>
      <c r="O19" t="n">
        <v>0.1407972514628108</v>
      </c>
      <c r="P19" t="inlineStr">
        <is>
          <t>87616913</t>
        </is>
      </c>
      <c r="Q19" t="inlineStr">
        <is>
          <t>104234567</t>
        </is>
      </c>
      <c r="R19" t="inlineStr">
        <is>
          <t>21792303</t>
        </is>
      </c>
      <c r="S19" t="inlineStr">
        <is>
          <t>29112346</t>
        </is>
      </c>
      <c r="T19" t="n">
        <v>166593</v>
      </c>
      <c r="U19" t="n">
        <v>318846</v>
      </c>
      <c r="V19" t="n">
        <v>429</v>
      </c>
      <c r="W19" t="n">
        <v>429</v>
      </c>
      <c r="X19" t="inlineStr">
        <is>
          <t>100000</t>
        </is>
      </c>
      <c r="Y19" t="inlineStr">
        <is>
          <t>100000</t>
        </is>
      </c>
      <c r="Z19" t="inlineStr">
        <is>
          <t>629559</t>
        </is>
      </c>
      <c r="AA19" t="inlineStr">
        <is>
          <t>667067</t>
        </is>
      </c>
      <c r="AB19" t="inlineStr">
        <is>
          <t>153925</t>
        </is>
      </c>
      <c r="AC19" t="inlineStr">
        <is>
          <t>160000</t>
        </is>
      </c>
      <c r="AD19" t="inlineStr">
        <is>
          <t>351049</t>
        </is>
      </c>
      <c r="AE19" t="inlineStr">
        <is>
          <t>379500</t>
        </is>
      </c>
      <c r="AF19" t="inlineStr">
        <is>
          <t>88900</t>
        </is>
      </c>
      <c r="AG19" t="inlineStr">
        <is>
          <t>100000</t>
        </is>
      </c>
      <c r="AH19" t="inlineStr">
        <is>
          <t>185006</t>
        </is>
      </c>
      <c r="AI19" t="inlineStr">
        <is>
          <t>200000</t>
        </is>
      </c>
      <c r="AJ19" t="inlineStr">
        <is>
          <t>44450</t>
        </is>
      </c>
      <c r="AK19" t="inlineStr">
        <is>
          <t>50000</t>
        </is>
      </c>
      <c r="AL19" t="inlineStr">
        <is>
          <t>86064024</t>
        </is>
      </c>
      <c r="AM19" t="inlineStr">
        <is>
          <t>102578000</t>
        </is>
      </c>
      <c r="AN19" t="n">
        <v>19624543</v>
      </c>
      <c r="AO19" t="n">
        <v>25475720</v>
      </c>
      <c r="AP19" t="inlineStr">
        <is>
          <t>261140</t>
        </is>
      </c>
      <c r="AQ19" t="inlineStr">
        <is>
          <t>453610</t>
        </is>
      </c>
      <c r="AR19" t="inlineStr">
        <is>
          <t>29870</t>
        </is>
      </c>
      <c r="AS19" t="inlineStr">
        <is>
          <t>51015</t>
        </is>
      </c>
      <c r="AT19" t="inlineStr">
        <is>
          <t>75812</t>
        </is>
      </c>
      <c r="AU19" t="inlineStr">
        <is>
          <t>120000</t>
        </is>
      </c>
      <c r="AV19" t="inlineStr">
        <is>
          <t>223062</t>
        </is>
      </c>
      <c r="AW19" t="inlineStr">
        <is>
          <t>400000</t>
        </is>
      </c>
      <c r="AX19" t="inlineStr">
        <is>
          <t>1577877</t>
        </is>
      </c>
      <c r="AY19" t="inlineStr">
        <is>
          <t>2612000</t>
        </is>
      </c>
      <c r="AZ19" t="n">
        <v>30</v>
      </c>
      <c r="BA19" t="n">
        <v>-29112346</v>
      </c>
      <c r="BB19" t="n">
        <v>-21792303</v>
      </c>
      <c r="BC19" t="inlineStr">
        <is>
          <t>0</t>
        </is>
      </c>
      <c r="BD19" t="inlineStr">
        <is>
          <t>0</t>
        </is>
      </c>
      <c r="BE19" t="n">
        <v>0</v>
      </c>
      <c r="BF19" t="inlineStr">
        <is>
          <t>517703</t>
        </is>
      </c>
      <c r="BG19" t="inlineStr">
        <is>
          <t>19106840</t>
        </is>
      </c>
      <c r="BH19" t="inlineStr">
        <is>
          <t>857000</t>
        </is>
      </c>
      <c r="BI19" t="inlineStr">
        <is>
          <t>24618720</t>
        </is>
      </c>
    </row>
    <row r="20">
      <c r="A20" t="inlineStr">
        <is>
          <t>United States</t>
        </is>
      </c>
      <c r="B20" t="inlineStr">
        <is>
          <t>Mangrove</t>
        </is>
      </c>
      <c r="C20" t="inlineStr">
        <is>
          <t>Conservation</t>
        </is>
      </c>
      <c r="D20" t="inlineStr"/>
      <c r="E20" t="inlineStr">
        <is>
          <t>Small</t>
        </is>
      </c>
      <c r="F20" t="n">
        <v>4000</v>
      </c>
      <c r="G20" t="inlineStr">
        <is>
          <t>Opex breakeven</t>
        </is>
      </c>
      <c r="H20" t="n">
        <v>947084624.2706754</v>
      </c>
      <c r="I20" t="inlineStr">
        <is>
          <t>USA</t>
        </is>
      </c>
      <c r="J20" t="n">
        <v>20000</v>
      </c>
      <c r="K20" t="inlineStr">
        <is>
          <t>United States Mangrove Conservation 4000</t>
        </is>
      </c>
      <c r="L20" t="inlineStr">
        <is>
          <t>4051565</t>
        </is>
      </c>
      <c r="M20" t="inlineStr">
        <is>
          <t>5897409</t>
        </is>
      </c>
      <c r="N20" t="n">
        <v>0.004277933456178746</v>
      </c>
      <c r="O20" t="n">
        <v>0.006226908186310634</v>
      </c>
      <c r="P20" t="inlineStr">
        <is>
          <t>1475926</t>
        </is>
      </c>
      <c r="Q20" t="inlineStr">
        <is>
          <t>1576567</t>
        </is>
      </c>
      <c r="R20" t="inlineStr">
        <is>
          <t>2575639</t>
        </is>
      </c>
      <c r="S20" t="inlineStr">
        <is>
          <t>4320842</t>
        </is>
      </c>
      <c r="T20" t="n">
        <v>1717203</v>
      </c>
      <c r="U20" t="n">
        <v>593433</v>
      </c>
      <c r="V20" t="n">
        <v>9</v>
      </c>
      <c r="W20" t="n">
        <v>9</v>
      </c>
      <c r="X20" t="inlineStr">
        <is>
          <t>100000</t>
        </is>
      </c>
      <c r="Y20" t="inlineStr">
        <is>
          <t>100000</t>
        </is>
      </c>
      <c r="Z20" t="inlineStr">
        <is>
          <t>629559</t>
        </is>
      </c>
      <c r="AA20" t="inlineStr">
        <is>
          <t>667067</t>
        </is>
      </c>
      <c r="AB20" t="inlineStr">
        <is>
          <t>76963</t>
        </is>
      </c>
      <c r="AC20" t="inlineStr">
        <is>
          <t>80000</t>
        </is>
      </c>
      <c r="AD20" t="inlineStr">
        <is>
          <t>351049</t>
        </is>
      </c>
      <c r="AE20" t="inlineStr">
        <is>
          <t>379500</t>
        </is>
      </c>
      <c r="AF20" t="inlineStr">
        <is>
          <t>88900</t>
        </is>
      </c>
      <c r="AG20" t="inlineStr">
        <is>
          <t>100000</t>
        </is>
      </c>
      <c r="AH20" t="inlineStr">
        <is>
          <t>185006</t>
        </is>
      </c>
      <c r="AI20" t="inlineStr">
        <is>
          <t>200000</t>
        </is>
      </c>
      <c r="AJ20" t="inlineStr">
        <is>
          <t>44450</t>
        </is>
      </c>
      <c r="AK20" t="inlineStr">
        <is>
          <t>50000</t>
        </is>
      </c>
      <c r="AL20" t="inlineStr">
        <is>
          <t>0</t>
        </is>
      </c>
      <c r="AM20" t="inlineStr">
        <is>
          <t>0</t>
        </is>
      </c>
      <c r="AN20" t="n">
        <v>517703</v>
      </c>
      <c r="AO20" t="n">
        <v>857000</v>
      </c>
      <c r="AP20" t="inlineStr">
        <is>
          <t>128782</t>
        </is>
      </c>
      <c r="AQ20" t="inlineStr">
        <is>
          <t>236893</t>
        </is>
      </c>
      <c r="AR20" t="inlineStr">
        <is>
          <t>52404</t>
        </is>
      </c>
      <c r="AS20" t="inlineStr">
        <is>
          <t>94949</t>
        </is>
      </c>
      <c r="AT20" t="inlineStr">
        <is>
          <t>75812</t>
        </is>
      </c>
      <c r="AU20" t="inlineStr">
        <is>
          <t>120000</t>
        </is>
      </c>
      <c r="AV20" t="inlineStr">
        <is>
          <t>223062</t>
        </is>
      </c>
      <c r="AW20" t="inlineStr">
        <is>
          <t>400000</t>
        </is>
      </c>
      <c r="AX20" t="inlineStr">
        <is>
          <t>1577877</t>
        </is>
      </c>
      <c r="AY20" t="inlineStr">
        <is>
          <t>2612000</t>
        </is>
      </c>
      <c r="AZ20" t="n">
        <v>8.241885278142687</v>
      </c>
      <c r="BA20" t="n">
        <v>-4320842</v>
      </c>
      <c r="BB20" t="n">
        <v>-2575639</v>
      </c>
      <c r="BC20" t="inlineStr">
        <is>
          <t>0</t>
        </is>
      </c>
      <c r="BD20" t="inlineStr">
        <is>
          <t>0</t>
        </is>
      </c>
      <c r="BE20" t="n">
        <v>0</v>
      </c>
      <c r="BF20" t="inlineStr">
        <is>
          <t>517703</t>
        </is>
      </c>
      <c r="BG20" t="inlineStr">
        <is>
          <t>0</t>
        </is>
      </c>
      <c r="BH20" t="inlineStr">
        <is>
          <t>857000</t>
        </is>
      </c>
      <c r="BI20" t="inlineStr">
        <is>
          <t>0</t>
        </is>
      </c>
    </row>
    <row r="21">
      <c r="A21" t="inlineStr">
        <is>
          <t>United States</t>
        </is>
      </c>
      <c r="B21" t="inlineStr">
        <is>
          <t>Mangrove</t>
        </is>
      </c>
      <c r="C21" t="inlineStr">
        <is>
          <t>Conservation</t>
        </is>
      </c>
      <c r="D21" t="inlineStr"/>
      <c r="E21" t="inlineStr">
        <is>
          <t>Small</t>
        </is>
      </c>
      <c r="F21" t="n">
        <v>4000</v>
      </c>
      <c r="G21" t="inlineStr">
        <is>
          <t>Market price</t>
        </is>
      </c>
      <c r="H21" t="n">
        <v>947084624.2706754</v>
      </c>
      <c r="I21" t="inlineStr">
        <is>
          <t>USA</t>
        </is>
      </c>
      <c r="J21" t="n">
        <v>20000</v>
      </c>
      <c r="K21" t="inlineStr">
        <is>
          <t>United States Mangrove Conservation 4000</t>
        </is>
      </c>
      <c r="L21" t="inlineStr">
        <is>
          <t>4391542</t>
        </is>
      </c>
      <c r="M21" t="inlineStr">
        <is>
          <t>6522794</t>
        </is>
      </c>
      <c r="N21" t="n">
        <v>0.00463690560215969</v>
      </c>
      <c r="O21" t="n">
        <v>0.006887234606963479</v>
      </c>
      <c r="P21" t="inlineStr">
        <is>
          <t>1475926</t>
        </is>
      </c>
      <c r="Q21" t="inlineStr">
        <is>
          <t>1576567</t>
        </is>
      </c>
      <c r="R21" t="inlineStr">
        <is>
          <t>2915616</t>
        </is>
      </c>
      <c r="S21" t="inlineStr">
        <is>
          <t>4946227</t>
        </is>
      </c>
      <c r="T21" t="n">
        <v>1717203</v>
      </c>
      <c r="U21" t="n">
        <v>593433</v>
      </c>
      <c r="V21" t="n">
        <v>9</v>
      </c>
      <c r="W21" t="n">
        <v>9</v>
      </c>
      <c r="X21" t="inlineStr">
        <is>
          <t>100000</t>
        </is>
      </c>
      <c r="Y21" t="inlineStr">
        <is>
          <t>100000</t>
        </is>
      </c>
      <c r="Z21" t="inlineStr">
        <is>
          <t>629559</t>
        </is>
      </c>
      <c r="AA21" t="inlineStr">
        <is>
          <t>667067</t>
        </is>
      </c>
      <c r="AB21" t="inlineStr">
        <is>
          <t>76963</t>
        </is>
      </c>
      <c r="AC21" t="inlineStr">
        <is>
          <t>80000</t>
        </is>
      </c>
      <c r="AD21" t="inlineStr">
        <is>
          <t>351049</t>
        </is>
      </c>
      <c r="AE21" t="inlineStr">
        <is>
          <t>379500</t>
        </is>
      </c>
      <c r="AF21" t="inlineStr">
        <is>
          <t>88900</t>
        </is>
      </c>
      <c r="AG21" t="inlineStr">
        <is>
          <t>100000</t>
        </is>
      </c>
      <c r="AH21" t="inlineStr">
        <is>
          <t>185006</t>
        </is>
      </c>
      <c r="AI21" t="inlineStr">
        <is>
          <t>200000</t>
        </is>
      </c>
      <c r="AJ21" t="inlineStr">
        <is>
          <t>44450</t>
        </is>
      </c>
      <c r="AK21" t="inlineStr">
        <is>
          <t>50000</t>
        </is>
      </c>
      <c r="AL21" t="inlineStr">
        <is>
          <t>0</t>
        </is>
      </c>
      <c r="AM21" t="inlineStr">
        <is>
          <t>0</t>
        </is>
      </c>
      <c r="AN21" t="n">
        <v>517703</v>
      </c>
      <c r="AO21" t="n">
        <v>857000</v>
      </c>
      <c r="AP21" t="inlineStr">
        <is>
          <t>468759</t>
        </is>
      </c>
      <c r="AQ21" t="inlineStr">
        <is>
          <t>862278</t>
        </is>
      </c>
      <c r="AR21" t="inlineStr">
        <is>
          <t>52404</t>
        </is>
      </c>
      <c r="AS21" t="inlineStr">
        <is>
          <t>94949</t>
        </is>
      </c>
      <c r="AT21" t="inlineStr">
        <is>
          <t>75812</t>
        </is>
      </c>
      <c r="AU21" t="inlineStr">
        <is>
          <t>120000</t>
        </is>
      </c>
      <c r="AV21" t="inlineStr">
        <is>
          <t>223062</t>
        </is>
      </c>
      <c r="AW21" t="inlineStr">
        <is>
          <t>400000</t>
        </is>
      </c>
      <c r="AX21" t="inlineStr">
        <is>
          <t>1577877</t>
        </is>
      </c>
      <c r="AY21" t="inlineStr">
        <is>
          <t>2612000</t>
        </is>
      </c>
      <c r="AZ21" t="n">
        <v>30</v>
      </c>
      <c r="BA21" t="n">
        <v>-4946227</v>
      </c>
      <c r="BB21" t="n">
        <v>-2915616</v>
      </c>
      <c r="BC21" t="inlineStr">
        <is>
          <t>0</t>
        </is>
      </c>
      <c r="BD21" t="inlineStr">
        <is>
          <t>0</t>
        </is>
      </c>
      <c r="BE21" t="n">
        <v>0</v>
      </c>
      <c r="BF21" t="inlineStr">
        <is>
          <t>517703</t>
        </is>
      </c>
      <c r="BG21" t="inlineStr">
        <is>
          <t>0</t>
        </is>
      </c>
      <c r="BH21" t="inlineStr">
        <is>
          <t>857000</t>
        </is>
      </c>
      <c r="BI21" t="inlineStr">
        <is>
          <t>0</t>
        </is>
      </c>
    </row>
    <row r="22">
      <c r="A22" t="inlineStr">
        <is>
          <t>United States</t>
        </is>
      </c>
      <c r="B22" t="inlineStr">
        <is>
          <t>Mangrove</t>
        </is>
      </c>
      <c r="C22" t="inlineStr">
        <is>
          <t>Conservation</t>
        </is>
      </c>
      <c r="D22" t="inlineStr"/>
      <c r="E22" t="inlineStr">
        <is>
          <t>Medium</t>
        </is>
      </c>
      <c r="F22" t="n">
        <v>20000</v>
      </c>
      <c r="G22" t="inlineStr">
        <is>
          <t>Opex breakeven</t>
        </is>
      </c>
      <c r="H22" t="n">
        <v>947084624.2706754</v>
      </c>
      <c r="I22" t="inlineStr">
        <is>
          <t>USA</t>
        </is>
      </c>
      <c r="J22" t="n">
        <v>20000</v>
      </c>
      <c r="K22" t="inlineStr">
        <is>
          <t>United States Mangrove Conservation 20000</t>
        </is>
      </c>
      <c r="L22" t="inlineStr">
        <is>
          <t>4272212</t>
        </is>
      </c>
      <c r="M22" t="inlineStr">
        <is>
          <t>6297500</t>
        </is>
      </c>
      <c r="N22" t="n">
        <v>0.004510908413585446</v>
      </c>
      <c r="O22" t="n">
        <v>0.006649353013042036</v>
      </c>
      <c r="P22" t="inlineStr">
        <is>
          <t>1475926</t>
        </is>
      </c>
      <c r="Q22" t="inlineStr">
        <is>
          <t>1576567</t>
        </is>
      </c>
      <c r="R22" t="inlineStr">
        <is>
          <t>2796286</t>
        </is>
      </c>
      <c r="S22" t="inlineStr">
        <is>
          <t>4720933</t>
        </is>
      </c>
      <c r="T22" t="n">
        <v>1717203</v>
      </c>
      <c r="U22" t="n">
        <v>2967165</v>
      </c>
      <c r="V22" t="n">
        <v>2</v>
      </c>
      <c r="W22" t="n">
        <v>2</v>
      </c>
      <c r="X22" t="inlineStr">
        <is>
          <t>100000</t>
        </is>
      </c>
      <c r="Y22" t="inlineStr">
        <is>
          <t>100000</t>
        </is>
      </c>
      <c r="Z22" t="inlineStr">
        <is>
          <t>629559</t>
        </is>
      </c>
      <c r="AA22" t="inlineStr">
        <is>
          <t>667067</t>
        </is>
      </c>
      <c r="AB22" t="inlineStr">
        <is>
          <t>76963</t>
        </is>
      </c>
      <c r="AC22" t="inlineStr">
        <is>
          <t>80000</t>
        </is>
      </c>
      <c r="AD22" t="inlineStr">
        <is>
          <t>351049</t>
        </is>
      </c>
      <c r="AE22" t="inlineStr">
        <is>
          <t>379500</t>
        </is>
      </c>
      <c r="AF22" t="inlineStr">
        <is>
          <t>88900</t>
        </is>
      </c>
      <c r="AG22" t="inlineStr">
        <is>
          <t>100000</t>
        </is>
      </c>
      <c r="AH22" t="inlineStr">
        <is>
          <t>185006</t>
        </is>
      </c>
      <c r="AI22" t="inlineStr">
        <is>
          <t>200000</t>
        </is>
      </c>
      <c r="AJ22" t="inlineStr">
        <is>
          <t>44450</t>
        </is>
      </c>
      <c r="AK22" t="inlineStr">
        <is>
          <t>50000</t>
        </is>
      </c>
      <c r="AL22" t="inlineStr">
        <is>
          <t>0</t>
        </is>
      </c>
      <c r="AM22" t="inlineStr">
        <is>
          <t>0</t>
        </is>
      </c>
      <c r="AN22" t="n">
        <v>517703</v>
      </c>
      <c r="AO22" t="n">
        <v>857000</v>
      </c>
      <c r="AP22" t="inlineStr">
        <is>
          <t>139814</t>
        </is>
      </c>
      <c r="AQ22" t="inlineStr">
        <is>
          <t>257187</t>
        </is>
      </c>
      <c r="AR22" t="inlineStr">
        <is>
          <t>262018</t>
        </is>
      </c>
      <c r="AS22" t="inlineStr">
        <is>
          <t>474746</t>
        </is>
      </c>
      <c r="AT22" t="inlineStr">
        <is>
          <t>75812</t>
        </is>
      </c>
      <c r="AU22" t="inlineStr">
        <is>
          <t>120000</t>
        </is>
      </c>
      <c r="AV22" t="inlineStr">
        <is>
          <t>223062</t>
        </is>
      </c>
      <c r="AW22" t="inlineStr">
        <is>
          <t>400000</t>
        </is>
      </c>
      <c r="AX22" t="inlineStr">
        <is>
          <t>1577877</t>
        </is>
      </c>
      <c r="AY22" t="inlineStr">
        <is>
          <t>2612000</t>
        </is>
      </c>
      <c r="AZ22" t="n">
        <v>1.789588287378787</v>
      </c>
      <c r="BA22" t="n">
        <v>-4720933</v>
      </c>
      <c r="BB22" t="n">
        <v>-2796286</v>
      </c>
      <c r="BC22" t="inlineStr">
        <is>
          <t>0</t>
        </is>
      </c>
      <c r="BD22" t="inlineStr">
        <is>
          <t>0</t>
        </is>
      </c>
      <c r="BE22" t="n">
        <v>0</v>
      </c>
      <c r="BF22" t="inlineStr">
        <is>
          <t>517703</t>
        </is>
      </c>
      <c r="BG22" t="inlineStr">
        <is>
          <t>0</t>
        </is>
      </c>
      <c r="BH22" t="inlineStr">
        <is>
          <t>857000</t>
        </is>
      </c>
      <c r="BI22" t="inlineStr">
        <is>
          <t>0</t>
        </is>
      </c>
    </row>
    <row r="23">
      <c r="A23" t="inlineStr">
        <is>
          <t>United States</t>
        </is>
      </c>
      <c r="B23" t="inlineStr">
        <is>
          <t>Mangrove</t>
        </is>
      </c>
      <c r="C23" t="inlineStr">
        <is>
          <t>Conservation</t>
        </is>
      </c>
      <c r="D23" t="inlineStr"/>
      <c r="E23" t="inlineStr">
        <is>
          <t>Medium</t>
        </is>
      </c>
      <c r="F23" t="n">
        <v>20000</v>
      </c>
      <c r="G23" t="inlineStr">
        <is>
          <t>Market price</t>
        </is>
      </c>
      <c r="H23" t="n">
        <v>947084624.2706754</v>
      </c>
      <c r="I23" t="inlineStr">
        <is>
          <t>USA</t>
        </is>
      </c>
      <c r="J23" t="n">
        <v>20000</v>
      </c>
      <c r="K23" t="inlineStr">
        <is>
          <t>United States Mangrove Conservation 20000</t>
        </is>
      </c>
      <c r="L23" t="inlineStr">
        <is>
          <t>6476193</t>
        </is>
      </c>
      <c r="M23" t="inlineStr">
        <is>
          <t>10351702</t>
        </is>
      </c>
      <c r="N23" t="n">
        <v>0.006838029922602897</v>
      </c>
      <c r="O23" t="n">
        <v>0.010930070803305</v>
      </c>
      <c r="P23" t="inlineStr">
        <is>
          <t>1475926</t>
        </is>
      </c>
      <c r="Q23" t="inlineStr">
        <is>
          <t>1576567</t>
        </is>
      </c>
      <c r="R23" t="inlineStr">
        <is>
          <t>5000267</t>
        </is>
      </c>
      <c r="S23" t="inlineStr">
        <is>
          <t>8775135</t>
        </is>
      </c>
      <c r="T23" t="n">
        <v>1717203</v>
      </c>
      <c r="U23" t="n">
        <v>2967165</v>
      </c>
      <c r="V23" t="n">
        <v>3</v>
      </c>
      <c r="W23" t="n">
        <v>3</v>
      </c>
      <c r="X23" t="inlineStr">
        <is>
          <t>100000</t>
        </is>
      </c>
      <c r="Y23" t="inlineStr">
        <is>
          <t>100000</t>
        </is>
      </c>
      <c r="Z23" t="inlineStr">
        <is>
          <t>629559</t>
        </is>
      </c>
      <c r="AA23" t="inlineStr">
        <is>
          <t>667067</t>
        </is>
      </c>
      <c r="AB23" t="inlineStr">
        <is>
          <t>76963</t>
        </is>
      </c>
      <c r="AC23" t="inlineStr">
        <is>
          <t>80000</t>
        </is>
      </c>
      <c r="AD23" t="inlineStr">
        <is>
          <t>351049</t>
        </is>
      </c>
      <c r="AE23" t="inlineStr">
        <is>
          <t>379500</t>
        </is>
      </c>
      <c r="AF23" t="inlineStr">
        <is>
          <t>88900</t>
        </is>
      </c>
      <c r="AG23" t="inlineStr">
        <is>
          <t>100000</t>
        </is>
      </c>
      <c r="AH23" t="inlineStr">
        <is>
          <t>185006</t>
        </is>
      </c>
      <c r="AI23" t="inlineStr">
        <is>
          <t>200000</t>
        </is>
      </c>
      <c r="AJ23" t="inlineStr">
        <is>
          <t>44450</t>
        </is>
      </c>
      <c r="AK23" t="inlineStr">
        <is>
          <t>50000</t>
        </is>
      </c>
      <c r="AL23" t="inlineStr">
        <is>
          <t>0</t>
        </is>
      </c>
      <c r="AM23" t="inlineStr">
        <is>
          <t>0</t>
        </is>
      </c>
      <c r="AN23" t="n">
        <v>517703</v>
      </c>
      <c r="AO23" t="n">
        <v>857000</v>
      </c>
      <c r="AP23" t="inlineStr">
        <is>
          <t>2343795</t>
        </is>
      </c>
      <c r="AQ23" t="inlineStr">
        <is>
          <t>4311389</t>
        </is>
      </c>
      <c r="AR23" t="inlineStr">
        <is>
          <t>262018</t>
        </is>
      </c>
      <c r="AS23" t="inlineStr">
        <is>
          <t>474746</t>
        </is>
      </c>
      <c r="AT23" t="inlineStr">
        <is>
          <t>75812</t>
        </is>
      </c>
      <c r="AU23" t="inlineStr">
        <is>
          <t>120000</t>
        </is>
      </c>
      <c r="AV23" t="inlineStr">
        <is>
          <t>223062</t>
        </is>
      </c>
      <c r="AW23" t="inlineStr">
        <is>
          <t>400000</t>
        </is>
      </c>
      <c r="AX23" t="inlineStr">
        <is>
          <t>1577877</t>
        </is>
      </c>
      <c r="AY23" t="inlineStr">
        <is>
          <t>2612000</t>
        </is>
      </c>
      <c r="AZ23" t="n">
        <v>30</v>
      </c>
      <c r="BA23" t="n">
        <v>-8775135</v>
      </c>
      <c r="BB23" t="n">
        <v>-5000267</v>
      </c>
      <c r="BC23" t="inlineStr">
        <is>
          <t>0</t>
        </is>
      </c>
      <c r="BD23" t="inlineStr">
        <is>
          <t>0</t>
        </is>
      </c>
      <c r="BE23" t="n">
        <v>0</v>
      </c>
      <c r="BF23" t="inlineStr">
        <is>
          <t>517703</t>
        </is>
      </c>
      <c r="BG23" t="inlineStr">
        <is>
          <t>0</t>
        </is>
      </c>
      <c r="BH23" t="inlineStr">
        <is>
          <t>857000</t>
        </is>
      </c>
      <c r="BI23" t="inlineStr">
        <is>
          <t>0</t>
        </is>
      </c>
    </row>
    <row r="24">
      <c r="A24" t="inlineStr">
        <is>
          <t>United States</t>
        </is>
      </c>
      <c r="B24" t="inlineStr">
        <is>
          <t>Mangrove</t>
        </is>
      </c>
      <c r="C24" t="inlineStr">
        <is>
          <t>Conservation</t>
        </is>
      </c>
      <c r="D24" t="inlineStr"/>
      <c r="E24" t="inlineStr">
        <is>
          <t>Large</t>
        </is>
      </c>
      <c r="F24" t="n">
        <v>40000</v>
      </c>
      <c r="G24" t="inlineStr">
        <is>
          <t>Opex breakeven</t>
        </is>
      </c>
      <c r="H24" t="n">
        <v>947084624.2706754</v>
      </c>
      <c r="I24" t="inlineStr">
        <is>
          <t>USA</t>
        </is>
      </c>
      <c r="J24" t="n">
        <v>20000</v>
      </c>
      <c r="K24" t="inlineStr">
        <is>
          <t>United States Mangrove Conservation 40000</t>
        </is>
      </c>
      <c r="L24" t="inlineStr">
        <is>
          <t>5918079</t>
        </is>
      </c>
      <c r="M24" t="inlineStr">
        <is>
          <t>8832443</t>
        </is>
      </c>
      <c r="N24" t="n">
        <v>0.006248733057573767</v>
      </c>
      <c r="O24" t="n">
        <v>0.009325927983258759</v>
      </c>
      <c r="P24" t="inlineStr">
        <is>
          <t>1885803</t>
        </is>
      </c>
      <c r="Q24" t="inlineStr">
        <is>
          <t>2013083</t>
        </is>
      </c>
      <c r="R24" t="inlineStr">
        <is>
          <t>4032276</t>
        </is>
      </c>
      <c r="S24" t="inlineStr">
        <is>
          <t>6819359</t>
        </is>
      </c>
      <c r="T24" t="n">
        <v>1717203</v>
      </c>
      <c r="U24" t="n">
        <v>5934329</v>
      </c>
      <c r="V24" t="n">
        <v>1</v>
      </c>
      <c r="W24" t="n">
        <v>1</v>
      </c>
      <c r="X24" t="inlineStr">
        <is>
          <t>100000</t>
        </is>
      </c>
      <c r="Y24" t="inlineStr">
        <is>
          <t>100000</t>
        </is>
      </c>
      <c r="Z24" t="inlineStr">
        <is>
          <t>786949</t>
        </is>
      </c>
      <c r="AA24" t="inlineStr">
        <is>
          <t>833833</t>
        </is>
      </c>
      <c r="AB24" t="inlineStr">
        <is>
          <t>153925</t>
        </is>
      </c>
      <c r="AC24" t="inlineStr">
        <is>
          <t>160000</t>
        </is>
      </c>
      <c r="AD24" t="inlineStr">
        <is>
          <t>526574</t>
        </is>
      </c>
      <c r="AE24" t="inlineStr">
        <is>
          <t>569250</t>
        </is>
      </c>
      <c r="AF24" t="inlineStr">
        <is>
          <t>88900</t>
        </is>
      </c>
      <c r="AG24" t="inlineStr">
        <is>
          <t>100000</t>
        </is>
      </c>
      <c r="AH24" t="inlineStr">
        <is>
          <t>185006</t>
        </is>
      </c>
      <c r="AI24" t="inlineStr">
        <is>
          <t>200000</t>
        </is>
      </c>
      <c r="AJ24" t="inlineStr">
        <is>
          <t>44450</t>
        </is>
      </c>
      <c r="AK24" t="inlineStr">
        <is>
          <t>50000</t>
        </is>
      </c>
      <c r="AL24" t="inlineStr">
        <is>
          <t>0</t>
        </is>
      </c>
      <c r="AM24" t="inlineStr">
        <is>
          <t>0</t>
        </is>
      </c>
      <c r="AN24" t="n">
        <v>1035406</v>
      </c>
      <c r="AO24" t="n">
        <v>1714000</v>
      </c>
      <c r="AP24" t="inlineStr">
        <is>
          <t>201614</t>
        </is>
      </c>
      <c r="AQ24" t="inlineStr">
        <is>
          <t>370867</t>
        </is>
      </c>
      <c r="AR24" t="inlineStr">
        <is>
          <t>524036</t>
        </is>
      </c>
      <c r="AS24" t="inlineStr">
        <is>
          <t>949493</t>
        </is>
      </c>
      <c r="AT24" t="inlineStr">
        <is>
          <t>75812</t>
        </is>
      </c>
      <c r="AU24" t="inlineStr">
        <is>
          <t>120000</t>
        </is>
      </c>
      <c r="AV24" t="inlineStr">
        <is>
          <t>223062</t>
        </is>
      </c>
      <c r="AW24" t="inlineStr">
        <is>
          <t>400000</t>
        </is>
      </c>
      <c r="AX24" t="inlineStr">
        <is>
          <t>1972346</t>
        </is>
      </c>
      <c r="AY24" t="inlineStr">
        <is>
          <t>3265000</t>
        </is>
      </c>
      <c r="AZ24" t="n">
        <v>1.290303216490297</v>
      </c>
      <c r="BA24" t="n">
        <v>-6819359</v>
      </c>
      <c r="BB24" t="n">
        <v>-4032276</v>
      </c>
      <c r="BC24" t="inlineStr">
        <is>
          <t>0</t>
        </is>
      </c>
      <c r="BD24" t="inlineStr">
        <is>
          <t>0</t>
        </is>
      </c>
      <c r="BE24" t="n">
        <v>0</v>
      </c>
      <c r="BF24" t="inlineStr">
        <is>
          <t>1035406</t>
        </is>
      </c>
      <c r="BG24" t="inlineStr">
        <is>
          <t>0</t>
        </is>
      </c>
      <c r="BH24" t="inlineStr">
        <is>
          <t>1714000</t>
        </is>
      </c>
      <c r="BI24" t="inlineStr">
        <is>
          <t>0</t>
        </is>
      </c>
    </row>
    <row r="25">
      <c r="A25" t="inlineStr">
        <is>
          <t>United States</t>
        </is>
      </c>
      <c r="B25" t="inlineStr">
        <is>
          <t>Mangrove</t>
        </is>
      </c>
      <c r="C25" t="inlineStr">
        <is>
          <t>Conservation</t>
        </is>
      </c>
      <c r="D25" t="inlineStr"/>
      <c r="E25" t="inlineStr">
        <is>
          <t>Large</t>
        </is>
      </c>
      <c r="F25" t="n">
        <v>40000</v>
      </c>
      <c r="G25" t="inlineStr">
        <is>
          <t>Market price</t>
        </is>
      </c>
      <c r="H25" t="n">
        <v>947084624.2706754</v>
      </c>
      <c r="I25" t="inlineStr">
        <is>
          <t>USA</t>
        </is>
      </c>
      <c r="J25" t="n">
        <v>20000</v>
      </c>
      <c r="K25" t="inlineStr">
        <is>
          <t>United States Mangrove Conservation 40000</t>
        </is>
      </c>
      <c r="L25" t="inlineStr">
        <is>
          <t>10404056</t>
        </is>
      </c>
      <c r="M25" t="inlineStr">
        <is>
          <t>17084353</t>
        </is>
      </c>
      <c r="N25" t="n">
        <v>0.01098534991845305</v>
      </c>
      <c r="O25" t="n">
        <v>0.01803888751034914</v>
      </c>
      <c r="P25" t="inlineStr">
        <is>
          <t>1885803</t>
        </is>
      </c>
      <c r="Q25" t="inlineStr">
        <is>
          <t>2013083</t>
        </is>
      </c>
      <c r="R25" t="inlineStr">
        <is>
          <t>8518252</t>
        </is>
      </c>
      <c r="S25" t="inlineStr">
        <is>
          <t>15071270</t>
        </is>
      </c>
      <c r="T25" t="n">
        <v>1717203</v>
      </c>
      <c r="U25" t="n">
        <v>5934329</v>
      </c>
      <c r="V25" t="n">
        <v>2</v>
      </c>
      <c r="W25" t="n">
        <v>2</v>
      </c>
      <c r="X25" t="inlineStr">
        <is>
          <t>100000</t>
        </is>
      </c>
      <c r="Y25" t="inlineStr">
        <is>
          <t>100000</t>
        </is>
      </c>
      <c r="Z25" t="inlineStr">
        <is>
          <t>786949</t>
        </is>
      </c>
      <c r="AA25" t="inlineStr">
        <is>
          <t>833833</t>
        </is>
      </c>
      <c r="AB25" t="inlineStr">
        <is>
          <t>153925</t>
        </is>
      </c>
      <c r="AC25" t="inlineStr">
        <is>
          <t>160000</t>
        </is>
      </c>
      <c r="AD25" t="inlineStr">
        <is>
          <t>526574</t>
        </is>
      </c>
      <c r="AE25" t="inlineStr">
        <is>
          <t>569250</t>
        </is>
      </c>
      <c r="AF25" t="inlineStr">
        <is>
          <t>88900</t>
        </is>
      </c>
      <c r="AG25" t="inlineStr">
        <is>
          <t>100000</t>
        </is>
      </c>
      <c r="AH25" t="inlineStr">
        <is>
          <t>185006</t>
        </is>
      </c>
      <c r="AI25" t="inlineStr">
        <is>
          <t>200000</t>
        </is>
      </c>
      <c r="AJ25" t="inlineStr">
        <is>
          <t>44450</t>
        </is>
      </c>
      <c r="AK25" t="inlineStr">
        <is>
          <t>50000</t>
        </is>
      </c>
      <c r="AL25" t="inlineStr">
        <is>
          <t>0</t>
        </is>
      </c>
      <c r="AM25" t="inlineStr">
        <is>
          <t>0</t>
        </is>
      </c>
      <c r="AN25" t="n">
        <v>1035406</v>
      </c>
      <c r="AO25" t="n">
        <v>1714000</v>
      </c>
      <c r="AP25" t="inlineStr">
        <is>
          <t>4687591</t>
        </is>
      </c>
      <c r="AQ25" t="inlineStr">
        <is>
          <t>8622777</t>
        </is>
      </c>
      <c r="AR25" t="inlineStr">
        <is>
          <t>524036</t>
        </is>
      </c>
      <c r="AS25" t="inlineStr">
        <is>
          <t>949493</t>
        </is>
      </c>
      <c r="AT25" t="inlineStr">
        <is>
          <t>75812</t>
        </is>
      </c>
      <c r="AU25" t="inlineStr">
        <is>
          <t>120000</t>
        </is>
      </c>
      <c r="AV25" t="inlineStr">
        <is>
          <t>223062</t>
        </is>
      </c>
      <c r="AW25" t="inlineStr">
        <is>
          <t>400000</t>
        </is>
      </c>
      <c r="AX25" t="inlineStr">
        <is>
          <t>1972346</t>
        </is>
      </c>
      <c r="AY25" t="inlineStr">
        <is>
          <t>3265000</t>
        </is>
      </c>
      <c r="AZ25" t="n">
        <v>30</v>
      </c>
      <c r="BA25" t="n">
        <v>-15071270</v>
      </c>
      <c r="BB25" t="n">
        <v>-8518252</v>
      </c>
      <c r="BC25" t="inlineStr">
        <is>
          <t>0</t>
        </is>
      </c>
      <c r="BD25" t="inlineStr">
        <is>
          <t>0</t>
        </is>
      </c>
      <c r="BE25" t="n">
        <v>0</v>
      </c>
      <c r="BF25" t="inlineStr">
        <is>
          <t>1035406</t>
        </is>
      </c>
      <c r="BG25" t="inlineStr">
        <is>
          <t>0</t>
        </is>
      </c>
      <c r="BH25" t="inlineStr">
        <is>
          <t>1714000</t>
        </is>
      </c>
      <c r="BI25" t="inlineStr">
        <is>
          <t>0</t>
        </is>
      </c>
    </row>
    <row r="26">
      <c r="A26" t="inlineStr">
        <is>
          <t>United States</t>
        </is>
      </c>
      <c r="B26" t="inlineStr">
        <is>
          <t>Seagrass</t>
        </is>
      </c>
      <c r="C26" t="inlineStr">
        <is>
          <t>Restoration</t>
        </is>
      </c>
      <c r="D26" t="inlineStr">
        <is>
          <t>Planting</t>
        </is>
      </c>
      <c r="E26" t="inlineStr">
        <is>
          <t>Small</t>
        </is>
      </c>
      <c r="F26" t="n">
        <v>100</v>
      </c>
      <c r="G26" t="inlineStr">
        <is>
          <t>Opex breakeven</t>
        </is>
      </c>
      <c r="H26" t="n">
        <v>947084624.2706754</v>
      </c>
      <c r="I26" t="inlineStr">
        <is>
          <t>USA</t>
        </is>
      </c>
      <c r="J26" t="n">
        <v>500</v>
      </c>
      <c r="K26" t="inlineStr">
        <is>
          <t>United States Seagrass Restoration 100</t>
        </is>
      </c>
      <c r="L26" t="inlineStr">
        <is>
          <t>8243813</t>
        </is>
      </c>
      <c r="M26" t="inlineStr">
        <is>
          <t>10648461</t>
        </is>
      </c>
      <c r="N26" t="n">
        <v>0.008704410132672506</v>
      </c>
      <c r="O26" t="n">
        <v>0.01124341027941415</v>
      </c>
      <c r="P26" t="inlineStr">
        <is>
          <t>4918563</t>
        </is>
      </c>
      <c r="Q26" t="inlineStr">
        <is>
          <t>5449065</t>
        </is>
      </c>
      <c r="R26" t="inlineStr">
        <is>
          <t>3325250</t>
        </is>
      </c>
      <c r="S26" t="inlineStr">
        <is>
          <t>5199397</t>
        </is>
      </c>
      <c r="T26" t="n">
        <v>104601</v>
      </c>
      <c r="U26" t="n">
        <v>2523</v>
      </c>
      <c r="V26" t="n">
        <v>4085</v>
      </c>
      <c r="W26" t="n">
        <v>4085</v>
      </c>
      <c r="X26" t="inlineStr">
        <is>
          <t>100000</t>
        </is>
      </c>
      <c r="Y26" t="inlineStr">
        <is>
          <t>100000</t>
        </is>
      </c>
      <c r="Z26" t="inlineStr">
        <is>
          <t>629559</t>
        </is>
      </c>
      <c r="AA26" t="inlineStr">
        <is>
          <t>667067</t>
        </is>
      </c>
      <c r="AB26" t="inlineStr">
        <is>
          <t>76963</t>
        </is>
      </c>
      <c r="AC26" t="inlineStr">
        <is>
          <t>80000</t>
        </is>
      </c>
      <c r="AD26" t="inlineStr">
        <is>
          <t>351049</t>
        </is>
      </c>
      <c r="AE26" t="inlineStr">
        <is>
          <t>379500</t>
        </is>
      </c>
      <c r="AF26" t="inlineStr">
        <is>
          <t>88900</t>
        </is>
      </c>
      <c r="AG26" t="inlineStr">
        <is>
          <t>100000</t>
        </is>
      </c>
      <c r="AH26" t="inlineStr">
        <is>
          <t>185006</t>
        </is>
      </c>
      <c r="AI26" t="inlineStr">
        <is>
          <t>200000</t>
        </is>
      </c>
      <c r="AJ26" t="inlineStr">
        <is>
          <t>44450</t>
        </is>
      </c>
      <c r="AK26" t="inlineStr">
        <is>
          <t>50000</t>
        </is>
      </c>
      <c r="AL26" t="inlineStr">
        <is>
          <t>3442637</t>
        </is>
      </c>
      <c r="AM26" t="inlineStr">
        <is>
          <t>3872498</t>
        </is>
      </c>
      <c r="AN26" t="n">
        <v>1281993</v>
      </c>
      <c r="AO26" t="n">
        <v>1786399</v>
      </c>
      <c r="AP26" t="inlineStr">
        <is>
          <t>166263</t>
        </is>
      </c>
      <c r="AQ26" t="inlineStr">
        <is>
          <t>280593</t>
        </is>
      </c>
      <c r="AR26" t="inlineStr">
        <is>
          <t>244</t>
        </is>
      </c>
      <c r="AS26" t="inlineStr">
        <is>
          <t>404</t>
        </is>
      </c>
      <c r="AT26" t="inlineStr">
        <is>
          <t>75812</t>
        </is>
      </c>
      <c r="AU26" t="inlineStr">
        <is>
          <t>120000</t>
        </is>
      </c>
      <c r="AV26" t="inlineStr">
        <is>
          <t>223062</t>
        </is>
      </c>
      <c r="AW26" t="inlineStr">
        <is>
          <t>400000</t>
        </is>
      </c>
      <c r="AX26" t="inlineStr">
        <is>
          <t>1577877</t>
        </is>
      </c>
      <c r="AY26" t="inlineStr">
        <is>
          <t>2612000</t>
        </is>
      </c>
      <c r="AZ26" t="n">
        <v>2369.544272558052</v>
      </c>
      <c r="BA26" t="n">
        <v>-5199397</v>
      </c>
      <c r="BB26" t="n">
        <v>-3325250</v>
      </c>
      <c r="BC26" t="inlineStr">
        <is>
          <t>0</t>
        </is>
      </c>
      <c r="BD26" t="inlineStr">
        <is>
          <t>0</t>
        </is>
      </c>
      <c r="BE26" t="n">
        <v>0</v>
      </c>
      <c r="BF26" t="inlineStr">
        <is>
          <t>517703</t>
        </is>
      </c>
      <c r="BG26" t="inlineStr">
        <is>
          <t>764290</t>
        </is>
      </c>
      <c r="BH26" t="inlineStr">
        <is>
          <t>857000</t>
        </is>
      </c>
      <c r="BI26" t="inlineStr">
        <is>
          <t>929399</t>
        </is>
      </c>
    </row>
    <row r="27">
      <c r="A27" t="inlineStr">
        <is>
          <t>United States</t>
        </is>
      </c>
      <c r="B27" t="inlineStr">
        <is>
          <t>Seagrass</t>
        </is>
      </c>
      <c r="C27" t="inlineStr">
        <is>
          <t>Restoration</t>
        </is>
      </c>
      <c r="D27" t="inlineStr">
        <is>
          <t>Planting</t>
        </is>
      </c>
      <c r="E27" t="inlineStr">
        <is>
          <t>Small</t>
        </is>
      </c>
      <c r="F27" t="n">
        <v>100</v>
      </c>
      <c r="G27" t="inlineStr">
        <is>
          <t>Market price</t>
        </is>
      </c>
      <c r="H27" t="n">
        <v>947084624.2706754</v>
      </c>
      <c r="I27" t="inlineStr">
        <is>
          <t>USA</t>
        </is>
      </c>
      <c r="J27" t="n">
        <v>500</v>
      </c>
      <c r="K27" t="inlineStr">
        <is>
          <t>United States Seagrass Restoration 100</t>
        </is>
      </c>
      <c r="L27" t="inlineStr">
        <is>
          <t>8079656</t>
        </is>
      </c>
      <c r="M27" t="inlineStr">
        <is>
          <t>10371420</t>
        </is>
      </c>
      <c r="N27" t="n">
        <v>0.008531081376410189</v>
      </c>
      <c r="O27" t="n">
        <v>0.01095089048456124</v>
      </c>
      <c r="P27" t="inlineStr">
        <is>
          <t>4918563</t>
        </is>
      </c>
      <c r="Q27" t="inlineStr">
        <is>
          <t>5449065</t>
        </is>
      </c>
      <c r="R27" t="inlineStr">
        <is>
          <t>3161093</t>
        </is>
      </c>
      <c r="S27" t="inlineStr">
        <is>
          <t>4922356</t>
        </is>
      </c>
      <c r="T27" t="n">
        <v>104601</v>
      </c>
      <c r="U27" t="n">
        <v>2523</v>
      </c>
      <c r="V27" t="n">
        <v>4004</v>
      </c>
      <c r="W27" t="n">
        <v>4004</v>
      </c>
      <c r="X27" t="inlineStr">
        <is>
          <t>100000</t>
        </is>
      </c>
      <c r="Y27" t="inlineStr">
        <is>
          <t>100000</t>
        </is>
      </c>
      <c r="Z27" t="inlineStr">
        <is>
          <t>629559</t>
        </is>
      </c>
      <c r="AA27" t="inlineStr">
        <is>
          <t>667067</t>
        </is>
      </c>
      <c r="AB27" t="inlineStr">
        <is>
          <t>76963</t>
        </is>
      </c>
      <c r="AC27" t="inlineStr">
        <is>
          <t>80000</t>
        </is>
      </c>
      <c r="AD27" t="inlineStr">
        <is>
          <t>351049</t>
        </is>
      </c>
      <c r="AE27" t="inlineStr">
        <is>
          <t>379500</t>
        </is>
      </c>
      <c r="AF27" t="inlineStr">
        <is>
          <t>88900</t>
        </is>
      </c>
      <c r="AG27" t="inlineStr">
        <is>
          <t>100000</t>
        </is>
      </c>
      <c r="AH27" t="inlineStr">
        <is>
          <t>185006</t>
        </is>
      </c>
      <c r="AI27" t="inlineStr">
        <is>
          <t>200000</t>
        </is>
      </c>
      <c r="AJ27" t="inlineStr">
        <is>
          <t>44450</t>
        </is>
      </c>
      <c r="AK27" t="inlineStr">
        <is>
          <t>50000</t>
        </is>
      </c>
      <c r="AL27" t="inlineStr">
        <is>
          <t>3442637</t>
        </is>
      </c>
      <c r="AM27" t="inlineStr">
        <is>
          <t>3872498</t>
        </is>
      </c>
      <c r="AN27" t="n">
        <v>1281993</v>
      </c>
      <c r="AO27" t="n">
        <v>1786399</v>
      </c>
      <c r="AP27" t="inlineStr">
        <is>
          <t>2105</t>
        </is>
      </c>
      <c r="AQ27" t="inlineStr">
        <is>
          <t>3552</t>
        </is>
      </c>
      <c r="AR27" t="inlineStr">
        <is>
          <t>244</t>
        </is>
      </c>
      <c r="AS27" t="inlineStr">
        <is>
          <t>404</t>
        </is>
      </c>
      <c r="AT27" t="inlineStr">
        <is>
          <t>75812</t>
        </is>
      </c>
      <c r="AU27" t="inlineStr">
        <is>
          <t>120000</t>
        </is>
      </c>
      <c r="AV27" t="inlineStr">
        <is>
          <t>223062</t>
        </is>
      </c>
      <c r="AW27" t="inlineStr">
        <is>
          <t>400000</t>
        </is>
      </c>
      <c r="AX27" t="inlineStr">
        <is>
          <t>1577877</t>
        </is>
      </c>
      <c r="AY27" t="inlineStr">
        <is>
          <t>2612000</t>
        </is>
      </c>
      <c r="AZ27" t="n">
        <v>30</v>
      </c>
      <c r="BA27" t="n">
        <v>-4922356</v>
      </c>
      <c r="BB27" t="n">
        <v>-3161093</v>
      </c>
      <c r="BC27" t="inlineStr">
        <is>
          <t>0</t>
        </is>
      </c>
      <c r="BD27" t="inlineStr">
        <is>
          <t>0</t>
        </is>
      </c>
      <c r="BE27" t="n">
        <v>0</v>
      </c>
      <c r="BF27" t="inlineStr">
        <is>
          <t>517703</t>
        </is>
      </c>
      <c r="BG27" t="inlineStr">
        <is>
          <t>764290</t>
        </is>
      </c>
      <c r="BH27" t="inlineStr">
        <is>
          <t>857000</t>
        </is>
      </c>
      <c r="BI27" t="inlineStr">
        <is>
          <t>929399</t>
        </is>
      </c>
    </row>
    <row r="28">
      <c r="A28" t="inlineStr">
        <is>
          <t>United States</t>
        </is>
      </c>
      <c r="B28" t="inlineStr">
        <is>
          <t>Seagrass</t>
        </is>
      </c>
      <c r="C28" t="inlineStr">
        <is>
          <t>Restoration</t>
        </is>
      </c>
      <c r="D28" t="inlineStr">
        <is>
          <t>Planting</t>
        </is>
      </c>
      <c r="E28" t="inlineStr">
        <is>
          <t>Medium</t>
        </is>
      </c>
      <c r="F28" t="n">
        <v>500</v>
      </c>
      <c r="G28" t="inlineStr">
        <is>
          <t>Opex breakeven</t>
        </is>
      </c>
      <c r="H28" t="n">
        <v>947084624.2706754</v>
      </c>
      <c r="I28" t="inlineStr">
        <is>
          <t>USA</t>
        </is>
      </c>
      <c r="J28" t="n">
        <v>500</v>
      </c>
      <c r="K28" t="inlineStr">
        <is>
          <t>United States Seagrass Restoration 500</t>
        </is>
      </c>
      <c r="L28" t="inlineStr">
        <is>
          <t>24825025</t>
        </is>
      </c>
      <c r="M28" t="inlineStr">
        <is>
          <t>30128110</t>
        </is>
      </c>
      <c r="N28" t="n">
        <v>0.02621204522153138</v>
      </c>
      <c r="O28" t="n">
        <v>0.0318114234229078</v>
      </c>
      <c r="P28" t="inlineStr">
        <is>
          <t>18358086</t>
        </is>
      </c>
      <c r="Q28" t="inlineStr">
        <is>
          <t>20939056</t>
        </is>
      </c>
      <c r="R28" t="inlineStr">
        <is>
          <t>6466939</t>
        </is>
      </c>
      <c r="S28" t="inlineStr">
        <is>
          <t>9189053</t>
        </is>
      </c>
      <c r="T28" t="n">
        <v>104601</v>
      </c>
      <c r="U28" t="n">
        <v>12298</v>
      </c>
      <c r="V28" t="n">
        <v>2523</v>
      </c>
      <c r="W28" t="n">
        <v>2523</v>
      </c>
      <c r="X28" t="inlineStr">
        <is>
          <t>100000</t>
        </is>
      </c>
      <c r="Y28" t="inlineStr">
        <is>
          <t>100000</t>
        </is>
      </c>
      <c r="Z28" t="inlineStr">
        <is>
          <t>629559</t>
        </is>
      </c>
      <c r="AA28" t="inlineStr">
        <is>
          <t>667067</t>
        </is>
      </c>
      <c r="AB28" t="inlineStr">
        <is>
          <t>76963</t>
        </is>
      </c>
      <c r="AC28" t="inlineStr">
        <is>
          <t>80000</t>
        </is>
      </c>
      <c r="AD28" t="inlineStr">
        <is>
          <t>351049</t>
        </is>
      </c>
      <c r="AE28" t="inlineStr">
        <is>
          <t>379500</t>
        </is>
      </c>
      <c r="AF28" t="inlineStr">
        <is>
          <t>88900</t>
        </is>
      </c>
      <c r="AG28" t="inlineStr">
        <is>
          <t>100000</t>
        </is>
      </c>
      <c r="AH28" t="inlineStr">
        <is>
          <t>185006</t>
        </is>
      </c>
      <c r="AI28" t="inlineStr">
        <is>
          <t>200000</t>
        </is>
      </c>
      <c r="AJ28" t="inlineStr">
        <is>
          <t>44450</t>
        </is>
      </c>
      <c r="AK28" t="inlineStr">
        <is>
          <t>50000</t>
        </is>
      </c>
      <c r="AL28" t="inlineStr">
        <is>
          <t>16882160</t>
        </is>
      </c>
      <c r="AM28" t="inlineStr">
        <is>
          <t>19362490</t>
        </is>
      </c>
      <c r="AN28" t="n">
        <v>4265665</v>
      </c>
      <c r="AO28" t="n">
        <v>5503997</v>
      </c>
      <c r="AP28" t="inlineStr">
        <is>
          <t>323347</t>
        </is>
      </c>
      <c r="AQ28" t="inlineStr">
        <is>
          <t>551088</t>
        </is>
      </c>
      <c r="AR28" t="inlineStr">
        <is>
          <t>1176</t>
        </is>
      </c>
      <c r="AS28" t="inlineStr">
        <is>
          <t>1968</t>
        </is>
      </c>
      <c r="AT28" t="inlineStr">
        <is>
          <t>75812</t>
        </is>
      </c>
      <c r="AU28" t="inlineStr">
        <is>
          <t>120000</t>
        </is>
      </c>
      <c r="AV28" t="inlineStr">
        <is>
          <t>223062</t>
        </is>
      </c>
      <c r="AW28" t="inlineStr">
        <is>
          <t>400000</t>
        </is>
      </c>
      <c r="AX28" t="inlineStr">
        <is>
          <t>1577877</t>
        </is>
      </c>
      <c r="AY28" t="inlineStr">
        <is>
          <t>2612000</t>
        </is>
      </c>
      <c r="AZ28" t="n">
        <v>951.3321626814994</v>
      </c>
      <c r="BA28" t="n">
        <v>-9189053</v>
      </c>
      <c r="BB28" t="n">
        <v>-6466939</v>
      </c>
      <c r="BC28" t="inlineStr">
        <is>
          <t>0</t>
        </is>
      </c>
      <c r="BD28" t="inlineStr">
        <is>
          <t>0</t>
        </is>
      </c>
      <c r="BE28" t="n">
        <v>0</v>
      </c>
      <c r="BF28" t="inlineStr">
        <is>
          <t>517703</t>
        </is>
      </c>
      <c r="BG28" t="inlineStr">
        <is>
          <t>3747962</t>
        </is>
      </c>
      <c r="BH28" t="inlineStr">
        <is>
          <t>857000</t>
        </is>
      </c>
      <c r="BI28" t="inlineStr">
        <is>
          <t>4646997</t>
        </is>
      </c>
    </row>
    <row r="29">
      <c r="A29" t="inlineStr">
        <is>
          <t>United States</t>
        </is>
      </c>
      <c r="B29" t="inlineStr">
        <is>
          <t>Seagrass</t>
        </is>
      </c>
      <c r="C29" t="inlineStr">
        <is>
          <t>Restoration</t>
        </is>
      </c>
      <c r="D29" t="inlineStr">
        <is>
          <t>Planting</t>
        </is>
      </c>
      <c r="E29" t="inlineStr">
        <is>
          <t>Medium</t>
        </is>
      </c>
      <c r="F29" t="n">
        <v>500</v>
      </c>
      <c r="G29" t="inlineStr">
        <is>
          <t>Market price</t>
        </is>
      </c>
      <c r="H29" t="n">
        <v>947084624.2706754</v>
      </c>
      <c r="I29" t="inlineStr">
        <is>
          <t>USA</t>
        </is>
      </c>
      <c r="J29" t="n">
        <v>500</v>
      </c>
      <c r="K29" t="inlineStr">
        <is>
          <t>United States Seagrass Restoration 500</t>
        </is>
      </c>
      <c r="L29" t="inlineStr">
        <is>
          <t>24511875</t>
        </is>
      </c>
      <c r="M29" t="inlineStr">
        <is>
          <t>29594400</t>
        </is>
      </c>
      <c r="N29" t="n">
        <v>0.02588139894983085</v>
      </c>
      <c r="O29" t="n">
        <v>0.03124789405465204</v>
      </c>
      <c r="P29" t="inlineStr">
        <is>
          <t>18358086</t>
        </is>
      </c>
      <c r="Q29" t="inlineStr">
        <is>
          <t>20939056</t>
        </is>
      </c>
      <c r="R29" t="inlineStr">
        <is>
          <t>6153789</t>
        </is>
      </c>
      <c r="S29" t="inlineStr">
        <is>
          <t>8655344</t>
        </is>
      </c>
      <c r="T29" t="n">
        <v>104601</v>
      </c>
      <c r="U29" t="n">
        <v>12298</v>
      </c>
      <c r="V29" t="n">
        <v>2491</v>
      </c>
      <c r="W29" t="n">
        <v>2491</v>
      </c>
      <c r="X29" t="inlineStr">
        <is>
          <t>100000</t>
        </is>
      </c>
      <c r="Y29" t="inlineStr">
        <is>
          <t>100000</t>
        </is>
      </c>
      <c r="Z29" t="inlineStr">
        <is>
          <t>629559</t>
        </is>
      </c>
      <c r="AA29" t="inlineStr">
        <is>
          <t>667067</t>
        </is>
      </c>
      <c r="AB29" t="inlineStr">
        <is>
          <t>76963</t>
        </is>
      </c>
      <c r="AC29" t="inlineStr">
        <is>
          <t>80000</t>
        </is>
      </c>
      <c r="AD29" t="inlineStr">
        <is>
          <t>351049</t>
        </is>
      </c>
      <c r="AE29" t="inlineStr">
        <is>
          <t>379500</t>
        </is>
      </c>
      <c r="AF29" t="inlineStr">
        <is>
          <t>88900</t>
        </is>
      </c>
      <c r="AG29" t="inlineStr">
        <is>
          <t>100000</t>
        </is>
      </c>
      <c r="AH29" t="inlineStr">
        <is>
          <t>185006</t>
        </is>
      </c>
      <c r="AI29" t="inlineStr">
        <is>
          <t>200000</t>
        </is>
      </c>
      <c r="AJ29" t="inlineStr">
        <is>
          <t>44450</t>
        </is>
      </c>
      <c r="AK29" t="inlineStr">
        <is>
          <t>50000</t>
        </is>
      </c>
      <c r="AL29" t="inlineStr">
        <is>
          <t>16882160</t>
        </is>
      </c>
      <c r="AM29" t="inlineStr">
        <is>
          <t>19362490</t>
        </is>
      </c>
      <c r="AN29" t="n">
        <v>4265665</v>
      </c>
      <c r="AO29" t="n">
        <v>5503997</v>
      </c>
      <c r="AP29" t="inlineStr">
        <is>
          <t>10197</t>
        </is>
      </c>
      <c r="AQ29" t="inlineStr">
        <is>
          <t>17378</t>
        </is>
      </c>
      <c r="AR29" t="inlineStr">
        <is>
          <t>1176</t>
        </is>
      </c>
      <c r="AS29" t="inlineStr">
        <is>
          <t>1968</t>
        </is>
      </c>
      <c r="AT29" t="inlineStr">
        <is>
          <t>75812</t>
        </is>
      </c>
      <c r="AU29" t="inlineStr">
        <is>
          <t>120000</t>
        </is>
      </c>
      <c r="AV29" t="inlineStr">
        <is>
          <t>223062</t>
        </is>
      </c>
      <c r="AW29" t="inlineStr">
        <is>
          <t>400000</t>
        </is>
      </c>
      <c r="AX29" t="inlineStr">
        <is>
          <t>1577877</t>
        </is>
      </c>
      <c r="AY29" t="inlineStr">
        <is>
          <t>2612000</t>
        </is>
      </c>
      <c r="AZ29" t="n">
        <v>30</v>
      </c>
      <c r="BA29" t="n">
        <v>-8655344</v>
      </c>
      <c r="BB29" t="n">
        <v>-6153789</v>
      </c>
      <c r="BC29" t="inlineStr">
        <is>
          <t>0</t>
        </is>
      </c>
      <c r="BD29" t="inlineStr">
        <is>
          <t>0</t>
        </is>
      </c>
      <c r="BE29" t="n">
        <v>0</v>
      </c>
      <c r="BF29" t="inlineStr">
        <is>
          <t>517703</t>
        </is>
      </c>
      <c r="BG29" t="inlineStr">
        <is>
          <t>3747962</t>
        </is>
      </c>
      <c r="BH29" t="inlineStr">
        <is>
          <t>857000</t>
        </is>
      </c>
      <c r="BI29" t="inlineStr">
        <is>
          <t>4646997</t>
        </is>
      </c>
    </row>
    <row r="30">
      <c r="A30" t="inlineStr">
        <is>
          <t>United States</t>
        </is>
      </c>
      <c r="B30" t="inlineStr">
        <is>
          <t>Seagrass</t>
        </is>
      </c>
      <c r="C30" t="inlineStr">
        <is>
          <t>Restoration</t>
        </is>
      </c>
      <c r="D30" t="inlineStr">
        <is>
          <t>Planting</t>
        </is>
      </c>
      <c r="E30" t="inlineStr">
        <is>
          <t>Large</t>
        </is>
      </c>
      <c r="F30" t="n">
        <v>1000</v>
      </c>
      <c r="G30" t="inlineStr">
        <is>
          <t>Opex breakeven</t>
        </is>
      </c>
      <c r="H30" t="n">
        <v>947084624.2706754</v>
      </c>
      <c r="I30" t="inlineStr">
        <is>
          <t>USA</t>
        </is>
      </c>
      <c r="J30" t="n">
        <v>500</v>
      </c>
      <c r="K30" t="inlineStr">
        <is>
          <t>United States Seagrass Restoration 1000</t>
        </is>
      </c>
      <c r="L30" t="inlineStr">
        <is>
          <t>44159138</t>
        </is>
      </c>
      <c r="M30" t="inlineStr">
        <is>
          <t>54546834</t>
        </is>
      </c>
      <c r="N30" t="n">
        <v>0.04662639099859294</v>
      </c>
      <c r="O30" t="n">
        <v>0.05759446685348214</v>
      </c>
      <c r="P30" t="inlineStr">
        <is>
          <t>34043555</t>
        </is>
      </c>
      <c r="Q30" t="inlineStr">
        <is>
          <t>40381546</t>
        </is>
      </c>
      <c r="R30" t="inlineStr">
        <is>
          <t>10115583</t>
        </is>
      </c>
      <c r="S30" t="inlineStr">
        <is>
          <t>14165288</t>
        </is>
      </c>
      <c r="T30" t="n">
        <v>104601</v>
      </c>
      <c r="U30" t="n">
        <v>23335</v>
      </c>
      <c r="V30" t="n">
        <v>2366</v>
      </c>
      <c r="W30" t="n">
        <v>2366</v>
      </c>
      <c r="X30" t="inlineStr">
        <is>
          <t>100000</t>
        </is>
      </c>
      <c r="Y30" t="inlineStr">
        <is>
          <t>100000</t>
        </is>
      </c>
      <c r="Z30" t="inlineStr">
        <is>
          <t>629559</t>
        </is>
      </c>
      <c r="AA30" t="inlineStr">
        <is>
          <t>667067</t>
        </is>
      </c>
      <c r="AB30" t="inlineStr">
        <is>
          <t>153925</t>
        </is>
      </c>
      <c r="AC30" t="inlineStr">
        <is>
          <t>160000</t>
        </is>
      </c>
      <c r="AD30" t="inlineStr">
        <is>
          <t>351049</t>
        </is>
      </c>
      <c r="AE30" t="inlineStr">
        <is>
          <t>379500</t>
        </is>
      </c>
      <c r="AF30" t="inlineStr">
        <is>
          <t>88900</t>
        </is>
      </c>
      <c r="AG30" t="inlineStr">
        <is>
          <t>100000</t>
        </is>
      </c>
      <c r="AH30" t="inlineStr">
        <is>
          <t>185006</t>
        </is>
      </c>
      <c r="AI30" t="inlineStr">
        <is>
          <t>200000</t>
        </is>
      </c>
      <c r="AJ30" t="inlineStr">
        <is>
          <t>44450</t>
        </is>
      </c>
      <c r="AK30" t="inlineStr">
        <is>
          <t>50000</t>
        </is>
      </c>
      <c r="AL30" t="inlineStr">
        <is>
          <t>32490666</t>
        </is>
      </c>
      <c r="AM30" t="inlineStr">
        <is>
          <t>38724979</t>
        </is>
      </c>
      <c r="AN30" t="n">
        <v>7730867</v>
      </c>
      <c r="AO30" t="n">
        <v>10150995</v>
      </c>
      <c r="AP30" t="inlineStr">
        <is>
          <t>505779</t>
        </is>
      </c>
      <c r="AQ30" t="inlineStr">
        <is>
          <t>878560</t>
        </is>
      </c>
      <c r="AR30" t="inlineStr">
        <is>
          <t>2186</t>
        </is>
      </c>
      <c r="AS30" t="inlineStr">
        <is>
          <t>3734</t>
        </is>
      </c>
      <c r="AT30" t="inlineStr">
        <is>
          <t>75812</t>
        </is>
      </c>
      <c r="AU30" t="inlineStr">
        <is>
          <t>120000</t>
        </is>
      </c>
      <c r="AV30" t="inlineStr">
        <is>
          <t>223062</t>
        </is>
      </c>
      <c r="AW30" t="inlineStr">
        <is>
          <t>400000</t>
        </is>
      </c>
      <c r="AX30" t="inlineStr">
        <is>
          <t>1577877</t>
        </is>
      </c>
      <c r="AY30" t="inlineStr">
        <is>
          <t>2612000</t>
        </is>
      </c>
      <c r="AZ30" t="n">
        <v>793.9413866453853</v>
      </c>
      <c r="BA30" t="n">
        <v>-14165288</v>
      </c>
      <c r="BB30" t="n">
        <v>-10115583</v>
      </c>
      <c r="BC30" t="inlineStr">
        <is>
          <t>0</t>
        </is>
      </c>
      <c r="BD30" t="inlineStr">
        <is>
          <t>0</t>
        </is>
      </c>
      <c r="BE30" t="n">
        <v>0</v>
      </c>
      <c r="BF30" t="inlineStr">
        <is>
          <t>517703</t>
        </is>
      </c>
      <c r="BG30" t="inlineStr">
        <is>
          <t>7213164</t>
        </is>
      </c>
      <c r="BH30" t="inlineStr">
        <is>
          <t>857000</t>
        </is>
      </c>
      <c r="BI30" t="inlineStr">
        <is>
          <t>9293995</t>
        </is>
      </c>
    </row>
    <row r="31">
      <c r="A31" t="inlineStr">
        <is>
          <t>United States</t>
        </is>
      </c>
      <c r="B31" t="inlineStr">
        <is>
          <t>Seagrass</t>
        </is>
      </c>
      <c r="C31" t="inlineStr">
        <is>
          <t>Restoration</t>
        </is>
      </c>
      <c r="D31" t="inlineStr">
        <is>
          <t>Planting</t>
        </is>
      </c>
      <c r="E31" t="inlineStr">
        <is>
          <t>Large</t>
        </is>
      </c>
      <c r="F31" t="n">
        <v>1000</v>
      </c>
      <c r="G31" t="inlineStr">
        <is>
          <t>Market price</t>
        </is>
      </c>
      <c r="H31" t="n">
        <v>947084624.2706754</v>
      </c>
      <c r="I31" t="inlineStr">
        <is>
          <t>USA</t>
        </is>
      </c>
      <c r="J31" t="n">
        <v>500</v>
      </c>
      <c r="K31" t="inlineStr">
        <is>
          <t>United States Seagrass Restoration 1000</t>
        </is>
      </c>
      <c r="L31" t="inlineStr">
        <is>
          <t>43672470</t>
        </is>
      </c>
      <c r="M31" t="inlineStr">
        <is>
          <t>53701472</t>
        </is>
      </c>
      <c r="N31" t="n">
        <v>0.04611253195418625</v>
      </c>
      <c r="O31" t="n">
        <v>0.0567018729095661</v>
      </c>
      <c r="P31" t="inlineStr">
        <is>
          <t>34043555</t>
        </is>
      </c>
      <c r="Q31" t="inlineStr">
        <is>
          <t>40381546</t>
        </is>
      </c>
      <c r="R31" t="inlineStr">
        <is>
          <t>9628915</t>
        </is>
      </c>
      <c r="S31" t="inlineStr">
        <is>
          <t>13319926</t>
        </is>
      </c>
      <c r="T31" t="n">
        <v>104601</v>
      </c>
      <c r="U31" t="n">
        <v>23335</v>
      </c>
      <c r="V31" t="n">
        <v>2339</v>
      </c>
      <c r="W31" t="n">
        <v>2339</v>
      </c>
      <c r="X31" t="inlineStr">
        <is>
          <t>100000</t>
        </is>
      </c>
      <c r="Y31" t="inlineStr">
        <is>
          <t>100000</t>
        </is>
      </c>
      <c r="Z31" t="inlineStr">
        <is>
          <t>629559</t>
        </is>
      </c>
      <c r="AA31" t="inlineStr">
        <is>
          <t>667067</t>
        </is>
      </c>
      <c r="AB31" t="inlineStr">
        <is>
          <t>153925</t>
        </is>
      </c>
      <c r="AC31" t="inlineStr">
        <is>
          <t>160000</t>
        </is>
      </c>
      <c r="AD31" t="inlineStr">
        <is>
          <t>351049</t>
        </is>
      </c>
      <c r="AE31" t="inlineStr">
        <is>
          <t>379500</t>
        </is>
      </c>
      <c r="AF31" t="inlineStr">
        <is>
          <t>88900</t>
        </is>
      </c>
      <c r="AG31" t="inlineStr">
        <is>
          <t>100000</t>
        </is>
      </c>
      <c r="AH31" t="inlineStr">
        <is>
          <t>185006</t>
        </is>
      </c>
      <c r="AI31" t="inlineStr">
        <is>
          <t>200000</t>
        </is>
      </c>
      <c r="AJ31" t="inlineStr">
        <is>
          <t>44450</t>
        </is>
      </c>
      <c r="AK31" t="inlineStr">
        <is>
          <t>50000</t>
        </is>
      </c>
      <c r="AL31" t="inlineStr">
        <is>
          <t>32490666</t>
        </is>
      </c>
      <c r="AM31" t="inlineStr">
        <is>
          <t>38724979</t>
        </is>
      </c>
      <c r="AN31" t="n">
        <v>7730867</v>
      </c>
      <c r="AO31" t="n">
        <v>10150995</v>
      </c>
      <c r="AP31" t="inlineStr">
        <is>
          <t>19111</t>
        </is>
      </c>
      <c r="AQ31" t="inlineStr">
        <is>
          <t>33197</t>
        </is>
      </c>
      <c r="AR31" t="inlineStr">
        <is>
          <t>2186</t>
        </is>
      </c>
      <c r="AS31" t="inlineStr">
        <is>
          <t>3734</t>
        </is>
      </c>
      <c r="AT31" t="inlineStr">
        <is>
          <t>75812</t>
        </is>
      </c>
      <c r="AU31" t="inlineStr">
        <is>
          <t>120000</t>
        </is>
      </c>
      <c r="AV31" t="inlineStr">
        <is>
          <t>223062</t>
        </is>
      </c>
      <c r="AW31" t="inlineStr">
        <is>
          <t>400000</t>
        </is>
      </c>
      <c r="AX31" t="inlineStr">
        <is>
          <t>1577877</t>
        </is>
      </c>
      <c r="AY31" t="inlineStr">
        <is>
          <t>2612000</t>
        </is>
      </c>
      <c r="AZ31" t="n">
        <v>30</v>
      </c>
      <c r="BA31" t="n">
        <v>-13319926</v>
      </c>
      <c r="BB31" t="n">
        <v>-9628915</v>
      </c>
      <c r="BC31" t="inlineStr">
        <is>
          <t>0</t>
        </is>
      </c>
      <c r="BD31" t="inlineStr">
        <is>
          <t>0</t>
        </is>
      </c>
      <c r="BE31" t="n">
        <v>0</v>
      </c>
      <c r="BF31" t="inlineStr">
        <is>
          <t>517703</t>
        </is>
      </c>
      <c r="BG31" t="inlineStr">
        <is>
          <t>7213164</t>
        </is>
      </c>
      <c r="BH31" t="inlineStr">
        <is>
          <t>857000</t>
        </is>
      </c>
      <c r="BI31" t="inlineStr">
        <is>
          <t>9293995</t>
        </is>
      </c>
    </row>
    <row r="32">
      <c r="A32" t="inlineStr">
        <is>
          <t>United States</t>
        </is>
      </c>
      <c r="B32" t="inlineStr">
        <is>
          <t>Seagrass</t>
        </is>
      </c>
      <c r="C32" t="inlineStr">
        <is>
          <t>Conservation</t>
        </is>
      </c>
      <c r="D32" t="inlineStr"/>
      <c r="E32" t="inlineStr">
        <is>
          <t>Small</t>
        </is>
      </c>
      <c r="F32" t="n">
        <v>400</v>
      </c>
      <c r="G32" t="inlineStr">
        <is>
          <t>Opex breakeven</t>
        </is>
      </c>
      <c r="H32" t="n">
        <v>947084624.2706754</v>
      </c>
      <c r="I32" t="inlineStr">
        <is>
          <t>USA</t>
        </is>
      </c>
      <c r="J32" t="n">
        <v>2000</v>
      </c>
      <c r="K32" t="inlineStr">
        <is>
          <t>United States Seagrass Conservation 400</t>
        </is>
      </c>
      <c r="L32" t="inlineStr">
        <is>
          <t>3996456</t>
        </is>
      </c>
      <c r="M32" t="inlineStr">
        <is>
          <t>5806719</t>
        </is>
      </c>
      <c r="N32" t="n">
        <v>0.004219745414067474</v>
      </c>
      <c r="O32" t="n">
        <v>0.006131151167691693</v>
      </c>
      <c r="P32" t="inlineStr">
        <is>
          <t>1475926</t>
        </is>
      </c>
      <c r="Q32" t="inlineStr">
        <is>
          <t>1576567</t>
        </is>
      </c>
      <c r="R32" t="inlineStr">
        <is>
          <t>2520529</t>
        </is>
      </c>
      <c r="S32" t="inlineStr">
        <is>
          <t>4230152</t>
        </is>
      </c>
      <c r="T32" t="n">
        <v>104904</v>
      </c>
      <c r="U32" t="n">
        <v>582</v>
      </c>
      <c r="V32" t="n">
        <v>8585</v>
      </c>
      <c r="W32" t="n">
        <v>8585</v>
      </c>
      <c r="X32" t="inlineStr">
        <is>
          <t>100000</t>
        </is>
      </c>
      <c r="Y32" t="inlineStr">
        <is>
          <t>100000</t>
        </is>
      </c>
      <c r="Z32" t="inlineStr">
        <is>
          <t>629559</t>
        </is>
      </c>
      <c r="AA32" t="inlineStr">
        <is>
          <t>667067</t>
        </is>
      </c>
      <c r="AB32" t="inlineStr">
        <is>
          <t>76963</t>
        </is>
      </c>
      <c r="AC32" t="inlineStr">
        <is>
          <t>80000</t>
        </is>
      </c>
      <c r="AD32" t="inlineStr">
        <is>
          <t>351049</t>
        </is>
      </c>
      <c r="AE32" t="inlineStr">
        <is>
          <t>379500</t>
        </is>
      </c>
      <c r="AF32" t="inlineStr">
        <is>
          <t>88900</t>
        </is>
      </c>
      <c r="AG32" t="inlineStr">
        <is>
          <t>100000</t>
        </is>
      </c>
      <c r="AH32" t="inlineStr">
        <is>
          <t>185006</t>
        </is>
      </c>
      <c r="AI32" t="inlineStr">
        <is>
          <t>200000</t>
        </is>
      </c>
      <c r="AJ32" t="inlineStr">
        <is>
          <t>44450</t>
        </is>
      </c>
      <c r="AK32" t="inlineStr">
        <is>
          <t>50000</t>
        </is>
      </c>
      <c r="AL32" t="inlineStr">
        <is>
          <t>0</t>
        </is>
      </c>
      <c r="AM32" t="inlineStr">
        <is>
          <t>0</t>
        </is>
      </c>
      <c r="AN32" t="n">
        <v>517703</v>
      </c>
      <c r="AO32" t="n">
        <v>857000</v>
      </c>
      <c r="AP32" t="inlineStr">
        <is>
          <t>126026</t>
        </is>
      </c>
      <c r="AQ32" t="inlineStr">
        <is>
          <t>241059</t>
        </is>
      </c>
      <c r="AR32" t="inlineStr">
        <is>
          <t>49</t>
        </is>
      </c>
      <c r="AS32" t="inlineStr">
        <is>
          <t>93</t>
        </is>
      </c>
      <c r="AT32" t="inlineStr">
        <is>
          <t>75812</t>
        </is>
      </c>
      <c r="AU32" t="inlineStr">
        <is>
          <t>120000</t>
        </is>
      </c>
      <c r="AV32" t="inlineStr">
        <is>
          <t>223062</t>
        </is>
      </c>
      <c r="AW32" t="inlineStr">
        <is>
          <t>400000</t>
        </is>
      </c>
      <c r="AX32" t="inlineStr">
        <is>
          <t>1577877</t>
        </is>
      </c>
      <c r="AY32" t="inlineStr">
        <is>
          <t>2612000</t>
        </is>
      </c>
      <c r="AZ32" t="n">
        <v>8430.200049517291</v>
      </c>
      <c r="BA32" t="n">
        <v>-4230152</v>
      </c>
      <c r="BB32" t="n">
        <v>-2520529</v>
      </c>
      <c r="BC32" t="inlineStr">
        <is>
          <t>0</t>
        </is>
      </c>
      <c r="BD32" t="inlineStr">
        <is>
          <t>0</t>
        </is>
      </c>
      <c r="BE32" t="n">
        <v>0</v>
      </c>
      <c r="BF32" t="inlineStr">
        <is>
          <t>517703</t>
        </is>
      </c>
      <c r="BG32" t="inlineStr">
        <is>
          <t>0</t>
        </is>
      </c>
      <c r="BH32" t="inlineStr">
        <is>
          <t>857000</t>
        </is>
      </c>
      <c r="BI32" t="inlineStr">
        <is>
          <t>0</t>
        </is>
      </c>
    </row>
    <row r="33">
      <c r="A33" t="inlineStr">
        <is>
          <t>United States</t>
        </is>
      </c>
      <c r="B33" t="inlineStr">
        <is>
          <t>Seagrass</t>
        </is>
      </c>
      <c r="C33" t="inlineStr">
        <is>
          <t>Conservation</t>
        </is>
      </c>
      <c r="D33" t="inlineStr"/>
      <c r="E33" t="inlineStr">
        <is>
          <t>Small</t>
        </is>
      </c>
      <c r="F33" t="n">
        <v>400</v>
      </c>
      <c r="G33" t="inlineStr">
        <is>
          <t>Market price</t>
        </is>
      </c>
      <c r="H33" t="n">
        <v>947084624.2706754</v>
      </c>
      <c r="I33" t="inlineStr">
        <is>
          <t>USA</t>
        </is>
      </c>
      <c r="J33" t="n">
        <v>2000</v>
      </c>
      <c r="K33" t="inlineStr">
        <is>
          <t>United States Seagrass Conservation 400</t>
        </is>
      </c>
      <c r="L33" t="inlineStr">
        <is>
          <t>3870878</t>
        </is>
      </c>
      <c r="M33" t="inlineStr">
        <is>
          <t>5566518</t>
        </is>
      </c>
      <c r="N33" t="n">
        <v>0.004087151138137059</v>
      </c>
      <c r="O33" t="n">
        <v>0.005877529692013136</v>
      </c>
      <c r="P33" t="inlineStr">
        <is>
          <t>1475926</t>
        </is>
      </c>
      <c r="Q33" t="inlineStr">
        <is>
          <t>1576567</t>
        </is>
      </c>
      <c r="R33" t="inlineStr">
        <is>
          <t>2394951</t>
        </is>
      </c>
      <c r="S33" t="inlineStr">
        <is>
          <t>3989951</t>
        </is>
      </c>
      <c r="T33" t="n">
        <v>104904</v>
      </c>
      <c r="U33" t="n">
        <v>582</v>
      </c>
      <c r="V33" t="n">
        <v>8315</v>
      </c>
      <c r="W33" t="n">
        <v>8315</v>
      </c>
      <c r="X33" t="inlineStr">
        <is>
          <t>100000</t>
        </is>
      </c>
      <c r="Y33" t="inlineStr">
        <is>
          <t>100000</t>
        </is>
      </c>
      <c r="Z33" t="inlineStr">
        <is>
          <t>629559</t>
        </is>
      </c>
      <c r="AA33" t="inlineStr">
        <is>
          <t>667067</t>
        </is>
      </c>
      <c r="AB33" t="inlineStr">
        <is>
          <t>76963</t>
        </is>
      </c>
      <c r="AC33" t="inlineStr">
        <is>
          <t>80000</t>
        </is>
      </c>
      <c r="AD33" t="inlineStr">
        <is>
          <t>351049</t>
        </is>
      </c>
      <c r="AE33" t="inlineStr">
        <is>
          <t>379500</t>
        </is>
      </c>
      <c r="AF33" t="inlineStr">
        <is>
          <t>88900</t>
        </is>
      </c>
      <c r="AG33" t="inlineStr">
        <is>
          <t>100000</t>
        </is>
      </c>
      <c r="AH33" t="inlineStr">
        <is>
          <t>185006</t>
        </is>
      </c>
      <c r="AI33" t="inlineStr">
        <is>
          <t>200000</t>
        </is>
      </c>
      <c r="AJ33" t="inlineStr">
        <is>
          <t>44450</t>
        </is>
      </c>
      <c r="AK33" t="inlineStr">
        <is>
          <t>50000</t>
        </is>
      </c>
      <c r="AL33" t="inlineStr">
        <is>
          <t>0</t>
        </is>
      </c>
      <c r="AM33" t="inlineStr">
        <is>
          <t>0</t>
        </is>
      </c>
      <c r="AN33" t="n">
        <v>517703</v>
      </c>
      <c r="AO33" t="n">
        <v>857000</v>
      </c>
      <c r="AP33" t="inlineStr">
        <is>
          <t>448</t>
        </is>
      </c>
      <c r="AQ33" t="inlineStr">
        <is>
          <t>858</t>
        </is>
      </c>
      <c r="AR33" t="inlineStr">
        <is>
          <t>49</t>
        </is>
      </c>
      <c r="AS33" t="inlineStr">
        <is>
          <t>93</t>
        </is>
      </c>
      <c r="AT33" t="inlineStr">
        <is>
          <t>75812</t>
        </is>
      </c>
      <c r="AU33" t="inlineStr">
        <is>
          <t>120000</t>
        </is>
      </c>
      <c r="AV33" t="inlineStr">
        <is>
          <t>223062</t>
        </is>
      </c>
      <c r="AW33" t="inlineStr">
        <is>
          <t>400000</t>
        </is>
      </c>
      <c r="AX33" t="inlineStr">
        <is>
          <t>1577877</t>
        </is>
      </c>
      <c r="AY33" t="inlineStr">
        <is>
          <t>2612000</t>
        </is>
      </c>
      <c r="AZ33" t="n">
        <v>30</v>
      </c>
      <c r="BA33" t="n">
        <v>-3989951</v>
      </c>
      <c r="BB33" t="n">
        <v>-2394951</v>
      </c>
      <c r="BC33" t="inlineStr">
        <is>
          <t>0</t>
        </is>
      </c>
      <c r="BD33" t="inlineStr">
        <is>
          <t>0</t>
        </is>
      </c>
      <c r="BE33" t="n">
        <v>0</v>
      </c>
      <c r="BF33" t="inlineStr">
        <is>
          <t>517703</t>
        </is>
      </c>
      <c r="BG33" t="inlineStr">
        <is>
          <t>0</t>
        </is>
      </c>
      <c r="BH33" t="inlineStr">
        <is>
          <t>857000</t>
        </is>
      </c>
      <c r="BI33" t="inlineStr">
        <is>
          <t>0</t>
        </is>
      </c>
    </row>
    <row r="34">
      <c r="A34" t="inlineStr">
        <is>
          <t>United States</t>
        </is>
      </c>
      <c r="B34" t="inlineStr">
        <is>
          <t>Seagrass</t>
        </is>
      </c>
      <c r="C34" t="inlineStr">
        <is>
          <t>Conservation</t>
        </is>
      </c>
      <c r="D34" t="inlineStr"/>
      <c r="E34" t="inlineStr">
        <is>
          <t>Medium</t>
        </is>
      </c>
      <c r="F34" t="n">
        <v>2000</v>
      </c>
      <c r="G34" t="inlineStr">
        <is>
          <t>Opex breakeven</t>
        </is>
      </c>
      <c r="H34" t="n">
        <v>947084624.2706754</v>
      </c>
      <c r="I34" t="inlineStr">
        <is>
          <t>USA</t>
        </is>
      </c>
      <c r="J34" t="n">
        <v>2000</v>
      </c>
      <c r="K34" t="inlineStr">
        <is>
          <t>United States Seagrass Conservation 2000</t>
        </is>
      </c>
      <c r="L34" t="inlineStr">
        <is>
          <t>3996663</t>
        </is>
      </c>
      <c r="M34" t="inlineStr">
        <is>
          <t>5807111</t>
        </is>
      </c>
      <c r="N34" t="n">
        <v>0.004219963979541663</v>
      </c>
      <c r="O34" t="n">
        <v>0.006131565069459238</v>
      </c>
      <c r="P34" t="inlineStr">
        <is>
          <t>1475926</t>
        </is>
      </c>
      <c r="Q34" t="inlineStr">
        <is>
          <t>1576567</t>
        </is>
      </c>
      <c r="R34" t="inlineStr">
        <is>
          <t>2520737</t>
        </is>
      </c>
      <c r="S34" t="inlineStr">
        <is>
          <t>4230544</t>
        </is>
      </c>
      <c r="T34" t="n">
        <v>104904</v>
      </c>
      <c r="U34" t="n">
        <v>2910</v>
      </c>
      <c r="V34" t="n">
        <v>1717</v>
      </c>
      <c r="W34" t="n">
        <v>1717</v>
      </c>
      <c r="X34" t="inlineStr">
        <is>
          <t>100000</t>
        </is>
      </c>
      <c r="Y34" t="inlineStr">
        <is>
          <t>100000</t>
        </is>
      </c>
      <c r="Z34" t="inlineStr">
        <is>
          <t>629559</t>
        </is>
      </c>
      <c r="AA34" t="inlineStr">
        <is>
          <t>667067</t>
        </is>
      </c>
      <c r="AB34" t="inlineStr">
        <is>
          <t>76963</t>
        </is>
      </c>
      <c r="AC34" t="inlineStr">
        <is>
          <t>80000</t>
        </is>
      </c>
      <c r="AD34" t="inlineStr">
        <is>
          <t>351049</t>
        </is>
      </c>
      <c r="AE34" t="inlineStr">
        <is>
          <t>379500</t>
        </is>
      </c>
      <c r="AF34" t="inlineStr">
        <is>
          <t>88900</t>
        </is>
      </c>
      <c r="AG34" t="inlineStr">
        <is>
          <t>100000</t>
        </is>
      </c>
      <c r="AH34" t="inlineStr">
        <is>
          <t>185006</t>
        </is>
      </c>
      <c r="AI34" t="inlineStr">
        <is>
          <t>200000</t>
        </is>
      </c>
      <c r="AJ34" t="inlineStr">
        <is>
          <t>44450</t>
        </is>
      </c>
      <c r="AK34" t="inlineStr">
        <is>
          <t>50000</t>
        </is>
      </c>
      <c r="AL34" t="inlineStr">
        <is>
          <t>0</t>
        </is>
      </c>
      <c r="AM34" t="inlineStr">
        <is>
          <t>0</t>
        </is>
      </c>
      <c r="AN34" t="n">
        <v>517703</v>
      </c>
      <c r="AO34" t="n">
        <v>857000</v>
      </c>
      <c r="AP34" t="inlineStr">
        <is>
          <t>126037</t>
        </is>
      </c>
      <c r="AQ34" t="inlineStr">
        <is>
          <t>241079</t>
        </is>
      </c>
      <c r="AR34" t="inlineStr">
        <is>
          <t>247</t>
        </is>
      </c>
      <c r="AS34" t="inlineStr">
        <is>
          <t>466</t>
        </is>
      </c>
      <c r="AT34" t="inlineStr">
        <is>
          <t>75812</t>
        </is>
      </c>
      <c r="AU34" t="inlineStr">
        <is>
          <t>120000</t>
        </is>
      </c>
      <c r="AV34" t="inlineStr">
        <is>
          <t>223062</t>
        </is>
      </c>
      <c r="AW34" t="inlineStr">
        <is>
          <t>400000</t>
        </is>
      </c>
      <c r="AX34" t="inlineStr">
        <is>
          <t>1577877</t>
        </is>
      </c>
      <c r="AY34" t="inlineStr">
        <is>
          <t>2612000</t>
        </is>
      </c>
      <c r="AZ34" t="n">
        <v>1686.179040106661</v>
      </c>
      <c r="BA34" t="n">
        <v>-4230544</v>
      </c>
      <c r="BB34" t="n">
        <v>-2520737</v>
      </c>
      <c r="BC34" t="inlineStr">
        <is>
          <t>0</t>
        </is>
      </c>
      <c r="BD34" t="inlineStr">
        <is>
          <t>0</t>
        </is>
      </c>
      <c r="BE34" t="n">
        <v>0</v>
      </c>
      <c r="BF34" t="inlineStr">
        <is>
          <t>517703</t>
        </is>
      </c>
      <c r="BG34" t="inlineStr">
        <is>
          <t>0</t>
        </is>
      </c>
      <c r="BH34" t="inlineStr">
        <is>
          <t>857000</t>
        </is>
      </c>
      <c r="BI34" t="inlineStr">
        <is>
          <t>0</t>
        </is>
      </c>
    </row>
    <row r="35">
      <c r="A35" t="inlineStr">
        <is>
          <t>United States</t>
        </is>
      </c>
      <c r="B35" t="inlineStr">
        <is>
          <t>Seagrass</t>
        </is>
      </c>
      <c r="C35" t="inlineStr">
        <is>
          <t>Conservation</t>
        </is>
      </c>
      <c r="D35" t="inlineStr"/>
      <c r="E35" t="inlineStr">
        <is>
          <t>Medium</t>
        </is>
      </c>
      <c r="F35" t="n">
        <v>2000</v>
      </c>
      <c r="G35" t="inlineStr">
        <is>
          <t>Market price</t>
        </is>
      </c>
      <c r="H35" t="n">
        <v>947084624.2706754</v>
      </c>
      <c r="I35" t="inlineStr">
        <is>
          <t>USA</t>
        </is>
      </c>
      <c r="J35" t="n">
        <v>2000</v>
      </c>
      <c r="K35" t="inlineStr">
        <is>
          <t>United States Seagrass Conservation 2000</t>
        </is>
      </c>
      <c r="L35" t="inlineStr">
        <is>
          <t>3872869</t>
        </is>
      </c>
      <c r="M35" t="inlineStr">
        <is>
          <t>5570321</t>
        </is>
      </c>
      <c r="N35" t="n">
        <v>0.004089253379002318</v>
      </c>
      <c r="O35" t="n">
        <v>0.005881545172681434</v>
      </c>
      <c r="P35" t="inlineStr">
        <is>
          <t>1475926</t>
        </is>
      </c>
      <c r="Q35" t="inlineStr">
        <is>
          <t>1576567</t>
        </is>
      </c>
      <c r="R35" t="inlineStr">
        <is>
          <t>2396943</t>
        </is>
      </c>
      <c r="S35" t="inlineStr">
        <is>
          <t>3993755</t>
        </is>
      </c>
      <c r="T35" t="n">
        <v>104904</v>
      </c>
      <c r="U35" t="n">
        <v>2910</v>
      </c>
      <c r="V35" t="n">
        <v>1664</v>
      </c>
      <c r="W35" t="n">
        <v>1664</v>
      </c>
      <c r="X35" t="inlineStr">
        <is>
          <t>100000</t>
        </is>
      </c>
      <c r="Y35" t="inlineStr">
        <is>
          <t>100000</t>
        </is>
      </c>
      <c r="Z35" t="inlineStr">
        <is>
          <t>629559</t>
        </is>
      </c>
      <c r="AA35" t="inlineStr">
        <is>
          <t>667067</t>
        </is>
      </c>
      <c r="AB35" t="inlineStr">
        <is>
          <t>76963</t>
        </is>
      </c>
      <c r="AC35" t="inlineStr">
        <is>
          <t>80000</t>
        </is>
      </c>
      <c r="AD35" t="inlineStr">
        <is>
          <t>351049</t>
        </is>
      </c>
      <c r="AE35" t="inlineStr">
        <is>
          <t>379500</t>
        </is>
      </c>
      <c r="AF35" t="inlineStr">
        <is>
          <t>88900</t>
        </is>
      </c>
      <c r="AG35" t="inlineStr">
        <is>
          <t>100000</t>
        </is>
      </c>
      <c r="AH35" t="inlineStr">
        <is>
          <t>185006</t>
        </is>
      </c>
      <c r="AI35" t="inlineStr">
        <is>
          <t>200000</t>
        </is>
      </c>
      <c r="AJ35" t="inlineStr">
        <is>
          <t>44450</t>
        </is>
      </c>
      <c r="AK35" t="inlineStr">
        <is>
          <t>50000</t>
        </is>
      </c>
      <c r="AL35" t="inlineStr">
        <is>
          <t>0</t>
        </is>
      </c>
      <c r="AM35" t="inlineStr">
        <is>
          <t>0</t>
        </is>
      </c>
      <c r="AN35" t="n">
        <v>517703</v>
      </c>
      <c r="AO35" t="n">
        <v>857000</v>
      </c>
      <c r="AP35" t="inlineStr">
        <is>
          <t>2242</t>
        </is>
      </c>
      <c r="AQ35" t="inlineStr">
        <is>
          <t>4289</t>
        </is>
      </c>
      <c r="AR35" t="inlineStr">
        <is>
          <t>247</t>
        </is>
      </c>
      <c r="AS35" t="inlineStr">
        <is>
          <t>466</t>
        </is>
      </c>
      <c r="AT35" t="inlineStr">
        <is>
          <t>75812</t>
        </is>
      </c>
      <c r="AU35" t="inlineStr">
        <is>
          <t>120000</t>
        </is>
      </c>
      <c r="AV35" t="inlineStr">
        <is>
          <t>223062</t>
        </is>
      </c>
      <c r="AW35" t="inlineStr">
        <is>
          <t>400000</t>
        </is>
      </c>
      <c r="AX35" t="inlineStr">
        <is>
          <t>1577877</t>
        </is>
      </c>
      <c r="AY35" t="inlineStr">
        <is>
          <t>2612000</t>
        </is>
      </c>
      <c r="AZ35" t="n">
        <v>30</v>
      </c>
      <c r="BA35" t="n">
        <v>-3993755</v>
      </c>
      <c r="BB35" t="n">
        <v>-2396943</v>
      </c>
      <c r="BC35" t="inlineStr">
        <is>
          <t>0</t>
        </is>
      </c>
      <c r="BD35" t="inlineStr">
        <is>
          <t>0</t>
        </is>
      </c>
      <c r="BE35" t="n">
        <v>0</v>
      </c>
      <c r="BF35" t="inlineStr">
        <is>
          <t>517703</t>
        </is>
      </c>
      <c r="BG35" t="inlineStr">
        <is>
          <t>0</t>
        </is>
      </c>
      <c r="BH35" t="inlineStr">
        <is>
          <t>857000</t>
        </is>
      </c>
      <c r="BI35" t="inlineStr">
        <is>
          <t>0</t>
        </is>
      </c>
    </row>
    <row r="36">
      <c r="A36" t="inlineStr">
        <is>
          <t>United States</t>
        </is>
      </c>
      <c r="B36" t="inlineStr">
        <is>
          <t>Seagrass</t>
        </is>
      </c>
      <c r="C36" t="inlineStr">
        <is>
          <t>Conservation</t>
        </is>
      </c>
      <c r="D36" t="inlineStr"/>
      <c r="E36" t="inlineStr">
        <is>
          <t>Large</t>
        </is>
      </c>
      <c r="F36" t="n">
        <v>4000</v>
      </c>
      <c r="G36" t="inlineStr">
        <is>
          <t>Opex breakeven</t>
        </is>
      </c>
      <c r="H36" t="n">
        <v>947084624.2706754</v>
      </c>
      <c r="I36" t="inlineStr">
        <is>
          <t>USA</t>
        </is>
      </c>
      <c r="J36" t="n">
        <v>2000</v>
      </c>
      <c r="K36" t="inlineStr">
        <is>
          <t>United States Seagrass Conservation 4000</t>
        </is>
      </c>
      <c r="L36" t="inlineStr">
        <is>
          <t>3996923</t>
        </is>
      </c>
      <c r="M36" t="inlineStr">
        <is>
          <t>5807601</t>
        </is>
      </c>
      <c r="N36" t="n">
        <v>0.004220238506224218</v>
      </c>
      <c r="O36" t="n">
        <v>0.006132082446668669</v>
      </c>
      <c r="P36" t="inlineStr">
        <is>
          <t>1475926</t>
        </is>
      </c>
      <c r="Q36" t="inlineStr">
        <is>
          <t>1576567</t>
        </is>
      </c>
      <c r="R36" t="inlineStr">
        <is>
          <t>2520997</t>
        </is>
      </c>
      <c r="S36" t="inlineStr">
        <is>
          <t>4231035</t>
        </is>
      </c>
      <c r="T36" t="n">
        <v>104904</v>
      </c>
      <c r="U36" t="n">
        <v>5819</v>
      </c>
      <c r="V36" t="n">
        <v>859</v>
      </c>
      <c r="W36" t="n">
        <v>859</v>
      </c>
      <c r="X36" t="inlineStr">
        <is>
          <t>100000</t>
        </is>
      </c>
      <c r="Y36" t="inlineStr">
        <is>
          <t>100000</t>
        </is>
      </c>
      <c r="Z36" t="inlineStr">
        <is>
          <t>629559</t>
        </is>
      </c>
      <c r="AA36" t="inlineStr">
        <is>
          <t>667067</t>
        </is>
      </c>
      <c r="AB36" t="inlineStr">
        <is>
          <t>76963</t>
        </is>
      </c>
      <c r="AC36" t="inlineStr">
        <is>
          <t>80000</t>
        </is>
      </c>
      <c r="AD36" t="inlineStr">
        <is>
          <t>351049</t>
        </is>
      </c>
      <c r="AE36" t="inlineStr">
        <is>
          <t>379500</t>
        </is>
      </c>
      <c r="AF36" t="inlineStr">
        <is>
          <t>88900</t>
        </is>
      </c>
      <c r="AG36" t="inlineStr">
        <is>
          <t>100000</t>
        </is>
      </c>
      <c r="AH36" t="inlineStr">
        <is>
          <t>185006</t>
        </is>
      </c>
      <c r="AI36" t="inlineStr">
        <is>
          <t>200000</t>
        </is>
      </c>
      <c r="AJ36" t="inlineStr">
        <is>
          <t>44450</t>
        </is>
      </c>
      <c r="AK36" t="inlineStr">
        <is>
          <t>50000</t>
        </is>
      </c>
      <c r="AL36" t="inlineStr">
        <is>
          <t>0</t>
        </is>
      </c>
      <c r="AM36" t="inlineStr">
        <is>
          <t>0</t>
        </is>
      </c>
      <c r="AN36" t="n">
        <v>517703</v>
      </c>
      <c r="AO36" t="n">
        <v>857000</v>
      </c>
      <c r="AP36" t="inlineStr">
        <is>
          <t>126050</t>
        </is>
      </c>
      <c r="AQ36" t="inlineStr">
        <is>
          <t>241104</t>
        </is>
      </c>
      <c r="AR36" t="inlineStr">
        <is>
          <t>494</t>
        </is>
      </c>
      <c r="AS36" t="inlineStr">
        <is>
          <t>931</t>
        </is>
      </c>
      <c r="AT36" t="inlineStr">
        <is>
          <t>75812</t>
        </is>
      </c>
      <c r="AU36" t="inlineStr">
        <is>
          <t>120000</t>
        </is>
      </c>
      <c r="AV36" t="inlineStr">
        <is>
          <t>223062</t>
        </is>
      </c>
      <c r="AW36" t="inlineStr">
        <is>
          <t>400000</t>
        </is>
      </c>
      <c r="AX36" t="inlineStr">
        <is>
          <t>1577877</t>
        </is>
      </c>
      <c r="AY36" t="inlineStr">
        <is>
          <t>2612000</t>
        </is>
      </c>
      <c r="AZ36" t="n">
        <v>843.1764139303299</v>
      </c>
      <c r="BA36" t="n">
        <v>-4231035</v>
      </c>
      <c r="BB36" t="n">
        <v>-2520997</v>
      </c>
      <c r="BC36" t="inlineStr">
        <is>
          <t>0</t>
        </is>
      </c>
      <c r="BD36" t="inlineStr">
        <is>
          <t>0</t>
        </is>
      </c>
      <c r="BE36" t="n">
        <v>0</v>
      </c>
      <c r="BF36" t="inlineStr">
        <is>
          <t>517703</t>
        </is>
      </c>
      <c r="BG36" t="inlineStr">
        <is>
          <t>0</t>
        </is>
      </c>
      <c r="BH36" t="inlineStr">
        <is>
          <t>857000</t>
        </is>
      </c>
      <c r="BI36" t="inlineStr">
        <is>
          <t>0</t>
        </is>
      </c>
    </row>
    <row r="37">
      <c r="A37" t="inlineStr">
        <is>
          <t>United States</t>
        </is>
      </c>
      <c r="B37" t="inlineStr">
        <is>
          <t>Seagrass</t>
        </is>
      </c>
      <c r="C37" t="inlineStr">
        <is>
          <t>Conservation</t>
        </is>
      </c>
      <c r="D37" t="inlineStr"/>
      <c r="E37" t="inlineStr">
        <is>
          <t>Large</t>
        </is>
      </c>
      <c r="F37" t="n">
        <v>4000</v>
      </c>
      <c r="G37" t="inlineStr">
        <is>
          <t>Market price</t>
        </is>
      </c>
      <c r="H37" t="n">
        <v>947084624.2706754</v>
      </c>
      <c r="I37" t="inlineStr">
        <is>
          <t>USA</t>
        </is>
      </c>
      <c r="J37" t="n">
        <v>2000</v>
      </c>
      <c r="K37" t="inlineStr">
        <is>
          <t>United States Seagrass Conservation 4000</t>
        </is>
      </c>
      <c r="L37" t="inlineStr">
        <is>
          <t>3875358</t>
        </is>
      </c>
      <c r="M37" t="inlineStr">
        <is>
          <t>5575076</t>
        </is>
      </c>
      <c r="N37" t="n">
        <v>0.004091881444051856</v>
      </c>
      <c r="O37" t="n">
        <v>0.005886565843356624</v>
      </c>
      <c r="P37" t="inlineStr">
        <is>
          <t>1475926</t>
        </is>
      </c>
      <c r="Q37" t="inlineStr">
        <is>
          <t>1576567</t>
        </is>
      </c>
      <c r="R37" t="inlineStr">
        <is>
          <t>2399432</t>
        </is>
      </c>
      <c r="S37" t="inlineStr">
        <is>
          <t>3998509</t>
        </is>
      </c>
      <c r="T37" t="n">
        <v>104904</v>
      </c>
      <c r="U37" t="n">
        <v>5819</v>
      </c>
      <c r="V37" t="n">
        <v>832</v>
      </c>
      <c r="W37" t="n">
        <v>832</v>
      </c>
      <c r="X37" t="inlineStr">
        <is>
          <t>100000</t>
        </is>
      </c>
      <c r="Y37" t="inlineStr">
        <is>
          <t>100000</t>
        </is>
      </c>
      <c r="Z37" t="inlineStr">
        <is>
          <t>629559</t>
        </is>
      </c>
      <c r="AA37" t="inlineStr">
        <is>
          <t>667067</t>
        </is>
      </c>
      <c r="AB37" t="inlineStr">
        <is>
          <t>76963</t>
        </is>
      </c>
      <c r="AC37" t="inlineStr">
        <is>
          <t>80000</t>
        </is>
      </c>
      <c r="AD37" t="inlineStr">
        <is>
          <t>351049</t>
        </is>
      </c>
      <c r="AE37" t="inlineStr">
        <is>
          <t>379500</t>
        </is>
      </c>
      <c r="AF37" t="inlineStr">
        <is>
          <t>88900</t>
        </is>
      </c>
      <c r="AG37" t="inlineStr">
        <is>
          <t>100000</t>
        </is>
      </c>
      <c r="AH37" t="inlineStr">
        <is>
          <t>185006</t>
        </is>
      </c>
      <c r="AI37" t="inlineStr">
        <is>
          <t>200000</t>
        </is>
      </c>
      <c r="AJ37" t="inlineStr">
        <is>
          <t>44450</t>
        </is>
      </c>
      <c r="AK37" t="inlineStr">
        <is>
          <t>50000</t>
        </is>
      </c>
      <c r="AL37" t="inlineStr">
        <is>
          <t>0</t>
        </is>
      </c>
      <c r="AM37" t="inlineStr">
        <is>
          <t>0</t>
        </is>
      </c>
      <c r="AN37" t="n">
        <v>517703</v>
      </c>
      <c r="AO37" t="n">
        <v>857000</v>
      </c>
      <c r="AP37" t="inlineStr">
        <is>
          <t>4485</t>
        </is>
      </c>
      <c r="AQ37" t="inlineStr">
        <is>
          <t>8578</t>
        </is>
      </c>
      <c r="AR37" t="inlineStr">
        <is>
          <t>494</t>
        </is>
      </c>
      <c r="AS37" t="inlineStr">
        <is>
          <t>931</t>
        </is>
      </c>
      <c r="AT37" t="inlineStr">
        <is>
          <t>75812</t>
        </is>
      </c>
      <c r="AU37" t="inlineStr">
        <is>
          <t>120000</t>
        </is>
      </c>
      <c r="AV37" t="inlineStr">
        <is>
          <t>223062</t>
        </is>
      </c>
      <c r="AW37" t="inlineStr">
        <is>
          <t>400000</t>
        </is>
      </c>
      <c r="AX37" t="inlineStr">
        <is>
          <t>1577877</t>
        </is>
      </c>
      <c r="AY37" t="inlineStr">
        <is>
          <t>2612000</t>
        </is>
      </c>
      <c r="AZ37" t="n">
        <v>30</v>
      </c>
      <c r="BA37" t="n">
        <v>-3998509</v>
      </c>
      <c r="BB37" t="n">
        <v>-2399432</v>
      </c>
      <c r="BC37" t="inlineStr">
        <is>
          <t>0</t>
        </is>
      </c>
      <c r="BD37" t="inlineStr">
        <is>
          <t>0</t>
        </is>
      </c>
      <c r="BE37" t="n">
        <v>0</v>
      </c>
      <c r="BF37" t="inlineStr">
        <is>
          <t>517703</t>
        </is>
      </c>
      <c r="BG37" t="inlineStr">
        <is>
          <t>0</t>
        </is>
      </c>
      <c r="BH37" t="inlineStr">
        <is>
          <t>857000</t>
        </is>
      </c>
      <c r="BI37" t="inlineStr">
        <is>
          <t>0</t>
        </is>
      </c>
    </row>
    <row r="38">
      <c r="A38" t="inlineStr">
        <is>
          <t>United States</t>
        </is>
      </c>
      <c r="B38" t="inlineStr">
        <is>
          <t>Salt marsh</t>
        </is>
      </c>
      <c r="C38" t="inlineStr">
        <is>
          <t>Restoration</t>
        </is>
      </c>
      <c r="D38" t="inlineStr">
        <is>
          <t>Planting</t>
        </is>
      </c>
      <c r="E38" t="inlineStr">
        <is>
          <t>Small</t>
        </is>
      </c>
      <c r="F38" t="n">
        <v>100</v>
      </c>
      <c r="G38" t="inlineStr">
        <is>
          <t>Opex breakeven</t>
        </is>
      </c>
      <c r="H38" t="n">
        <v>947084624.2706754</v>
      </c>
      <c r="I38" t="inlineStr">
        <is>
          <t>USA</t>
        </is>
      </c>
      <c r="J38" t="n">
        <v>500</v>
      </c>
      <c r="K38" t="inlineStr">
        <is>
          <t>United States Salt marsh Restoration 100</t>
        </is>
      </c>
      <c r="L38" t="inlineStr">
        <is>
          <t>6666899</t>
        </is>
      </c>
      <c r="M38" t="inlineStr">
        <is>
          <t>8840518</t>
        </is>
      </c>
      <c r="N38" t="n">
        <v>0.00703939102076966</v>
      </c>
      <c r="O38" t="n">
        <v>0.009334454148495808</v>
      </c>
      <c r="P38" t="inlineStr">
        <is>
          <t>3640124</t>
        </is>
      </c>
      <c r="Q38" t="inlineStr">
        <is>
          <t>4010994</t>
        </is>
      </c>
      <c r="R38" t="inlineStr">
        <is>
          <t>3026776</t>
        </is>
      </c>
      <c r="S38" t="inlineStr">
        <is>
          <t>4829524</t>
        </is>
      </c>
      <c r="T38" t="n">
        <v>166737</v>
      </c>
      <c r="U38" t="n">
        <v>5339</v>
      </c>
      <c r="V38" t="n">
        <v>1561</v>
      </c>
      <c r="W38" t="n">
        <v>1561</v>
      </c>
      <c r="X38" t="inlineStr">
        <is>
          <t>100000</t>
        </is>
      </c>
      <c r="Y38" t="inlineStr">
        <is>
          <t>100000</t>
        </is>
      </c>
      <c r="Z38" t="inlineStr">
        <is>
          <t>629559</t>
        </is>
      </c>
      <c r="AA38" t="inlineStr">
        <is>
          <t>667067</t>
        </is>
      </c>
      <c r="AB38" t="inlineStr">
        <is>
          <t>76963</t>
        </is>
      </c>
      <c r="AC38" t="inlineStr">
        <is>
          <t>80000</t>
        </is>
      </c>
      <c r="AD38" t="inlineStr">
        <is>
          <t>351049</t>
        </is>
      </c>
      <c r="AE38" t="inlineStr">
        <is>
          <t>379500</t>
        </is>
      </c>
      <c r="AF38" t="inlineStr">
        <is>
          <t>88900</t>
        </is>
      </c>
      <c r="AG38" t="inlineStr">
        <is>
          <t>100000</t>
        </is>
      </c>
      <c r="AH38" t="inlineStr">
        <is>
          <t>185006</t>
        </is>
      </c>
      <c r="AI38" t="inlineStr">
        <is>
          <t>200000</t>
        </is>
      </c>
      <c r="AJ38" t="inlineStr">
        <is>
          <t>44450</t>
        </is>
      </c>
      <c r="AK38" t="inlineStr">
        <is>
          <t>50000</t>
        </is>
      </c>
      <c r="AL38" t="inlineStr">
        <is>
          <t>2164197</t>
        </is>
      </c>
      <c r="AM38" t="inlineStr">
        <is>
          <t>2434428</t>
        </is>
      </c>
      <c r="AN38" t="n">
        <v>998171</v>
      </c>
      <c r="AO38" t="n">
        <v>1441263</v>
      </c>
      <c r="AP38" t="inlineStr">
        <is>
          <t>151339</t>
        </is>
      </c>
      <c r="AQ38" t="inlineStr">
        <is>
          <t>255407</t>
        </is>
      </c>
      <c r="AR38" t="inlineStr">
        <is>
          <t>516</t>
        </is>
      </c>
      <c r="AS38" t="inlineStr">
        <is>
          <t>854</t>
        </is>
      </c>
      <c r="AT38" t="inlineStr">
        <is>
          <t>75812</t>
        </is>
      </c>
      <c r="AU38" t="inlineStr">
        <is>
          <t>120000</t>
        </is>
      </c>
      <c r="AV38" t="inlineStr">
        <is>
          <t>223062</t>
        </is>
      </c>
      <c r="AW38" t="inlineStr">
        <is>
          <t>400000</t>
        </is>
      </c>
      <c r="AX38" t="inlineStr">
        <is>
          <t>1577877</t>
        </is>
      </c>
      <c r="AY38" t="inlineStr">
        <is>
          <t>2612000</t>
        </is>
      </c>
      <c r="AZ38" t="n">
        <v>1019.172781086065</v>
      </c>
      <c r="BA38" t="n">
        <v>-4829524</v>
      </c>
      <c r="BB38" t="n">
        <v>-3026776</v>
      </c>
      <c r="BC38" t="inlineStr">
        <is>
          <t>0</t>
        </is>
      </c>
      <c r="BD38" t="inlineStr">
        <is>
          <t>0</t>
        </is>
      </c>
      <c r="BE38" t="n">
        <v>0</v>
      </c>
      <c r="BF38" t="inlineStr">
        <is>
          <t>517703</t>
        </is>
      </c>
      <c r="BG38" t="inlineStr">
        <is>
          <t>480468</t>
        </is>
      </c>
      <c r="BH38" t="inlineStr">
        <is>
          <t>857000</t>
        </is>
      </c>
      <c r="BI38" t="inlineStr">
        <is>
          <t>584263</t>
        </is>
      </c>
    </row>
    <row r="39">
      <c r="A39" t="inlineStr">
        <is>
          <t>United States</t>
        </is>
      </c>
      <c r="B39" t="inlineStr">
        <is>
          <t>Salt marsh</t>
        </is>
      </c>
      <c r="C39" t="inlineStr">
        <is>
          <t>Restoration</t>
        </is>
      </c>
      <c r="D39" t="inlineStr">
        <is>
          <t>Hydrology</t>
        </is>
      </c>
      <c r="E39" t="inlineStr">
        <is>
          <t>Small</t>
        </is>
      </c>
      <c r="F39" t="n">
        <v>100</v>
      </c>
      <c r="G39" t="inlineStr">
        <is>
          <t>Opex breakeven</t>
        </is>
      </c>
      <c r="H39" t="n">
        <v>947084624.2706754</v>
      </c>
      <c r="I39" t="inlineStr">
        <is>
          <t>USA</t>
        </is>
      </c>
      <c r="J39" t="n">
        <v>500</v>
      </c>
      <c r="K39" t="inlineStr">
        <is>
          <t>United States Salt marsh Restoration 100</t>
        </is>
      </c>
      <c r="L39" t="inlineStr">
        <is>
          <t>24810512</t>
        </is>
      </c>
      <c r="M39" t="inlineStr">
        <is>
          <t>29644050</t>
        </is>
      </c>
      <c r="N39" t="n">
        <v>0.02619672135328553</v>
      </c>
      <c r="O39" t="n">
        <v>0.03130031809230151</v>
      </c>
      <c r="P39" t="inlineStr">
        <is>
          <t>18346775</t>
        </is>
      </c>
      <c r="Q39" t="inlineStr">
        <is>
          <t>20553977</t>
        </is>
      </c>
      <c r="R39" t="inlineStr">
        <is>
          <t>6463737</t>
        </is>
      </c>
      <c r="S39" t="inlineStr">
        <is>
          <t>9090073</t>
        </is>
      </c>
      <c r="T39" t="n">
        <v>166737</v>
      </c>
      <c r="U39" t="n">
        <v>6673</v>
      </c>
      <c r="V39" t="n">
        <v>4647</v>
      </c>
      <c r="W39" t="n">
        <v>4647</v>
      </c>
      <c r="X39" t="inlineStr">
        <is>
          <t>100000</t>
        </is>
      </c>
      <c r="Y39" t="inlineStr">
        <is>
          <t>100000</t>
        </is>
      </c>
      <c r="Z39" t="inlineStr">
        <is>
          <t>629559</t>
        </is>
      </c>
      <c r="AA39" t="inlineStr">
        <is>
          <t>667067</t>
        </is>
      </c>
      <c r="AB39" t="inlineStr">
        <is>
          <t>76963</t>
        </is>
      </c>
      <c r="AC39" t="inlineStr">
        <is>
          <t>80000</t>
        </is>
      </c>
      <c r="AD39" t="inlineStr">
        <is>
          <t>351049</t>
        </is>
      </c>
      <c r="AE39" t="inlineStr">
        <is>
          <t>379500</t>
        </is>
      </c>
      <c r="AF39" t="inlineStr">
        <is>
          <t>88900</t>
        </is>
      </c>
      <c r="AG39" t="inlineStr">
        <is>
          <t>100000</t>
        </is>
      </c>
      <c r="AH39" t="inlineStr">
        <is>
          <t>185006</t>
        </is>
      </c>
      <c r="AI39" t="inlineStr">
        <is>
          <t>200000</t>
        </is>
      </c>
      <c r="AJ39" t="inlineStr">
        <is>
          <t>44450</t>
        </is>
      </c>
      <c r="AK39" t="inlineStr">
        <is>
          <t>50000</t>
        </is>
      </c>
      <c r="AL39" t="inlineStr">
        <is>
          <t>16870849</t>
        </is>
      </c>
      <c r="AM39" t="inlineStr">
        <is>
          <t>18977410</t>
        </is>
      </c>
      <c r="AN39" t="n">
        <v>4263154</v>
      </c>
      <c r="AO39" t="n">
        <v>5411578</v>
      </c>
      <c r="AP39" t="inlineStr">
        <is>
          <t>323187</t>
        </is>
      </c>
      <c r="AQ39" t="inlineStr">
        <is>
          <t>545427</t>
        </is>
      </c>
      <c r="AR39" t="inlineStr">
        <is>
          <t>645</t>
        </is>
      </c>
      <c r="AS39" t="inlineStr">
        <is>
          <t>1068</t>
        </is>
      </c>
      <c r="AT39" t="inlineStr">
        <is>
          <t>75812</t>
        </is>
      </c>
      <c r="AU39" t="inlineStr">
        <is>
          <t>120000</t>
        </is>
      </c>
      <c r="AV39" t="inlineStr">
        <is>
          <t>223062</t>
        </is>
      </c>
      <c r="AW39" t="inlineStr">
        <is>
          <t>400000</t>
        </is>
      </c>
      <c r="AX39" t="inlineStr">
        <is>
          <t>1577877</t>
        </is>
      </c>
      <c r="AY39" t="inlineStr">
        <is>
          <t>2612000</t>
        </is>
      </c>
      <c r="AZ39" t="n">
        <v>1741.170119483362</v>
      </c>
      <c r="BA39" t="n">
        <v>-9090073</v>
      </c>
      <c r="BB39" t="n">
        <v>-6463737</v>
      </c>
      <c r="BC39" t="inlineStr">
        <is>
          <t>0</t>
        </is>
      </c>
      <c r="BD39" t="inlineStr">
        <is>
          <t>0</t>
        </is>
      </c>
      <c r="BE39" t="n">
        <v>0</v>
      </c>
      <c r="BF39" t="inlineStr">
        <is>
          <t>517703</t>
        </is>
      </c>
      <c r="BG39" t="inlineStr">
        <is>
          <t>3745451</t>
        </is>
      </c>
      <c r="BH39" t="inlineStr">
        <is>
          <t>857000</t>
        </is>
      </c>
      <c r="BI39" t="inlineStr">
        <is>
          <t>4554578</t>
        </is>
      </c>
    </row>
    <row r="40">
      <c r="A40" t="inlineStr">
        <is>
          <t>United States</t>
        </is>
      </c>
      <c r="B40" t="inlineStr">
        <is>
          <t>Salt marsh</t>
        </is>
      </c>
      <c r="C40" t="inlineStr">
        <is>
          <t>Restoration</t>
        </is>
      </c>
      <c r="D40" t="inlineStr">
        <is>
          <t>Hybrid</t>
        </is>
      </c>
      <c r="E40" t="inlineStr">
        <is>
          <t>Small</t>
        </is>
      </c>
      <c r="F40" t="n">
        <v>100</v>
      </c>
      <c r="G40" t="inlineStr">
        <is>
          <t>Opex breakeven</t>
        </is>
      </c>
      <c r="H40" t="n">
        <v>947084624.2706754</v>
      </c>
      <c r="I40" t="inlineStr">
        <is>
          <t>USA</t>
        </is>
      </c>
      <c r="J40" t="n">
        <v>500</v>
      </c>
      <c r="K40" t="inlineStr">
        <is>
          <t>United States Salt marsh Restoration 100</t>
        </is>
      </c>
      <c r="L40" t="inlineStr">
        <is>
          <t>23370244</t>
        </is>
      </c>
      <c r="M40" t="inlineStr">
        <is>
          <t>27992640</t>
        </is>
      </c>
      <c r="N40" t="n">
        <v>0.02467598290701509</v>
      </c>
      <c r="O40" t="n">
        <v>0.02955664075061549</v>
      </c>
      <c r="P40" t="inlineStr">
        <is>
          <t>17179330</t>
        </is>
      </c>
      <c r="Q40" t="inlineStr">
        <is>
          <t>19240760</t>
        </is>
      </c>
      <c r="R40" t="inlineStr">
        <is>
          <t>6190914</t>
        </is>
      </c>
      <c r="S40" t="inlineStr">
        <is>
          <t>8751880</t>
        </is>
      </c>
      <c r="T40" t="n">
        <v>166737</v>
      </c>
      <c r="U40" t="n">
        <v>6673</v>
      </c>
      <c r="V40" t="n">
        <v>4378</v>
      </c>
      <c r="W40" t="n">
        <v>4378</v>
      </c>
      <c r="X40" t="inlineStr">
        <is>
          <t>100000</t>
        </is>
      </c>
      <c r="Y40" t="inlineStr">
        <is>
          <t>100000</t>
        </is>
      </c>
      <c r="Z40" t="inlineStr">
        <is>
          <t>629559</t>
        </is>
      </c>
      <c r="AA40" t="inlineStr">
        <is>
          <t>667067</t>
        </is>
      </c>
      <c r="AB40" t="inlineStr">
        <is>
          <t>76963</t>
        </is>
      </c>
      <c r="AC40" t="inlineStr">
        <is>
          <t>80000</t>
        </is>
      </c>
      <c r="AD40" t="inlineStr">
        <is>
          <t>351049</t>
        </is>
      </c>
      <c r="AE40" t="inlineStr">
        <is>
          <t>379500</t>
        </is>
      </c>
      <c r="AF40" t="inlineStr">
        <is>
          <t>88900</t>
        </is>
      </c>
      <c r="AG40" t="inlineStr">
        <is>
          <t>100000</t>
        </is>
      </c>
      <c r="AH40" t="inlineStr">
        <is>
          <t>185006</t>
        </is>
      </c>
      <c r="AI40" t="inlineStr">
        <is>
          <t>200000</t>
        </is>
      </c>
      <c r="AJ40" t="inlineStr">
        <is>
          <t>44450</t>
        </is>
      </c>
      <c r="AK40" t="inlineStr">
        <is>
          <t>50000</t>
        </is>
      </c>
      <c r="AL40" t="inlineStr">
        <is>
          <t>15703404</t>
        </is>
      </c>
      <c r="AM40" t="inlineStr">
        <is>
          <t>17664194</t>
        </is>
      </c>
      <c r="AN40" t="n">
        <v>4003973</v>
      </c>
      <c r="AO40" t="n">
        <v>5096406</v>
      </c>
      <c r="AP40" t="inlineStr">
        <is>
          <t>309546</t>
        </is>
      </c>
      <c r="AQ40" t="inlineStr">
        <is>
          <t>522406</t>
        </is>
      </c>
      <c r="AR40" t="inlineStr">
        <is>
          <t>645</t>
        </is>
      </c>
      <c r="AS40" t="inlineStr">
        <is>
          <t>1068</t>
        </is>
      </c>
      <c r="AT40" t="inlineStr">
        <is>
          <t>75812</t>
        </is>
      </c>
      <c r="AU40" t="inlineStr">
        <is>
          <t>120000</t>
        </is>
      </c>
      <c r="AV40" t="inlineStr">
        <is>
          <t>223062</t>
        </is>
      </c>
      <c r="AW40" t="inlineStr">
        <is>
          <t>400000</t>
        </is>
      </c>
      <c r="AX40" t="inlineStr">
        <is>
          <t>1577877</t>
        </is>
      </c>
      <c r="AY40" t="inlineStr">
        <is>
          <t>2612000</t>
        </is>
      </c>
      <c r="AZ40" t="n">
        <v>1667.678545059146</v>
      </c>
      <c r="BA40" t="n">
        <v>-8751880</v>
      </c>
      <c r="BB40" t="n">
        <v>-6190914</v>
      </c>
      <c r="BC40" t="inlineStr">
        <is>
          <t>0</t>
        </is>
      </c>
      <c r="BD40" t="inlineStr">
        <is>
          <t>0</t>
        </is>
      </c>
      <c r="BE40" t="n">
        <v>0</v>
      </c>
      <c r="BF40" t="inlineStr">
        <is>
          <t>517703</t>
        </is>
      </c>
      <c r="BG40" t="inlineStr">
        <is>
          <t>3486270</t>
        </is>
      </c>
      <c r="BH40" t="inlineStr">
        <is>
          <t>857000</t>
        </is>
      </c>
      <c r="BI40" t="inlineStr">
        <is>
          <t>4239406</t>
        </is>
      </c>
    </row>
    <row r="41">
      <c r="A41" t="inlineStr">
        <is>
          <t>United States</t>
        </is>
      </c>
      <c r="B41" t="inlineStr">
        <is>
          <t>Salt marsh</t>
        </is>
      </c>
      <c r="C41" t="inlineStr">
        <is>
          <t>Restoration</t>
        </is>
      </c>
      <c r="D41" t="inlineStr">
        <is>
          <t>Planting</t>
        </is>
      </c>
      <c r="E41" t="inlineStr">
        <is>
          <t>Small</t>
        </is>
      </c>
      <c r="F41" t="n">
        <v>100</v>
      </c>
      <c r="G41" t="inlineStr">
        <is>
          <t>Market price</t>
        </is>
      </c>
      <c r="H41" t="n">
        <v>947084624.2706754</v>
      </c>
      <c r="I41" t="inlineStr">
        <is>
          <t>USA</t>
        </is>
      </c>
      <c r="J41" t="n">
        <v>500</v>
      </c>
      <c r="K41" t="inlineStr">
        <is>
          <t>United States Salt marsh Restoration 100</t>
        </is>
      </c>
      <c r="L41" t="inlineStr">
        <is>
          <t>6520015</t>
        </is>
      </c>
      <c r="M41" t="inlineStr">
        <is>
          <t>8592629</t>
        </is>
      </c>
      <c r="N41" t="n">
        <v>0.006884300339075708</v>
      </c>
      <c r="O41" t="n">
        <v>0.009072715129988468</v>
      </c>
      <c r="P41" t="inlineStr">
        <is>
          <t>3640124</t>
        </is>
      </c>
      <c r="Q41" t="inlineStr">
        <is>
          <t>4010994</t>
        </is>
      </c>
      <c r="R41" t="inlineStr">
        <is>
          <t>2879892</t>
        </is>
      </c>
      <c r="S41" t="inlineStr">
        <is>
          <t>4581635</t>
        </is>
      </c>
      <c r="T41" t="n">
        <v>166737</v>
      </c>
      <c r="U41" t="n">
        <v>5339</v>
      </c>
      <c r="V41" t="n">
        <v>1527</v>
      </c>
      <c r="W41" t="n">
        <v>1527</v>
      </c>
      <c r="X41" t="inlineStr">
        <is>
          <t>100000</t>
        </is>
      </c>
      <c r="Y41" t="inlineStr">
        <is>
          <t>100000</t>
        </is>
      </c>
      <c r="Z41" t="inlineStr">
        <is>
          <t>629559</t>
        </is>
      </c>
      <c r="AA41" t="inlineStr">
        <is>
          <t>667067</t>
        </is>
      </c>
      <c r="AB41" t="inlineStr">
        <is>
          <t>76963</t>
        </is>
      </c>
      <c r="AC41" t="inlineStr">
        <is>
          <t>80000</t>
        </is>
      </c>
      <c r="AD41" t="inlineStr">
        <is>
          <t>351049</t>
        </is>
      </c>
      <c r="AE41" t="inlineStr">
        <is>
          <t>379500</t>
        </is>
      </c>
      <c r="AF41" t="inlineStr">
        <is>
          <t>88900</t>
        </is>
      </c>
      <c r="AG41" t="inlineStr">
        <is>
          <t>100000</t>
        </is>
      </c>
      <c r="AH41" t="inlineStr">
        <is>
          <t>185006</t>
        </is>
      </c>
      <c r="AI41" t="inlineStr">
        <is>
          <t>200000</t>
        </is>
      </c>
      <c r="AJ41" t="inlineStr">
        <is>
          <t>44450</t>
        </is>
      </c>
      <c r="AK41" t="inlineStr">
        <is>
          <t>50000</t>
        </is>
      </c>
      <c r="AL41" t="inlineStr">
        <is>
          <t>2164197</t>
        </is>
      </c>
      <c r="AM41" t="inlineStr">
        <is>
          <t>2434428</t>
        </is>
      </c>
      <c r="AN41" t="n">
        <v>998171</v>
      </c>
      <c r="AO41" t="n">
        <v>1441263</v>
      </c>
      <c r="AP41" t="inlineStr">
        <is>
          <t>4455</t>
        </is>
      </c>
      <c r="AQ41" t="inlineStr">
        <is>
          <t>7518</t>
        </is>
      </c>
      <c r="AR41" t="inlineStr">
        <is>
          <t>516</t>
        </is>
      </c>
      <c r="AS41" t="inlineStr">
        <is>
          <t>854</t>
        </is>
      </c>
      <c r="AT41" t="inlineStr">
        <is>
          <t>75812</t>
        </is>
      </c>
      <c r="AU41" t="inlineStr">
        <is>
          <t>120000</t>
        </is>
      </c>
      <c r="AV41" t="inlineStr">
        <is>
          <t>223062</t>
        </is>
      </c>
      <c r="AW41" t="inlineStr">
        <is>
          <t>400000</t>
        </is>
      </c>
      <c r="AX41" t="inlineStr">
        <is>
          <t>1577877</t>
        </is>
      </c>
      <c r="AY41" t="inlineStr">
        <is>
          <t>2612000</t>
        </is>
      </c>
      <c r="AZ41" t="n">
        <v>30</v>
      </c>
      <c r="BA41" t="n">
        <v>-4581635</v>
      </c>
      <c r="BB41" t="n">
        <v>-2879892</v>
      </c>
      <c r="BC41" t="inlineStr">
        <is>
          <t>0</t>
        </is>
      </c>
      <c r="BD41" t="inlineStr">
        <is>
          <t>0</t>
        </is>
      </c>
      <c r="BE41" t="n">
        <v>0</v>
      </c>
      <c r="BF41" t="inlineStr">
        <is>
          <t>517703</t>
        </is>
      </c>
      <c r="BG41" t="inlineStr">
        <is>
          <t>480468</t>
        </is>
      </c>
      <c r="BH41" t="inlineStr">
        <is>
          <t>857000</t>
        </is>
      </c>
      <c r="BI41" t="inlineStr">
        <is>
          <t>584263</t>
        </is>
      </c>
    </row>
    <row r="42">
      <c r="A42" t="inlineStr">
        <is>
          <t>United States</t>
        </is>
      </c>
      <c r="B42" t="inlineStr">
        <is>
          <t>Salt marsh</t>
        </is>
      </c>
      <c r="C42" t="inlineStr">
        <is>
          <t>Restoration</t>
        </is>
      </c>
      <c r="D42" t="inlineStr">
        <is>
          <t>Hydrology</t>
        </is>
      </c>
      <c r="E42" t="inlineStr">
        <is>
          <t>Small</t>
        </is>
      </c>
      <c r="F42" t="n">
        <v>100</v>
      </c>
      <c r="G42" t="inlineStr">
        <is>
          <t>Market price</t>
        </is>
      </c>
      <c r="H42" t="n">
        <v>947084624.2706754</v>
      </c>
      <c r="I42" t="inlineStr">
        <is>
          <t>USA</t>
        </is>
      </c>
      <c r="J42" t="n">
        <v>500</v>
      </c>
      <c r="K42" t="inlineStr">
        <is>
          <t>United States Salt marsh Restoration 100</t>
        </is>
      </c>
      <c r="L42" t="inlineStr">
        <is>
          <t>24492893</t>
        </is>
      </c>
      <c r="M42" t="inlineStr">
        <is>
          <t>29108021</t>
        </is>
      </c>
      <c r="N42" t="n">
        <v>0.02586135639026061</v>
      </c>
      <c r="O42" t="n">
        <v>0.03073434015721173</v>
      </c>
      <c r="P42" t="inlineStr">
        <is>
          <t>18346775</t>
        </is>
      </c>
      <c r="Q42" t="inlineStr">
        <is>
          <t>20553977</t>
        </is>
      </c>
      <c r="R42" t="inlineStr">
        <is>
          <t>6146118</t>
        </is>
      </c>
      <c r="S42" t="inlineStr">
        <is>
          <t>8554044</t>
        </is>
      </c>
      <c r="T42" t="n">
        <v>166737</v>
      </c>
      <c r="U42" t="n">
        <v>6673</v>
      </c>
      <c r="V42" t="n">
        <v>4588</v>
      </c>
      <c r="W42" t="n">
        <v>4588</v>
      </c>
      <c r="X42" t="inlineStr">
        <is>
          <t>100000</t>
        </is>
      </c>
      <c r="Y42" t="inlineStr">
        <is>
          <t>100000</t>
        </is>
      </c>
      <c r="Z42" t="inlineStr">
        <is>
          <t>629559</t>
        </is>
      </c>
      <c r="AA42" t="inlineStr">
        <is>
          <t>667067</t>
        </is>
      </c>
      <c r="AB42" t="inlineStr">
        <is>
          <t>76963</t>
        </is>
      </c>
      <c r="AC42" t="inlineStr">
        <is>
          <t>80000</t>
        </is>
      </c>
      <c r="AD42" t="inlineStr">
        <is>
          <t>351049</t>
        </is>
      </c>
      <c r="AE42" t="inlineStr">
        <is>
          <t>379500</t>
        </is>
      </c>
      <c r="AF42" t="inlineStr">
        <is>
          <t>88900</t>
        </is>
      </c>
      <c r="AG42" t="inlineStr">
        <is>
          <t>100000</t>
        </is>
      </c>
      <c r="AH42" t="inlineStr">
        <is>
          <t>185006</t>
        </is>
      </c>
      <c r="AI42" t="inlineStr">
        <is>
          <t>200000</t>
        </is>
      </c>
      <c r="AJ42" t="inlineStr">
        <is>
          <t>44450</t>
        </is>
      </c>
      <c r="AK42" t="inlineStr">
        <is>
          <t>50000</t>
        </is>
      </c>
      <c r="AL42" t="inlineStr">
        <is>
          <t>16870849</t>
        </is>
      </c>
      <c r="AM42" t="inlineStr">
        <is>
          <t>18977410</t>
        </is>
      </c>
      <c r="AN42" t="n">
        <v>4263154</v>
      </c>
      <c r="AO42" t="n">
        <v>5411578</v>
      </c>
      <c r="AP42" t="inlineStr">
        <is>
          <t>5568</t>
        </is>
      </c>
      <c r="AQ42" t="inlineStr">
        <is>
          <t>9398</t>
        </is>
      </c>
      <c r="AR42" t="inlineStr">
        <is>
          <t>645</t>
        </is>
      </c>
      <c r="AS42" t="inlineStr">
        <is>
          <t>1068</t>
        </is>
      </c>
      <c r="AT42" t="inlineStr">
        <is>
          <t>75812</t>
        </is>
      </c>
      <c r="AU42" t="inlineStr">
        <is>
          <t>120000</t>
        </is>
      </c>
      <c r="AV42" t="inlineStr">
        <is>
          <t>223062</t>
        </is>
      </c>
      <c r="AW42" t="inlineStr">
        <is>
          <t>400000</t>
        </is>
      </c>
      <c r="AX42" t="inlineStr">
        <is>
          <t>1577877</t>
        </is>
      </c>
      <c r="AY42" t="inlineStr">
        <is>
          <t>2612000</t>
        </is>
      </c>
      <c r="AZ42" t="n">
        <v>30</v>
      </c>
      <c r="BA42" t="n">
        <v>-8554044</v>
      </c>
      <c r="BB42" t="n">
        <v>-6146118</v>
      </c>
      <c r="BC42" t="inlineStr">
        <is>
          <t>0</t>
        </is>
      </c>
      <c r="BD42" t="inlineStr">
        <is>
          <t>0</t>
        </is>
      </c>
      <c r="BE42" t="n">
        <v>0</v>
      </c>
      <c r="BF42" t="inlineStr">
        <is>
          <t>517703</t>
        </is>
      </c>
      <c r="BG42" t="inlineStr">
        <is>
          <t>3745451</t>
        </is>
      </c>
      <c r="BH42" t="inlineStr">
        <is>
          <t>857000</t>
        </is>
      </c>
      <c r="BI42" t="inlineStr">
        <is>
          <t>4554578</t>
        </is>
      </c>
    </row>
    <row r="43">
      <c r="A43" t="inlineStr">
        <is>
          <t>United States</t>
        </is>
      </c>
      <c r="B43" t="inlineStr">
        <is>
          <t>Salt marsh</t>
        </is>
      </c>
      <c r="C43" t="inlineStr">
        <is>
          <t>Restoration</t>
        </is>
      </c>
      <c r="D43" t="inlineStr">
        <is>
          <t>Hybrid</t>
        </is>
      </c>
      <c r="E43" t="inlineStr">
        <is>
          <t>Small</t>
        </is>
      </c>
      <c r="F43" t="n">
        <v>100</v>
      </c>
      <c r="G43" t="inlineStr">
        <is>
          <t>Market price</t>
        </is>
      </c>
      <c r="H43" t="n">
        <v>947084624.2706754</v>
      </c>
      <c r="I43" t="inlineStr">
        <is>
          <t>USA</t>
        </is>
      </c>
      <c r="J43" t="n">
        <v>500</v>
      </c>
      <c r="K43" t="inlineStr">
        <is>
          <t>United States Salt marsh Restoration 100</t>
        </is>
      </c>
      <c r="L43" t="inlineStr">
        <is>
          <t>23066267</t>
        </is>
      </c>
      <c r="M43" t="inlineStr">
        <is>
          <t>27479632</t>
        </is>
      </c>
      <c r="N43" t="n">
        <v>0.02435502214784948</v>
      </c>
      <c r="O43" t="n">
        <v>0.02901497004152225</v>
      </c>
      <c r="P43" t="inlineStr">
        <is>
          <t>17179330</t>
        </is>
      </c>
      <c r="Q43" t="inlineStr">
        <is>
          <t>19240760</t>
        </is>
      </c>
      <c r="R43" t="inlineStr">
        <is>
          <t>5886937</t>
        </is>
      </c>
      <c r="S43" t="inlineStr">
        <is>
          <t>8238872</t>
        </is>
      </c>
      <c r="T43" t="n">
        <v>166737</v>
      </c>
      <c r="U43" t="n">
        <v>6673</v>
      </c>
      <c r="V43" t="n">
        <v>4321</v>
      </c>
      <c r="W43" t="n">
        <v>4321</v>
      </c>
      <c r="X43" t="inlineStr">
        <is>
          <t>100000</t>
        </is>
      </c>
      <c r="Y43" t="inlineStr">
        <is>
          <t>100000</t>
        </is>
      </c>
      <c r="Z43" t="inlineStr">
        <is>
          <t>629559</t>
        </is>
      </c>
      <c r="AA43" t="inlineStr">
        <is>
          <t>667067</t>
        </is>
      </c>
      <c r="AB43" t="inlineStr">
        <is>
          <t>76963</t>
        </is>
      </c>
      <c r="AC43" t="inlineStr">
        <is>
          <t>80000</t>
        </is>
      </c>
      <c r="AD43" t="inlineStr">
        <is>
          <t>351049</t>
        </is>
      </c>
      <c r="AE43" t="inlineStr">
        <is>
          <t>379500</t>
        </is>
      </c>
      <c r="AF43" t="inlineStr">
        <is>
          <t>88900</t>
        </is>
      </c>
      <c r="AG43" t="inlineStr">
        <is>
          <t>100000</t>
        </is>
      </c>
      <c r="AH43" t="inlineStr">
        <is>
          <t>185006</t>
        </is>
      </c>
      <c r="AI43" t="inlineStr">
        <is>
          <t>200000</t>
        </is>
      </c>
      <c r="AJ43" t="inlineStr">
        <is>
          <t>44450</t>
        </is>
      </c>
      <c r="AK43" t="inlineStr">
        <is>
          <t>50000</t>
        </is>
      </c>
      <c r="AL43" t="inlineStr">
        <is>
          <t>15703404</t>
        </is>
      </c>
      <c r="AM43" t="inlineStr">
        <is>
          <t>17664194</t>
        </is>
      </c>
      <c r="AN43" t="n">
        <v>4003973</v>
      </c>
      <c r="AO43" t="n">
        <v>5096406</v>
      </c>
      <c r="AP43" t="inlineStr">
        <is>
          <t>5568</t>
        </is>
      </c>
      <c r="AQ43" t="inlineStr">
        <is>
          <t>9398</t>
        </is>
      </c>
      <c r="AR43" t="inlineStr">
        <is>
          <t>645</t>
        </is>
      </c>
      <c r="AS43" t="inlineStr">
        <is>
          <t>1068</t>
        </is>
      </c>
      <c r="AT43" t="inlineStr">
        <is>
          <t>75812</t>
        </is>
      </c>
      <c r="AU43" t="inlineStr">
        <is>
          <t>120000</t>
        </is>
      </c>
      <c r="AV43" t="inlineStr">
        <is>
          <t>223062</t>
        </is>
      </c>
      <c r="AW43" t="inlineStr">
        <is>
          <t>400000</t>
        </is>
      </c>
      <c r="AX43" t="inlineStr">
        <is>
          <t>1577877</t>
        </is>
      </c>
      <c r="AY43" t="inlineStr">
        <is>
          <t>2612000</t>
        </is>
      </c>
      <c r="AZ43" t="n">
        <v>30</v>
      </c>
      <c r="BA43" t="n">
        <v>-8238872</v>
      </c>
      <c r="BB43" t="n">
        <v>-5886937</v>
      </c>
      <c r="BC43" t="inlineStr">
        <is>
          <t>0</t>
        </is>
      </c>
      <c r="BD43" t="inlineStr">
        <is>
          <t>0</t>
        </is>
      </c>
      <c r="BE43" t="n">
        <v>0</v>
      </c>
      <c r="BF43" t="inlineStr">
        <is>
          <t>517703</t>
        </is>
      </c>
      <c r="BG43" t="inlineStr">
        <is>
          <t>3486270</t>
        </is>
      </c>
      <c r="BH43" t="inlineStr">
        <is>
          <t>857000</t>
        </is>
      </c>
      <c r="BI43" t="inlineStr">
        <is>
          <t>4239406</t>
        </is>
      </c>
    </row>
    <row r="44">
      <c r="A44" t="inlineStr">
        <is>
          <t>United States</t>
        </is>
      </c>
      <c r="B44" t="inlineStr">
        <is>
          <t>Salt marsh</t>
        </is>
      </c>
      <c r="C44" t="inlineStr">
        <is>
          <t>Restoration</t>
        </is>
      </c>
      <c r="D44" t="inlineStr">
        <is>
          <t>Planting</t>
        </is>
      </c>
      <c r="E44" t="inlineStr">
        <is>
          <t>Medium</t>
        </is>
      </c>
      <c r="F44" t="n">
        <v>500</v>
      </c>
      <c r="G44" t="inlineStr">
        <is>
          <t>Opex breakeven</t>
        </is>
      </c>
      <c r="H44" t="n">
        <v>947084624.2706754</v>
      </c>
      <c r="I44" t="inlineStr">
        <is>
          <t>USA</t>
        </is>
      </c>
      <c r="J44" t="n">
        <v>500</v>
      </c>
      <c r="K44" t="inlineStr">
        <is>
          <t>United States Salt marsh Restoration 500</t>
        </is>
      </c>
      <c r="L44" t="inlineStr">
        <is>
          <t>17092060</t>
        </is>
      </c>
      <c r="M44" t="inlineStr">
        <is>
          <t>21089539</t>
        </is>
      </c>
      <c r="N44" t="n">
        <v>0.01804702511474319</v>
      </c>
      <c r="O44" t="n">
        <v>0.02226785068571934</v>
      </c>
      <c r="P44" t="inlineStr">
        <is>
          <t>12088817</t>
        </is>
      </c>
      <c r="Q44" t="inlineStr">
        <is>
          <t>13748704</t>
        </is>
      </c>
      <c r="R44" t="inlineStr">
        <is>
          <t>5003243</t>
        </is>
      </c>
      <c r="S44" t="inlineStr">
        <is>
          <t>7340835</t>
        </is>
      </c>
      <c r="T44" t="n">
        <v>166737</v>
      </c>
      <c r="U44" t="n">
        <v>26026</v>
      </c>
      <c r="V44" t="n">
        <v>821</v>
      </c>
      <c r="W44" t="n">
        <v>821</v>
      </c>
      <c r="X44" t="inlineStr">
        <is>
          <t>100000</t>
        </is>
      </c>
      <c r="Y44" t="inlineStr">
        <is>
          <t>100000</t>
        </is>
      </c>
      <c r="Z44" t="inlineStr">
        <is>
          <t>629559</t>
        </is>
      </c>
      <c r="AA44" t="inlineStr">
        <is>
          <t>667067</t>
        </is>
      </c>
      <c r="AB44" t="inlineStr">
        <is>
          <t>76963</t>
        </is>
      </c>
      <c r="AC44" t="inlineStr">
        <is>
          <t>80000</t>
        </is>
      </c>
      <c r="AD44" t="inlineStr">
        <is>
          <t>351049</t>
        </is>
      </c>
      <c r="AE44" t="inlineStr">
        <is>
          <t>379500</t>
        </is>
      </c>
      <c r="AF44" t="inlineStr">
        <is>
          <t>88900</t>
        </is>
      </c>
      <c r="AG44" t="inlineStr">
        <is>
          <t>100000</t>
        </is>
      </c>
      <c r="AH44" t="inlineStr">
        <is>
          <t>185006</t>
        </is>
      </c>
      <c r="AI44" t="inlineStr">
        <is>
          <t>200000</t>
        </is>
      </c>
      <c r="AJ44" t="inlineStr">
        <is>
          <t>44450</t>
        </is>
      </c>
      <c r="AK44" t="inlineStr">
        <is>
          <t>50000</t>
        </is>
      </c>
      <c r="AL44" t="inlineStr">
        <is>
          <t>10612890</t>
        </is>
      </c>
      <c r="AM44" t="inlineStr">
        <is>
          <t>12172138</t>
        </is>
      </c>
      <c r="AN44" t="n">
        <v>2873842</v>
      </c>
      <c r="AO44" t="n">
        <v>3778313</v>
      </c>
      <c r="AP44" t="inlineStr">
        <is>
          <t>250162</t>
        </is>
      </c>
      <c r="AQ44" t="inlineStr">
        <is>
          <t>426358</t>
        </is>
      </c>
      <c r="AR44" t="inlineStr">
        <is>
          <t>2489</t>
        </is>
      </c>
      <c r="AS44" t="inlineStr">
        <is>
          <t>4164</t>
        </is>
      </c>
      <c r="AT44" t="inlineStr">
        <is>
          <t>75812</t>
        </is>
      </c>
      <c r="AU44" t="inlineStr">
        <is>
          <t>120000</t>
        </is>
      </c>
      <c r="AV44" t="inlineStr">
        <is>
          <t>223062</t>
        </is>
      </c>
      <c r="AW44" t="inlineStr">
        <is>
          <t>400000</t>
        </is>
      </c>
      <c r="AX44" t="inlineStr">
        <is>
          <t>1577877</t>
        </is>
      </c>
      <c r="AY44" t="inlineStr">
        <is>
          <t>2612000</t>
        </is>
      </c>
      <c r="AZ44" t="n">
        <v>347.7860084520895</v>
      </c>
      <c r="BA44" t="n">
        <v>-7340835</v>
      </c>
      <c r="BB44" t="n">
        <v>-5003243</v>
      </c>
      <c r="BC44" t="inlineStr">
        <is>
          <t>0</t>
        </is>
      </c>
      <c r="BD44" t="inlineStr">
        <is>
          <t>0</t>
        </is>
      </c>
      <c r="BE44" t="n">
        <v>0</v>
      </c>
      <c r="BF44" t="inlineStr">
        <is>
          <t>517703</t>
        </is>
      </c>
      <c r="BG44" t="inlineStr">
        <is>
          <t>2356139</t>
        </is>
      </c>
      <c r="BH44" t="inlineStr">
        <is>
          <t>857000</t>
        </is>
      </c>
      <c r="BI44" t="inlineStr">
        <is>
          <t>2921313</t>
        </is>
      </c>
    </row>
    <row r="45">
      <c r="A45" t="inlineStr">
        <is>
          <t>United States</t>
        </is>
      </c>
      <c r="B45" t="inlineStr">
        <is>
          <t>Salt marsh</t>
        </is>
      </c>
      <c r="C45" t="inlineStr">
        <is>
          <t>Restoration</t>
        </is>
      </c>
      <c r="D45" t="inlineStr">
        <is>
          <t>Hydrology</t>
        </is>
      </c>
      <c r="E45" t="inlineStr">
        <is>
          <t>Medium</t>
        </is>
      </c>
      <c r="F45" t="n">
        <v>500</v>
      </c>
      <c r="G45" t="inlineStr">
        <is>
          <t>Opex breakeven</t>
        </is>
      </c>
      <c r="H45" t="n">
        <v>947084624.2706754</v>
      </c>
      <c r="I45" t="inlineStr">
        <is>
          <t>USA</t>
        </is>
      </c>
      <c r="J45" t="n">
        <v>500</v>
      </c>
      <c r="K45" t="inlineStr">
        <is>
          <t>United States Salt marsh Restoration 500</t>
        </is>
      </c>
      <c r="L45" t="inlineStr">
        <is>
          <t>106065532</t>
        </is>
      </c>
      <c r="M45" t="inlineStr">
        <is>
          <t>125093335</t>
        </is>
      </c>
      <c r="N45" t="n">
        <v>0.1119916101284806</v>
      </c>
      <c r="O45" t="n">
        <v>0.1320825317973365</v>
      </c>
      <c r="P45" t="inlineStr">
        <is>
          <t>84207973</t>
        </is>
      </c>
      <c r="Q45" t="inlineStr">
        <is>
          <t>96463619</t>
        </is>
      </c>
      <c r="R45" t="inlineStr">
        <is>
          <t>21857559</t>
        </is>
      </c>
      <c r="S45" t="inlineStr">
        <is>
          <t>28629717</t>
        </is>
      </c>
      <c r="T45" t="n">
        <v>166737</v>
      </c>
      <c r="U45" t="n">
        <v>32533</v>
      </c>
      <c r="V45" t="n">
        <v>4075</v>
      </c>
      <c r="W45" t="n">
        <v>4075</v>
      </c>
      <c r="X45" t="inlineStr">
        <is>
          <t>100000</t>
        </is>
      </c>
      <c r="Y45" t="inlineStr">
        <is>
          <t>100000</t>
        </is>
      </c>
      <c r="Z45" t="inlineStr">
        <is>
          <t>629559</t>
        </is>
      </c>
      <c r="AA45" t="inlineStr">
        <is>
          <t>667067</t>
        </is>
      </c>
      <c r="AB45" t="inlineStr">
        <is>
          <t>76963</t>
        </is>
      </c>
      <c r="AC45" t="inlineStr">
        <is>
          <t>80000</t>
        </is>
      </c>
      <c r="AD45" t="inlineStr">
        <is>
          <t>351049</t>
        </is>
      </c>
      <c r="AE45" t="inlineStr">
        <is>
          <t>379500</t>
        </is>
      </c>
      <c r="AF45" t="inlineStr">
        <is>
          <t>88900</t>
        </is>
      </c>
      <c r="AG45" t="inlineStr">
        <is>
          <t>100000</t>
        </is>
      </c>
      <c r="AH45" t="inlineStr">
        <is>
          <t>185006</t>
        </is>
      </c>
      <c r="AI45" t="inlineStr">
        <is>
          <t>200000</t>
        </is>
      </c>
      <c r="AJ45" t="inlineStr">
        <is>
          <t>44450</t>
        </is>
      </c>
      <c r="AK45" t="inlineStr">
        <is>
          <t>50000</t>
        </is>
      </c>
      <c r="AL45" t="inlineStr">
        <is>
          <t>82732047</t>
        </is>
      </c>
      <c r="AM45" t="inlineStr">
        <is>
          <t>94887052</t>
        </is>
      </c>
      <c r="AN45" t="n">
        <v>18884820</v>
      </c>
      <c r="AO45" t="n">
        <v>23629892</v>
      </c>
      <c r="AP45" t="inlineStr">
        <is>
          <t>1092878</t>
        </is>
      </c>
      <c r="AQ45" t="inlineStr">
        <is>
          <t>1862619</t>
        </is>
      </c>
      <c r="AR45" t="inlineStr">
        <is>
          <t>3111</t>
        </is>
      </c>
      <c r="AS45" t="inlineStr">
        <is>
          <t>5205</t>
        </is>
      </c>
      <c r="AT45" t="inlineStr">
        <is>
          <t>75812</t>
        </is>
      </c>
      <c r="AU45" t="inlineStr">
        <is>
          <t>120000</t>
        </is>
      </c>
      <c r="AV45" t="inlineStr">
        <is>
          <t>223062</t>
        </is>
      </c>
      <c r="AW45" t="inlineStr">
        <is>
          <t>400000</t>
        </is>
      </c>
      <c r="AX45" t="inlineStr">
        <is>
          <t>1577877</t>
        </is>
      </c>
      <c r="AY45" t="inlineStr">
        <is>
          <t>2612000</t>
        </is>
      </c>
      <c r="AZ45" t="n">
        <v>1215.492103548021</v>
      </c>
      <c r="BA45" t="n">
        <v>-28629717</v>
      </c>
      <c r="BB45" t="n">
        <v>-21857559</v>
      </c>
      <c r="BC45" t="inlineStr">
        <is>
          <t>0</t>
        </is>
      </c>
      <c r="BD45" t="inlineStr">
        <is>
          <t>0</t>
        </is>
      </c>
      <c r="BE45" t="n">
        <v>0</v>
      </c>
      <c r="BF45" t="inlineStr">
        <is>
          <t>517703</t>
        </is>
      </c>
      <c r="BG45" t="inlineStr">
        <is>
          <t>18367117</t>
        </is>
      </c>
      <c r="BH45" t="inlineStr">
        <is>
          <t>857000</t>
        </is>
      </c>
      <c r="BI45" t="inlineStr">
        <is>
          <t>22772892</t>
        </is>
      </c>
    </row>
    <row r="46">
      <c r="A46" t="inlineStr">
        <is>
          <t>United States</t>
        </is>
      </c>
      <c r="B46" t="inlineStr">
        <is>
          <t>Salt marsh</t>
        </is>
      </c>
      <c r="C46" t="inlineStr">
        <is>
          <t>Restoration</t>
        </is>
      </c>
      <c r="D46" t="inlineStr">
        <is>
          <t>Hybrid</t>
        </is>
      </c>
      <c r="E46" t="inlineStr">
        <is>
          <t>Medium</t>
        </is>
      </c>
      <c r="F46" t="n">
        <v>500</v>
      </c>
      <c r="G46" t="inlineStr">
        <is>
          <t>Opex breakeven</t>
        </is>
      </c>
      <c r="H46" t="n">
        <v>947084624.2706754</v>
      </c>
      <c r="I46" t="inlineStr">
        <is>
          <t>USA</t>
        </is>
      </c>
      <c r="J46" t="n">
        <v>500</v>
      </c>
      <c r="K46" t="inlineStr">
        <is>
          <t>United States Salt marsh Restoration 500</t>
        </is>
      </c>
      <c r="L46" t="inlineStr">
        <is>
          <t>99002683</t>
        </is>
      </c>
      <c r="M46" t="inlineStr">
        <is>
          <t>116837383</t>
        </is>
      </c>
      <c r="N46" t="n">
        <v>0.1045341466463351</v>
      </c>
      <c r="O46" t="n">
        <v>0.1233653044362043</v>
      </c>
      <c r="P46" t="inlineStr">
        <is>
          <t>78483003</t>
        </is>
      </c>
      <c r="Q46" t="inlineStr">
        <is>
          <t>89897535</t>
        </is>
      </c>
      <c r="R46" t="inlineStr">
        <is>
          <t>20519680</t>
        </is>
      </c>
      <c r="S46" t="inlineStr">
        <is>
          <t>26939848</t>
        </is>
      </c>
      <c r="T46" t="n">
        <v>166737</v>
      </c>
      <c r="U46" t="n">
        <v>32533</v>
      </c>
      <c r="V46" t="n">
        <v>3804</v>
      </c>
      <c r="W46" t="n">
        <v>3804</v>
      </c>
      <c r="X46" t="inlineStr">
        <is>
          <t>100000</t>
        </is>
      </c>
      <c r="Y46" t="inlineStr">
        <is>
          <t>100000</t>
        </is>
      </c>
      <c r="Z46" t="inlineStr">
        <is>
          <t>629559</t>
        </is>
      </c>
      <c r="AA46" t="inlineStr">
        <is>
          <t>667067</t>
        </is>
      </c>
      <c r="AB46" t="inlineStr">
        <is>
          <t>76963</t>
        </is>
      </c>
      <c r="AC46" t="inlineStr">
        <is>
          <t>80000</t>
        </is>
      </c>
      <c r="AD46" t="inlineStr">
        <is>
          <t>351049</t>
        </is>
      </c>
      <c r="AE46" t="inlineStr">
        <is>
          <t>379500</t>
        </is>
      </c>
      <c r="AF46" t="inlineStr">
        <is>
          <t>88900</t>
        </is>
      </c>
      <c r="AG46" t="inlineStr">
        <is>
          <t>100000</t>
        </is>
      </c>
      <c r="AH46" t="inlineStr">
        <is>
          <t>185006</t>
        </is>
      </c>
      <c r="AI46" t="inlineStr">
        <is>
          <t>200000</t>
        </is>
      </c>
      <c r="AJ46" t="inlineStr">
        <is>
          <t>44450</t>
        </is>
      </c>
      <c r="AK46" t="inlineStr">
        <is>
          <t>50000</t>
        </is>
      </c>
      <c r="AL46" t="inlineStr">
        <is>
          <t>77007077</t>
        </is>
      </c>
      <c r="AM46" t="inlineStr">
        <is>
          <t>88320968</t>
        </is>
      </c>
      <c r="AN46" t="n">
        <v>17613835</v>
      </c>
      <c r="AO46" t="n">
        <v>22054032</v>
      </c>
      <c r="AP46" t="inlineStr">
        <is>
          <t>1025984</t>
        </is>
      </c>
      <c r="AQ46" t="inlineStr">
        <is>
          <t>1748610</t>
        </is>
      </c>
      <c r="AR46" t="inlineStr">
        <is>
          <t>3111</t>
        </is>
      </c>
      <c r="AS46" t="inlineStr">
        <is>
          <t>5205</t>
        </is>
      </c>
      <c r="AT46" t="inlineStr">
        <is>
          <t>75812</t>
        </is>
      </c>
      <c r="AU46" t="inlineStr">
        <is>
          <t>120000</t>
        </is>
      </c>
      <c r="AV46" t="inlineStr">
        <is>
          <t>223062</t>
        </is>
      </c>
      <c r="AW46" t="inlineStr">
        <is>
          <t>400000</t>
        </is>
      </c>
      <c r="AX46" t="inlineStr">
        <is>
          <t>1577877</t>
        </is>
      </c>
      <c r="AY46" t="inlineStr">
        <is>
          <t>2612000</t>
        </is>
      </c>
      <c r="AZ46" t="n">
        <v>1141.093067901842</v>
      </c>
      <c r="BA46" t="n">
        <v>-26939848</v>
      </c>
      <c r="BB46" t="n">
        <v>-20519680</v>
      </c>
      <c r="BC46" t="inlineStr">
        <is>
          <t>0</t>
        </is>
      </c>
      <c r="BD46" t="inlineStr">
        <is>
          <t>0</t>
        </is>
      </c>
      <c r="BE46" t="n">
        <v>0</v>
      </c>
      <c r="BF46" t="inlineStr">
        <is>
          <t>517703</t>
        </is>
      </c>
      <c r="BG46" t="inlineStr">
        <is>
          <t>17096132</t>
        </is>
      </c>
      <c r="BH46" t="inlineStr">
        <is>
          <t>857000</t>
        </is>
      </c>
      <c r="BI46" t="inlineStr">
        <is>
          <t>21197032</t>
        </is>
      </c>
    </row>
    <row r="47">
      <c r="A47" t="inlineStr">
        <is>
          <t>United States</t>
        </is>
      </c>
      <c r="B47" t="inlineStr">
        <is>
          <t>Salt marsh</t>
        </is>
      </c>
      <c r="C47" t="inlineStr">
        <is>
          <t>Restoration</t>
        </is>
      </c>
      <c r="D47" t="inlineStr">
        <is>
          <t>Planting</t>
        </is>
      </c>
      <c r="E47" t="inlineStr">
        <is>
          <t>Medium</t>
        </is>
      </c>
      <c r="F47" t="n">
        <v>500</v>
      </c>
      <c r="G47" t="inlineStr">
        <is>
          <t>Market price</t>
        </is>
      </c>
      <c r="H47" t="n">
        <v>947084624.2706754</v>
      </c>
      <c r="I47" t="inlineStr">
        <is>
          <t>USA</t>
        </is>
      </c>
      <c r="J47" t="n">
        <v>500</v>
      </c>
      <c r="K47" t="inlineStr">
        <is>
          <t>United States Salt marsh Restoration 500</t>
        </is>
      </c>
      <c r="L47" t="inlineStr">
        <is>
          <t>16863477</t>
        </is>
      </c>
      <c r="M47" t="inlineStr">
        <is>
          <t>20699959</t>
        </is>
      </c>
      <c r="N47" t="n">
        <v>0.01780567075828743</v>
      </c>
      <c r="O47" t="n">
        <v>0.02185650412806615</v>
      </c>
      <c r="P47" t="inlineStr">
        <is>
          <t>12088817</t>
        </is>
      </c>
      <c r="Q47" t="inlineStr">
        <is>
          <t>13748704</t>
        </is>
      </c>
      <c r="R47" t="inlineStr">
        <is>
          <t>4774660</t>
        </is>
      </c>
      <c r="S47" t="inlineStr">
        <is>
          <t>6951255</t>
        </is>
      </c>
      <c r="T47" t="n">
        <v>166737</v>
      </c>
      <c r="U47" t="n">
        <v>26026</v>
      </c>
      <c r="V47" t="n">
        <v>810</v>
      </c>
      <c r="W47" t="n">
        <v>810</v>
      </c>
      <c r="X47" t="inlineStr">
        <is>
          <t>100000</t>
        </is>
      </c>
      <c r="Y47" t="inlineStr">
        <is>
          <t>100000</t>
        </is>
      </c>
      <c r="Z47" t="inlineStr">
        <is>
          <t>629559</t>
        </is>
      </c>
      <c r="AA47" t="inlineStr">
        <is>
          <t>667067</t>
        </is>
      </c>
      <c r="AB47" t="inlineStr">
        <is>
          <t>76963</t>
        </is>
      </c>
      <c r="AC47" t="inlineStr">
        <is>
          <t>80000</t>
        </is>
      </c>
      <c r="AD47" t="inlineStr">
        <is>
          <t>351049</t>
        </is>
      </c>
      <c r="AE47" t="inlineStr">
        <is>
          <t>379500</t>
        </is>
      </c>
      <c r="AF47" t="inlineStr">
        <is>
          <t>88900</t>
        </is>
      </c>
      <c r="AG47" t="inlineStr">
        <is>
          <t>100000</t>
        </is>
      </c>
      <c r="AH47" t="inlineStr">
        <is>
          <t>185006</t>
        </is>
      </c>
      <c r="AI47" t="inlineStr">
        <is>
          <t>200000</t>
        </is>
      </c>
      <c r="AJ47" t="inlineStr">
        <is>
          <t>44450</t>
        </is>
      </c>
      <c r="AK47" t="inlineStr">
        <is>
          <t>50000</t>
        </is>
      </c>
      <c r="AL47" t="inlineStr">
        <is>
          <t>10612890</t>
        </is>
      </c>
      <c r="AM47" t="inlineStr">
        <is>
          <t>12172138</t>
        </is>
      </c>
      <c r="AN47" t="n">
        <v>2873842</v>
      </c>
      <c r="AO47" t="n">
        <v>3778313</v>
      </c>
      <c r="AP47" t="inlineStr">
        <is>
          <t>21579</t>
        </is>
      </c>
      <c r="AQ47" t="inlineStr">
        <is>
          <t>36778</t>
        </is>
      </c>
      <c r="AR47" t="inlineStr">
        <is>
          <t>2489</t>
        </is>
      </c>
      <c r="AS47" t="inlineStr">
        <is>
          <t>4164</t>
        </is>
      </c>
      <c r="AT47" t="inlineStr">
        <is>
          <t>75812</t>
        </is>
      </c>
      <c r="AU47" t="inlineStr">
        <is>
          <t>120000</t>
        </is>
      </c>
      <c r="AV47" t="inlineStr">
        <is>
          <t>223062</t>
        </is>
      </c>
      <c r="AW47" t="inlineStr">
        <is>
          <t>400000</t>
        </is>
      </c>
      <c r="AX47" t="inlineStr">
        <is>
          <t>1577877</t>
        </is>
      </c>
      <c r="AY47" t="inlineStr">
        <is>
          <t>2612000</t>
        </is>
      </c>
      <c r="AZ47" t="n">
        <v>30</v>
      </c>
      <c r="BA47" t="n">
        <v>-6951255</v>
      </c>
      <c r="BB47" t="n">
        <v>-4774660</v>
      </c>
      <c r="BC47" t="inlineStr">
        <is>
          <t>0</t>
        </is>
      </c>
      <c r="BD47" t="inlineStr">
        <is>
          <t>0</t>
        </is>
      </c>
      <c r="BE47" t="n">
        <v>0</v>
      </c>
      <c r="BF47" t="inlineStr">
        <is>
          <t>517703</t>
        </is>
      </c>
      <c r="BG47" t="inlineStr">
        <is>
          <t>2356139</t>
        </is>
      </c>
      <c r="BH47" t="inlineStr">
        <is>
          <t>857000</t>
        </is>
      </c>
      <c r="BI47" t="inlineStr">
        <is>
          <t>2921313</t>
        </is>
      </c>
    </row>
    <row r="48">
      <c r="A48" t="inlineStr">
        <is>
          <t>United States</t>
        </is>
      </c>
      <c r="B48" t="inlineStr">
        <is>
          <t>Salt marsh</t>
        </is>
      </c>
      <c r="C48" t="inlineStr">
        <is>
          <t>Restoration</t>
        </is>
      </c>
      <c r="D48" t="inlineStr">
        <is>
          <t>Hydrology</t>
        </is>
      </c>
      <c r="E48" t="inlineStr">
        <is>
          <t>Medium</t>
        </is>
      </c>
      <c r="F48" t="n">
        <v>500</v>
      </c>
      <c r="G48" t="inlineStr">
        <is>
          <t>Market price</t>
        </is>
      </c>
      <c r="H48" t="n">
        <v>947084624.2706754</v>
      </c>
      <c r="I48" t="inlineStr">
        <is>
          <t>USA</t>
        </is>
      </c>
      <c r="J48" t="n">
        <v>500</v>
      </c>
      <c r="K48" t="inlineStr">
        <is>
          <t>United States Salt marsh Restoration 500</t>
        </is>
      </c>
      <c r="L48" t="inlineStr">
        <is>
          <t>104999628</t>
        </is>
      </c>
      <c r="M48" t="inlineStr">
        <is>
          <t>123276688</t>
        </is>
      </c>
      <c r="N48" t="n">
        <v>0.1108661520937027</v>
      </c>
      <c r="O48" t="n">
        <v>0.1301643853577837</v>
      </c>
      <c r="P48" t="inlineStr">
        <is>
          <t>84207973</t>
        </is>
      </c>
      <c r="Q48" t="inlineStr">
        <is>
          <t>96463619</t>
        </is>
      </c>
      <c r="R48" t="inlineStr">
        <is>
          <t>20791655</t>
        </is>
      </c>
      <c r="S48" t="inlineStr">
        <is>
          <t>26813070</t>
        </is>
      </c>
      <c r="T48" t="n">
        <v>166737</v>
      </c>
      <c r="U48" t="n">
        <v>32533</v>
      </c>
      <c r="V48" t="n">
        <v>4034</v>
      </c>
      <c r="W48" t="n">
        <v>4034</v>
      </c>
      <c r="X48" t="inlineStr">
        <is>
          <t>100000</t>
        </is>
      </c>
      <c r="Y48" t="inlineStr">
        <is>
          <t>100000</t>
        </is>
      </c>
      <c r="Z48" t="inlineStr">
        <is>
          <t>629559</t>
        </is>
      </c>
      <c r="AA48" t="inlineStr">
        <is>
          <t>667067</t>
        </is>
      </c>
      <c r="AB48" t="inlineStr">
        <is>
          <t>76963</t>
        </is>
      </c>
      <c r="AC48" t="inlineStr">
        <is>
          <t>80000</t>
        </is>
      </c>
      <c r="AD48" t="inlineStr">
        <is>
          <t>351049</t>
        </is>
      </c>
      <c r="AE48" t="inlineStr">
        <is>
          <t>379500</t>
        </is>
      </c>
      <c r="AF48" t="inlineStr">
        <is>
          <t>88900</t>
        </is>
      </c>
      <c r="AG48" t="inlineStr">
        <is>
          <t>100000</t>
        </is>
      </c>
      <c r="AH48" t="inlineStr">
        <is>
          <t>185006</t>
        </is>
      </c>
      <c r="AI48" t="inlineStr">
        <is>
          <t>200000</t>
        </is>
      </c>
      <c r="AJ48" t="inlineStr">
        <is>
          <t>44450</t>
        </is>
      </c>
      <c r="AK48" t="inlineStr">
        <is>
          <t>50000</t>
        </is>
      </c>
      <c r="AL48" t="inlineStr">
        <is>
          <t>82732047</t>
        </is>
      </c>
      <c r="AM48" t="inlineStr">
        <is>
          <t>94887052</t>
        </is>
      </c>
      <c r="AN48" t="n">
        <v>18884820</v>
      </c>
      <c r="AO48" t="n">
        <v>23629892</v>
      </c>
      <c r="AP48" t="inlineStr">
        <is>
          <t>26974</t>
        </is>
      </c>
      <c r="AQ48" t="inlineStr">
        <is>
          <t>45972</t>
        </is>
      </c>
      <c r="AR48" t="inlineStr">
        <is>
          <t>3111</t>
        </is>
      </c>
      <c r="AS48" t="inlineStr">
        <is>
          <t>5205</t>
        </is>
      </c>
      <c r="AT48" t="inlineStr">
        <is>
          <t>75812</t>
        </is>
      </c>
      <c r="AU48" t="inlineStr">
        <is>
          <t>120000</t>
        </is>
      </c>
      <c r="AV48" t="inlineStr">
        <is>
          <t>223062</t>
        </is>
      </c>
      <c r="AW48" t="inlineStr">
        <is>
          <t>400000</t>
        </is>
      </c>
      <c r="AX48" t="inlineStr">
        <is>
          <t>1577877</t>
        </is>
      </c>
      <c r="AY48" t="inlineStr">
        <is>
          <t>2612000</t>
        </is>
      </c>
      <c r="AZ48" t="n">
        <v>30</v>
      </c>
      <c r="BA48" t="n">
        <v>-26813070</v>
      </c>
      <c r="BB48" t="n">
        <v>-20791655</v>
      </c>
      <c r="BC48" t="inlineStr">
        <is>
          <t>0</t>
        </is>
      </c>
      <c r="BD48" t="inlineStr">
        <is>
          <t>0</t>
        </is>
      </c>
      <c r="BE48" t="n">
        <v>0</v>
      </c>
      <c r="BF48" t="inlineStr">
        <is>
          <t>517703</t>
        </is>
      </c>
      <c r="BG48" t="inlineStr">
        <is>
          <t>18367117</t>
        </is>
      </c>
      <c r="BH48" t="inlineStr">
        <is>
          <t>857000</t>
        </is>
      </c>
      <c r="BI48" t="inlineStr">
        <is>
          <t>22772892</t>
        </is>
      </c>
    </row>
    <row r="49">
      <c r="A49" t="inlineStr">
        <is>
          <t>United States</t>
        </is>
      </c>
      <c r="B49" t="inlineStr">
        <is>
          <t>Salt marsh</t>
        </is>
      </c>
      <c r="C49" t="inlineStr">
        <is>
          <t>Restoration</t>
        </is>
      </c>
      <c r="D49" t="inlineStr">
        <is>
          <t>Hybrid</t>
        </is>
      </c>
      <c r="E49" t="inlineStr">
        <is>
          <t>Medium</t>
        </is>
      </c>
      <c r="F49" t="n">
        <v>500</v>
      </c>
      <c r="G49" t="inlineStr">
        <is>
          <t>Market price</t>
        </is>
      </c>
      <c r="H49" t="n">
        <v>947084624.2706754</v>
      </c>
      <c r="I49" t="inlineStr">
        <is>
          <t>USA</t>
        </is>
      </c>
      <c r="J49" t="n">
        <v>500</v>
      </c>
      <c r="K49" t="inlineStr">
        <is>
          <t>United States Salt marsh Restoration 500</t>
        </is>
      </c>
      <c r="L49" t="inlineStr">
        <is>
          <t>98003673</t>
        </is>
      </c>
      <c r="M49" t="inlineStr">
        <is>
          <t>115134745</t>
        </is>
      </c>
      <c r="N49" t="n">
        <v>0.1034793201034913</v>
      </c>
      <c r="O49" t="n">
        <v>0.12156753689108</v>
      </c>
      <c r="P49" t="inlineStr">
        <is>
          <t>78483003</t>
        </is>
      </c>
      <c r="Q49" t="inlineStr">
        <is>
          <t>89897535</t>
        </is>
      </c>
      <c r="R49" t="inlineStr">
        <is>
          <t>19520670</t>
        </is>
      </c>
      <c r="S49" t="inlineStr">
        <is>
          <t>25237210</t>
        </is>
      </c>
      <c r="T49" t="n">
        <v>166737</v>
      </c>
      <c r="U49" t="n">
        <v>32533</v>
      </c>
      <c r="V49" t="n">
        <v>3766</v>
      </c>
      <c r="W49" t="n">
        <v>3766</v>
      </c>
      <c r="X49" t="inlineStr">
        <is>
          <t>100000</t>
        </is>
      </c>
      <c r="Y49" t="inlineStr">
        <is>
          <t>100000</t>
        </is>
      </c>
      <c r="Z49" t="inlineStr">
        <is>
          <t>629559</t>
        </is>
      </c>
      <c r="AA49" t="inlineStr">
        <is>
          <t>667067</t>
        </is>
      </c>
      <c r="AB49" t="inlineStr">
        <is>
          <t>76963</t>
        </is>
      </c>
      <c r="AC49" t="inlineStr">
        <is>
          <t>80000</t>
        </is>
      </c>
      <c r="AD49" t="inlineStr">
        <is>
          <t>351049</t>
        </is>
      </c>
      <c r="AE49" t="inlineStr">
        <is>
          <t>379500</t>
        </is>
      </c>
      <c r="AF49" t="inlineStr">
        <is>
          <t>88900</t>
        </is>
      </c>
      <c r="AG49" t="inlineStr">
        <is>
          <t>100000</t>
        </is>
      </c>
      <c r="AH49" t="inlineStr">
        <is>
          <t>185006</t>
        </is>
      </c>
      <c r="AI49" t="inlineStr">
        <is>
          <t>200000</t>
        </is>
      </c>
      <c r="AJ49" t="inlineStr">
        <is>
          <t>44450</t>
        </is>
      </c>
      <c r="AK49" t="inlineStr">
        <is>
          <t>50000</t>
        </is>
      </c>
      <c r="AL49" t="inlineStr">
        <is>
          <t>77007077</t>
        </is>
      </c>
      <c r="AM49" t="inlineStr">
        <is>
          <t>88320968</t>
        </is>
      </c>
      <c r="AN49" t="n">
        <v>17613835</v>
      </c>
      <c r="AO49" t="n">
        <v>22054032</v>
      </c>
      <c r="AP49" t="inlineStr">
        <is>
          <t>26974</t>
        </is>
      </c>
      <c r="AQ49" t="inlineStr">
        <is>
          <t>45972</t>
        </is>
      </c>
      <c r="AR49" t="inlineStr">
        <is>
          <t>3111</t>
        </is>
      </c>
      <c r="AS49" t="inlineStr">
        <is>
          <t>5205</t>
        </is>
      </c>
      <c r="AT49" t="inlineStr">
        <is>
          <t>75812</t>
        </is>
      </c>
      <c r="AU49" t="inlineStr">
        <is>
          <t>120000</t>
        </is>
      </c>
      <c r="AV49" t="inlineStr">
        <is>
          <t>223062</t>
        </is>
      </c>
      <c r="AW49" t="inlineStr">
        <is>
          <t>400000</t>
        </is>
      </c>
      <c r="AX49" t="inlineStr">
        <is>
          <t>1577877</t>
        </is>
      </c>
      <c r="AY49" t="inlineStr">
        <is>
          <t>2612000</t>
        </is>
      </c>
      <c r="AZ49" t="n">
        <v>30</v>
      </c>
      <c r="BA49" t="n">
        <v>-25237210</v>
      </c>
      <c r="BB49" t="n">
        <v>-19520670</v>
      </c>
      <c r="BC49" t="inlineStr">
        <is>
          <t>0</t>
        </is>
      </c>
      <c r="BD49" t="inlineStr">
        <is>
          <t>0</t>
        </is>
      </c>
      <c r="BE49" t="n">
        <v>0</v>
      </c>
      <c r="BF49" t="inlineStr">
        <is>
          <t>517703</t>
        </is>
      </c>
      <c r="BG49" t="inlineStr">
        <is>
          <t>17096132</t>
        </is>
      </c>
      <c r="BH49" t="inlineStr">
        <is>
          <t>857000</t>
        </is>
      </c>
      <c r="BI49" t="inlineStr">
        <is>
          <t>21197032</t>
        </is>
      </c>
    </row>
    <row r="50">
      <c r="A50" t="inlineStr">
        <is>
          <t>United States</t>
        </is>
      </c>
      <c r="B50" t="inlineStr">
        <is>
          <t>Salt marsh</t>
        </is>
      </c>
      <c r="C50" t="inlineStr">
        <is>
          <t>Restoration</t>
        </is>
      </c>
      <c r="D50" t="inlineStr">
        <is>
          <t>Planting</t>
        </is>
      </c>
      <c r="E50" t="inlineStr">
        <is>
          <t>Large</t>
        </is>
      </c>
      <c r="F50" t="n">
        <v>1000</v>
      </c>
      <c r="G50" t="inlineStr">
        <is>
          <t>Opex breakeven</t>
        </is>
      </c>
      <c r="H50" t="n">
        <v>947084624.2706754</v>
      </c>
      <c r="I50" t="inlineStr">
        <is>
          <t>USA</t>
        </is>
      </c>
      <c r="J50" t="n">
        <v>500</v>
      </c>
      <c r="K50" t="inlineStr">
        <is>
          <t>United States Salt marsh Restoration 1000</t>
        </is>
      </c>
      <c r="L50" t="inlineStr">
        <is>
          <t>29276520</t>
        </is>
      </c>
      <c r="M50" t="inlineStr">
        <is>
          <t>36474262</t>
        </is>
      </c>
      <c r="N50" t="n">
        <v>0.03091225350907272</v>
      </c>
      <c r="O50" t="n">
        <v>0.03851214671348704</v>
      </c>
      <c r="P50" t="inlineStr">
        <is>
          <t>21977993</t>
        </is>
      </c>
      <c r="Q50" t="inlineStr">
        <is>
          <t>26000842</t>
        </is>
      </c>
      <c r="R50" t="inlineStr">
        <is>
          <t>7298528</t>
        </is>
      </c>
      <c r="S50" t="inlineStr">
        <is>
          <t>10473420</t>
        </is>
      </c>
      <c r="T50" t="n">
        <v>166737</v>
      </c>
      <c r="U50" t="n">
        <v>49383</v>
      </c>
      <c r="V50" t="n">
        <v>741</v>
      </c>
      <c r="W50" t="n">
        <v>741</v>
      </c>
      <c r="X50" t="inlineStr">
        <is>
          <t>100000</t>
        </is>
      </c>
      <c r="Y50" t="inlineStr">
        <is>
          <t>100000</t>
        </is>
      </c>
      <c r="Z50" t="inlineStr">
        <is>
          <t>629559</t>
        </is>
      </c>
      <c r="AA50" t="inlineStr">
        <is>
          <t>667067</t>
        </is>
      </c>
      <c r="AB50" t="inlineStr">
        <is>
          <t>153925</t>
        </is>
      </c>
      <c r="AC50" t="inlineStr">
        <is>
          <t>160000</t>
        </is>
      </c>
      <c r="AD50" t="inlineStr">
        <is>
          <t>351049</t>
        </is>
      </c>
      <c r="AE50" t="inlineStr">
        <is>
          <t>379500</t>
        </is>
      </c>
      <c r="AF50" t="inlineStr">
        <is>
          <t>88900</t>
        </is>
      </c>
      <c r="AG50" t="inlineStr">
        <is>
          <t>100000</t>
        </is>
      </c>
      <c r="AH50" t="inlineStr">
        <is>
          <t>185006</t>
        </is>
      </c>
      <c r="AI50" t="inlineStr">
        <is>
          <t>200000</t>
        </is>
      </c>
      <c r="AJ50" t="inlineStr">
        <is>
          <t>44450</t>
        </is>
      </c>
      <c r="AK50" t="inlineStr">
        <is>
          <t>50000</t>
        </is>
      </c>
      <c r="AL50" t="inlineStr">
        <is>
          <t>20425104</t>
        </is>
      </c>
      <c r="AM50" t="inlineStr">
        <is>
          <t>24344275</t>
        </is>
      </c>
      <c r="AN50" t="n">
        <v>5052225</v>
      </c>
      <c r="AO50" t="n">
        <v>6699626</v>
      </c>
      <c r="AP50" t="inlineStr">
        <is>
          <t>364926</t>
        </is>
      </c>
      <c r="AQ50" t="inlineStr">
        <is>
          <t>633892</t>
        </is>
      </c>
      <c r="AR50" t="inlineStr">
        <is>
          <t>4626</t>
        </is>
      </c>
      <c r="AS50" t="inlineStr">
        <is>
          <t>7901</t>
        </is>
      </c>
      <c r="AT50" t="inlineStr">
        <is>
          <t>75812</t>
        </is>
      </c>
      <c r="AU50" t="inlineStr">
        <is>
          <t>120000</t>
        </is>
      </c>
      <c r="AV50" t="inlineStr">
        <is>
          <t>223062</t>
        </is>
      </c>
      <c r="AW50" t="inlineStr">
        <is>
          <t>400000</t>
        </is>
      </c>
      <c r="AX50" t="inlineStr">
        <is>
          <t>1577877</t>
        </is>
      </c>
      <c r="AY50" t="inlineStr">
        <is>
          <t>2612000</t>
        </is>
      </c>
      <c r="AZ50" t="n">
        <v>270.6822983274179</v>
      </c>
      <c r="BA50" t="n">
        <v>-10473420</v>
      </c>
      <c r="BB50" t="n">
        <v>-7298528</v>
      </c>
      <c r="BC50" t="inlineStr">
        <is>
          <t>0</t>
        </is>
      </c>
      <c r="BD50" t="inlineStr">
        <is>
          <t>0</t>
        </is>
      </c>
      <c r="BE50" t="n">
        <v>0</v>
      </c>
      <c r="BF50" t="inlineStr">
        <is>
          <t>517703</t>
        </is>
      </c>
      <c r="BG50" t="inlineStr">
        <is>
          <t>4534522</t>
        </is>
      </c>
      <c r="BH50" t="inlineStr">
        <is>
          <t>857000</t>
        </is>
      </c>
      <c r="BI50" t="inlineStr">
        <is>
          <t>5842626</t>
        </is>
      </c>
    </row>
    <row r="51">
      <c r="A51" t="inlineStr">
        <is>
          <t>United States</t>
        </is>
      </c>
      <c r="B51" t="inlineStr">
        <is>
          <t>Salt marsh</t>
        </is>
      </c>
      <c r="C51" t="inlineStr">
        <is>
          <t>Restoration</t>
        </is>
      </c>
      <c r="D51" t="inlineStr">
        <is>
          <t>Hydrology</t>
        </is>
      </c>
      <c r="E51" t="inlineStr">
        <is>
          <t>Large</t>
        </is>
      </c>
      <c r="F51" t="n">
        <v>1000</v>
      </c>
      <c r="G51" t="inlineStr">
        <is>
          <t>Opex breakeven</t>
        </is>
      </c>
      <c r="H51" t="n">
        <v>947084624.2706754</v>
      </c>
      <c r="I51" t="inlineStr">
        <is>
          <t>USA</t>
        </is>
      </c>
      <c r="J51" t="n">
        <v>500</v>
      </c>
      <c r="K51" t="inlineStr">
        <is>
          <t>United States Salt marsh Restoration 1000</t>
        </is>
      </c>
      <c r="L51" t="inlineStr">
        <is>
          <t>200510927</t>
        </is>
      </c>
      <c r="M51" t="inlineStr">
        <is>
          <t>244426449</t>
        </is>
      </c>
      <c r="N51" t="n">
        <v>0.2117138446360146</v>
      </c>
      <c r="O51" t="n">
        <v>0.2580830083565407</v>
      </c>
      <c r="P51" t="inlineStr">
        <is>
          <t>160775363</t>
        </is>
      </c>
      <c r="Q51" t="inlineStr">
        <is>
          <t>191430670</t>
        </is>
      </c>
      <c r="R51" t="inlineStr">
        <is>
          <t>39735563</t>
        </is>
      </c>
      <c r="S51" t="inlineStr">
        <is>
          <t>52995778</t>
        </is>
      </c>
      <c r="T51" t="n">
        <v>166737</v>
      </c>
      <c r="U51" t="n">
        <v>61728</v>
      </c>
      <c r="V51" t="n">
        <v>4060</v>
      </c>
      <c r="W51" t="n">
        <v>4060</v>
      </c>
      <c r="X51" t="inlineStr">
        <is>
          <t>100000</t>
        </is>
      </c>
      <c r="Y51" t="inlineStr">
        <is>
          <t>100000</t>
        </is>
      </c>
      <c r="Z51" t="inlineStr">
        <is>
          <t>629559</t>
        </is>
      </c>
      <c r="AA51" t="inlineStr">
        <is>
          <t>667067</t>
        </is>
      </c>
      <c r="AB51" t="inlineStr">
        <is>
          <t>153925</t>
        </is>
      </c>
      <c r="AC51" t="inlineStr">
        <is>
          <t>160000</t>
        </is>
      </c>
      <c r="AD51" t="inlineStr">
        <is>
          <t>351049</t>
        </is>
      </c>
      <c r="AE51" t="inlineStr">
        <is>
          <t>379500</t>
        </is>
      </c>
      <c r="AF51" t="inlineStr">
        <is>
          <t>88900</t>
        </is>
      </c>
      <c r="AG51" t="inlineStr">
        <is>
          <t>100000</t>
        </is>
      </c>
      <c r="AH51" t="inlineStr">
        <is>
          <t>185006</t>
        </is>
      </c>
      <c r="AI51" t="inlineStr">
        <is>
          <t>200000</t>
        </is>
      </c>
      <c r="AJ51" t="inlineStr">
        <is>
          <t>44450</t>
        </is>
      </c>
      <c r="AK51" t="inlineStr">
        <is>
          <t>50000</t>
        </is>
      </c>
      <c r="AL51" t="inlineStr">
        <is>
          <t>159222474</t>
        </is>
      </c>
      <c r="AM51" t="inlineStr">
        <is>
          <t>189774104</t>
        </is>
      </c>
      <c r="AN51" t="n">
        <v>35866252</v>
      </c>
      <c r="AO51" t="n">
        <v>46402785</v>
      </c>
      <c r="AP51" t="inlineStr">
        <is>
          <t>1986778</t>
        </is>
      </c>
      <c r="AQ51" t="inlineStr">
        <is>
          <t>3451117</t>
        </is>
      </c>
      <c r="AR51" t="inlineStr">
        <is>
          <t>5783</t>
        </is>
      </c>
      <c r="AS51" t="inlineStr">
        <is>
          <t>9877</t>
        </is>
      </c>
      <c r="AT51" t="inlineStr">
        <is>
          <t>75812</t>
        </is>
      </c>
      <c r="AU51" t="inlineStr">
        <is>
          <t>120000</t>
        </is>
      </c>
      <c r="AV51" t="inlineStr">
        <is>
          <t>223062</t>
        </is>
      </c>
      <c r="AW51" t="inlineStr">
        <is>
          <t>400000</t>
        </is>
      </c>
      <c r="AX51" t="inlineStr">
        <is>
          <t>1577877</t>
        </is>
      </c>
      <c r="AY51" t="inlineStr">
        <is>
          <t>2612000</t>
        </is>
      </c>
      <c r="AZ51" t="n">
        <v>1178.946090251534</v>
      </c>
      <c r="BA51" t="n">
        <v>-52995778</v>
      </c>
      <c r="BB51" t="n">
        <v>-39735563</v>
      </c>
      <c r="BC51" t="inlineStr">
        <is>
          <t>0</t>
        </is>
      </c>
      <c r="BD51" t="inlineStr">
        <is>
          <t>0</t>
        </is>
      </c>
      <c r="BE51" t="n">
        <v>0</v>
      </c>
      <c r="BF51" t="inlineStr">
        <is>
          <t>517703</t>
        </is>
      </c>
      <c r="BG51" t="inlineStr">
        <is>
          <t>35348549</t>
        </is>
      </c>
      <c r="BH51" t="inlineStr">
        <is>
          <t>857000</t>
        </is>
      </c>
      <c r="BI51" t="inlineStr">
        <is>
          <t>45545785</t>
        </is>
      </c>
    </row>
    <row r="52">
      <c r="A52" t="inlineStr">
        <is>
          <t>United States</t>
        </is>
      </c>
      <c r="B52" t="inlineStr">
        <is>
          <t>Salt marsh</t>
        </is>
      </c>
      <c r="C52" t="inlineStr">
        <is>
          <t>Restoration</t>
        </is>
      </c>
      <c r="D52" t="inlineStr">
        <is>
          <t>Hybrid</t>
        </is>
      </c>
      <c r="E52" t="inlineStr">
        <is>
          <t>Large</t>
        </is>
      </c>
      <c r="F52" t="n">
        <v>1000</v>
      </c>
      <c r="G52" t="inlineStr">
        <is>
          <t>Opex breakeven</t>
        </is>
      </c>
      <c r="H52" t="n">
        <v>947084624.2706754</v>
      </c>
      <c r="I52" t="inlineStr">
        <is>
          <t>USA</t>
        </is>
      </c>
      <c r="J52" t="n">
        <v>500</v>
      </c>
      <c r="K52" t="inlineStr">
        <is>
          <t>United States Salt marsh Restoration 1000</t>
        </is>
      </c>
      <c r="L52" t="inlineStr">
        <is>
          <t>186918077</t>
        </is>
      </c>
      <c r="M52" t="inlineStr">
        <is>
          <t>227918933</t>
        </is>
      </c>
      <c r="N52" t="n">
        <v>0.1973615368784396</v>
      </c>
      <c r="O52" t="n">
        <v>0.2406531867999803</v>
      </c>
      <c r="P52" t="inlineStr">
        <is>
          <t>149757337</t>
        </is>
      </c>
      <c r="Q52" t="inlineStr">
        <is>
          <t>178298504</t>
        </is>
      </c>
      <c r="R52" t="inlineStr">
        <is>
          <t>37160740</t>
        </is>
      </c>
      <c r="S52" t="inlineStr">
        <is>
          <t>49620429</t>
        </is>
      </c>
      <c r="T52" t="n">
        <v>166737</v>
      </c>
      <c r="U52" t="n">
        <v>61728</v>
      </c>
      <c r="V52" t="n">
        <v>3785</v>
      </c>
      <c r="W52" t="n">
        <v>3785</v>
      </c>
      <c r="X52" t="inlineStr">
        <is>
          <t>100000</t>
        </is>
      </c>
      <c r="Y52" t="inlineStr">
        <is>
          <t>100000</t>
        </is>
      </c>
      <c r="Z52" t="inlineStr">
        <is>
          <t>629559</t>
        </is>
      </c>
      <c r="AA52" t="inlineStr">
        <is>
          <t>667067</t>
        </is>
      </c>
      <c r="AB52" t="inlineStr">
        <is>
          <t>153925</t>
        </is>
      </c>
      <c r="AC52" t="inlineStr">
        <is>
          <t>160000</t>
        </is>
      </c>
      <c r="AD52" t="inlineStr">
        <is>
          <t>351049</t>
        </is>
      </c>
      <c r="AE52" t="inlineStr">
        <is>
          <t>379500</t>
        </is>
      </c>
      <c r="AF52" t="inlineStr">
        <is>
          <t>88900</t>
        </is>
      </c>
      <c r="AG52" t="inlineStr">
        <is>
          <t>100000</t>
        </is>
      </c>
      <c r="AH52" t="inlineStr">
        <is>
          <t>185006</t>
        </is>
      </c>
      <c r="AI52" t="inlineStr">
        <is>
          <t>200000</t>
        </is>
      </c>
      <c r="AJ52" t="inlineStr">
        <is>
          <t>44450</t>
        </is>
      </c>
      <c r="AK52" t="inlineStr">
        <is>
          <t>50000</t>
        </is>
      </c>
      <c r="AL52" t="inlineStr">
        <is>
          <t>148204448</t>
        </is>
      </c>
      <c r="AM52" t="inlineStr">
        <is>
          <t>176641937</t>
        </is>
      </c>
      <c r="AN52" t="n">
        <v>33420170</v>
      </c>
      <c r="AO52" t="n">
        <v>43251065</v>
      </c>
      <c r="AP52" t="inlineStr">
        <is>
          <t>1858037</t>
        </is>
      </c>
      <c r="AQ52" t="inlineStr">
        <is>
          <t>3227488</t>
        </is>
      </c>
      <c r="AR52" t="inlineStr">
        <is>
          <t>5783</t>
        </is>
      </c>
      <c r="AS52" t="inlineStr">
        <is>
          <t>9877</t>
        </is>
      </c>
      <c r="AT52" t="inlineStr">
        <is>
          <t>75812</t>
        </is>
      </c>
      <c r="AU52" t="inlineStr">
        <is>
          <t>120000</t>
        </is>
      </c>
      <c r="AV52" t="inlineStr">
        <is>
          <t>223062</t>
        </is>
      </c>
      <c r="AW52" t="inlineStr">
        <is>
          <t>400000</t>
        </is>
      </c>
      <c r="AX52" t="inlineStr">
        <is>
          <t>1577877</t>
        </is>
      </c>
      <c r="AY52" t="inlineStr">
        <is>
          <t>2612000</t>
        </is>
      </c>
      <c r="AZ52" t="n">
        <v>1102.551606656617</v>
      </c>
      <c r="BA52" t="n">
        <v>-49620429</v>
      </c>
      <c r="BB52" t="n">
        <v>-37160740</v>
      </c>
      <c r="BC52" t="inlineStr">
        <is>
          <t>0</t>
        </is>
      </c>
      <c r="BD52" t="inlineStr">
        <is>
          <t>0</t>
        </is>
      </c>
      <c r="BE52" t="n">
        <v>0</v>
      </c>
      <c r="BF52" t="inlineStr">
        <is>
          <t>517703</t>
        </is>
      </c>
      <c r="BG52" t="inlineStr">
        <is>
          <t>32902467</t>
        </is>
      </c>
      <c r="BH52" t="inlineStr">
        <is>
          <t>857000</t>
        </is>
      </c>
      <c r="BI52" t="inlineStr">
        <is>
          <t>42394065</t>
        </is>
      </c>
    </row>
    <row r="53">
      <c r="A53" t="inlineStr">
        <is>
          <t>United States</t>
        </is>
      </c>
      <c r="B53" t="inlineStr">
        <is>
          <t>Salt marsh</t>
        </is>
      </c>
      <c r="C53" t="inlineStr">
        <is>
          <t>Restoration</t>
        </is>
      </c>
      <c r="D53" t="inlineStr">
        <is>
          <t>Planting</t>
        </is>
      </c>
      <c r="E53" t="inlineStr">
        <is>
          <t>Large</t>
        </is>
      </c>
      <c r="F53" t="n">
        <v>1000</v>
      </c>
      <c r="G53" t="inlineStr">
        <is>
          <t>Market price</t>
        </is>
      </c>
      <c r="H53" t="n">
        <v>947084624.2706754</v>
      </c>
      <c r="I53" t="inlineStr">
        <is>
          <t>USA</t>
        </is>
      </c>
      <c r="J53" t="n">
        <v>500</v>
      </c>
      <c r="K53" t="inlineStr">
        <is>
          <t>United States Salt marsh Restoration 1000</t>
        </is>
      </c>
      <c r="L53" t="inlineStr">
        <is>
          <t>28952039</t>
        </is>
      </c>
      <c r="M53" t="inlineStr">
        <is>
          <t>35910624</t>
        </is>
      </c>
      <c r="N53" t="n">
        <v>0.03056964315337206</v>
      </c>
      <c r="O53" t="n">
        <v>0.03791701721232547</v>
      </c>
      <c r="P53" t="inlineStr">
        <is>
          <t>21977993</t>
        </is>
      </c>
      <c r="Q53" t="inlineStr">
        <is>
          <t>26000842</t>
        </is>
      </c>
      <c r="R53" t="inlineStr">
        <is>
          <t>6974047</t>
        </is>
      </c>
      <c r="S53" t="inlineStr">
        <is>
          <t>9909782</t>
        </is>
      </c>
      <c r="T53" t="n">
        <v>166737</v>
      </c>
      <c r="U53" t="n">
        <v>49383</v>
      </c>
      <c r="V53" t="n">
        <v>733</v>
      </c>
      <c r="W53" t="n">
        <v>733</v>
      </c>
      <c r="X53" t="inlineStr">
        <is>
          <t>100000</t>
        </is>
      </c>
      <c r="Y53" t="inlineStr">
        <is>
          <t>100000</t>
        </is>
      </c>
      <c r="Z53" t="inlineStr">
        <is>
          <t>629559</t>
        </is>
      </c>
      <c r="AA53" t="inlineStr">
        <is>
          <t>667067</t>
        </is>
      </c>
      <c r="AB53" t="inlineStr">
        <is>
          <t>153925</t>
        </is>
      </c>
      <c r="AC53" t="inlineStr">
        <is>
          <t>160000</t>
        </is>
      </c>
      <c r="AD53" t="inlineStr">
        <is>
          <t>351049</t>
        </is>
      </c>
      <c r="AE53" t="inlineStr">
        <is>
          <t>379500</t>
        </is>
      </c>
      <c r="AF53" t="inlineStr">
        <is>
          <t>88900</t>
        </is>
      </c>
      <c r="AG53" t="inlineStr">
        <is>
          <t>100000</t>
        </is>
      </c>
      <c r="AH53" t="inlineStr">
        <is>
          <t>185006</t>
        </is>
      </c>
      <c r="AI53" t="inlineStr">
        <is>
          <t>200000</t>
        </is>
      </c>
      <c r="AJ53" t="inlineStr">
        <is>
          <t>44450</t>
        </is>
      </c>
      <c r="AK53" t="inlineStr">
        <is>
          <t>50000</t>
        </is>
      </c>
      <c r="AL53" t="inlineStr">
        <is>
          <t>20425104</t>
        </is>
      </c>
      <c r="AM53" t="inlineStr">
        <is>
          <t>24344275</t>
        </is>
      </c>
      <c r="AN53" t="n">
        <v>5052225</v>
      </c>
      <c r="AO53" t="n">
        <v>6699626</v>
      </c>
      <c r="AP53" t="inlineStr">
        <is>
          <t>40445</t>
        </is>
      </c>
      <c r="AQ53" t="inlineStr">
        <is>
          <t>70255</t>
        </is>
      </c>
      <c r="AR53" t="inlineStr">
        <is>
          <t>4626</t>
        </is>
      </c>
      <c r="AS53" t="inlineStr">
        <is>
          <t>7901</t>
        </is>
      </c>
      <c r="AT53" t="inlineStr">
        <is>
          <t>75812</t>
        </is>
      </c>
      <c r="AU53" t="inlineStr">
        <is>
          <t>120000</t>
        </is>
      </c>
      <c r="AV53" t="inlineStr">
        <is>
          <t>223062</t>
        </is>
      </c>
      <c r="AW53" t="inlineStr">
        <is>
          <t>400000</t>
        </is>
      </c>
      <c r="AX53" t="inlineStr">
        <is>
          <t>1577877</t>
        </is>
      </c>
      <c r="AY53" t="inlineStr">
        <is>
          <t>2612000</t>
        </is>
      </c>
      <c r="AZ53" t="n">
        <v>30</v>
      </c>
      <c r="BA53" t="n">
        <v>-9909782</v>
      </c>
      <c r="BB53" t="n">
        <v>-6974047</v>
      </c>
      <c r="BC53" t="inlineStr">
        <is>
          <t>0</t>
        </is>
      </c>
      <c r="BD53" t="inlineStr">
        <is>
          <t>0</t>
        </is>
      </c>
      <c r="BE53" t="n">
        <v>0</v>
      </c>
      <c r="BF53" t="inlineStr">
        <is>
          <t>517703</t>
        </is>
      </c>
      <c r="BG53" t="inlineStr">
        <is>
          <t>4534522</t>
        </is>
      </c>
      <c r="BH53" t="inlineStr">
        <is>
          <t>857000</t>
        </is>
      </c>
      <c r="BI53" t="inlineStr">
        <is>
          <t>5842626</t>
        </is>
      </c>
    </row>
    <row r="54">
      <c r="A54" t="inlineStr">
        <is>
          <t>United States</t>
        </is>
      </c>
      <c r="B54" t="inlineStr">
        <is>
          <t>Salt marsh</t>
        </is>
      </c>
      <c r="C54" t="inlineStr">
        <is>
          <t>Restoration</t>
        </is>
      </c>
      <c r="D54" t="inlineStr">
        <is>
          <t>Hydrology</t>
        </is>
      </c>
      <c r="E54" t="inlineStr">
        <is>
          <t>Large</t>
        </is>
      </c>
      <c r="F54" t="n">
        <v>1000</v>
      </c>
      <c r="G54" t="inlineStr">
        <is>
          <t>Market price</t>
        </is>
      </c>
      <c r="H54" t="n">
        <v>947084624.2706754</v>
      </c>
      <c r="I54" t="inlineStr">
        <is>
          <t>USA</t>
        </is>
      </c>
      <c r="J54" t="n">
        <v>500</v>
      </c>
      <c r="K54" t="inlineStr">
        <is>
          <t>United States Salt marsh Restoration 1000</t>
        </is>
      </c>
      <c r="L54" t="inlineStr">
        <is>
          <t>198574705</t>
        </is>
      </c>
      <c r="M54" t="inlineStr">
        <is>
          <t>241063151</t>
        </is>
      </c>
      <c r="N54" t="n">
        <v>0.2096694423192828</v>
      </c>
      <c r="O54" t="n">
        <v>0.2545317966550627</v>
      </c>
      <c r="P54" t="inlineStr">
        <is>
          <t>160775363</t>
        </is>
      </c>
      <c r="Q54" t="inlineStr">
        <is>
          <t>191430670</t>
        </is>
      </c>
      <c r="R54" t="inlineStr">
        <is>
          <t>37799342</t>
        </is>
      </c>
      <c r="S54" t="inlineStr">
        <is>
          <t>49632480</t>
        </is>
      </c>
      <c r="T54" t="n">
        <v>166737</v>
      </c>
      <c r="U54" t="n">
        <v>61728</v>
      </c>
      <c r="V54" t="n">
        <v>4021</v>
      </c>
      <c r="W54" t="n">
        <v>4021</v>
      </c>
      <c r="X54" t="inlineStr">
        <is>
          <t>100000</t>
        </is>
      </c>
      <c r="Y54" t="inlineStr">
        <is>
          <t>100000</t>
        </is>
      </c>
      <c r="Z54" t="inlineStr">
        <is>
          <t>629559</t>
        </is>
      </c>
      <c r="AA54" t="inlineStr">
        <is>
          <t>667067</t>
        </is>
      </c>
      <c r="AB54" t="inlineStr">
        <is>
          <t>153925</t>
        </is>
      </c>
      <c r="AC54" t="inlineStr">
        <is>
          <t>160000</t>
        </is>
      </c>
      <c r="AD54" t="inlineStr">
        <is>
          <t>351049</t>
        </is>
      </c>
      <c r="AE54" t="inlineStr">
        <is>
          <t>379500</t>
        </is>
      </c>
      <c r="AF54" t="inlineStr">
        <is>
          <t>88900</t>
        </is>
      </c>
      <c r="AG54" t="inlineStr">
        <is>
          <t>100000</t>
        </is>
      </c>
      <c r="AH54" t="inlineStr">
        <is>
          <t>185006</t>
        </is>
      </c>
      <c r="AI54" t="inlineStr">
        <is>
          <t>200000</t>
        </is>
      </c>
      <c r="AJ54" t="inlineStr">
        <is>
          <t>44450</t>
        </is>
      </c>
      <c r="AK54" t="inlineStr">
        <is>
          <t>50000</t>
        </is>
      </c>
      <c r="AL54" t="inlineStr">
        <is>
          <t>159222474</t>
        </is>
      </c>
      <c r="AM54" t="inlineStr">
        <is>
          <t>189774104</t>
        </is>
      </c>
      <c r="AN54" t="n">
        <v>35866252</v>
      </c>
      <c r="AO54" t="n">
        <v>46402785</v>
      </c>
      <c r="AP54" t="inlineStr">
        <is>
          <t>50556</t>
        </is>
      </c>
      <c r="AQ54" t="inlineStr">
        <is>
          <t>87819</t>
        </is>
      </c>
      <c r="AR54" t="inlineStr">
        <is>
          <t>5783</t>
        </is>
      </c>
      <c r="AS54" t="inlineStr">
        <is>
          <t>9877</t>
        </is>
      </c>
      <c r="AT54" t="inlineStr">
        <is>
          <t>75812</t>
        </is>
      </c>
      <c r="AU54" t="inlineStr">
        <is>
          <t>120000</t>
        </is>
      </c>
      <c r="AV54" t="inlineStr">
        <is>
          <t>223062</t>
        </is>
      </c>
      <c r="AW54" t="inlineStr">
        <is>
          <t>400000</t>
        </is>
      </c>
      <c r="AX54" t="inlineStr">
        <is>
          <t>1577877</t>
        </is>
      </c>
      <c r="AY54" t="inlineStr">
        <is>
          <t>2612000</t>
        </is>
      </c>
      <c r="AZ54" t="n">
        <v>30</v>
      </c>
      <c r="BA54" t="n">
        <v>-49632480</v>
      </c>
      <c r="BB54" t="n">
        <v>-37799342</v>
      </c>
      <c r="BC54" t="inlineStr">
        <is>
          <t>0</t>
        </is>
      </c>
      <c r="BD54" t="inlineStr">
        <is>
          <t>0</t>
        </is>
      </c>
      <c r="BE54" t="n">
        <v>0</v>
      </c>
      <c r="BF54" t="inlineStr">
        <is>
          <t>517703</t>
        </is>
      </c>
      <c r="BG54" t="inlineStr">
        <is>
          <t>35348549</t>
        </is>
      </c>
      <c r="BH54" t="inlineStr">
        <is>
          <t>857000</t>
        </is>
      </c>
      <c r="BI54" t="inlineStr">
        <is>
          <t>45545785</t>
        </is>
      </c>
    </row>
    <row r="55">
      <c r="A55" t="inlineStr">
        <is>
          <t>United States</t>
        </is>
      </c>
      <c r="B55" t="inlineStr">
        <is>
          <t>Salt marsh</t>
        </is>
      </c>
      <c r="C55" t="inlineStr">
        <is>
          <t>Restoration</t>
        </is>
      </c>
      <c r="D55" t="inlineStr">
        <is>
          <t>Hybrid</t>
        </is>
      </c>
      <c r="E55" t="inlineStr">
        <is>
          <t>Large</t>
        </is>
      </c>
      <c r="F55" t="n">
        <v>1000</v>
      </c>
      <c r="G55" t="inlineStr">
        <is>
          <t>Market price</t>
        </is>
      </c>
      <c r="H55" t="n">
        <v>947084624.2706754</v>
      </c>
      <c r="I55" t="inlineStr">
        <is>
          <t>USA</t>
        </is>
      </c>
      <c r="J55" t="n">
        <v>500</v>
      </c>
      <c r="K55" t="inlineStr">
        <is>
          <t>United States Salt marsh Restoration 1000</t>
        </is>
      </c>
      <c r="L55" t="inlineStr">
        <is>
          <t>185110596</t>
        </is>
      </c>
      <c r="M55" t="inlineStr">
        <is>
          <t>224779264</t>
        </is>
      </c>
      <c r="N55" t="n">
        <v>0.1954530685603187</v>
      </c>
      <c r="O55" t="n">
        <v>0.2373380986657834</v>
      </c>
      <c r="P55" t="inlineStr">
        <is>
          <t>149757337</t>
        </is>
      </c>
      <c r="Q55" t="inlineStr">
        <is>
          <t>178298504</t>
        </is>
      </c>
      <c r="R55" t="inlineStr">
        <is>
          <t>35353259</t>
        </is>
      </c>
      <c r="S55" t="inlineStr">
        <is>
          <t>46480760</t>
        </is>
      </c>
      <c r="T55" t="n">
        <v>166737</v>
      </c>
      <c r="U55" t="n">
        <v>61728</v>
      </c>
      <c r="V55" t="n">
        <v>3748</v>
      </c>
      <c r="W55" t="n">
        <v>3748</v>
      </c>
      <c r="X55" t="inlineStr">
        <is>
          <t>100000</t>
        </is>
      </c>
      <c r="Y55" t="inlineStr">
        <is>
          <t>100000</t>
        </is>
      </c>
      <c r="Z55" t="inlineStr">
        <is>
          <t>629559</t>
        </is>
      </c>
      <c r="AA55" t="inlineStr">
        <is>
          <t>667067</t>
        </is>
      </c>
      <c r="AB55" t="inlineStr">
        <is>
          <t>153925</t>
        </is>
      </c>
      <c r="AC55" t="inlineStr">
        <is>
          <t>160000</t>
        </is>
      </c>
      <c r="AD55" t="inlineStr">
        <is>
          <t>351049</t>
        </is>
      </c>
      <c r="AE55" t="inlineStr">
        <is>
          <t>379500</t>
        </is>
      </c>
      <c r="AF55" t="inlineStr">
        <is>
          <t>88900</t>
        </is>
      </c>
      <c r="AG55" t="inlineStr">
        <is>
          <t>100000</t>
        </is>
      </c>
      <c r="AH55" t="inlineStr">
        <is>
          <t>185006</t>
        </is>
      </c>
      <c r="AI55" t="inlineStr">
        <is>
          <t>200000</t>
        </is>
      </c>
      <c r="AJ55" t="inlineStr">
        <is>
          <t>44450</t>
        </is>
      </c>
      <c r="AK55" t="inlineStr">
        <is>
          <t>50000</t>
        </is>
      </c>
      <c r="AL55" t="inlineStr">
        <is>
          <t>148204448</t>
        </is>
      </c>
      <c r="AM55" t="inlineStr">
        <is>
          <t>176641937</t>
        </is>
      </c>
      <c r="AN55" t="n">
        <v>33420170</v>
      </c>
      <c r="AO55" t="n">
        <v>43251065</v>
      </c>
      <c r="AP55" t="inlineStr">
        <is>
          <t>50556</t>
        </is>
      </c>
      <c r="AQ55" t="inlineStr">
        <is>
          <t>87819</t>
        </is>
      </c>
      <c r="AR55" t="inlineStr">
        <is>
          <t>5783</t>
        </is>
      </c>
      <c r="AS55" t="inlineStr">
        <is>
          <t>9877</t>
        </is>
      </c>
      <c r="AT55" t="inlineStr">
        <is>
          <t>75812</t>
        </is>
      </c>
      <c r="AU55" t="inlineStr">
        <is>
          <t>120000</t>
        </is>
      </c>
      <c r="AV55" t="inlineStr">
        <is>
          <t>223062</t>
        </is>
      </c>
      <c r="AW55" t="inlineStr">
        <is>
          <t>400000</t>
        </is>
      </c>
      <c r="AX55" t="inlineStr">
        <is>
          <t>1577877</t>
        </is>
      </c>
      <c r="AY55" t="inlineStr">
        <is>
          <t>2612000</t>
        </is>
      </c>
      <c r="AZ55" t="n">
        <v>30</v>
      </c>
      <c r="BA55" t="n">
        <v>-46480760</v>
      </c>
      <c r="BB55" t="n">
        <v>-35353259</v>
      </c>
      <c r="BC55" t="inlineStr">
        <is>
          <t>0</t>
        </is>
      </c>
      <c r="BD55" t="inlineStr">
        <is>
          <t>0</t>
        </is>
      </c>
      <c r="BE55" t="n">
        <v>0</v>
      </c>
      <c r="BF55" t="inlineStr">
        <is>
          <t>517703</t>
        </is>
      </c>
      <c r="BG55" t="inlineStr">
        <is>
          <t>32902467</t>
        </is>
      </c>
      <c r="BH55" t="inlineStr">
        <is>
          <t>857000</t>
        </is>
      </c>
      <c r="BI55" t="inlineStr">
        <is>
          <t>42394065</t>
        </is>
      </c>
    </row>
    <row r="56">
      <c r="A56" t="inlineStr">
        <is>
          <t>United States</t>
        </is>
      </c>
      <c r="B56" t="inlineStr">
        <is>
          <t>Salt marsh</t>
        </is>
      </c>
      <c r="C56" t="inlineStr">
        <is>
          <t>Conservation</t>
        </is>
      </c>
      <c r="D56" t="inlineStr"/>
      <c r="E56" t="inlineStr">
        <is>
          <t>Small</t>
        </is>
      </c>
      <c r="F56" t="n">
        <v>800</v>
      </c>
      <c r="G56" t="inlineStr">
        <is>
          <t>Opex breakeven</t>
        </is>
      </c>
      <c r="H56" t="n">
        <v>947084624.2706754</v>
      </c>
      <c r="I56" t="inlineStr">
        <is>
          <t>USA</t>
        </is>
      </c>
      <c r="J56" t="n">
        <v>4000</v>
      </c>
      <c r="K56" t="inlineStr">
        <is>
          <t>United States Salt marsh Conservation 800</t>
        </is>
      </c>
      <c r="L56" t="inlineStr">
        <is>
          <t>3996512</t>
        </is>
      </c>
      <c r="M56" t="inlineStr">
        <is>
          <t>5806921</t>
        </is>
      </c>
      <c r="N56" t="n">
        <v>0.00421980454289141</v>
      </c>
      <c r="O56" t="n">
        <v>0.006131364453806601</v>
      </c>
      <c r="P56" t="inlineStr">
        <is>
          <t>1475926</t>
        </is>
      </c>
      <c r="Q56" t="inlineStr">
        <is>
          <t>1576567</t>
        </is>
      </c>
      <c r="R56" t="inlineStr">
        <is>
          <t>2520585</t>
        </is>
      </c>
      <c r="S56" t="inlineStr">
        <is>
          <t>4230354</t>
        </is>
      </c>
      <c r="T56" t="n">
        <v>140193</v>
      </c>
      <c r="U56" t="n">
        <v>1212</v>
      </c>
      <c r="V56" t="n">
        <v>4122</v>
      </c>
      <c r="W56" t="n">
        <v>4122</v>
      </c>
      <c r="X56" t="inlineStr">
        <is>
          <t>100000</t>
        </is>
      </c>
      <c r="Y56" t="inlineStr">
        <is>
          <t>100000</t>
        </is>
      </c>
      <c r="Z56" t="inlineStr">
        <is>
          <t>629559</t>
        </is>
      </c>
      <c r="AA56" t="inlineStr">
        <is>
          <t>667067</t>
        </is>
      </c>
      <c r="AB56" t="inlineStr">
        <is>
          <t>76963</t>
        </is>
      </c>
      <c r="AC56" t="inlineStr">
        <is>
          <t>80000</t>
        </is>
      </c>
      <c r="AD56" t="inlineStr">
        <is>
          <t>351049</t>
        </is>
      </c>
      <c r="AE56" t="inlineStr">
        <is>
          <t>379500</t>
        </is>
      </c>
      <c r="AF56" t="inlineStr">
        <is>
          <t>88900</t>
        </is>
      </c>
      <c r="AG56" t="inlineStr">
        <is>
          <t>100000</t>
        </is>
      </c>
      <c r="AH56" t="inlineStr">
        <is>
          <t>185006</t>
        </is>
      </c>
      <c r="AI56" t="inlineStr">
        <is>
          <t>200000</t>
        </is>
      </c>
      <c r="AJ56" t="inlineStr">
        <is>
          <t>44450</t>
        </is>
      </c>
      <c r="AK56" t="inlineStr">
        <is>
          <t>50000</t>
        </is>
      </c>
      <c r="AL56" t="inlineStr">
        <is>
          <t>0</t>
        </is>
      </c>
      <c r="AM56" t="inlineStr">
        <is>
          <t>0</t>
        </is>
      </c>
      <c r="AN56" t="n">
        <v>517703</v>
      </c>
      <c r="AO56" t="n">
        <v>857000</v>
      </c>
      <c r="AP56" t="inlineStr">
        <is>
          <t>126029</t>
        </is>
      </c>
      <c r="AQ56" t="inlineStr">
        <is>
          <t>241160</t>
        </is>
      </c>
      <c r="AR56" t="inlineStr">
        <is>
          <t>103</t>
        </is>
      </c>
      <c r="AS56" t="inlineStr">
        <is>
          <t>194</t>
        </is>
      </c>
      <c r="AT56" t="inlineStr">
        <is>
          <t>75812</t>
        </is>
      </c>
      <c r="AU56" t="inlineStr">
        <is>
          <t>120000</t>
        </is>
      </c>
      <c r="AV56" t="inlineStr">
        <is>
          <t>223062</t>
        </is>
      </c>
      <c r="AW56" t="inlineStr">
        <is>
          <t>400000</t>
        </is>
      </c>
      <c r="AX56" t="inlineStr">
        <is>
          <t>1577877</t>
        </is>
      </c>
      <c r="AY56" t="inlineStr">
        <is>
          <t>2612000</t>
        </is>
      </c>
      <c r="AZ56" t="n">
        <v>4048.764568579661</v>
      </c>
      <c r="BA56" t="n">
        <v>-4230354</v>
      </c>
      <c r="BB56" t="n">
        <v>-2520585</v>
      </c>
      <c r="BC56" t="inlineStr">
        <is>
          <t>0</t>
        </is>
      </c>
      <c r="BD56" t="inlineStr">
        <is>
          <t>0</t>
        </is>
      </c>
      <c r="BE56" t="n">
        <v>0</v>
      </c>
      <c r="BF56" t="inlineStr">
        <is>
          <t>517703</t>
        </is>
      </c>
      <c r="BG56" t="inlineStr">
        <is>
          <t>0</t>
        </is>
      </c>
      <c r="BH56" t="inlineStr">
        <is>
          <t>857000</t>
        </is>
      </c>
      <c r="BI56" t="inlineStr">
        <is>
          <t>0</t>
        </is>
      </c>
    </row>
    <row r="57">
      <c r="A57" t="inlineStr">
        <is>
          <t>United States</t>
        </is>
      </c>
      <c r="B57" t="inlineStr">
        <is>
          <t>Salt marsh</t>
        </is>
      </c>
      <c r="C57" t="inlineStr">
        <is>
          <t>Conservation</t>
        </is>
      </c>
      <c r="D57" t="inlineStr"/>
      <c r="E57" t="inlineStr">
        <is>
          <t>Small</t>
        </is>
      </c>
      <c r="F57" t="n">
        <v>800</v>
      </c>
      <c r="G57" t="inlineStr">
        <is>
          <t>Market price</t>
        </is>
      </c>
      <c r="H57" t="n">
        <v>947084624.2706754</v>
      </c>
      <c r="I57" t="inlineStr">
        <is>
          <t>USA</t>
        </is>
      </c>
      <c r="J57" t="n">
        <v>4000</v>
      </c>
      <c r="K57" t="inlineStr">
        <is>
          <t>United States Salt marsh Conservation 800</t>
        </is>
      </c>
      <c r="L57" t="inlineStr">
        <is>
          <t>3871416</t>
        </is>
      </c>
      <c r="M57" t="inlineStr">
        <is>
          <t>5567547</t>
        </is>
      </c>
      <c r="N57" t="n">
        <v>0.004087719197195577</v>
      </c>
      <c r="O57" t="n">
        <v>0.005878616184152941</v>
      </c>
      <c r="P57" t="inlineStr">
        <is>
          <t>1475926</t>
        </is>
      </c>
      <c r="Q57" t="inlineStr">
        <is>
          <t>1576567</t>
        </is>
      </c>
      <c r="R57" t="inlineStr">
        <is>
          <t>2395490</t>
        </is>
      </c>
      <c r="S57" t="inlineStr">
        <is>
          <t>3990981</t>
        </is>
      </c>
      <c r="T57" t="n">
        <v>140193</v>
      </c>
      <c r="U57" t="n">
        <v>1212</v>
      </c>
      <c r="V57" t="n">
        <v>3993</v>
      </c>
      <c r="W57" t="n">
        <v>3993</v>
      </c>
      <c r="X57" t="inlineStr">
        <is>
          <t>100000</t>
        </is>
      </c>
      <c r="Y57" t="inlineStr">
        <is>
          <t>100000</t>
        </is>
      </c>
      <c r="Z57" t="inlineStr">
        <is>
          <t>629559</t>
        </is>
      </c>
      <c r="AA57" t="inlineStr">
        <is>
          <t>667067</t>
        </is>
      </c>
      <c r="AB57" t="inlineStr">
        <is>
          <t>76963</t>
        </is>
      </c>
      <c r="AC57" t="inlineStr">
        <is>
          <t>80000</t>
        </is>
      </c>
      <c r="AD57" t="inlineStr">
        <is>
          <t>351049</t>
        </is>
      </c>
      <c r="AE57" t="inlineStr">
        <is>
          <t>379500</t>
        </is>
      </c>
      <c r="AF57" t="inlineStr">
        <is>
          <t>88900</t>
        </is>
      </c>
      <c r="AG57" t="inlineStr">
        <is>
          <t>100000</t>
        </is>
      </c>
      <c r="AH57" t="inlineStr">
        <is>
          <t>185006</t>
        </is>
      </c>
      <c r="AI57" t="inlineStr">
        <is>
          <t>200000</t>
        </is>
      </c>
      <c r="AJ57" t="inlineStr">
        <is>
          <t>44450</t>
        </is>
      </c>
      <c r="AK57" t="inlineStr">
        <is>
          <t>50000</t>
        </is>
      </c>
      <c r="AL57" t="inlineStr">
        <is>
          <t>0</t>
        </is>
      </c>
      <c r="AM57" t="inlineStr">
        <is>
          <t>0</t>
        </is>
      </c>
      <c r="AN57" t="n">
        <v>517703</v>
      </c>
      <c r="AO57" t="n">
        <v>857000</v>
      </c>
      <c r="AP57" t="inlineStr">
        <is>
          <t>934</t>
        </is>
      </c>
      <c r="AQ57" t="inlineStr">
        <is>
          <t>1787</t>
        </is>
      </c>
      <c r="AR57" t="inlineStr">
        <is>
          <t>103</t>
        </is>
      </c>
      <c r="AS57" t="inlineStr">
        <is>
          <t>194</t>
        </is>
      </c>
      <c r="AT57" t="inlineStr">
        <is>
          <t>75812</t>
        </is>
      </c>
      <c r="AU57" t="inlineStr">
        <is>
          <t>120000</t>
        </is>
      </c>
      <c r="AV57" t="inlineStr">
        <is>
          <t>223062</t>
        </is>
      </c>
      <c r="AW57" t="inlineStr">
        <is>
          <t>400000</t>
        </is>
      </c>
      <c r="AX57" t="inlineStr">
        <is>
          <t>1577877</t>
        </is>
      </c>
      <c r="AY57" t="inlineStr">
        <is>
          <t>2612000</t>
        </is>
      </c>
      <c r="AZ57" t="n">
        <v>30</v>
      </c>
      <c r="BA57" t="n">
        <v>-3990981</v>
      </c>
      <c r="BB57" t="n">
        <v>-2395490</v>
      </c>
      <c r="BC57" t="inlineStr">
        <is>
          <t>0</t>
        </is>
      </c>
      <c r="BD57" t="inlineStr">
        <is>
          <t>0</t>
        </is>
      </c>
      <c r="BE57" t="n">
        <v>0</v>
      </c>
      <c r="BF57" t="inlineStr">
        <is>
          <t>517703</t>
        </is>
      </c>
      <c r="BG57" t="inlineStr">
        <is>
          <t>0</t>
        </is>
      </c>
      <c r="BH57" t="inlineStr">
        <is>
          <t>857000</t>
        </is>
      </c>
      <c r="BI57" t="inlineStr">
        <is>
          <t>0</t>
        </is>
      </c>
    </row>
    <row r="58">
      <c r="A58" t="inlineStr">
        <is>
          <t>United States</t>
        </is>
      </c>
      <c r="B58" t="inlineStr">
        <is>
          <t>Salt marsh</t>
        </is>
      </c>
      <c r="C58" t="inlineStr">
        <is>
          <t>Conservation</t>
        </is>
      </c>
      <c r="D58" t="inlineStr"/>
      <c r="E58" t="inlineStr">
        <is>
          <t>Medium</t>
        </is>
      </c>
      <c r="F58" t="n">
        <v>4000</v>
      </c>
      <c r="G58" t="inlineStr">
        <is>
          <t>Opex breakeven</t>
        </is>
      </c>
      <c r="H58" t="n">
        <v>947084624.2706754</v>
      </c>
      <c r="I58" t="inlineStr">
        <is>
          <t>USA</t>
        </is>
      </c>
      <c r="J58" t="n">
        <v>4000</v>
      </c>
      <c r="K58" t="inlineStr">
        <is>
          <t>United States Salt marsh Conservation 4000</t>
        </is>
      </c>
      <c r="L58" t="inlineStr">
        <is>
          <t>3996945</t>
        </is>
      </c>
      <c r="M58" t="inlineStr">
        <is>
          <t>5807738</t>
        </is>
      </c>
      <c r="N58" t="n">
        <v>0.00422026173540505</v>
      </c>
      <c r="O58" t="n">
        <v>0.006132227101112938</v>
      </c>
      <c r="P58" t="inlineStr">
        <is>
          <t>1475926</t>
        </is>
      </c>
      <c r="Q58" t="inlineStr">
        <is>
          <t>1576567</t>
        </is>
      </c>
      <c r="R58" t="inlineStr">
        <is>
          <t>2521018</t>
        </is>
      </c>
      <c r="S58" t="inlineStr">
        <is>
          <t>4231171</t>
        </is>
      </c>
      <c r="T58" t="n">
        <v>140193</v>
      </c>
      <c r="U58" t="n">
        <v>6060</v>
      </c>
      <c r="V58" t="n">
        <v>824</v>
      </c>
      <c r="W58" t="n">
        <v>824</v>
      </c>
      <c r="X58" t="inlineStr">
        <is>
          <t>100000</t>
        </is>
      </c>
      <c r="Y58" t="inlineStr">
        <is>
          <t>100000</t>
        </is>
      </c>
      <c r="Z58" t="inlineStr">
        <is>
          <t>629559</t>
        </is>
      </c>
      <c r="AA58" t="inlineStr">
        <is>
          <t>667067</t>
        </is>
      </c>
      <c r="AB58" t="inlineStr">
        <is>
          <t>76963</t>
        </is>
      </c>
      <c r="AC58" t="inlineStr">
        <is>
          <t>80000</t>
        </is>
      </c>
      <c r="AD58" t="inlineStr">
        <is>
          <t>351049</t>
        </is>
      </c>
      <c r="AE58" t="inlineStr">
        <is>
          <t>379500</t>
        </is>
      </c>
      <c r="AF58" t="inlineStr">
        <is>
          <t>88900</t>
        </is>
      </c>
      <c r="AG58" t="inlineStr">
        <is>
          <t>100000</t>
        </is>
      </c>
      <c r="AH58" t="inlineStr">
        <is>
          <t>185006</t>
        </is>
      </c>
      <c r="AI58" t="inlineStr">
        <is>
          <t>200000</t>
        </is>
      </c>
      <c r="AJ58" t="inlineStr">
        <is>
          <t>44450</t>
        </is>
      </c>
      <c r="AK58" t="inlineStr">
        <is>
          <t>50000</t>
        </is>
      </c>
      <c r="AL58" t="inlineStr">
        <is>
          <t>0</t>
        </is>
      </c>
      <c r="AM58" t="inlineStr">
        <is>
          <t>0</t>
        </is>
      </c>
      <c r="AN58" t="n">
        <v>517703</v>
      </c>
      <c r="AO58" t="n">
        <v>857000</v>
      </c>
      <c r="AP58" t="inlineStr">
        <is>
          <t>126051</t>
        </is>
      </c>
      <c r="AQ58" t="inlineStr">
        <is>
          <t>241202</t>
        </is>
      </c>
      <c r="AR58" t="inlineStr">
        <is>
          <t>514</t>
        </is>
      </c>
      <c r="AS58" t="inlineStr">
        <is>
          <t>970</t>
        </is>
      </c>
      <c r="AT58" t="inlineStr">
        <is>
          <t>75812</t>
        </is>
      </c>
      <c r="AU58" t="inlineStr">
        <is>
          <t>120000</t>
        </is>
      </c>
      <c r="AV58" t="inlineStr">
        <is>
          <t>223062</t>
        </is>
      </c>
      <c r="AW58" t="inlineStr">
        <is>
          <t>400000</t>
        </is>
      </c>
      <c r="AX58" t="inlineStr">
        <is>
          <t>1577877</t>
        </is>
      </c>
      <c r="AY58" t="inlineStr">
        <is>
          <t>2612000</t>
        </is>
      </c>
      <c r="AZ58" t="n">
        <v>809.8919215337728</v>
      </c>
      <c r="BA58" t="n">
        <v>-4231171</v>
      </c>
      <c r="BB58" t="n">
        <v>-2521018</v>
      </c>
      <c r="BC58" t="inlineStr">
        <is>
          <t>0</t>
        </is>
      </c>
      <c r="BD58" t="inlineStr">
        <is>
          <t>0</t>
        </is>
      </c>
      <c r="BE58" t="n">
        <v>0</v>
      </c>
      <c r="BF58" t="inlineStr">
        <is>
          <t>517703</t>
        </is>
      </c>
      <c r="BG58" t="inlineStr">
        <is>
          <t>0</t>
        </is>
      </c>
      <c r="BH58" t="inlineStr">
        <is>
          <t>857000</t>
        </is>
      </c>
      <c r="BI58" t="inlineStr">
        <is>
          <t>0</t>
        </is>
      </c>
    </row>
    <row r="59">
      <c r="A59" t="inlineStr">
        <is>
          <t>United States</t>
        </is>
      </c>
      <c r="B59" t="inlineStr">
        <is>
          <t>Salt marsh</t>
        </is>
      </c>
      <c r="C59" t="inlineStr">
        <is>
          <t>Conservation</t>
        </is>
      </c>
      <c r="D59" t="inlineStr"/>
      <c r="E59" t="inlineStr">
        <is>
          <t>Medium</t>
        </is>
      </c>
      <c r="F59" t="n">
        <v>4000</v>
      </c>
      <c r="G59" t="inlineStr">
        <is>
          <t>Market price</t>
        </is>
      </c>
      <c r="H59" t="n">
        <v>947084624.2706754</v>
      </c>
      <c r="I59" t="inlineStr">
        <is>
          <t>USA</t>
        </is>
      </c>
      <c r="J59" t="n">
        <v>4000</v>
      </c>
      <c r="K59" t="inlineStr">
        <is>
          <t>United States Salt marsh Conservation 4000</t>
        </is>
      </c>
      <c r="L59" t="inlineStr">
        <is>
          <t>3875563</t>
        </is>
      </c>
      <c r="M59" t="inlineStr">
        <is>
          <t>5575471</t>
        </is>
      </c>
      <c r="N59" t="n">
        <v>0.004092097897782331</v>
      </c>
      <c r="O59" t="n">
        <v>0.005886982912739737</v>
      </c>
      <c r="P59" t="inlineStr">
        <is>
          <t>1475926</t>
        </is>
      </c>
      <c r="Q59" t="inlineStr">
        <is>
          <t>1576567</t>
        </is>
      </c>
      <c r="R59" t="inlineStr">
        <is>
          <t>2399636</t>
        </is>
      </c>
      <c r="S59" t="inlineStr">
        <is>
          <t>3998904</t>
        </is>
      </c>
      <c r="T59" t="n">
        <v>140193</v>
      </c>
      <c r="U59" t="n">
        <v>6060</v>
      </c>
      <c r="V59" t="n">
        <v>799</v>
      </c>
      <c r="W59" t="n">
        <v>799</v>
      </c>
      <c r="X59" t="inlineStr">
        <is>
          <t>100000</t>
        </is>
      </c>
      <c r="Y59" t="inlineStr">
        <is>
          <t>100000</t>
        </is>
      </c>
      <c r="Z59" t="inlineStr">
        <is>
          <t>629559</t>
        </is>
      </c>
      <c r="AA59" t="inlineStr">
        <is>
          <t>667067</t>
        </is>
      </c>
      <c r="AB59" t="inlineStr">
        <is>
          <t>76963</t>
        </is>
      </c>
      <c r="AC59" t="inlineStr">
        <is>
          <t>80000</t>
        </is>
      </c>
      <c r="AD59" t="inlineStr">
        <is>
          <t>351049</t>
        </is>
      </c>
      <c r="AE59" t="inlineStr">
        <is>
          <t>379500</t>
        </is>
      </c>
      <c r="AF59" t="inlineStr">
        <is>
          <t>88900</t>
        </is>
      </c>
      <c r="AG59" t="inlineStr">
        <is>
          <t>100000</t>
        </is>
      </c>
      <c r="AH59" t="inlineStr">
        <is>
          <t>185006</t>
        </is>
      </c>
      <c r="AI59" t="inlineStr">
        <is>
          <t>200000</t>
        </is>
      </c>
      <c r="AJ59" t="inlineStr">
        <is>
          <t>44450</t>
        </is>
      </c>
      <c r="AK59" t="inlineStr">
        <is>
          <t>50000</t>
        </is>
      </c>
      <c r="AL59" t="inlineStr">
        <is>
          <t>0</t>
        </is>
      </c>
      <c r="AM59" t="inlineStr">
        <is>
          <t>0</t>
        </is>
      </c>
      <c r="AN59" t="n">
        <v>517703</v>
      </c>
      <c r="AO59" t="n">
        <v>857000</v>
      </c>
      <c r="AP59" t="inlineStr">
        <is>
          <t>4669</t>
        </is>
      </c>
      <c r="AQ59" t="inlineStr">
        <is>
          <t>8935</t>
        </is>
      </c>
      <c r="AR59" t="inlineStr">
        <is>
          <t>514</t>
        </is>
      </c>
      <c r="AS59" t="inlineStr">
        <is>
          <t>970</t>
        </is>
      </c>
      <c r="AT59" t="inlineStr">
        <is>
          <t>75812</t>
        </is>
      </c>
      <c r="AU59" t="inlineStr">
        <is>
          <t>120000</t>
        </is>
      </c>
      <c r="AV59" t="inlineStr">
        <is>
          <t>223062</t>
        </is>
      </c>
      <c r="AW59" t="inlineStr">
        <is>
          <t>400000</t>
        </is>
      </c>
      <c r="AX59" t="inlineStr">
        <is>
          <t>1577877</t>
        </is>
      </c>
      <c r="AY59" t="inlineStr">
        <is>
          <t>2612000</t>
        </is>
      </c>
      <c r="AZ59" t="n">
        <v>30</v>
      </c>
      <c r="BA59" t="n">
        <v>-3998904</v>
      </c>
      <c r="BB59" t="n">
        <v>-2399636</v>
      </c>
      <c r="BC59" t="inlineStr">
        <is>
          <t>0</t>
        </is>
      </c>
      <c r="BD59" t="inlineStr">
        <is>
          <t>0</t>
        </is>
      </c>
      <c r="BE59" t="n">
        <v>0</v>
      </c>
      <c r="BF59" t="inlineStr">
        <is>
          <t>517703</t>
        </is>
      </c>
      <c r="BG59" t="inlineStr">
        <is>
          <t>0</t>
        </is>
      </c>
      <c r="BH59" t="inlineStr">
        <is>
          <t>857000</t>
        </is>
      </c>
      <c r="BI59" t="inlineStr">
        <is>
          <t>0</t>
        </is>
      </c>
    </row>
    <row r="60">
      <c r="A60" t="inlineStr">
        <is>
          <t>United States</t>
        </is>
      </c>
      <c r="B60" t="inlineStr">
        <is>
          <t>Salt marsh</t>
        </is>
      </c>
      <c r="C60" t="inlineStr">
        <is>
          <t>Conservation</t>
        </is>
      </c>
      <c r="D60" t="inlineStr"/>
      <c r="E60" t="inlineStr">
        <is>
          <t>Large</t>
        </is>
      </c>
      <c r="F60" t="n">
        <v>8000</v>
      </c>
      <c r="G60" t="inlineStr">
        <is>
          <t>Opex breakeven</t>
        </is>
      </c>
      <c r="H60" t="n">
        <v>947084624.2706754</v>
      </c>
      <c r="I60" t="inlineStr">
        <is>
          <t>USA</t>
        </is>
      </c>
      <c r="J60" t="n">
        <v>4000</v>
      </c>
      <c r="K60" t="inlineStr">
        <is>
          <t>United States Salt marsh Conservation 8000</t>
        </is>
      </c>
      <c r="L60" t="inlineStr">
        <is>
          <t>3997485</t>
        </is>
      </c>
      <c r="M60" t="inlineStr">
        <is>
          <t>5808759</t>
        </is>
      </c>
      <c r="N60" t="n">
        <v>0.00422083190620728</v>
      </c>
      <c r="O60" t="n">
        <v>0.006133305146277895</v>
      </c>
      <c r="P60" t="inlineStr">
        <is>
          <t>1475926</t>
        </is>
      </c>
      <c r="Q60" t="inlineStr">
        <is>
          <t>1576567</t>
        </is>
      </c>
      <c r="R60" t="inlineStr">
        <is>
          <t>2521559</t>
        </is>
      </c>
      <c r="S60" t="inlineStr">
        <is>
          <t>4232192</t>
        </is>
      </c>
      <c r="T60" t="n">
        <v>140193</v>
      </c>
      <c r="U60" t="n">
        <v>12120</v>
      </c>
      <c r="V60" t="n">
        <v>412</v>
      </c>
      <c r="W60" t="n">
        <v>412</v>
      </c>
      <c r="X60" t="inlineStr">
        <is>
          <t>100000</t>
        </is>
      </c>
      <c r="Y60" t="inlineStr">
        <is>
          <t>100000</t>
        </is>
      </c>
      <c r="Z60" t="inlineStr">
        <is>
          <t>629559</t>
        </is>
      </c>
      <c r="AA60" t="inlineStr">
        <is>
          <t>667067</t>
        </is>
      </c>
      <c r="AB60" t="inlineStr">
        <is>
          <t>76963</t>
        </is>
      </c>
      <c r="AC60" t="inlineStr">
        <is>
          <t>80000</t>
        </is>
      </c>
      <c r="AD60" t="inlineStr">
        <is>
          <t>351049</t>
        </is>
      </c>
      <c r="AE60" t="inlineStr">
        <is>
          <t>379500</t>
        </is>
      </c>
      <c r="AF60" t="inlineStr">
        <is>
          <t>88900</t>
        </is>
      </c>
      <c r="AG60" t="inlineStr">
        <is>
          <t>100000</t>
        </is>
      </c>
      <c r="AH60" t="inlineStr">
        <is>
          <t>185006</t>
        </is>
      </c>
      <c r="AI60" t="inlineStr">
        <is>
          <t>200000</t>
        </is>
      </c>
      <c r="AJ60" t="inlineStr">
        <is>
          <t>44450</t>
        </is>
      </c>
      <c r="AK60" t="inlineStr">
        <is>
          <t>50000</t>
        </is>
      </c>
      <c r="AL60" t="inlineStr">
        <is>
          <t>0</t>
        </is>
      </c>
      <c r="AM60" t="inlineStr">
        <is>
          <t>0</t>
        </is>
      </c>
      <c r="AN60" t="n">
        <v>517703</v>
      </c>
      <c r="AO60" t="n">
        <v>857000</v>
      </c>
      <c r="AP60" t="inlineStr">
        <is>
          <t>126078</t>
        </is>
      </c>
      <c r="AQ60" t="inlineStr">
        <is>
          <t>241253</t>
        </is>
      </c>
      <c r="AR60" t="inlineStr">
        <is>
          <t>1028</t>
        </is>
      </c>
      <c r="AS60" t="inlineStr">
        <is>
          <t>1939</t>
        </is>
      </c>
      <c r="AT60" t="inlineStr">
        <is>
          <t>75812</t>
        </is>
      </c>
      <c r="AU60" t="inlineStr">
        <is>
          <t>120000</t>
        </is>
      </c>
      <c r="AV60" t="inlineStr">
        <is>
          <t>223062</t>
        </is>
      </c>
      <c r="AW60" t="inlineStr">
        <is>
          <t>400000</t>
        </is>
      </c>
      <c r="AX60" t="inlineStr">
        <is>
          <t>1577877</t>
        </is>
      </c>
      <c r="AY60" t="inlineStr">
        <is>
          <t>2612000</t>
        </is>
      </c>
      <c r="AZ60" t="n">
        <v>405.0328406530359</v>
      </c>
      <c r="BA60" t="n">
        <v>-4232192</v>
      </c>
      <c r="BB60" t="n">
        <v>-2521559</v>
      </c>
      <c r="BC60" t="inlineStr">
        <is>
          <t>0</t>
        </is>
      </c>
      <c r="BD60" t="inlineStr">
        <is>
          <t>0</t>
        </is>
      </c>
      <c r="BE60" t="n">
        <v>0</v>
      </c>
      <c r="BF60" t="inlineStr">
        <is>
          <t>517703</t>
        </is>
      </c>
      <c r="BG60" t="inlineStr">
        <is>
          <t>0</t>
        </is>
      </c>
      <c r="BH60" t="inlineStr">
        <is>
          <t>857000</t>
        </is>
      </c>
      <c r="BI60" t="inlineStr">
        <is>
          <t>0</t>
        </is>
      </c>
    </row>
    <row r="61">
      <c r="A61" t="inlineStr">
        <is>
          <t>United States</t>
        </is>
      </c>
      <c r="B61" t="inlineStr">
        <is>
          <t>Salt marsh</t>
        </is>
      </c>
      <c r="C61" t="inlineStr">
        <is>
          <t>Conservation</t>
        </is>
      </c>
      <c r="D61" t="inlineStr"/>
      <c r="E61" t="inlineStr">
        <is>
          <t>Large</t>
        </is>
      </c>
      <c r="F61" t="n">
        <v>8000</v>
      </c>
      <c r="G61" t="inlineStr">
        <is>
          <t>Market price</t>
        </is>
      </c>
      <c r="H61" t="n">
        <v>947084624.2706754</v>
      </c>
      <c r="I61" t="inlineStr">
        <is>
          <t>USA</t>
        </is>
      </c>
      <c r="J61" t="n">
        <v>4000</v>
      </c>
      <c r="K61" t="inlineStr">
        <is>
          <t>United States Salt marsh Conservation 8000</t>
        </is>
      </c>
      <c r="L61" t="inlineStr">
        <is>
          <t>3880746</t>
        </is>
      </c>
      <c r="M61" t="inlineStr">
        <is>
          <t>5585375</t>
        </is>
      </c>
      <c r="N61" t="n">
        <v>0.004097570481611882</v>
      </c>
      <c r="O61" t="n">
        <v>0.005897440267601375</v>
      </c>
      <c r="P61" t="inlineStr">
        <is>
          <t>1475926</t>
        </is>
      </c>
      <c r="Q61" t="inlineStr">
        <is>
          <t>1576567</t>
        </is>
      </c>
      <c r="R61" t="inlineStr">
        <is>
          <t>2404819</t>
        </is>
      </c>
      <c r="S61" t="inlineStr">
        <is>
          <t>4008808</t>
        </is>
      </c>
      <c r="T61" t="n">
        <v>140193</v>
      </c>
      <c r="U61" t="n">
        <v>12120</v>
      </c>
      <c r="V61" t="n">
        <v>400</v>
      </c>
      <c r="W61" t="n">
        <v>400</v>
      </c>
      <c r="X61" t="inlineStr">
        <is>
          <t>100000</t>
        </is>
      </c>
      <c r="Y61" t="inlineStr">
        <is>
          <t>100000</t>
        </is>
      </c>
      <c r="Z61" t="inlineStr">
        <is>
          <t>629559</t>
        </is>
      </c>
      <c r="AA61" t="inlineStr">
        <is>
          <t>667067</t>
        </is>
      </c>
      <c r="AB61" t="inlineStr">
        <is>
          <t>76963</t>
        </is>
      </c>
      <c r="AC61" t="inlineStr">
        <is>
          <t>80000</t>
        </is>
      </c>
      <c r="AD61" t="inlineStr">
        <is>
          <t>351049</t>
        </is>
      </c>
      <c r="AE61" t="inlineStr">
        <is>
          <t>379500</t>
        </is>
      </c>
      <c r="AF61" t="inlineStr">
        <is>
          <t>88900</t>
        </is>
      </c>
      <c r="AG61" t="inlineStr">
        <is>
          <t>100000</t>
        </is>
      </c>
      <c r="AH61" t="inlineStr">
        <is>
          <t>185006</t>
        </is>
      </c>
      <c r="AI61" t="inlineStr">
        <is>
          <t>200000</t>
        </is>
      </c>
      <c r="AJ61" t="inlineStr">
        <is>
          <t>44450</t>
        </is>
      </c>
      <c r="AK61" t="inlineStr">
        <is>
          <t>50000</t>
        </is>
      </c>
      <c r="AL61" t="inlineStr">
        <is>
          <t>0</t>
        </is>
      </c>
      <c r="AM61" t="inlineStr">
        <is>
          <t>0</t>
        </is>
      </c>
      <c r="AN61" t="n">
        <v>517703</v>
      </c>
      <c r="AO61" t="n">
        <v>857000</v>
      </c>
      <c r="AP61" t="inlineStr">
        <is>
          <t>9338</t>
        </is>
      </c>
      <c r="AQ61" t="inlineStr">
        <is>
          <t>17869</t>
        </is>
      </c>
      <c r="AR61" t="inlineStr">
        <is>
          <t>1028</t>
        </is>
      </c>
      <c r="AS61" t="inlineStr">
        <is>
          <t>1939</t>
        </is>
      </c>
      <c r="AT61" t="inlineStr">
        <is>
          <t>75812</t>
        </is>
      </c>
      <c r="AU61" t="inlineStr">
        <is>
          <t>120000</t>
        </is>
      </c>
      <c r="AV61" t="inlineStr">
        <is>
          <t>223062</t>
        </is>
      </c>
      <c r="AW61" t="inlineStr">
        <is>
          <t>400000</t>
        </is>
      </c>
      <c r="AX61" t="inlineStr">
        <is>
          <t>1577877</t>
        </is>
      </c>
      <c r="AY61" t="inlineStr">
        <is>
          <t>2612000</t>
        </is>
      </c>
      <c r="AZ61" t="n">
        <v>30</v>
      </c>
      <c r="BA61" t="n">
        <v>-4008808</v>
      </c>
      <c r="BB61" t="n">
        <v>-2404819</v>
      </c>
      <c r="BC61" t="inlineStr">
        <is>
          <t>0</t>
        </is>
      </c>
      <c r="BD61" t="inlineStr">
        <is>
          <t>0</t>
        </is>
      </c>
      <c r="BE61" t="n">
        <v>0</v>
      </c>
      <c r="BF61" t="inlineStr">
        <is>
          <t>517703</t>
        </is>
      </c>
      <c r="BG61" t="inlineStr">
        <is>
          <t>0</t>
        </is>
      </c>
      <c r="BH61" t="inlineStr">
        <is>
          <t>857000</t>
        </is>
      </c>
      <c r="BI61" t="inlineStr">
        <is>
          <t>0</t>
        </is>
      </c>
    </row>
    <row r="62">
      <c r="A62" t="inlineStr">
        <is>
          <t>Indonesia</t>
        </is>
      </c>
      <c r="B62" t="inlineStr">
        <is>
          <t>Mangrove</t>
        </is>
      </c>
      <c r="C62" t="inlineStr">
        <is>
          <t>Restoration</t>
        </is>
      </c>
      <c r="D62" t="inlineStr">
        <is>
          <t>Planting</t>
        </is>
      </c>
      <c r="E62" t="inlineStr">
        <is>
          <t>Small</t>
        </is>
      </c>
      <c r="F62" t="n">
        <v>100</v>
      </c>
      <c r="G62" t="inlineStr">
        <is>
          <t>Opex breakeven</t>
        </is>
      </c>
      <c r="H62" t="n">
        <v>188785480.2259437</v>
      </c>
      <c r="I62" t="inlineStr">
        <is>
          <t>IDN</t>
        </is>
      </c>
      <c r="J62" t="n">
        <v>500</v>
      </c>
      <c r="K62" t="inlineStr">
        <is>
          <t>Indonesia Mangrove Restoration 100</t>
        </is>
      </c>
      <c r="L62" t="inlineStr">
        <is>
          <t>3051382</t>
        </is>
      </c>
      <c r="M62" t="inlineStr">
        <is>
          <t>4222187</t>
        </is>
      </c>
      <c r="N62" t="n">
        <v>0.01616322397436509</v>
      </c>
      <c r="O62" t="n">
        <v>0.02236499859494898</v>
      </c>
      <c r="P62" t="inlineStr">
        <is>
          <t>1465898</t>
        </is>
      </c>
      <c r="Q62" t="inlineStr">
        <is>
          <t>1571800</t>
        </is>
      </c>
      <c r="R62" t="inlineStr">
        <is>
          <t>1585483</t>
        </is>
      </c>
      <c r="S62" t="inlineStr">
        <is>
          <t>2650387</t>
        </is>
      </c>
      <c r="T62" t="n">
        <v>13194617</v>
      </c>
      <c r="U62" t="n">
        <v>103216</v>
      </c>
      <c r="V62" t="n">
        <v>37</v>
      </c>
      <c r="W62" t="n">
        <v>37</v>
      </c>
      <c r="X62" t="inlineStr">
        <is>
          <t>50000</t>
        </is>
      </c>
      <c r="Y62" t="inlineStr">
        <is>
          <t>50000</t>
        </is>
      </c>
      <c r="Z62" t="inlineStr">
        <is>
          <t>629559</t>
        </is>
      </c>
      <c r="AA62" t="inlineStr">
        <is>
          <t>667067</t>
        </is>
      </c>
      <c r="AB62" t="inlineStr">
        <is>
          <t>76963</t>
        </is>
      </c>
      <c r="AC62" t="inlineStr">
        <is>
          <t>80000</t>
        </is>
      </c>
      <c r="AD62" t="inlineStr">
        <is>
          <t>268724</t>
        </is>
      </c>
      <c r="AE62" t="inlineStr">
        <is>
          <t>284733</t>
        </is>
      </c>
      <c r="AF62" t="inlineStr">
        <is>
          <t>88900</t>
        </is>
      </c>
      <c r="AG62" t="inlineStr">
        <is>
          <t>100000</t>
        </is>
      </c>
      <c r="AH62" t="inlineStr">
        <is>
          <t>129504</t>
        </is>
      </c>
      <c r="AI62" t="inlineStr">
        <is>
          <t>140000</t>
        </is>
      </c>
      <c r="AJ62" t="inlineStr">
        <is>
          <t>44450</t>
        </is>
      </c>
      <c r="AK62" t="inlineStr">
        <is>
          <t>50000</t>
        </is>
      </c>
      <c r="AL62" t="inlineStr">
        <is>
          <t>177799</t>
        </is>
      </c>
      <c r="AM62" t="inlineStr">
        <is>
          <t>200000</t>
        </is>
      </c>
      <c r="AN62" t="n">
        <v>220699</v>
      </c>
      <c r="AO62" t="n">
        <v>348000</v>
      </c>
      <c r="AP62" t="inlineStr">
        <is>
          <t>792742</t>
        </is>
      </c>
      <c r="AQ62" t="inlineStr">
        <is>
          <t>1337873</t>
        </is>
      </c>
      <c r="AR62" t="inlineStr">
        <is>
          <t>9976</t>
        </is>
      </c>
      <c r="AS62" t="inlineStr">
        <is>
          <t>16515</t>
        </is>
      </c>
      <c r="AT62" t="inlineStr">
        <is>
          <t>75812</t>
        </is>
      </c>
      <c r="AU62" t="inlineStr">
        <is>
          <t>120000</t>
        </is>
      </c>
      <c r="AV62" t="inlineStr">
        <is>
          <t>167296</t>
        </is>
      </c>
      <c r="AW62" t="inlineStr">
        <is>
          <t>300000</t>
        </is>
      </c>
      <c r="AX62" t="inlineStr">
        <is>
          <t>318958</t>
        </is>
      </c>
      <c r="AY62" t="inlineStr">
        <is>
          <t>528000</t>
        </is>
      </c>
      <c r="AZ62" t="n">
        <v>27.6130938679675</v>
      </c>
      <c r="BA62" t="n">
        <v>-2650387</v>
      </c>
      <c r="BB62" t="n">
        <v>-1585483</v>
      </c>
      <c r="BC62" t="inlineStr">
        <is>
          <t>0</t>
        </is>
      </c>
      <c r="BD62" t="inlineStr">
        <is>
          <t>0</t>
        </is>
      </c>
      <c r="BE62" t="n">
        <v>0</v>
      </c>
      <c r="BF62" t="inlineStr">
        <is>
          <t>181226</t>
        </is>
      </c>
      <c r="BG62" t="inlineStr">
        <is>
          <t>39473</t>
        </is>
      </c>
      <c r="BH62" t="inlineStr">
        <is>
          <t>300000</t>
        </is>
      </c>
      <c r="BI62" t="inlineStr">
        <is>
          <t>48000</t>
        </is>
      </c>
    </row>
    <row r="63">
      <c r="A63" t="inlineStr">
        <is>
          <t>Indonesia</t>
        </is>
      </c>
      <c r="B63" t="inlineStr">
        <is>
          <t>Mangrove</t>
        </is>
      </c>
      <c r="C63" t="inlineStr">
        <is>
          <t>Restoration</t>
        </is>
      </c>
      <c r="D63" t="inlineStr">
        <is>
          <t>Hydrology</t>
        </is>
      </c>
      <c r="E63" t="inlineStr">
        <is>
          <t>Small</t>
        </is>
      </c>
      <c r="F63" t="n">
        <v>100</v>
      </c>
      <c r="G63" t="inlineStr">
        <is>
          <t>Opex breakeven</t>
        </is>
      </c>
      <c r="H63" t="n">
        <v>188785480.2259437</v>
      </c>
      <c r="I63" t="inlineStr">
        <is>
          <t>IDN</t>
        </is>
      </c>
      <c r="J63" t="n">
        <v>500</v>
      </c>
      <c r="K63" t="inlineStr">
        <is>
          <t>Indonesia Mangrove Restoration 100</t>
        </is>
      </c>
      <c r="L63" t="inlineStr">
        <is>
          <t>3300277</t>
        </is>
      </c>
      <c r="M63" t="inlineStr">
        <is>
          <t>4529411</t>
        </is>
      </c>
      <c r="N63" t="n">
        <v>0.017481625154912</v>
      </c>
      <c r="O63" t="n">
        <v>0.02399236951156982</v>
      </c>
      <c r="P63" t="inlineStr">
        <is>
          <t>1634808</t>
        </is>
      </c>
      <c r="Q63" t="inlineStr">
        <is>
          <t>1761800</t>
        </is>
      </c>
      <c r="R63" t="inlineStr">
        <is>
          <t>1665470</t>
        </is>
      </c>
      <c r="S63" t="inlineStr">
        <is>
          <t>2767611</t>
        </is>
      </c>
      <c r="T63" t="n">
        <v>13194617</v>
      </c>
      <c r="U63" t="n">
        <v>129020</v>
      </c>
      <c r="V63" t="n">
        <v>32</v>
      </c>
      <c r="W63" t="n">
        <v>32</v>
      </c>
      <c r="X63" t="inlineStr">
        <is>
          <t>50000</t>
        </is>
      </c>
      <c r="Y63" t="inlineStr">
        <is>
          <t>50000</t>
        </is>
      </c>
      <c r="Z63" t="inlineStr">
        <is>
          <t>629559</t>
        </is>
      </c>
      <c r="AA63" t="inlineStr">
        <is>
          <t>667067</t>
        </is>
      </c>
      <c r="AB63" t="inlineStr">
        <is>
          <t>76963</t>
        </is>
      </c>
      <c r="AC63" t="inlineStr">
        <is>
          <t>80000</t>
        </is>
      </c>
      <c r="AD63" t="inlineStr">
        <is>
          <t>268724</t>
        </is>
      </c>
      <c r="AE63" t="inlineStr">
        <is>
          <t>284733</t>
        </is>
      </c>
      <c r="AF63" t="inlineStr">
        <is>
          <t>88900</t>
        </is>
      </c>
      <c r="AG63" t="inlineStr">
        <is>
          <t>100000</t>
        </is>
      </c>
      <c r="AH63" t="inlineStr">
        <is>
          <t>129504</t>
        </is>
      </c>
      <c r="AI63" t="inlineStr">
        <is>
          <t>140000</t>
        </is>
      </c>
      <c r="AJ63" t="inlineStr">
        <is>
          <t>44450</t>
        </is>
      </c>
      <c r="AK63" t="inlineStr">
        <is>
          <t>50000</t>
        </is>
      </c>
      <c r="AL63" t="inlineStr">
        <is>
          <t>346709</t>
        </is>
      </c>
      <c r="AM63" t="inlineStr">
        <is>
          <t>390000</t>
        </is>
      </c>
      <c r="AN63" t="n">
        <v>258198</v>
      </c>
      <c r="AO63" t="n">
        <v>393600</v>
      </c>
      <c r="AP63" t="inlineStr">
        <is>
          <t>832735</t>
        </is>
      </c>
      <c r="AQ63" t="inlineStr">
        <is>
          <t>1405367</t>
        </is>
      </c>
      <c r="AR63" t="inlineStr">
        <is>
          <t>12470</t>
        </is>
      </c>
      <c r="AS63" t="inlineStr">
        <is>
          <t>20643</t>
        </is>
      </c>
      <c r="AT63" t="inlineStr">
        <is>
          <t>75812</t>
        </is>
      </c>
      <c r="AU63" t="inlineStr">
        <is>
          <t>120000</t>
        </is>
      </c>
      <c r="AV63" t="inlineStr">
        <is>
          <t>167296</t>
        </is>
      </c>
      <c r="AW63" t="inlineStr">
        <is>
          <t>300000</t>
        </is>
      </c>
      <c r="AX63" t="inlineStr">
        <is>
          <t>318958</t>
        </is>
      </c>
      <c r="AY63" t="inlineStr">
        <is>
          <t>528000</t>
        </is>
      </c>
      <c r="AZ63" t="n">
        <v>23.20492107046694</v>
      </c>
      <c r="BA63" t="n">
        <v>-2767611</v>
      </c>
      <c r="BB63" t="n">
        <v>-1665470</v>
      </c>
      <c r="BC63" t="inlineStr">
        <is>
          <t>0</t>
        </is>
      </c>
      <c r="BD63" t="inlineStr">
        <is>
          <t>0</t>
        </is>
      </c>
      <c r="BE63" t="n">
        <v>0</v>
      </c>
      <c r="BF63" t="inlineStr">
        <is>
          <t>181226</t>
        </is>
      </c>
      <c r="BG63" t="inlineStr">
        <is>
          <t>76972</t>
        </is>
      </c>
      <c r="BH63" t="inlineStr">
        <is>
          <t>300000</t>
        </is>
      </c>
      <c r="BI63" t="inlineStr">
        <is>
          <t>93600</t>
        </is>
      </c>
    </row>
    <row r="64">
      <c r="A64" t="inlineStr">
        <is>
          <t>Indonesia</t>
        </is>
      </c>
      <c r="B64" t="inlineStr">
        <is>
          <t>Mangrove</t>
        </is>
      </c>
      <c r="C64" t="inlineStr">
        <is>
          <t>Restoration</t>
        </is>
      </c>
      <c r="D64" t="inlineStr">
        <is>
          <t>Planting</t>
        </is>
      </c>
      <c r="E64" t="inlineStr">
        <is>
          <t>Small</t>
        </is>
      </c>
      <c r="F64" t="n">
        <v>100</v>
      </c>
      <c r="G64" t="inlineStr">
        <is>
          <t>Market price</t>
        </is>
      </c>
      <c r="H64" t="n">
        <v>188785480.2259437</v>
      </c>
      <c r="I64" t="inlineStr">
        <is>
          <t>IDN</t>
        </is>
      </c>
      <c r="J64" t="n">
        <v>500</v>
      </c>
      <c r="K64" t="inlineStr">
        <is>
          <t>Indonesia Mangrove Restoration 100</t>
        </is>
      </c>
      <c r="L64" t="inlineStr">
        <is>
          <t>3119907</t>
        </is>
      </c>
      <c r="M64" t="inlineStr">
        <is>
          <t>4337835</t>
        </is>
      </c>
      <c r="N64" t="n">
        <v>0.01652620210127393</v>
      </c>
      <c r="O64" t="n">
        <v>0.02297758807938173</v>
      </c>
      <c r="P64" t="inlineStr">
        <is>
          <t>1465898</t>
        </is>
      </c>
      <c r="Q64" t="inlineStr">
        <is>
          <t>1571800</t>
        </is>
      </c>
      <c r="R64" t="inlineStr">
        <is>
          <t>1654009</t>
        </is>
      </c>
      <c r="S64" t="inlineStr">
        <is>
          <t>2766035</t>
        </is>
      </c>
      <c r="T64" t="n">
        <v>13194617</v>
      </c>
      <c r="U64" t="n">
        <v>103216</v>
      </c>
      <c r="V64" t="n">
        <v>38</v>
      </c>
      <c r="W64" t="n">
        <v>38</v>
      </c>
      <c r="X64" t="inlineStr">
        <is>
          <t>50000</t>
        </is>
      </c>
      <c r="Y64" t="inlineStr">
        <is>
          <t>50000</t>
        </is>
      </c>
      <c r="Z64" t="inlineStr">
        <is>
          <t>629559</t>
        </is>
      </c>
      <c r="AA64" t="inlineStr">
        <is>
          <t>667067</t>
        </is>
      </c>
      <c r="AB64" t="inlineStr">
        <is>
          <t>76963</t>
        </is>
      </c>
      <c r="AC64" t="inlineStr">
        <is>
          <t>80000</t>
        </is>
      </c>
      <c r="AD64" t="inlineStr">
        <is>
          <t>268724</t>
        </is>
      </c>
      <c r="AE64" t="inlineStr">
        <is>
          <t>284733</t>
        </is>
      </c>
      <c r="AF64" t="inlineStr">
        <is>
          <t>88900</t>
        </is>
      </c>
      <c r="AG64" t="inlineStr">
        <is>
          <t>100000</t>
        </is>
      </c>
      <c r="AH64" t="inlineStr">
        <is>
          <t>129504</t>
        </is>
      </c>
      <c r="AI64" t="inlineStr">
        <is>
          <t>140000</t>
        </is>
      </c>
      <c r="AJ64" t="inlineStr">
        <is>
          <t>44450</t>
        </is>
      </c>
      <c r="AK64" t="inlineStr">
        <is>
          <t>50000</t>
        </is>
      </c>
      <c r="AL64" t="inlineStr">
        <is>
          <t>177799</t>
        </is>
      </c>
      <c r="AM64" t="inlineStr">
        <is>
          <t>200000</t>
        </is>
      </c>
      <c r="AN64" t="n">
        <v>220699</v>
      </c>
      <c r="AO64" t="n">
        <v>348000</v>
      </c>
      <c r="AP64" t="inlineStr">
        <is>
          <t>861267</t>
        </is>
      </c>
      <c r="AQ64" t="inlineStr">
        <is>
          <t>1453520</t>
        </is>
      </c>
      <c r="AR64" t="inlineStr">
        <is>
          <t>9976</t>
        </is>
      </c>
      <c r="AS64" t="inlineStr">
        <is>
          <t>16515</t>
        </is>
      </c>
      <c r="AT64" t="inlineStr">
        <is>
          <t>75812</t>
        </is>
      </c>
      <c r="AU64" t="inlineStr">
        <is>
          <t>120000</t>
        </is>
      </c>
      <c r="AV64" t="inlineStr">
        <is>
          <t>167296</t>
        </is>
      </c>
      <c r="AW64" t="inlineStr">
        <is>
          <t>300000</t>
        </is>
      </c>
      <c r="AX64" t="inlineStr">
        <is>
          <t>318958</t>
        </is>
      </c>
      <c r="AY64" t="inlineStr">
        <is>
          <t>528000</t>
        </is>
      </c>
      <c r="AZ64" t="n">
        <v>30</v>
      </c>
      <c r="BA64" t="n">
        <v>-2766035</v>
      </c>
      <c r="BB64" t="n">
        <v>-1654009</v>
      </c>
      <c r="BC64" t="inlineStr">
        <is>
          <t>0</t>
        </is>
      </c>
      <c r="BD64" t="inlineStr">
        <is>
          <t>0</t>
        </is>
      </c>
      <c r="BE64" t="n">
        <v>0</v>
      </c>
      <c r="BF64" t="inlineStr">
        <is>
          <t>181226</t>
        </is>
      </c>
      <c r="BG64" t="inlineStr">
        <is>
          <t>39473</t>
        </is>
      </c>
      <c r="BH64" t="inlineStr">
        <is>
          <t>300000</t>
        </is>
      </c>
      <c r="BI64" t="inlineStr">
        <is>
          <t>48000</t>
        </is>
      </c>
    </row>
    <row r="65">
      <c r="A65" t="inlineStr">
        <is>
          <t>Indonesia</t>
        </is>
      </c>
      <c r="B65" t="inlineStr">
        <is>
          <t>Mangrove</t>
        </is>
      </c>
      <c r="C65" t="inlineStr">
        <is>
          <t>Restoration</t>
        </is>
      </c>
      <c r="D65" t="inlineStr">
        <is>
          <t>Hydrology</t>
        </is>
      </c>
      <c r="E65" t="inlineStr">
        <is>
          <t>Small</t>
        </is>
      </c>
      <c r="F65" t="n">
        <v>100</v>
      </c>
      <c r="G65" t="inlineStr">
        <is>
          <t>Market price</t>
        </is>
      </c>
      <c r="H65" t="n">
        <v>188785480.2259437</v>
      </c>
      <c r="I65" t="inlineStr">
        <is>
          <t>IDN</t>
        </is>
      </c>
      <c r="J65" t="n">
        <v>500</v>
      </c>
      <c r="K65" t="inlineStr">
        <is>
          <t>Indonesia Mangrove Restoration 100</t>
        </is>
      </c>
      <c r="L65" t="inlineStr">
        <is>
          <t>3544127</t>
        </is>
      </c>
      <c r="M65" t="inlineStr">
        <is>
          <t>4940943</t>
        </is>
      </c>
      <c r="N65" t="n">
        <v>0.01877330288197106</v>
      </c>
      <c r="O65" t="n">
        <v>0.02617226173372307</v>
      </c>
      <c r="P65" t="inlineStr">
        <is>
          <t>1634808</t>
        </is>
      </c>
      <c r="Q65" t="inlineStr">
        <is>
          <t>1761800</t>
        </is>
      </c>
      <c r="R65" t="inlineStr">
        <is>
          <t>1909319</t>
        </is>
      </c>
      <c r="S65" t="inlineStr">
        <is>
          <t>3179143</t>
        </is>
      </c>
      <c r="T65" t="n">
        <v>13194617</v>
      </c>
      <c r="U65" t="n">
        <v>129020</v>
      </c>
      <c r="V65" t="n">
        <v>34</v>
      </c>
      <c r="W65" t="n">
        <v>34</v>
      </c>
      <c r="X65" t="inlineStr">
        <is>
          <t>50000</t>
        </is>
      </c>
      <c r="Y65" t="inlineStr">
        <is>
          <t>50000</t>
        </is>
      </c>
      <c r="Z65" t="inlineStr">
        <is>
          <t>629559</t>
        </is>
      </c>
      <c r="AA65" t="inlineStr">
        <is>
          <t>667067</t>
        </is>
      </c>
      <c r="AB65" t="inlineStr">
        <is>
          <t>76963</t>
        </is>
      </c>
      <c r="AC65" t="inlineStr">
        <is>
          <t>80000</t>
        </is>
      </c>
      <c r="AD65" t="inlineStr">
        <is>
          <t>268724</t>
        </is>
      </c>
      <c r="AE65" t="inlineStr">
        <is>
          <t>284733</t>
        </is>
      </c>
      <c r="AF65" t="inlineStr">
        <is>
          <t>88900</t>
        </is>
      </c>
      <c r="AG65" t="inlineStr">
        <is>
          <t>100000</t>
        </is>
      </c>
      <c r="AH65" t="inlineStr">
        <is>
          <t>129504</t>
        </is>
      </c>
      <c r="AI65" t="inlineStr">
        <is>
          <t>140000</t>
        </is>
      </c>
      <c r="AJ65" t="inlineStr">
        <is>
          <t>44450</t>
        </is>
      </c>
      <c r="AK65" t="inlineStr">
        <is>
          <t>50000</t>
        </is>
      </c>
      <c r="AL65" t="inlineStr">
        <is>
          <t>346709</t>
        </is>
      </c>
      <c r="AM65" t="inlineStr">
        <is>
          <t>390000</t>
        </is>
      </c>
      <c r="AN65" t="n">
        <v>258198</v>
      </c>
      <c r="AO65" t="n">
        <v>393600</v>
      </c>
      <c r="AP65" t="inlineStr">
        <is>
          <t>1076584</t>
        </is>
      </c>
      <c r="AQ65" t="inlineStr">
        <is>
          <t>1816900</t>
        </is>
      </c>
      <c r="AR65" t="inlineStr">
        <is>
          <t>12470</t>
        </is>
      </c>
      <c r="AS65" t="inlineStr">
        <is>
          <t>20643</t>
        </is>
      </c>
      <c r="AT65" t="inlineStr">
        <is>
          <t>75812</t>
        </is>
      </c>
      <c r="AU65" t="inlineStr">
        <is>
          <t>120000</t>
        </is>
      </c>
      <c r="AV65" t="inlineStr">
        <is>
          <t>167296</t>
        </is>
      </c>
      <c r="AW65" t="inlineStr">
        <is>
          <t>300000</t>
        </is>
      </c>
      <c r="AX65" t="inlineStr">
        <is>
          <t>318958</t>
        </is>
      </c>
      <c r="AY65" t="inlineStr">
        <is>
          <t>528000</t>
        </is>
      </c>
      <c r="AZ65" t="n">
        <v>30</v>
      </c>
      <c r="BA65" t="n">
        <v>-3179143</v>
      </c>
      <c r="BB65" t="n">
        <v>-1909319</v>
      </c>
      <c r="BC65" t="inlineStr">
        <is>
          <t>0</t>
        </is>
      </c>
      <c r="BD65" t="inlineStr">
        <is>
          <t>0</t>
        </is>
      </c>
      <c r="BE65" t="n">
        <v>0</v>
      </c>
      <c r="BF65" t="inlineStr">
        <is>
          <t>181226</t>
        </is>
      </c>
      <c r="BG65" t="inlineStr">
        <is>
          <t>76972</t>
        </is>
      </c>
      <c r="BH65" t="inlineStr">
        <is>
          <t>300000</t>
        </is>
      </c>
      <c r="BI65" t="inlineStr">
        <is>
          <t>93600</t>
        </is>
      </c>
    </row>
    <row r="66">
      <c r="A66" t="inlineStr">
        <is>
          <t>Indonesia</t>
        </is>
      </c>
      <c r="B66" t="inlineStr">
        <is>
          <t>Mangrove</t>
        </is>
      </c>
      <c r="C66" t="inlineStr">
        <is>
          <t>Restoration</t>
        </is>
      </c>
      <c r="D66" t="inlineStr">
        <is>
          <t>Planting</t>
        </is>
      </c>
      <c r="E66" t="inlineStr">
        <is>
          <t>Medium</t>
        </is>
      </c>
      <c r="F66" t="n">
        <v>500</v>
      </c>
      <c r="G66" t="inlineStr">
        <is>
          <t>Opex breakeven</t>
        </is>
      </c>
      <c r="H66" t="n">
        <v>188785480.2259437</v>
      </c>
      <c r="I66" t="inlineStr">
        <is>
          <t>IDN</t>
        </is>
      </c>
      <c r="J66" t="n">
        <v>500</v>
      </c>
      <c r="K66" t="inlineStr">
        <is>
          <t>Indonesia Mangrove Restoration 500</t>
        </is>
      </c>
      <c r="L66" t="inlineStr">
        <is>
          <t>4129955</t>
        </is>
      </c>
      <c r="M66" t="inlineStr">
        <is>
          <t>5619030</t>
        </is>
      </c>
      <c r="N66" t="n">
        <v>0.02187644407322616</v>
      </c>
      <c r="O66" t="n">
        <v>0.02976410046617456</v>
      </c>
      <c r="P66" t="inlineStr">
        <is>
          <t>2159999</t>
        </is>
      </c>
      <c r="Q66" t="inlineStr">
        <is>
          <t>2371800</t>
        </is>
      </c>
      <c r="R66" t="inlineStr">
        <is>
          <t>1969955</t>
        </is>
      </c>
      <c r="S66" t="inlineStr">
        <is>
          <t>3247230</t>
        </is>
      </c>
      <c r="T66" t="n">
        <v>13194617</v>
      </c>
      <c r="U66" t="n">
        <v>503178</v>
      </c>
      <c r="V66" t="n">
        <v>10</v>
      </c>
      <c r="W66" t="n">
        <v>10</v>
      </c>
      <c r="X66" t="inlineStr">
        <is>
          <t>50000</t>
        </is>
      </c>
      <c r="Y66" t="inlineStr">
        <is>
          <t>50000</t>
        </is>
      </c>
      <c r="Z66" t="inlineStr">
        <is>
          <t>629559</t>
        </is>
      </c>
      <c r="AA66" t="inlineStr">
        <is>
          <t>667067</t>
        </is>
      </c>
      <c r="AB66" t="inlineStr">
        <is>
          <t>76963</t>
        </is>
      </c>
      <c r="AC66" t="inlineStr">
        <is>
          <t>80000</t>
        </is>
      </c>
      <c r="AD66" t="inlineStr">
        <is>
          <t>268724</t>
        </is>
      </c>
      <c r="AE66" t="inlineStr">
        <is>
          <t>284733</t>
        </is>
      </c>
      <c r="AF66" t="inlineStr">
        <is>
          <t>88900</t>
        </is>
      </c>
      <c r="AG66" t="inlineStr">
        <is>
          <t>100000</t>
        </is>
      </c>
      <c r="AH66" t="inlineStr">
        <is>
          <t>129504</t>
        </is>
      </c>
      <c r="AI66" t="inlineStr">
        <is>
          <t>140000</t>
        </is>
      </c>
      <c r="AJ66" t="inlineStr">
        <is>
          <t>44450</t>
        </is>
      </c>
      <c r="AK66" t="inlineStr">
        <is>
          <t>50000</t>
        </is>
      </c>
      <c r="AL66" t="inlineStr">
        <is>
          <t>871900</t>
        </is>
      </c>
      <c r="AM66" t="inlineStr">
        <is>
          <t>1000000</t>
        </is>
      </c>
      <c r="AN66" t="n">
        <v>374794</v>
      </c>
      <c r="AO66" t="n">
        <v>540000</v>
      </c>
      <c r="AP66" t="inlineStr">
        <is>
          <t>984978</t>
        </is>
      </c>
      <c r="AQ66" t="inlineStr">
        <is>
          <t>1678722</t>
        </is>
      </c>
      <c r="AR66" t="inlineStr">
        <is>
          <t>48117</t>
        </is>
      </c>
      <c r="AS66" t="inlineStr">
        <is>
          <t>80508</t>
        </is>
      </c>
      <c r="AT66" t="inlineStr">
        <is>
          <t>75812</t>
        </is>
      </c>
      <c r="AU66" t="inlineStr">
        <is>
          <t>120000</t>
        </is>
      </c>
      <c r="AV66" t="inlineStr">
        <is>
          <t>167296</t>
        </is>
      </c>
      <c r="AW66" t="inlineStr">
        <is>
          <t>300000</t>
        </is>
      </c>
      <c r="AX66" t="inlineStr">
        <is>
          <t>318958</t>
        </is>
      </c>
      <c r="AY66" t="inlineStr">
        <is>
          <t>528000</t>
        </is>
      </c>
      <c r="AZ66" t="n">
        <v>7.082761397828277</v>
      </c>
      <c r="BA66" t="n">
        <v>-3247230</v>
      </c>
      <c r="BB66" t="n">
        <v>-1969955</v>
      </c>
      <c r="BC66" t="inlineStr">
        <is>
          <t>0</t>
        </is>
      </c>
      <c r="BD66" t="inlineStr">
        <is>
          <t>0</t>
        </is>
      </c>
      <c r="BE66" t="n">
        <v>0</v>
      </c>
      <c r="BF66" t="inlineStr">
        <is>
          <t>181226</t>
        </is>
      </c>
      <c r="BG66" t="inlineStr">
        <is>
          <t>193568</t>
        </is>
      </c>
      <c r="BH66" t="inlineStr">
        <is>
          <t>300000</t>
        </is>
      </c>
      <c r="BI66" t="inlineStr">
        <is>
          <t>240000</t>
        </is>
      </c>
    </row>
    <row r="67">
      <c r="A67" t="inlineStr">
        <is>
          <t>Indonesia</t>
        </is>
      </c>
      <c r="B67" t="inlineStr">
        <is>
          <t>Mangrove</t>
        </is>
      </c>
      <c r="C67" t="inlineStr">
        <is>
          <t>Restoration</t>
        </is>
      </c>
      <c r="D67" t="inlineStr">
        <is>
          <t>Hydrology</t>
        </is>
      </c>
      <c r="E67" t="inlineStr">
        <is>
          <t>Medium</t>
        </is>
      </c>
      <c r="F67" t="n">
        <v>500</v>
      </c>
      <c r="G67" t="inlineStr">
        <is>
          <t>Opex breakeven</t>
        </is>
      </c>
      <c r="H67" t="n">
        <v>188785480.2259437</v>
      </c>
      <c r="I67" t="inlineStr">
        <is>
          <t>IDN</t>
        </is>
      </c>
      <c r="J67" t="n">
        <v>500</v>
      </c>
      <c r="K67" t="inlineStr">
        <is>
          <t>Indonesia Mangrove Restoration 500</t>
        </is>
      </c>
      <c r="L67" t="inlineStr">
        <is>
          <t>5350098</t>
        </is>
      </c>
      <c r="M67" t="inlineStr">
        <is>
          <t>7151067</t>
        </is>
      </c>
      <c r="N67" t="n">
        <v>0.02833956294518442</v>
      </c>
      <c r="O67" t="n">
        <v>0.03787932732666413</v>
      </c>
      <c r="P67" t="inlineStr">
        <is>
          <t>2988305</t>
        </is>
      </c>
      <c r="Q67" t="inlineStr">
        <is>
          <t>3321800</t>
        </is>
      </c>
      <c r="R67" t="inlineStr">
        <is>
          <t>2361793</t>
        </is>
      </c>
      <c r="S67" t="inlineStr">
        <is>
          <t>3829267</t>
        </is>
      </c>
      <c r="T67" t="n">
        <v>13194617</v>
      </c>
      <c r="U67" t="n">
        <v>628973</v>
      </c>
      <c r="V67" t="n">
        <v>11</v>
      </c>
      <c r="W67" t="n">
        <v>11</v>
      </c>
      <c r="X67" t="inlineStr">
        <is>
          <t>50000</t>
        </is>
      </c>
      <c r="Y67" t="inlineStr">
        <is>
          <t>50000</t>
        </is>
      </c>
      <c r="Z67" t="inlineStr">
        <is>
          <t>629559</t>
        </is>
      </c>
      <c r="AA67" t="inlineStr">
        <is>
          <t>667067</t>
        </is>
      </c>
      <c r="AB67" t="inlineStr">
        <is>
          <t>76963</t>
        </is>
      </c>
      <c r="AC67" t="inlineStr">
        <is>
          <t>80000</t>
        </is>
      </c>
      <c r="AD67" t="inlineStr">
        <is>
          <t>268724</t>
        </is>
      </c>
      <c r="AE67" t="inlineStr">
        <is>
          <t>284733</t>
        </is>
      </c>
      <c r="AF67" t="inlineStr">
        <is>
          <t>88900</t>
        </is>
      </c>
      <c r="AG67" t="inlineStr">
        <is>
          <t>100000</t>
        </is>
      </c>
      <c r="AH67" t="inlineStr">
        <is>
          <t>129504</t>
        </is>
      </c>
      <c r="AI67" t="inlineStr">
        <is>
          <t>140000</t>
        </is>
      </c>
      <c r="AJ67" t="inlineStr">
        <is>
          <t>44450</t>
        </is>
      </c>
      <c r="AK67" t="inlineStr">
        <is>
          <t>50000</t>
        </is>
      </c>
      <c r="AL67" t="inlineStr">
        <is>
          <t>1700206</t>
        </is>
      </c>
      <c r="AM67" t="inlineStr">
        <is>
          <t>1950000</t>
        </is>
      </c>
      <c r="AN67" t="n">
        <v>558684</v>
      </c>
      <c r="AO67" t="n">
        <v>768000</v>
      </c>
      <c r="AP67" t="inlineStr">
        <is>
          <t>1180897</t>
        </is>
      </c>
      <c r="AQ67" t="inlineStr">
        <is>
          <t>2012631</t>
        </is>
      </c>
      <c r="AR67" t="inlineStr">
        <is>
          <t>60146</t>
        </is>
      </c>
      <c r="AS67" t="inlineStr">
        <is>
          <t>100636</t>
        </is>
      </c>
      <c r="AT67" t="inlineStr">
        <is>
          <t>75812</t>
        </is>
      </c>
      <c r="AU67" t="inlineStr">
        <is>
          <t>120000</t>
        </is>
      </c>
      <c r="AV67" t="inlineStr">
        <is>
          <t>167296</t>
        </is>
      </c>
      <c r="AW67" t="inlineStr">
        <is>
          <t>300000</t>
        </is>
      </c>
      <c r="AX67" t="inlineStr">
        <is>
          <t>318958</t>
        </is>
      </c>
      <c r="AY67" t="inlineStr">
        <is>
          <t>528000</t>
        </is>
      </c>
      <c r="AZ67" t="n">
        <v>6.793257881103347</v>
      </c>
      <c r="BA67" t="n">
        <v>-3829267</v>
      </c>
      <c r="BB67" t="n">
        <v>-2361793</v>
      </c>
      <c r="BC67" t="inlineStr">
        <is>
          <t>0</t>
        </is>
      </c>
      <c r="BD67" t="inlineStr">
        <is>
          <t>0</t>
        </is>
      </c>
      <c r="BE67" t="n">
        <v>0</v>
      </c>
      <c r="BF67" t="inlineStr">
        <is>
          <t>181226</t>
        </is>
      </c>
      <c r="BG67" t="inlineStr">
        <is>
          <t>377458</t>
        </is>
      </c>
      <c r="BH67" t="inlineStr">
        <is>
          <t>300000</t>
        </is>
      </c>
      <c r="BI67" t="inlineStr">
        <is>
          <t>468000</t>
        </is>
      </c>
    </row>
    <row r="68">
      <c r="A68" t="inlineStr">
        <is>
          <t>Indonesia</t>
        </is>
      </c>
      <c r="B68" t="inlineStr">
        <is>
          <t>Mangrove</t>
        </is>
      </c>
      <c r="C68" t="inlineStr">
        <is>
          <t>Restoration</t>
        </is>
      </c>
      <c r="D68" t="inlineStr">
        <is>
          <t>Planting</t>
        </is>
      </c>
      <c r="E68" t="inlineStr">
        <is>
          <t>Medium</t>
        </is>
      </c>
      <c r="F68" t="n">
        <v>500</v>
      </c>
      <c r="G68" t="inlineStr">
        <is>
          <t>Market price</t>
        </is>
      </c>
      <c r="H68" t="n">
        <v>188785480.2259437</v>
      </c>
      <c r="I68" t="inlineStr">
        <is>
          <t>IDN</t>
        </is>
      </c>
      <c r="J68" t="n">
        <v>500</v>
      </c>
      <c r="K68" t="inlineStr">
        <is>
          <t>Indonesia Mangrove Restoration 500</t>
        </is>
      </c>
      <c r="L68" t="inlineStr">
        <is>
          <t>7316984</t>
        </is>
      </c>
      <c r="M68" t="inlineStr">
        <is>
          <t>11050762</t>
        </is>
      </c>
      <c r="N68" t="n">
        <v>0.03875819258580072</v>
      </c>
      <c r="O68" t="n">
        <v>0.05853608014119593</v>
      </c>
      <c r="P68" t="inlineStr">
        <is>
          <t>2159999</t>
        </is>
      </c>
      <c r="Q68" t="inlineStr">
        <is>
          <t>2371800</t>
        </is>
      </c>
      <c r="R68" t="inlineStr">
        <is>
          <t>5156984</t>
        </is>
      </c>
      <c r="S68" t="inlineStr">
        <is>
          <t>8678962</t>
        </is>
      </c>
      <c r="T68" t="n">
        <v>13194617</v>
      </c>
      <c r="U68" t="n">
        <v>503178</v>
      </c>
      <c r="V68" t="n">
        <v>18</v>
      </c>
      <c r="W68" t="n">
        <v>18</v>
      </c>
      <c r="X68" t="inlineStr">
        <is>
          <t>50000</t>
        </is>
      </c>
      <c r="Y68" t="inlineStr">
        <is>
          <t>50000</t>
        </is>
      </c>
      <c r="Z68" t="inlineStr">
        <is>
          <t>629559</t>
        </is>
      </c>
      <c r="AA68" t="inlineStr">
        <is>
          <t>667067</t>
        </is>
      </c>
      <c r="AB68" t="inlineStr">
        <is>
          <t>76963</t>
        </is>
      </c>
      <c r="AC68" t="inlineStr">
        <is>
          <t>80000</t>
        </is>
      </c>
      <c r="AD68" t="inlineStr">
        <is>
          <t>268724</t>
        </is>
      </c>
      <c r="AE68" t="inlineStr">
        <is>
          <t>284733</t>
        </is>
      </c>
      <c r="AF68" t="inlineStr">
        <is>
          <t>88900</t>
        </is>
      </c>
      <c r="AG68" t="inlineStr">
        <is>
          <t>100000</t>
        </is>
      </c>
      <c r="AH68" t="inlineStr">
        <is>
          <t>129504</t>
        </is>
      </c>
      <c r="AI68" t="inlineStr">
        <is>
          <t>140000</t>
        </is>
      </c>
      <c r="AJ68" t="inlineStr">
        <is>
          <t>44450</t>
        </is>
      </c>
      <c r="AK68" t="inlineStr">
        <is>
          <t>50000</t>
        </is>
      </c>
      <c r="AL68" t="inlineStr">
        <is>
          <t>871900</t>
        </is>
      </c>
      <c r="AM68" t="inlineStr">
        <is>
          <t>1000000</t>
        </is>
      </c>
      <c r="AN68" t="n">
        <v>374794</v>
      </c>
      <c r="AO68" t="n">
        <v>540000</v>
      </c>
      <c r="AP68" t="inlineStr">
        <is>
          <t>4172007</t>
        </is>
      </c>
      <c r="AQ68" t="inlineStr">
        <is>
          <t>7110454</t>
        </is>
      </c>
      <c r="AR68" t="inlineStr">
        <is>
          <t>48117</t>
        </is>
      </c>
      <c r="AS68" t="inlineStr">
        <is>
          <t>80508</t>
        </is>
      </c>
      <c r="AT68" t="inlineStr">
        <is>
          <t>75812</t>
        </is>
      </c>
      <c r="AU68" t="inlineStr">
        <is>
          <t>120000</t>
        </is>
      </c>
      <c r="AV68" t="inlineStr">
        <is>
          <t>167296</t>
        </is>
      </c>
      <c r="AW68" t="inlineStr">
        <is>
          <t>300000</t>
        </is>
      </c>
      <c r="AX68" t="inlineStr">
        <is>
          <t>318958</t>
        </is>
      </c>
      <c r="AY68" t="inlineStr">
        <is>
          <t>528000</t>
        </is>
      </c>
      <c r="AZ68" t="n">
        <v>30</v>
      </c>
      <c r="BA68" t="n">
        <v>-8678962</v>
      </c>
      <c r="BB68" t="n">
        <v>-5156984</v>
      </c>
      <c r="BC68" t="inlineStr">
        <is>
          <t>0</t>
        </is>
      </c>
      <c r="BD68" t="inlineStr">
        <is>
          <t>0</t>
        </is>
      </c>
      <c r="BE68" t="n">
        <v>0</v>
      </c>
      <c r="BF68" t="inlineStr">
        <is>
          <t>181226</t>
        </is>
      </c>
      <c r="BG68" t="inlineStr">
        <is>
          <t>193568</t>
        </is>
      </c>
      <c r="BH68" t="inlineStr">
        <is>
          <t>300000</t>
        </is>
      </c>
      <c r="BI68" t="inlineStr">
        <is>
          <t>240000</t>
        </is>
      </c>
    </row>
    <row r="69">
      <c r="A69" t="inlineStr">
        <is>
          <t>Indonesia</t>
        </is>
      </c>
      <c r="B69" t="inlineStr">
        <is>
          <t>Mangrove</t>
        </is>
      </c>
      <c r="C69" t="inlineStr">
        <is>
          <t>Restoration</t>
        </is>
      </c>
      <c r="D69" t="inlineStr">
        <is>
          <t>Hydrology</t>
        </is>
      </c>
      <c r="E69" t="inlineStr">
        <is>
          <t>Medium</t>
        </is>
      </c>
      <c r="F69" t="n">
        <v>500</v>
      </c>
      <c r="G69" t="inlineStr">
        <is>
          <t>Market price</t>
        </is>
      </c>
      <c r="H69" t="n">
        <v>188785480.2259437</v>
      </c>
      <c r="I69" t="inlineStr">
        <is>
          <t>IDN</t>
        </is>
      </c>
      <c r="J69" t="n">
        <v>500</v>
      </c>
      <c r="K69" t="inlineStr">
        <is>
          <t>Indonesia Mangrove Restoration 500</t>
        </is>
      </c>
      <c r="L69" t="inlineStr">
        <is>
          <t>9384209</t>
        </is>
      </c>
      <c r="M69" t="inlineStr">
        <is>
          <t>14026503</t>
        </is>
      </c>
      <c r="N69" t="n">
        <v>0.0497083196693343</v>
      </c>
      <c r="O69" t="n">
        <v>0.07429863241183957</v>
      </c>
      <c r="P69" t="inlineStr">
        <is>
          <t>2988305</t>
        </is>
      </c>
      <c r="Q69" t="inlineStr">
        <is>
          <t>3321800</t>
        </is>
      </c>
      <c r="R69" t="inlineStr">
        <is>
          <t>6395905</t>
        </is>
      </c>
      <c r="S69" t="inlineStr">
        <is>
          <t>10704703</t>
        </is>
      </c>
      <c r="T69" t="n">
        <v>13194617</v>
      </c>
      <c r="U69" t="n">
        <v>628973</v>
      </c>
      <c r="V69" t="n">
        <v>19</v>
      </c>
      <c r="W69" t="n">
        <v>19</v>
      </c>
      <c r="X69" t="inlineStr">
        <is>
          <t>50000</t>
        </is>
      </c>
      <c r="Y69" t="inlineStr">
        <is>
          <t>50000</t>
        </is>
      </c>
      <c r="Z69" t="inlineStr">
        <is>
          <t>629559</t>
        </is>
      </c>
      <c r="AA69" t="inlineStr">
        <is>
          <t>667067</t>
        </is>
      </c>
      <c r="AB69" t="inlineStr">
        <is>
          <t>76963</t>
        </is>
      </c>
      <c r="AC69" t="inlineStr">
        <is>
          <t>80000</t>
        </is>
      </c>
      <c r="AD69" t="inlineStr">
        <is>
          <t>268724</t>
        </is>
      </c>
      <c r="AE69" t="inlineStr">
        <is>
          <t>284733</t>
        </is>
      </c>
      <c r="AF69" t="inlineStr">
        <is>
          <t>88900</t>
        </is>
      </c>
      <c r="AG69" t="inlineStr">
        <is>
          <t>100000</t>
        </is>
      </c>
      <c r="AH69" t="inlineStr">
        <is>
          <t>129504</t>
        </is>
      </c>
      <c r="AI69" t="inlineStr">
        <is>
          <t>140000</t>
        </is>
      </c>
      <c r="AJ69" t="inlineStr">
        <is>
          <t>44450</t>
        </is>
      </c>
      <c r="AK69" t="inlineStr">
        <is>
          <t>50000</t>
        </is>
      </c>
      <c r="AL69" t="inlineStr">
        <is>
          <t>1700206</t>
        </is>
      </c>
      <c r="AM69" t="inlineStr">
        <is>
          <t>1950000</t>
        </is>
      </c>
      <c r="AN69" t="n">
        <v>558684</v>
      </c>
      <c r="AO69" t="n">
        <v>768000</v>
      </c>
      <c r="AP69" t="inlineStr">
        <is>
          <t>5215008</t>
        </is>
      </c>
      <c r="AQ69" t="inlineStr">
        <is>
          <t>8888067</t>
        </is>
      </c>
      <c r="AR69" t="inlineStr">
        <is>
          <t>60146</t>
        </is>
      </c>
      <c r="AS69" t="inlineStr">
        <is>
          <t>100636</t>
        </is>
      </c>
      <c r="AT69" t="inlineStr">
        <is>
          <t>75812</t>
        </is>
      </c>
      <c r="AU69" t="inlineStr">
        <is>
          <t>120000</t>
        </is>
      </c>
      <c r="AV69" t="inlineStr">
        <is>
          <t>167296</t>
        </is>
      </c>
      <c r="AW69" t="inlineStr">
        <is>
          <t>300000</t>
        </is>
      </c>
      <c r="AX69" t="inlineStr">
        <is>
          <t>318958</t>
        </is>
      </c>
      <c r="AY69" t="inlineStr">
        <is>
          <t>528000</t>
        </is>
      </c>
      <c r="AZ69" t="n">
        <v>30</v>
      </c>
      <c r="BA69" t="n">
        <v>-10704703</v>
      </c>
      <c r="BB69" t="n">
        <v>-6395905</v>
      </c>
      <c r="BC69" t="inlineStr">
        <is>
          <t>0</t>
        </is>
      </c>
      <c r="BD69" t="inlineStr">
        <is>
          <t>0</t>
        </is>
      </c>
      <c r="BE69" t="n">
        <v>0</v>
      </c>
      <c r="BF69" t="inlineStr">
        <is>
          <t>181226</t>
        </is>
      </c>
      <c r="BG69" t="inlineStr">
        <is>
          <t>377458</t>
        </is>
      </c>
      <c r="BH69" t="inlineStr">
        <is>
          <t>300000</t>
        </is>
      </c>
      <c r="BI69" t="inlineStr">
        <is>
          <t>468000</t>
        </is>
      </c>
    </row>
    <row r="70">
      <c r="A70" t="inlineStr">
        <is>
          <t>Indonesia</t>
        </is>
      </c>
      <c r="B70" t="inlineStr">
        <is>
          <t>Mangrove</t>
        </is>
      </c>
      <c r="C70" t="inlineStr">
        <is>
          <t>Restoration</t>
        </is>
      </c>
      <c r="D70" t="inlineStr">
        <is>
          <t>Planting</t>
        </is>
      </c>
      <c r="E70" t="inlineStr">
        <is>
          <t>Large</t>
        </is>
      </c>
      <c r="F70" t="n">
        <v>1000</v>
      </c>
      <c r="G70" t="inlineStr">
        <is>
          <t>Opex breakeven</t>
        </is>
      </c>
      <c r="H70" t="n">
        <v>188785480.2259437</v>
      </c>
      <c r="I70" t="inlineStr">
        <is>
          <t>IDN</t>
        </is>
      </c>
      <c r="J70" t="n">
        <v>500</v>
      </c>
      <c r="K70" t="inlineStr">
        <is>
          <t>Indonesia Mangrove Restoration 1000</t>
        </is>
      </c>
      <c r="L70" t="inlineStr">
        <is>
          <t>5453622</t>
        </is>
      </c>
      <c r="M70" t="inlineStr">
        <is>
          <t>7426163</t>
        </is>
      </c>
      <c r="N70" t="n">
        <v>0.02888793138896568</v>
      </c>
      <c r="O70" t="n">
        <v>0.03933651566376906</v>
      </c>
      <c r="P70" t="inlineStr">
        <is>
          <t>3043083</t>
        </is>
      </c>
      <c r="Q70" t="inlineStr">
        <is>
          <t>3451800</t>
        </is>
      </c>
      <c r="R70" t="inlineStr">
        <is>
          <t>2410539</t>
        </is>
      </c>
      <c r="S70" t="inlineStr">
        <is>
          <t>3974363</t>
        </is>
      </c>
      <c r="T70" t="n">
        <v>13194617</v>
      </c>
      <c r="U70" t="n">
        <v>954748</v>
      </c>
      <c r="V70" t="n">
        <v>7</v>
      </c>
      <c r="W70" t="n">
        <v>7</v>
      </c>
      <c r="X70" t="inlineStr">
        <is>
          <t>50000</t>
        </is>
      </c>
      <c r="Y70" t="inlineStr">
        <is>
          <t>50000</t>
        </is>
      </c>
      <c r="Z70" t="inlineStr">
        <is>
          <t>629559</t>
        </is>
      </c>
      <c r="AA70" t="inlineStr">
        <is>
          <t>667067</t>
        </is>
      </c>
      <c r="AB70" t="inlineStr">
        <is>
          <t>153925</t>
        </is>
      </c>
      <c r="AC70" t="inlineStr">
        <is>
          <t>160000</t>
        </is>
      </c>
      <c r="AD70" t="inlineStr">
        <is>
          <t>268724</t>
        </is>
      </c>
      <c r="AE70" t="inlineStr">
        <is>
          <t>284733</t>
        </is>
      </c>
      <c r="AF70" t="inlineStr">
        <is>
          <t>88900</t>
        </is>
      </c>
      <c r="AG70" t="inlineStr">
        <is>
          <t>100000</t>
        </is>
      </c>
      <c r="AH70" t="inlineStr">
        <is>
          <t>129504</t>
        </is>
      </c>
      <c r="AI70" t="inlineStr">
        <is>
          <t>140000</t>
        </is>
      </c>
      <c r="AJ70" t="inlineStr">
        <is>
          <t>44450</t>
        </is>
      </c>
      <c r="AK70" t="inlineStr">
        <is>
          <t>50000</t>
        </is>
      </c>
      <c r="AL70" t="inlineStr">
        <is>
          <t>1678021</t>
        </is>
      </c>
      <c r="AM70" t="inlineStr">
        <is>
          <t>2000000</t>
        </is>
      </c>
      <c r="AN70" t="n">
        <v>553759</v>
      </c>
      <c r="AO70" t="n">
        <v>780000</v>
      </c>
      <c r="AP70" t="inlineStr">
        <is>
          <t>1205269</t>
        </is>
      </c>
      <c r="AQ70" t="inlineStr">
        <is>
          <t>2093603</t>
        </is>
      </c>
      <c r="AR70" t="inlineStr">
        <is>
          <t>89444</t>
        </is>
      </c>
      <c r="AS70" t="inlineStr">
        <is>
          <t>152760</t>
        </is>
      </c>
      <c r="AT70" t="inlineStr">
        <is>
          <t>75812</t>
        </is>
      </c>
      <c r="AU70" t="inlineStr">
        <is>
          <t>120000</t>
        </is>
      </c>
      <c r="AV70" t="inlineStr">
        <is>
          <t>167296</t>
        </is>
      </c>
      <c r="AW70" t="inlineStr">
        <is>
          <t>300000</t>
        </is>
      </c>
      <c r="AX70" t="inlineStr">
        <is>
          <t>318958</t>
        </is>
      </c>
      <c r="AY70" t="inlineStr">
        <is>
          <t>528000</t>
        </is>
      </c>
      <c r="AZ70" t="n">
        <v>4.624070918460977</v>
      </c>
      <c r="BA70" t="n">
        <v>-3974363</v>
      </c>
      <c r="BB70" t="n">
        <v>-2410539</v>
      </c>
      <c r="BC70" t="inlineStr">
        <is>
          <t>0</t>
        </is>
      </c>
      <c r="BD70" t="inlineStr">
        <is>
          <t>0</t>
        </is>
      </c>
      <c r="BE70" t="n">
        <v>0</v>
      </c>
      <c r="BF70" t="inlineStr">
        <is>
          <t>181226</t>
        </is>
      </c>
      <c r="BG70" t="inlineStr">
        <is>
          <t>372533</t>
        </is>
      </c>
      <c r="BH70" t="inlineStr">
        <is>
          <t>300000</t>
        </is>
      </c>
      <c r="BI70" t="inlineStr">
        <is>
          <t>480000</t>
        </is>
      </c>
    </row>
    <row r="71">
      <c r="A71" t="inlineStr">
        <is>
          <t>Indonesia</t>
        </is>
      </c>
      <c r="B71" t="inlineStr">
        <is>
          <t>Mangrove</t>
        </is>
      </c>
      <c r="C71" t="inlineStr">
        <is>
          <t>Restoration</t>
        </is>
      </c>
      <c r="D71" t="inlineStr">
        <is>
          <t>Hydrology</t>
        </is>
      </c>
      <c r="E71" t="inlineStr">
        <is>
          <t>Large</t>
        </is>
      </c>
      <c r="F71" t="n">
        <v>1000</v>
      </c>
      <c r="G71" t="inlineStr">
        <is>
          <t>Opex breakeven</t>
        </is>
      </c>
      <c r="H71" t="n">
        <v>188785480.2259437</v>
      </c>
      <c r="I71" t="inlineStr">
        <is>
          <t>IDN</t>
        </is>
      </c>
      <c r="J71" t="n">
        <v>500</v>
      </c>
      <c r="K71" t="inlineStr">
        <is>
          <t>Indonesia Mangrove Restoration 1000</t>
        </is>
      </c>
      <c r="L71" t="inlineStr">
        <is>
          <t>7800276</t>
        </is>
      </c>
      <c r="M71" t="inlineStr">
        <is>
          <t>10473945</t>
        </is>
      </c>
      <c r="N71" t="n">
        <v>0.04131819878660378</v>
      </c>
      <c r="O71" t="n">
        <v>0.05548067037499119</v>
      </c>
      <c r="P71" t="inlineStr">
        <is>
          <t>4637203</t>
        </is>
      </c>
      <c r="Q71" t="inlineStr">
        <is>
          <t>5351800</t>
        </is>
      </c>
      <c r="R71" t="inlineStr">
        <is>
          <t>3163073</t>
        </is>
      </c>
      <c r="S71" t="inlineStr">
        <is>
          <t>5122145</t>
        </is>
      </c>
      <c r="T71" t="n">
        <v>13194617</v>
      </c>
      <c r="U71" t="n">
        <v>1193435</v>
      </c>
      <c r="V71" t="n">
        <v>8</v>
      </c>
      <c r="W71" t="n">
        <v>8</v>
      </c>
      <c r="X71" t="inlineStr">
        <is>
          <t>50000</t>
        </is>
      </c>
      <c r="Y71" t="inlineStr">
        <is>
          <t>50000</t>
        </is>
      </c>
      <c r="Z71" t="inlineStr">
        <is>
          <t>629559</t>
        </is>
      </c>
      <c r="AA71" t="inlineStr">
        <is>
          <t>667067</t>
        </is>
      </c>
      <c r="AB71" t="inlineStr">
        <is>
          <t>153925</t>
        </is>
      </c>
      <c r="AC71" t="inlineStr">
        <is>
          <t>160000</t>
        </is>
      </c>
      <c r="AD71" t="inlineStr">
        <is>
          <t>268724</t>
        </is>
      </c>
      <c r="AE71" t="inlineStr">
        <is>
          <t>284733</t>
        </is>
      </c>
      <c r="AF71" t="inlineStr">
        <is>
          <t>88900</t>
        </is>
      </c>
      <c r="AG71" t="inlineStr">
        <is>
          <t>100000</t>
        </is>
      </c>
      <c r="AH71" t="inlineStr">
        <is>
          <t>129504</t>
        </is>
      </c>
      <c r="AI71" t="inlineStr">
        <is>
          <t>140000</t>
        </is>
      </c>
      <c r="AJ71" t="inlineStr">
        <is>
          <t>44450</t>
        </is>
      </c>
      <c r="AK71" t="inlineStr">
        <is>
          <t>50000</t>
        </is>
      </c>
      <c r="AL71" t="inlineStr">
        <is>
          <t>3272141</t>
        </is>
      </c>
      <c r="AM71" t="inlineStr">
        <is>
          <t>3900000</t>
        </is>
      </c>
      <c r="AN71" t="n">
        <v>907665</v>
      </c>
      <c r="AO71" t="n">
        <v>1236000</v>
      </c>
      <c r="AP71" t="inlineStr">
        <is>
          <t>1581537</t>
        </is>
      </c>
      <c r="AQ71" t="inlineStr">
        <is>
          <t>2747195</t>
        </is>
      </c>
      <c r="AR71" t="inlineStr">
        <is>
          <t>111805</t>
        </is>
      </c>
      <c r="AS71" t="inlineStr">
        <is>
          <t>190950</t>
        </is>
      </c>
      <c r="AT71" t="inlineStr">
        <is>
          <t>75812</t>
        </is>
      </c>
      <c r="AU71" t="inlineStr">
        <is>
          <t>120000</t>
        </is>
      </c>
      <c r="AV71" t="inlineStr">
        <is>
          <t>167296</t>
        </is>
      </c>
      <c r="AW71" t="inlineStr">
        <is>
          <t>300000</t>
        </is>
      </c>
      <c r="AX71" t="inlineStr">
        <is>
          <t>318958</t>
        </is>
      </c>
      <c r="AY71" t="inlineStr">
        <is>
          <t>528000</t>
        </is>
      </c>
      <c r="AZ71" t="n">
        <v>4.854109711096236</v>
      </c>
      <c r="BA71" t="n">
        <v>-5122145</v>
      </c>
      <c r="BB71" t="n">
        <v>-3163073</v>
      </c>
      <c r="BC71" t="inlineStr">
        <is>
          <t>0</t>
        </is>
      </c>
      <c r="BD71" t="inlineStr">
        <is>
          <t>0</t>
        </is>
      </c>
      <c r="BE71" t="n">
        <v>0</v>
      </c>
      <c r="BF71" t="inlineStr">
        <is>
          <t>181226</t>
        </is>
      </c>
      <c r="BG71" t="inlineStr">
        <is>
          <t>726439</t>
        </is>
      </c>
      <c r="BH71" t="inlineStr">
        <is>
          <t>300000</t>
        </is>
      </c>
      <c r="BI71" t="inlineStr">
        <is>
          <t>936000</t>
        </is>
      </c>
    </row>
    <row r="72">
      <c r="A72" t="inlineStr">
        <is>
          <t>Indonesia</t>
        </is>
      </c>
      <c r="B72" t="inlineStr">
        <is>
          <t>Mangrove</t>
        </is>
      </c>
      <c r="C72" t="inlineStr">
        <is>
          <t>Restoration</t>
        </is>
      </c>
      <c r="D72" t="inlineStr">
        <is>
          <t>Planting</t>
        </is>
      </c>
      <c r="E72" t="inlineStr">
        <is>
          <t>Large</t>
        </is>
      </c>
      <c r="F72" t="n">
        <v>1000</v>
      </c>
      <c r="G72" t="inlineStr">
        <is>
          <t>Market price</t>
        </is>
      </c>
      <c r="H72" t="n">
        <v>188785480.2259437</v>
      </c>
      <c r="I72" t="inlineStr">
        <is>
          <t>IDN</t>
        </is>
      </c>
      <c r="J72" t="n">
        <v>500</v>
      </c>
      <c r="K72" t="inlineStr">
        <is>
          <t>Indonesia Mangrove Restoration 1000</t>
        </is>
      </c>
      <c r="L72" t="inlineStr">
        <is>
          <t>12067887</t>
        </is>
      </c>
      <c r="M72" t="inlineStr">
        <is>
          <t>18915418</t>
        </is>
      </c>
      <c r="N72" t="n">
        <v>0.06392380910627669</v>
      </c>
      <c r="O72" t="n">
        <v>0.1001953009170064</v>
      </c>
      <c r="P72" t="inlineStr">
        <is>
          <t>3043083</t>
        </is>
      </c>
      <c r="Q72" t="inlineStr">
        <is>
          <t>3451800</t>
        </is>
      </c>
      <c r="R72" t="inlineStr">
        <is>
          <t>9024804</t>
        </is>
      </c>
      <c r="S72" t="inlineStr">
        <is>
          <t>15463618</t>
        </is>
      </c>
      <c r="T72" t="n">
        <v>13194617</v>
      </c>
      <c r="U72" t="n">
        <v>954748</v>
      </c>
      <c r="V72" t="n">
        <v>16</v>
      </c>
      <c r="W72" t="n">
        <v>16</v>
      </c>
      <c r="X72" t="inlineStr">
        <is>
          <t>50000</t>
        </is>
      </c>
      <c r="Y72" t="inlineStr">
        <is>
          <t>50000</t>
        </is>
      </c>
      <c r="Z72" t="inlineStr">
        <is>
          <t>629559</t>
        </is>
      </c>
      <c r="AA72" t="inlineStr">
        <is>
          <t>667067</t>
        </is>
      </c>
      <c r="AB72" t="inlineStr">
        <is>
          <t>153925</t>
        </is>
      </c>
      <c r="AC72" t="inlineStr">
        <is>
          <t>160000</t>
        </is>
      </c>
      <c r="AD72" t="inlineStr">
        <is>
          <t>268724</t>
        </is>
      </c>
      <c r="AE72" t="inlineStr">
        <is>
          <t>284733</t>
        </is>
      </c>
      <c r="AF72" t="inlineStr">
        <is>
          <t>88900</t>
        </is>
      </c>
      <c r="AG72" t="inlineStr">
        <is>
          <t>100000</t>
        </is>
      </c>
      <c r="AH72" t="inlineStr">
        <is>
          <t>129504</t>
        </is>
      </c>
      <c r="AI72" t="inlineStr">
        <is>
          <t>140000</t>
        </is>
      </c>
      <c r="AJ72" t="inlineStr">
        <is>
          <t>44450</t>
        </is>
      </c>
      <c r="AK72" t="inlineStr">
        <is>
          <t>50000</t>
        </is>
      </c>
      <c r="AL72" t="inlineStr">
        <is>
          <t>1678021</t>
        </is>
      </c>
      <c r="AM72" t="inlineStr">
        <is>
          <t>2000000</t>
        </is>
      </c>
      <c r="AN72" t="n">
        <v>553759</v>
      </c>
      <c r="AO72" t="n">
        <v>780000</v>
      </c>
      <c r="AP72" t="inlineStr">
        <is>
          <t>7819534</t>
        </is>
      </c>
      <c r="AQ72" t="inlineStr">
        <is>
          <t>13582858</t>
        </is>
      </c>
      <c r="AR72" t="inlineStr">
        <is>
          <t>89444</t>
        </is>
      </c>
      <c r="AS72" t="inlineStr">
        <is>
          <t>152760</t>
        </is>
      </c>
      <c r="AT72" t="inlineStr">
        <is>
          <t>75812</t>
        </is>
      </c>
      <c r="AU72" t="inlineStr">
        <is>
          <t>120000</t>
        </is>
      </c>
      <c r="AV72" t="inlineStr">
        <is>
          <t>167296</t>
        </is>
      </c>
      <c r="AW72" t="inlineStr">
        <is>
          <t>300000</t>
        </is>
      </c>
      <c r="AX72" t="inlineStr">
        <is>
          <t>318958</t>
        </is>
      </c>
      <c r="AY72" t="inlineStr">
        <is>
          <t>528000</t>
        </is>
      </c>
      <c r="AZ72" t="n">
        <v>30</v>
      </c>
      <c r="BA72" t="n">
        <v>-15463618</v>
      </c>
      <c r="BB72" t="n">
        <v>-9024804</v>
      </c>
      <c r="BC72" t="inlineStr">
        <is>
          <t>0</t>
        </is>
      </c>
      <c r="BD72" t="inlineStr">
        <is>
          <t>0</t>
        </is>
      </c>
      <c r="BE72" t="n">
        <v>0</v>
      </c>
      <c r="BF72" t="inlineStr">
        <is>
          <t>181226</t>
        </is>
      </c>
      <c r="BG72" t="inlineStr">
        <is>
          <t>372533</t>
        </is>
      </c>
      <c r="BH72" t="inlineStr">
        <is>
          <t>300000</t>
        </is>
      </c>
      <c r="BI72" t="inlineStr">
        <is>
          <t>480000</t>
        </is>
      </c>
    </row>
    <row r="73">
      <c r="A73" t="inlineStr">
        <is>
          <t>Indonesia</t>
        </is>
      </c>
      <c r="B73" t="inlineStr">
        <is>
          <t>Mangrove</t>
        </is>
      </c>
      <c r="C73" t="inlineStr">
        <is>
          <t>Restoration</t>
        </is>
      </c>
      <c r="D73" t="inlineStr">
        <is>
          <t>Hydrology</t>
        </is>
      </c>
      <c r="E73" t="inlineStr">
        <is>
          <t>Large</t>
        </is>
      </c>
      <c r="F73" t="n">
        <v>1000</v>
      </c>
      <c r="G73" t="inlineStr">
        <is>
          <t>Market price</t>
        </is>
      </c>
      <c r="H73" t="n">
        <v>188785480.2259437</v>
      </c>
      <c r="I73" t="inlineStr">
        <is>
          <t>IDN</t>
        </is>
      </c>
      <c r="J73" t="n">
        <v>500</v>
      </c>
      <c r="K73" t="inlineStr">
        <is>
          <t>Indonesia Mangrove Restoration 1000</t>
        </is>
      </c>
      <c r="L73" t="inlineStr">
        <is>
          <t>15993157</t>
        </is>
      </c>
      <c r="M73" t="inlineStr">
        <is>
          <t>24705322</t>
        </is>
      </c>
      <c r="N73" t="n">
        <v>0.08471603314438667</v>
      </c>
      <c r="O73" t="n">
        <v>0.130864523958262</v>
      </c>
      <c r="P73" t="inlineStr">
        <is>
          <t>4637203</t>
        </is>
      </c>
      <c r="Q73" t="inlineStr">
        <is>
          <t>5351800</t>
        </is>
      </c>
      <c r="R73" t="inlineStr">
        <is>
          <t>11355955</t>
        </is>
      </c>
      <c r="S73" t="inlineStr">
        <is>
          <t>19353522</t>
        </is>
      </c>
      <c r="T73" t="n">
        <v>13194617</v>
      </c>
      <c r="U73" t="n">
        <v>1193435</v>
      </c>
      <c r="V73" t="n">
        <v>17</v>
      </c>
      <c r="W73" t="n">
        <v>17</v>
      </c>
      <c r="X73" t="inlineStr">
        <is>
          <t>50000</t>
        </is>
      </c>
      <c r="Y73" t="inlineStr">
        <is>
          <t>50000</t>
        </is>
      </c>
      <c r="Z73" t="inlineStr">
        <is>
          <t>629559</t>
        </is>
      </c>
      <c r="AA73" t="inlineStr">
        <is>
          <t>667067</t>
        </is>
      </c>
      <c r="AB73" t="inlineStr">
        <is>
          <t>153925</t>
        </is>
      </c>
      <c r="AC73" t="inlineStr">
        <is>
          <t>160000</t>
        </is>
      </c>
      <c r="AD73" t="inlineStr">
        <is>
          <t>268724</t>
        </is>
      </c>
      <c r="AE73" t="inlineStr">
        <is>
          <t>284733</t>
        </is>
      </c>
      <c r="AF73" t="inlineStr">
        <is>
          <t>88900</t>
        </is>
      </c>
      <c r="AG73" t="inlineStr">
        <is>
          <t>100000</t>
        </is>
      </c>
      <c r="AH73" t="inlineStr">
        <is>
          <t>129504</t>
        </is>
      </c>
      <c r="AI73" t="inlineStr">
        <is>
          <t>140000</t>
        </is>
      </c>
      <c r="AJ73" t="inlineStr">
        <is>
          <t>44450</t>
        </is>
      </c>
      <c r="AK73" t="inlineStr">
        <is>
          <t>50000</t>
        </is>
      </c>
      <c r="AL73" t="inlineStr">
        <is>
          <t>3272141</t>
        </is>
      </c>
      <c r="AM73" t="inlineStr">
        <is>
          <t>3900000</t>
        </is>
      </c>
      <c r="AN73" t="n">
        <v>907665</v>
      </c>
      <c r="AO73" t="n">
        <v>1236000</v>
      </c>
      <c r="AP73" t="inlineStr">
        <is>
          <t>9774418</t>
        </is>
      </c>
      <c r="AQ73" t="inlineStr">
        <is>
          <t>16978573</t>
        </is>
      </c>
      <c r="AR73" t="inlineStr">
        <is>
          <t>111805</t>
        </is>
      </c>
      <c r="AS73" t="inlineStr">
        <is>
          <t>190950</t>
        </is>
      </c>
      <c r="AT73" t="inlineStr">
        <is>
          <t>75812</t>
        </is>
      </c>
      <c r="AU73" t="inlineStr">
        <is>
          <t>120000</t>
        </is>
      </c>
      <c r="AV73" t="inlineStr">
        <is>
          <t>167296</t>
        </is>
      </c>
      <c r="AW73" t="inlineStr">
        <is>
          <t>300000</t>
        </is>
      </c>
      <c r="AX73" t="inlineStr">
        <is>
          <t>318958</t>
        </is>
      </c>
      <c r="AY73" t="inlineStr">
        <is>
          <t>528000</t>
        </is>
      </c>
      <c r="AZ73" t="n">
        <v>30</v>
      </c>
      <c r="BA73" t="n">
        <v>-19353522</v>
      </c>
      <c r="BB73" t="n">
        <v>-11355955</v>
      </c>
      <c r="BC73" t="inlineStr">
        <is>
          <t>0</t>
        </is>
      </c>
      <c r="BD73" t="inlineStr">
        <is>
          <t>0</t>
        </is>
      </c>
      <c r="BE73" t="n">
        <v>0</v>
      </c>
      <c r="BF73" t="inlineStr">
        <is>
          <t>181226</t>
        </is>
      </c>
      <c r="BG73" t="inlineStr">
        <is>
          <t>726439</t>
        </is>
      </c>
      <c r="BH73" t="inlineStr">
        <is>
          <t>300000</t>
        </is>
      </c>
      <c r="BI73" t="inlineStr">
        <is>
          <t>936000</t>
        </is>
      </c>
    </row>
    <row r="74">
      <c r="A74" t="inlineStr">
        <is>
          <t>Indonesia</t>
        </is>
      </c>
      <c r="B74" t="inlineStr">
        <is>
          <t>Mangrove</t>
        </is>
      </c>
      <c r="C74" t="inlineStr">
        <is>
          <t>Conservation</t>
        </is>
      </c>
      <c r="D74" t="inlineStr"/>
      <c r="E74" t="inlineStr">
        <is>
          <t>Small</t>
        </is>
      </c>
      <c r="F74" t="n">
        <v>4000</v>
      </c>
      <c r="G74" t="inlineStr">
        <is>
          <t>Opex breakeven</t>
        </is>
      </c>
      <c r="H74" t="n">
        <v>188785480.2259437</v>
      </c>
      <c r="I74" t="inlineStr">
        <is>
          <t>IDN</t>
        </is>
      </c>
      <c r="J74" t="n">
        <v>20000</v>
      </c>
      <c r="K74" t="inlineStr">
        <is>
          <t>Indonesia Mangrove Conservation 4000</t>
        </is>
      </c>
      <c r="L74" t="inlineStr">
        <is>
          <t>2846847</t>
        </is>
      </c>
      <c r="M74" t="inlineStr">
        <is>
          <t>4082897</t>
        </is>
      </c>
      <c r="N74" t="n">
        <v>0.01507979849187985</v>
      </c>
      <c r="O74" t="n">
        <v>0.02162717702184233</v>
      </c>
      <c r="P74" t="inlineStr">
        <is>
          <t>1288099</t>
        </is>
      </c>
      <c r="Q74" t="inlineStr">
        <is>
          <t>1371800</t>
        </is>
      </c>
      <c r="R74" t="inlineStr">
        <is>
          <t>1558748</t>
        </is>
      </c>
      <c r="S74" t="inlineStr">
        <is>
          <t>2711097</t>
        </is>
      </c>
      <c r="T74" t="n">
        <v>14440453</v>
      </c>
      <c r="U74" t="n">
        <v>398124</v>
      </c>
      <c r="V74" t="n">
        <v>9</v>
      </c>
      <c r="W74" t="n">
        <v>9</v>
      </c>
      <c r="X74" t="inlineStr">
        <is>
          <t>50000</t>
        </is>
      </c>
      <c r="Y74" t="inlineStr">
        <is>
          <t>50000</t>
        </is>
      </c>
      <c r="Z74" t="inlineStr">
        <is>
          <t>629559</t>
        </is>
      </c>
      <c r="AA74" t="inlineStr">
        <is>
          <t>667067</t>
        </is>
      </c>
      <c r="AB74" t="inlineStr">
        <is>
          <t>76963</t>
        </is>
      </c>
      <c r="AC74" t="inlineStr">
        <is>
          <t>80000</t>
        </is>
      </c>
      <c r="AD74" t="inlineStr">
        <is>
          <t>268724</t>
        </is>
      </c>
      <c r="AE74" t="inlineStr">
        <is>
          <t>284733</t>
        </is>
      </c>
      <c r="AF74" t="inlineStr">
        <is>
          <t>88900</t>
        </is>
      </c>
      <c r="AG74" t="inlineStr">
        <is>
          <t>100000</t>
        </is>
      </c>
      <c r="AH74" t="inlineStr">
        <is>
          <t>129504</t>
        </is>
      </c>
      <c r="AI74" t="inlineStr">
        <is>
          <t>140000</t>
        </is>
      </c>
      <c r="AJ74" t="inlineStr">
        <is>
          <t>44450</t>
        </is>
      </c>
      <c r="AK74" t="inlineStr">
        <is>
          <t>50000</t>
        </is>
      </c>
      <c r="AL74" t="inlineStr">
        <is>
          <t>0</t>
        </is>
      </c>
      <c r="AM74" t="inlineStr">
        <is>
          <t>0</t>
        </is>
      </c>
      <c r="AN74" t="n">
        <v>181226</v>
      </c>
      <c r="AO74" t="n">
        <v>300000</v>
      </c>
      <c r="AP74" t="inlineStr">
        <is>
          <t>779374</t>
        </is>
      </c>
      <c r="AQ74" t="inlineStr">
        <is>
          <t>1399398</t>
        </is>
      </c>
      <c r="AR74" t="inlineStr">
        <is>
          <t>36081</t>
        </is>
      </c>
      <c r="AS74" t="inlineStr">
        <is>
          <t>63700</t>
        </is>
      </c>
      <c r="AT74" t="inlineStr">
        <is>
          <t>75812</t>
        </is>
      </c>
      <c r="AU74" t="inlineStr">
        <is>
          <t>120000</t>
        </is>
      </c>
      <c r="AV74" t="inlineStr">
        <is>
          <t>167296</t>
        </is>
      </c>
      <c r="AW74" t="inlineStr">
        <is>
          <t>300000</t>
        </is>
      </c>
      <c r="AX74" t="inlineStr">
        <is>
          <t>318958</t>
        </is>
      </c>
      <c r="AY74" t="inlineStr">
        <is>
          <t>528000</t>
        </is>
      </c>
      <c r="AZ74" t="n">
        <v>7.320034214539688</v>
      </c>
      <c r="BA74" t="n">
        <v>-2711097</v>
      </c>
      <c r="BB74" t="n">
        <v>-1558748</v>
      </c>
      <c r="BC74" t="inlineStr">
        <is>
          <t>0</t>
        </is>
      </c>
      <c r="BD74" t="inlineStr">
        <is>
          <t>0</t>
        </is>
      </c>
      <c r="BE74" t="n">
        <v>0</v>
      </c>
      <c r="BF74" t="inlineStr">
        <is>
          <t>181226</t>
        </is>
      </c>
      <c r="BG74" t="inlineStr">
        <is>
          <t>0</t>
        </is>
      </c>
      <c r="BH74" t="inlineStr">
        <is>
          <t>300000</t>
        </is>
      </c>
      <c r="BI74" t="inlineStr">
        <is>
          <t>0</t>
        </is>
      </c>
    </row>
    <row r="75">
      <c r="A75" t="inlineStr">
        <is>
          <t>Indonesia</t>
        </is>
      </c>
      <c r="B75" t="inlineStr">
        <is>
          <t>Mangrove</t>
        </is>
      </c>
      <c r="C75" t="inlineStr">
        <is>
          <t>Conservation</t>
        </is>
      </c>
      <c r="D75" t="inlineStr"/>
      <c r="E75" t="inlineStr">
        <is>
          <t>Small</t>
        </is>
      </c>
      <c r="F75" t="n">
        <v>4000</v>
      </c>
      <c r="G75" t="inlineStr">
        <is>
          <t>Market price</t>
        </is>
      </c>
      <c r="H75" t="n">
        <v>188785480.2259437</v>
      </c>
      <c r="I75" t="inlineStr">
        <is>
          <t>IDN</t>
        </is>
      </c>
      <c r="J75" t="n">
        <v>20000</v>
      </c>
      <c r="K75" t="inlineStr">
        <is>
          <t>Indonesia Mangrove Conservation 4000</t>
        </is>
      </c>
      <c r="L75" t="inlineStr">
        <is>
          <t>5261614</t>
        </is>
      </c>
      <c r="M75" t="inlineStr">
        <is>
          <t>8418709</t>
        </is>
      </c>
      <c r="N75" t="n">
        <v>0.02787086164520043</v>
      </c>
      <c r="O75" t="n">
        <v>0.04459404923474122</v>
      </c>
      <c r="P75" t="inlineStr">
        <is>
          <t>1288099</t>
        </is>
      </c>
      <c r="Q75" t="inlineStr">
        <is>
          <t>1371800</t>
        </is>
      </c>
      <c r="R75" t="inlineStr">
        <is>
          <t>3973515</t>
        </is>
      </c>
      <c r="S75" t="inlineStr">
        <is>
          <t>7046909</t>
        </is>
      </c>
      <c r="T75" t="n">
        <v>14440453</v>
      </c>
      <c r="U75" t="n">
        <v>398124</v>
      </c>
      <c r="V75" t="n">
        <v>17</v>
      </c>
      <c r="W75" t="n">
        <v>17</v>
      </c>
      <c r="X75" t="inlineStr">
        <is>
          <t>50000</t>
        </is>
      </c>
      <c r="Y75" t="inlineStr">
        <is>
          <t>50000</t>
        </is>
      </c>
      <c r="Z75" t="inlineStr">
        <is>
          <t>629559</t>
        </is>
      </c>
      <c r="AA75" t="inlineStr">
        <is>
          <t>667067</t>
        </is>
      </c>
      <c r="AB75" t="inlineStr">
        <is>
          <t>76963</t>
        </is>
      </c>
      <c r="AC75" t="inlineStr">
        <is>
          <t>80000</t>
        </is>
      </c>
      <c r="AD75" t="inlineStr">
        <is>
          <t>268724</t>
        </is>
      </c>
      <c r="AE75" t="inlineStr">
        <is>
          <t>284733</t>
        </is>
      </c>
      <c r="AF75" t="inlineStr">
        <is>
          <t>88900</t>
        </is>
      </c>
      <c r="AG75" t="inlineStr">
        <is>
          <t>100000</t>
        </is>
      </c>
      <c r="AH75" t="inlineStr">
        <is>
          <t>129504</t>
        </is>
      </c>
      <c r="AI75" t="inlineStr">
        <is>
          <t>140000</t>
        </is>
      </c>
      <c r="AJ75" t="inlineStr">
        <is>
          <t>44450</t>
        </is>
      </c>
      <c r="AK75" t="inlineStr">
        <is>
          <t>50000</t>
        </is>
      </c>
      <c r="AL75" t="inlineStr">
        <is>
          <t>0</t>
        </is>
      </c>
      <c r="AM75" t="inlineStr">
        <is>
          <t>0</t>
        </is>
      </c>
      <c r="AN75" t="n">
        <v>181226</v>
      </c>
      <c r="AO75" t="n">
        <v>300000</v>
      </c>
      <c r="AP75" t="inlineStr">
        <is>
          <t>3194141</t>
        </is>
      </c>
      <c r="AQ75" t="inlineStr">
        <is>
          <t>5735210</t>
        </is>
      </c>
      <c r="AR75" t="inlineStr">
        <is>
          <t>36081</t>
        </is>
      </c>
      <c r="AS75" t="inlineStr">
        <is>
          <t>63700</t>
        </is>
      </c>
      <c r="AT75" t="inlineStr">
        <is>
          <t>75812</t>
        </is>
      </c>
      <c r="AU75" t="inlineStr">
        <is>
          <t>120000</t>
        </is>
      </c>
      <c r="AV75" t="inlineStr">
        <is>
          <t>167296</t>
        </is>
      </c>
      <c r="AW75" t="inlineStr">
        <is>
          <t>300000</t>
        </is>
      </c>
      <c r="AX75" t="inlineStr">
        <is>
          <t>318958</t>
        </is>
      </c>
      <c r="AY75" t="inlineStr">
        <is>
          <t>528000</t>
        </is>
      </c>
      <c r="AZ75" t="n">
        <v>30</v>
      </c>
      <c r="BA75" t="n">
        <v>-7046909</v>
      </c>
      <c r="BB75" t="n">
        <v>-3973515</v>
      </c>
      <c r="BC75" t="inlineStr">
        <is>
          <t>0</t>
        </is>
      </c>
      <c r="BD75" t="inlineStr">
        <is>
          <t>0</t>
        </is>
      </c>
      <c r="BE75" t="n">
        <v>0</v>
      </c>
      <c r="BF75" t="inlineStr">
        <is>
          <t>181226</t>
        </is>
      </c>
      <c r="BG75" t="inlineStr">
        <is>
          <t>0</t>
        </is>
      </c>
      <c r="BH75" t="inlineStr">
        <is>
          <t>300000</t>
        </is>
      </c>
      <c r="BI75" t="inlineStr">
        <is>
          <t>0</t>
        </is>
      </c>
    </row>
    <row r="76">
      <c r="A76" t="inlineStr">
        <is>
          <t>Indonesia</t>
        </is>
      </c>
      <c r="B76" t="inlineStr">
        <is>
          <t>Mangrove</t>
        </is>
      </c>
      <c r="C76" t="inlineStr">
        <is>
          <t>Conservation</t>
        </is>
      </c>
      <c r="D76" t="inlineStr"/>
      <c r="E76" t="inlineStr">
        <is>
          <t>Medium</t>
        </is>
      </c>
      <c r="F76" t="n">
        <v>20000</v>
      </c>
      <c r="G76" t="inlineStr">
        <is>
          <t>Opex breakeven</t>
        </is>
      </c>
      <c r="H76" t="n">
        <v>188785480.2259437</v>
      </c>
      <c r="I76" t="inlineStr">
        <is>
          <t>IDN</t>
        </is>
      </c>
      <c r="J76" t="n">
        <v>20000</v>
      </c>
      <c r="K76" t="inlineStr">
        <is>
          <t>Indonesia Mangrove Conservation 20000</t>
        </is>
      </c>
      <c r="L76" t="inlineStr">
        <is>
          <t>3135497</t>
        </is>
      </c>
      <c r="M76" t="inlineStr">
        <is>
          <t>4596838</t>
        </is>
      </c>
      <c r="N76" t="n">
        <v>0.01660878260471806</v>
      </c>
      <c r="O76" t="n">
        <v>0.02434953151322006</v>
      </c>
      <c r="P76" t="inlineStr">
        <is>
          <t>1288099</t>
        </is>
      </c>
      <c r="Q76" t="inlineStr">
        <is>
          <t>1371800</t>
        </is>
      </c>
      <c r="R76" t="inlineStr">
        <is>
          <t>1847398</t>
        </is>
      </c>
      <c r="S76" t="inlineStr">
        <is>
          <t>3225038</t>
        </is>
      </c>
      <c r="T76" t="n">
        <v>14440453</v>
      </c>
      <c r="U76" t="n">
        <v>1990620</v>
      </c>
      <c r="V76" t="n">
        <v>2</v>
      </c>
      <c r="W76" t="n">
        <v>2</v>
      </c>
      <c r="X76" t="inlineStr">
        <is>
          <t>50000</t>
        </is>
      </c>
      <c r="Y76" t="inlineStr">
        <is>
          <t>50000</t>
        </is>
      </c>
      <c r="Z76" t="inlineStr">
        <is>
          <t>629559</t>
        </is>
      </c>
      <c r="AA76" t="inlineStr">
        <is>
          <t>667067</t>
        </is>
      </c>
      <c r="AB76" t="inlineStr">
        <is>
          <t>76963</t>
        </is>
      </c>
      <c r="AC76" t="inlineStr">
        <is>
          <t>80000</t>
        </is>
      </c>
      <c r="AD76" t="inlineStr">
        <is>
          <t>268724</t>
        </is>
      </c>
      <c r="AE76" t="inlineStr">
        <is>
          <t>284733</t>
        </is>
      </c>
      <c r="AF76" t="inlineStr">
        <is>
          <t>88900</t>
        </is>
      </c>
      <c r="AG76" t="inlineStr">
        <is>
          <t>100000</t>
        </is>
      </c>
      <c r="AH76" t="inlineStr">
        <is>
          <t>129504</t>
        </is>
      </c>
      <c r="AI76" t="inlineStr">
        <is>
          <t>140000</t>
        </is>
      </c>
      <c r="AJ76" t="inlineStr">
        <is>
          <t>44450</t>
        </is>
      </c>
      <c r="AK76" t="inlineStr">
        <is>
          <t>50000</t>
        </is>
      </c>
      <c r="AL76" t="inlineStr">
        <is>
          <t>0</t>
        </is>
      </c>
      <c r="AM76" t="inlineStr">
        <is>
          <t>0</t>
        </is>
      </c>
      <c r="AN76" t="n">
        <v>181226</v>
      </c>
      <c r="AO76" t="n">
        <v>300000</v>
      </c>
      <c r="AP76" t="inlineStr">
        <is>
          <t>923699</t>
        </is>
      </c>
      <c r="AQ76" t="inlineStr">
        <is>
          <t>1658539</t>
        </is>
      </c>
      <c r="AR76" t="inlineStr">
        <is>
          <t>180406</t>
        </is>
      </c>
      <c r="AS76" t="inlineStr">
        <is>
          <t>318499</t>
        </is>
      </c>
      <c r="AT76" t="inlineStr">
        <is>
          <t>75812</t>
        </is>
      </c>
      <c r="AU76" t="inlineStr">
        <is>
          <t>120000</t>
        </is>
      </c>
      <c r="AV76" t="inlineStr">
        <is>
          <t>167296</t>
        </is>
      </c>
      <c r="AW76" t="inlineStr">
        <is>
          <t>300000</t>
        </is>
      </c>
      <c r="AX76" t="inlineStr">
        <is>
          <t>318958</t>
        </is>
      </c>
      <c r="AY76" t="inlineStr">
        <is>
          <t>528000</t>
        </is>
      </c>
      <c r="AZ76" t="n">
        <v>1.735112272002586</v>
      </c>
      <c r="BA76" t="n">
        <v>-3225038</v>
      </c>
      <c r="BB76" t="n">
        <v>-1847398</v>
      </c>
      <c r="BC76" t="inlineStr">
        <is>
          <t>0</t>
        </is>
      </c>
      <c r="BD76" t="inlineStr">
        <is>
          <t>0</t>
        </is>
      </c>
      <c r="BE76" t="n">
        <v>0</v>
      </c>
      <c r="BF76" t="inlineStr">
        <is>
          <t>181226</t>
        </is>
      </c>
      <c r="BG76" t="inlineStr">
        <is>
          <t>0</t>
        </is>
      </c>
      <c r="BH76" t="inlineStr">
        <is>
          <t>300000</t>
        </is>
      </c>
      <c r="BI76" t="inlineStr">
        <is>
          <t>0</t>
        </is>
      </c>
    </row>
    <row r="77">
      <c r="A77" t="inlineStr">
        <is>
          <t>Indonesia</t>
        </is>
      </c>
      <c r="B77" t="inlineStr">
        <is>
          <t>Mangrove</t>
        </is>
      </c>
      <c r="C77" t="inlineStr">
        <is>
          <t>Conservation</t>
        </is>
      </c>
      <c r="D77" t="inlineStr"/>
      <c r="E77" t="inlineStr">
        <is>
          <t>Medium</t>
        </is>
      </c>
      <c r="F77" t="n">
        <v>20000</v>
      </c>
      <c r="G77" t="inlineStr">
        <is>
          <t>Market price</t>
        </is>
      </c>
      <c r="H77" t="n">
        <v>188785480.2259437</v>
      </c>
      <c r="I77" t="inlineStr">
        <is>
          <t>IDN</t>
        </is>
      </c>
      <c r="J77" t="n">
        <v>20000</v>
      </c>
      <c r="K77" t="inlineStr">
        <is>
          <t>Indonesia Mangrove Conservation 20000</t>
        </is>
      </c>
      <c r="L77" t="inlineStr">
        <is>
          <t>18182501</t>
        </is>
      </c>
      <c r="M77" t="inlineStr">
        <is>
          <t>31614347</t>
        </is>
      </c>
      <c r="N77" t="n">
        <v>0.09631302671285248</v>
      </c>
      <c r="O77" t="n">
        <v>0.1674617505655788</v>
      </c>
      <c r="P77" t="inlineStr">
        <is>
          <t>1288099</t>
        </is>
      </c>
      <c r="Q77" t="inlineStr">
        <is>
          <t>1371800</t>
        </is>
      </c>
      <c r="R77" t="inlineStr">
        <is>
          <t>16894402</t>
        </is>
      </c>
      <c r="S77" t="inlineStr">
        <is>
          <t>30242547</t>
        </is>
      </c>
      <c r="T77" t="n">
        <v>14440453</v>
      </c>
      <c r="U77" t="n">
        <v>1990620</v>
      </c>
      <c r="V77" t="n">
        <v>11</v>
      </c>
      <c r="W77" t="n">
        <v>11</v>
      </c>
      <c r="X77" t="inlineStr">
        <is>
          <t>50000</t>
        </is>
      </c>
      <c r="Y77" t="inlineStr">
        <is>
          <t>50000</t>
        </is>
      </c>
      <c r="Z77" t="inlineStr">
        <is>
          <t>629559</t>
        </is>
      </c>
      <c r="AA77" t="inlineStr">
        <is>
          <t>667067</t>
        </is>
      </c>
      <c r="AB77" t="inlineStr">
        <is>
          <t>76963</t>
        </is>
      </c>
      <c r="AC77" t="inlineStr">
        <is>
          <t>80000</t>
        </is>
      </c>
      <c r="AD77" t="inlineStr">
        <is>
          <t>268724</t>
        </is>
      </c>
      <c r="AE77" t="inlineStr">
        <is>
          <t>284733</t>
        </is>
      </c>
      <c r="AF77" t="inlineStr">
        <is>
          <t>88900</t>
        </is>
      </c>
      <c r="AG77" t="inlineStr">
        <is>
          <t>100000</t>
        </is>
      </c>
      <c r="AH77" t="inlineStr">
        <is>
          <t>129504</t>
        </is>
      </c>
      <c r="AI77" t="inlineStr">
        <is>
          <t>140000</t>
        </is>
      </c>
      <c r="AJ77" t="inlineStr">
        <is>
          <t>44450</t>
        </is>
      </c>
      <c r="AK77" t="inlineStr">
        <is>
          <t>50000</t>
        </is>
      </c>
      <c r="AL77" t="inlineStr">
        <is>
          <t>0</t>
        </is>
      </c>
      <c r="AM77" t="inlineStr">
        <is>
          <t>0</t>
        </is>
      </c>
      <c r="AN77" t="n">
        <v>181226</v>
      </c>
      <c r="AO77" t="n">
        <v>300000</v>
      </c>
      <c r="AP77" t="inlineStr">
        <is>
          <t>15970703</t>
        </is>
      </c>
      <c r="AQ77" t="inlineStr">
        <is>
          <t>28676048</t>
        </is>
      </c>
      <c r="AR77" t="inlineStr">
        <is>
          <t>180406</t>
        </is>
      </c>
      <c r="AS77" t="inlineStr">
        <is>
          <t>318499</t>
        </is>
      </c>
      <c r="AT77" t="inlineStr">
        <is>
          <t>75812</t>
        </is>
      </c>
      <c r="AU77" t="inlineStr">
        <is>
          <t>120000</t>
        </is>
      </c>
      <c r="AV77" t="inlineStr">
        <is>
          <t>167296</t>
        </is>
      </c>
      <c r="AW77" t="inlineStr">
        <is>
          <t>300000</t>
        </is>
      </c>
      <c r="AX77" t="inlineStr">
        <is>
          <t>318958</t>
        </is>
      </c>
      <c r="AY77" t="inlineStr">
        <is>
          <t>528000</t>
        </is>
      </c>
      <c r="AZ77" t="n">
        <v>30</v>
      </c>
      <c r="BA77" t="n">
        <v>-30242547</v>
      </c>
      <c r="BB77" t="n">
        <v>-16894402</v>
      </c>
      <c r="BC77" t="inlineStr">
        <is>
          <t>0</t>
        </is>
      </c>
      <c r="BD77" t="inlineStr">
        <is>
          <t>0</t>
        </is>
      </c>
      <c r="BE77" t="n">
        <v>0</v>
      </c>
      <c r="BF77" t="inlineStr">
        <is>
          <t>181226</t>
        </is>
      </c>
      <c r="BG77" t="inlineStr">
        <is>
          <t>0</t>
        </is>
      </c>
      <c r="BH77" t="inlineStr">
        <is>
          <t>300000</t>
        </is>
      </c>
      <c r="BI77" t="inlineStr">
        <is>
          <t>0</t>
        </is>
      </c>
    </row>
    <row r="78">
      <c r="A78" t="inlineStr">
        <is>
          <t>Indonesia</t>
        </is>
      </c>
      <c r="B78" t="inlineStr">
        <is>
          <t>Mangrove</t>
        </is>
      </c>
      <c r="C78" t="inlineStr">
        <is>
          <t>Conservation</t>
        </is>
      </c>
      <c r="D78" t="inlineStr"/>
      <c r="E78" t="inlineStr">
        <is>
          <t>Large</t>
        </is>
      </c>
      <c r="F78" t="n">
        <v>40000</v>
      </c>
      <c r="G78" t="inlineStr">
        <is>
          <t>Opex breakeven</t>
        </is>
      </c>
      <c r="H78" t="n">
        <v>188785480.2259437</v>
      </c>
      <c r="I78" t="inlineStr">
        <is>
          <t>IDN</t>
        </is>
      </c>
      <c r="J78" t="n">
        <v>20000</v>
      </c>
      <c r="K78" t="inlineStr">
        <is>
          <t>Indonesia Mangrove Conservation 40000</t>
        </is>
      </c>
      <c r="L78" t="inlineStr">
        <is>
          <t>4386954</t>
        </is>
      </c>
      <c r="M78" t="inlineStr">
        <is>
          <t>6528971</t>
        </is>
      </c>
      <c r="N78" t="n">
        <v>0.0232377722839149</v>
      </c>
      <c r="O78" t="n">
        <v>0.03458407390327872</v>
      </c>
      <c r="P78" t="inlineStr">
        <is>
          <t>1656813</t>
        </is>
      </c>
      <c r="Q78" t="inlineStr">
        <is>
          <t>1760933</t>
        </is>
      </c>
      <c r="R78" t="inlineStr">
        <is>
          <t>2730141</t>
        </is>
      </c>
      <c r="S78" t="inlineStr">
        <is>
          <t>4768038</t>
        </is>
      </c>
      <c r="T78" t="n">
        <v>14440453</v>
      </c>
      <c r="U78" t="n">
        <v>3981239</v>
      </c>
      <c r="V78" t="n">
        <v>1</v>
      </c>
      <c r="W78" t="n">
        <v>1</v>
      </c>
      <c r="X78" t="inlineStr">
        <is>
          <t>50000</t>
        </is>
      </c>
      <c r="Y78" t="inlineStr">
        <is>
          <t>50000</t>
        </is>
      </c>
      <c r="Z78" t="inlineStr">
        <is>
          <t>786949</t>
        </is>
      </c>
      <c r="AA78" t="inlineStr">
        <is>
          <t>833833</t>
        </is>
      </c>
      <c r="AB78" t="inlineStr">
        <is>
          <t>153925</t>
        </is>
      </c>
      <c r="AC78" t="inlineStr">
        <is>
          <t>160000</t>
        </is>
      </c>
      <c r="AD78" t="inlineStr">
        <is>
          <t>403085</t>
        </is>
      </c>
      <c r="AE78" t="inlineStr">
        <is>
          <t>427100</t>
        </is>
      </c>
      <c r="AF78" t="inlineStr">
        <is>
          <t>88900</t>
        </is>
      </c>
      <c r="AG78" t="inlineStr">
        <is>
          <t>100000</t>
        </is>
      </c>
      <c r="AH78" t="inlineStr">
        <is>
          <t>129504</t>
        </is>
      </c>
      <c r="AI78" t="inlineStr">
        <is>
          <t>140000</t>
        </is>
      </c>
      <c r="AJ78" t="inlineStr">
        <is>
          <t>44450</t>
        </is>
      </c>
      <c r="AK78" t="inlineStr">
        <is>
          <t>50000</t>
        </is>
      </c>
      <c r="AL78" t="inlineStr">
        <is>
          <t>0</t>
        </is>
      </c>
      <c r="AM78" t="inlineStr">
        <is>
          <t>0</t>
        </is>
      </c>
      <c r="AN78" t="n">
        <v>362453</v>
      </c>
      <c r="AO78" t="n">
        <v>600000</v>
      </c>
      <c r="AP78" t="inlineStr">
        <is>
          <t>1365071</t>
        </is>
      </c>
      <c r="AQ78" t="inlineStr">
        <is>
          <t>2451040</t>
        </is>
      </c>
      <c r="AR78" t="inlineStr">
        <is>
          <t>360812</t>
        </is>
      </c>
      <c r="AS78" t="inlineStr">
        <is>
          <t>636998</t>
        </is>
      </c>
      <c r="AT78" t="inlineStr">
        <is>
          <t>75812</t>
        </is>
      </c>
      <c r="AU78" t="inlineStr">
        <is>
          <t>120000</t>
        </is>
      </c>
      <c r="AV78" t="inlineStr">
        <is>
          <t>167296</t>
        </is>
      </c>
      <c r="AW78" t="inlineStr">
        <is>
          <t>300000</t>
        </is>
      </c>
      <c r="AX78" t="inlineStr">
        <is>
          <t>398698</t>
        </is>
      </c>
      <c r="AY78" t="inlineStr">
        <is>
          <t>660000</t>
        </is>
      </c>
      <c r="AZ78" t="n">
        <v>1.282101278601037</v>
      </c>
      <c r="BA78" t="n">
        <v>-4768038</v>
      </c>
      <c r="BB78" t="n">
        <v>-2730141</v>
      </c>
      <c r="BC78" t="inlineStr">
        <is>
          <t>0</t>
        </is>
      </c>
      <c r="BD78" t="inlineStr">
        <is>
          <t>0</t>
        </is>
      </c>
      <c r="BE78" t="n">
        <v>0</v>
      </c>
      <c r="BF78" t="inlineStr">
        <is>
          <t>362453</t>
        </is>
      </c>
      <c r="BG78" t="inlineStr">
        <is>
          <t>0</t>
        </is>
      </c>
      <c r="BH78" t="inlineStr">
        <is>
          <t>600000</t>
        </is>
      </c>
      <c r="BI78" t="inlineStr">
        <is>
          <t>0</t>
        </is>
      </c>
    </row>
    <row r="79">
      <c r="A79" t="inlineStr">
        <is>
          <t>Indonesia</t>
        </is>
      </c>
      <c r="B79" t="inlineStr">
        <is>
          <t>Mangrove</t>
        </is>
      </c>
      <c r="C79" t="inlineStr">
        <is>
          <t>Conservation</t>
        </is>
      </c>
      <c r="D79" t="inlineStr"/>
      <c r="E79" t="inlineStr">
        <is>
          <t>Large</t>
        </is>
      </c>
      <c r="F79" t="n">
        <v>40000</v>
      </c>
      <c r="G79" t="inlineStr">
        <is>
          <t>Market price</t>
        </is>
      </c>
      <c r="H79" t="n">
        <v>188785480.2259437</v>
      </c>
      <c r="I79" t="inlineStr">
        <is>
          <t>IDN</t>
        </is>
      </c>
      <c r="J79" t="n">
        <v>20000</v>
      </c>
      <c r="K79" t="inlineStr">
        <is>
          <t>Indonesia Mangrove Conservation 40000</t>
        </is>
      </c>
      <c r="L79" t="inlineStr">
        <is>
          <t>34963290</t>
        </is>
      </c>
      <c r="M79" t="inlineStr">
        <is>
          <t>61430027</t>
        </is>
      </c>
      <c r="N79" t="n">
        <v>0.1852011603760785</v>
      </c>
      <c r="O79" t="n">
        <v>0.3253959304840544</v>
      </c>
      <c r="P79" t="inlineStr">
        <is>
          <t>1656813</t>
        </is>
      </c>
      <c r="Q79" t="inlineStr">
        <is>
          <t>1760933</t>
        </is>
      </c>
      <c r="R79" t="inlineStr">
        <is>
          <t>33306477</t>
        </is>
      </c>
      <c r="S79" t="inlineStr">
        <is>
          <t>59669093</t>
        </is>
      </c>
      <c r="T79" t="n">
        <v>14440453</v>
      </c>
      <c r="U79" t="n">
        <v>3981239</v>
      </c>
      <c r="V79" t="n">
        <v>11</v>
      </c>
      <c r="W79" t="n">
        <v>11</v>
      </c>
      <c r="X79" t="inlineStr">
        <is>
          <t>50000</t>
        </is>
      </c>
      <c r="Y79" t="inlineStr">
        <is>
          <t>50000</t>
        </is>
      </c>
      <c r="Z79" t="inlineStr">
        <is>
          <t>786949</t>
        </is>
      </c>
      <c r="AA79" t="inlineStr">
        <is>
          <t>833833</t>
        </is>
      </c>
      <c r="AB79" t="inlineStr">
        <is>
          <t>153925</t>
        </is>
      </c>
      <c r="AC79" t="inlineStr">
        <is>
          <t>160000</t>
        </is>
      </c>
      <c r="AD79" t="inlineStr">
        <is>
          <t>403085</t>
        </is>
      </c>
      <c r="AE79" t="inlineStr">
        <is>
          <t>427100</t>
        </is>
      </c>
      <c r="AF79" t="inlineStr">
        <is>
          <t>88900</t>
        </is>
      </c>
      <c r="AG79" t="inlineStr">
        <is>
          <t>100000</t>
        </is>
      </c>
      <c r="AH79" t="inlineStr">
        <is>
          <t>129504</t>
        </is>
      </c>
      <c r="AI79" t="inlineStr">
        <is>
          <t>140000</t>
        </is>
      </c>
      <c r="AJ79" t="inlineStr">
        <is>
          <t>44450</t>
        </is>
      </c>
      <c r="AK79" t="inlineStr">
        <is>
          <t>50000</t>
        </is>
      </c>
      <c r="AL79" t="inlineStr">
        <is>
          <t>0</t>
        </is>
      </c>
      <c r="AM79" t="inlineStr">
        <is>
          <t>0</t>
        </is>
      </c>
      <c r="AN79" t="n">
        <v>362453</v>
      </c>
      <c r="AO79" t="n">
        <v>600000</v>
      </c>
      <c r="AP79" t="inlineStr">
        <is>
          <t>31941406</t>
        </is>
      </c>
      <c r="AQ79" t="inlineStr">
        <is>
          <t>57352095</t>
        </is>
      </c>
      <c r="AR79" t="inlineStr">
        <is>
          <t>360812</t>
        </is>
      </c>
      <c r="AS79" t="inlineStr">
        <is>
          <t>636998</t>
        </is>
      </c>
      <c r="AT79" t="inlineStr">
        <is>
          <t>75812</t>
        </is>
      </c>
      <c r="AU79" t="inlineStr">
        <is>
          <t>120000</t>
        </is>
      </c>
      <c r="AV79" t="inlineStr">
        <is>
          <t>167296</t>
        </is>
      </c>
      <c r="AW79" t="inlineStr">
        <is>
          <t>300000</t>
        </is>
      </c>
      <c r="AX79" t="inlineStr">
        <is>
          <t>398698</t>
        </is>
      </c>
      <c r="AY79" t="inlineStr">
        <is>
          <t>660000</t>
        </is>
      </c>
      <c r="AZ79" t="n">
        <v>30</v>
      </c>
      <c r="BA79" t="n">
        <v>-59669093</v>
      </c>
      <c r="BB79" t="n">
        <v>-33306477</v>
      </c>
      <c r="BC79" t="inlineStr">
        <is>
          <t>0</t>
        </is>
      </c>
      <c r="BD79" t="inlineStr">
        <is>
          <t>0</t>
        </is>
      </c>
      <c r="BE79" t="n">
        <v>0</v>
      </c>
      <c r="BF79" t="inlineStr">
        <is>
          <t>362453</t>
        </is>
      </c>
      <c r="BG79" t="inlineStr">
        <is>
          <t>0</t>
        </is>
      </c>
      <c r="BH79" t="inlineStr">
        <is>
          <t>600000</t>
        </is>
      </c>
      <c r="BI79" t="inlineStr">
        <is>
          <t>0</t>
        </is>
      </c>
    </row>
    <row r="80">
      <c r="A80" t="inlineStr">
        <is>
          <t>Indonesia</t>
        </is>
      </c>
      <c r="B80" t="inlineStr">
        <is>
          <t>Seagrass</t>
        </is>
      </c>
      <c r="C80" t="inlineStr">
        <is>
          <t>Restoration</t>
        </is>
      </c>
      <c r="D80" t="inlineStr">
        <is>
          <t>Planting</t>
        </is>
      </c>
      <c r="E80" t="inlineStr">
        <is>
          <t>Small</t>
        </is>
      </c>
      <c r="F80" t="n">
        <v>100</v>
      </c>
      <c r="G80" t="inlineStr">
        <is>
          <t>Opex breakeven</t>
        </is>
      </c>
      <c r="H80" t="n">
        <v>188785480.2259437</v>
      </c>
      <c r="I80" t="inlineStr">
        <is>
          <t>IDN</t>
        </is>
      </c>
      <c r="J80" t="n">
        <v>500</v>
      </c>
      <c r="K80" t="inlineStr">
        <is>
          <t>Indonesia Seagrass Restoration 100</t>
        </is>
      </c>
      <c r="L80" t="inlineStr">
        <is>
          <t>3478464</t>
        </is>
      </c>
      <c r="M80" t="inlineStr">
        <is>
          <t>4736852</t>
        </is>
      </c>
      <c r="N80" t="n">
        <v>0.01842548481926087</v>
      </c>
      <c r="O80" t="n">
        <v>0.02509118812702547</v>
      </c>
      <c r="P80" t="inlineStr">
        <is>
          <t>1775138</t>
        </is>
      </c>
      <c r="Q80" t="inlineStr">
        <is>
          <t>1919653</t>
        </is>
      </c>
      <c r="R80" t="inlineStr">
        <is>
          <t>1703326</t>
        </is>
      </c>
      <c r="S80" t="inlineStr">
        <is>
          <t>2817200</t>
        </is>
      </c>
      <c r="T80" t="n">
        <v>21283</v>
      </c>
      <c r="U80" t="n">
        <v>2523</v>
      </c>
      <c r="V80" t="n">
        <v>1724</v>
      </c>
      <c r="W80" t="n">
        <v>1724</v>
      </c>
      <c r="X80" t="inlineStr">
        <is>
          <t>50000</t>
        </is>
      </c>
      <c r="Y80" t="inlineStr">
        <is>
          <t>50000</t>
        </is>
      </c>
      <c r="Z80" t="inlineStr">
        <is>
          <t>629559</t>
        </is>
      </c>
      <c r="AA80" t="inlineStr">
        <is>
          <t>667067</t>
        </is>
      </c>
      <c r="AB80" t="inlineStr">
        <is>
          <t>76963</t>
        </is>
      </c>
      <c r="AC80" t="inlineStr">
        <is>
          <t>80000</t>
        </is>
      </c>
      <c r="AD80" t="inlineStr">
        <is>
          <t>268724</t>
        </is>
      </c>
      <c r="AE80" t="inlineStr">
        <is>
          <t>284733</t>
        </is>
      </c>
      <c r="AF80" t="inlineStr">
        <is>
          <t>88900</t>
        </is>
      </c>
      <c r="AG80" t="inlineStr">
        <is>
          <t>100000</t>
        </is>
      </c>
      <c r="AH80" t="inlineStr">
        <is>
          <t>129504</t>
        </is>
      </c>
      <c r="AI80" t="inlineStr">
        <is>
          <t>140000</t>
        </is>
      </c>
      <c r="AJ80" t="inlineStr">
        <is>
          <t>44450</t>
        </is>
      </c>
      <c r="AK80" t="inlineStr">
        <is>
          <t>50000</t>
        </is>
      </c>
      <c r="AL80" t="inlineStr">
        <is>
          <t>487039</t>
        </is>
      </c>
      <c r="AM80" t="inlineStr">
        <is>
          <t>547853</t>
        </is>
      </c>
      <c r="AN80" t="n">
        <v>289352</v>
      </c>
      <c r="AO80" t="n">
        <v>431485</v>
      </c>
      <c r="AP80" t="inlineStr">
        <is>
          <t>851663</t>
        </is>
      </c>
      <c r="AQ80" t="inlineStr">
        <is>
          <t>1437311</t>
        </is>
      </c>
      <c r="AR80" t="inlineStr">
        <is>
          <t>244</t>
        </is>
      </c>
      <c r="AS80" t="inlineStr">
        <is>
          <t>404</t>
        </is>
      </c>
      <c r="AT80" t="inlineStr">
        <is>
          <t>75812</t>
        </is>
      </c>
      <c r="AU80" t="inlineStr">
        <is>
          <t>120000</t>
        </is>
      </c>
      <c r="AV80" t="inlineStr">
        <is>
          <t>167296</t>
        </is>
      </c>
      <c r="AW80" t="inlineStr">
        <is>
          <t>300000</t>
        </is>
      </c>
      <c r="AX80" t="inlineStr">
        <is>
          <t>318958</t>
        </is>
      </c>
      <c r="AY80" t="inlineStr">
        <is>
          <t>528000</t>
        </is>
      </c>
      <c r="AZ80" t="n">
        <v>1213.775029643879</v>
      </c>
      <c r="BA80" t="n">
        <v>-2817200</v>
      </c>
      <c r="BB80" t="n">
        <v>-1703326</v>
      </c>
      <c r="BC80" t="inlineStr">
        <is>
          <t>0</t>
        </is>
      </c>
      <c r="BD80" t="inlineStr">
        <is>
          <t>0</t>
        </is>
      </c>
      <c r="BE80" t="n">
        <v>0</v>
      </c>
      <c r="BF80" t="inlineStr">
        <is>
          <t>181226</t>
        </is>
      </c>
      <c r="BG80" t="inlineStr">
        <is>
          <t>108126</t>
        </is>
      </c>
      <c r="BH80" t="inlineStr">
        <is>
          <t>300000</t>
        </is>
      </c>
      <c r="BI80" t="inlineStr">
        <is>
          <t>131485</t>
        </is>
      </c>
    </row>
    <row r="81">
      <c r="A81" t="inlineStr">
        <is>
          <t>Indonesia</t>
        </is>
      </c>
      <c r="B81" t="inlineStr">
        <is>
          <t>Seagrass</t>
        </is>
      </c>
      <c r="C81" t="inlineStr">
        <is>
          <t>Restoration</t>
        </is>
      </c>
      <c r="D81" t="inlineStr">
        <is>
          <t>Planting</t>
        </is>
      </c>
      <c r="E81" t="inlineStr">
        <is>
          <t>Small</t>
        </is>
      </c>
      <c r="F81" t="n">
        <v>100</v>
      </c>
      <c r="G81" t="inlineStr">
        <is>
          <t>Market price</t>
        </is>
      </c>
      <c r="H81" t="n">
        <v>188785480.2259437</v>
      </c>
      <c r="I81" t="inlineStr">
        <is>
          <t>IDN</t>
        </is>
      </c>
      <c r="J81" t="n">
        <v>500</v>
      </c>
      <c r="K81" t="inlineStr">
        <is>
          <t>Indonesia Seagrass Restoration 100</t>
        </is>
      </c>
      <c r="L81" t="inlineStr">
        <is>
          <t>2647851</t>
        </is>
      </c>
      <c r="M81" t="inlineStr">
        <is>
          <t>3335066</t>
        </is>
      </c>
      <c r="N81" t="n">
        <v>0.01402571318954709</v>
      </c>
      <c r="O81" t="n">
        <v>0.01766590309810108</v>
      </c>
      <c r="P81" t="inlineStr">
        <is>
          <t>1775138</t>
        </is>
      </c>
      <c r="Q81" t="inlineStr">
        <is>
          <t>1919653</t>
        </is>
      </c>
      <c r="R81" t="inlineStr">
        <is>
          <t>872713</t>
        </is>
      </c>
      <c r="S81" t="inlineStr">
        <is>
          <t>1415413</t>
        </is>
      </c>
      <c r="T81" t="n">
        <v>21283</v>
      </c>
      <c r="U81" t="n">
        <v>2523</v>
      </c>
      <c r="V81" t="n">
        <v>1312</v>
      </c>
      <c r="W81" t="n">
        <v>1312</v>
      </c>
      <c r="X81" t="inlineStr">
        <is>
          <t>50000</t>
        </is>
      </c>
      <c r="Y81" t="inlineStr">
        <is>
          <t>50000</t>
        </is>
      </c>
      <c r="Z81" t="inlineStr">
        <is>
          <t>629559</t>
        </is>
      </c>
      <c r="AA81" t="inlineStr">
        <is>
          <t>667067</t>
        </is>
      </c>
      <c r="AB81" t="inlineStr">
        <is>
          <t>76963</t>
        </is>
      </c>
      <c r="AC81" t="inlineStr">
        <is>
          <t>80000</t>
        </is>
      </c>
      <c r="AD81" t="inlineStr">
        <is>
          <t>268724</t>
        </is>
      </c>
      <c r="AE81" t="inlineStr">
        <is>
          <t>284733</t>
        </is>
      </c>
      <c r="AF81" t="inlineStr">
        <is>
          <t>88900</t>
        </is>
      </c>
      <c r="AG81" t="inlineStr">
        <is>
          <t>100000</t>
        </is>
      </c>
      <c r="AH81" t="inlineStr">
        <is>
          <t>129504</t>
        </is>
      </c>
      <c r="AI81" t="inlineStr">
        <is>
          <t>140000</t>
        </is>
      </c>
      <c r="AJ81" t="inlineStr">
        <is>
          <t>44450</t>
        </is>
      </c>
      <c r="AK81" t="inlineStr">
        <is>
          <t>50000</t>
        </is>
      </c>
      <c r="AL81" t="inlineStr">
        <is>
          <t>487039</t>
        </is>
      </c>
      <c r="AM81" t="inlineStr">
        <is>
          <t>547853</t>
        </is>
      </c>
      <c r="AN81" t="n">
        <v>289352</v>
      </c>
      <c r="AO81" t="n">
        <v>431485</v>
      </c>
      <c r="AP81" t="inlineStr">
        <is>
          <t>21050</t>
        </is>
      </c>
      <c r="AQ81" t="inlineStr">
        <is>
          <t>35525</t>
        </is>
      </c>
      <c r="AR81" t="inlineStr">
        <is>
          <t>244</t>
        </is>
      </c>
      <c r="AS81" t="inlineStr">
        <is>
          <t>404</t>
        </is>
      </c>
      <c r="AT81" t="inlineStr">
        <is>
          <t>75812</t>
        </is>
      </c>
      <c r="AU81" t="inlineStr">
        <is>
          <t>120000</t>
        </is>
      </c>
      <c r="AV81" t="inlineStr">
        <is>
          <t>167296</t>
        </is>
      </c>
      <c r="AW81" t="inlineStr">
        <is>
          <t>300000</t>
        </is>
      </c>
      <c r="AX81" t="inlineStr">
        <is>
          <t>318958</t>
        </is>
      </c>
      <c r="AY81" t="inlineStr">
        <is>
          <t>528000</t>
        </is>
      </c>
      <c r="AZ81" t="n">
        <v>30</v>
      </c>
      <c r="BA81" t="n">
        <v>-1415413</v>
      </c>
      <c r="BB81" t="n">
        <v>-872713</v>
      </c>
      <c r="BC81" t="inlineStr">
        <is>
          <t>0</t>
        </is>
      </c>
      <c r="BD81" t="inlineStr">
        <is>
          <t>0</t>
        </is>
      </c>
      <c r="BE81" t="n">
        <v>0</v>
      </c>
      <c r="BF81" t="inlineStr">
        <is>
          <t>181226</t>
        </is>
      </c>
      <c r="BG81" t="inlineStr">
        <is>
          <t>108126</t>
        </is>
      </c>
      <c r="BH81" t="inlineStr">
        <is>
          <t>300000</t>
        </is>
      </c>
      <c r="BI81" t="inlineStr">
        <is>
          <t>131485</t>
        </is>
      </c>
    </row>
    <row r="82">
      <c r="A82" t="inlineStr">
        <is>
          <t>Indonesia</t>
        </is>
      </c>
      <c r="B82" t="inlineStr">
        <is>
          <t>Seagrass</t>
        </is>
      </c>
      <c r="C82" t="inlineStr">
        <is>
          <t>Restoration</t>
        </is>
      </c>
      <c r="D82" t="inlineStr">
        <is>
          <t>Planting</t>
        </is>
      </c>
      <c r="E82" t="inlineStr">
        <is>
          <t>Medium</t>
        </is>
      </c>
      <c r="F82" t="n">
        <v>500</v>
      </c>
      <c r="G82" t="inlineStr">
        <is>
          <t>Opex breakeven</t>
        </is>
      </c>
      <c r="H82" t="n">
        <v>188785480.2259437</v>
      </c>
      <c r="I82" t="inlineStr">
        <is>
          <t>IDN</t>
        </is>
      </c>
      <c r="J82" t="n">
        <v>500</v>
      </c>
      <c r="K82" t="inlineStr">
        <is>
          <t>Indonesia Seagrass Restoration 500</t>
        </is>
      </c>
      <c r="L82" t="inlineStr">
        <is>
          <t>6225871</t>
        </is>
      </c>
      <c r="M82" t="inlineStr">
        <is>
          <t>8190964</t>
        </is>
      </c>
      <c r="N82" t="n">
        <v>0.03297854788699165</v>
      </c>
      <c r="O82" t="n">
        <v>0.04338767997515924</v>
      </c>
      <c r="P82" t="inlineStr">
        <is>
          <t>3676464</t>
        </is>
      </c>
      <c r="Q82" t="inlineStr">
        <is>
          <t>4111064</t>
        </is>
      </c>
      <c r="R82" t="inlineStr">
        <is>
          <t>2549406</t>
        </is>
      </c>
      <c r="S82" t="inlineStr">
        <is>
          <t>4079899</t>
        </is>
      </c>
      <c r="T82" t="n">
        <v>21283</v>
      </c>
      <c r="U82" t="n">
        <v>12298</v>
      </c>
      <c r="V82" t="n">
        <v>633</v>
      </c>
      <c r="W82" t="n">
        <v>633</v>
      </c>
      <c r="X82" t="inlineStr">
        <is>
          <t>50000</t>
        </is>
      </c>
      <c r="Y82" t="inlineStr">
        <is>
          <t>50000</t>
        </is>
      </c>
      <c r="Z82" t="inlineStr">
        <is>
          <t>629559</t>
        </is>
      </c>
      <c r="AA82" t="inlineStr">
        <is>
          <t>667067</t>
        </is>
      </c>
      <c r="AB82" t="inlineStr">
        <is>
          <t>76963</t>
        </is>
      </c>
      <c r="AC82" t="inlineStr">
        <is>
          <t>80000</t>
        </is>
      </c>
      <c r="AD82" t="inlineStr">
        <is>
          <t>268724</t>
        </is>
      </c>
      <c r="AE82" t="inlineStr">
        <is>
          <t>284733</t>
        </is>
      </c>
      <c r="AF82" t="inlineStr">
        <is>
          <t>88900</t>
        </is>
      </c>
      <c r="AG82" t="inlineStr">
        <is>
          <t>100000</t>
        </is>
      </c>
      <c r="AH82" t="inlineStr">
        <is>
          <t>129504</t>
        </is>
      </c>
      <c r="AI82" t="inlineStr">
        <is>
          <t>140000</t>
        </is>
      </c>
      <c r="AJ82" t="inlineStr">
        <is>
          <t>44450</t>
        </is>
      </c>
      <c r="AK82" t="inlineStr">
        <is>
          <t>50000</t>
        </is>
      </c>
      <c r="AL82" t="inlineStr">
        <is>
          <t>2388365</t>
        </is>
      </c>
      <c r="AM82" t="inlineStr">
        <is>
          <t>2739264</t>
        </is>
      </c>
      <c r="AN82" t="n">
        <v>711460</v>
      </c>
      <c r="AO82" t="n">
        <v>957423</v>
      </c>
      <c r="AP82" t="inlineStr">
        <is>
          <t>1274703</t>
        </is>
      </c>
      <c r="AQ82" t="inlineStr">
        <is>
          <t>2172508</t>
        </is>
      </c>
      <c r="AR82" t="inlineStr">
        <is>
          <t>1176</t>
        </is>
      </c>
      <c r="AS82" t="inlineStr">
        <is>
          <t>1968</t>
        </is>
      </c>
      <c r="AT82" t="inlineStr">
        <is>
          <t>75812</t>
        </is>
      </c>
      <c r="AU82" t="inlineStr">
        <is>
          <t>120000</t>
        </is>
      </c>
      <c r="AV82" t="inlineStr">
        <is>
          <t>167296</t>
        </is>
      </c>
      <c r="AW82" t="inlineStr">
        <is>
          <t>300000</t>
        </is>
      </c>
      <c r="AX82" t="inlineStr">
        <is>
          <t>318958</t>
        </is>
      </c>
      <c r="AY82" t="inlineStr">
        <is>
          <t>528000</t>
        </is>
      </c>
      <c r="AZ82" t="n">
        <v>375.0356170336394</v>
      </c>
      <c r="BA82" t="n">
        <v>-4079899</v>
      </c>
      <c r="BB82" t="n">
        <v>-2549406</v>
      </c>
      <c r="BC82" t="inlineStr">
        <is>
          <t>0</t>
        </is>
      </c>
      <c r="BD82" t="inlineStr">
        <is>
          <t>0</t>
        </is>
      </c>
      <c r="BE82" t="n">
        <v>0</v>
      </c>
      <c r="BF82" t="inlineStr">
        <is>
          <t>181226</t>
        </is>
      </c>
      <c r="BG82" t="inlineStr">
        <is>
          <t>530234</t>
        </is>
      </c>
      <c r="BH82" t="inlineStr">
        <is>
          <t>300000</t>
        </is>
      </c>
      <c r="BI82" t="inlineStr">
        <is>
          <t>657423</t>
        </is>
      </c>
    </row>
    <row r="83">
      <c r="A83" t="inlineStr">
        <is>
          <t>Indonesia</t>
        </is>
      </c>
      <c r="B83" t="inlineStr">
        <is>
          <t>Seagrass</t>
        </is>
      </c>
      <c r="C83" t="inlineStr">
        <is>
          <t>Restoration</t>
        </is>
      </c>
      <c r="D83" t="inlineStr">
        <is>
          <t>Planting</t>
        </is>
      </c>
      <c r="E83" t="inlineStr">
        <is>
          <t>Medium</t>
        </is>
      </c>
      <c r="F83" t="n">
        <v>500</v>
      </c>
      <c r="G83" t="inlineStr">
        <is>
          <t>Market price</t>
        </is>
      </c>
      <c r="H83" t="n">
        <v>188785480.2259437</v>
      </c>
      <c r="I83" t="inlineStr">
        <is>
          <t>IDN</t>
        </is>
      </c>
      <c r="J83" t="n">
        <v>500</v>
      </c>
      <c r="K83" t="inlineStr">
        <is>
          <t>Indonesia Seagrass Restoration 500</t>
        </is>
      </c>
      <c r="L83" t="inlineStr">
        <is>
          <t>5053134</t>
        </is>
      </c>
      <c r="M83" t="inlineStr">
        <is>
          <t>6192240</t>
        </is>
      </c>
      <c r="N83" t="n">
        <v>0.02676653942852103</v>
      </c>
      <c r="O83" t="n">
        <v>0.03280040389011356</v>
      </c>
      <c r="P83" t="inlineStr">
        <is>
          <t>3676464</t>
        </is>
      </c>
      <c r="Q83" t="inlineStr">
        <is>
          <t>4111064</t>
        </is>
      </c>
      <c r="R83" t="inlineStr">
        <is>
          <t>1376670</t>
        </is>
      </c>
      <c r="S83" t="inlineStr">
        <is>
          <t>2081175</t>
        </is>
      </c>
      <c r="T83" t="n">
        <v>21283</v>
      </c>
      <c r="U83" t="n">
        <v>12298</v>
      </c>
      <c r="V83" t="n">
        <v>514</v>
      </c>
      <c r="W83" t="n">
        <v>514</v>
      </c>
      <c r="X83" t="inlineStr">
        <is>
          <t>50000</t>
        </is>
      </c>
      <c r="Y83" t="inlineStr">
        <is>
          <t>50000</t>
        </is>
      </c>
      <c r="Z83" t="inlineStr">
        <is>
          <t>629559</t>
        </is>
      </c>
      <c r="AA83" t="inlineStr">
        <is>
          <t>667067</t>
        </is>
      </c>
      <c r="AB83" t="inlineStr">
        <is>
          <t>76963</t>
        </is>
      </c>
      <c r="AC83" t="inlineStr">
        <is>
          <t>80000</t>
        </is>
      </c>
      <c r="AD83" t="inlineStr">
        <is>
          <t>268724</t>
        </is>
      </c>
      <c r="AE83" t="inlineStr">
        <is>
          <t>284733</t>
        </is>
      </c>
      <c r="AF83" t="inlineStr">
        <is>
          <t>88900</t>
        </is>
      </c>
      <c r="AG83" t="inlineStr">
        <is>
          <t>100000</t>
        </is>
      </c>
      <c r="AH83" t="inlineStr">
        <is>
          <t>129504</t>
        </is>
      </c>
      <c r="AI83" t="inlineStr">
        <is>
          <t>140000</t>
        </is>
      </c>
      <c r="AJ83" t="inlineStr">
        <is>
          <t>44450</t>
        </is>
      </c>
      <c r="AK83" t="inlineStr">
        <is>
          <t>50000</t>
        </is>
      </c>
      <c r="AL83" t="inlineStr">
        <is>
          <t>2388365</t>
        </is>
      </c>
      <c r="AM83" t="inlineStr">
        <is>
          <t>2739264</t>
        </is>
      </c>
      <c r="AN83" t="n">
        <v>711460</v>
      </c>
      <c r="AO83" t="n">
        <v>957423</v>
      </c>
      <c r="AP83" t="inlineStr">
        <is>
          <t>101967</t>
        </is>
      </c>
      <c r="AQ83" t="inlineStr">
        <is>
          <t>173784</t>
        </is>
      </c>
      <c r="AR83" t="inlineStr">
        <is>
          <t>1176</t>
        </is>
      </c>
      <c r="AS83" t="inlineStr">
        <is>
          <t>1968</t>
        </is>
      </c>
      <c r="AT83" t="inlineStr">
        <is>
          <t>75812</t>
        </is>
      </c>
      <c r="AU83" t="inlineStr">
        <is>
          <t>120000</t>
        </is>
      </c>
      <c r="AV83" t="inlineStr">
        <is>
          <t>167296</t>
        </is>
      </c>
      <c r="AW83" t="inlineStr">
        <is>
          <t>300000</t>
        </is>
      </c>
      <c r="AX83" t="inlineStr">
        <is>
          <t>318958</t>
        </is>
      </c>
      <c r="AY83" t="inlineStr">
        <is>
          <t>528000</t>
        </is>
      </c>
      <c r="AZ83" t="n">
        <v>30</v>
      </c>
      <c r="BA83" t="n">
        <v>-2081175</v>
      </c>
      <c r="BB83" t="n">
        <v>-1376670</v>
      </c>
      <c r="BC83" t="inlineStr">
        <is>
          <t>0</t>
        </is>
      </c>
      <c r="BD83" t="inlineStr">
        <is>
          <t>0</t>
        </is>
      </c>
      <c r="BE83" t="n">
        <v>0</v>
      </c>
      <c r="BF83" t="inlineStr">
        <is>
          <t>181226</t>
        </is>
      </c>
      <c r="BG83" t="inlineStr">
        <is>
          <t>530234</t>
        </is>
      </c>
      <c r="BH83" t="inlineStr">
        <is>
          <t>300000</t>
        </is>
      </c>
      <c r="BI83" t="inlineStr">
        <is>
          <t>657423</t>
        </is>
      </c>
    </row>
    <row r="84">
      <c r="A84" t="inlineStr">
        <is>
          <t>Indonesia</t>
        </is>
      </c>
      <c r="B84" t="inlineStr">
        <is>
          <t>Seagrass</t>
        </is>
      </c>
      <c r="C84" t="inlineStr">
        <is>
          <t>Restoration</t>
        </is>
      </c>
      <c r="D84" t="inlineStr">
        <is>
          <t>Planting</t>
        </is>
      </c>
      <c r="E84" t="inlineStr">
        <is>
          <t>Large</t>
        </is>
      </c>
      <c r="F84" t="n">
        <v>1000</v>
      </c>
      <c r="G84" t="inlineStr">
        <is>
          <t>Opex breakeven</t>
        </is>
      </c>
      <c r="H84" t="n">
        <v>188785480.2259437</v>
      </c>
      <c r="I84" t="inlineStr">
        <is>
          <t>IDN</t>
        </is>
      </c>
      <c r="J84" t="n">
        <v>500</v>
      </c>
      <c r="K84" t="inlineStr">
        <is>
          <t>Indonesia Seagrass Restoration 1000</t>
        </is>
      </c>
      <c r="L84" t="inlineStr">
        <is>
          <t>9493495</t>
        </is>
      </c>
      <c r="M84" t="inlineStr">
        <is>
          <t>12564429</t>
        </is>
      </c>
      <c r="N84" t="n">
        <v>0.0502872095281794</v>
      </c>
      <c r="O84" t="n">
        <v>0.06655400078948095</v>
      </c>
      <c r="P84" t="inlineStr">
        <is>
          <t>5961605</t>
        </is>
      </c>
      <c r="Q84" t="inlineStr">
        <is>
          <t>6930329</t>
        </is>
      </c>
      <c r="R84" t="inlineStr">
        <is>
          <t>3531890</t>
        </is>
      </c>
      <c r="S84" t="inlineStr">
        <is>
          <t>5634101</t>
        </is>
      </c>
      <c r="T84" t="n">
        <v>21283</v>
      </c>
      <c r="U84" t="n">
        <v>23335</v>
      </c>
      <c r="V84" t="n">
        <v>509</v>
      </c>
      <c r="W84" t="n">
        <v>509</v>
      </c>
      <c r="X84" t="inlineStr">
        <is>
          <t>50000</t>
        </is>
      </c>
      <c r="Y84" t="inlineStr">
        <is>
          <t>50000</t>
        </is>
      </c>
      <c r="Z84" t="inlineStr">
        <is>
          <t>629559</t>
        </is>
      </c>
      <c r="AA84" t="inlineStr">
        <is>
          <t>667067</t>
        </is>
      </c>
      <c r="AB84" t="inlineStr">
        <is>
          <t>153925</t>
        </is>
      </c>
      <c r="AC84" t="inlineStr">
        <is>
          <t>160000</t>
        </is>
      </c>
      <c r="AD84" t="inlineStr">
        <is>
          <t>268724</t>
        </is>
      </c>
      <c r="AE84" t="inlineStr">
        <is>
          <t>284733</t>
        </is>
      </c>
      <c r="AF84" t="inlineStr">
        <is>
          <t>88900</t>
        </is>
      </c>
      <c r="AG84" t="inlineStr">
        <is>
          <t>100000</t>
        </is>
      </c>
      <c r="AH84" t="inlineStr">
        <is>
          <t>129504</t>
        </is>
      </c>
      <c r="AI84" t="inlineStr">
        <is>
          <t>140000</t>
        </is>
      </c>
      <c r="AJ84" t="inlineStr">
        <is>
          <t>44450</t>
        </is>
      </c>
      <c r="AK84" t="inlineStr">
        <is>
          <t>50000</t>
        </is>
      </c>
      <c r="AL84" t="inlineStr">
        <is>
          <t>4596543</t>
        </is>
      </c>
      <c r="AM84" t="inlineStr">
        <is>
          <t>5478529</t>
        </is>
      </c>
      <c r="AN84" t="n">
        <v>1201692</v>
      </c>
      <c r="AO84" t="n">
        <v>1614847</v>
      </c>
      <c r="AP84" t="inlineStr">
        <is>
          <t>1765945</t>
        </is>
      </c>
      <c r="AQ84" t="inlineStr">
        <is>
          <t>3067520</t>
        </is>
      </c>
      <c r="AR84" t="inlineStr">
        <is>
          <t>2186</t>
        </is>
      </c>
      <c r="AS84" t="inlineStr">
        <is>
          <t>3734</t>
        </is>
      </c>
      <c r="AT84" t="inlineStr">
        <is>
          <t>75812</t>
        </is>
      </c>
      <c r="AU84" t="inlineStr">
        <is>
          <t>120000</t>
        </is>
      </c>
      <c r="AV84" t="inlineStr">
        <is>
          <t>167296</t>
        </is>
      </c>
      <c r="AW84" t="inlineStr">
        <is>
          <t>300000</t>
        </is>
      </c>
      <c r="AX84" t="inlineStr">
        <is>
          <t>318958</t>
        </is>
      </c>
      <c r="AY84" t="inlineStr">
        <is>
          <t>528000</t>
        </is>
      </c>
      <c r="AZ84" t="n">
        <v>277.2073005151528</v>
      </c>
      <c r="BA84" t="n">
        <v>-5634101</v>
      </c>
      <c r="BB84" t="n">
        <v>-3531890</v>
      </c>
      <c r="BC84" t="inlineStr">
        <is>
          <t>0</t>
        </is>
      </c>
      <c r="BD84" t="inlineStr">
        <is>
          <t>0</t>
        </is>
      </c>
      <c r="BE84" t="n">
        <v>0</v>
      </c>
      <c r="BF84" t="inlineStr">
        <is>
          <t>181226</t>
        </is>
      </c>
      <c r="BG84" t="inlineStr">
        <is>
          <t>1020466</t>
        </is>
      </c>
      <c r="BH84" t="inlineStr">
        <is>
          <t>300000</t>
        </is>
      </c>
      <c r="BI84" t="inlineStr">
        <is>
          <t>1314847</t>
        </is>
      </c>
    </row>
    <row r="85">
      <c r="A85" t="inlineStr">
        <is>
          <t>Indonesia</t>
        </is>
      </c>
      <c r="B85" t="inlineStr">
        <is>
          <t>Seagrass</t>
        </is>
      </c>
      <c r="C85" t="inlineStr">
        <is>
          <t>Restoration</t>
        </is>
      </c>
      <c r="D85" t="inlineStr">
        <is>
          <t>Planting</t>
        </is>
      </c>
      <c r="E85" t="inlineStr">
        <is>
          <t>Large</t>
        </is>
      </c>
      <c r="F85" t="n">
        <v>1000</v>
      </c>
      <c r="G85" t="inlineStr">
        <is>
          <t>Market price</t>
        </is>
      </c>
      <c r="H85" t="n">
        <v>188785480.2259437</v>
      </c>
      <c r="I85" t="inlineStr">
        <is>
          <t>IDN</t>
        </is>
      </c>
      <c r="J85" t="n">
        <v>500</v>
      </c>
      <c r="K85" t="inlineStr">
        <is>
          <t>Indonesia Seagrass Restoration 1000</t>
        </is>
      </c>
      <c r="L85" t="inlineStr">
        <is>
          <t>7918664</t>
        </is>
      </c>
      <c r="M85" t="inlineStr">
        <is>
          <t>9828883</t>
        </is>
      </c>
      <c r="N85" t="n">
        <v>0.04194530209909535</v>
      </c>
      <c r="O85" t="n">
        <v>0.05206376564678872</v>
      </c>
      <c r="P85" t="inlineStr">
        <is>
          <t>5961605</t>
        </is>
      </c>
      <c r="Q85" t="inlineStr">
        <is>
          <t>6930329</t>
        </is>
      </c>
      <c r="R85" t="inlineStr">
        <is>
          <t>1957059</t>
        </is>
      </c>
      <c r="S85" t="inlineStr">
        <is>
          <t>2898554</t>
        </is>
      </c>
      <c r="T85" t="n">
        <v>21283</v>
      </c>
      <c r="U85" t="n">
        <v>23335</v>
      </c>
      <c r="V85" t="n">
        <v>424</v>
      </c>
      <c r="W85" t="n">
        <v>424</v>
      </c>
      <c r="X85" t="inlineStr">
        <is>
          <t>50000</t>
        </is>
      </c>
      <c r="Y85" t="inlineStr">
        <is>
          <t>50000</t>
        </is>
      </c>
      <c r="Z85" t="inlineStr">
        <is>
          <t>629559</t>
        </is>
      </c>
      <c r="AA85" t="inlineStr">
        <is>
          <t>667067</t>
        </is>
      </c>
      <c r="AB85" t="inlineStr">
        <is>
          <t>153925</t>
        </is>
      </c>
      <c r="AC85" t="inlineStr">
        <is>
          <t>160000</t>
        </is>
      </c>
      <c r="AD85" t="inlineStr">
        <is>
          <t>268724</t>
        </is>
      </c>
      <c r="AE85" t="inlineStr">
        <is>
          <t>284733</t>
        </is>
      </c>
      <c r="AF85" t="inlineStr">
        <is>
          <t>88900</t>
        </is>
      </c>
      <c r="AG85" t="inlineStr">
        <is>
          <t>100000</t>
        </is>
      </c>
      <c r="AH85" t="inlineStr">
        <is>
          <t>129504</t>
        </is>
      </c>
      <c r="AI85" t="inlineStr">
        <is>
          <t>140000</t>
        </is>
      </c>
      <c r="AJ85" t="inlineStr">
        <is>
          <t>44450</t>
        </is>
      </c>
      <c r="AK85" t="inlineStr">
        <is>
          <t>50000</t>
        </is>
      </c>
      <c r="AL85" t="inlineStr">
        <is>
          <t>4596543</t>
        </is>
      </c>
      <c r="AM85" t="inlineStr">
        <is>
          <t>5478529</t>
        </is>
      </c>
      <c r="AN85" t="n">
        <v>1201692</v>
      </c>
      <c r="AO85" t="n">
        <v>1614847</v>
      </c>
      <c r="AP85" t="inlineStr">
        <is>
          <t>191115</t>
        </is>
      </c>
      <c r="AQ85" t="inlineStr">
        <is>
          <t>331974</t>
        </is>
      </c>
      <c r="AR85" t="inlineStr">
        <is>
          <t>2186</t>
        </is>
      </c>
      <c r="AS85" t="inlineStr">
        <is>
          <t>3734</t>
        </is>
      </c>
      <c r="AT85" t="inlineStr">
        <is>
          <t>75812</t>
        </is>
      </c>
      <c r="AU85" t="inlineStr">
        <is>
          <t>120000</t>
        </is>
      </c>
      <c r="AV85" t="inlineStr">
        <is>
          <t>167296</t>
        </is>
      </c>
      <c r="AW85" t="inlineStr">
        <is>
          <t>300000</t>
        </is>
      </c>
      <c r="AX85" t="inlineStr">
        <is>
          <t>318958</t>
        </is>
      </c>
      <c r="AY85" t="inlineStr">
        <is>
          <t>528000</t>
        </is>
      </c>
      <c r="AZ85" t="n">
        <v>30</v>
      </c>
      <c r="BA85" t="n">
        <v>-2898554</v>
      </c>
      <c r="BB85" t="n">
        <v>-1957059</v>
      </c>
      <c r="BC85" t="inlineStr">
        <is>
          <t>0</t>
        </is>
      </c>
      <c r="BD85" t="inlineStr">
        <is>
          <t>0</t>
        </is>
      </c>
      <c r="BE85" t="n">
        <v>0</v>
      </c>
      <c r="BF85" t="inlineStr">
        <is>
          <t>181226</t>
        </is>
      </c>
      <c r="BG85" t="inlineStr">
        <is>
          <t>1020466</t>
        </is>
      </c>
      <c r="BH85" t="inlineStr">
        <is>
          <t>300000</t>
        </is>
      </c>
      <c r="BI85" t="inlineStr">
        <is>
          <t>1314847</t>
        </is>
      </c>
    </row>
    <row r="86">
      <c r="A86" t="inlineStr">
        <is>
          <t>Indonesia</t>
        </is>
      </c>
      <c r="B86" t="inlineStr">
        <is>
          <t>Seagrass</t>
        </is>
      </c>
      <c r="C86" t="inlineStr">
        <is>
          <t>Conservation</t>
        </is>
      </c>
      <c r="D86" t="inlineStr"/>
      <c r="E86" t="inlineStr">
        <is>
          <t>Small</t>
        </is>
      </c>
      <c r="F86" t="n">
        <v>400</v>
      </c>
      <c r="G86" t="inlineStr">
        <is>
          <t>Opex breakeven</t>
        </is>
      </c>
      <c r="H86" t="n">
        <v>188785480.2259437</v>
      </c>
      <c r="I86" t="inlineStr">
        <is>
          <t>IDN</t>
        </is>
      </c>
      <c r="J86" t="n">
        <v>2000</v>
      </c>
      <c r="K86" t="inlineStr">
        <is>
          <t>Indonesia Seagrass Conservation 400</t>
        </is>
      </c>
      <c r="L86" t="inlineStr">
        <is>
          <t>2774783</t>
        </is>
      </c>
      <c r="M86" t="inlineStr">
        <is>
          <t>4041731</t>
        </is>
      </c>
      <c r="N86" t="n">
        <v>0.01469807421989796</v>
      </c>
      <c r="O86" t="n">
        <v>0.0214091199978025</v>
      </c>
      <c r="P86" t="inlineStr">
        <is>
          <t>1288099</t>
        </is>
      </c>
      <c r="Q86" t="inlineStr">
        <is>
          <t>1371800</t>
        </is>
      </c>
      <c r="R86" t="inlineStr">
        <is>
          <t>1486684</t>
        </is>
      </c>
      <c r="S86" t="inlineStr">
        <is>
          <t>2669931</t>
        </is>
      </c>
      <c r="T86" t="n">
        <v>21347</v>
      </c>
      <c r="U86" t="n">
        <v>582</v>
      </c>
      <c r="V86" t="n">
        <v>5960</v>
      </c>
      <c r="W86" t="n">
        <v>5960</v>
      </c>
      <c r="X86" t="inlineStr">
        <is>
          <t>50000</t>
        </is>
      </c>
      <c r="Y86" t="inlineStr">
        <is>
          <t>50000</t>
        </is>
      </c>
      <c r="Z86" t="inlineStr">
        <is>
          <t>629559</t>
        </is>
      </c>
      <c r="AA86" t="inlineStr">
        <is>
          <t>667067</t>
        </is>
      </c>
      <c r="AB86" t="inlineStr">
        <is>
          <t>76963</t>
        </is>
      </c>
      <c r="AC86" t="inlineStr">
        <is>
          <t>80000</t>
        </is>
      </c>
      <c r="AD86" t="inlineStr">
        <is>
          <t>268724</t>
        </is>
      </c>
      <c r="AE86" t="inlineStr">
        <is>
          <t>284733</t>
        </is>
      </c>
      <c r="AF86" t="inlineStr">
        <is>
          <t>88900</t>
        </is>
      </c>
      <c r="AG86" t="inlineStr">
        <is>
          <t>100000</t>
        </is>
      </c>
      <c r="AH86" t="inlineStr">
        <is>
          <t>129504</t>
        </is>
      </c>
      <c r="AI86" t="inlineStr">
        <is>
          <t>140000</t>
        </is>
      </c>
      <c r="AJ86" t="inlineStr">
        <is>
          <t>44450</t>
        </is>
      </c>
      <c r="AK86" t="inlineStr">
        <is>
          <t>50000</t>
        </is>
      </c>
      <c r="AL86" t="inlineStr">
        <is>
          <t>0</t>
        </is>
      </c>
      <c r="AM86" t="inlineStr">
        <is>
          <t>0</t>
        </is>
      </c>
      <c r="AN86" t="n">
        <v>181226</v>
      </c>
      <c r="AO86" t="n">
        <v>300000</v>
      </c>
      <c r="AP86" t="inlineStr">
        <is>
          <t>743342</t>
        </is>
      </c>
      <c r="AQ86" t="inlineStr">
        <is>
          <t>1421838</t>
        </is>
      </c>
      <c r="AR86" t="inlineStr">
        <is>
          <t>49</t>
        </is>
      </c>
      <c r="AS86" t="inlineStr">
        <is>
          <t>93</t>
        </is>
      </c>
      <c r="AT86" t="inlineStr">
        <is>
          <t>75812</t>
        </is>
      </c>
      <c r="AU86" t="inlineStr">
        <is>
          <t>120000</t>
        </is>
      </c>
      <c r="AV86" t="inlineStr">
        <is>
          <t>167296</t>
        </is>
      </c>
      <c r="AW86" t="inlineStr">
        <is>
          <t>300000</t>
        </is>
      </c>
      <c r="AX86" t="inlineStr">
        <is>
          <t>318958</t>
        </is>
      </c>
      <c r="AY86" t="inlineStr">
        <is>
          <t>528000</t>
        </is>
      </c>
      <c r="AZ86" t="n">
        <v>4972.386513099701</v>
      </c>
      <c r="BA86" t="n">
        <v>-2669931</v>
      </c>
      <c r="BB86" t="n">
        <v>-1486684</v>
      </c>
      <c r="BC86" t="inlineStr">
        <is>
          <t>0</t>
        </is>
      </c>
      <c r="BD86" t="inlineStr">
        <is>
          <t>0</t>
        </is>
      </c>
      <c r="BE86" t="n">
        <v>0</v>
      </c>
      <c r="BF86" t="inlineStr">
        <is>
          <t>181226</t>
        </is>
      </c>
      <c r="BG86" t="inlineStr">
        <is>
          <t>0</t>
        </is>
      </c>
      <c r="BH86" t="inlineStr">
        <is>
          <t>300000</t>
        </is>
      </c>
      <c r="BI86" t="inlineStr">
        <is>
          <t>0</t>
        </is>
      </c>
    </row>
    <row r="87">
      <c r="A87" t="inlineStr">
        <is>
          <t>Indonesia</t>
        </is>
      </c>
      <c r="B87" t="inlineStr">
        <is>
          <t>Seagrass</t>
        </is>
      </c>
      <c r="C87" t="inlineStr">
        <is>
          <t>Conservation</t>
        </is>
      </c>
      <c r="D87" t="inlineStr"/>
      <c r="E87" t="inlineStr">
        <is>
          <t>Small</t>
        </is>
      </c>
      <c r="F87" t="n">
        <v>400</v>
      </c>
      <c r="G87" t="inlineStr">
        <is>
          <t>Market price</t>
        </is>
      </c>
      <c r="H87" t="n">
        <v>188785480.2259437</v>
      </c>
      <c r="I87" t="inlineStr">
        <is>
          <t>IDN</t>
        </is>
      </c>
      <c r="J87" t="n">
        <v>2000</v>
      </c>
      <c r="K87" t="inlineStr">
        <is>
          <t>Indonesia Seagrass Conservation 400</t>
        </is>
      </c>
      <c r="L87" t="inlineStr">
        <is>
          <t>2035926</t>
        </is>
      </c>
      <c r="M87" t="inlineStr">
        <is>
          <t>2628472</t>
        </is>
      </c>
      <c r="N87" t="n">
        <v>0.0107843357315581</v>
      </c>
      <c r="O87" t="n">
        <v>0.01392306228664499</v>
      </c>
      <c r="P87" t="inlineStr">
        <is>
          <t>1288099</t>
        </is>
      </c>
      <c r="Q87" t="inlineStr">
        <is>
          <t>1371800</t>
        </is>
      </c>
      <c r="R87" t="inlineStr">
        <is>
          <t>747827</t>
        </is>
      </c>
      <c r="S87" t="inlineStr">
        <is>
          <t>1256672</t>
        </is>
      </c>
      <c r="T87" t="n">
        <v>21347</v>
      </c>
      <c r="U87" t="n">
        <v>582</v>
      </c>
      <c r="V87" t="n">
        <v>4373</v>
      </c>
      <c r="W87" t="n">
        <v>4373</v>
      </c>
      <c r="X87" t="inlineStr">
        <is>
          <t>50000</t>
        </is>
      </c>
      <c r="Y87" t="inlineStr">
        <is>
          <t>50000</t>
        </is>
      </c>
      <c r="Z87" t="inlineStr">
        <is>
          <t>629559</t>
        </is>
      </c>
      <c r="AA87" t="inlineStr">
        <is>
          <t>667067</t>
        </is>
      </c>
      <c r="AB87" t="inlineStr">
        <is>
          <t>76963</t>
        </is>
      </c>
      <c r="AC87" t="inlineStr">
        <is>
          <t>80000</t>
        </is>
      </c>
      <c r="AD87" t="inlineStr">
        <is>
          <t>268724</t>
        </is>
      </c>
      <c r="AE87" t="inlineStr">
        <is>
          <t>284733</t>
        </is>
      </c>
      <c r="AF87" t="inlineStr">
        <is>
          <t>88900</t>
        </is>
      </c>
      <c r="AG87" t="inlineStr">
        <is>
          <t>100000</t>
        </is>
      </c>
      <c r="AH87" t="inlineStr">
        <is>
          <t>129504</t>
        </is>
      </c>
      <c r="AI87" t="inlineStr">
        <is>
          <t>140000</t>
        </is>
      </c>
      <c r="AJ87" t="inlineStr">
        <is>
          <t>44450</t>
        </is>
      </c>
      <c r="AK87" t="inlineStr">
        <is>
          <t>50000</t>
        </is>
      </c>
      <c r="AL87" t="inlineStr">
        <is>
          <t>0</t>
        </is>
      </c>
      <c r="AM87" t="inlineStr">
        <is>
          <t>0</t>
        </is>
      </c>
      <c r="AN87" t="n">
        <v>181226</v>
      </c>
      <c r="AO87" t="n">
        <v>300000</v>
      </c>
      <c r="AP87" t="inlineStr">
        <is>
          <t>4485</t>
        </is>
      </c>
      <c r="AQ87" t="inlineStr">
        <is>
          <t>8578</t>
        </is>
      </c>
      <c r="AR87" t="inlineStr">
        <is>
          <t>49</t>
        </is>
      </c>
      <c r="AS87" t="inlineStr">
        <is>
          <t>93</t>
        </is>
      </c>
      <c r="AT87" t="inlineStr">
        <is>
          <t>75812</t>
        </is>
      </c>
      <c r="AU87" t="inlineStr">
        <is>
          <t>120000</t>
        </is>
      </c>
      <c r="AV87" t="inlineStr">
        <is>
          <t>167296</t>
        </is>
      </c>
      <c r="AW87" t="inlineStr">
        <is>
          <t>300000</t>
        </is>
      </c>
      <c r="AX87" t="inlineStr">
        <is>
          <t>318958</t>
        </is>
      </c>
      <c r="AY87" t="inlineStr">
        <is>
          <t>528000</t>
        </is>
      </c>
      <c r="AZ87" t="n">
        <v>30</v>
      </c>
      <c r="BA87" t="n">
        <v>-1256672</v>
      </c>
      <c r="BB87" t="n">
        <v>-747827</v>
      </c>
      <c r="BC87" t="inlineStr">
        <is>
          <t>0</t>
        </is>
      </c>
      <c r="BD87" t="inlineStr">
        <is>
          <t>0</t>
        </is>
      </c>
      <c r="BE87" t="n">
        <v>0</v>
      </c>
      <c r="BF87" t="inlineStr">
        <is>
          <t>181226</t>
        </is>
      </c>
      <c r="BG87" t="inlineStr">
        <is>
          <t>0</t>
        </is>
      </c>
      <c r="BH87" t="inlineStr">
        <is>
          <t>300000</t>
        </is>
      </c>
      <c r="BI87" t="inlineStr">
        <is>
          <t>0</t>
        </is>
      </c>
    </row>
    <row r="88">
      <c r="A88" t="inlineStr">
        <is>
          <t>Indonesia</t>
        </is>
      </c>
      <c r="B88" t="inlineStr">
        <is>
          <t>Seagrass</t>
        </is>
      </c>
      <c r="C88" t="inlineStr">
        <is>
          <t>Conservation</t>
        </is>
      </c>
      <c r="D88" t="inlineStr"/>
      <c r="E88" t="inlineStr">
        <is>
          <t>Medium</t>
        </is>
      </c>
      <c r="F88" t="n">
        <v>2000</v>
      </c>
      <c r="G88" t="inlineStr">
        <is>
          <t>Opex breakeven</t>
        </is>
      </c>
      <c r="H88" t="n">
        <v>188785480.2259437</v>
      </c>
      <c r="I88" t="inlineStr">
        <is>
          <t>IDN</t>
        </is>
      </c>
      <c r="J88" t="n">
        <v>2000</v>
      </c>
      <c r="K88" t="inlineStr">
        <is>
          <t>Indonesia Seagrass Conservation 2000</t>
        </is>
      </c>
      <c r="L88" t="inlineStr">
        <is>
          <t>2775178</t>
        </is>
      </c>
      <c r="M88" t="inlineStr">
        <is>
          <t>4042481</t>
        </is>
      </c>
      <c r="N88" t="n">
        <v>0.01470016654182615</v>
      </c>
      <c r="O88" t="n">
        <v>0.02141309276095728</v>
      </c>
      <c r="P88" t="inlineStr">
        <is>
          <t>1288099</t>
        </is>
      </c>
      <c r="Q88" t="inlineStr">
        <is>
          <t>1371800</t>
        </is>
      </c>
      <c r="R88" t="inlineStr">
        <is>
          <t>1487079</t>
        </is>
      </c>
      <c r="S88" t="inlineStr">
        <is>
          <t>2670681</t>
        </is>
      </c>
      <c r="T88" t="n">
        <v>21347</v>
      </c>
      <c r="U88" t="n">
        <v>2910</v>
      </c>
      <c r="V88" t="n">
        <v>1192</v>
      </c>
      <c r="W88" t="n">
        <v>1192</v>
      </c>
      <c r="X88" t="inlineStr">
        <is>
          <t>50000</t>
        </is>
      </c>
      <c r="Y88" t="inlineStr">
        <is>
          <t>50000</t>
        </is>
      </c>
      <c r="Z88" t="inlineStr">
        <is>
          <t>629559</t>
        </is>
      </c>
      <c r="AA88" t="inlineStr">
        <is>
          <t>667067</t>
        </is>
      </c>
      <c r="AB88" t="inlineStr">
        <is>
          <t>76963</t>
        </is>
      </c>
      <c r="AC88" t="inlineStr">
        <is>
          <t>80000</t>
        </is>
      </c>
      <c r="AD88" t="inlineStr">
        <is>
          <t>268724</t>
        </is>
      </c>
      <c r="AE88" t="inlineStr">
        <is>
          <t>284733</t>
        </is>
      </c>
      <c r="AF88" t="inlineStr">
        <is>
          <t>88900</t>
        </is>
      </c>
      <c r="AG88" t="inlineStr">
        <is>
          <t>100000</t>
        </is>
      </c>
      <c r="AH88" t="inlineStr">
        <is>
          <t>129504</t>
        </is>
      </c>
      <c r="AI88" t="inlineStr">
        <is>
          <t>140000</t>
        </is>
      </c>
      <c r="AJ88" t="inlineStr">
        <is>
          <t>44450</t>
        </is>
      </c>
      <c r="AK88" t="inlineStr">
        <is>
          <t>50000</t>
        </is>
      </c>
      <c r="AL88" t="inlineStr">
        <is>
          <t>0</t>
        </is>
      </c>
      <c r="AM88" t="inlineStr">
        <is>
          <t>0</t>
        </is>
      </c>
      <c r="AN88" t="n">
        <v>181226</v>
      </c>
      <c r="AO88" t="n">
        <v>300000</v>
      </c>
      <c r="AP88" t="inlineStr">
        <is>
          <t>743540</t>
        </is>
      </c>
      <c r="AQ88" t="inlineStr">
        <is>
          <t>1422215</t>
        </is>
      </c>
      <c r="AR88" t="inlineStr">
        <is>
          <t>247</t>
        </is>
      </c>
      <c r="AS88" t="inlineStr">
        <is>
          <t>466</t>
        </is>
      </c>
      <c r="AT88" t="inlineStr">
        <is>
          <t>75812</t>
        </is>
      </c>
      <c r="AU88" t="inlineStr">
        <is>
          <t>120000</t>
        </is>
      </c>
      <c r="AV88" t="inlineStr">
        <is>
          <t>167296</t>
        </is>
      </c>
      <c r="AW88" t="inlineStr">
        <is>
          <t>300000</t>
        </is>
      </c>
      <c r="AX88" t="inlineStr">
        <is>
          <t>318958</t>
        </is>
      </c>
      <c r="AY88" t="inlineStr">
        <is>
          <t>528000</t>
        </is>
      </c>
      <c r="AZ88" t="n">
        <v>994.7414600061377</v>
      </c>
      <c r="BA88" t="n">
        <v>-2670681</v>
      </c>
      <c r="BB88" t="n">
        <v>-1487079</v>
      </c>
      <c r="BC88" t="inlineStr">
        <is>
          <t>0</t>
        </is>
      </c>
      <c r="BD88" t="inlineStr">
        <is>
          <t>0</t>
        </is>
      </c>
      <c r="BE88" t="n">
        <v>0</v>
      </c>
      <c r="BF88" t="inlineStr">
        <is>
          <t>181226</t>
        </is>
      </c>
      <c r="BG88" t="inlineStr">
        <is>
          <t>0</t>
        </is>
      </c>
      <c r="BH88" t="inlineStr">
        <is>
          <t>300000</t>
        </is>
      </c>
      <c r="BI88" t="inlineStr">
        <is>
          <t>0</t>
        </is>
      </c>
    </row>
    <row r="89">
      <c r="A89" t="inlineStr">
        <is>
          <t>Indonesia</t>
        </is>
      </c>
      <c r="B89" t="inlineStr">
        <is>
          <t>Seagrass</t>
        </is>
      </c>
      <c r="C89" t="inlineStr">
        <is>
          <t>Conservation</t>
        </is>
      </c>
      <c r="D89" t="inlineStr"/>
      <c r="E89" t="inlineStr">
        <is>
          <t>Medium</t>
        </is>
      </c>
      <c r="F89" t="n">
        <v>2000</v>
      </c>
      <c r="G89" t="inlineStr">
        <is>
          <t>Market price</t>
        </is>
      </c>
      <c r="H89" t="n">
        <v>188785480.2259437</v>
      </c>
      <c r="I89" t="inlineStr">
        <is>
          <t>IDN</t>
        </is>
      </c>
      <c r="J89" t="n">
        <v>2000</v>
      </c>
      <c r="K89" t="inlineStr">
        <is>
          <t>Indonesia Seagrass Conservation 2000</t>
        </is>
      </c>
      <c r="L89" t="inlineStr">
        <is>
          <t>2054063</t>
        </is>
      </c>
      <c r="M89" t="inlineStr">
        <is>
          <t>2663158</t>
        </is>
      </c>
      <c r="N89" t="n">
        <v>0.01088040773867588</v>
      </c>
      <c r="O89" t="n">
        <v>0.01410679463702748</v>
      </c>
      <c r="P89" t="inlineStr">
        <is>
          <t>1288099</t>
        </is>
      </c>
      <c r="Q89" t="inlineStr">
        <is>
          <t>1371800</t>
        </is>
      </c>
      <c r="R89" t="inlineStr">
        <is>
          <t>765964</t>
        </is>
      </c>
      <c r="S89" t="inlineStr">
        <is>
          <t>1291358</t>
        </is>
      </c>
      <c r="T89" t="n">
        <v>21347</v>
      </c>
      <c r="U89" t="n">
        <v>2910</v>
      </c>
      <c r="V89" t="n">
        <v>882</v>
      </c>
      <c r="W89" t="n">
        <v>882</v>
      </c>
      <c r="X89" t="inlineStr">
        <is>
          <t>50000</t>
        </is>
      </c>
      <c r="Y89" t="inlineStr">
        <is>
          <t>50000</t>
        </is>
      </c>
      <c r="Z89" t="inlineStr">
        <is>
          <t>629559</t>
        </is>
      </c>
      <c r="AA89" t="inlineStr">
        <is>
          <t>667067</t>
        </is>
      </c>
      <c r="AB89" t="inlineStr">
        <is>
          <t>76963</t>
        </is>
      </c>
      <c r="AC89" t="inlineStr">
        <is>
          <t>80000</t>
        </is>
      </c>
      <c r="AD89" t="inlineStr">
        <is>
          <t>268724</t>
        </is>
      </c>
      <c r="AE89" t="inlineStr">
        <is>
          <t>284733</t>
        </is>
      </c>
      <c r="AF89" t="inlineStr">
        <is>
          <t>88900</t>
        </is>
      </c>
      <c r="AG89" t="inlineStr">
        <is>
          <t>100000</t>
        </is>
      </c>
      <c r="AH89" t="inlineStr">
        <is>
          <t>129504</t>
        </is>
      </c>
      <c r="AI89" t="inlineStr">
        <is>
          <t>140000</t>
        </is>
      </c>
      <c r="AJ89" t="inlineStr">
        <is>
          <t>44450</t>
        </is>
      </c>
      <c r="AK89" t="inlineStr">
        <is>
          <t>50000</t>
        </is>
      </c>
      <c r="AL89" t="inlineStr">
        <is>
          <t>0</t>
        </is>
      </c>
      <c r="AM89" t="inlineStr">
        <is>
          <t>0</t>
        </is>
      </c>
      <c r="AN89" t="n">
        <v>181226</v>
      </c>
      <c r="AO89" t="n">
        <v>300000</v>
      </c>
      <c r="AP89" t="inlineStr">
        <is>
          <t>22424</t>
        </is>
      </c>
      <c r="AQ89" t="inlineStr">
        <is>
          <t>42892</t>
        </is>
      </c>
      <c r="AR89" t="inlineStr">
        <is>
          <t>247</t>
        </is>
      </c>
      <c r="AS89" t="inlineStr">
        <is>
          <t>466</t>
        </is>
      </c>
      <c r="AT89" t="inlineStr">
        <is>
          <t>75812</t>
        </is>
      </c>
      <c r="AU89" t="inlineStr">
        <is>
          <t>120000</t>
        </is>
      </c>
      <c r="AV89" t="inlineStr">
        <is>
          <t>167296</t>
        </is>
      </c>
      <c r="AW89" t="inlineStr">
        <is>
          <t>300000</t>
        </is>
      </c>
      <c r="AX89" t="inlineStr">
        <is>
          <t>318958</t>
        </is>
      </c>
      <c r="AY89" t="inlineStr">
        <is>
          <t>528000</t>
        </is>
      </c>
      <c r="AZ89" t="n">
        <v>30</v>
      </c>
      <c r="BA89" t="n">
        <v>-1291358</v>
      </c>
      <c r="BB89" t="n">
        <v>-765964</v>
      </c>
      <c r="BC89" t="inlineStr">
        <is>
          <t>0</t>
        </is>
      </c>
      <c r="BD89" t="inlineStr">
        <is>
          <t>0</t>
        </is>
      </c>
      <c r="BE89" t="n">
        <v>0</v>
      </c>
      <c r="BF89" t="inlineStr">
        <is>
          <t>181226</t>
        </is>
      </c>
      <c r="BG89" t="inlineStr">
        <is>
          <t>0</t>
        </is>
      </c>
      <c r="BH89" t="inlineStr">
        <is>
          <t>300000</t>
        </is>
      </c>
      <c r="BI89" t="inlineStr">
        <is>
          <t>0</t>
        </is>
      </c>
    </row>
    <row r="90">
      <c r="A90" t="inlineStr">
        <is>
          <t>Indonesia</t>
        </is>
      </c>
      <c r="B90" t="inlineStr">
        <is>
          <t>Seagrass</t>
        </is>
      </c>
      <c r="C90" t="inlineStr">
        <is>
          <t>Conservation</t>
        </is>
      </c>
      <c r="D90" t="inlineStr"/>
      <c r="E90" t="inlineStr">
        <is>
          <t>Large</t>
        </is>
      </c>
      <c r="F90" t="n">
        <v>4000</v>
      </c>
      <c r="G90" t="inlineStr">
        <is>
          <t>Opex breakeven</t>
        </is>
      </c>
      <c r="H90" t="n">
        <v>188785480.2259437</v>
      </c>
      <c r="I90" t="inlineStr">
        <is>
          <t>IDN</t>
        </is>
      </c>
      <c r="J90" t="n">
        <v>2000</v>
      </c>
      <c r="K90" t="inlineStr">
        <is>
          <t>Indonesia Seagrass Conservation 4000</t>
        </is>
      </c>
      <c r="L90" t="inlineStr">
        <is>
          <t>2775672</t>
        </is>
      </c>
      <c r="M90" t="inlineStr">
        <is>
          <t>4043418</t>
        </is>
      </c>
      <c r="N90" t="n">
        <v>0.01470278326849077</v>
      </c>
      <c r="O90" t="n">
        <v>0.021418056066392</v>
      </c>
      <c r="P90" t="inlineStr">
        <is>
          <t>1288099</t>
        </is>
      </c>
      <c r="Q90" t="inlineStr">
        <is>
          <t>1371800</t>
        </is>
      </c>
      <c r="R90" t="inlineStr">
        <is>
          <t>1487573</t>
        </is>
      </c>
      <c r="S90" t="inlineStr">
        <is>
          <t>2671618</t>
        </is>
      </c>
      <c r="T90" t="n">
        <v>21347</v>
      </c>
      <c r="U90" t="n">
        <v>5819</v>
      </c>
      <c r="V90" t="n">
        <v>596</v>
      </c>
      <c r="W90" t="n">
        <v>596</v>
      </c>
      <c r="X90" t="inlineStr">
        <is>
          <t>50000</t>
        </is>
      </c>
      <c r="Y90" t="inlineStr">
        <is>
          <t>50000</t>
        </is>
      </c>
      <c r="Z90" t="inlineStr">
        <is>
          <t>629559</t>
        </is>
      </c>
      <c r="AA90" t="inlineStr">
        <is>
          <t>667067</t>
        </is>
      </c>
      <c r="AB90" t="inlineStr">
        <is>
          <t>76963</t>
        </is>
      </c>
      <c r="AC90" t="inlineStr">
        <is>
          <t>80000</t>
        </is>
      </c>
      <c r="AD90" t="inlineStr">
        <is>
          <t>268724</t>
        </is>
      </c>
      <c r="AE90" t="inlineStr">
        <is>
          <t>284733</t>
        </is>
      </c>
      <c r="AF90" t="inlineStr">
        <is>
          <t>88900</t>
        </is>
      </c>
      <c r="AG90" t="inlineStr">
        <is>
          <t>100000</t>
        </is>
      </c>
      <c r="AH90" t="inlineStr">
        <is>
          <t>129504</t>
        </is>
      </c>
      <c r="AI90" t="inlineStr">
        <is>
          <t>140000</t>
        </is>
      </c>
      <c r="AJ90" t="inlineStr">
        <is>
          <t>44450</t>
        </is>
      </c>
      <c r="AK90" t="inlineStr">
        <is>
          <t>50000</t>
        </is>
      </c>
      <c r="AL90" t="inlineStr">
        <is>
          <t>0</t>
        </is>
      </c>
      <c r="AM90" t="inlineStr">
        <is>
          <t>0</t>
        </is>
      </c>
      <c r="AN90" t="n">
        <v>181226</v>
      </c>
      <c r="AO90" t="n">
        <v>300000</v>
      </c>
      <c r="AP90" t="inlineStr">
        <is>
          <t>743786</t>
        </is>
      </c>
      <c r="AQ90" t="inlineStr">
        <is>
          <t>1422687</t>
        </is>
      </c>
      <c r="AR90" t="inlineStr">
        <is>
          <t>494</t>
        </is>
      </c>
      <c r="AS90" t="inlineStr">
        <is>
          <t>931</t>
        </is>
      </c>
      <c r="AT90" t="inlineStr">
        <is>
          <t>75812</t>
        </is>
      </c>
      <c r="AU90" t="inlineStr">
        <is>
          <t>120000</t>
        </is>
      </c>
      <c r="AV90" t="inlineStr">
        <is>
          <t>167296</t>
        </is>
      </c>
      <c r="AW90" t="inlineStr">
        <is>
          <t>300000</t>
        </is>
      </c>
      <c r="AX90" t="inlineStr">
        <is>
          <t>318958</t>
        </is>
      </c>
      <c r="AY90" t="inlineStr">
        <is>
          <t>528000</t>
        </is>
      </c>
      <c r="AZ90" t="n">
        <v>497.535828369441</v>
      </c>
      <c r="BA90" t="n">
        <v>-2671618</v>
      </c>
      <c r="BB90" t="n">
        <v>-1487573</v>
      </c>
      <c r="BC90" t="inlineStr">
        <is>
          <t>0</t>
        </is>
      </c>
      <c r="BD90" t="inlineStr">
        <is>
          <t>0</t>
        </is>
      </c>
      <c r="BE90" t="n">
        <v>0</v>
      </c>
      <c r="BF90" t="inlineStr">
        <is>
          <t>181226</t>
        </is>
      </c>
      <c r="BG90" t="inlineStr">
        <is>
          <t>0</t>
        </is>
      </c>
      <c r="BH90" t="inlineStr">
        <is>
          <t>300000</t>
        </is>
      </c>
      <c r="BI90" t="inlineStr">
        <is>
          <t>0</t>
        </is>
      </c>
    </row>
    <row r="91">
      <c r="A91" t="inlineStr">
        <is>
          <t>Indonesia</t>
        </is>
      </c>
      <c r="B91" t="inlineStr">
        <is>
          <t>Seagrass</t>
        </is>
      </c>
      <c r="C91" t="inlineStr">
        <is>
          <t>Conservation</t>
        </is>
      </c>
      <c r="D91" t="inlineStr"/>
      <c r="E91" t="inlineStr">
        <is>
          <t>Large</t>
        </is>
      </c>
      <c r="F91" t="n">
        <v>4000</v>
      </c>
      <c r="G91" t="inlineStr">
        <is>
          <t>Market price</t>
        </is>
      </c>
      <c r="H91" t="n">
        <v>188785480.2259437</v>
      </c>
      <c r="I91" t="inlineStr">
        <is>
          <t>IDN</t>
        </is>
      </c>
      <c r="J91" t="n">
        <v>2000</v>
      </c>
      <c r="K91" t="inlineStr">
        <is>
          <t>Indonesia Seagrass Conservation 4000</t>
        </is>
      </c>
      <c r="L91" t="inlineStr">
        <is>
          <t>2076734</t>
        </is>
      </c>
      <c r="M91" t="inlineStr">
        <is>
          <t>2706515</t>
        </is>
      </c>
      <c r="N91" t="n">
        <v>0.01100049642331872</v>
      </c>
      <c r="O91" t="n">
        <v>0.01433645742649682</v>
      </c>
      <c r="P91" t="inlineStr">
        <is>
          <t>1288099</t>
        </is>
      </c>
      <c r="Q91" t="inlineStr">
        <is>
          <t>1371800</t>
        </is>
      </c>
      <c r="R91" t="inlineStr">
        <is>
          <t>788635</t>
        </is>
      </c>
      <c r="S91" t="inlineStr">
        <is>
          <t>1334715</t>
        </is>
      </c>
      <c r="T91" t="n">
        <v>21347</v>
      </c>
      <c r="U91" t="n">
        <v>5819</v>
      </c>
      <c r="V91" t="n">
        <v>446</v>
      </c>
      <c r="W91" t="n">
        <v>446</v>
      </c>
      <c r="X91" t="inlineStr">
        <is>
          <t>50000</t>
        </is>
      </c>
      <c r="Y91" t="inlineStr">
        <is>
          <t>50000</t>
        </is>
      </c>
      <c r="Z91" t="inlineStr">
        <is>
          <t>629559</t>
        </is>
      </c>
      <c r="AA91" t="inlineStr">
        <is>
          <t>667067</t>
        </is>
      </c>
      <c r="AB91" t="inlineStr">
        <is>
          <t>76963</t>
        </is>
      </c>
      <c r="AC91" t="inlineStr">
        <is>
          <t>80000</t>
        </is>
      </c>
      <c r="AD91" t="inlineStr">
        <is>
          <t>268724</t>
        </is>
      </c>
      <c r="AE91" t="inlineStr">
        <is>
          <t>284733</t>
        </is>
      </c>
      <c r="AF91" t="inlineStr">
        <is>
          <t>88900</t>
        </is>
      </c>
      <c r="AG91" t="inlineStr">
        <is>
          <t>100000</t>
        </is>
      </c>
      <c r="AH91" t="inlineStr">
        <is>
          <t>129504</t>
        </is>
      </c>
      <c r="AI91" t="inlineStr">
        <is>
          <t>140000</t>
        </is>
      </c>
      <c r="AJ91" t="inlineStr">
        <is>
          <t>44450</t>
        </is>
      </c>
      <c r="AK91" t="inlineStr">
        <is>
          <t>50000</t>
        </is>
      </c>
      <c r="AL91" t="inlineStr">
        <is>
          <t>0</t>
        </is>
      </c>
      <c r="AM91" t="inlineStr">
        <is>
          <t>0</t>
        </is>
      </c>
      <c r="AN91" t="n">
        <v>181226</v>
      </c>
      <c r="AO91" t="n">
        <v>300000</v>
      </c>
      <c r="AP91" t="inlineStr">
        <is>
          <t>44848</t>
        </is>
      </c>
      <c r="AQ91" t="inlineStr">
        <is>
          <t>85784</t>
        </is>
      </c>
      <c r="AR91" t="inlineStr">
        <is>
          <t>494</t>
        </is>
      </c>
      <c r="AS91" t="inlineStr">
        <is>
          <t>931</t>
        </is>
      </c>
      <c r="AT91" t="inlineStr">
        <is>
          <t>75812</t>
        </is>
      </c>
      <c r="AU91" t="inlineStr">
        <is>
          <t>120000</t>
        </is>
      </c>
      <c r="AV91" t="inlineStr">
        <is>
          <t>167296</t>
        </is>
      </c>
      <c r="AW91" t="inlineStr">
        <is>
          <t>300000</t>
        </is>
      </c>
      <c r="AX91" t="inlineStr">
        <is>
          <t>318958</t>
        </is>
      </c>
      <c r="AY91" t="inlineStr">
        <is>
          <t>528000</t>
        </is>
      </c>
      <c r="AZ91" t="n">
        <v>30</v>
      </c>
      <c r="BA91" t="n">
        <v>-1334715</v>
      </c>
      <c r="BB91" t="n">
        <v>-788635</v>
      </c>
      <c r="BC91" t="inlineStr">
        <is>
          <t>0</t>
        </is>
      </c>
      <c r="BD91" t="inlineStr">
        <is>
          <t>0</t>
        </is>
      </c>
      <c r="BE91" t="n">
        <v>0</v>
      </c>
      <c r="BF91" t="inlineStr">
        <is>
          <t>181226</t>
        </is>
      </c>
      <c r="BG91" t="inlineStr">
        <is>
          <t>0</t>
        </is>
      </c>
      <c r="BH91" t="inlineStr">
        <is>
          <t>300000</t>
        </is>
      </c>
      <c r="BI91" t="inlineStr">
        <is>
          <t>0</t>
        </is>
      </c>
    </row>
    <row r="92">
      <c r="A92" t="inlineStr">
        <is>
          <t>Indonesia</t>
        </is>
      </c>
      <c r="B92" t="inlineStr">
        <is>
          <t>Salt marsh</t>
        </is>
      </c>
      <c r="C92" t="inlineStr">
        <is>
          <t>Restoration</t>
        </is>
      </c>
      <c r="D92" t="inlineStr">
        <is>
          <t>Planting</t>
        </is>
      </c>
      <c r="E92" t="inlineStr">
        <is>
          <t>Small</t>
        </is>
      </c>
      <c r="F92" t="n">
        <v>100</v>
      </c>
      <c r="G92" t="inlineStr">
        <is>
          <t>Opex breakeven</t>
        </is>
      </c>
      <c r="H92" t="n">
        <v>188785480.2259437</v>
      </c>
      <c r="I92" t="inlineStr">
        <is>
          <t>IDN</t>
        </is>
      </c>
      <c r="J92" t="n">
        <v>500</v>
      </c>
      <c r="K92" t="inlineStr">
        <is>
          <t>Indonesia Salt marsh Restoration 100</t>
        </is>
      </c>
      <c r="L92" t="inlineStr">
        <is>
          <t>3217838</t>
        </is>
      </c>
      <c r="M92" t="inlineStr">
        <is>
          <t>4417722</t>
        </is>
      </c>
      <c r="N92" t="n">
        <v>0.01704494432595559</v>
      </c>
      <c r="O92" t="n">
        <v>0.0234007509195768</v>
      </c>
      <c r="P92" t="inlineStr">
        <is>
          <t>1594274</t>
        </is>
      </c>
      <c r="Q92" t="inlineStr">
        <is>
          <t>1716205</t>
        </is>
      </c>
      <c r="R92" t="inlineStr">
        <is>
          <t>1623564</t>
        </is>
      </c>
      <c r="S92" t="inlineStr">
        <is>
          <t>2701517</t>
        </is>
      </c>
      <c r="T92" t="n">
        <v>1538</v>
      </c>
      <c r="U92" t="n">
        <v>5339</v>
      </c>
      <c r="V92" t="n">
        <v>753</v>
      </c>
      <c r="W92" t="n">
        <v>753</v>
      </c>
      <c r="X92" t="inlineStr">
        <is>
          <t>50000</t>
        </is>
      </c>
      <c r="Y92" t="inlineStr">
        <is>
          <t>50000</t>
        </is>
      </c>
      <c r="Z92" t="inlineStr">
        <is>
          <t>629559</t>
        </is>
      </c>
      <c r="AA92" t="inlineStr">
        <is>
          <t>667067</t>
        </is>
      </c>
      <c r="AB92" t="inlineStr">
        <is>
          <t>76963</t>
        </is>
      </c>
      <c r="AC92" t="inlineStr">
        <is>
          <t>80000</t>
        </is>
      </c>
      <c r="AD92" t="inlineStr">
        <is>
          <t>268724</t>
        </is>
      </c>
      <c r="AE92" t="inlineStr">
        <is>
          <t>284733</t>
        </is>
      </c>
      <c r="AF92" t="inlineStr">
        <is>
          <t>88900</t>
        </is>
      </c>
      <c r="AG92" t="inlineStr">
        <is>
          <t>100000</t>
        </is>
      </c>
      <c r="AH92" t="inlineStr">
        <is>
          <t>129504</t>
        </is>
      </c>
      <c r="AI92" t="inlineStr">
        <is>
          <t>140000</t>
        </is>
      </c>
      <c r="AJ92" t="inlineStr">
        <is>
          <t>44450</t>
        </is>
      </c>
      <c r="AK92" t="inlineStr">
        <is>
          <t>50000</t>
        </is>
      </c>
      <c r="AL92" t="inlineStr">
        <is>
          <t>306175</t>
        </is>
      </c>
      <c r="AM92" t="inlineStr">
        <is>
          <t>344405</t>
        </is>
      </c>
      <c r="AN92" t="n">
        <v>249199</v>
      </c>
      <c r="AO92" t="n">
        <v>382657</v>
      </c>
      <c r="AP92" t="inlineStr">
        <is>
          <t>811782</t>
        </is>
      </c>
      <c r="AQ92" t="inlineStr">
        <is>
          <t>1370006</t>
        </is>
      </c>
      <c r="AR92" t="inlineStr">
        <is>
          <t>516</t>
        </is>
      </c>
      <c r="AS92" t="inlineStr">
        <is>
          <t>854</t>
        </is>
      </c>
      <c r="AT92" t="inlineStr">
        <is>
          <t>75812</t>
        </is>
      </c>
      <c r="AU92" t="inlineStr">
        <is>
          <t>120000</t>
        </is>
      </c>
      <c r="AV92" t="inlineStr">
        <is>
          <t>167296</t>
        </is>
      </c>
      <c r="AW92" t="inlineStr">
        <is>
          <t>300000</t>
        </is>
      </c>
      <c r="AX92" t="inlineStr">
        <is>
          <t>318958</t>
        </is>
      </c>
      <c r="AY92" t="inlineStr">
        <is>
          <t>528000</t>
        </is>
      </c>
      <c r="AZ92" t="n">
        <v>546.684658972374</v>
      </c>
      <c r="BA92" t="n">
        <v>-2701517</v>
      </c>
      <c r="BB92" t="n">
        <v>-1623564</v>
      </c>
      <c r="BC92" t="inlineStr">
        <is>
          <t>0</t>
        </is>
      </c>
      <c r="BD92" t="inlineStr">
        <is>
          <t>0</t>
        </is>
      </c>
      <c r="BE92" t="n">
        <v>0</v>
      </c>
      <c r="BF92" t="inlineStr">
        <is>
          <t>181226</t>
        </is>
      </c>
      <c r="BG92" t="inlineStr">
        <is>
          <t>67973</t>
        </is>
      </c>
      <c r="BH92" t="inlineStr">
        <is>
          <t>300000</t>
        </is>
      </c>
      <c r="BI92" t="inlineStr">
        <is>
          <t>82657</t>
        </is>
      </c>
    </row>
    <row r="93">
      <c r="A93" t="inlineStr">
        <is>
          <t>Indonesia</t>
        </is>
      </c>
      <c r="B93" t="inlineStr">
        <is>
          <t>Salt marsh</t>
        </is>
      </c>
      <c r="C93" t="inlineStr">
        <is>
          <t>Restoration</t>
        </is>
      </c>
      <c r="D93" t="inlineStr">
        <is>
          <t>Hydrology</t>
        </is>
      </c>
      <c r="E93" t="inlineStr">
        <is>
          <t>Small</t>
        </is>
      </c>
      <c r="F93" t="n">
        <v>100</v>
      </c>
      <c r="G93" t="inlineStr">
        <is>
          <t>Opex breakeven</t>
        </is>
      </c>
      <c r="H93" t="n">
        <v>188785480.2259437</v>
      </c>
      <c r="I93" t="inlineStr">
        <is>
          <t>IDN</t>
        </is>
      </c>
      <c r="J93" t="n">
        <v>500</v>
      </c>
      <c r="K93" t="inlineStr">
        <is>
          <t>Indonesia Salt marsh Restoration 100</t>
        </is>
      </c>
      <c r="L93" t="inlineStr">
        <is>
          <t>3638111</t>
        </is>
      </c>
      <c r="M93" t="inlineStr">
        <is>
          <t>4932842</t>
        </is>
      </c>
      <c r="N93" t="n">
        <v>0.01927113777842347</v>
      </c>
      <c r="O93" t="n">
        <v>0.02612935059463386</v>
      </c>
      <c r="P93" t="inlineStr">
        <is>
          <t>1885140</t>
        </is>
      </c>
      <c r="Q93" t="inlineStr">
        <is>
          <t>2043390</t>
        </is>
      </c>
      <c r="R93" t="inlineStr">
        <is>
          <t>1752970</t>
        </is>
      </c>
      <c r="S93" t="inlineStr">
        <is>
          <t>2889452</t>
        </is>
      </c>
      <c r="T93" t="n">
        <v>1538</v>
      </c>
      <c r="U93" t="n">
        <v>6673</v>
      </c>
      <c r="V93" t="n">
        <v>681</v>
      </c>
      <c r="W93" t="n">
        <v>681</v>
      </c>
      <c r="X93" t="inlineStr">
        <is>
          <t>50000</t>
        </is>
      </c>
      <c r="Y93" t="inlineStr">
        <is>
          <t>50000</t>
        </is>
      </c>
      <c r="Z93" t="inlineStr">
        <is>
          <t>629559</t>
        </is>
      </c>
      <c r="AA93" t="inlineStr">
        <is>
          <t>667067</t>
        </is>
      </c>
      <c r="AB93" t="inlineStr">
        <is>
          <t>76963</t>
        </is>
      </c>
      <c r="AC93" t="inlineStr">
        <is>
          <t>80000</t>
        </is>
      </c>
      <c r="AD93" t="inlineStr">
        <is>
          <t>268724</t>
        </is>
      </c>
      <c r="AE93" t="inlineStr">
        <is>
          <t>284733</t>
        </is>
      </c>
      <c r="AF93" t="inlineStr">
        <is>
          <t>88900</t>
        </is>
      </c>
      <c r="AG93" t="inlineStr">
        <is>
          <t>100000</t>
        </is>
      </c>
      <c r="AH93" t="inlineStr">
        <is>
          <t>129504</t>
        </is>
      </c>
      <c r="AI93" t="inlineStr">
        <is>
          <t>140000</t>
        </is>
      </c>
      <c r="AJ93" t="inlineStr">
        <is>
          <t>44450</t>
        </is>
      </c>
      <c r="AK93" t="inlineStr">
        <is>
          <t>50000</t>
        </is>
      </c>
      <c r="AL93" t="inlineStr">
        <is>
          <t>597041</t>
        </is>
      </c>
      <c r="AM93" t="inlineStr">
        <is>
          <t>671590</t>
        </is>
      </c>
      <c r="AN93" t="n">
        <v>313773</v>
      </c>
      <c r="AO93" t="n">
        <v>461182</v>
      </c>
      <c r="AP93" t="inlineStr">
        <is>
          <t>876485</t>
        </is>
      </c>
      <c r="AQ93" t="inlineStr">
        <is>
          <t>1479203</t>
        </is>
      </c>
      <c r="AR93" t="inlineStr">
        <is>
          <t>645</t>
        </is>
      </c>
      <c r="AS93" t="inlineStr">
        <is>
          <t>1068</t>
        </is>
      </c>
      <c r="AT93" t="inlineStr">
        <is>
          <t>75812</t>
        </is>
      </c>
      <c r="AU93" t="inlineStr">
        <is>
          <t>120000</t>
        </is>
      </c>
      <c r="AV93" t="inlineStr">
        <is>
          <t>167296</t>
        </is>
      </c>
      <c r="AW93" t="inlineStr">
        <is>
          <t>300000</t>
        </is>
      </c>
      <c r="AX93" t="inlineStr">
        <is>
          <t>318958</t>
        </is>
      </c>
      <c r="AY93" t="inlineStr">
        <is>
          <t>528000</t>
        </is>
      </c>
      <c r="AZ93" t="n">
        <v>472.2067076501773</v>
      </c>
      <c r="BA93" t="n">
        <v>-2889452</v>
      </c>
      <c r="BB93" t="n">
        <v>-1752970</v>
      </c>
      <c r="BC93" t="inlineStr">
        <is>
          <t>0</t>
        </is>
      </c>
      <c r="BD93" t="inlineStr">
        <is>
          <t>0</t>
        </is>
      </c>
      <c r="BE93" t="n">
        <v>0</v>
      </c>
      <c r="BF93" t="inlineStr">
        <is>
          <t>181226</t>
        </is>
      </c>
      <c r="BG93" t="inlineStr">
        <is>
          <t>132547</t>
        </is>
      </c>
      <c r="BH93" t="inlineStr">
        <is>
          <t>300000</t>
        </is>
      </c>
      <c r="BI93" t="inlineStr">
        <is>
          <t>161182</t>
        </is>
      </c>
    </row>
    <row r="94">
      <c r="A94" t="inlineStr">
        <is>
          <t>Indonesia</t>
        </is>
      </c>
      <c r="B94" t="inlineStr">
        <is>
          <t>Salt marsh</t>
        </is>
      </c>
      <c r="C94" t="inlineStr">
        <is>
          <t>Restoration</t>
        </is>
      </c>
      <c r="D94" t="inlineStr">
        <is>
          <t>Planting</t>
        </is>
      </c>
      <c r="E94" t="inlineStr">
        <is>
          <t>Small</t>
        </is>
      </c>
      <c r="F94" t="n">
        <v>100</v>
      </c>
      <c r="G94" t="inlineStr">
        <is>
          <t>Market price</t>
        </is>
      </c>
      <c r="H94" t="n">
        <v>188785480.2259437</v>
      </c>
      <c r="I94" t="inlineStr">
        <is>
          <t>IDN</t>
        </is>
      </c>
      <c r="J94" t="n">
        <v>500</v>
      </c>
      <c r="K94" t="inlineStr">
        <is>
          <t>Indonesia Salt marsh Restoration 100</t>
        </is>
      </c>
      <c r="L94" t="inlineStr">
        <is>
          <t>2450603</t>
        </is>
      </c>
      <c r="M94" t="inlineStr">
        <is>
          <t>3122897</t>
        </is>
      </c>
      <c r="N94" t="n">
        <v>0.01298088707387374</v>
      </c>
      <c r="O94" t="n">
        <v>0.01654204018371768</v>
      </c>
      <c r="P94" t="inlineStr">
        <is>
          <t>1594274</t>
        </is>
      </c>
      <c r="Q94" t="inlineStr">
        <is>
          <t>1716205</t>
        </is>
      </c>
      <c r="R94" t="inlineStr">
        <is>
          <t>856329</t>
        </is>
      </c>
      <c r="S94" t="inlineStr">
        <is>
          <t>1406692</t>
        </is>
      </c>
      <c r="T94" t="n">
        <v>1538</v>
      </c>
      <c r="U94" t="n">
        <v>5339</v>
      </c>
      <c r="V94" t="n">
        <v>574</v>
      </c>
      <c r="W94" t="n">
        <v>574</v>
      </c>
      <c r="X94" t="inlineStr">
        <is>
          <t>50000</t>
        </is>
      </c>
      <c r="Y94" t="inlineStr">
        <is>
          <t>50000</t>
        </is>
      </c>
      <c r="Z94" t="inlineStr">
        <is>
          <t>629559</t>
        </is>
      </c>
      <c r="AA94" t="inlineStr">
        <is>
          <t>667067</t>
        </is>
      </c>
      <c r="AB94" t="inlineStr">
        <is>
          <t>76963</t>
        </is>
      </c>
      <c r="AC94" t="inlineStr">
        <is>
          <t>80000</t>
        </is>
      </c>
      <c r="AD94" t="inlineStr">
        <is>
          <t>268724</t>
        </is>
      </c>
      <c r="AE94" t="inlineStr">
        <is>
          <t>284733</t>
        </is>
      </c>
      <c r="AF94" t="inlineStr">
        <is>
          <t>88900</t>
        </is>
      </c>
      <c r="AG94" t="inlineStr">
        <is>
          <t>100000</t>
        </is>
      </c>
      <c r="AH94" t="inlineStr">
        <is>
          <t>129504</t>
        </is>
      </c>
      <c r="AI94" t="inlineStr">
        <is>
          <t>140000</t>
        </is>
      </c>
      <c r="AJ94" t="inlineStr">
        <is>
          <t>44450</t>
        </is>
      </c>
      <c r="AK94" t="inlineStr">
        <is>
          <t>50000</t>
        </is>
      </c>
      <c r="AL94" t="inlineStr">
        <is>
          <t>306175</t>
        </is>
      </c>
      <c r="AM94" t="inlineStr">
        <is>
          <t>344405</t>
        </is>
      </c>
      <c r="AN94" t="n">
        <v>249199</v>
      </c>
      <c r="AO94" t="n">
        <v>382657</v>
      </c>
      <c r="AP94" t="inlineStr">
        <is>
          <t>44548</t>
        </is>
      </c>
      <c r="AQ94" t="inlineStr">
        <is>
          <t>75181</t>
        </is>
      </c>
      <c r="AR94" t="inlineStr">
        <is>
          <t>516</t>
        </is>
      </c>
      <c r="AS94" t="inlineStr">
        <is>
          <t>854</t>
        </is>
      </c>
      <c r="AT94" t="inlineStr">
        <is>
          <t>75812</t>
        </is>
      </c>
      <c r="AU94" t="inlineStr">
        <is>
          <t>120000</t>
        </is>
      </c>
      <c r="AV94" t="inlineStr">
        <is>
          <t>167296</t>
        </is>
      </c>
      <c r="AW94" t="inlineStr">
        <is>
          <t>300000</t>
        </is>
      </c>
      <c r="AX94" t="inlineStr">
        <is>
          <t>318958</t>
        </is>
      </c>
      <c r="AY94" t="inlineStr">
        <is>
          <t>528000</t>
        </is>
      </c>
      <c r="AZ94" t="n">
        <v>30</v>
      </c>
      <c r="BA94" t="n">
        <v>-1406692</v>
      </c>
      <c r="BB94" t="n">
        <v>-856329</v>
      </c>
      <c r="BC94" t="inlineStr">
        <is>
          <t>0</t>
        </is>
      </c>
      <c r="BD94" t="inlineStr">
        <is>
          <t>0</t>
        </is>
      </c>
      <c r="BE94" t="n">
        <v>0</v>
      </c>
      <c r="BF94" t="inlineStr">
        <is>
          <t>181226</t>
        </is>
      </c>
      <c r="BG94" t="inlineStr">
        <is>
          <t>67973</t>
        </is>
      </c>
      <c r="BH94" t="inlineStr">
        <is>
          <t>300000</t>
        </is>
      </c>
      <c r="BI94" t="inlineStr">
        <is>
          <t>82657</t>
        </is>
      </c>
    </row>
    <row r="95">
      <c r="A95" t="inlineStr">
        <is>
          <t>Indonesia</t>
        </is>
      </c>
      <c r="B95" t="inlineStr">
        <is>
          <t>Salt marsh</t>
        </is>
      </c>
      <c r="C95" t="inlineStr">
        <is>
          <t>Restoration</t>
        </is>
      </c>
      <c r="D95" t="inlineStr">
        <is>
          <t>Hydrology</t>
        </is>
      </c>
      <c r="E95" t="inlineStr">
        <is>
          <t>Small</t>
        </is>
      </c>
      <c r="F95" t="n">
        <v>100</v>
      </c>
      <c r="G95" t="inlineStr">
        <is>
          <t>Market price</t>
        </is>
      </c>
      <c r="H95" t="n">
        <v>188785480.2259437</v>
      </c>
      <c r="I95" t="inlineStr">
        <is>
          <t>IDN</t>
        </is>
      </c>
      <c r="J95" t="n">
        <v>500</v>
      </c>
      <c r="K95" t="inlineStr">
        <is>
          <t>Indonesia Salt marsh Restoration 100</t>
        </is>
      </c>
      <c r="L95" t="inlineStr">
        <is>
          <t>2817310</t>
        </is>
      </c>
      <c r="M95" t="inlineStr">
        <is>
          <t>3547615</t>
        </is>
      </c>
      <c r="N95" t="n">
        <v>0.01492334048480935</v>
      </c>
      <c r="O95" t="n">
        <v>0.01879177887914958</v>
      </c>
      <c r="P95" t="inlineStr">
        <is>
          <t>1885140</t>
        </is>
      </c>
      <c r="Q95" t="inlineStr">
        <is>
          <t>2043390</t>
        </is>
      </c>
      <c r="R95" t="inlineStr">
        <is>
          <t>932170</t>
        </is>
      </c>
      <c r="S95" t="inlineStr">
        <is>
          <t>1504225</t>
        </is>
      </c>
      <c r="T95" t="n">
        <v>1538</v>
      </c>
      <c r="U95" t="n">
        <v>6673</v>
      </c>
      <c r="V95" t="n">
        <v>528</v>
      </c>
      <c r="W95" t="n">
        <v>528</v>
      </c>
      <c r="X95" t="inlineStr">
        <is>
          <t>50000</t>
        </is>
      </c>
      <c r="Y95" t="inlineStr">
        <is>
          <t>50000</t>
        </is>
      </c>
      <c r="Z95" t="inlineStr">
        <is>
          <t>629559</t>
        </is>
      </c>
      <c r="AA95" t="inlineStr">
        <is>
          <t>667067</t>
        </is>
      </c>
      <c r="AB95" t="inlineStr">
        <is>
          <t>76963</t>
        </is>
      </c>
      <c r="AC95" t="inlineStr">
        <is>
          <t>80000</t>
        </is>
      </c>
      <c r="AD95" t="inlineStr">
        <is>
          <t>268724</t>
        </is>
      </c>
      <c r="AE95" t="inlineStr">
        <is>
          <t>284733</t>
        </is>
      </c>
      <c r="AF95" t="inlineStr">
        <is>
          <t>88900</t>
        </is>
      </c>
      <c r="AG95" t="inlineStr">
        <is>
          <t>100000</t>
        </is>
      </c>
      <c r="AH95" t="inlineStr">
        <is>
          <t>129504</t>
        </is>
      </c>
      <c r="AI95" t="inlineStr">
        <is>
          <t>140000</t>
        </is>
      </c>
      <c r="AJ95" t="inlineStr">
        <is>
          <t>44450</t>
        </is>
      </c>
      <c r="AK95" t="inlineStr">
        <is>
          <t>50000</t>
        </is>
      </c>
      <c r="AL95" t="inlineStr">
        <is>
          <t>597041</t>
        </is>
      </c>
      <c r="AM95" t="inlineStr">
        <is>
          <t>671590</t>
        </is>
      </c>
      <c r="AN95" t="n">
        <v>313773</v>
      </c>
      <c r="AO95" t="n">
        <v>461182</v>
      </c>
      <c r="AP95" t="inlineStr">
        <is>
          <t>55684</t>
        </is>
      </c>
      <c r="AQ95" t="inlineStr">
        <is>
          <t>93976</t>
        </is>
      </c>
      <c r="AR95" t="inlineStr">
        <is>
          <t>645</t>
        </is>
      </c>
      <c r="AS95" t="inlineStr">
        <is>
          <t>1068</t>
        </is>
      </c>
      <c r="AT95" t="inlineStr">
        <is>
          <t>75812</t>
        </is>
      </c>
      <c r="AU95" t="inlineStr">
        <is>
          <t>120000</t>
        </is>
      </c>
      <c r="AV95" t="inlineStr">
        <is>
          <t>167296</t>
        </is>
      </c>
      <c r="AW95" t="inlineStr">
        <is>
          <t>300000</t>
        </is>
      </c>
      <c r="AX95" t="inlineStr">
        <is>
          <t>318958</t>
        </is>
      </c>
      <c r="AY95" t="inlineStr">
        <is>
          <t>528000</t>
        </is>
      </c>
      <c r="AZ95" t="n">
        <v>30</v>
      </c>
      <c r="BA95" t="n">
        <v>-1504225</v>
      </c>
      <c r="BB95" t="n">
        <v>-932170</v>
      </c>
      <c r="BC95" t="inlineStr">
        <is>
          <t>0</t>
        </is>
      </c>
      <c r="BD95" t="inlineStr">
        <is>
          <t>0</t>
        </is>
      </c>
      <c r="BE95" t="n">
        <v>0</v>
      </c>
      <c r="BF95" t="inlineStr">
        <is>
          <t>181226</t>
        </is>
      </c>
      <c r="BG95" t="inlineStr">
        <is>
          <t>132547</t>
        </is>
      </c>
      <c r="BH95" t="inlineStr">
        <is>
          <t>300000</t>
        </is>
      </c>
      <c r="BI95" t="inlineStr">
        <is>
          <t>161182</t>
        </is>
      </c>
    </row>
    <row r="96">
      <c r="A96" t="inlineStr">
        <is>
          <t>Indonesia</t>
        </is>
      </c>
      <c r="B96" t="inlineStr">
        <is>
          <t>Salt marsh</t>
        </is>
      </c>
      <c r="C96" t="inlineStr">
        <is>
          <t>Restoration</t>
        </is>
      </c>
      <c r="D96" t="inlineStr">
        <is>
          <t>Planting</t>
        </is>
      </c>
      <c r="E96" t="inlineStr">
        <is>
          <t>Medium</t>
        </is>
      </c>
      <c r="F96" t="n">
        <v>500</v>
      </c>
      <c r="G96" t="inlineStr">
        <is>
          <t>Opex breakeven</t>
        </is>
      </c>
      <c r="H96" t="n">
        <v>188785480.2259437</v>
      </c>
      <c r="I96" t="inlineStr">
        <is>
          <t>IDN</t>
        </is>
      </c>
      <c r="J96" t="n">
        <v>500</v>
      </c>
      <c r="K96" t="inlineStr">
        <is>
          <t>Indonesia Salt marsh Restoration 500</t>
        </is>
      </c>
      <c r="L96" t="inlineStr">
        <is>
          <t>4947755</t>
        </is>
      </c>
      <c r="M96" t="inlineStr">
        <is>
          <t>6598431</t>
        </is>
      </c>
      <c r="N96" t="n">
        <v>0.0262083450172036</v>
      </c>
      <c r="O96" t="n">
        <v>0.0349520047415872</v>
      </c>
      <c r="P96" t="inlineStr">
        <is>
          <t>2789534</t>
        </is>
      </c>
      <c r="Q96" t="inlineStr">
        <is>
          <t>3093826</t>
        </is>
      </c>
      <c r="R96" t="inlineStr">
        <is>
          <t>2158222</t>
        </is>
      </c>
      <c r="S96" t="inlineStr">
        <is>
          <t>3504606</t>
        </is>
      </c>
      <c r="T96" t="n">
        <v>1538</v>
      </c>
      <c r="U96" t="n">
        <v>26026</v>
      </c>
      <c r="V96" t="n">
        <v>238</v>
      </c>
      <c r="W96" t="n">
        <v>238</v>
      </c>
      <c r="X96" t="inlineStr">
        <is>
          <t>50000</t>
        </is>
      </c>
      <c r="Y96" t="inlineStr">
        <is>
          <t>50000</t>
        </is>
      </c>
      <c r="Z96" t="inlineStr">
        <is>
          <t>629559</t>
        </is>
      </c>
      <c r="AA96" t="inlineStr">
        <is>
          <t>667067</t>
        </is>
      </c>
      <c r="AB96" t="inlineStr">
        <is>
          <t>76963</t>
        </is>
      </c>
      <c r="AC96" t="inlineStr">
        <is>
          <t>80000</t>
        </is>
      </c>
      <c r="AD96" t="inlineStr">
        <is>
          <t>268724</t>
        </is>
      </c>
      <c r="AE96" t="inlineStr">
        <is>
          <t>284733</t>
        </is>
      </c>
      <c r="AF96" t="inlineStr">
        <is>
          <t>88900</t>
        </is>
      </c>
      <c r="AG96" t="inlineStr">
        <is>
          <t>100000</t>
        </is>
      </c>
      <c r="AH96" t="inlineStr">
        <is>
          <t>129504</t>
        </is>
      </c>
      <c r="AI96" t="inlineStr">
        <is>
          <t>140000</t>
        </is>
      </c>
      <c r="AJ96" t="inlineStr">
        <is>
          <t>44450</t>
        </is>
      </c>
      <c r="AK96" t="inlineStr">
        <is>
          <t>50000</t>
        </is>
      </c>
      <c r="AL96" t="inlineStr">
        <is>
          <t>1501435</t>
        </is>
      </c>
      <c r="AM96" t="inlineStr">
        <is>
          <t>1722026</t>
        </is>
      </c>
      <c r="AN96" t="n">
        <v>514555</v>
      </c>
      <c r="AO96" t="n">
        <v>713286</v>
      </c>
      <c r="AP96" t="inlineStr">
        <is>
          <t>1079111</t>
        </is>
      </c>
      <c r="AQ96" t="inlineStr">
        <is>
          <t>1839155</t>
        </is>
      </c>
      <c r="AR96" t="inlineStr">
        <is>
          <t>2489</t>
        </is>
      </c>
      <c r="AS96" t="inlineStr">
        <is>
          <t>4164</t>
        </is>
      </c>
      <c r="AT96" t="inlineStr">
        <is>
          <t>75812</t>
        </is>
      </c>
      <c r="AU96" t="inlineStr">
        <is>
          <t>120000</t>
        </is>
      </c>
      <c r="AV96" t="inlineStr">
        <is>
          <t>167296</t>
        </is>
      </c>
      <c r="AW96" t="inlineStr">
        <is>
          <t>300000</t>
        </is>
      </c>
      <c r="AX96" t="inlineStr">
        <is>
          <t>318958</t>
        </is>
      </c>
      <c r="AY96" t="inlineStr">
        <is>
          <t>528000</t>
        </is>
      </c>
      <c r="AZ96" t="n">
        <v>150.0225592148395</v>
      </c>
      <c r="BA96" t="n">
        <v>-3504606</v>
      </c>
      <c r="BB96" t="n">
        <v>-2158222</v>
      </c>
      <c r="BC96" t="inlineStr">
        <is>
          <t>0</t>
        </is>
      </c>
      <c r="BD96" t="inlineStr">
        <is>
          <t>0</t>
        </is>
      </c>
      <c r="BE96" t="n">
        <v>0</v>
      </c>
      <c r="BF96" t="inlineStr">
        <is>
          <t>181226</t>
        </is>
      </c>
      <c r="BG96" t="inlineStr">
        <is>
          <t>333329</t>
        </is>
      </c>
      <c r="BH96" t="inlineStr">
        <is>
          <t>300000</t>
        </is>
      </c>
      <c r="BI96" t="inlineStr">
        <is>
          <t>413286</t>
        </is>
      </c>
    </row>
    <row r="97">
      <c r="A97" t="inlineStr">
        <is>
          <t>Indonesia</t>
        </is>
      </c>
      <c r="B97" t="inlineStr">
        <is>
          <t>Salt marsh</t>
        </is>
      </c>
      <c r="C97" t="inlineStr">
        <is>
          <t>Restoration</t>
        </is>
      </c>
      <c r="D97" t="inlineStr">
        <is>
          <t>Hydrology</t>
        </is>
      </c>
      <c r="E97" t="inlineStr">
        <is>
          <t>Medium</t>
        </is>
      </c>
      <c r="F97" t="n">
        <v>500</v>
      </c>
      <c r="G97" t="inlineStr">
        <is>
          <t>Opex breakeven</t>
        </is>
      </c>
      <c r="H97" t="n">
        <v>188785480.2259437</v>
      </c>
      <c r="I97" t="inlineStr">
        <is>
          <t>IDN</t>
        </is>
      </c>
      <c r="J97" t="n">
        <v>500</v>
      </c>
      <c r="K97" t="inlineStr">
        <is>
          <t>Indonesia Salt marsh Restoration 500</t>
        </is>
      </c>
      <c r="L97" t="inlineStr">
        <is>
          <t>7008689</t>
        </is>
      </c>
      <c r="M97" t="inlineStr">
        <is>
          <t>9168775</t>
        </is>
      </c>
      <c r="N97" t="n">
        <v>0.03712514856339484</v>
      </c>
      <c r="O97" t="n">
        <v>0.04856716199268373</v>
      </c>
      <c r="P97" t="inlineStr">
        <is>
          <t>4215897</t>
        </is>
      </c>
      <c r="Q97" t="inlineStr">
        <is>
          <t>4729750</t>
        </is>
      </c>
      <c r="R97" t="inlineStr">
        <is>
          <t>2792792</t>
        </is>
      </c>
      <c r="S97" t="inlineStr">
        <is>
          <t>4439025</t>
        </is>
      </c>
      <c r="T97" t="n">
        <v>1538</v>
      </c>
      <c r="U97" t="n">
        <v>32533</v>
      </c>
      <c r="V97" t="n">
        <v>269</v>
      </c>
      <c r="W97" t="n">
        <v>269</v>
      </c>
      <c r="X97" t="inlineStr">
        <is>
          <t>50000</t>
        </is>
      </c>
      <c r="Y97" t="inlineStr">
        <is>
          <t>50000</t>
        </is>
      </c>
      <c r="Z97" t="inlineStr">
        <is>
          <t>629559</t>
        </is>
      </c>
      <c r="AA97" t="inlineStr">
        <is>
          <t>667067</t>
        </is>
      </c>
      <c r="AB97" t="inlineStr">
        <is>
          <t>76963</t>
        </is>
      </c>
      <c r="AC97" t="inlineStr">
        <is>
          <t>80000</t>
        </is>
      </c>
      <c r="AD97" t="inlineStr">
        <is>
          <t>268724</t>
        </is>
      </c>
      <c r="AE97" t="inlineStr">
        <is>
          <t>284733</t>
        </is>
      </c>
      <c r="AF97" t="inlineStr">
        <is>
          <t>88900</t>
        </is>
      </c>
      <c r="AG97" t="inlineStr">
        <is>
          <t>100000</t>
        </is>
      </c>
      <c r="AH97" t="inlineStr">
        <is>
          <t>129504</t>
        </is>
      </c>
      <c r="AI97" t="inlineStr">
        <is>
          <t>140000</t>
        </is>
      </c>
      <c r="AJ97" t="inlineStr">
        <is>
          <t>44450</t>
        </is>
      </c>
      <c r="AK97" t="inlineStr">
        <is>
          <t>50000</t>
        </is>
      </c>
      <c r="AL97" t="inlineStr">
        <is>
          <t>2927797</t>
        </is>
      </c>
      <c r="AM97" t="inlineStr">
        <is>
          <t>3357950</t>
        </is>
      </c>
      <c r="AN97" t="n">
        <v>831218</v>
      </c>
      <c r="AO97" t="n">
        <v>1105908</v>
      </c>
      <c r="AP97" t="inlineStr">
        <is>
          <t>1396396</t>
        </is>
      </c>
      <c r="AQ97" t="inlineStr">
        <is>
          <t>2379912</t>
        </is>
      </c>
      <c r="AR97" t="inlineStr">
        <is>
          <t>3111</t>
        </is>
      </c>
      <c r="AS97" t="inlineStr">
        <is>
          <t>5205</t>
        </is>
      </c>
      <c r="AT97" t="inlineStr">
        <is>
          <t>75812</t>
        </is>
      </c>
      <c r="AU97" t="inlineStr">
        <is>
          <t>120000</t>
        </is>
      </c>
      <c r="AV97" t="inlineStr">
        <is>
          <t>167296</t>
        </is>
      </c>
      <c r="AW97" t="inlineStr">
        <is>
          <t>300000</t>
        </is>
      </c>
      <c r="AX97" t="inlineStr">
        <is>
          <t>318958</t>
        </is>
      </c>
      <c r="AY97" t="inlineStr">
        <is>
          <t>528000</t>
        </is>
      </c>
      <c r="AZ97" t="n">
        <v>155.3063022941286</v>
      </c>
      <c r="BA97" t="n">
        <v>-4439025</v>
      </c>
      <c r="BB97" t="n">
        <v>-2792792</v>
      </c>
      <c r="BC97" t="inlineStr">
        <is>
          <t>0</t>
        </is>
      </c>
      <c r="BD97" t="inlineStr">
        <is>
          <t>0</t>
        </is>
      </c>
      <c r="BE97" t="n">
        <v>0</v>
      </c>
      <c r="BF97" t="inlineStr">
        <is>
          <t>181226</t>
        </is>
      </c>
      <c r="BG97" t="inlineStr">
        <is>
          <t>649992</t>
        </is>
      </c>
      <c r="BH97" t="inlineStr">
        <is>
          <t>300000</t>
        </is>
      </c>
      <c r="BI97" t="inlineStr">
        <is>
          <t>805908</t>
        </is>
      </c>
    </row>
    <row r="98">
      <c r="A98" t="inlineStr">
        <is>
          <t>Indonesia</t>
        </is>
      </c>
      <c r="B98" t="inlineStr">
        <is>
          <t>Salt marsh</t>
        </is>
      </c>
      <c r="C98" t="inlineStr">
        <is>
          <t>Restoration</t>
        </is>
      </c>
      <c r="D98" t="inlineStr">
        <is>
          <t>Planting</t>
        </is>
      </c>
      <c r="E98" t="inlineStr">
        <is>
          <t>Medium</t>
        </is>
      </c>
      <c r="F98" t="n">
        <v>500</v>
      </c>
      <c r="G98" t="inlineStr">
        <is>
          <t>Market price</t>
        </is>
      </c>
      <c r="H98" t="n">
        <v>188785480.2259437</v>
      </c>
      <c r="I98" t="inlineStr">
        <is>
          <t>IDN</t>
        </is>
      </c>
      <c r="J98" t="n">
        <v>500</v>
      </c>
      <c r="K98" t="inlineStr">
        <is>
          <t>Indonesia Salt marsh Restoration 500</t>
        </is>
      </c>
      <c r="L98" t="inlineStr">
        <is>
          <t>4084434</t>
        </is>
      </c>
      <c r="M98" t="inlineStr">
        <is>
          <t>5127052</t>
        </is>
      </c>
      <c r="N98" t="n">
        <v>0.02163531853780087</v>
      </c>
      <c r="O98" t="n">
        <v>0.02715808437102155</v>
      </c>
      <c r="P98" t="inlineStr">
        <is>
          <t>2789534</t>
        </is>
      </c>
      <c r="Q98" t="inlineStr">
        <is>
          <t>3093826</t>
        </is>
      </c>
      <c r="R98" t="inlineStr">
        <is>
          <t>1294901</t>
        </is>
      </c>
      <c r="S98" t="inlineStr">
        <is>
          <t>2033226</t>
        </is>
      </c>
      <c r="T98" t="n">
        <v>1538</v>
      </c>
      <c r="U98" t="n">
        <v>26026</v>
      </c>
      <c r="V98" t="n">
        <v>196</v>
      </c>
      <c r="W98" t="n">
        <v>196</v>
      </c>
      <c r="X98" t="inlineStr">
        <is>
          <t>50000</t>
        </is>
      </c>
      <c r="Y98" t="inlineStr">
        <is>
          <t>50000</t>
        </is>
      </c>
      <c r="Z98" t="inlineStr">
        <is>
          <t>629559</t>
        </is>
      </c>
      <c r="AA98" t="inlineStr">
        <is>
          <t>667067</t>
        </is>
      </c>
      <c r="AB98" t="inlineStr">
        <is>
          <t>76963</t>
        </is>
      </c>
      <c r="AC98" t="inlineStr">
        <is>
          <t>80000</t>
        </is>
      </c>
      <c r="AD98" t="inlineStr">
        <is>
          <t>268724</t>
        </is>
      </c>
      <c r="AE98" t="inlineStr">
        <is>
          <t>284733</t>
        </is>
      </c>
      <c r="AF98" t="inlineStr">
        <is>
          <t>88900</t>
        </is>
      </c>
      <c r="AG98" t="inlineStr">
        <is>
          <t>100000</t>
        </is>
      </c>
      <c r="AH98" t="inlineStr">
        <is>
          <t>129504</t>
        </is>
      </c>
      <c r="AI98" t="inlineStr">
        <is>
          <t>140000</t>
        </is>
      </c>
      <c r="AJ98" t="inlineStr">
        <is>
          <t>44450</t>
        </is>
      </c>
      <c r="AK98" t="inlineStr">
        <is>
          <t>50000</t>
        </is>
      </c>
      <c r="AL98" t="inlineStr">
        <is>
          <t>1501435</t>
        </is>
      </c>
      <c r="AM98" t="inlineStr">
        <is>
          <t>1722026</t>
        </is>
      </c>
      <c r="AN98" t="n">
        <v>514555</v>
      </c>
      <c r="AO98" t="n">
        <v>713286</v>
      </c>
      <c r="AP98" t="inlineStr">
        <is>
          <t>215790</t>
        </is>
      </c>
      <c r="AQ98" t="inlineStr">
        <is>
          <t>367776</t>
        </is>
      </c>
      <c r="AR98" t="inlineStr">
        <is>
          <t>2489</t>
        </is>
      </c>
      <c r="AS98" t="inlineStr">
        <is>
          <t>4164</t>
        </is>
      </c>
      <c r="AT98" t="inlineStr">
        <is>
          <t>75812</t>
        </is>
      </c>
      <c r="AU98" t="inlineStr">
        <is>
          <t>120000</t>
        </is>
      </c>
      <c r="AV98" t="inlineStr">
        <is>
          <t>167296</t>
        </is>
      </c>
      <c r="AW98" t="inlineStr">
        <is>
          <t>300000</t>
        </is>
      </c>
      <c r="AX98" t="inlineStr">
        <is>
          <t>318958</t>
        </is>
      </c>
      <c r="AY98" t="inlineStr">
        <is>
          <t>528000</t>
        </is>
      </c>
      <c r="AZ98" t="n">
        <v>30</v>
      </c>
      <c r="BA98" t="n">
        <v>-2033226</v>
      </c>
      <c r="BB98" t="n">
        <v>-1294901</v>
      </c>
      <c r="BC98" t="inlineStr">
        <is>
          <t>0</t>
        </is>
      </c>
      <c r="BD98" t="inlineStr">
        <is>
          <t>0</t>
        </is>
      </c>
      <c r="BE98" t="n">
        <v>0</v>
      </c>
      <c r="BF98" t="inlineStr">
        <is>
          <t>181226</t>
        </is>
      </c>
      <c r="BG98" t="inlineStr">
        <is>
          <t>333329</t>
        </is>
      </c>
      <c r="BH98" t="inlineStr">
        <is>
          <t>300000</t>
        </is>
      </c>
      <c r="BI98" t="inlineStr">
        <is>
          <t>413286</t>
        </is>
      </c>
    </row>
    <row r="99">
      <c r="A99" t="inlineStr">
        <is>
          <t>Indonesia</t>
        </is>
      </c>
      <c r="B99" t="inlineStr">
        <is>
          <t>Salt marsh</t>
        </is>
      </c>
      <c r="C99" t="inlineStr">
        <is>
          <t>Restoration</t>
        </is>
      </c>
      <c r="D99" t="inlineStr">
        <is>
          <t>Hydrology</t>
        </is>
      </c>
      <c r="E99" t="inlineStr">
        <is>
          <t>Medium</t>
        </is>
      </c>
      <c r="F99" t="n">
        <v>500</v>
      </c>
      <c r="G99" t="inlineStr">
        <is>
          <t>Market price</t>
        </is>
      </c>
      <c r="H99" t="n">
        <v>188785480.2259437</v>
      </c>
      <c r="I99" t="inlineStr">
        <is>
          <t>IDN</t>
        </is>
      </c>
      <c r="J99" t="n">
        <v>500</v>
      </c>
      <c r="K99" t="inlineStr">
        <is>
          <t>Indonesia Salt marsh Restoration 500</t>
        </is>
      </c>
      <c r="L99" t="inlineStr">
        <is>
          <t>5882030</t>
        </is>
      </c>
      <c r="M99" t="inlineStr">
        <is>
          <t>7248583</t>
        </is>
      </c>
      <c r="N99" t="n">
        <v>0.03115721607911913</v>
      </c>
      <c r="O99" t="n">
        <v>0.0383958712890668</v>
      </c>
      <c r="P99" t="inlineStr">
        <is>
          <t>4215897</t>
        </is>
      </c>
      <c r="Q99" t="inlineStr">
        <is>
          <t>4729750</t>
        </is>
      </c>
      <c r="R99" t="inlineStr">
        <is>
          <t>1666133</t>
        </is>
      </c>
      <c r="S99" t="inlineStr">
        <is>
          <t>2518833</t>
        </is>
      </c>
      <c r="T99" t="n">
        <v>1538</v>
      </c>
      <c r="U99" t="n">
        <v>32533</v>
      </c>
      <c r="V99" t="n">
        <v>226</v>
      </c>
      <c r="W99" t="n">
        <v>226</v>
      </c>
      <c r="X99" t="inlineStr">
        <is>
          <t>50000</t>
        </is>
      </c>
      <c r="Y99" t="inlineStr">
        <is>
          <t>50000</t>
        </is>
      </c>
      <c r="Z99" t="inlineStr">
        <is>
          <t>629559</t>
        </is>
      </c>
      <c r="AA99" t="inlineStr">
        <is>
          <t>667067</t>
        </is>
      </c>
      <c r="AB99" t="inlineStr">
        <is>
          <t>76963</t>
        </is>
      </c>
      <c r="AC99" t="inlineStr">
        <is>
          <t>80000</t>
        </is>
      </c>
      <c r="AD99" t="inlineStr">
        <is>
          <t>268724</t>
        </is>
      </c>
      <c r="AE99" t="inlineStr">
        <is>
          <t>284733</t>
        </is>
      </c>
      <c r="AF99" t="inlineStr">
        <is>
          <t>88900</t>
        </is>
      </c>
      <c r="AG99" t="inlineStr">
        <is>
          <t>100000</t>
        </is>
      </c>
      <c r="AH99" t="inlineStr">
        <is>
          <t>129504</t>
        </is>
      </c>
      <c r="AI99" t="inlineStr">
        <is>
          <t>140000</t>
        </is>
      </c>
      <c r="AJ99" t="inlineStr">
        <is>
          <t>44450</t>
        </is>
      </c>
      <c r="AK99" t="inlineStr">
        <is>
          <t>50000</t>
        </is>
      </c>
      <c r="AL99" t="inlineStr">
        <is>
          <t>2927797</t>
        </is>
      </c>
      <c r="AM99" t="inlineStr">
        <is>
          <t>3357950</t>
        </is>
      </c>
      <c r="AN99" t="n">
        <v>831218</v>
      </c>
      <c r="AO99" t="n">
        <v>1105908</v>
      </c>
      <c r="AP99" t="inlineStr">
        <is>
          <t>269737</t>
        </is>
      </c>
      <c r="AQ99" t="inlineStr">
        <is>
          <t>459720</t>
        </is>
      </c>
      <c r="AR99" t="inlineStr">
        <is>
          <t>3111</t>
        </is>
      </c>
      <c r="AS99" t="inlineStr">
        <is>
          <t>5205</t>
        </is>
      </c>
      <c r="AT99" t="inlineStr">
        <is>
          <t>75812</t>
        </is>
      </c>
      <c r="AU99" t="inlineStr">
        <is>
          <t>120000</t>
        </is>
      </c>
      <c r="AV99" t="inlineStr">
        <is>
          <t>167296</t>
        </is>
      </c>
      <c r="AW99" t="inlineStr">
        <is>
          <t>300000</t>
        </is>
      </c>
      <c r="AX99" t="inlineStr">
        <is>
          <t>318958</t>
        </is>
      </c>
      <c r="AY99" t="inlineStr">
        <is>
          <t>528000</t>
        </is>
      </c>
      <c r="AZ99" t="n">
        <v>30</v>
      </c>
      <c r="BA99" t="n">
        <v>-2518833</v>
      </c>
      <c r="BB99" t="n">
        <v>-1666133</v>
      </c>
      <c r="BC99" t="inlineStr">
        <is>
          <t>0</t>
        </is>
      </c>
      <c r="BD99" t="inlineStr">
        <is>
          <t>0</t>
        </is>
      </c>
      <c r="BE99" t="n">
        <v>0</v>
      </c>
      <c r="BF99" t="inlineStr">
        <is>
          <t>181226</t>
        </is>
      </c>
      <c r="BG99" t="inlineStr">
        <is>
          <t>649992</t>
        </is>
      </c>
      <c r="BH99" t="inlineStr">
        <is>
          <t>300000</t>
        </is>
      </c>
      <c r="BI99" t="inlineStr">
        <is>
          <t>805908</t>
        </is>
      </c>
    </row>
    <row r="100">
      <c r="A100" t="inlineStr">
        <is>
          <t>Indonesia</t>
        </is>
      </c>
      <c r="B100" t="inlineStr">
        <is>
          <t>Salt marsh</t>
        </is>
      </c>
      <c r="C100" t="inlineStr">
        <is>
          <t>Restoration</t>
        </is>
      </c>
      <c r="D100" t="inlineStr">
        <is>
          <t>Planting</t>
        </is>
      </c>
      <c r="E100" t="inlineStr">
        <is>
          <t>Large</t>
        </is>
      </c>
      <c r="F100" t="n">
        <v>1000</v>
      </c>
      <c r="G100" t="inlineStr">
        <is>
          <t>Opex breakeven</t>
        </is>
      </c>
      <c r="H100" t="n">
        <v>188785480.2259437</v>
      </c>
      <c r="I100" t="inlineStr">
        <is>
          <t>IDN</t>
        </is>
      </c>
      <c r="J100" t="n">
        <v>500</v>
      </c>
      <c r="K100" t="inlineStr">
        <is>
          <t>Indonesia Salt marsh Restoration 1000</t>
        </is>
      </c>
      <c r="L100" t="inlineStr">
        <is>
          <t>7033517</t>
        </is>
      </c>
      <c r="M100" t="inlineStr">
        <is>
          <t>9391823</t>
        </is>
      </c>
      <c r="N100" t="n">
        <v>0.03725666291487084</v>
      </c>
      <c r="O100" t="n">
        <v>0.04974865116088168</v>
      </c>
      <c r="P100" t="inlineStr">
        <is>
          <t>4254657</t>
        </is>
      </c>
      <c r="Q100" t="inlineStr">
        <is>
          <t>4895851</t>
        </is>
      </c>
      <c r="R100" t="inlineStr">
        <is>
          <t>2778860</t>
        </is>
      </c>
      <c r="S100" t="inlineStr">
        <is>
          <t>4495972</t>
        </is>
      </c>
      <c r="T100" t="n">
        <v>1538</v>
      </c>
      <c r="U100" t="n">
        <v>49383</v>
      </c>
      <c r="V100" t="n">
        <v>178</v>
      </c>
      <c r="W100" t="n">
        <v>178</v>
      </c>
      <c r="X100" t="inlineStr">
        <is>
          <t>50000</t>
        </is>
      </c>
      <c r="Y100" t="inlineStr">
        <is>
          <t>50000</t>
        </is>
      </c>
      <c r="Z100" t="inlineStr">
        <is>
          <t>629559</t>
        </is>
      </c>
      <c r="AA100" t="inlineStr">
        <is>
          <t>667067</t>
        </is>
      </c>
      <c r="AB100" t="inlineStr">
        <is>
          <t>153925</t>
        </is>
      </c>
      <c r="AC100" t="inlineStr">
        <is>
          <t>160000</t>
        </is>
      </c>
      <c r="AD100" t="inlineStr">
        <is>
          <t>268724</t>
        </is>
      </c>
      <c r="AE100" t="inlineStr">
        <is>
          <t>284733</t>
        </is>
      </c>
      <c r="AF100" t="inlineStr">
        <is>
          <t>88900</t>
        </is>
      </c>
      <c r="AG100" t="inlineStr">
        <is>
          <t>100000</t>
        </is>
      </c>
      <c r="AH100" t="inlineStr">
        <is>
          <t>129504</t>
        </is>
      </c>
      <c r="AI100" t="inlineStr">
        <is>
          <t>140000</t>
        </is>
      </c>
      <c r="AJ100" t="inlineStr">
        <is>
          <t>44450</t>
        </is>
      </c>
      <c r="AK100" t="inlineStr">
        <is>
          <t>50000</t>
        </is>
      </c>
      <c r="AL100" t="inlineStr">
        <is>
          <t>2889595</t>
        </is>
      </c>
      <c r="AM100" t="inlineStr">
        <is>
          <t>3444051</t>
        </is>
      </c>
      <c r="AN100" t="n">
        <v>822737</v>
      </c>
      <c r="AO100" t="n">
        <v>1126572</v>
      </c>
      <c r="AP100" t="inlineStr">
        <is>
          <t>1389430</t>
        </is>
      </c>
      <c r="AQ100" t="inlineStr">
        <is>
          <t>2413498</t>
        </is>
      </c>
      <c r="AR100" t="inlineStr">
        <is>
          <t>4626</t>
        </is>
      </c>
      <c r="AS100" t="inlineStr">
        <is>
          <t>7901</t>
        </is>
      </c>
      <c r="AT100" t="inlineStr">
        <is>
          <t>75812</t>
        </is>
      </c>
      <c r="AU100" t="inlineStr">
        <is>
          <t>120000</t>
        </is>
      </c>
      <c r="AV100" t="inlineStr">
        <is>
          <t>167296</t>
        </is>
      </c>
      <c r="AW100" t="inlineStr">
        <is>
          <t>300000</t>
        </is>
      </c>
      <c r="AX100" t="inlineStr">
        <is>
          <t>318958</t>
        </is>
      </c>
      <c r="AY100" t="inlineStr">
        <is>
          <t>528000</t>
        </is>
      </c>
      <c r="AZ100" t="n">
        <v>103.0602830341183</v>
      </c>
      <c r="BA100" t="n">
        <v>-4495972</v>
      </c>
      <c r="BB100" t="n">
        <v>-2778860</v>
      </c>
      <c r="BC100" t="inlineStr">
        <is>
          <t>0</t>
        </is>
      </c>
      <c r="BD100" t="inlineStr">
        <is>
          <t>0</t>
        </is>
      </c>
      <c r="BE100" t="n">
        <v>0</v>
      </c>
      <c r="BF100" t="inlineStr">
        <is>
          <t>181226</t>
        </is>
      </c>
      <c r="BG100" t="inlineStr">
        <is>
          <t>641511</t>
        </is>
      </c>
      <c r="BH100" t="inlineStr">
        <is>
          <t>300000</t>
        </is>
      </c>
      <c r="BI100" t="inlineStr">
        <is>
          <t>826572</t>
        </is>
      </c>
    </row>
    <row r="101">
      <c r="A101" t="inlineStr">
        <is>
          <t>Indonesia</t>
        </is>
      </c>
      <c r="B101" t="inlineStr">
        <is>
          <t>Salt marsh</t>
        </is>
      </c>
      <c r="C101" t="inlineStr">
        <is>
          <t>Restoration</t>
        </is>
      </c>
      <c r="D101" t="inlineStr">
        <is>
          <t>Hydrology</t>
        </is>
      </c>
      <c r="E101" t="inlineStr">
        <is>
          <t>Large</t>
        </is>
      </c>
      <c r="F101" t="n">
        <v>1000</v>
      </c>
      <c r="G101" t="inlineStr">
        <is>
          <t>Opex breakeven</t>
        </is>
      </c>
      <c r="H101" t="n">
        <v>188785480.2259437</v>
      </c>
      <c r="I101" t="inlineStr">
        <is>
          <t>IDN</t>
        </is>
      </c>
      <c r="J101" t="n">
        <v>500</v>
      </c>
      <c r="K101" t="inlineStr">
        <is>
          <t>Indonesia Salt marsh Restoration 1000</t>
        </is>
      </c>
      <c r="L101" t="inlineStr">
        <is>
          <t>10999817</t>
        </is>
      </c>
      <c r="M101" t="inlineStr">
        <is>
          <t>14511515</t>
        </is>
      </c>
      <c r="N101" t="n">
        <v>0.05826622358263524</v>
      </c>
      <c r="O101" t="n">
        <v>0.07686774948281094</v>
      </c>
      <c r="P101" t="inlineStr">
        <is>
          <t>6999772</t>
        </is>
      </c>
      <c r="Q101" t="inlineStr">
        <is>
          <t>8167700</t>
        </is>
      </c>
      <c r="R101" t="inlineStr">
        <is>
          <t>4000045</t>
        </is>
      </c>
      <c r="S101" t="inlineStr">
        <is>
          <t>6343815</t>
        </is>
      </c>
      <c r="T101" t="n">
        <v>1538</v>
      </c>
      <c r="U101" t="n">
        <v>61728</v>
      </c>
      <c r="V101" t="n">
        <v>223</v>
      </c>
      <c r="W101" t="n">
        <v>223</v>
      </c>
      <c r="X101" t="inlineStr">
        <is>
          <t>50000</t>
        </is>
      </c>
      <c r="Y101" t="inlineStr">
        <is>
          <t>50000</t>
        </is>
      </c>
      <c r="Z101" t="inlineStr">
        <is>
          <t>629559</t>
        </is>
      </c>
      <c r="AA101" t="inlineStr">
        <is>
          <t>667067</t>
        </is>
      </c>
      <c r="AB101" t="inlineStr">
        <is>
          <t>153925</t>
        </is>
      </c>
      <c r="AC101" t="inlineStr">
        <is>
          <t>160000</t>
        </is>
      </c>
      <c r="AD101" t="inlineStr">
        <is>
          <t>268724</t>
        </is>
      </c>
      <c r="AE101" t="inlineStr">
        <is>
          <t>284733</t>
        </is>
      </c>
      <c r="AF101" t="inlineStr">
        <is>
          <t>88900</t>
        </is>
      </c>
      <c r="AG101" t="inlineStr">
        <is>
          <t>100000</t>
        </is>
      </c>
      <c r="AH101" t="inlineStr">
        <is>
          <t>129504</t>
        </is>
      </c>
      <c r="AI101" t="inlineStr">
        <is>
          <t>140000</t>
        </is>
      </c>
      <c r="AJ101" t="inlineStr">
        <is>
          <t>44450</t>
        </is>
      </c>
      <c r="AK101" t="inlineStr">
        <is>
          <t>50000</t>
        </is>
      </c>
      <c r="AL101" t="inlineStr">
        <is>
          <t>5634711</t>
        </is>
      </c>
      <c r="AM101" t="inlineStr">
        <is>
          <t>6715900</t>
        </is>
      </c>
      <c r="AN101" t="n">
        <v>1432173</v>
      </c>
      <c r="AO101" t="n">
        <v>1911816</v>
      </c>
      <c r="AP101" t="inlineStr">
        <is>
          <t>2000022</t>
        </is>
      </c>
      <c r="AQ101" t="inlineStr">
        <is>
          <t>3474123</t>
        </is>
      </c>
      <c r="AR101" t="inlineStr">
        <is>
          <t>5783</t>
        </is>
      </c>
      <c r="AS101" t="inlineStr">
        <is>
          <t>9877</t>
        </is>
      </c>
      <c r="AT101" t="inlineStr">
        <is>
          <t>75812</t>
        </is>
      </c>
      <c r="AU101" t="inlineStr">
        <is>
          <t>120000</t>
        </is>
      </c>
      <c r="AV101" t="inlineStr">
        <is>
          <t>167296</t>
        </is>
      </c>
      <c r="AW101" t="inlineStr">
        <is>
          <t>300000</t>
        </is>
      </c>
      <c r="AX101" t="inlineStr">
        <is>
          <t>318958</t>
        </is>
      </c>
      <c r="AY101" t="inlineStr">
        <is>
          <t>528000</t>
        </is>
      </c>
      <c r="AZ101" t="n">
        <v>118.6805193307781</v>
      </c>
      <c r="BA101" t="n">
        <v>-6343815</v>
      </c>
      <c r="BB101" t="n">
        <v>-4000045</v>
      </c>
      <c r="BC101" t="inlineStr">
        <is>
          <t>0</t>
        </is>
      </c>
      <c r="BD101" t="inlineStr">
        <is>
          <t>0</t>
        </is>
      </c>
      <c r="BE101" t="n">
        <v>0</v>
      </c>
      <c r="BF101" t="inlineStr">
        <is>
          <t>181226</t>
        </is>
      </c>
      <c r="BG101" t="inlineStr">
        <is>
          <t>1250947</t>
        </is>
      </c>
      <c r="BH101" t="inlineStr">
        <is>
          <t>300000</t>
        </is>
      </c>
      <c r="BI101" t="inlineStr">
        <is>
          <t>1611816</t>
        </is>
      </c>
    </row>
    <row r="102">
      <c r="A102" t="inlineStr">
        <is>
          <t>Indonesia</t>
        </is>
      </c>
      <c r="B102" t="inlineStr">
        <is>
          <t>Salt marsh</t>
        </is>
      </c>
      <c r="C102" t="inlineStr">
        <is>
          <t>Restoration</t>
        </is>
      </c>
      <c r="D102" t="inlineStr">
        <is>
          <t>Planting</t>
        </is>
      </c>
      <c r="E102" t="inlineStr">
        <is>
          <t>Large</t>
        </is>
      </c>
      <c r="F102" t="n">
        <v>1000</v>
      </c>
      <c r="G102" t="inlineStr">
        <is>
          <t>Market price</t>
        </is>
      </c>
      <c r="H102" t="n">
        <v>188785480.2259437</v>
      </c>
      <c r="I102" t="inlineStr">
        <is>
          <t>IDN</t>
        </is>
      </c>
      <c r="J102" t="n">
        <v>500</v>
      </c>
      <c r="K102" t="inlineStr">
        <is>
          <t>Indonesia Salt marsh Restoration 1000</t>
        </is>
      </c>
      <c r="L102" t="inlineStr">
        <is>
          <t>6048539</t>
        </is>
      </c>
      <c r="M102" t="inlineStr">
        <is>
          <t>7680874</t>
        </is>
      </c>
      <c r="N102" t="n">
        <v>0.03203921717263923</v>
      </c>
      <c r="O102" t="n">
        <v>0.04068572429832695</v>
      </c>
      <c r="P102" t="inlineStr">
        <is>
          <t>4254657</t>
        </is>
      </c>
      <c r="Q102" t="inlineStr">
        <is>
          <t>4895851</t>
        </is>
      </c>
      <c r="R102" t="inlineStr">
        <is>
          <t>1793882</t>
        </is>
      </c>
      <c r="S102" t="inlineStr">
        <is>
          <t>2785023</t>
        </is>
      </c>
      <c r="T102" t="n">
        <v>1538</v>
      </c>
      <c r="U102" t="n">
        <v>49383</v>
      </c>
      <c r="V102" t="n">
        <v>153</v>
      </c>
      <c r="W102" t="n">
        <v>153</v>
      </c>
      <c r="X102" t="inlineStr">
        <is>
          <t>50000</t>
        </is>
      </c>
      <c r="Y102" t="inlineStr">
        <is>
          <t>50000</t>
        </is>
      </c>
      <c r="Z102" t="inlineStr">
        <is>
          <t>629559</t>
        </is>
      </c>
      <c r="AA102" t="inlineStr">
        <is>
          <t>667067</t>
        </is>
      </c>
      <c r="AB102" t="inlineStr">
        <is>
          <t>153925</t>
        </is>
      </c>
      <c r="AC102" t="inlineStr">
        <is>
          <t>160000</t>
        </is>
      </c>
      <c r="AD102" t="inlineStr">
        <is>
          <t>268724</t>
        </is>
      </c>
      <c r="AE102" t="inlineStr">
        <is>
          <t>284733</t>
        </is>
      </c>
      <c r="AF102" t="inlineStr">
        <is>
          <t>88900</t>
        </is>
      </c>
      <c r="AG102" t="inlineStr">
        <is>
          <t>100000</t>
        </is>
      </c>
      <c r="AH102" t="inlineStr">
        <is>
          <t>129504</t>
        </is>
      </c>
      <c r="AI102" t="inlineStr">
        <is>
          <t>140000</t>
        </is>
      </c>
      <c r="AJ102" t="inlineStr">
        <is>
          <t>44450</t>
        </is>
      </c>
      <c r="AK102" t="inlineStr">
        <is>
          <t>50000</t>
        </is>
      </c>
      <c r="AL102" t="inlineStr">
        <is>
          <t>2889595</t>
        </is>
      </c>
      <c r="AM102" t="inlineStr">
        <is>
          <t>3444051</t>
        </is>
      </c>
      <c r="AN102" t="n">
        <v>822737</v>
      </c>
      <c r="AO102" t="n">
        <v>1126572</v>
      </c>
      <c r="AP102" t="inlineStr">
        <is>
          <t>404452</t>
        </is>
      </c>
      <c r="AQ102" t="inlineStr">
        <is>
          <t>702550</t>
        </is>
      </c>
      <c r="AR102" t="inlineStr">
        <is>
          <t>4626</t>
        </is>
      </c>
      <c r="AS102" t="inlineStr">
        <is>
          <t>7901</t>
        </is>
      </c>
      <c r="AT102" t="inlineStr">
        <is>
          <t>75812</t>
        </is>
      </c>
      <c r="AU102" t="inlineStr">
        <is>
          <t>120000</t>
        </is>
      </c>
      <c r="AV102" t="inlineStr">
        <is>
          <t>167296</t>
        </is>
      </c>
      <c r="AW102" t="inlineStr">
        <is>
          <t>300000</t>
        </is>
      </c>
      <c r="AX102" t="inlineStr">
        <is>
          <t>318958</t>
        </is>
      </c>
      <c r="AY102" t="inlineStr">
        <is>
          <t>528000</t>
        </is>
      </c>
      <c r="AZ102" t="n">
        <v>30</v>
      </c>
      <c r="BA102" t="n">
        <v>-2785023</v>
      </c>
      <c r="BB102" t="n">
        <v>-1793882</v>
      </c>
      <c r="BC102" t="inlineStr">
        <is>
          <t>0</t>
        </is>
      </c>
      <c r="BD102" t="inlineStr">
        <is>
          <t>0</t>
        </is>
      </c>
      <c r="BE102" t="n">
        <v>0</v>
      </c>
      <c r="BF102" t="inlineStr">
        <is>
          <t>181226</t>
        </is>
      </c>
      <c r="BG102" t="inlineStr">
        <is>
          <t>641511</t>
        </is>
      </c>
      <c r="BH102" t="inlineStr">
        <is>
          <t>300000</t>
        </is>
      </c>
      <c r="BI102" t="inlineStr">
        <is>
          <t>826572</t>
        </is>
      </c>
    </row>
    <row r="103">
      <c r="A103" t="inlineStr">
        <is>
          <t>Indonesia</t>
        </is>
      </c>
      <c r="B103" t="inlineStr">
        <is>
          <t>Salt marsh</t>
        </is>
      </c>
      <c r="C103" t="inlineStr">
        <is>
          <t>Restoration</t>
        </is>
      </c>
      <c r="D103" t="inlineStr">
        <is>
          <t>Hydrology</t>
        </is>
      </c>
      <c r="E103" t="inlineStr">
        <is>
          <t>Large</t>
        </is>
      </c>
      <c r="F103" t="n">
        <v>1000</v>
      </c>
      <c r="G103" t="inlineStr">
        <is>
          <t>Market price</t>
        </is>
      </c>
      <c r="H103" t="n">
        <v>188785480.2259437</v>
      </c>
      <c r="I103" t="inlineStr">
        <is>
          <t>IDN</t>
        </is>
      </c>
      <c r="J103" t="n">
        <v>500</v>
      </c>
      <c r="K103" t="inlineStr">
        <is>
          <t>Indonesia Salt marsh Restoration 1000</t>
        </is>
      </c>
      <c r="L103" t="inlineStr">
        <is>
          <t>9505359</t>
        </is>
      </c>
      <c r="M103" t="inlineStr">
        <is>
          <t>11915579</t>
        </is>
      </c>
      <c r="N103" t="n">
        <v>0.05035005334427056</v>
      </c>
      <c r="O103" t="n">
        <v>0.06311703095883806</v>
      </c>
      <c r="P103" t="inlineStr">
        <is>
          <t>6999772</t>
        </is>
      </c>
      <c r="Q103" t="inlineStr">
        <is>
          <t>8167700</t>
        </is>
      </c>
      <c r="R103" t="inlineStr">
        <is>
          <t>2505587</t>
        </is>
      </c>
      <c r="S103" t="inlineStr">
        <is>
          <t>3747879</t>
        </is>
      </c>
      <c r="T103" t="n">
        <v>1538</v>
      </c>
      <c r="U103" t="n">
        <v>61728</v>
      </c>
      <c r="V103" t="n">
        <v>192</v>
      </c>
      <c r="W103" t="n">
        <v>192</v>
      </c>
      <c r="X103" t="inlineStr">
        <is>
          <t>50000</t>
        </is>
      </c>
      <c r="Y103" t="inlineStr">
        <is>
          <t>50000</t>
        </is>
      </c>
      <c r="Z103" t="inlineStr">
        <is>
          <t>629559</t>
        </is>
      </c>
      <c r="AA103" t="inlineStr">
        <is>
          <t>667067</t>
        </is>
      </c>
      <c r="AB103" t="inlineStr">
        <is>
          <t>153925</t>
        </is>
      </c>
      <c r="AC103" t="inlineStr">
        <is>
          <t>160000</t>
        </is>
      </c>
      <c r="AD103" t="inlineStr">
        <is>
          <t>268724</t>
        </is>
      </c>
      <c r="AE103" t="inlineStr">
        <is>
          <t>284733</t>
        </is>
      </c>
      <c r="AF103" t="inlineStr">
        <is>
          <t>88900</t>
        </is>
      </c>
      <c r="AG103" t="inlineStr">
        <is>
          <t>100000</t>
        </is>
      </c>
      <c r="AH103" t="inlineStr">
        <is>
          <t>129504</t>
        </is>
      </c>
      <c r="AI103" t="inlineStr">
        <is>
          <t>140000</t>
        </is>
      </c>
      <c r="AJ103" t="inlineStr">
        <is>
          <t>44450</t>
        </is>
      </c>
      <c r="AK103" t="inlineStr">
        <is>
          <t>50000</t>
        </is>
      </c>
      <c r="AL103" t="inlineStr">
        <is>
          <t>5634711</t>
        </is>
      </c>
      <c r="AM103" t="inlineStr">
        <is>
          <t>6715900</t>
        </is>
      </c>
      <c r="AN103" t="n">
        <v>1432173</v>
      </c>
      <c r="AO103" t="n">
        <v>1911816</v>
      </c>
      <c r="AP103" t="inlineStr">
        <is>
          <t>505565</t>
        </is>
      </c>
      <c r="AQ103" t="inlineStr">
        <is>
          <t>878187</t>
        </is>
      </c>
      <c r="AR103" t="inlineStr">
        <is>
          <t>5783</t>
        </is>
      </c>
      <c r="AS103" t="inlineStr">
        <is>
          <t>9877</t>
        </is>
      </c>
      <c r="AT103" t="inlineStr">
        <is>
          <t>75812</t>
        </is>
      </c>
      <c r="AU103" t="inlineStr">
        <is>
          <t>120000</t>
        </is>
      </c>
      <c r="AV103" t="inlineStr">
        <is>
          <t>167296</t>
        </is>
      </c>
      <c r="AW103" t="inlineStr">
        <is>
          <t>300000</t>
        </is>
      </c>
      <c r="AX103" t="inlineStr">
        <is>
          <t>318958</t>
        </is>
      </c>
      <c r="AY103" t="inlineStr">
        <is>
          <t>528000</t>
        </is>
      </c>
      <c r="AZ103" t="n">
        <v>30</v>
      </c>
      <c r="BA103" t="n">
        <v>-3747879</v>
      </c>
      <c r="BB103" t="n">
        <v>-2505587</v>
      </c>
      <c r="BC103" t="inlineStr">
        <is>
          <t>0</t>
        </is>
      </c>
      <c r="BD103" t="inlineStr">
        <is>
          <t>0</t>
        </is>
      </c>
      <c r="BE103" t="n">
        <v>0</v>
      </c>
      <c r="BF103" t="inlineStr">
        <is>
          <t>181226</t>
        </is>
      </c>
      <c r="BG103" t="inlineStr">
        <is>
          <t>1250947</t>
        </is>
      </c>
      <c r="BH103" t="inlineStr">
        <is>
          <t>300000</t>
        </is>
      </c>
      <c r="BI103" t="inlineStr">
        <is>
          <t>1611816</t>
        </is>
      </c>
    </row>
    <row r="104">
      <c r="A104" t="inlineStr">
        <is>
          <t>Indonesia</t>
        </is>
      </c>
      <c r="B104" t="inlineStr">
        <is>
          <t>Salt marsh</t>
        </is>
      </c>
      <c r="C104" t="inlineStr">
        <is>
          <t>Conservation</t>
        </is>
      </c>
      <c r="D104" t="inlineStr"/>
      <c r="E104" t="inlineStr">
        <is>
          <t>Small</t>
        </is>
      </c>
      <c r="F104" t="n">
        <v>800</v>
      </c>
      <c r="G104" t="inlineStr">
        <is>
          <t>Opex breakeven</t>
        </is>
      </c>
      <c r="H104" t="n">
        <v>188785480.2259437</v>
      </c>
      <c r="I104" t="inlineStr">
        <is>
          <t>IDN</t>
        </is>
      </c>
      <c r="J104" t="n">
        <v>4000</v>
      </c>
      <c r="K104" t="inlineStr">
        <is>
          <t>Indonesia Salt marsh Conservation 800</t>
        </is>
      </c>
      <c r="L104" t="inlineStr">
        <is>
          <t>2775739</t>
        </is>
      </c>
      <c r="M104" t="inlineStr">
        <is>
          <t>4042634</t>
        </is>
      </c>
      <c r="N104" t="n">
        <v>0.01470313816866593</v>
      </c>
      <c r="O104" t="n">
        <v>0.02141390320464086</v>
      </c>
      <c r="P104" t="inlineStr">
        <is>
          <t>1288099</t>
        </is>
      </c>
      <c r="Q104" t="inlineStr">
        <is>
          <t>1371800</t>
        </is>
      </c>
      <c r="R104" t="inlineStr">
        <is>
          <t>1487640</t>
        </is>
      </c>
      <c r="S104" t="inlineStr">
        <is>
          <t>2670834</t>
        </is>
      </c>
      <c r="T104" t="n">
        <v>6630</v>
      </c>
      <c r="U104" t="n">
        <v>6210</v>
      </c>
      <c r="V104" t="n">
        <v>559</v>
      </c>
      <c r="W104" t="n">
        <v>559</v>
      </c>
      <c r="X104" t="inlineStr">
        <is>
          <t>50000</t>
        </is>
      </c>
      <c r="Y104" t="inlineStr">
        <is>
          <t>50000</t>
        </is>
      </c>
      <c r="Z104" t="inlineStr">
        <is>
          <t>629559</t>
        </is>
      </c>
      <c r="AA104" t="inlineStr">
        <is>
          <t>667067</t>
        </is>
      </c>
      <c r="AB104" t="inlineStr">
        <is>
          <t>76963</t>
        </is>
      </c>
      <c r="AC104" t="inlineStr">
        <is>
          <t>80000</t>
        </is>
      </c>
      <c r="AD104" t="inlineStr">
        <is>
          <t>268724</t>
        </is>
      </c>
      <c r="AE104" t="inlineStr">
        <is>
          <t>284733</t>
        </is>
      </c>
      <c r="AF104" t="inlineStr">
        <is>
          <t>88900</t>
        </is>
      </c>
      <c r="AG104" t="inlineStr">
        <is>
          <t>100000</t>
        </is>
      </c>
      <c r="AH104" t="inlineStr">
        <is>
          <t>129504</t>
        </is>
      </c>
      <c r="AI104" t="inlineStr">
        <is>
          <t>140000</t>
        </is>
      </c>
      <c r="AJ104" t="inlineStr">
        <is>
          <t>44450</t>
        </is>
      </c>
      <c r="AK104" t="inlineStr">
        <is>
          <t>50000</t>
        </is>
      </c>
      <c r="AL104" t="inlineStr">
        <is>
          <t>0</t>
        </is>
      </c>
      <c r="AM104" t="inlineStr">
        <is>
          <t>0</t>
        </is>
      </c>
      <c r="AN104" t="n">
        <v>181226</v>
      </c>
      <c r="AO104" t="n">
        <v>300000</v>
      </c>
      <c r="AP104" t="inlineStr">
        <is>
          <t>743820</t>
        </is>
      </c>
      <c r="AQ104" t="inlineStr">
        <is>
          <t>1421840</t>
        </is>
      </c>
      <c r="AR104" t="inlineStr">
        <is>
          <t>527</t>
        </is>
      </c>
      <c r="AS104" t="inlineStr">
        <is>
          <t>994</t>
        </is>
      </c>
      <c r="AT104" t="inlineStr">
        <is>
          <t>75812</t>
        </is>
      </c>
      <c r="AU104" t="inlineStr">
        <is>
          <t>120000</t>
        </is>
      </c>
      <c r="AV104" t="inlineStr">
        <is>
          <t>167296</t>
        </is>
      </c>
      <c r="AW104" t="inlineStr">
        <is>
          <t>300000</t>
        </is>
      </c>
      <c r="AX104" t="inlineStr">
        <is>
          <t>318958</t>
        </is>
      </c>
      <c r="AY104" t="inlineStr">
        <is>
          <t>528000</t>
        </is>
      </c>
      <c r="AZ104" t="n">
        <v>466.0564085158249</v>
      </c>
      <c r="BA104" t="n">
        <v>-2670834</v>
      </c>
      <c r="BB104" t="n">
        <v>-1487640</v>
      </c>
      <c r="BC104" t="inlineStr">
        <is>
          <t>0</t>
        </is>
      </c>
      <c r="BD104" t="inlineStr">
        <is>
          <t>0</t>
        </is>
      </c>
      <c r="BE104" t="n">
        <v>0</v>
      </c>
      <c r="BF104" t="inlineStr">
        <is>
          <t>181226</t>
        </is>
      </c>
      <c r="BG104" t="inlineStr">
        <is>
          <t>0</t>
        </is>
      </c>
      <c r="BH104" t="inlineStr">
        <is>
          <t>300000</t>
        </is>
      </c>
      <c r="BI104" t="inlineStr">
        <is>
          <t>0</t>
        </is>
      </c>
    </row>
    <row r="105">
      <c r="A105" t="inlineStr">
        <is>
          <t>Indonesia</t>
        </is>
      </c>
      <c r="B105" t="inlineStr">
        <is>
          <t>Salt marsh</t>
        </is>
      </c>
      <c r="C105" t="inlineStr">
        <is>
          <t>Conservation</t>
        </is>
      </c>
      <c r="D105" t="inlineStr"/>
      <c r="E105" t="inlineStr">
        <is>
          <t>Small</t>
        </is>
      </c>
      <c r="F105" t="n">
        <v>800</v>
      </c>
      <c r="G105" t="inlineStr">
        <is>
          <t>Market price</t>
        </is>
      </c>
      <c r="H105" t="n">
        <v>188785480.2259437</v>
      </c>
      <c r="I105" t="inlineStr">
        <is>
          <t>IDN</t>
        </is>
      </c>
      <c r="J105" t="n">
        <v>4000</v>
      </c>
      <c r="K105" t="inlineStr">
        <is>
          <t>Indonesia Salt marsh Conservation 800</t>
        </is>
      </c>
      <c r="L105" t="inlineStr">
        <is>
          <t>2079799</t>
        </is>
      </c>
      <c r="M105" t="inlineStr">
        <is>
          <t>2712317</t>
        </is>
      </c>
      <c r="N105" t="n">
        <v>0.01101673178207794</v>
      </c>
      <c r="O105" t="n">
        <v>0.01436719072226224</v>
      </c>
      <c r="P105" t="inlineStr">
        <is>
          <t>1288099</t>
        </is>
      </c>
      <c r="Q105" t="inlineStr">
        <is>
          <t>1371800</t>
        </is>
      </c>
      <c r="R105" t="inlineStr">
        <is>
          <t>791699</t>
        </is>
      </c>
      <c r="S105" t="inlineStr">
        <is>
          <t>1340517</t>
        </is>
      </c>
      <c r="T105" t="n">
        <v>6630</v>
      </c>
      <c r="U105" t="n">
        <v>6210</v>
      </c>
      <c r="V105" t="n">
        <v>419</v>
      </c>
      <c r="W105" t="n">
        <v>419</v>
      </c>
      <c r="X105" t="inlineStr">
        <is>
          <t>50000</t>
        </is>
      </c>
      <c r="Y105" t="inlineStr">
        <is>
          <t>50000</t>
        </is>
      </c>
      <c r="Z105" t="inlineStr">
        <is>
          <t>629559</t>
        </is>
      </c>
      <c r="AA105" t="inlineStr">
        <is>
          <t>667067</t>
        </is>
      </c>
      <c r="AB105" t="inlineStr">
        <is>
          <t>76963</t>
        </is>
      </c>
      <c r="AC105" t="inlineStr">
        <is>
          <t>80000</t>
        </is>
      </c>
      <c r="AD105" t="inlineStr">
        <is>
          <t>268724</t>
        </is>
      </c>
      <c r="AE105" t="inlineStr">
        <is>
          <t>284733</t>
        </is>
      </c>
      <c r="AF105" t="inlineStr">
        <is>
          <t>88900</t>
        </is>
      </c>
      <c r="AG105" t="inlineStr">
        <is>
          <t>100000</t>
        </is>
      </c>
      <c r="AH105" t="inlineStr">
        <is>
          <t>129504</t>
        </is>
      </c>
      <c r="AI105" t="inlineStr">
        <is>
          <t>140000</t>
        </is>
      </c>
      <c r="AJ105" t="inlineStr">
        <is>
          <t>44450</t>
        </is>
      </c>
      <c r="AK105" t="inlineStr">
        <is>
          <t>50000</t>
        </is>
      </c>
      <c r="AL105" t="inlineStr">
        <is>
          <t>0</t>
        </is>
      </c>
      <c r="AM105" t="inlineStr">
        <is>
          <t>0</t>
        </is>
      </c>
      <c r="AN105" t="n">
        <v>181226</v>
      </c>
      <c r="AO105" t="n">
        <v>300000</v>
      </c>
      <c r="AP105" t="inlineStr">
        <is>
          <t>47880</t>
        </is>
      </c>
      <c r="AQ105" t="inlineStr">
        <is>
          <t>91524</t>
        </is>
      </c>
      <c r="AR105" t="inlineStr">
        <is>
          <t>527</t>
        </is>
      </c>
      <c r="AS105" t="inlineStr">
        <is>
          <t>994</t>
        </is>
      </c>
      <c r="AT105" t="inlineStr">
        <is>
          <t>75812</t>
        </is>
      </c>
      <c r="AU105" t="inlineStr">
        <is>
          <t>120000</t>
        </is>
      </c>
      <c r="AV105" t="inlineStr">
        <is>
          <t>167296</t>
        </is>
      </c>
      <c r="AW105" t="inlineStr">
        <is>
          <t>300000</t>
        </is>
      </c>
      <c r="AX105" t="inlineStr">
        <is>
          <t>318958</t>
        </is>
      </c>
      <c r="AY105" t="inlineStr">
        <is>
          <t>528000</t>
        </is>
      </c>
      <c r="AZ105" t="n">
        <v>30</v>
      </c>
      <c r="BA105" t="n">
        <v>-1340517</v>
      </c>
      <c r="BB105" t="n">
        <v>-791699</v>
      </c>
      <c r="BC105" t="inlineStr">
        <is>
          <t>0</t>
        </is>
      </c>
      <c r="BD105" t="inlineStr">
        <is>
          <t>0</t>
        </is>
      </c>
      <c r="BE105" t="n">
        <v>0</v>
      </c>
      <c r="BF105" t="inlineStr">
        <is>
          <t>181226</t>
        </is>
      </c>
      <c r="BG105" t="inlineStr">
        <is>
          <t>0</t>
        </is>
      </c>
      <c r="BH105" t="inlineStr">
        <is>
          <t>300000</t>
        </is>
      </c>
      <c r="BI105" t="inlineStr">
        <is>
          <t>0</t>
        </is>
      </c>
    </row>
    <row r="106">
      <c r="A106" t="inlineStr">
        <is>
          <t>Indonesia</t>
        </is>
      </c>
      <c r="B106" t="inlineStr">
        <is>
          <t>Salt marsh</t>
        </is>
      </c>
      <c r="C106" t="inlineStr">
        <is>
          <t>Conservation</t>
        </is>
      </c>
      <c r="D106" t="inlineStr"/>
      <c r="E106" t="inlineStr">
        <is>
          <t>Medium</t>
        </is>
      </c>
      <c r="F106" t="n">
        <v>4000</v>
      </c>
      <c r="G106" t="inlineStr">
        <is>
          <t>Opex breakeven</t>
        </is>
      </c>
      <c r="H106" t="n">
        <v>188785480.2259437</v>
      </c>
      <c r="I106" t="inlineStr">
        <is>
          <t>IDN</t>
        </is>
      </c>
      <c r="J106" t="n">
        <v>4000</v>
      </c>
      <c r="K106" t="inlineStr">
        <is>
          <t>Indonesia Salt marsh Conservation 4000</t>
        </is>
      </c>
      <c r="L106" t="inlineStr">
        <is>
          <t>2779956</t>
        </is>
      </c>
      <c r="M106" t="inlineStr">
        <is>
          <t>4050639</t>
        </is>
      </c>
      <c r="N106" t="n">
        <v>0.0147254756916309</v>
      </c>
      <c r="O106" t="n">
        <v>0.02145630583004627</v>
      </c>
      <c r="P106" t="inlineStr">
        <is>
          <t>1288099</t>
        </is>
      </c>
      <c r="Q106" t="inlineStr">
        <is>
          <t>1371800</t>
        </is>
      </c>
      <c r="R106" t="inlineStr">
        <is>
          <t>1491857</t>
        </is>
      </c>
      <c r="S106" t="inlineStr">
        <is>
          <t>2678839</t>
        </is>
      </c>
      <c r="T106" t="n">
        <v>6630</v>
      </c>
      <c r="U106" t="n">
        <v>31050</v>
      </c>
      <c r="V106" t="n">
        <v>112</v>
      </c>
      <c r="W106" t="n">
        <v>112</v>
      </c>
      <c r="X106" t="inlineStr">
        <is>
          <t>50000</t>
        </is>
      </c>
      <c r="Y106" t="inlineStr">
        <is>
          <t>50000</t>
        </is>
      </c>
      <c r="Z106" t="inlineStr">
        <is>
          <t>629559</t>
        </is>
      </c>
      <c r="AA106" t="inlineStr">
        <is>
          <t>667067</t>
        </is>
      </c>
      <c r="AB106" t="inlineStr">
        <is>
          <t>76963</t>
        </is>
      </c>
      <c r="AC106" t="inlineStr">
        <is>
          <t>80000</t>
        </is>
      </c>
      <c r="AD106" t="inlineStr">
        <is>
          <t>268724</t>
        </is>
      </c>
      <c r="AE106" t="inlineStr">
        <is>
          <t>284733</t>
        </is>
      </c>
      <c r="AF106" t="inlineStr">
        <is>
          <t>88900</t>
        </is>
      </c>
      <c r="AG106" t="inlineStr">
        <is>
          <t>100000</t>
        </is>
      </c>
      <c r="AH106" t="inlineStr">
        <is>
          <t>129504</t>
        </is>
      </c>
      <c r="AI106" t="inlineStr">
        <is>
          <t>140000</t>
        </is>
      </c>
      <c r="AJ106" t="inlineStr">
        <is>
          <t>44450</t>
        </is>
      </c>
      <c r="AK106" t="inlineStr">
        <is>
          <t>50000</t>
        </is>
      </c>
      <c r="AL106" t="inlineStr">
        <is>
          <t>0</t>
        </is>
      </c>
      <c r="AM106" t="inlineStr">
        <is>
          <t>0</t>
        </is>
      </c>
      <c r="AN106" t="n">
        <v>181226</v>
      </c>
      <c r="AO106" t="n">
        <v>300000</v>
      </c>
      <c r="AP106" t="inlineStr">
        <is>
          <t>745928</t>
        </is>
      </c>
      <c r="AQ106" t="inlineStr">
        <is>
          <t>1425871</t>
        </is>
      </c>
      <c r="AR106" t="inlineStr">
        <is>
          <t>2636</t>
        </is>
      </c>
      <c r="AS106" t="inlineStr">
        <is>
          <t>4968</t>
        </is>
      </c>
      <c r="AT106" t="inlineStr">
        <is>
          <t>75812</t>
        </is>
      </c>
      <c r="AU106" t="inlineStr">
        <is>
          <t>120000</t>
        </is>
      </c>
      <c r="AV106" t="inlineStr">
        <is>
          <t>167296</t>
        </is>
      </c>
      <c r="AW106" t="inlineStr">
        <is>
          <t>300000</t>
        </is>
      </c>
      <c r="AX106" t="inlineStr">
        <is>
          <t>318958</t>
        </is>
      </c>
      <c r="AY106" t="inlineStr">
        <is>
          <t>528000</t>
        </is>
      </c>
      <c r="AZ106" t="n">
        <v>93.47550751523856</v>
      </c>
      <c r="BA106" t="n">
        <v>-2678839</v>
      </c>
      <c r="BB106" t="n">
        <v>-1491857</v>
      </c>
      <c r="BC106" t="inlineStr">
        <is>
          <t>0</t>
        </is>
      </c>
      <c r="BD106" t="inlineStr">
        <is>
          <t>0</t>
        </is>
      </c>
      <c r="BE106" t="n">
        <v>0</v>
      </c>
      <c r="BF106" t="inlineStr">
        <is>
          <t>181226</t>
        </is>
      </c>
      <c r="BG106" t="inlineStr">
        <is>
          <t>0</t>
        </is>
      </c>
      <c r="BH106" t="inlineStr">
        <is>
          <t>300000</t>
        </is>
      </c>
      <c r="BI106" t="inlineStr">
        <is>
          <t>0</t>
        </is>
      </c>
    </row>
    <row r="107">
      <c r="A107" t="inlineStr">
        <is>
          <t>Indonesia</t>
        </is>
      </c>
      <c r="B107" t="inlineStr">
        <is>
          <t>Salt marsh</t>
        </is>
      </c>
      <c r="C107" t="inlineStr">
        <is>
          <t>Conservation</t>
        </is>
      </c>
      <c r="D107" t="inlineStr"/>
      <c r="E107" t="inlineStr">
        <is>
          <t>Medium</t>
        </is>
      </c>
      <c r="F107" t="n">
        <v>4000</v>
      </c>
      <c r="G107" t="inlineStr">
        <is>
          <t>Market price</t>
        </is>
      </c>
      <c r="H107" t="n">
        <v>188785480.2259437</v>
      </c>
      <c r="I107" t="inlineStr">
        <is>
          <t>IDN</t>
        </is>
      </c>
      <c r="J107" t="n">
        <v>4000</v>
      </c>
      <c r="K107" t="inlineStr">
        <is>
          <t>Indonesia Salt marsh Conservation 4000</t>
        </is>
      </c>
      <c r="L107" t="inlineStr">
        <is>
          <t>2273426</t>
        </is>
      </c>
      <c r="M107" t="inlineStr">
        <is>
          <t>3082386</t>
        </is>
      </c>
      <c r="N107" t="n">
        <v>0.01204237739723998</v>
      </c>
      <c r="O107" t="n">
        <v>0.01632745270616636</v>
      </c>
      <c r="P107" t="inlineStr">
        <is>
          <t>1288099</t>
        </is>
      </c>
      <c r="Q107" t="inlineStr">
        <is>
          <t>1371800</t>
        </is>
      </c>
      <c r="R107" t="inlineStr">
        <is>
          <t>985326</t>
        </is>
      </c>
      <c r="S107" t="inlineStr">
        <is>
          <t>1710586</t>
        </is>
      </c>
      <c r="T107" t="n">
        <v>6630</v>
      </c>
      <c r="U107" t="n">
        <v>31050</v>
      </c>
      <c r="V107" t="n">
        <v>92</v>
      </c>
      <c r="W107" t="n">
        <v>92</v>
      </c>
      <c r="X107" t="inlineStr">
        <is>
          <t>50000</t>
        </is>
      </c>
      <c r="Y107" t="inlineStr">
        <is>
          <t>50000</t>
        </is>
      </c>
      <c r="Z107" t="inlineStr">
        <is>
          <t>629559</t>
        </is>
      </c>
      <c r="AA107" t="inlineStr">
        <is>
          <t>667067</t>
        </is>
      </c>
      <c r="AB107" t="inlineStr">
        <is>
          <t>76963</t>
        </is>
      </c>
      <c r="AC107" t="inlineStr">
        <is>
          <t>80000</t>
        </is>
      </c>
      <c r="AD107" t="inlineStr">
        <is>
          <t>268724</t>
        </is>
      </c>
      <c r="AE107" t="inlineStr">
        <is>
          <t>284733</t>
        </is>
      </c>
      <c r="AF107" t="inlineStr">
        <is>
          <t>88900</t>
        </is>
      </c>
      <c r="AG107" t="inlineStr">
        <is>
          <t>100000</t>
        </is>
      </c>
      <c r="AH107" t="inlineStr">
        <is>
          <t>129504</t>
        </is>
      </c>
      <c r="AI107" t="inlineStr">
        <is>
          <t>140000</t>
        </is>
      </c>
      <c r="AJ107" t="inlineStr">
        <is>
          <t>44450</t>
        </is>
      </c>
      <c r="AK107" t="inlineStr">
        <is>
          <t>50000</t>
        </is>
      </c>
      <c r="AL107" t="inlineStr">
        <is>
          <t>0</t>
        </is>
      </c>
      <c r="AM107" t="inlineStr">
        <is>
          <t>0</t>
        </is>
      </c>
      <c r="AN107" t="n">
        <v>181226</v>
      </c>
      <c r="AO107" t="n">
        <v>300000</v>
      </c>
      <c r="AP107" t="inlineStr">
        <is>
          <t>239398</t>
        </is>
      </c>
      <c r="AQ107" t="inlineStr">
        <is>
          <t>457619</t>
        </is>
      </c>
      <c r="AR107" t="inlineStr">
        <is>
          <t>2636</t>
        </is>
      </c>
      <c r="AS107" t="inlineStr">
        <is>
          <t>4968</t>
        </is>
      </c>
      <c r="AT107" t="inlineStr">
        <is>
          <t>75812</t>
        </is>
      </c>
      <c r="AU107" t="inlineStr">
        <is>
          <t>120000</t>
        </is>
      </c>
      <c r="AV107" t="inlineStr">
        <is>
          <t>167296</t>
        </is>
      </c>
      <c r="AW107" t="inlineStr">
        <is>
          <t>300000</t>
        </is>
      </c>
      <c r="AX107" t="inlineStr">
        <is>
          <t>318958</t>
        </is>
      </c>
      <c r="AY107" t="inlineStr">
        <is>
          <t>528000</t>
        </is>
      </c>
      <c r="AZ107" t="n">
        <v>30</v>
      </c>
      <c r="BA107" t="n">
        <v>-1710586</v>
      </c>
      <c r="BB107" t="n">
        <v>-985326</v>
      </c>
      <c r="BC107" t="inlineStr">
        <is>
          <t>0</t>
        </is>
      </c>
      <c r="BD107" t="inlineStr">
        <is>
          <t>0</t>
        </is>
      </c>
      <c r="BE107" t="n">
        <v>0</v>
      </c>
      <c r="BF107" t="inlineStr">
        <is>
          <t>181226</t>
        </is>
      </c>
      <c r="BG107" t="inlineStr">
        <is>
          <t>0</t>
        </is>
      </c>
      <c r="BH107" t="inlineStr">
        <is>
          <t>300000</t>
        </is>
      </c>
      <c r="BI107" t="inlineStr">
        <is>
          <t>0</t>
        </is>
      </c>
    </row>
    <row r="108">
      <c r="A108" t="inlineStr">
        <is>
          <t>Indonesia</t>
        </is>
      </c>
      <c r="B108" t="inlineStr">
        <is>
          <t>Salt marsh</t>
        </is>
      </c>
      <c r="C108" t="inlineStr">
        <is>
          <t>Conservation</t>
        </is>
      </c>
      <c r="D108" t="inlineStr"/>
      <c r="E108" t="inlineStr">
        <is>
          <t>Large</t>
        </is>
      </c>
      <c r="F108" t="n">
        <v>8000</v>
      </c>
      <c r="G108" t="inlineStr">
        <is>
          <t>Opex breakeven</t>
        </is>
      </c>
      <c r="H108" t="n">
        <v>188785480.2259437</v>
      </c>
      <c r="I108" t="inlineStr">
        <is>
          <t>IDN</t>
        </is>
      </c>
      <c r="J108" t="n">
        <v>4000</v>
      </c>
      <c r="K108" t="inlineStr">
        <is>
          <t>Indonesia Salt marsh Conservation 8000</t>
        </is>
      </c>
      <c r="L108" t="inlineStr">
        <is>
          <t>2785227</t>
        </is>
      </c>
      <c r="M108" t="inlineStr">
        <is>
          <t>4060645</t>
        </is>
      </c>
      <c r="N108" t="n">
        <v>0.01475339627108273</v>
      </c>
      <c r="O108" t="n">
        <v>0.02150930778754864</v>
      </c>
      <c r="P108" t="inlineStr">
        <is>
          <t>1288099</t>
        </is>
      </c>
      <c r="Q108" t="inlineStr">
        <is>
          <t>1371800</t>
        </is>
      </c>
      <c r="R108" t="inlineStr">
        <is>
          <t>1497128</t>
        </is>
      </c>
      <c r="S108" t="inlineStr">
        <is>
          <t>2688845</t>
        </is>
      </c>
      <c r="T108" t="n">
        <v>6630</v>
      </c>
      <c r="U108" t="n">
        <v>62099</v>
      </c>
      <c r="V108" t="n">
        <v>56</v>
      </c>
      <c r="W108" t="n">
        <v>56</v>
      </c>
      <c r="X108" t="inlineStr">
        <is>
          <t>50000</t>
        </is>
      </c>
      <c r="Y108" t="inlineStr">
        <is>
          <t>50000</t>
        </is>
      </c>
      <c r="Z108" t="inlineStr">
        <is>
          <t>629559</t>
        </is>
      </c>
      <c r="AA108" t="inlineStr">
        <is>
          <t>667067</t>
        </is>
      </c>
      <c r="AB108" t="inlineStr">
        <is>
          <t>76963</t>
        </is>
      </c>
      <c r="AC108" t="inlineStr">
        <is>
          <t>80000</t>
        </is>
      </c>
      <c r="AD108" t="inlineStr">
        <is>
          <t>268724</t>
        </is>
      </c>
      <c r="AE108" t="inlineStr">
        <is>
          <t>284733</t>
        </is>
      </c>
      <c r="AF108" t="inlineStr">
        <is>
          <t>88900</t>
        </is>
      </c>
      <c r="AG108" t="inlineStr">
        <is>
          <t>100000</t>
        </is>
      </c>
      <c r="AH108" t="inlineStr">
        <is>
          <t>129504</t>
        </is>
      </c>
      <c r="AI108" t="inlineStr">
        <is>
          <t>140000</t>
        </is>
      </c>
      <c r="AJ108" t="inlineStr">
        <is>
          <t>44450</t>
        </is>
      </c>
      <c r="AK108" t="inlineStr">
        <is>
          <t>50000</t>
        </is>
      </c>
      <c r="AL108" t="inlineStr">
        <is>
          <t>0</t>
        </is>
      </c>
      <c r="AM108" t="inlineStr">
        <is>
          <t>0</t>
        </is>
      </c>
      <c r="AN108" t="n">
        <v>181226</v>
      </c>
      <c r="AO108" t="n">
        <v>300000</v>
      </c>
      <c r="AP108" t="inlineStr">
        <is>
          <t>748564</t>
        </is>
      </c>
      <c r="AQ108" t="inlineStr">
        <is>
          <t>1430909</t>
        </is>
      </c>
      <c r="AR108" t="inlineStr">
        <is>
          <t>5271</t>
        </is>
      </c>
      <c r="AS108" t="inlineStr">
        <is>
          <t>9936</t>
        </is>
      </c>
      <c r="AT108" t="inlineStr">
        <is>
          <t>75812</t>
        </is>
      </c>
      <c r="AU108" t="inlineStr">
        <is>
          <t>120000</t>
        </is>
      </c>
      <c r="AV108" t="inlineStr">
        <is>
          <t>167296</t>
        </is>
      </c>
      <c r="AW108" t="inlineStr">
        <is>
          <t>300000</t>
        </is>
      </c>
      <c r="AX108" t="inlineStr">
        <is>
          <t>318958</t>
        </is>
      </c>
      <c r="AY108" t="inlineStr">
        <is>
          <t>528000</t>
        </is>
      </c>
      <c r="AZ108" t="n">
        <v>46.90289489012669</v>
      </c>
      <c r="BA108" t="n">
        <v>-2688845</v>
      </c>
      <c r="BB108" t="n">
        <v>-1497128</v>
      </c>
      <c r="BC108" t="inlineStr">
        <is>
          <t>0</t>
        </is>
      </c>
      <c r="BD108" t="inlineStr">
        <is>
          <t>0</t>
        </is>
      </c>
      <c r="BE108" t="n">
        <v>0</v>
      </c>
      <c r="BF108" t="inlineStr">
        <is>
          <t>181226</t>
        </is>
      </c>
      <c r="BG108" t="inlineStr">
        <is>
          <t>0</t>
        </is>
      </c>
      <c r="BH108" t="inlineStr">
        <is>
          <t>300000</t>
        </is>
      </c>
      <c r="BI108" t="inlineStr">
        <is>
          <t>0</t>
        </is>
      </c>
    </row>
    <row r="109">
      <c r="A109" t="inlineStr">
        <is>
          <t>Indonesia</t>
        </is>
      </c>
      <c r="B109" t="inlineStr">
        <is>
          <t>Salt marsh</t>
        </is>
      </c>
      <c r="C109" t="inlineStr">
        <is>
          <t>Conservation</t>
        </is>
      </c>
      <c r="D109" t="inlineStr"/>
      <c r="E109" t="inlineStr">
        <is>
          <t>Large</t>
        </is>
      </c>
      <c r="F109" t="n">
        <v>8000</v>
      </c>
      <c r="G109" t="inlineStr">
        <is>
          <t>Market price</t>
        </is>
      </c>
      <c r="H109" t="n">
        <v>188785480.2259437</v>
      </c>
      <c r="I109" t="inlineStr">
        <is>
          <t>IDN</t>
        </is>
      </c>
      <c r="J109" t="n">
        <v>4000</v>
      </c>
      <c r="K109" t="inlineStr">
        <is>
          <t>Indonesia Salt marsh Conservation 8000</t>
        </is>
      </c>
      <c r="L109" t="inlineStr">
        <is>
          <t>2515459</t>
        </is>
      </c>
      <c r="M109" t="inlineStr">
        <is>
          <t>3544973</t>
        </is>
      </c>
      <c r="N109" t="n">
        <v>0.01332443044342938</v>
      </c>
      <c r="O109" t="n">
        <v>0.01877778415880966</v>
      </c>
      <c r="P109" t="inlineStr">
        <is>
          <t>1288099</t>
        </is>
      </c>
      <c r="Q109" t="inlineStr">
        <is>
          <t>1371800</t>
        </is>
      </c>
      <c r="R109" t="inlineStr">
        <is>
          <t>1227360</t>
        </is>
      </c>
      <c r="S109" t="inlineStr">
        <is>
          <t>2173173</t>
        </is>
      </c>
      <c r="T109" t="n">
        <v>6630</v>
      </c>
      <c r="U109" t="n">
        <v>62099</v>
      </c>
      <c r="V109" t="n">
        <v>51</v>
      </c>
      <c r="W109" t="n">
        <v>51</v>
      </c>
      <c r="X109" t="inlineStr">
        <is>
          <t>50000</t>
        </is>
      </c>
      <c r="Y109" t="inlineStr">
        <is>
          <t>50000</t>
        </is>
      </c>
      <c r="Z109" t="inlineStr">
        <is>
          <t>629559</t>
        </is>
      </c>
      <c r="AA109" t="inlineStr">
        <is>
          <t>667067</t>
        </is>
      </c>
      <c r="AB109" t="inlineStr">
        <is>
          <t>76963</t>
        </is>
      </c>
      <c r="AC109" t="inlineStr">
        <is>
          <t>80000</t>
        </is>
      </c>
      <c r="AD109" t="inlineStr">
        <is>
          <t>268724</t>
        </is>
      </c>
      <c r="AE109" t="inlineStr">
        <is>
          <t>284733</t>
        </is>
      </c>
      <c r="AF109" t="inlineStr">
        <is>
          <t>88900</t>
        </is>
      </c>
      <c r="AG109" t="inlineStr">
        <is>
          <t>100000</t>
        </is>
      </c>
      <c r="AH109" t="inlineStr">
        <is>
          <t>129504</t>
        </is>
      </c>
      <c r="AI109" t="inlineStr">
        <is>
          <t>140000</t>
        </is>
      </c>
      <c r="AJ109" t="inlineStr">
        <is>
          <t>44450</t>
        </is>
      </c>
      <c r="AK109" t="inlineStr">
        <is>
          <t>50000</t>
        </is>
      </c>
      <c r="AL109" t="inlineStr">
        <is>
          <t>0</t>
        </is>
      </c>
      <c r="AM109" t="inlineStr">
        <is>
          <t>0</t>
        </is>
      </c>
      <c r="AN109" t="n">
        <v>181226</v>
      </c>
      <c r="AO109" t="n">
        <v>300000</v>
      </c>
      <c r="AP109" t="inlineStr">
        <is>
          <t>478796</t>
        </is>
      </c>
      <c r="AQ109" t="inlineStr">
        <is>
          <t>915237</t>
        </is>
      </c>
      <c r="AR109" t="inlineStr">
        <is>
          <t>5271</t>
        </is>
      </c>
      <c r="AS109" t="inlineStr">
        <is>
          <t>9936</t>
        </is>
      </c>
      <c r="AT109" t="inlineStr">
        <is>
          <t>75812</t>
        </is>
      </c>
      <c r="AU109" t="inlineStr">
        <is>
          <t>120000</t>
        </is>
      </c>
      <c r="AV109" t="inlineStr">
        <is>
          <t>167296</t>
        </is>
      </c>
      <c r="AW109" t="inlineStr">
        <is>
          <t>300000</t>
        </is>
      </c>
      <c r="AX109" t="inlineStr">
        <is>
          <t>318958</t>
        </is>
      </c>
      <c r="AY109" t="inlineStr">
        <is>
          <t>528000</t>
        </is>
      </c>
      <c r="AZ109" t="n">
        <v>30</v>
      </c>
      <c r="BA109" t="n">
        <v>-2173173</v>
      </c>
      <c r="BB109" t="n">
        <v>-1227360</v>
      </c>
      <c r="BC109" t="inlineStr">
        <is>
          <t>0</t>
        </is>
      </c>
      <c r="BD109" t="inlineStr">
        <is>
          <t>0</t>
        </is>
      </c>
      <c r="BE109" t="n">
        <v>0</v>
      </c>
      <c r="BF109" t="inlineStr">
        <is>
          <t>181226</t>
        </is>
      </c>
      <c r="BG109" t="inlineStr">
        <is>
          <t>0</t>
        </is>
      </c>
      <c r="BH109" t="inlineStr">
        <is>
          <t>300000</t>
        </is>
      </c>
      <c r="BI109" t="inlineStr">
        <is>
          <t>0</t>
        </is>
      </c>
    </row>
    <row r="110">
      <c r="A110" t="inlineStr">
        <is>
          <t>Australia</t>
        </is>
      </c>
      <c r="B110" t="inlineStr">
        <is>
          <t>Mangrove</t>
        </is>
      </c>
      <c r="C110" t="inlineStr">
        <is>
          <t>Restoration</t>
        </is>
      </c>
      <c r="D110" t="inlineStr">
        <is>
          <t>Planting</t>
        </is>
      </c>
      <c r="E110" t="inlineStr">
        <is>
          <t>Small</t>
        </is>
      </c>
      <c r="F110" t="n">
        <v>100</v>
      </c>
      <c r="G110" t="inlineStr">
        <is>
          <t>Opex breakeven</t>
        </is>
      </c>
      <c r="H110" t="n">
        <v>768882542.08165</v>
      </c>
      <c r="I110" t="inlineStr">
        <is>
          <t>AUS</t>
        </is>
      </c>
      <c r="J110" t="n">
        <v>500</v>
      </c>
      <c r="K110" t="inlineStr">
        <is>
          <t>Australia Mangrove Restoration 100</t>
        </is>
      </c>
      <c r="L110" t="inlineStr">
        <is>
          <t>4729486</t>
        </is>
      </c>
      <c r="M110" t="inlineStr">
        <is>
          <t>6438086</t>
        </is>
      </c>
      <c r="N110" t="n">
        <v>0.006151116381437831</v>
      </c>
      <c r="O110" t="n">
        <v>0.008373302354569939</v>
      </c>
      <c r="P110" t="inlineStr">
        <is>
          <t>2369945</t>
        </is>
      </c>
      <c r="Q110" t="inlineStr">
        <is>
          <t>2581117</t>
        </is>
      </c>
      <c r="R110" t="inlineStr">
        <is>
          <t>2359540</t>
        </is>
      </c>
      <c r="S110" t="inlineStr">
        <is>
          <t>3856969</t>
        </is>
      </c>
      <c r="T110" t="n">
        <v>503831</v>
      </c>
      <c r="U110" t="n">
        <v>11656</v>
      </c>
      <c r="V110" t="n">
        <v>507</v>
      </c>
      <c r="W110" t="n">
        <v>507</v>
      </c>
      <c r="X110" t="inlineStr">
        <is>
          <t>70000</t>
        </is>
      </c>
      <c r="Y110" t="inlineStr">
        <is>
          <t>70000</t>
        </is>
      </c>
      <c r="Z110" t="inlineStr">
        <is>
          <t>629559</t>
        </is>
      </c>
      <c r="AA110" t="inlineStr">
        <is>
          <t>667067</t>
        </is>
      </c>
      <c r="AB110" t="inlineStr">
        <is>
          <t>76963</t>
        </is>
      </c>
      <c r="AC110" t="inlineStr">
        <is>
          <t>80000</t>
        </is>
      </c>
      <c r="AD110" t="inlineStr">
        <is>
          <t>313632</t>
        </is>
      </c>
      <c r="AE110" t="inlineStr">
        <is>
          <t>339050</t>
        </is>
      </c>
      <c r="AF110" t="inlineStr">
        <is>
          <t>102235</t>
        </is>
      </c>
      <c r="AG110" t="inlineStr">
        <is>
          <t>115000</t>
        </is>
      </c>
      <c r="AH110" t="inlineStr">
        <is>
          <t>333011</t>
        </is>
      </c>
      <c r="AI110" t="inlineStr">
        <is>
          <t>360000</t>
        </is>
      </c>
      <c r="AJ110" t="inlineStr">
        <is>
          <t>44450</t>
        </is>
      </c>
      <c r="AK110" t="inlineStr">
        <is>
          <t>50000</t>
        </is>
      </c>
      <c r="AL110" t="inlineStr">
        <is>
          <t>800097</t>
        </is>
      </c>
      <c r="AM110" t="inlineStr">
        <is>
          <t>900000</t>
        </is>
      </c>
      <c r="AN110" t="n">
        <v>663313</v>
      </c>
      <c r="AO110" t="n">
        <v>1020000</v>
      </c>
      <c r="AP110" t="inlineStr">
        <is>
          <t>117977</t>
        </is>
      </c>
      <c r="AQ110" t="inlineStr">
        <is>
          <t>199104</t>
        </is>
      </c>
      <c r="AR110" t="inlineStr">
        <is>
          <t>1127</t>
        </is>
      </c>
      <c r="AS110" t="inlineStr">
        <is>
          <t>1865</t>
        </is>
      </c>
      <c r="AT110" t="inlineStr">
        <is>
          <t>75812</t>
        </is>
      </c>
      <c r="AU110" t="inlineStr">
        <is>
          <t>120000</t>
        </is>
      </c>
      <c r="AV110" t="inlineStr">
        <is>
          <t>223062</t>
        </is>
      </c>
      <c r="AW110" t="inlineStr">
        <is>
          <t>400000</t>
        </is>
      </c>
      <c r="AX110" t="inlineStr">
        <is>
          <t>1278249</t>
        </is>
      </c>
      <c r="AY110" t="inlineStr">
        <is>
          <t>2116000</t>
        </is>
      </c>
      <c r="AZ110" t="n">
        <v>363.8967955731845</v>
      </c>
      <c r="BA110" t="n">
        <v>-3856969</v>
      </c>
      <c r="BB110" t="n">
        <v>-2359540</v>
      </c>
      <c r="BC110" t="inlineStr">
        <is>
          <t>0</t>
        </is>
      </c>
      <c r="BD110" t="inlineStr">
        <is>
          <t>0</t>
        </is>
      </c>
      <c r="BE110" t="n">
        <v>0</v>
      </c>
      <c r="BF110" t="inlineStr">
        <is>
          <t>485686</t>
        </is>
      </c>
      <c r="BG110" t="inlineStr">
        <is>
          <t>177627</t>
        </is>
      </c>
      <c r="BH110" t="inlineStr">
        <is>
          <t>804000</t>
        </is>
      </c>
      <c r="BI110" t="inlineStr">
        <is>
          <t>216000</t>
        </is>
      </c>
    </row>
    <row r="111">
      <c r="A111" t="inlineStr">
        <is>
          <t>Australia</t>
        </is>
      </c>
      <c r="B111" t="inlineStr">
        <is>
          <t>Mangrove</t>
        </is>
      </c>
      <c r="C111" t="inlineStr">
        <is>
          <t>Restoration</t>
        </is>
      </c>
      <c r="D111" t="inlineStr">
        <is>
          <t>Hydrology</t>
        </is>
      </c>
      <c r="E111" t="inlineStr">
        <is>
          <t>Small</t>
        </is>
      </c>
      <c r="F111" t="n">
        <v>100</v>
      </c>
      <c r="G111" t="inlineStr">
        <is>
          <t>Opex breakeven</t>
        </is>
      </c>
      <c r="H111" t="n">
        <v>768882542.08165</v>
      </c>
      <c r="I111" t="inlineStr">
        <is>
          <t>AUS</t>
        </is>
      </c>
      <c r="J111" t="n">
        <v>500</v>
      </c>
      <c r="K111" t="inlineStr">
        <is>
          <t>Australia Mangrove Restoration 100</t>
        </is>
      </c>
      <c r="L111" t="inlineStr">
        <is>
          <t>5168481</t>
        </is>
      </c>
      <c r="M111" t="inlineStr">
        <is>
          <t>6941589</t>
        </is>
      </c>
      <c r="N111" t="n">
        <v>0.006722068348706431</v>
      </c>
      <c r="O111" t="n">
        <v>0.009028152702240508</v>
      </c>
      <c r="P111" t="inlineStr">
        <is>
          <t>2725544</t>
        </is>
      </c>
      <c r="Q111" t="inlineStr">
        <is>
          <t>2981117</t>
        </is>
      </c>
      <c r="R111" t="inlineStr">
        <is>
          <t>2442937</t>
        </is>
      </c>
      <c r="S111" t="inlineStr">
        <is>
          <t>3960473</t>
        </is>
      </c>
      <c r="T111" t="n">
        <v>503831</v>
      </c>
      <c r="U111" t="n">
        <v>14570</v>
      </c>
      <c r="V111" t="n">
        <v>443</v>
      </c>
      <c r="W111" t="n">
        <v>443</v>
      </c>
      <c r="X111" t="inlineStr">
        <is>
          <t>70000</t>
        </is>
      </c>
      <c r="Y111" t="inlineStr">
        <is>
          <t>70000</t>
        </is>
      </c>
      <c r="Z111" t="inlineStr">
        <is>
          <t>629559</t>
        </is>
      </c>
      <c r="AA111" t="inlineStr">
        <is>
          <t>667067</t>
        </is>
      </c>
      <c r="AB111" t="inlineStr">
        <is>
          <t>76963</t>
        </is>
      </c>
      <c r="AC111" t="inlineStr">
        <is>
          <t>80000</t>
        </is>
      </c>
      <c r="AD111" t="inlineStr">
        <is>
          <t>313632</t>
        </is>
      </c>
      <c r="AE111" t="inlineStr">
        <is>
          <t>339050</t>
        </is>
      </c>
      <c r="AF111" t="inlineStr">
        <is>
          <t>102235</t>
        </is>
      </c>
      <c r="AG111" t="inlineStr">
        <is>
          <t>115000</t>
        </is>
      </c>
      <c r="AH111" t="inlineStr">
        <is>
          <t>333011</t>
        </is>
      </c>
      <c r="AI111" t="inlineStr">
        <is>
          <t>360000</t>
        </is>
      </c>
      <c r="AJ111" t="inlineStr">
        <is>
          <t>44450</t>
        </is>
      </c>
      <c r="AK111" t="inlineStr">
        <is>
          <t>50000</t>
        </is>
      </c>
      <c r="AL111" t="inlineStr">
        <is>
          <t>1155695</t>
        </is>
      </c>
      <c r="AM111" t="inlineStr">
        <is>
          <t>1300000</t>
        </is>
      </c>
      <c r="AN111" t="n">
        <v>742259</v>
      </c>
      <c r="AO111" t="n">
        <v>1116000</v>
      </c>
      <c r="AP111" t="inlineStr">
        <is>
          <t>122147</t>
        </is>
      </c>
      <c r="AQ111" t="inlineStr">
        <is>
          <t>206141</t>
        </is>
      </c>
      <c r="AR111" t="inlineStr">
        <is>
          <t>1408</t>
        </is>
      </c>
      <c r="AS111" t="inlineStr">
        <is>
          <t>2331</t>
        </is>
      </c>
      <c r="AT111" t="inlineStr">
        <is>
          <t>75812</t>
        </is>
      </c>
      <c r="AU111" t="inlineStr">
        <is>
          <t>120000</t>
        </is>
      </c>
      <c r="AV111" t="inlineStr">
        <is>
          <t>223062</t>
        </is>
      </c>
      <c r="AW111" t="inlineStr">
        <is>
          <t>400000</t>
        </is>
      </c>
      <c r="AX111" t="inlineStr">
        <is>
          <t>1278249</t>
        </is>
      </c>
      <c r="AY111" t="inlineStr">
        <is>
          <t>2116000</t>
        </is>
      </c>
      <c r="AZ111" t="n">
        <v>301.4068606279897</v>
      </c>
      <c r="BA111" t="n">
        <v>-3960473</v>
      </c>
      <c r="BB111" t="n">
        <v>-2442937</v>
      </c>
      <c r="BC111" t="inlineStr">
        <is>
          <t>0</t>
        </is>
      </c>
      <c r="BD111" t="inlineStr">
        <is>
          <t>0</t>
        </is>
      </c>
      <c r="BE111" t="n">
        <v>0</v>
      </c>
      <c r="BF111" t="inlineStr">
        <is>
          <t>485686</t>
        </is>
      </c>
      <c r="BG111" t="inlineStr">
        <is>
          <t>256573</t>
        </is>
      </c>
      <c r="BH111" t="inlineStr">
        <is>
          <t>804000</t>
        </is>
      </c>
      <c r="BI111" t="inlineStr">
        <is>
          <t>312000</t>
        </is>
      </c>
    </row>
    <row r="112">
      <c r="A112" t="inlineStr">
        <is>
          <t>Australia</t>
        </is>
      </c>
      <c r="B112" t="inlineStr">
        <is>
          <t>Mangrove</t>
        </is>
      </c>
      <c r="C112" t="inlineStr">
        <is>
          <t>Restoration</t>
        </is>
      </c>
      <c r="D112" t="inlineStr">
        <is>
          <t>Planting</t>
        </is>
      </c>
      <c r="E112" t="inlineStr">
        <is>
          <t>Small</t>
        </is>
      </c>
      <c r="F112" t="n">
        <v>100</v>
      </c>
      <c r="G112" t="inlineStr">
        <is>
          <t>Market price</t>
        </is>
      </c>
      <c r="H112" t="n">
        <v>768882542.08165</v>
      </c>
      <c r="I112" t="inlineStr">
        <is>
          <t>AUS</t>
        </is>
      </c>
      <c r="J112" t="n">
        <v>500</v>
      </c>
      <c r="K112" t="inlineStr">
        <is>
          <t>Australia Mangrove Restoration 100</t>
        </is>
      </c>
      <c r="L112" t="inlineStr">
        <is>
          <t>4621235</t>
        </is>
      </c>
      <c r="M112" t="inlineStr">
        <is>
          <t>6255396</t>
        </is>
      </c>
      <c r="N112" t="n">
        <v>0.006010326346451571</v>
      </c>
      <c r="O112" t="n">
        <v>0.008135697792102711</v>
      </c>
      <c r="P112" t="inlineStr">
        <is>
          <t>2369945</t>
        </is>
      </c>
      <c r="Q112" t="inlineStr">
        <is>
          <t>2581117</t>
        </is>
      </c>
      <c r="R112" t="inlineStr">
        <is>
          <t>2251289</t>
        </is>
      </c>
      <c r="S112" t="inlineStr">
        <is>
          <t>3674279</t>
        </is>
      </c>
      <c r="T112" t="n">
        <v>503831</v>
      </c>
      <c r="U112" t="n">
        <v>11656</v>
      </c>
      <c r="V112" t="n">
        <v>496</v>
      </c>
      <c r="W112" t="n">
        <v>496</v>
      </c>
      <c r="X112" t="inlineStr">
        <is>
          <t>70000</t>
        </is>
      </c>
      <c r="Y112" t="inlineStr">
        <is>
          <t>70000</t>
        </is>
      </c>
      <c r="Z112" t="inlineStr">
        <is>
          <t>629559</t>
        </is>
      </c>
      <c r="AA112" t="inlineStr">
        <is>
          <t>667067</t>
        </is>
      </c>
      <c r="AB112" t="inlineStr">
        <is>
          <t>76963</t>
        </is>
      </c>
      <c r="AC112" t="inlineStr">
        <is>
          <t>80000</t>
        </is>
      </c>
      <c r="AD112" t="inlineStr">
        <is>
          <t>313632</t>
        </is>
      </c>
      <c r="AE112" t="inlineStr">
        <is>
          <t>339050</t>
        </is>
      </c>
      <c r="AF112" t="inlineStr">
        <is>
          <t>102235</t>
        </is>
      </c>
      <c r="AG112" t="inlineStr">
        <is>
          <t>115000</t>
        </is>
      </c>
      <c r="AH112" t="inlineStr">
        <is>
          <t>333011</t>
        </is>
      </c>
      <c r="AI112" t="inlineStr">
        <is>
          <t>360000</t>
        </is>
      </c>
      <c r="AJ112" t="inlineStr">
        <is>
          <t>44450</t>
        </is>
      </c>
      <c r="AK112" t="inlineStr">
        <is>
          <t>50000</t>
        </is>
      </c>
      <c r="AL112" t="inlineStr">
        <is>
          <t>800097</t>
        </is>
      </c>
      <c r="AM112" t="inlineStr">
        <is>
          <t>900000</t>
        </is>
      </c>
      <c r="AN112" t="n">
        <v>663313</v>
      </c>
      <c r="AO112" t="n">
        <v>1020000</v>
      </c>
      <c r="AP112" t="inlineStr">
        <is>
          <t>9726</t>
        </is>
      </c>
      <c r="AQ112" t="inlineStr">
        <is>
          <t>16414</t>
        </is>
      </c>
      <c r="AR112" t="inlineStr">
        <is>
          <t>1127</t>
        </is>
      </c>
      <c r="AS112" t="inlineStr">
        <is>
          <t>1865</t>
        </is>
      </c>
      <c r="AT112" t="inlineStr">
        <is>
          <t>75812</t>
        </is>
      </c>
      <c r="AU112" t="inlineStr">
        <is>
          <t>120000</t>
        </is>
      </c>
      <c r="AV112" t="inlineStr">
        <is>
          <t>223062</t>
        </is>
      </c>
      <c r="AW112" t="inlineStr">
        <is>
          <t>400000</t>
        </is>
      </c>
      <c r="AX112" t="inlineStr">
        <is>
          <t>1278249</t>
        </is>
      </c>
      <c r="AY112" t="inlineStr">
        <is>
          <t>2116000</t>
        </is>
      </c>
      <c r="AZ112" t="n">
        <v>30</v>
      </c>
      <c r="BA112" t="n">
        <v>-3674279</v>
      </c>
      <c r="BB112" t="n">
        <v>-2251289</v>
      </c>
      <c r="BC112" t="inlineStr">
        <is>
          <t>0</t>
        </is>
      </c>
      <c r="BD112" t="inlineStr">
        <is>
          <t>0</t>
        </is>
      </c>
      <c r="BE112" t="n">
        <v>0</v>
      </c>
      <c r="BF112" t="inlineStr">
        <is>
          <t>485686</t>
        </is>
      </c>
      <c r="BG112" t="inlineStr">
        <is>
          <t>177627</t>
        </is>
      </c>
      <c r="BH112" t="inlineStr">
        <is>
          <t>804000</t>
        </is>
      </c>
      <c r="BI112" t="inlineStr">
        <is>
          <t>216000</t>
        </is>
      </c>
    </row>
    <row r="113">
      <c r="A113" t="inlineStr">
        <is>
          <t>Australia</t>
        </is>
      </c>
      <c r="B113" t="inlineStr">
        <is>
          <t>Mangrove</t>
        </is>
      </c>
      <c r="C113" t="inlineStr">
        <is>
          <t>Restoration</t>
        </is>
      </c>
      <c r="D113" t="inlineStr">
        <is>
          <t>Hydrology</t>
        </is>
      </c>
      <c r="E113" t="inlineStr">
        <is>
          <t>Small</t>
        </is>
      </c>
      <c r="F113" t="n">
        <v>100</v>
      </c>
      <c r="G113" t="inlineStr">
        <is>
          <t>Market price</t>
        </is>
      </c>
      <c r="H113" t="n">
        <v>768882542.08165</v>
      </c>
      <c r="I113" t="inlineStr">
        <is>
          <t>AUS</t>
        </is>
      </c>
      <c r="J113" t="n">
        <v>500</v>
      </c>
      <c r="K113" t="inlineStr">
        <is>
          <t>Australia Mangrove Restoration 100</t>
        </is>
      </c>
      <c r="L113" t="inlineStr">
        <is>
          <t>5058492</t>
        </is>
      </c>
      <c r="M113" t="inlineStr">
        <is>
          <t>6755966</t>
        </is>
      </c>
      <c r="N113" t="n">
        <v>0.006579017890437189</v>
      </c>
      <c r="O113" t="n">
        <v>0.008786733512909652</v>
      </c>
      <c r="P113" t="inlineStr">
        <is>
          <t>2725544</t>
        </is>
      </c>
      <c r="Q113" t="inlineStr">
        <is>
          <t>2981117</t>
        </is>
      </c>
      <c r="R113" t="inlineStr">
        <is>
          <t>2332948</t>
        </is>
      </c>
      <c r="S113" t="inlineStr">
        <is>
          <t>3774849</t>
        </is>
      </c>
      <c r="T113" t="n">
        <v>503831</v>
      </c>
      <c r="U113" t="n">
        <v>14570</v>
      </c>
      <c r="V113" t="n">
        <v>434</v>
      </c>
      <c r="W113" t="n">
        <v>434</v>
      </c>
      <c r="X113" t="inlineStr">
        <is>
          <t>70000</t>
        </is>
      </c>
      <c r="Y113" t="inlineStr">
        <is>
          <t>70000</t>
        </is>
      </c>
      <c r="Z113" t="inlineStr">
        <is>
          <t>629559</t>
        </is>
      </c>
      <c r="AA113" t="inlineStr">
        <is>
          <t>667067</t>
        </is>
      </c>
      <c r="AB113" t="inlineStr">
        <is>
          <t>76963</t>
        </is>
      </c>
      <c r="AC113" t="inlineStr">
        <is>
          <t>80000</t>
        </is>
      </c>
      <c r="AD113" t="inlineStr">
        <is>
          <t>313632</t>
        </is>
      </c>
      <c r="AE113" t="inlineStr">
        <is>
          <t>339050</t>
        </is>
      </c>
      <c r="AF113" t="inlineStr">
        <is>
          <t>102235</t>
        </is>
      </c>
      <c r="AG113" t="inlineStr">
        <is>
          <t>115000</t>
        </is>
      </c>
      <c r="AH113" t="inlineStr">
        <is>
          <t>333011</t>
        </is>
      </c>
      <c r="AI113" t="inlineStr">
        <is>
          <t>360000</t>
        </is>
      </c>
      <c r="AJ113" t="inlineStr">
        <is>
          <t>44450</t>
        </is>
      </c>
      <c r="AK113" t="inlineStr">
        <is>
          <t>50000</t>
        </is>
      </c>
      <c r="AL113" t="inlineStr">
        <is>
          <t>1155695</t>
        </is>
      </c>
      <c r="AM113" t="inlineStr">
        <is>
          <t>1300000</t>
        </is>
      </c>
      <c r="AN113" t="n">
        <v>742259</v>
      </c>
      <c r="AO113" t="n">
        <v>1116000</v>
      </c>
      <c r="AP113" t="inlineStr">
        <is>
          <t>12158</t>
        </is>
      </c>
      <c r="AQ113" t="inlineStr">
        <is>
          <t>20518</t>
        </is>
      </c>
      <c r="AR113" t="inlineStr">
        <is>
          <t>1408</t>
        </is>
      </c>
      <c r="AS113" t="inlineStr">
        <is>
          <t>2331</t>
        </is>
      </c>
      <c r="AT113" t="inlineStr">
        <is>
          <t>75812</t>
        </is>
      </c>
      <c r="AU113" t="inlineStr">
        <is>
          <t>120000</t>
        </is>
      </c>
      <c r="AV113" t="inlineStr">
        <is>
          <t>223062</t>
        </is>
      </c>
      <c r="AW113" t="inlineStr">
        <is>
          <t>400000</t>
        </is>
      </c>
      <c r="AX113" t="inlineStr">
        <is>
          <t>1278249</t>
        </is>
      </c>
      <c r="AY113" t="inlineStr">
        <is>
          <t>2116000</t>
        </is>
      </c>
      <c r="AZ113" t="n">
        <v>30</v>
      </c>
      <c r="BA113" t="n">
        <v>-3774849</v>
      </c>
      <c r="BB113" t="n">
        <v>-2332948</v>
      </c>
      <c r="BC113" t="inlineStr">
        <is>
          <t>0</t>
        </is>
      </c>
      <c r="BD113" t="inlineStr">
        <is>
          <t>0</t>
        </is>
      </c>
      <c r="BE113" t="n">
        <v>0</v>
      </c>
      <c r="BF113" t="inlineStr">
        <is>
          <t>485686</t>
        </is>
      </c>
      <c r="BG113" t="inlineStr">
        <is>
          <t>256573</t>
        </is>
      </c>
      <c r="BH113" t="inlineStr">
        <is>
          <t>804000</t>
        </is>
      </c>
      <c r="BI113" t="inlineStr">
        <is>
          <t>312000</t>
        </is>
      </c>
    </row>
    <row r="114">
      <c r="A114" t="inlineStr">
        <is>
          <t>Australia</t>
        </is>
      </c>
      <c r="B114" t="inlineStr">
        <is>
          <t>Mangrove</t>
        </is>
      </c>
      <c r="C114" t="inlineStr">
        <is>
          <t>Restoration</t>
        </is>
      </c>
      <c r="D114" t="inlineStr">
        <is>
          <t>Planting</t>
        </is>
      </c>
      <c r="E114" t="inlineStr">
        <is>
          <t>Medium</t>
        </is>
      </c>
      <c r="F114" t="n">
        <v>500</v>
      </c>
      <c r="G114" t="inlineStr">
        <is>
          <t>Opex breakeven</t>
        </is>
      </c>
      <c r="H114" t="n">
        <v>768882542.08165</v>
      </c>
      <c r="I114" t="inlineStr">
        <is>
          <t>AUS</t>
        </is>
      </c>
      <c r="J114" t="n">
        <v>500</v>
      </c>
      <c r="K114" t="inlineStr">
        <is>
          <t>Australia Mangrove Restoration 500</t>
        </is>
      </c>
      <c r="L114" t="inlineStr">
        <is>
          <t>8587400</t>
        </is>
      </c>
      <c r="M114" t="inlineStr">
        <is>
          <t>10973867</t>
        </is>
      </c>
      <c r="N114" t="n">
        <v>0.01116867600706699</v>
      </c>
      <c r="O114" t="n">
        <v>0.01427248818823441</v>
      </c>
      <c r="P114" t="inlineStr">
        <is>
          <t>5493400</t>
        </is>
      </c>
      <c r="Q114" t="inlineStr">
        <is>
          <t>6181117</t>
        </is>
      </c>
      <c r="R114" t="inlineStr">
        <is>
          <t>3094000</t>
        </is>
      </c>
      <c r="S114" t="inlineStr">
        <is>
          <t>4792751</t>
        </is>
      </c>
      <c r="T114" t="n">
        <v>503831</v>
      </c>
      <c r="U114" t="n">
        <v>56823</v>
      </c>
      <c r="V114" t="n">
        <v>189</v>
      </c>
      <c r="W114" t="n">
        <v>189</v>
      </c>
      <c r="X114" t="inlineStr">
        <is>
          <t>70000</t>
        </is>
      </c>
      <c r="Y114" t="inlineStr">
        <is>
          <t>70000</t>
        </is>
      </c>
      <c r="Z114" t="inlineStr">
        <is>
          <t>629559</t>
        </is>
      </c>
      <c r="AA114" t="inlineStr">
        <is>
          <t>667067</t>
        </is>
      </c>
      <c r="AB114" t="inlineStr">
        <is>
          <t>76963</t>
        </is>
      </c>
      <c r="AC114" t="inlineStr">
        <is>
          <t>80000</t>
        </is>
      </c>
      <c r="AD114" t="inlineStr">
        <is>
          <t>313632</t>
        </is>
      </c>
      <c r="AE114" t="inlineStr">
        <is>
          <t>339050</t>
        </is>
      </c>
      <c r="AF114" t="inlineStr">
        <is>
          <t>102235</t>
        </is>
      </c>
      <c r="AG114" t="inlineStr">
        <is>
          <t>115000</t>
        </is>
      </c>
      <c r="AH114" t="inlineStr">
        <is>
          <t>333011</t>
        </is>
      </c>
      <c r="AI114" t="inlineStr">
        <is>
          <t>360000</t>
        </is>
      </c>
      <c r="AJ114" t="inlineStr">
        <is>
          <t>44450</t>
        </is>
      </c>
      <c r="AK114" t="inlineStr">
        <is>
          <t>50000</t>
        </is>
      </c>
      <c r="AL114" t="inlineStr">
        <is>
          <t>3923551</t>
        </is>
      </c>
      <c r="AM114" t="inlineStr">
        <is>
          <t>4500000</t>
        </is>
      </c>
      <c r="AN114" t="n">
        <v>1356743</v>
      </c>
      <c r="AO114" t="n">
        <v>1884000</v>
      </c>
      <c r="AP114" t="inlineStr">
        <is>
          <t>154700</t>
        </is>
      </c>
      <c r="AQ114" t="inlineStr">
        <is>
          <t>263659</t>
        </is>
      </c>
      <c r="AR114" t="inlineStr">
        <is>
          <t>5434</t>
        </is>
      </c>
      <c r="AS114" t="inlineStr">
        <is>
          <t>9092</t>
        </is>
      </c>
      <c r="AT114" t="inlineStr">
        <is>
          <t>75812</t>
        </is>
      </c>
      <c r="AU114" t="inlineStr">
        <is>
          <t>120000</t>
        </is>
      </c>
      <c r="AV114" t="inlineStr">
        <is>
          <t>223062</t>
        </is>
      </c>
      <c r="AW114" t="inlineStr">
        <is>
          <t>400000</t>
        </is>
      </c>
      <c r="AX114" t="inlineStr">
        <is>
          <t>1278249</t>
        </is>
      </c>
      <c r="AY114" t="inlineStr">
        <is>
          <t>2116000</t>
        </is>
      </c>
      <c r="AZ114" t="n">
        <v>98.50631438216944</v>
      </c>
      <c r="BA114" t="n">
        <v>-4792751</v>
      </c>
      <c r="BB114" t="n">
        <v>-3094000</v>
      </c>
      <c r="BC114" t="inlineStr">
        <is>
          <t>0</t>
        </is>
      </c>
      <c r="BD114" t="inlineStr">
        <is>
          <t>0</t>
        </is>
      </c>
      <c r="BE114" t="n">
        <v>0</v>
      </c>
      <c r="BF114" t="inlineStr">
        <is>
          <t>485686</t>
        </is>
      </c>
      <c r="BG114" t="inlineStr">
        <is>
          <t>871057</t>
        </is>
      </c>
      <c r="BH114" t="inlineStr">
        <is>
          <t>804000</t>
        </is>
      </c>
      <c r="BI114" t="inlineStr">
        <is>
          <t>1080000</t>
        </is>
      </c>
    </row>
    <row r="115">
      <c r="A115" t="inlineStr">
        <is>
          <t>Australia</t>
        </is>
      </c>
      <c r="B115" t="inlineStr">
        <is>
          <t>Mangrove</t>
        </is>
      </c>
      <c r="C115" t="inlineStr">
        <is>
          <t>Restoration</t>
        </is>
      </c>
      <c r="D115" t="inlineStr">
        <is>
          <t>Hydrology</t>
        </is>
      </c>
      <c r="E115" t="inlineStr">
        <is>
          <t>Medium</t>
        </is>
      </c>
      <c r="F115" t="n">
        <v>500</v>
      </c>
      <c r="G115" t="inlineStr">
        <is>
          <t>Opex breakeven</t>
        </is>
      </c>
      <c r="H115" t="n">
        <v>768882542.08165</v>
      </c>
      <c r="I115" t="inlineStr">
        <is>
          <t>AUS</t>
        </is>
      </c>
      <c r="J115" t="n">
        <v>500</v>
      </c>
      <c r="K115" t="inlineStr">
        <is>
          <t>Australia Mangrove Restoration 500</t>
        </is>
      </c>
      <c r="L115" t="inlineStr">
        <is>
          <t>10740142</t>
        </is>
      </c>
      <c r="M115" t="inlineStr">
        <is>
          <t>13490989</t>
        </is>
      </c>
      <c r="N115" t="n">
        <v>0.01396850807786903</v>
      </c>
      <c r="O115" t="n">
        <v>0.01754622879520049</v>
      </c>
      <c r="P115" t="inlineStr">
        <is>
          <t>7237201</t>
        </is>
      </c>
      <c r="Q115" t="inlineStr">
        <is>
          <t>8181117</t>
        </is>
      </c>
      <c r="R115" t="inlineStr">
        <is>
          <t>3502942</t>
        </is>
      </c>
      <c r="S115" t="inlineStr">
        <is>
          <t>5309872</t>
        </is>
      </c>
      <c r="T115" t="n">
        <v>503831</v>
      </c>
      <c r="U115" t="n">
        <v>71029</v>
      </c>
      <c r="V115" t="n">
        <v>189</v>
      </c>
      <c r="W115" t="n">
        <v>189</v>
      </c>
      <c r="X115" t="inlineStr">
        <is>
          <t>70000</t>
        </is>
      </c>
      <c r="Y115" t="inlineStr">
        <is>
          <t>70000</t>
        </is>
      </c>
      <c r="Z115" t="inlineStr">
        <is>
          <t>629559</t>
        </is>
      </c>
      <c r="AA115" t="inlineStr">
        <is>
          <t>667067</t>
        </is>
      </c>
      <c r="AB115" t="inlineStr">
        <is>
          <t>76963</t>
        </is>
      </c>
      <c r="AC115" t="inlineStr">
        <is>
          <t>80000</t>
        </is>
      </c>
      <c r="AD115" t="inlineStr">
        <is>
          <t>313632</t>
        </is>
      </c>
      <c r="AE115" t="inlineStr">
        <is>
          <t>339050</t>
        </is>
      </c>
      <c r="AF115" t="inlineStr">
        <is>
          <t>102235</t>
        </is>
      </c>
      <c r="AG115" t="inlineStr">
        <is>
          <t>115000</t>
        </is>
      </c>
      <c r="AH115" t="inlineStr">
        <is>
          <t>333011</t>
        </is>
      </c>
      <c r="AI115" t="inlineStr">
        <is>
          <t>360000</t>
        </is>
      </c>
      <c r="AJ115" t="inlineStr">
        <is>
          <t>44450</t>
        </is>
      </c>
      <c r="AK115" t="inlineStr">
        <is>
          <t>50000</t>
        </is>
      </c>
      <c r="AL115" t="inlineStr">
        <is>
          <t>5667352</t>
        </is>
      </c>
      <c r="AM115" t="inlineStr">
        <is>
          <t>6500000</t>
        </is>
      </c>
      <c r="AN115" t="n">
        <v>1743879</v>
      </c>
      <c r="AO115" t="n">
        <v>2364000</v>
      </c>
      <c r="AP115" t="inlineStr">
        <is>
          <t>175147</t>
        </is>
      </c>
      <c r="AQ115" t="inlineStr">
        <is>
          <t>298508</t>
        </is>
      </c>
      <c r="AR115" t="inlineStr">
        <is>
          <t>6792</t>
        </is>
      </c>
      <c r="AS115" t="inlineStr">
        <is>
          <t>11365</t>
        </is>
      </c>
      <c r="AT115" t="inlineStr">
        <is>
          <t>75812</t>
        </is>
      </c>
      <c r="AU115" t="inlineStr">
        <is>
          <t>120000</t>
        </is>
      </c>
      <c r="AV115" t="inlineStr">
        <is>
          <t>223062</t>
        </is>
      </c>
      <c r="AW115" t="inlineStr">
        <is>
          <t>400000</t>
        </is>
      </c>
      <c r="AX115" t="inlineStr">
        <is>
          <t>1278249</t>
        </is>
      </c>
      <c r="AY115" t="inlineStr">
        <is>
          <t>2116000</t>
        </is>
      </c>
      <c r="AZ115" t="n">
        <v>89.2209181228873</v>
      </c>
      <c r="BA115" t="n">
        <v>-5309872</v>
      </c>
      <c r="BB115" t="n">
        <v>-3502942</v>
      </c>
      <c r="BC115" t="inlineStr">
        <is>
          <t>0</t>
        </is>
      </c>
      <c r="BD115" t="inlineStr">
        <is>
          <t>0</t>
        </is>
      </c>
      <c r="BE115" t="n">
        <v>0</v>
      </c>
      <c r="BF115" t="inlineStr">
        <is>
          <t>485686</t>
        </is>
      </c>
      <c r="BG115" t="inlineStr">
        <is>
          <t>1258193</t>
        </is>
      </c>
      <c r="BH115" t="inlineStr">
        <is>
          <t>804000</t>
        </is>
      </c>
      <c r="BI115" t="inlineStr">
        <is>
          <t>1560000</t>
        </is>
      </c>
    </row>
    <row r="116">
      <c r="A116" t="inlineStr">
        <is>
          <t>Australia</t>
        </is>
      </c>
      <c r="B116" t="inlineStr">
        <is>
          <t>Mangrove</t>
        </is>
      </c>
      <c r="C116" t="inlineStr">
        <is>
          <t>Restoration</t>
        </is>
      </c>
      <c r="D116" t="inlineStr">
        <is>
          <t>Planting</t>
        </is>
      </c>
      <c r="E116" t="inlineStr">
        <is>
          <t>Medium</t>
        </is>
      </c>
      <c r="F116" t="n">
        <v>500</v>
      </c>
      <c r="G116" t="inlineStr">
        <is>
          <t>Market price</t>
        </is>
      </c>
      <c r="H116" t="n">
        <v>768882542.08165</v>
      </c>
      <c r="I116" t="inlineStr">
        <is>
          <t>AUS</t>
        </is>
      </c>
      <c r="J116" t="n">
        <v>500</v>
      </c>
      <c r="K116" t="inlineStr">
        <is>
          <t>Australia Mangrove Restoration 500</t>
        </is>
      </c>
      <c r="L116" t="inlineStr">
        <is>
          <t>8479814</t>
        </is>
      </c>
      <c r="M116" t="inlineStr">
        <is>
          <t>10790505</t>
        </is>
      </c>
      <c r="N116" t="n">
        <v>0.01102875086361306</v>
      </c>
      <c r="O116" t="n">
        <v>0.01403400963011347</v>
      </c>
      <c r="P116" t="inlineStr">
        <is>
          <t>5493400</t>
        </is>
      </c>
      <c r="Q116" t="inlineStr">
        <is>
          <t>6181117</t>
        </is>
      </c>
      <c r="R116" t="inlineStr">
        <is>
          <t>2986414</t>
        </is>
      </c>
      <c r="S116" t="inlineStr">
        <is>
          <t>4609389</t>
        </is>
      </c>
      <c r="T116" t="n">
        <v>503831</v>
      </c>
      <c r="U116" t="n">
        <v>56823</v>
      </c>
      <c r="V116" t="n">
        <v>187</v>
      </c>
      <c r="W116" t="n">
        <v>187</v>
      </c>
      <c r="X116" t="inlineStr">
        <is>
          <t>70000</t>
        </is>
      </c>
      <c r="Y116" t="inlineStr">
        <is>
          <t>70000</t>
        </is>
      </c>
      <c r="Z116" t="inlineStr">
        <is>
          <t>629559</t>
        </is>
      </c>
      <c r="AA116" t="inlineStr">
        <is>
          <t>667067</t>
        </is>
      </c>
      <c r="AB116" t="inlineStr">
        <is>
          <t>76963</t>
        </is>
      </c>
      <c r="AC116" t="inlineStr">
        <is>
          <t>80000</t>
        </is>
      </c>
      <c r="AD116" t="inlineStr">
        <is>
          <t>313632</t>
        </is>
      </c>
      <c r="AE116" t="inlineStr">
        <is>
          <t>339050</t>
        </is>
      </c>
      <c r="AF116" t="inlineStr">
        <is>
          <t>102235</t>
        </is>
      </c>
      <c r="AG116" t="inlineStr">
        <is>
          <t>115000</t>
        </is>
      </c>
      <c r="AH116" t="inlineStr">
        <is>
          <t>333011</t>
        </is>
      </c>
      <c r="AI116" t="inlineStr">
        <is>
          <t>360000</t>
        </is>
      </c>
      <c r="AJ116" t="inlineStr">
        <is>
          <t>44450</t>
        </is>
      </c>
      <c r="AK116" t="inlineStr">
        <is>
          <t>50000</t>
        </is>
      </c>
      <c r="AL116" t="inlineStr">
        <is>
          <t>3923551</t>
        </is>
      </c>
      <c r="AM116" t="inlineStr">
        <is>
          <t>4500000</t>
        </is>
      </c>
      <c r="AN116" t="n">
        <v>1356743</v>
      </c>
      <c r="AO116" t="n">
        <v>1884000</v>
      </c>
      <c r="AP116" t="inlineStr">
        <is>
          <t>47114</t>
        </is>
      </c>
      <c r="AQ116" t="inlineStr">
        <is>
          <t>80297</t>
        </is>
      </c>
      <c r="AR116" t="inlineStr">
        <is>
          <t>5434</t>
        </is>
      </c>
      <c r="AS116" t="inlineStr">
        <is>
          <t>9092</t>
        </is>
      </c>
      <c r="AT116" t="inlineStr">
        <is>
          <t>75812</t>
        </is>
      </c>
      <c r="AU116" t="inlineStr">
        <is>
          <t>120000</t>
        </is>
      </c>
      <c r="AV116" t="inlineStr">
        <is>
          <t>223062</t>
        </is>
      </c>
      <c r="AW116" t="inlineStr">
        <is>
          <t>400000</t>
        </is>
      </c>
      <c r="AX116" t="inlineStr">
        <is>
          <t>1278249</t>
        </is>
      </c>
      <c r="AY116" t="inlineStr">
        <is>
          <t>2116000</t>
        </is>
      </c>
      <c r="AZ116" t="n">
        <v>30</v>
      </c>
      <c r="BA116" t="n">
        <v>-4609389</v>
      </c>
      <c r="BB116" t="n">
        <v>-2986414</v>
      </c>
      <c r="BC116" t="inlineStr">
        <is>
          <t>0</t>
        </is>
      </c>
      <c r="BD116" t="inlineStr">
        <is>
          <t>0</t>
        </is>
      </c>
      <c r="BE116" t="n">
        <v>0</v>
      </c>
      <c r="BF116" t="inlineStr">
        <is>
          <t>485686</t>
        </is>
      </c>
      <c r="BG116" t="inlineStr">
        <is>
          <t>871057</t>
        </is>
      </c>
      <c r="BH116" t="inlineStr">
        <is>
          <t>804000</t>
        </is>
      </c>
      <c r="BI116" t="inlineStr">
        <is>
          <t>1080000</t>
        </is>
      </c>
    </row>
    <row r="117">
      <c r="A117" t="inlineStr">
        <is>
          <t>Australia</t>
        </is>
      </c>
      <c r="B117" t="inlineStr">
        <is>
          <t>Mangrove</t>
        </is>
      </c>
      <c r="C117" t="inlineStr">
        <is>
          <t>Restoration</t>
        </is>
      </c>
      <c r="D117" t="inlineStr">
        <is>
          <t>Hydrology</t>
        </is>
      </c>
      <c r="E117" t="inlineStr">
        <is>
          <t>Medium</t>
        </is>
      </c>
      <c r="F117" t="n">
        <v>500</v>
      </c>
      <c r="G117" t="inlineStr">
        <is>
          <t>Market price</t>
        </is>
      </c>
      <c r="H117" t="n">
        <v>768882542.08165</v>
      </c>
      <c r="I117" t="inlineStr">
        <is>
          <t>AUS</t>
        </is>
      </c>
      <c r="J117" t="n">
        <v>500</v>
      </c>
      <c r="K117" t="inlineStr">
        <is>
          <t>Australia Mangrove Restoration 500</t>
        </is>
      </c>
      <c r="L117" t="inlineStr">
        <is>
          <t>10623888</t>
        </is>
      </c>
      <c r="M117" t="inlineStr">
        <is>
          <t>13292853</t>
        </is>
      </c>
      <c r="N117" t="n">
        <v>0.01381730943095313</v>
      </c>
      <c r="O117" t="n">
        <v>0.01728853533858542</v>
      </c>
      <c r="P117" t="inlineStr">
        <is>
          <t>7237201</t>
        </is>
      </c>
      <c r="Q117" t="inlineStr">
        <is>
          <t>8181117</t>
        </is>
      </c>
      <c r="R117" t="inlineStr">
        <is>
          <t>3386687</t>
        </is>
      </c>
      <c r="S117" t="inlineStr">
        <is>
          <t>5111736</t>
        </is>
      </c>
      <c r="T117" t="n">
        <v>503831</v>
      </c>
      <c r="U117" t="n">
        <v>71029</v>
      </c>
      <c r="V117" t="n">
        <v>187</v>
      </c>
      <c r="W117" t="n">
        <v>187</v>
      </c>
      <c r="X117" t="inlineStr">
        <is>
          <t>70000</t>
        </is>
      </c>
      <c r="Y117" t="inlineStr">
        <is>
          <t>70000</t>
        </is>
      </c>
      <c r="Z117" t="inlineStr">
        <is>
          <t>629559</t>
        </is>
      </c>
      <c r="AA117" t="inlineStr">
        <is>
          <t>667067</t>
        </is>
      </c>
      <c r="AB117" t="inlineStr">
        <is>
          <t>76963</t>
        </is>
      </c>
      <c r="AC117" t="inlineStr">
        <is>
          <t>80000</t>
        </is>
      </c>
      <c r="AD117" t="inlineStr">
        <is>
          <t>313632</t>
        </is>
      </c>
      <c r="AE117" t="inlineStr">
        <is>
          <t>339050</t>
        </is>
      </c>
      <c r="AF117" t="inlineStr">
        <is>
          <t>102235</t>
        </is>
      </c>
      <c r="AG117" t="inlineStr">
        <is>
          <t>115000</t>
        </is>
      </c>
      <c r="AH117" t="inlineStr">
        <is>
          <t>333011</t>
        </is>
      </c>
      <c r="AI117" t="inlineStr">
        <is>
          <t>360000</t>
        </is>
      </c>
      <c r="AJ117" t="inlineStr">
        <is>
          <t>44450</t>
        </is>
      </c>
      <c r="AK117" t="inlineStr">
        <is>
          <t>50000</t>
        </is>
      </c>
      <c r="AL117" t="inlineStr">
        <is>
          <t>5667352</t>
        </is>
      </c>
      <c r="AM117" t="inlineStr">
        <is>
          <t>6500000</t>
        </is>
      </c>
      <c r="AN117" t="n">
        <v>1743879</v>
      </c>
      <c r="AO117" t="n">
        <v>2364000</v>
      </c>
      <c r="AP117" t="inlineStr">
        <is>
          <t>58892</t>
        </is>
      </c>
      <c r="AQ117" t="inlineStr">
        <is>
          <t>100371</t>
        </is>
      </c>
      <c r="AR117" t="inlineStr">
        <is>
          <t>6792</t>
        </is>
      </c>
      <c r="AS117" t="inlineStr">
        <is>
          <t>11365</t>
        </is>
      </c>
      <c r="AT117" t="inlineStr">
        <is>
          <t>75812</t>
        </is>
      </c>
      <c r="AU117" t="inlineStr">
        <is>
          <t>120000</t>
        </is>
      </c>
      <c r="AV117" t="inlineStr">
        <is>
          <t>223062</t>
        </is>
      </c>
      <c r="AW117" t="inlineStr">
        <is>
          <t>400000</t>
        </is>
      </c>
      <c r="AX117" t="inlineStr">
        <is>
          <t>1278249</t>
        </is>
      </c>
      <c r="AY117" t="inlineStr">
        <is>
          <t>2116000</t>
        </is>
      </c>
      <c r="AZ117" t="n">
        <v>30</v>
      </c>
      <c r="BA117" t="n">
        <v>-5111736</v>
      </c>
      <c r="BB117" t="n">
        <v>-3386687</v>
      </c>
      <c r="BC117" t="inlineStr">
        <is>
          <t>0</t>
        </is>
      </c>
      <c r="BD117" t="inlineStr">
        <is>
          <t>0</t>
        </is>
      </c>
      <c r="BE117" t="n">
        <v>0</v>
      </c>
      <c r="BF117" t="inlineStr">
        <is>
          <t>485686</t>
        </is>
      </c>
      <c r="BG117" t="inlineStr">
        <is>
          <t>1258193</t>
        </is>
      </c>
      <c r="BH117" t="inlineStr">
        <is>
          <t>804000</t>
        </is>
      </c>
      <c r="BI117" t="inlineStr">
        <is>
          <t>1560000</t>
        </is>
      </c>
    </row>
    <row r="118">
      <c r="A118" t="inlineStr">
        <is>
          <t>Australia</t>
        </is>
      </c>
      <c r="B118" t="inlineStr">
        <is>
          <t>Mangrove</t>
        </is>
      </c>
      <c r="C118" t="inlineStr">
        <is>
          <t>Restoration</t>
        </is>
      </c>
      <c r="D118" t="inlineStr">
        <is>
          <t>Planting</t>
        </is>
      </c>
      <c r="E118" t="inlineStr">
        <is>
          <t>Large</t>
        </is>
      </c>
      <c r="F118" t="n">
        <v>1000</v>
      </c>
      <c r="G118" t="inlineStr">
        <is>
          <t>Opex breakeven</t>
        </is>
      </c>
      <c r="H118" t="n">
        <v>768882542.08165</v>
      </c>
      <c r="I118" t="inlineStr">
        <is>
          <t>AUS</t>
        </is>
      </c>
      <c r="J118" t="n">
        <v>500</v>
      </c>
      <c r="K118" t="inlineStr">
        <is>
          <t>Australia Mangrove Restoration 1000</t>
        </is>
      </c>
      <c r="L118" t="inlineStr">
        <is>
          <t>13144546</t>
        </is>
      </c>
      <c r="M118" t="inlineStr">
        <is>
          <t>16721141</t>
        </is>
      </c>
      <c r="N118" t="n">
        <v>0.0170956489198114</v>
      </c>
      <c r="O118" t="n">
        <v>0.02174732821313601</v>
      </c>
      <c r="P118" t="inlineStr">
        <is>
          <t>9197906</t>
        </is>
      </c>
      <c r="Q118" t="inlineStr">
        <is>
          <t>10761117</t>
        </is>
      </c>
      <c r="R118" t="inlineStr">
        <is>
          <t>3946640</t>
        </is>
      </c>
      <c r="S118" t="inlineStr">
        <is>
          <t>5960025</t>
        </is>
      </c>
      <c r="T118" t="n">
        <v>503831</v>
      </c>
      <c r="U118" t="n">
        <v>107818</v>
      </c>
      <c r="V118" t="n">
        <v>152</v>
      </c>
      <c r="W118" t="n">
        <v>152</v>
      </c>
      <c r="X118" t="inlineStr">
        <is>
          <t>70000</t>
        </is>
      </c>
      <c r="Y118" t="inlineStr">
        <is>
          <t>70000</t>
        </is>
      </c>
      <c r="Z118" t="inlineStr">
        <is>
          <t>629559</t>
        </is>
      </c>
      <c r="AA118" t="inlineStr">
        <is>
          <t>667067</t>
        </is>
      </c>
      <c r="AB118" t="inlineStr">
        <is>
          <t>153925</t>
        </is>
      </c>
      <c r="AC118" t="inlineStr">
        <is>
          <t>160000</t>
        </is>
      </c>
      <c r="AD118" t="inlineStr">
        <is>
          <t>313632</t>
        </is>
      </c>
      <c r="AE118" t="inlineStr">
        <is>
          <t>339050</t>
        </is>
      </c>
      <c r="AF118" t="inlineStr">
        <is>
          <t>102235</t>
        </is>
      </c>
      <c r="AG118" t="inlineStr">
        <is>
          <t>115000</t>
        </is>
      </c>
      <c r="AH118" t="inlineStr">
        <is>
          <t>333011</t>
        </is>
      </c>
      <c r="AI118" t="inlineStr">
        <is>
          <t>360000</t>
        </is>
      </c>
      <c r="AJ118" t="inlineStr">
        <is>
          <t>44450</t>
        </is>
      </c>
      <c r="AK118" t="inlineStr">
        <is>
          <t>50000</t>
        </is>
      </c>
      <c r="AL118" t="inlineStr">
        <is>
          <t>7551095</t>
        </is>
      </c>
      <c r="AM118" t="inlineStr">
        <is>
          <t>9000000</t>
        </is>
      </c>
      <c r="AN118" t="n">
        <v>2162084</v>
      </c>
      <c r="AO118" t="n">
        <v>2964000</v>
      </c>
      <c r="AP118" t="inlineStr">
        <is>
          <t>197332</t>
        </is>
      </c>
      <c r="AQ118" t="inlineStr">
        <is>
          <t>342774</t>
        </is>
      </c>
      <c r="AR118" t="inlineStr">
        <is>
          <t>10101</t>
        </is>
      </c>
      <c r="AS118" t="inlineStr">
        <is>
          <t>17251</t>
        </is>
      </c>
      <c r="AT118" t="inlineStr">
        <is>
          <t>75812</t>
        </is>
      </c>
      <c r="AU118" t="inlineStr">
        <is>
          <t>120000</t>
        </is>
      </c>
      <c r="AV118" t="inlineStr">
        <is>
          <t>223062</t>
        </is>
      </c>
      <c r="AW118" t="inlineStr">
        <is>
          <t>400000</t>
        </is>
      </c>
      <c r="AX118" t="inlineStr">
        <is>
          <t>1278249</t>
        </is>
      </c>
      <c r="AY118" t="inlineStr">
        <is>
          <t>2116000</t>
        </is>
      </c>
      <c r="AZ118" t="n">
        <v>67.04021205338306</v>
      </c>
      <c r="BA118" t="n">
        <v>-5960025</v>
      </c>
      <c r="BB118" t="n">
        <v>-3946640</v>
      </c>
      <c r="BC118" t="inlineStr">
        <is>
          <t>0</t>
        </is>
      </c>
      <c r="BD118" t="inlineStr">
        <is>
          <t>0</t>
        </is>
      </c>
      <c r="BE118" t="n">
        <v>0</v>
      </c>
      <c r="BF118" t="inlineStr">
        <is>
          <t>485686</t>
        </is>
      </c>
      <c r="BG118" t="inlineStr">
        <is>
          <t>1676398</t>
        </is>
      </c>
      <c r="BH118" t="inlineStr">
        <is>
          <t>804000</t>
        </is>
      </c>
      <c r="BI118" t="inlineStr">
        <is>
          <t>2160000</t>
        </is>
      </c>
    </row>
    <row r="119">
      <c r="A119" t="inlineStr">
        <is>
          <t>Australia</t>
        </is>
      </c>
      <c r="B119" t="inlineStr">
        <is>
          <t>Mangrove</t>
        </is>
      </c>
      <c r="C119" t="inlineStr">
        <is>
          <t>Restoration</t>
        </is>
      </c>
      <c r="D119" t="inlineStr">
        <is>
          <t>Hydrology</t>
        </is>
      </c>
      <c r="E119" t="inlineStr">
        <is>
          <t>Large</t>
        </is>
      </c>
      <c r="F119" t="n">
        <v>1000</v>
      </c>
      <c r="G119" t="inlineStr">
        <is>
          <t>Opex breakeven</t>
        </is>
      </c>
      <c r="H119" t="n">
        <v>768882542.08165</v>
      </c>
      <c r="I119" t="inlineStr">
        <is>
          <t>AUS</t>
        </is>
      </c>
      <c r="J119" t="n">
        <v>500</v>
      </c>
      <c r="K119" t="inlineStr">
        <is>
          <t>Australia Mangrove Restoration 1000</t>
        </is>
      </c>
      <c r="L119" t="inlineStr">
        <is>
          <t>17287526</t>
        </is>
      </c>
      <c r="M119" t="inlineStr">
        <is>
          <t>21753801</t>
        </is>
      </c>
      <c r="N119" t="n">
        <v>0.02248396218386785</v>
      </c>
      <c r="O119" t="n">
        <v>0.02829274929445582</v>
      </c>
      <c r="P119" t="inlineStr">
        <is>
          <t>12553948</t>
        </is>
      </c>
      <c r="Q119" t="inlineStr">
        <is>
          <t>14761117</t>
        </is>
      </c>
      <c r="R119" t="inlineStr">
        <is>
          <t>4733578</t>
        </is>
      </c>
      <c r="S119" t="inlineStr">
        <is>
          <t>6992685</t>
        </is>
      </c>
      <c r="T119" t="n">
        <v>503831</v>
      </c>
      <c r="U119" t="n">
        <v>134772</v>
      </c>
      <c r="V119" t="n">
        <v>160</v>
      </c>
      <c r="W119" t="n">
        <v>160</v>
      </c>
      <c r="X119" t="inlineStr">
        <is>
          <t>70000</t>
        </is>
      </c>
      <c r="Y119" t="inlineStr">
        <is>
          <t>70000</t>
        </is>
      </c>
      <c r="Z119" t="inlineStr">
        <is>
          <t>629559</t>
        </is>
      </c>
      <c r="AA119" t="inlineStr">
        <is>
          <t>667067</t>
        </is>
      </c>
      <c r="AB119" t="inlineStr">
        <is>
          <t>153925</t>
        </is>
      </c>
      <c r="AC119" t="inlineStr">
        <is>
          <t>160000</t>
        </is>
      </c>
      <c r="AD119" t="inlineStr">
        <is>
          <t>313632</t>
        </is>
      </c>
      <c r="AE119" t="inlineStr">
        <is>
          <t>339050</t>
        </is>
      </c>
      <c r="AF119" t="inlineStr">
        <is>
          <t>102235</t>
        </is>
      </c>
      <c r="AG119" t="inlineStr">
        <is>
          <t>115000</t>
        </is>
      </c>
      <c r="AH119" t="inlineStr">
        <is>
          <t>333011</t>
        </is>
      </c>
      <c r="AI119" t="inlineStr">
        <is>
          <t>360000</t>
        </is>
      </c>
      <c r="AJ119" t="inlineStr">
        <is>
          <t>44450</t>
        </is>
      </c>
      <c r="AK119" t="inlineStr">
        <is>
          <t>50000</t>
        </is>
      </c>
      <c r="AL119" t="inlineStr">
        <is>
          <t>10907137</t>
        </is>
      </c>
      <c r="AM119" t="inlineStr">
        <is>
          <t>13000000</t>
        </is>
      </c>
      <c r="AN119" t="n">
        <v>2907150</v>
      </c>
      <c r="AO119" t="n">
        <v>3924000</v>
      </c>
      <c r="AP119" t="inlineStr">
        <is>
          <t>236679</t>
        </is>
      </c>
      <c r="AQ119" t="inlineStr">
        <is>
          <t>411121</t>
        </is>
      </c>
      <c r="AR119" t="inlineStr">
        <is>
          <t>12626</t>
        </is>
      </c>
      <c r="AS119" t="inlineStr">
        <is>
          <t>21564</t>
        </is>
      </c>
      <c r="AT119" t="inlineStr">
        <is>
          <t>75812</t>
        </is>
      </c>
      <c r="AU119" t="inlineStr">
        <is>
          <t>120000</t>
        </is>
      </c>
      <c r="AV119" t="inlineStr">
        <is>
          <t>223062</t>
        </is>
      </c>
      <c r="AW119" t="inlineStr">
        <is>
          <t>400000</t>
        </is>
      </c>
      <c r="AX119" t="inlineStr">
        <is>
          <t>1278249</t>
        </is>
      </c>
      <c r="AY119" t="inlineStr">
        <is>
          <t>2116000</t>
        </is>
      </c>
      <c r="AZ119" t="n">
        <v>64.32612310517703</v>
      </c>
      <c r="BA119" t="n">
        <v>-6992685</v>
      </c>
      <c r="BB119" t="n">
        <v>-4733578</v>
      </c>
      <c r="BC119" t="inlineStr">
        <is>
          <t>0</t>
        </is>
      </c>
      <c r="BD119" t="inlineStr">
        <is>
          <t>0</t>
        </is>
      </c>
      <c r="BE119" t="n">
        <v>0</v>
      </c>
      <c r="BF119" t="inlineStr">
        <is>
          <t>485686</t>
        </is>
      </c>
      <c r="BG119" t="inlineStr">
        <is>
          <t>2421464</t>
        </is>
      </c>
      <c r="BH119" t="inlineStr">
        <is>
          <t>804000</t>
        </is>
      </c>
      <c r="BI119" t="inlineStr">
        <is>
          <t>3120000</t>
        </is>
      </c>
    </row>
    <row r="120">
      <c r="A120" t="inlineStr">
        <is>
          <t>Australia</t>
        </is>
      </c>
      <c r="B120" t="inlineStr">
        <is>
          <t>Mangrove</t>
        </is>
      </c>
      <c r="C120" t="inlineStr">
        <is>
          <t>Restoration</t>
        </is>
      </c>
      <c r="D120" t="inlineStr">
        <is>
          <t>Planting</t>
        </is>
      </c>
      <c r="E120" t="inlineStr">
        <is>
          <t>Large</t>
        </is>
      </c>
      <c r="F120" t="n">
        <v>1000</v>
      </c>
      <c r="G120" t="inlineStr">
        <is>
          <t>Market price</t>
        </is>
      </c>
      <c r="H120" t="n">
        <v>768882542.08165</v>
      </c>
      <c r="I120" t="inlineStr">
        <is>
          <t>AUS</t>
        </is>
      </c>
      <c r="J120" t="n">
        <v>500</v>
      </c>
      <c r="K120" t="inlineStr">
        <is>
          <t>Australia Mangrove Restoration 1000</t>
        </is>
      </c>
      <c r="L120" t="inlineStr">
        <is>
          <t>13035519</t>
        </is>
      </c>
      <c r="M120" t="inlineStr">
        <is>
          <t>16531756</t>
        </is>
      </c>
      <c r="N120" t="n">
        <v>0.01695384962793929</v>
      </c>
      <c r="O120" t="n">
        <v>0.02150101620885085</v>
      </c>
      <c r="P120" t="inlineStr">
        <is>
          <t>9197906</t>
        </is>
      </c>
      <c r="Q120" t="inlineStr">
        <is>
          <t>10761117</t>
        </is>
      </c>
      <c r="R120" t="inlineStr">
        <is>
          <t>3837613</t>
        </is>
      </c>
      <c r="S120" t="inlineStr">
        <is>
          <t>5770640</t>
        </is>
      </c>
      <c r="T120" t="n">
        <v>503831</v>
      </c>
      <c r="U120" t="n">
        <v>107818</v>
      </c>
      <c r="V120" t="n">
        <v>151</v>
      </c>
      <c r="W120" t="n">
        <v>151</v>
      </c>
      <c r="X120" t="inlineStr">
        <is>
          <t>70000</t>
        </is>
      </c>
      <c r="Y120" t="inlineStr">
        <is>
          <t>70000</t>
        </is>
      </c>
      <c r="Z120" t="inlineStr">
        <is>
          <t>629559</t>
        </is>
      </c>
      <c r="AA120" t="inlineStr">
        <is>
          <t>667067</t>
        </is>
      </c>
      <c r="AB120" t="inlineStr">
        <is>
          <t>153925</t>
        </is>
      </c>
      <c r="AC120" t="inlineStr">
        <is>
          <t>160000</t>
        </is>
      </c>
      <c r="AD120" t="inlineStr">
        <is>
          <t>313632</t>
        </is>
      </c>
      <c r="AE120" t="inlineStr">
        <is>
          <t>339050</t>
        </is>
      </c>
      <c r="AF120" t="inlineStr">
        <is>
          <t>102235</t>
        </is>
      </c>
      <c r="AG120" t="inlineStr">
        <is>
          <t>115000</t>
        </is>
      </c>
      <c r="AH120" t="inlineStr">
        <is>
          <t>333011</t>
        </is>
      </c>
      <c r="AI120" t="inlineStr">
        <is>
          <t>360000</t>
        </is>
      </c>
      <c r="AJ120" t="inlineStr">
        <is>
          <t>44450</t>
        </is>
      </c>
      <c r="AK120" t="inlineStr">
        <is>
          <t>50000</t>
        </is>
      </c>
      <c r="AL120" t="inlineStr">
        <is>
          <t>7551095</t>
        </is>
      </c>
      <c r="AM120" t="inlineStr">
        <is>
          <t>9000000</t>
        </is>
      </c>
      <c r="AN120" t="n">
        <v>2162084</v>
      </c>
      <c r="AO120" t="n">
        <v>2964000</v>
      </c>
      <c r="AP120" t="inlineStr">
        <is>
          <t>88305</t>
        </is>
      </c>
      <c r="AQ120" t="inlineStr">
        <is>
          <t>153389</t>
        </is>
      </c>
      <c r="AR120" t="inlineStr">
        <is>
          <t>10101</t>
        </is>
      </c>
      <c r="AS120" t="inlineStr">
        <is>
          <t>17251</t>
        </is>
      </c>
      <c r="AT120" t="inlineStr">
        <is>
          <t>75812</t>
        </is>
      </c>
      <c r="AU120" t="inlineStr">
        <is>
          <t>120000</t>
        </is>
      </c>
      <c r="AV120" t="inlineStr">
        <is>
          <t>223062</t>
        </is>
      </c>
      <c r="AW120" t="inlineStr">
        <is>
          <t>400000</t>
        </is>
      </c>
      <c r="AX120" t="inlineStr">
        <is>
          <t>1278249</t>
        </is>
      </c>
      <c r="AY120" t="inlineStr">
        <is>
          <t>2116000</t>
        </is>
      </c>
      <c r="AZ120" t="n">
        <v>30</v>
      </c>
      <c r="BA120" t="n">
        <v>-5770640</v>
      </c>
      <c r="BB120" t="n">
        <v>-3837613</v>
      </c>
      <c r="BC120" t="inlineStr">
        <is>
          <t>0</t>
        </is>
      </c>
      <c r="BD120" t="inlineStr">
        <is>
          <t>0</t>
        </is>
      </c>
      <c r="BE120" t="n">
        <v>0</v>
      </c>
      <c r="BF120" t="inlineStr">
        <is>
          <t>485686</t>
        </is>
      </c>
      <c r="BG120" t="inlineStr">
        <is>
          <t>1676398</t>
        </is>
      </c>
      <c r="BH120" t="inlineStr">
        <is>
          <t>804000</t>
        </is>
      </c>
      <c r="BI120" t="inlineStr">
        <is>
          <t>2160000</t>
        </is>
      </c>
    </row>
    <row r="121">
      <c r="A121" t="inlineStr">
        <is>
          <t>Australia</t>
        </is>
      </c>
      <c r="B121" t="inlineStr">
        <is>
          <t>Mangrove</t>
        </is>
      </c>
      <c r="C121" t="inlineStr">
        <is>
          <t>Restoration</t>
        </is>
      </c>
      <c r="D121" t="inlineStr">
        <is>
          <t>Hydrology</t>
        </is>
      </c>
      <c r="E121" t="inlineStr">
        <is>
          <t>Large</t>
        </is>
      </c>
      <c r="F121" t="n">
        <v>1000</v>
      </c>
      <c r="G121" t="inlineStr">
        <is>
          <t>Market price</t>
        </is>
      </c>
      <c r="H121" t="n">
        <v>768882542.08165</v>
      </c>
      <c r="I121" t="inlineStr">
        <is>
          <t>AUS</t>
        </is>
      </c>
      <c r="J121" t="n">
        <v>500</v>
      </c>
      <c r="K121" t="inlineStr">
        <is>
          <t>Australia Mangrove Restoration 1000</t>
        </is>
      </c>
      <c r="L121" t="inlineStr">
        <is>
          <t>17161228</t>
        </is>
      </c>
      <c r="M121" t="inlineStr">
        <is>
          <t>21534416</t>
        </is>
      </c>
      <c r="N121" t="n">
        <v>0.0223197004233419</v>
      </c>
      <c r="O121" t="n">
        <v>0.02800741962705819</v>
      </c>
      <c r="P121" t="inlineStr">
        <is>
          <t>12553948</t>
        </is>
      </c>
      <c r="Q121" t="inlineStr">
        <is>
          <t>14761117</t>
        </is>
      </c>
      <c r="R121" t="inlineStr">
        <is>
          <t>4607280</t>
        </is>
      </c>
      <c r="S121" t="inlineStr">
        <is>
          <t>6773300</t>
        </is>
      </c>
      <c r="T121" t="n">
        <v>503831</v>
      </c>
      <c r="U121" t="n">
        <v>134772</v>
      </c>
      <c r="V121" t="n">
        <v>159</v>
      </c>
      <c r="W121" t="n">
        <v>159</v>
      </c>
      <c r="X121" t="inlineStr">
        <is>
          <t>70000</t>
        </is>
      </c>
      <c r="Y121" t="inlineStr">
        <is>
          <t>70000</t>
        </is>
      </c>
      <c r="Z121" t="inlineStr">
        <is>
          <t>629559</t>
        </is>
      </c>
      <c r="AA121" t="inlineStr">
        <is>
          <t>667067</t>
        </is>
      </c>
      <c r="AB121" t="inlineStr">
        <is>
          <t>153925</t>
        </is>
      </c>
      <c r="AC121" t="inlineStr">
        <is>
          <t>160000</t>
        </is>
      </c>
      <c r="AD121" t="inlineStr">
        <is>
          <t>313632</t>
        </is>
      </c>
      <c r="AE121" t="inlineStr">
        <is>
          <t>339050</t>
        </is>
      </c>
      <c r="AF121" t="inlineStr">
        <is>
          <t>102235</t>
        </is>
      </c>
      <c r="AG121" t="inlineStr">
        <is>
          <t>115000</t>
        </is>
      </c>
      <c r="AH121" t="inlineStr">
        <is>
          <t>333011</t>
        </is>
      </c>
      <c r="AI121" t="inlineStr">
        <is>
          <t>360000</t>
        </is>
      </c>
      <c r="AJ121" t="inlineStr">
        <is>
          <t>44450</t>
        </is>
      </c>
      <c r="AK121" t="inlineStr">
        <is>
          <t>50000</t>
        </is>
      </c>
      <c r="AL121" t="inlineStr">
        <is>
          <t>10907137</t>
        </is>
      </c>
      <c r="AM121" t="inlineStr">
        <is>
          <t>13000000</t>
        </is>
      </c>
      <c r="AN121" t="n">
        <v>2907150</v>
      </c>
      <c r="AO121" t="n">
        <v>3924000</v>
      </c>
      <c r="AP121" t="inlineStr">
        <is>
          <t>110381</t>
        </is>
      </c>
      <c r="AQ121" t="inlineStr">
        <is>
          <t>191736</t>
        </is>
      </c>
      <c r="AR121" t="inlineStr">
        <is>
          <t>12626</t>
        </is>
      </c>
      <c r="AS121" t="inlineStr">
        <is>
          <t>21564</t>
        </is>
      </c>
      <c r="AT121" t="inlineStr">
        <is>
          <t>75812</t>
        </is>
      </c>
      <c r="AU121" t="inlineStr">
        <is>
          <t>120000</t>
        </is>
      </c>
      <c r="AV121" t="inlineStr">
        <is>
          <t>223062</t>
        </is>
      </c>
      <c r="AW121" t="inlineStr">
        <is>
          <t>400000</t>
        </is>
      </c>
      <c r="AX121" t="inlineStr">
        <is>
          <t>1278249</t>
        </is>
      </c>
      <c r="AY121" t="inlineStr">
        <is>
          <t>2116000</t>
        </is>
      </c>
      <c r="AZ121" t="n">
        <v>30</v>
      </c>
      <c r="BA121" t="n">
        <v>-6773300</v>
      </c>
      <c r="BB121" t="n">
        <v>-4607280</v>
      </c>
      <c r="BC121" t="inlineStr">
        <is>
          <t>0</t>
        </is>
      </c>
      <c r="BD121" t="inlineStr">
        <is>
          <t>0</t>
        </is>
      </c>
      <c r="BE121" t="n">
        <v>0</v>
      </c>
      <c r="BF121" t="inlineStr">
        <is>
          <t>485686</t>
        </is>
      </c>
      <c r="BG121" t="inlineStr">
        <is>
          <t>2421464</t>
        </is>
      </c>
      <c r="BH121" t="inlineStr">
        <is>
          <t>804000</t>
        </is>
      </c>
      <c r="BI121" t="inlineStr">
        <is>
          <t>3120000</t>
        </is>
      </c>
    </row>
    <row r="122">
      <c r="A122" t="inlineStr">
        <is>
          <t>Australia</t>
        </is>
      </c>
      <c r="B122" t="inlineStr">
        <is>
          <t>Mangrove</t>
        </is>
      </c>
      <c r="C122" t="inlineStr">
        <is>
          <t>Conservation</t>
        </is>
      </c>
      <c r="D122" t="inlineStr"/>
      <c r="E122" t="inlineStr">
        <is>
          <t>Small</t>
        </is>
      </c>
      <c r="F122" t="n">
        <v>4000</v>
      </c>
      <c r="G122" t="inlineStr">
        <is>
          <t>Opex breakeven</t>
        </is>
      </c>
      <c r="H122" t="n">
        <v>768882542.08165</v>
      </c>
      <c r="I122" t="inlineStr">
        <is>
          <t>AUS</t>
        </is>
      </c>
      <c r="J122" t="n">
        <v>20000</v>
      </c>
      <c r="K122" t="inlineStr">
        <is>
          <t>Australia Mangrove Conservation 4000</t>
        </is>
      </c>
      <c r="L122" t="inlineStr">
        <is>
          <t>3753360</t>
        </is>
      </c>
      <c r="M122" t="inlineStr">
        <is>
          <t>5340333</t>
        </is>
      </c>
      <c r="N122" t="n">
        <v>0.004881577867327126</v>
      </c>
      <c r="O122" t="n">
        <v>0.006945577130079894</v>
      </c>
      <c r="P122" t="inlineStr">
        <is>
          <t>1569849</t>
        </is>
      </c>
      <c r="Q122" t="inlineStr">
        <is>
          <t>1681117</t>
        </is>
      </c>
      <c r="R122" t="inlineStr">
        <is>
          <t>2183511</t>
        </is>
      </c>
      <c r="S122" t="inlineStr">
        <is>
          <t>3659216</t>
        </is>
      </c>
      <c r="T122" t="n">
        <v>1618195</v>
      </c>
      <c r="U122" t="n">
        <v>128925</v>
      </c>
      <c r="V122" t="n">
        <v>36</v>
      </c>
      <c r="W122" t="n">
        <v>36</v>
      </c>
      <c r="X122" t="inlineStr">
        <is>
          <t>70000</t>
        </is>
      </c>
      <c r="Y122" t="inlineStr">
        <is>
          <t>70000</t>
        </is>
      </c>
      <c r="Z122" t="inlineStr">
        <is>
          <t>629559</t>
        </is>
      </c>
      <c r="AA122" t="inlineStr">
        <is>
          <t>667067</t>
        </is>
      </c>
      <c r="AB122" t="inlineStr">
        <is>
          <t>76963</t>
        </is>
      </c>
      <c r="AC122" t="inlineStr">
        <is>
          <t>80000</t>
        </is>
      </c>
      <c r="AD122" t="inlineStr">
        <is>
          <t>313632</t>
        </is>
      </c>
      <c r="AE122" t="inlineStr">
        <is>
          <t>339050</t>
        </is>
      </c>
      <c r="AF122" t="inlineStr">
        <is>
          <t>102235</t>
        </is>
      </c>
      <c r="AG122" t="inlineStr">
        <is>
          <t>115000</t>
        </is>
      </c>
      <c r="AH122" t="inlineStr">
        <is>
          <t>333011</t>
        </is>
      </c>
      <c r="AI122" t="inlineStr">
        <is>
          <t>360000</t>
        </is>
      </c>
      <c r="AJ122" t="inlineStr">
        <is>
          <t>44450</t>
        </is>
      </c>
      <c r="AK122" t="inlineStr">
        <is>
          <t>50000</t>
        </is>
      </c>
      <c r="AL122" t="inlineStr">
        <is>
          <t>0</t>
        </is>
      </c>
      <c r="AM122" t="inlineStr">
        <is>
          <t>0</t>
        </is>
      </c>
      <c r="AN122" t="n">
        <v>485686</v>
      </c>
      <c r="AO122" t="n">
        <v>804000</v>
      </c>
      <c r="AP122" t="inlineStr">
        <is>
          <t>109176</t>
        </is>
      </c>
      <c r="AQ122" t="inlineStr">
        <is>
          <t>198588</t>
        </is>
      </c>
      <c r="AR122" t="inlineStr">
        <is>
          <t>11526</t>
        </is>
      </c>
      <c r="AS122" t="inlineStr">
        <is>
          <t>20628</t>
        </is>
      </c>
      <c r="AT122" t="inlineStr">
        <is>
          <t>75812</t>
        </is>
      </c>
      <c r="AU122" t="inlineStr">
        <is>
          <t>120000</t>
        </is>
      </c>
      <c r="AV122" t="inlineStr">
        <is>
          <t>223062</t>
        </is>
      </c>
      <c r="AW122" t="inlineStr">
        <is>
          <t>400000</t>
        </is>
      </c>
      <c r="AX122" t="inlineStr">
        <is>
          <t>1278249</t>
        </is>
      </c>
      <c r="AY122" t="inlineStr">
        <is>
          <t>2116000</t>
        </is>
      </c>
      <c r="AZ122" t="n">
        <v>31.92701871844852</v>
      </c>
      <c r="BA122" t="n">
        <v>-3659216</v>
      </c>
      <c r="BB122" t="n">
        <v>-2183511</v>
      </c>
      <c r="BC122" t="inlineStr">
        <is>
          <t>0</t>
        </is>
      </c>
      <c r="BD122" t="inlineStr">
        <is>
          <t>0</t>
        </is>
      </c>
      <c r="BE122" t="n">
        <v>0</v>
      </c>
      <c r="BF122" t="inlineStr">
        <is>
          <t>485686</t>
        </is>
      </c>
      <c r="BG122" t="inlineStr">
        <is>
          <t>0</t>
        </is>
      </c>
      <c r="BH122" t="inlineStr">
        <is>
          <t>804000</t>
        </is>
      </c>
      <c r="BI122" t="inlineStr">
        <is>
          <t>0</t>
        </is>
      </c>
    </row>
    <row r="123">
      <c r="A123" t="inlineStr">
        <is>
          <t>Australia</t>
        </is>
      </c>
      <c r="B123" t="inlineStr">
        <is>
          <t>Mangrove</t>
        </is>
      </c>
      <c r="C123" t="inlineStr">
        <is>
          <t>Conservation</t>
        </is>
      </c>
      <c r="D123" t="inlineStr"/>
      <c r="E123" t="inlineStr">
        <is>
          <t>Small</t>
        </is>
      </c>
      <c r="F123" t="n">
        <v>4000</v>
      </c>
      <c r="G123" t="inlineStr">
        <is>
          <t>Market price</t>
        </is>
      </c>
      <c r="H123" t="n">
        <v>768882542.08165</v>
      </c>
      <c r="I123" t="inlineStr">
        <is>
          <t>AUS</t>
        </is>
      </c>
      <c r="J123" t="n">
        <v>20000</v>
      </c>
      <c r="K123" t="inlineStr">
        <is>
          <t>Australia Mangrove Conservation 4000</t>
        </is>
      </c>
      <c r="L123" t="inlineStr">
        <is>
          <t>3746770</t>
        </is>
      </c>
      <c r="M123" t="inlineStr">
        <is>
          <t>5328347</t>
        </is>
      </c>
      <c r="N123" t="n">
        <v>0.004873006987330087</v>
      </c>
      <c r="O123" t="n">
        <v>0.006929988273077692</v>
      </c>
      <c r="P123" t="inlineStr">
        <is>
          <t>1569849</t>
        </is>
      </c>
      <c r="Q123" t="inlineStr">
        <is>
          <t>1681117</t>
        </is>
      </c>
      <c r="R123" t="inlineStr">
        <is>
          <t>2176922</t>
        </is>
      </c>
      <c r="S123" t="inlineStr">
        <is>
          <t>3647230</t>
        </is>
      </c>
      <c r="T123" t="n">
        <v>1618195</v>
      </c>
      <c r="U123" t="n">
        <v>128925</v>
      </c>
      <c r="V123" t="n">
        <v>36</v>
      </c>
      <c r="W123" t="n">
        <v>36</v>
      </c>
      <c r="X123" t="inlineStr">
        <is>
          <t>70000</t>
        </is>
      </c>
      <c r="Y123" t="inlineStr">
        <is>
          <t>70000</t>
        </is>
      </c>
      <c r="Z123" t="inlineStr">
        <is>
          <t>629559</t>
        </is>
      </c>
      <c r="AA123" t="inlineStr">
        <is>
          <t>667067</t>
        </is>
      </c>
      <c r="AB123" t="inlineStr">
        <is>
          <t>76963</t>
        </is>
      </c>
      <c r="AC123" t="inlineStr">
        <is>
          <t>80000</t>
        </is>
      </c>
      <c r="AD123" t="inlineStr">
        <is>
          <t>313632</t>
        </is>
      </c>
      <c r="AE123" t="inlineStr">
        <is>
          <t>339050</t>
        </is>
      </c>
      <c r="AF123" t="inlineStr">
        <is>
          <t>102235</t>
        </is>
      </c>
      <c r="AG123" t="inlineStr">
        <is>
          <t>115000</t>
        </is>
      </c>
      <c r="AH123" t="inlineStr">
        <is>
          <t>333011</t>
        </is>
      </c>
      <c r="AI123" t="inlineStr">
        <is>
          <t>360000</t>
        </is>
      </c>
      <c r="AJ123" t="inlineStr">
        <is>
          <t>44450</t>
        </is>
      </c>
      <c r="AK123" t="inlineStr">
        <is>
          <t>50000</t>
        </is>
      </c>
      <c r="AL123" t="inlineStr">
        <is>
          <t>0</t>
        </is>
      </c>
      <c r="AM123" t="inlineStr">
        <is>
          <t>0</t>
        </is>
      </c>
      <c r="AN123" t="n">
        <v>485686</v>
      </c>
      <c r="AO123" t="n">
        <v>804000</v>
      </c>
      <c r="AP123" t="inlineStr">
        <is>
          <t>102586</t>
        </is>
      </c>
      <c r="AQ123" t="inlineStr">
        <is>
          <t>186602</t>
        </is>
      </c>
      <c r="AR123" t="inlineStr">
        <is>
          <t>11526</t>
        </is>
      </c>
      <c r="AS123" t="inlineStr">
        <is>
          <t>20628</t>
        </is>
      </c>
      <c r="AT123" t="inlineStr">
        <is>
          <t>75812</t>
        </is>
      </c>
      <c r="AU123" t="inlineStr">
        <is>
          <t>120000</t>
        </is>
      </c>
      <c r="AV123" t="inlineStr">
        <is>
          <t>223062</t>
        </is>
      </c>
      <c r="AW123" t="inlineStr">
        <is>
          <t>400000</t>
        </is>
      </c>
      <c r="AX123" t="inlineStr">
        <is>
          <t>1278249</t>
        </is>
      </c>
      <c r="AY123" t="inlineStr">
        <is>
          <t>2116000</t>
        </is>
      </c>
      <c r="AZ123" t="n">
        <v>30</v>
      </c>
      <c r="BA123" t="n">
        <v>-3647230</v>
      </c>
      <c r="BB123" t="n">
        <v>-2176922</v>
      </c>
      <c r="BC123" t="inlineStr">
        <is>
          <t>0</t>
        </is>
      </c>
      <c r="BD123" t="inlineStr">
        <is>
          <t>0</t>
        </is>
      </c>
      <c r="BE123" t="n">
        <v>0</v>
      </c>
      <c r="BF123" t="inlineStr">
        <is>
          <t>485686</t>
        </is>
      </c>
      <c r="BG123" t="inlineStr">
        <is>
          <t>0</t>
        </is>
      </c>
      <c r="BH123" t="inlineStr">
        <is>
          <t>804000</t>
        </is>
      </c>
      <c r="BI123" t="inlineStr">
        <is>
          <t>0</t>
        </is>
      </c>
    </row>
    <row r="124">
      <c r="A124" t="inlineStr">
        <is>
          <t>Australia</t>
        </is>
      </c>
      <c r="B124" t="inlineStr">
        <is>
          <t>Mangrove</t>
        </is>
      </c>
      <c r="C124" t="inlineStr">
        <is>
          <t>Conservation</t>
        </is>
      </c>
      <c r="D124" t="inlineStr"/>
      <c r="E124" t="inlineStr">
        <is>
          <t>Medium</t>
        </is>
      </c>
      <c r="F124" t="n">
        <v>20000</v>
      </c>
      <c r="G124" t="inlineStr">
        <is>
          <t>Opex breakeven</t>
        </is>
      </c>
      <c r="H124" t="n">
        <v>768882542.08165</v>
      </c>
      <c r="I124" t="inlineStr">
        <is>
          <t>AUS</t>
        </is>
      </c>
      <c r="J124" t="n">
        <v>20000</v>
      </c>
      <c r="K124" t="inlineStr">
        <is>
          <t>Australia Mangrove Conservation 20000</t>
        </is>
      </c>
      <c r="L124" t="inlineStr">
        <is>
          <t>3801892</t>
        </is>
      </c>
      <c r="M124" t="inlineStr">
        <is>
          <t>5427259</t>
        </is>
      </c>
      <c r="N124" t="n">
        <v>0.004944698041532936</v>
      </c>
      <c r="O124" t="n">
        <v>0.007058632109537041</v>
      </c>
      <c r="P124" t="inlineStr">
        <is>
          <t>1569849</t>
        </is>
      </c>
      <c r="Q124" t="inlineStr">
        <is>
          <t>1681117</t>
        </is>
      </c>
      <c r="R124" t="inlineStr">
        <is>
          <t>2232043</t>
        </is>
      </c>
      <c r="S124" t="inlineStr">
        <is>
          <t>3746142</t>
        </is>
      </c>
      <c r="T124" t="n">
        <v>1618195</v>
      </c>
      <c r="U124" t="n">
        <v>644626</v>
      </c>
      <c r="V124" t="n">
        <v>7</v>
      </c>
      <c r="W124" t="n">
        <v>7</v>
      </c>
      <c r="X124" t="inlineStr">
        <is>
          <t>70000</t>
        </is>
      </c>
      <c r="Y124" t="inlineStr">
        <is>
          <t>70000</t>
        </is>
      </c>
      <c r="Z124" t="inlineStr">
        <is>
          <t>629559</t>
        </is>
      </c>
      <c r="AA124" t="inlineStr">
        <is>
          <t>667067</t>
        </is>
      </c>
      <c r="AB124" t="inlineStr">
        <is>
          <t>76963</t>
        </is>
      </c>
      <c r="AC124" t="inlineStr">
        <is>
          <t>80000</t>
        </is>
      </c>
      <c r="AD124" t="inlineStr">
        <is>
          <t>313632</t>
        </is>
      </c>
      <c r="AE124" t="inlineStr">
        <is>
          <t>339050</t>
        </is>
      </c>
      <c r="AF124" t="inlineStr">
        <is>
          <t>102235</t>
        </is>
      </c>
      <c r="AG124" t="inlineStr">
        <is>
          <t>115000</t>
        </is>
      </c>
      <c r="AH124" t="inlineStr">
        <is>
          <t>333011</t>
        </is>
      </c>
      <c r="AI124" t="inlineStr">
        <is>
          <t>360000</t>
        </is>
      </c>
      <c r="AJ124" t="inlineStr">
        <is>
          <t>44450</t>
        </is>
      </c>
      <c r="AK124" t="inlineStr">
        <is>
          <t>50000</t>
        </is>
      </c>
      <c r="AL124" t="inlineStr">
        <is>
          <t>0</t>
        </is>
      </c>
      <c r="AM124" t="inlineStr">
        <is>
          <t>0</t>
        </is>
      </c>
      <c r="AN124" t="n">
        <v>485686</v>
      </c>
      <c r="AO124" t="n">
        <v>804000</v>
      </c>
      <c r="AP124" t="inlineStr">
        <is>
          <t>111602</t>
        </is>
      </c>
      <c r="AQ124" t="inlineStr">
        <is>
          <t>203002</t>
        </is>
      </c>
      <c r="AR124" t="inlineStr">
        <is>
          <t>57631</t>
        </is>
      </c>
      <c r="AS124" t="inlineStr">
        <is>
          <t>103140</t>
        </is>
      </c>
      <c r="AT124" t="inlineStr">
        <is>
          <t>75812</t>
        </is>
      </c>
      <c r="AU124" t="inlineStr">
        <is>
          <t>120000</t>
        </is>
      </c>
      <c r="AV124" t="inlineStr">
        <is>
          <t>223062</t>
        </is>
      </c>
      <c r="AW124" t="inlineStr">
        <is>
          <t>400000</t>
        </is>
      </c>
      <c r="AX124" t="inlineStr">
        <is>
          <t>1278249</t>
        </is>
      </c>
      <c r="AY124" t="inlineStr">
        <is>
          <t>2116000</t>
        </is>
      </c>
      <c r="AZ124" t="n">
        <v>6.527328541413104</v>
      </c>
      <c r="BA124" t="n">
        <v>-3746142</v>
      </c>
      <c r="BB124" t="n">
        <v>-2232043</v>
      </c>
      <c r="BC124" t="inlineStr">
        <is>
          <t>0</t>
        </is>
      </c>
      <c r="BD124" t="inlineStr">
        <is>
          <t>0</t>
        </is>
      </c>
      <c r="BE124" t="n">
        <v>0</v>
      </c>
      <c r="BF124" t="inlineStr">
        <is>
          <t>485686</t>
        </is>
      </c>
      <c r="BG124" t="inlineStr">
        <is>
          <t>0</t>
        </is>
      </c>
      <c r="BH124" t="inlineStr">
        <is>
          <t>804000</t>
        </is>
      </c>
      <c r="BI124" t="inlineStr">
        <is>
          <t>0</t>
        </is>
      </c>
    </row>
    <row r="125">
      <c r="A125" t="inlineStr">
        <is>
          <t>Australia</t>
        </is>
      </c>
      <c r="B125" t="inlineStr">
        <is>
          <t>Mangrove</t>
        </is>
      </c>
      <c r="C125" t="inlineStr">
        <is>
          <t>Conservation</t>
        </is>
      </c>
      <c r="D125" t="inlineStr"/>
      <c r="E125" t="inlineStr">
        <is>
          <t>Medium</t>
        </is>
      </c>
      <c r="F125" t="n">
        <v>20000</v>
      </c>
      <c r="G125" t="inlineStr">
        <is>
          <t>Market price</t>
        </is>
      </c>
      <c r="H125" t="n">
        <v>768882542.08165</v>
      </c>
      <c r="I125" t="inlineStr">
        <is>
          <t>AUS</t>
        </is>
      </c>
      <c r="J125" t="n">
        <v>20000</v>
      </c>
      <c r="K125" t="inlineStr">
        <is>
          <t>Australia Mangrove Conservation 20000</t>
        </is>
      </c>
      <c r="L125" t="inlineStr">
        <is>
          <t>4203220</t>
        </is>
      </c>
      <c r="M125" t="inlineStr">
        <is>
          <t>6157268</t>
        </is>
      </c>
      <c r="N125" t="n">
        <v>0.005466660731586291</v>
      </c>
      <c r="O125" t="n">
        <v>0.008008073617239368</v>
      </c>
      <c r="P125" t="inlineStr">
        <is>
          <t>1569849</t>
        </is>
      </c>
      <c r="Q125" t="inlineStr">
        <is>
          <t>1681117</t>
        </is>
      </c>
      <c r="R125" t="inlineStr">
        <is>
          <t>2633371</t>
        </is>
      </c>
      <c r="S125" t="inlineStr">
        <is>
          <t>4476151</t>
        </is>
      </c>
      <c r="T125" t="n">
        <v>1618195</v>
      </c>
      <c r="U125" t="n">
        <v>644626</v>
      </c>
      <c r="V125" t="n">
        <v>8</v>
      </c>
      <c r="W125" t="n">
        <v>8</v>
      </c>
      <c r="X125" t="inlineStr">
        <is>
          <t>70000</t>
        </is>
      </c>
      <c r="Y125" t="inlineStr">
        <is>
          <t>70000</t>
        </is>
      </c>
      <c r="Z125" t="inlineStr">
        <is>
          <t>629559</t>
        </is>
      </c>
      <c r="AA125" t="inlineStr">
        <is>
          <t>667067</t>
        </is>
      </c>
      <c r="AB125" t="inlineStr">
        <is>
          <t>76963</t>
        </is>
      </c>
      <c r="AC125" t="inlineStr">
        <is>
          <t>80000</t>
        </is>
      </c>
      <c r="AD125" t="inlineStr">
        <is>
          <t>313632</t>
        </is>
      </c>
      <c r="AE125" t="inlineStr">
        <is>
          <t>339050</t>
        </is>
      </c>
      <c r="AF125" t="inlineStr">
        <is>
          <t>102235</t>
        </is>
      </c>
      <c r="AG125" t="inlineStr">
        <is>
          <t>115000</t>
        </is>
      </c>
      <c r="AH125" t="inlineStr">
        <is>
          <t>333011</t>
        </is>
      </c>
      <c r="AI125" t="inlineStr">
        <is>
          <t>360000</t>
        </is>
      </c>
      <c r="AJ125" t="inlineStr">
        <is>
          <t>44450</t>
        </is>
      </c>
      <c r="AK125" t="inlineStr">
        <is>
          <t>50000</t>
        </is>
      </c>
      <c r="AL125" t="inlineStr">
        <is>
          <t>0</t>
        </is>
      </c>
      <c r="AM125" t="inlineStr">
        <is>
          <t>0</t>
        </is>
      </c>
      <c r="AN125" t="n">
        <v>485686</v>
      </c>
      <c r="AO125" t="n">
        <v>804000</v>
      </c>
      <c r="AP125" t="inlineStr">
        <is>
          <t>512930</t>
        </is>
      </c>
      <c r="AQ125" t="inlineStr">
        <is>
          <t>933011</t>
        </is>
      </c>
      <c r="AR125" t="inlineStr">
        <is>
          <t>57631</t>
        </is>
      </c>
      <c r="AS125" t="inlineStr">
        <is>
          <t>103140</t>
        </is>
      </c>
      <c r="AT125" t="inlineStr">
        <is>
          <t>75812</t>
        </is>
      </c>
      <c r="AU125" t="inlineStr">
        <is>
          <t>120000</t>
        </is>
      </c>
      <c r="AV125" t="inlineStr">
        <is>
          <t>223062</t>
        </is>
      </c>
      <c r="AW125" t="inlineStr">
        <is>
          <t>400000</t>
        </is>
      </c>
      <c r="AX125" t="inlineStr">
        <is>
          <t>1278249</t>
        </is>
      </c>
      <c r="AY125" t="inlineStr">
        <is>
          <t>2116000</t>
        </is>
      </c>
      <c r="AZ125" t="n">
        <v>30</v>
      </c>
      <c r="BA125" t="n">
        <v>-4476151</v>
      </c>
      <c r="BB125" t="n">
        <v>-2633371</v>
      </c>
      <c r="BC125" t="inlineStr">
        <is>
          <t>0</t>
        </is>
      </c>
      <c r="BD125" t="inlineStr">
        <is>
          <t>0</t>
        </is>
      </c>
      <c r="BE125" t="n">
        <v>0</v>
      </c>
      <c r="BF125" t="inlineStr">
        <is>
          <t>485686</t>
        </is>
      </c>
      <c r="BG125" t="inlineStr">
        <is>
          <t>0</t>
        </is>
      </c>
      <c r="BH125" t="inlineStr">
        <is>
          <t>804000</t>
        </is>
      </c>
      <c r="BI125" t="inlineStr">
        <is>
          <t>0</t>
        </is>
      </c>
    </row>
    <row r="126">
      <c r="A126" t="inlineStr">
        <is>
          <t>Australia</t>
        </is>
      </c>
      <c r="B126" t="inlineStr">
        <is>
          <t>Mangrove</t>
        </is>
      </c>
      <c r="C126" t="inlineStr">
        <is>
          <t>Conservation</t>
        </is>
      </c>
      <c r="D126" t="inlineStr"/>
      <c r="E126" t="inlineStr">
        <is>
          <t>Large</t>
        </is>
      </c>
      <c r="F126" t="n">
        <v>40000</v>
      </c>
      <c r="G126" t="inlineStr">
        <is>
          <t>Opex breakeven</t>
        </is>
      </c>
      <c r="H126" t="n">
        <v>768882542.08165</v>
      </c>
      <c r="I126" t="inlineStr">
        <is>
          <t>AUS</t>
        </is>
      </c>
      <c r="J126" t="n">
        <v>20000</v>
      </c>
      <c r="K126" t="inlineStr">
        <is>
          <t>Australia Mangrove Conservation 40000</t>
        </is>
      </c>
      <c r="L126" t="inlineStr">
        <is>
          <t>5101355</t>
        </is>
      </c>
      <c r="M126" t="inlineStr">
        <is>
          <t>7362300</t>
        </is>
      </c>
      <c r="N126" t="n">
        <v>0.006634765026903513</v>
      </c>
      <c r="O126" t="n">
        <v>0.009575324704430829</v>
      </c>
      <c r="P126" t="inlineStr">
        <is>
          <t>1961017</t>
        </is>
      </c>
      <c r="Q126" t="inlineStr">
        <is>
          <t>2097408</t>
        </is>
      </c>
      <c r="R126" t="inlineStr">
        <is>
          <t>3140338</t>
        </is>
      </c>
      <c r="S126" t="inlineStr">
        <is>
          <t>5264891</t>
        </is>
      </c>
      <c r="T126" t="n">
        <v>1618195</v>
      </c>
      <c r="U126" t="n">
        <v>1289253</v>
      </c>
      <c r="V126" t="n">
        <v>5</v>
      </c>
      <c r="W126" t="n">
        <v>5</v>
      </c>
      <c r="X126" t="inlineStr">
        <is>
          <t>70000</t>
        </is>
      </c>
      <c r="Y126" t="inlineStr">
        <is>
          <t>70000</t>
        </is>
      </c>
      <c r="Z126" t="inlineStr">
        <is>
          <t>786949</t>
        </is>
      </c>
      <c r="AA126" t="inlineStr">
        <is>
          <t>833833</t>
        </is>
      </c>
      <c r="AB126" t="inlineStr">
        <is>
          <t>153925</t>
        </is>
      </c>
      <c r="AC126" t="inlineStr">
        <is>
          <t>160000</t>
        </is>
      </c>
      <c r="AD126" t="inlineStr">
        <is>
          <t>470447</t>
        </is>
      </c>
      <c r="AE126" t="inlineStr">
        <is>
          <t>508575</t>
        </is>
      </c>
      <c r="AF126" t="inlineStr">
        <is>
          <t>102235</t>
        </is>
      </c>
      <c r="AG126" t="inlineStr">
        <is>
          <t>115000</t>
        </is>
      </c>
      <c r="AH126" t="inlineStr">
        <is>
          <t>333011</t>
        </is>
      </c>
      <c r="AI126" t="inlineStr">
        <is>
          <t>360000</t>
        </is>
      </c>
      <c r="AJ126" t="inlineStr">
        <is>
          <t>44450</t>
        </is>
      </c>
      <c r="AK126" t="inlineStr">
        <is>
          <t>50000</t>
        </is>
      </c>
      <c r="AL126" t="inlineStr">
        <is>
          <t>0</t>
        </is>
      </c>
      <c r="AM126" t="inlineStr">
        <is>
          <t>0</t>
        </is>
      </c>
      <c r="AN126" t="n">
        <v>971373</v>
      </c>
      <c r="AO126" t="n">
        <v>1608000</v>
      </c>
      <c r="AP126" t="inlineStr">
        <is>
          <t>157017</t>
        </is>
      </c>
      <c r="AQ126" t="inlineStr">
        <is>
          <t>285611</t>
        </is>
      </c>
      <c r="AR126" t="inlineStr">
        <is>
          <t>115263</t>
        </is>
      </c>
      <c r="AS126" t="inlineStr">
        <is>
          <t>206280</t>
        </is>
      </c>
      <c r="AT126" t="inlineStr">
        <is>
          <t>75812</t>
        </is>
      </c>
      <c r="AU126" t="inlineStr">
        <is>
          <t>120000</t>
        </is>
      </c>
      <c r="AV126" t="inlineStr">
        <is>
          <t>223062</t>
        </is>
      </c>
      <c r="AW126" t="inlineStr">
        <is>
          <t>400000</t>
        </is>
      </c>
      <c r="AX126" t="inlineStr">
        <is>
          <t>1597812</t>
        </is>
      </c>
      <c r="AY126" t="inlineStr">
        <is>
          <t>2645000</t>
        </is>
      </c>
      <c r="AZ126" t="n">
        <v>4.591761199311459</v>
      </c>
      <c r="BA126" t="n">
        <v>-5264891</v>
      </c>
      <c r="BB126" t="n">
        <v>-3140338</v>
      </c>
      <c r="BC126" t="inlineStr">
        <is>
          <t>0</t>
        </is>
      </c>
      <c r="BD126" t="inlineStr">
        <is>
          <t>0</t>
        </is>
      </c>
      <c r="BE126" t="n">
        <v>0</v>
      </c>
      <c r="BF126" t="inlineStr">
        <is>
          <t>971373</t>
        </is>
      </c>
      <c r="BG126" t="inlineStr">
        <is>
          <t>0</t>
        </is>
      </c>
      <c r="BH126" t="inlineStr">
        <is>
          <t>1608000</t>
        </is>
      </c>
      <c r="BI126" t="inlineStr">
        <is>
          <t>0</t>
        </is>
      </c>
    </row>
    <row r="127">
      <c r="A127" t="inlineStr">
        <is>
          <t>Australia</t>
        </is>
      </c>
      <c r="B127" t="inlineStr">
        <is>
          <t>Mangrove</t>
        </is>
      </c>
      <c r="C127" t="inlineStr">
        <is>
          <t>Conservation</t>
        </is>
      </c>
      <c r="D127" t="inlineStr"/>
      <c r="E127" t="inlineStr">
        <is>
          <t>Large</t>
        </is>
      </c>
      <c r="F127" t="n">
        <v>40000</v>
      </c>
      <c r="G127" t="inlineStr">
        <is>
          <t>Market price</t>
        </is>
      </c>
      <c r="H127" t="n">
        <v>768882542.08165</v>
      </c>
      <c r="I127" t="inlineStr">
        <is>
          <t>AUS</t>
        </is>
      </c>
      <c r="J127" t="n">
        <v>20000</v>
      </c>
      <c r="K127" t="inlineStr">
        <is>
          <t>Australia Mangrove Conservation 40000</t>
        </is>
      </c>
      <c r="L127" t="inlineStr">
        <is>
          <t>5970198</t>
        </is>
      </c>
      <c r="M127" t="inlineStr">
        <is>
          <t>8942710</t>
        </is>
      </c>
      <c r="N127" t="n">
        <v>0.007764772475957721</v>
      </c>
      <c r="O127" t="n">
        <v>0.01163078820308336</v>
      </c>
      <c r="P127" t="inlineStr">
        <is>
          <t>1961017</t>
        </is>
      </c>
      <c r="Q127" t="inlineStr">
        <is>
          <t>2097408</t>
        </is>
      </c>
      <c r="R127" t="inlineStr">
        <is>
          <t>4009181</t>
        </is>
      </c>
      <c r="S127" t="inlineStr">
        <is>
          <t>6845302</t>
        </is>
      </c>
      <c r="T127" t="n">
        <v>1618195</v>
      </c>
      <c r="U127" t="n">
        <v>1289253</v>
      </c>
      <c r="V127" t="n">
        <v>6</v>
      </c>
      <c r="W127" t="n">
        <v>6</v>
      </c>
      <c r="X127" t="inlineStr">
        <is>
          <t>70000</t>
        </is>
      </c>
      <c r="Y127" t="inlineStr">
        <is>
          <t>70000</t>
        </is>
      </c>
      <c r="Z127" t="inlineStr">
        <is>
          <t>786949</t>
        </is>
      </c>
      <c r="AA127" t="inlineStr">
        <is>
          <t>833833</t>
        </is>
      </c>
      <c r="AB127" t="inlineStr">
        <is>
          <t>153925</t>
        </is>
      </c>
      <c r="AC127" t="inlineStr">
        <is>
          <t>160000</t>
        </is>
      </c>
      <c r="AD127" t="inlineStr">
        <is>
          <t>470447</t>
        </is>
      </c>
      <c r="AE127" t="inlineStr">
        <is>
          <t>508575</t>
        </is>
      </c>
      <c r="AF127" t="inlineStr">
        <is>
          <t>102235</t>
        </is>
      </c>
      <c r="AG127" t="inlineStr">
        <is>
          <t>115000</t>
        </is>
      </c>
      <c r="AH127" t="inlineStr">
        <is>
          <t>333011</t>
        </is>
      </c>
      <c r="AI127" t="inlineStr">
        <is>
          <t>360000</t>
        </is>
      </c>
      <c r="AJ127" t="inlineStr">
        <is>
          <t>44450</t>
        </is>
      </c>
      <c r="AK127" t="inlineStr">
        <is>
          <t>50000</t>
        </is>
      </c>
      <c r="AL127" t="inlineStr">
        <is>
          <t>0</t>
        </is>
      </c>
      <c r="AM127" t="inlineStr">
        <is>
          <t>0</t>
        </is>
      </c>
      <c r="AN127" t="n">
        <v>971373</v>
      </c>
      <c r="AO127" t="n">
        <v>1608000</v>
      </c>
      <c r="AP127" t="inlineStr">
        <is>
          <t>1025861</t>
        </is>
      </c>
      <c r="AQ127" t="inlineStr">
        <is>
          <t>1866022</t>
        </is>
      </c>
      <c r="AR127" t="inlineStr">
        <is>
          <t>115263</t>
        </is>
      </c>
      <c r="AS127" t="inlineStr">
        <is>
          <t>206280</t>
        </is>
      </c>
      <c r="AT127" t="inlineStr">
        <is>
          <t>75812</t>
        </is>
      </c>
      <c r="AU127" t="inlineStr">
        <is>
          <t>120000</t>
        </is>
      </c>
      <c r="AV127" t="inlineStr">
        <is>
          <t>223062</t>
        </is>
      </c>
      <c r="AW127" t="inlineStr">
        <is>
          <t>400000</t>
        </is>
      </c>
      <c r="AX127" t="inlineStr">
        <is>
          <t>1597812</t>
        </is>
      </c>
      <c r="AY127" t="inlineStr">
        <is>
          <t>2645000</t>
        </is>
      </c>
      <c r="AZ127" t="n">
        <v>30</v>
      </c>
      <c r="BA127" t="n">
        <v>-6845302</v>
      </c>
      <c r="BB127" t="n">
        <v>-4009181</v>
      </c>
      <c r="BC127" t="inlineStr">
        <is>
          <t>0</t>
        </is>
      </c>
      <c r="BD127" t="inlineStr">
        <is>
          <t>0</t>
        </is>
      </c>
      <c r="BE127" t="n">
        <v>0</v>
      </c>
      <c r="BF127" t="inlineStr">
        <is>
          <t>971373</t>
        </is>
      </c>
      <c r="BG127" t="inlineStr">
        <is>
          <t>0</t>
        </is>
      </c>
      <c r="BH127" t="inlineStr">
        <is>
          <t>1608000</t>
        </is>
      </c>
      <c r="BI127" t="inlineStr">
        <is>
          <t>0</t>
        </is>
      </c>
    </row>
    <row r="128">
      <c r="A128" t="inlineStr">
        <is>
          <t>Australia</t>
        </is>
      </c>
      <c r="B128" t="inlineStr">
        <is>
          <t>Seagrass</t>
        </is>
      </c>
      <c r="C128" t="inlineStr">
        <is>
          <t>Restoration</t>
        </is>
      </c>
      <c r="D128" t="inlineStr">
        <is>
          <t>Planting</t>
        </is>
      </c>
      <c r="E128" t="inlineStr">
        <is>
          <t>Small</t>
        </is>
      </c>
      <c r="F128" t="n">
        <v>100</v>
      </c>
      <c r="G128" t="inlineStr">
        <is>
          <t>Opex breakeven</t>
        </is>
      </c>
      <c r="H128" t="n">
        <v>768882542.08165</v>
      </c>
      <c r="I128" t="inlineStr">
        <is>
          <t>AUS</t>
        </is>
      </c>
      <c r="J128" t="n">
        <v>500</v>
      </c>
      <c r="K128" t="inlineStr">
        <is>
          <t>Australia Seagrass Restoration 100</t>
        </is>
      </c>
      <c r="L128" t="inlineStr">
        <is>
          <t>6445337</t>
        </is>
      </c>
      <c r="M128" t="inlineStr">
        <is>
          <t>8405006</t>
        </is>
      </c>
      <c r="N128" t="n">
        <v>0.008382732923744222</v>
      </c>
      <c r="O128" t="n">
        <v>0.01093145641887581</v>
      </c>
      <c r="P128" t="inlineStr">
        <is>
          <t>3761525</t>
        </is>
      </c>
      <c r="Q128" t="inlineStr">
        <is>
          <t>4146455</t>
        </is>
      </c>
      <c r="R128" t="inlineStr">
        <is>
          <t>2683812</t>
        </is>
      </c>
      <c r="S128" t="inlineStr">
        <is>
          <t>4258552</t>
        </is>
      </c>
      <c r="T128" t="n">
        <v>602066</v>
      </c>
      <c r="U128" t="n">
        <v>2523</v>
      </c>
      <c r="V128" t="n">
        <v>3194</v>
      </c>
      <c r="W128" t="n">
        <v>3194</v>
      </c>
      <c r="X128" t="inlineStr">
        <is>
          <t>70000</t>
        </is>
      </c>
      <c r="Y128" t="inlineStr">
        <is>
          <t>70000</t>
        </is>
      </c>
      <c r="Z128" t="inlineStr">
        <is>
          <t>629559</t>
        </is>
      </c>
      <c r="AA128" t="inlineStr">
        <is>
          <t>667067</t>
        </is>
      </c>
      <c r="AB128" t="inlineStr">
        <is>
          <t>76963</t>
        </is>
      </c>
      <c r="AC128" t="inlineStr">
        <is>
          <t>80000</t>
        </is>
      </c>
      <c r="AD128" t="inlineStr">
        <is>
          <t>313632</t>
        </is>
      </c>
      <c r="AE128" t="inlineStr">
        <is>
          <t>339050</t>
        </is>
      </c>
      <c r="AF128" t="inlineStr">
        <is>
          <t>102235</t>
        </is>
      </c>
      <c r="AG128" t="inlineStr">
        <is>
          <t>115000</t>
        </is>
      </c>
      <c r="AH128" t="inlineStr">
        <is>
          <t>333011</t>
        </is>
      </c>
      <c r="AI128" t="inlineStr">
        <is>
          <t>360000</t>
        </is>
      </c>
      <c r="AJ128" t="inlineStr">
        <is>
          <t>44450</t>
        </is>
      </c>
      <c r="AK128" t="inlineStr">
        <is>
          <t>50000</t>
        </is>
      </c>
      <c r="AL128" t="inlineStr">
        <is>
          <t>2191676</t>
        </is>
      </c>
      <c r="AM128" t="inlineStr">
        <is>
          <t>2465338</t>
        </is>
      </c>
      <c r="AN128" t="n">
        <v>972254</v>
      </c>
      <c r="AO128" t="n">
        <v>1395681</v>
      </c>
      <c r="AP128" t="inlineStr">
        <is>
          <t>134191</t>
        </is>
      </c>
      <c r="AQ128" t="inlineStr">
        <is>
          <t>226467</t>
        </is>
      </c>
      <c r="AR128" t="inlineStr">
        <is>
          <t>244</t>
        </is>
      </c>
      <c r="AS128" t="inlineStr">
        <is>
          <t>404</t>
        </is>
      </c>
      <c r="AT128" t="inlineStr">
        <is>
          <t>75812</t>
        </is>
      </c>
      <c r="AU128" t="inlineStr">
        <is>
          <t>120000</t>
        </is>
      </c>
      <c r="AV128" t="inlineStr">
        <is>
          <t>223062</t>
        </is>
      </c>
      <c r="AW128" t="inlineStr">
        <is>
          <t>400000</t>
        </is>
      </c>
      <c r="AX128" t="inlineStr">
        <is>
          <t>1278249</t>
        </is>
      </c>
      <c r="AY128" t="inlineStr">
        <is>
          <t>2116000</t>
        </is>
      </c>
      <c r="AZ128" t="n">
        <v>1912.460972027993</v>
      </c>
      <c r="BA128" t="n">
        <v>-4258552</v>
      </c>
      <c r="BB128" t="n">
        <v>-2683812</v>
      </c>
      <c r="BC128" t="inlineStr">
        <is>
          <t>0</t>
        </is>
      </c>
      <c r="BD128" t="inlineStr">
        <is>
          <t>0</t>
        </is>
      </c>
      <c r="BE128" t="n">
        <v>0</v>
      </c>
      <c r="BF128" t="inlineStr">
        <is>
          <t>485686</t>
        </is>
      </c>
      <c r="BG128" t="inlineStr">
        <is>
          <t>486568</t>
        </is>
      </c>
      <c r="BH128" t="inlineStr">
        <is>
          <t>804000</t>
        </is>
      </c>
      <c r="BI128" t="inlineStr">
        <is>
          <t>591681</t>
        </is>
      </c>
    </row>
    <row r="129">
      <c r="A129" t="inlineStr">
        <is>
          <t>Australia</t>
        </is>
      </c>
      <c r="B129" t="inlineStr">
        <is>
          <t>Seagrass</t>
        </is>
      </c>
      <c r="C129" t="inlineStr">
        <is>
          <t>Restoration</t>
        </is>
      </c>
      <c r="D129" t="inlineStr">
        <is>
          <t>Planting</t>
        </is>
      </c>
      <c r="E129" t="inlineStr">
        <is>
          <t>Small</t>
        </is>
      </c>
      <c r="F129" t="n">
        <v>100</v>
      </c>
      <c r="G129" t="inlineStr">
        <is>
          <t>Market price</t>
        </is>
      </c>
      <c r="H129" t="n">
        <v>768882542.08165</v>
      </c>
      <c r="I129" t="inlineStr">
        <is>
          <t>AUS</t>
        </is>
      </c>
      <c r="J129" t="n">
        <v>500</v>
      </c>
      <c r="K129" t="inlineStr">
        <is>
          <t>Australia Seagrass Restoration 100</t>
        </is>
      </c>
      <c r="L129" t="inlineStr">
        <is>
          <t>6313251</t>
        </is>
      </c>
      <c r="M129" t="inlineStr">
        <is>
          <t>8182092</t>
        </is>
      </c>
      <c r="N129" t="n">
        <v>0.008210943355415105</v>
      </c>
      <c r="O129" t="n">
        <v>0.01064153697370738</v>
      </c>
      <c r="P129" t="inlineStr">
        <is>
          <t>3761525</t>
        </is>
      </c>
      <c r="Q129" t="inlineStr">
        <is>
          <t>4146455</t>
        </is>
      </c>
      <c r="R129" t="inlineStr">
        <is>
          <t>2551726</t>
        </is>
      </c>
      <c r="S129" t="inlineStr">
        <is>
          <t>4035637</t>
        </is>
      </c>
      <c r="T129" t="n">
        <v>602066</v>
      </c>
      <c r="U129" t="n">
        <v>2523</v>
      </c>
      <c r="V129" t="n">
        <v>3128</v>
      </c>
      <c r="W129" t="n">
        <v>3128</v>
      </c>
      <c r="X129" t="inlineStr">
        <is>
          <t>70000</t>
        </is>
      </c>
      <c r="Y129" t="inlineStr">
        <is>
          <t>70000</t>
        </is>
      </c>
      <c r="Z129" t="inlineStr">
        <is>
          <t>629559</t>
        </is>
      </c>
      <c r="AA129" t="inlineStr">
        <is>
          <t>667067</t>
        </is>
      </c>
      <c r="AB129" t="inlineStr">
        <is>
          <t>76963</t>
        </is>
      </c>
      <c r="AC129" t="inlineStr">
        <is>
          <t>80000</t>
        </is>
      </c>
      <c r="AD129" t="inlineStr">
        <is>
          <t>313632</t>
        </is>
      </c>
      <c r="AE129" t="inlineStr">
        <is>
          <t>339050</t>
        </is>
      </c>
      <c r="AF129" t="inlineStr">
        <is>
          <t>102235</t>
        </is>
      </c>
      <c r="AG129" t="inlineStr">
        <is>
          <t>115000</t>
        </is>
      </c>
      <c r="AH129" t="inlineStr">
        <is>
          <t>333011</t>
        </is>
      </c>
      <c r="AI129" t="inlineStr">
        <is>
          <t>360000</t>
        </is>
      </c>
      <c r="AJ129" t="inlineStr">
        <is>
          <t>44450</t>
        </is>
      </c>
      <c r="AK129" t="inlineStr">
        <is>
          <t>50000</t>
        </is>
      </c>
      <c r="AL129" t="inlineStr">
        <is>
          <t>2191676</t>
        </is>
      </c>
      <c r="AM129" t="inlineStr">
        <is>
          <t>2465338</t>
        </is>
      </c>
      <c r="AN129" t="n">
        <v>972254</v>
      </c>
      <c r="AO129" t="n">
        <v>1395681</v>
      </c>
      <c r="AP129" t="inlineStr">
        <is>
          <t>2105</t>
        </is>
      </c>
      <c r="AQ129" t="inlineStr">
        <is>
          <t>3552</t>
        </is>
      </c>
      <c r="AR129" t="inlineStr">
        <is>
          <t>244</t>
        </is>
      </c>
      <c r="AS129" t="inlineStr">
        <is>
          <t>404</t>
        </is>
      </c>
      <c r="AT129" t="inlineStr">
        <is>
          <t>75812</t>
        </is>
      </c>
      <c r="AU129" t="inlineStr">
        <is>
          <t>120000</t>
        </is>
      </c>
      <c r="AV129" t="inlineStr">
        <is>
          <t>223062</t>
        </is>
      </c>
      <c r="AW129" t="inlineStr">
        <is>
          <t>400000</t>
        </is>
      </c>
      <c r="AX129" t="inlineStr">
        <is>
          <t>1278249</t>
        </is>
      </c>
      <c r="AY129" t="inlineStr">
        <is>
          <t>2116000</t>
        </is>
      </c>
      <c r="AZ129" t="n">
        <v>30</v>
      </c>
      <c r="BA129" t="n">
        <v>-4035637</v>
      </c>
      <c r="BB129" t="n">
        <v>-2551726</v>
      </c>
      <c r="BC129" t="inlineStr">
        <is>
          <t>0</t>
        </is>
      </c>
      <c r="BD129" t="inlineStr">
        <is>
          <t>0</t>
        </is>
      </c>
      <c r="BE129" t="n">
        <v>0</v>
      </c>
      <c r="BF129" t="inlineStr">
        <is>
          <t>485686</t>
        </is>
      </c>
      <c r="BG129" t="inlineStr">
        <is>
          <t>486568</t>
        </is>
      </c>
      <c r="BH129" t="inlineStr">
        <is>
          <t>804000</t>
        </is>
      </c>
      <c r="BI129" t="inlineStr">
        <is>
          <t>591681</t>
        </is>
      </c>
    </row>
    <row r="130">
      <c r="A130" t="inlineStr">
        <is>
          <t>Australia</t>
        </is>
      </c>
      <c r="B130" t="inlineStr">
        <is>
          <t>Seagrass</t>
        </is>
      </c>
      <c r="C130" t="inlineStr">
        <is>
          <t>Restoration</t>
        </is>
      </c>
      <c r="D130" t="inlineStr">
        <is>
          <t>Planting</t>
        </is>
      </c>
      <c r="E130" t="inlineStr">
        <is>
          <t>Medium</t>
        </is>
      </c>
      <c r="F130" t="n">
        <v>500</v>
      </c>
      <c r="G130" t="inlineStr">
        <is>
          <t>Opex breakeven</t>
        </is>
      </c>
      <c r="H130" t="n">
        <v>768882542.08165</v>
      </c>
      <c r="I130" t="inlineStr">
        <is>
          <t>AUS</t>
        </is>
      </c>
      <c r="J130" t="n">
        <v>500</v>
      </c>
      <c r="K130" t="inlineStr">
        <is>
          <t>Australia Seagrass Restoration 500</t>
        </is>
      </c>
      <c r="L130" t="inlineStr">
        <is>
          <t>17001746</t>
        </is>
      </c>
      <c r="M130" t="inlineStr">
        <is>
          <t>20807353</t>
        </is>
      </c>
      <c r="N130" t="n">
        <v>0.02211227992505848</v>
      </c>
      <c r="O130" t="n">
        <v>0.02706180965387351</v>
      </c>
      <c r="P130" t="inlineStr">
        <is>
          <t>12317492</t>
        </is>
      </c>
      <c r="Q130" t="inlineStr">
        <is>
          <t>14007806</t>
        </is>
      </c>
      <c r="R130" t="inlineStr">
        <is>
          <t>4684253</t>
        </is>
      </c>
      <c r="S130" t="inlineStr">
        <is>
          <t>6799548</t>
        </is>
      </c>
      <c r="T130" t="n">
        <v>602066</v>
      </c>
      <c r="U130" t="n">
        <v>12298</v>
      </c>
      <c r="V130" t="n">
        <v>1728</v>
      </c>
      <c r="W130" t="n">
        <v>1728</v>
      </c>
      <c r="X130" t="inlineStr">
        <is>
          <t>70000</t>
        </is>
      </c>
      <c r="Y130" t="inlineStr">
        <is>
          <t>70000</t>
        </is>
      </c>
      <c r="Z130" t="inlineStr">
        <is>
          <t>629559</t>
        </is>
      </c>
      <c r="AA130" t="inlineStr">
        <is>
          <t>667067</t>
        </is>
      </c>
      <c r="AB130" t="inlineStr">
        <is>
          <t>76963</t>
        </is>
      </c>
      <c r="AC130" t="inlineStr">
        <is>
          <t>80000</t>
        </is>
      </c>
      <c r="AD130" t="inlineStr">
        <is>
          <t>313632</t>
        </is>
      </c>
      <c r="AE130" t="inlineStr">
        <is>
          <t>339050</t>
        </is>
      </c>
      <c r="AF130" t="inlineStr">
        <is>
          <t>102235</t>
        </is>
      </c>
      <c r="AG130" t="inlineStr">
        <is>
          <t>115000</t>
        </is>
      </c>
      <c r="AH130" t="inlineStr">
        <is>
          <t>333011</t>
        </is>
      </c>
      <c r="AI130" t="inlineStr">
        <is>
          <t>360000</t>
        </is>
      </c>
      <c r="AJ130" t="inlineStr">
        <is>
          <t>44450</t>
        </is>
      </c>
      <c r="AK130" t="inlineStr">
        <is>
          <t>50000</t>
        </is>
      </c>
      <c r="AL130" t="inlineStr">
        <is>
          <t>10747644</t>
        </is>
      </c>
      <c r="AM130" t="inlineStr">
        <is>
          <t>12326689</t>
        </is>
      </c>
      <c r="AN130" t="n">
        <v>2871741</v>
      </c>
      <c r="AO130" t="n">
        <v>3762405</v>
      </c>
      <c r="AP130" t="inlineStr">
        <is>
          <t>234213</t>
        </is>
      </c>
      <c r="AQ130" t="inlineStr">
        <is>
          <t>399174</t>
        </is>
      </c>
      <c r="AR130" t="inlineStr">
        <is>
          <t>1176</t>
        </is>
      </c>
      <c r="AS130" t="inlineStr">
        <is>
          <t>1968</t>
        </is>
      </c>
      <c r="AT130" t="inlineStr">
        <is>
          <t>75812</t>
        </is>
      </c>
      <c r="AU130" t="inlineStr">
        <is>
          <t>120000</t>
        </is>
      </c>
      <c r="AV130" t="inlineStr">
        <is>
          <t>223062</t>
        </is>
      </c>
      <c r="AW130" t="inlineStr">
        <is>
          <t>400000</t>
        </is>
      </c>
      <c r="AX130" t="inlineStr">
        <is>
          <t>1278249</t>
        </is>
      </c>
      <c r="AY130" t="inlineStr">
        <is>
          <t>2116000</t>
        </is>
      </c>
      <c r="AZ130" t="n">
        <v>689.0865761085005</v>
      </c>
      <c r="BA130" t="n">
        <v>-6799548</v>
      </c>
      <c r="BB130" t="n">
        <v>-4684253</v>
      </c>
      <c r="BC130" t="inlineStr">
        <is>
          <t>0</t>
        </is>
      </c>
      <c r="BD130" t="inlineStr">
        <is>
          <t>0</t>
        </is>
      </c>
      <c r="BE130" t="n">
        <v>0</v>
      </c>
      <c r="BF130" t="inlineStr">
        <is>
          <t>485686</t>
        </is>
      </c>
      <c r="BG130" t="inlineStr">
        <is>
          <t>2386055</t>
        </is>
      </c>
      <c r="BH130" t="inlineStr">
        <is>
          <t>804000</t>
        </is>
      </c>
      <c r="BI130" t="inlineStr">
        <is>
          <t>2958405</t>
        </is>
      </c>
    </row>
    <row r="131">
      <c r="A131" t="inlineStr">
        <is>
          <t>Australia</t>
        </is>
      </c>
      <c r="B131" t="inlineStr">
        <is>
          <t>Seagrass</t>
        </is>
      </c>
      <c r="C131" t="inlineStr">
        <is>
          <t>Restoration</t>
        </is>
      </c>
      <c r="D131" t="inlineStr">
        <is>
          <t>Planting</t>
        </is>
      </c>
      <c r="E131" t="inlineStr">
        <is>
          <t>Medium</t>
        </is>
      </c>
      <c r="F131" t="n">
        <v>500</v>
      </c>
      <c r="G131" t="inlineStr">
        <is>
          <t>Market price</t>
        </is>
      </c>
      <c r="H131" t="n">
        <v>768882542.08165</v>
      </c>
      <c r="I131" t="inlineStr">
        <is>
          <t>AUS</t>
        </is>
      </c>
      <c r="J131" t="n">
        <v>500</v>
      </c>
      <c r="K131" t="inlineStr">
        <is>
          <t>Australia Seagrass Restoration 500</t>
        </is>
      </c>
      <c r="L131" t="inlineStr">
        <is>
          <t>16777730</t>
        </is>
      </c>
      <c r="M131" t="inlineStr">
        <is>
          <t>20425557</t>
        </is>
      </c>
      <c r="N131" t="n">
        <v>0.02182092723106506</v>
      </c>
      <c r="O131" t="n">
        <v>0.02656525006368391</v>
      </c>
      <c r="P131" t="inlineStr">
        <is>
          <t>12317492</t>
        </is>
      </c>
      <c r="Q131" t="inlineStr">
        <is>
          <t>14007806</t>
        </is>
      </c>
      <c r="R131" t="inlineStr">
        <is>
          <t>4460237</t>
        </is>
      </c>
      <c r="S131" t="inlineStr">
        <is>
          <t>6417752</t>
        </is>
      </c>
      <c r="T131" t="n">
        <v>602066</v>
      </c>
      <c r="U131" t="n">
        <v>12298</v>
      </c>
      <c r="V131" t="n">
        <v>1705</v>
      </c>
      <c r="W131" t="n">
        <v>1705</v>
      </c>
      <c r="X131" t="inlineStr">
        <is>
          <t>70000</t>
        </is>
      </c>
      <c r="Y131" t="inlineStr">
        <is>
          <t>70000</t>
        </is>
      </c>
      <c r="Z131" t="inlineStr">
        <is>
          <t>629559</t>
        </is>
      </c>
      <c r="AA131" t="inlineStr">
        <is>
          <t>667067</t>
        </is>
      </c>
      <c r="AB131" t="inlineStr">
        <is>
          <t>76963</t>
        </is>
      </c>
      <c r="AC131" t="inlineStr">
        <is>
          <t>80000</t>
        </is>
      </c>
      <c r="AD131" t="inlineStr">
        <is>
          <t>313632</t>
        </is>
      </c>
      <c r="AE131" t="inlineStr">
        <is>
          <t>339050</t>
        </is>
      </c>
      <c r="AF131" t="inlineStr">
        <is>
          <t>102235</t>
        </is>
      </c>
      <c r="AG131" t="inlineStr">
        <is>
          <t>115000</t>
        </is>
      </c>
      <c r="AH131" t="inlineStr">
        <is>
          <t>333011</t>
        </is>
      </c>
      <c r="AI131" t="inlineStr">
        <is>
          <t>360000</t>
        </is>
      </c>
      <c r="AJ131" t="inlineStr">
        <is>
          <t>44450</t>
        </is>
      </c>
      <c r="AK131" t="inlineStr">
        <is>
          <t>50000</t>
        </is>
      </c>
      <c r="AL131" t="inlineStr">
        <is>
          <t>10747644</t>
        </is>
      </c>
      <c r="AM131" t="inlineStr">
        <is>
          <t>12326689</t>
        </is>
      </c>
      <c r="AN131" t="n">
        <v>2871741</v>
      </c>
      <c r="AO131" t="n">
        <v>3762405</v>
      </c>
      <c r="AP131" t="inlineStr">
        <is>
          <t>10197</t>
        </is>
      </c>
      <c r="AQ131" t="inlineStr">
        <is>
          <t>17378</t>
        </is>
      </c>
      <c r="AR131" t="inlineStr">
        <is>
          <t>1176</t>
        </is>
      </c>
      <c r="AS131" t="inlineStr">
        <is>
          <t>1968</t>
        </is>
      </c>
      <c r="AT131" t="inlineStr">
        <is>
          <t>75812</t>
        </is>
      </c>
      <c r="AU131" t="inlineStr">
        <is>
          <t>120000</t>
        </is>
      </c>
      <c r="AV131" t="inlineStr">
        <is>
          <t>223062</t>
        </is>
      </c>
      <c r="AW131" t="inlineStr">
        <is>
          <t>400000</t>
        </is>
      </c>
      <c r="AX131" t="inlineStr">
        <is>
          <t>1278249</t>
        </is>
      </c>
      <c r="AY131" t="inlineStr">
        <is>
          <t>2116000</t>
        </is>
      </c>
      <c r="AZ131" t="n">
        <v>30</v>
      </c>
      <c r="BA131" t="n">
        <v>-6417752</v>
      </c>
      <c r="BB131" t="n">
        <v>-4460237</v>
      </c>
      <c r="BC131" t="inlineStr">
        <is>
          <t>0</t>
        </is>
      </c>
      <c r="BD131" t="inlineStr">
        <is>
          <t>0</t>
        </is>
      </c>
      <c r="BE131" t="n">
        <v>0</v>
      </c>
      <c r="BF131" t="inlineStr">
        <is>
          <t>485686</t>
        </is>
      </c>
      <c r="BG131" t="inlineStr">
        <is>
          <t>2386055</t>
        </is>
      </c>
      <c r="BH131" t="inlineStr">
        <is>
          <t>804000</t>
        </is>
      </c>
      <c r="BI131" t="inlineStr">
        <is>
          <t>2958405</t>
        </is>
      </c>
    </row>
    <row r="132">
      <c r="A132" t="inlineStr">
        <is>
          <t>Australia</t>
        </is>
      </c>
      <c r="B132" t="inlineStr">
        <is>
          <t>Seagrass</t>
        </is>
      </c>
      <c r="C132" t="inlineStr">
        <is>
          <t>Restoration</t>
        </is>
      </c>
      <c r="D132" t="inlineStr">
        <is>
          <t>Planting</t>
        </is>
      </c>
      <c r="E132" t="inlineStr">
        <is>
          <t>Large</t>
        </is>
      </c>
      <c r="F132" t="n">
        <v>1000</v>
      </c>
      <c r="G132" t="inlineStr">
        <is>
          <t>Opex breakeven</t>
        </is>
      </c>
      <c r="H132" t="n">
        <v>768882542.08165</v>
      </c>
      <c r="I132" t="inlineStr">
        <is>
          <t>AUS</t>
        </is>
      </c>
      <c r="J132" t="n">
        <v>500</v>
      </c>
      <c r="K132" t="inlineStr">
        <is>
          <t>Australia Seagrass Restoration 1000</t>
        </is>
      </c>
      <c r="L132" t="inlineStr">
        <is>
          <t>29338722</t>
        </is>
      </c>
      <c r="M132" t="inlineStr">
        <is>
          <t>36383653</t>
        </is>
      </c>
      <c r="N132" t="n">
        <v>0.03815761237154534</v>
      </c>
      <c r="O132" t="n">
        <v>0.04732017051849814</v>
      </c>
      <c r="P132" t="inlineStr">
        <is>
          <t>22331256</t>
        </is>
      </c>
      <c r="Q132" t="inlineStr">
        <is>
          <t>26414495</t>
        </is>
      </c>
      <c r="R132" t="inlineStr">
        <is>
          <t>7007466</t>
        </is>
      </c>
      <c r="S132" t="inlineStr">
        <is>
          <t>9969157</t>
        </is>
      </c>
      <c r="T132" t="n">
        <v>602066</v>
      </c>
      <c r="U132" t="n">
        <v>23335</v>
      </c>
      <c r="V132" t="n">
        <v>1572</v>
      </c>
      <c r="W132" t="n">
        <v>1572</v>
      </c>
      <c r="X132" t="inlineStr">
        <is>
          <t>70000</t>
        </is>
      </c>
      <c r="Y132" t="inlineStr">
        <is>
          <t>70000</t>
        </is>
      </c>
      <c r="Z132" t="inlineStr">
        <is>
          <t>629559</t>
        </is>
      </c>
      <c r="AA132" t="inlineStr">
        <is>
          <t>667067</t>
        </is>
      </c>
      <c r="AB132" t="inlineStr">
        <is>
          <t>153925</t>
        </is>
      </c>
      <c r="AC132" t="inlineStr">
        <is>
          <t>160000</t>
        </is>
      </c>
      <c r="AD132" t="inlineStr">
        <is>
          <t>313632</t>
        </is>
      </c>
      <c r="AE132" t="inlineStr">
        <is>
          <t>339050</t>
        </is>
      </c>
      <c r="AF132" t="inlineStr">
        <is>
          <t>102235</t>
        </is>
      </c>
      <c r="AG132" t="inlineStr">
        <is>
          <t>115000</t>
        </is>
      </c>
      <c r="AH132" t="inlineStr">
        <is>
          <t>333011</t>
        </is>
      </c>
      <c r="AI132" t="inlineStr">
        <is>
          <t>360000</t>
        </is>
      </c>
      <c r="AJ132" t="inlineStr">
        <is>
          <t>44450</t>
        </is>
      </c>
      <c r="AK132" t="inlineStr">
        <is>
          <t>50000</t>
        </is>
      </c>
      <c r="AL132" t="inlineStr">
        <is>
          <t>20684445</t>
        </is>
      </c>
      <c r="AM132" t="inlineStr">
        <is>
          <t>24653378</t>
        </is>
      </c>
      <c r="AN132" t="n">
        <v>5077783</v>
      </c>
      <c r="AO132" t="n">
        <v>6720811</v>
      </c>
      <c r="AP132" t="inlineStr">
        <is>
          <t>350373</t>
        </is>
      </c>
      <c r="AQ132" t="inlineStr">
        <is>
          <t>608613</t>
        </is>
      </c>
      <c r="AR132" t="inlineStr">
        <is>
          <t>2186</t>
        </is>
      </c>
      <c r="AS132" t="inlineStr">
        <is>
          <t>3734</t>
        </is>
      </c>
      <c r="AT132" t="inlineStr">
        <is>
          <t>75812</t>
        </is>
      </c>
      <c r="AU132" t="inlineStr">
        <is>
          <t>120000</t>
        </is>
      </c>
      <c r="AV132" t="inlineStr">
        <is>
          <t>223062</t>
        </is>
      </c>
      <c r="AW132" t="inlineStr">
        <is>
          <t>400000</t>
        </is>
      </c>
      <c r="AX132" t="inlineStr">
        <is>
          <t>1278249</t>
        </is>
      </c>
      <c r="AY132" t="inlineStr">
        <is>
          <t>2116000</t>
        </is>
      </c>
      <c r="AZ132" t="n">
        <v>549.9947233118402</v>
      </c>
      <c r="BA132" t="n">
        <v>-9969157</v>
      </c>
      <c r="BB132" t="n">
        <v>-7007466</v>
      </c>
      <c r="BC132" t="inlineStr">
        <is>
          <t>0</t>
        </is>
      </c>
      <c r="BD132" t="inlineStr">
        <is>
          <t>0</t>
        </is>
      </c>
      <c r="BE132" t="n">
        <v>0</v>
      </c>
      <c r="BF132" t="inlineStr">
        <is>
          <t>485686</t>
        </is>
      </c>
      <c r="BG132" t="inlineStr">
        <is>
          <t>4592097</t>
        </is>
      </c>
      <c r="BH132" t="inlineStr">
        <is>
          <t>804000</t>
        </is>
      </c>
      <c r="BI132" t="inlineStr">
        <is>
          <t>5916811</t>
        </is>
      </c>
    </row>
    <row r="133">
      <c r="A133" t="inlineStr">
        <is>
          <t>Australia</t>
        </is>
      </c>
      <c r="B133" t="inlineStr">
        <is>
          <t>Seagrass</t>
        </is>
      </c>
      <c r="C133" t="inlineStr">
        <is>
          <t>Restoration</t>
        </is>
      </c>
      <c r="D133" t="inlineStr">
        <is>
          <t>Planting</t>
        </is>
      </c>
      <c r="E133" t="inlineStr">
        <is>
          <t>Large</t>
        </is>
      </c>
      <c r="F133" t="n">
        <v>1000</v>
      </c>
      <c r="G133" t="inlineStr">
        <is>
          <t>Market price</t>
        </is>
      </c>
      <c r="H133" t="n">
        <v>768882542.08165</v>
      </c>
      <c r="I133" t="inlineStr">
        <is>
          <t>AUS</t>
        </is>
      </c>
      <c r="J133" t="n">
        <v>500</v>
      </c>
      <c r="K133" t="inlineStr">
        <is>
          <t>Australia Seagrass Restoration 1000</t>
        </is>
      </c>
      <c r="L133" t="inlineStr">
        <is>
          <t>29007460</t>
        </is>
      </c>
      <c r="M133" t="inlineStr">
        <is>
          <t>35808237</t>
        </is>
      </c>
      <c r="N133" t="n">
        <v>0.03772677673427993</v>
      </c>
      <c r="O133" t="n">
        <v>0.04657179093058067</v>
      </c>
      <c r="P133" t="inlineStr">
        <is>
          <t>22331256</t>
        </is>
      </c>
      <c r="Q133" t="inlineStr">
        <is>
          <t>26414495</t>
        </is>
      </c>
      <c r="R133" t="inlineStr">
        <is>
          <t>6676204</t>
        </is>
      </c>
      <c r="S133" t="inlineStr">
        <is>
          <t>9393742</t>
        </is>
      </c>
      <c r="T133" t="n">
        <v>602066</v>
      </c>
      <c r="U133" t="n">
        <v>23335</v>
      </c>
      <c r="V133" t="n">
        <v>1554</v>
      </c>
      <c r="W133" t="n">
        <v>1554</v>
      </c>
      <c r="X133" t="inlineStr">
        <is>
          <t>70000</t>
        </is>
      </c>
      <c r="Y133" t="inlineStr">
        <is>
          <t>70000</t>
        </is>
      </c>
      <c r="Z133" t="inlineStr">
        <is>
          <t>629559</t>
        </is>
      </c>
      <c r="AA133" t="inlineStr">
        <is>
          <t>667067</t>
        </is>
      </c>
      <c r="AB133" t="inlineStr">
        <is>
          <t>153925</t>
        </is>
      </c>
      <c r="AC133" t="inlineStr">
        <is>
          <t>160000</t>
        </is>
      </c>
      <c r="AD133" t="inlineStr">
        <is>
          <t>313632</t>
        </is>
      </c>
      <c r="AE133" t="inlineStr">
        <is>
          <t>339050</t>
        </is>
      </c>
      <c r="AF133" t="inlineStr">
        <is>
          <t>102235</t>
        </is>
      </c>
      <c r="AG133" t="inlineStr">
        <is>
          <t>115000</t>
        </is>
      </c>
      <c r="AH133" t="inlineStr">
        <is>
          <t>333011</t>
        </is>
      </c>
      <c r="AI133" t="inlineStr">
        <is>
          <t>360000</t>
        </is>
      </c>
      <c r="AJ133" t="inlineStr">
        <is>
          <t>44450</t>
        </is>
      </c>
      <c r="AK133" t="inlineStr">
        <is>
          <t>50000</t>
        </is>
      </c>
      <c r="AL133" t="inlineStr">
        <is>
          <t>20684445</t>
        </is>
      </c>
      <c r="AM133" t="inlineStr">
        <is>
          <t>24653378</t>
        </is>
      </c>
      <c r="AN133" t="n">
        <v>5077783</v>
      </c>
      <c r="AO133" t="n">
        <v>6720811</v>
      </c>
      <c r="AP133" t="inlineStr">
        <is>
          <t>19111</t>
        </is>
      </c>
      <c r="AQ133" t="inlineStr">
        <is>
          <t>33197</t>
        </is>
      </c>
      <c r="AR133" t="inlineStr">
        <is>
          <t>2186</t>
        </is>
      </c>
      <c r="AS133" t="inlineStr">
        <is>
          <t>3734</t>
        </is>
      </c>
      <c r="AT133" t="inlineStr">
        <is>
          <t>75812</t>
        </is>
      </c>
      <c r="AU133" t="inlineStr">
        <is>
          <t>120000</t>
        </is>
      </c>
      <c r="AV133" t="inlineStr">
        <is>
          <t>223062</t>
        </is>
      </c>
      <c r="AW133" t="inlineStr">
        <is>
          <t>400000</t>
        </is>
      </c>
      <c r="AX133" t="inlineStr">
        <is>
          <t>1278249</t>
        </is>
      </c>
      <c r="AY133" t="inlineStr">
        <is>
          <t>2116000</t>
        </is>
      </c>
      <c r="AZ133" t="n">
        <v>30</v>
      </c>
      <c r="BA133" t="n">
        <v>-9393742</v>
      </c>
      <c r="BB133" t="n">
        <v>-6676204</v>
      </c>
      <c r="BC133" t="inlineStr">
        <is>
          <t>0</t>
        </is>
      </c>
      <c r="BD133" t="inlineStr">
        <is>
          <t>0</t>
        </is>
      </c>
      <c r="BE133" t="n">
        <v>0</v>
      </c>
      <c r="BF133" t="inlineStr">
        <is>
          <t>485686</t>
        </is>
      </c>
      <c r="BG133" t="inlineStr">
        <is>
          <t>4592097</t>
        </is>
      </c>
      <c r="BH133" t="inlineStr">
        <is>
          <t>804000</t>
        </is>
      </c>
      <c r="BI133" t="inlineStr">
        <is>
          <t>5916811</t>
        </is>
      </c>
    </row>
    <row r="134">
      <c r="A134" t="inlineStr">
        <is>
          <t>Australia</t>
        </is>
      </c>
      <c r="B134" t="inlineStr">
        <is>
          <t>Seagrass</t>
        </is>
      </c>
      <c r="C134" t="inlineStr">
        <is>
          <t>Conservation</t>
        </is>
      </c>
      <c r="D134" t="inlineStr"/>
      <c r="E134" t="inlineStr">
        <is>
          <t>Small</t>
        </is>
      </c>
      <c r="F134" t="n">
        <v>400</v>
      </c>
      <c r="G134" t="inlineStr">
        <is>
          <t>Opex breakeven</t>
        </is>
      </c>
      <c r="H134" t="n">
        <v>768882542.08165</v>
      </c>
      <c r="I134" t="inlineStr">
        <is>
          <t>AUS</t>
        </is>
      </c>
      <c r="J134" t="n">
        <v>2000</v>
      </c>
      <c r="K134" t="inlineStr">
        <is>
          <t>Australia Seagrass Conservation 400</t>
        </is>
      </c>
      <c r="L134" t="inlineStr">
        <is>
          <t>3741279</t>
        </is>
      </c>
      <c r="M134" t="inlineStr">
        <is>
          <t>5328881</t>
        </is>
      </c>
      <c r="N134" t="n">
        <v>0.004865865454391735</v>
      </c>
      <c r="O134" t="n">
        <v>0.006930682787481095</v>
      </c>
      <c r="P134" t="inlineStr">
        <is>
          <t>1569849</t>
        </is>
      </c>
      <c r="Q134" t="inlineStr">
        <is>
          <t>1681117</t>
        </is>
      </c>
      <c r="R134" t="inlineStr">
        <is>
          <t>2171430</t>
        </is>
      </c>
      <c r="S134" t="inlineStr">
        <is>
          <t>3647765</t>
        </is>
      </c>
      <c r="T134" t="n">
        <v>603824</v>
      </c>
      <c r="U134" t="n">
        <v>582</v>
      </c>
      <c r="V134" t="n">
        <v>8037</v>
      </c>
      <c r="W134" t="n">
        <v>8037</v>
      </c>
      <c r="X134" t="inlineStr">
        <is>
          <t>70000</t>
        </is>
      </c>
      <c r="Y134" t="inlineStr">
        <is>
          <t>70000</t>
        </is>
      </c>
      <c r="Z134" t="inlineStr">
        <is>
          <t>629559</t>
        </is>
      </c>
      <c r="AA134" t="inlineStr">
        <is>
          <t>667067</t>
        </is>
      </c>
      <c r="AB134" t="inlineStr">
        <is>
          <t>76963</t>
        </is>
      </c>
      <c r="AC134" t="inlineStr">
        <is>
          <t>80000</t>
        </is>
      </c>
      <c r="AD134" t="inlineStr">
        <is>
          <t>313632</t>
        </is>
      </c>
      <c r="AE134" t="inlineStr">
        <is>
          <t>339050</t>
        </is>
      </c>
      <c r="AF134" t="inlineStr">
        <is>
          <t>102235</t>
        </is>
      </c>
      <c r="AG134" t="inlineStr">
        <is>
          <t>115000</t>
        </is>
      </c>
      <c r="AH134" t="inlineStr">
        <is>
          <t>333011</t>
        </is>
      </c>
      <c r="AI134" t="inlineStr">
        <is>
          <t>360000</t>
        </is>
      </c>
      <c r="AJ134" t="inlineStr">
        <is>
          <t>44450</t>
        </is>
      </c>
      <c r="AK134" t="inlineStr">
        <is>
          <t>50000</t>
        </is>
      </c>
      <c r="AL134" t="inlineStr">
        <is>
          <t>0</t>
        </is>
      </c>
      <c r="AM134" t="inlineStr">
        <is>
          <t>0</t>
        </is>
      </c>
      <c r="AN134" t="n">
        <v>485686</v>
      </c>
      <c r="AO134" t="n">
        <v>804000</v>
      </c>
      <c r="AP134" t="inlineStr">
        <is>
          <t>108572</t>
        </is>
      </c>
      <c r="AQ134" t="inlineStr">
        <is>
          <t>207672</t>
        </is>
      </c>
      <c r="AR134" t="inlineStr">
        <is>
          <t>49</t>
        </is>
      </c>
      <c r="AS134" t="inlineStr">
        <is>
          <t>93</t>
        </is>
      </c>
      <c r="AT134" t="inlineStr">
        <is>
          <t>75812</t>
        </is>
      </c>
      <c r="AU134" t="inlineStr">
        <is>
          <t>120000</t>
        </is>
      </c>
      <c r="AV134" t="inlineStr">
        <is>
          <t>223062</t>
        </is>
      </c>
      <c r="AW134" t="inlineStr">
        <is>
          <t>400000</t>
        </is>
      </c>
      <c r="AX134" t="inlineStr">
        <is>
          <t>1278249</t>
        </is>
      </c>
      <c r="AY134" t="inlineStr">
        <is>
          <t>2116000</t>
        </is>
      </c>
      <c r="AZ134" t="n">
        <v>7262.598249290746</v>
      </c>
      <c r="BA134" t="n">
        <v>-3647765</v>
      </c>
      <c r="BB134" t="n">
        <v>-2171430</v>
      </c>
      <c r="BC134" t="inlineStr">
        <is>
          <t>0</t>
        </is>
      </c>
      <c r="BD134" t="inlineStr">
        <is>
          <t>0</t>
        </is>
      </c>
      <c r="BE134" t="n">
        <v>0</v>
      </c>
      <c r="BF134" t="inlineStr">
        <is>
          <t>485686</t>
        </is>
      </c>
      <c r="BG134" t="inlineStr">
        <is>
          <t>0</t>
        </is>
      </c>
      <c r="BH134" t="inlineStr">
        <is>
          <t>804000</t>
        </is>
      </c>
      <c r="BI134" t="inlineStr">
        <is>
          <t>0</t>
        </is>
      </c>
    </row>
    <row r="135">
      <c r="A135" t="inlineStr">
        <is>
          <t>Australia</t>
        </is>
      </c>
      <c r="B135" t="inlineStr">
        <is>
          <t>Seagrass</t>
        </is>
      </c>
      <c r="C135" t="inlineStr">
        <is>
          <t>Conservation</t>
        </is>
      </c>
      <c r="D135" t="inlineStr"/>
      <c r="E135" t="inlineStr">
        <is>
          <t>Small</t>
        </is>
      </c>
      <c r="F135" t="n">
        <v>400</v>
      </c>
      <c r="G135" t="inlineStr">
        <is>
          <t>Market price</t>
        </is>
      </c>
      <c r="H135" t="n">
        <v>768882542.08165</v>
      </c>
      <c r="I135" t="inlineStr">
        <is>
          <t>AUS</t>
        </is>
      </c>
      <c r="J135" t="n">
        <v>2000</v>
      </c>
      <c r="K135" t="inlineStr">
        <is>
          <t>Australia Seagrass Conservation 400</t>
        </is>
      </c>
      <c r="L135" t="inlineStr">
        <is>
          <t>3633156</t>
        </is>
      </c>
      <c r="M135" t="inlineStr">
        <is>
          <t>5122068</t>
        </is>
      </c>
      <c r="N135" t="n">
        <v>0.004725241894768088</v>
      </c>
      <c r="O135" t="n">
        <v>0.006661704122105132</v>
      </c>
      <c r="P135" t="inlineStr">
        <is>
          <t>1569849</t>
        </is>
      </c>
      <c r="Q135" t="inlineStr">
        <is>
          <t>1681117</t>
        </is>
      </c>
      <c r="R135" t="inlineStr">
        <is>
          <t>2063307</t>
        </is>
      </c>
      <c r="S135" t="inlineStr">
        <is>
          <t>3440951</t>
        </is>
      </c>
      <c r="T135" t="n">
        <v>603824</v>
      </c>
      <c r="U135" t="n">
        <v>582</v>
      </c>
      <c r="V135" t="n">
        <v>7804</v>
      </c>
      <c r="W135" t="n">
        <v>7804</v>
      </c>
      <c r="X135" t="inlineStr">
        <is>
          <t>70000</t>
        </is>
      </c>
      <c r="Y135" t="inlineStr">
        <is>
          <t>70000</t>
        </is>
      </c>
      <c r="Z135" t="inlineStr">
        <is>
          <t>629559</t>
        </is>
      </c>
      <c r="AA135" t="inlineStr">
        <is>
          <t>667067</t>
        </is>
      </c>
      <c r="AB135" t="inlineStr">
        <is>
          <t>76963</t>
        </is>
      </c>
      <c r="AC135" t="inlineStr">
        <is>
          <t>80000</t>
        </is>
      </c>
      <c r="AD135" t="inlineStr">
        <is>
          <t>313632</t>
        </is>
      </c>
      <c r="AE135" t="inlineStr">
        <is>
          <t>339050</t>
        </is>
      </c>
      <c r="AF135" t="inlineStr">
        <is>
          <t>102235</t>
        </is>
      </c>
      <c r="AG135" t="inlineStr">
        <is>
          <t>115000</t>
        </is>
      </c>
      <c r="AH135" t="inlineStr">
        <is>
          <t>333011</t>
        </is>
      </c>
      <c r="AI135" t="inlineStr">
        <is>
          <t>360000</t>
        </is>
      </c>
      <c r="AJ135" t="inlineStr">
        <is>
          <t>44450</t>
        </is>
      </c>
      <c r="AK135" t="inlineStr">
        <is>
          <t>50000</t>
        </is>
      </c>
      <c r="AL135" t="inlineStr">
        <is>
          <t>0</t>
        </is>
      </c>
      <c r="AM135" t="inlineStr">
        <is>
          <t>0</t>
        </is>
      </c>
      <c r="AN135" t="n">
        <v>485686</v>
      </c>
      <c r="AO135" t="n">
        <v>804000</v>
      </c>
      <c r="AP135" t="inlineStr">
        <is>
          <t>448</t>
        </is>
      </c>
      <c r="AQ135" t="inlineStr">
        <is>
          <t>858</t>
        </is>
      </c>
      <c r="AR135" t="inlineStr">
        <is>
          <t>49</t>
        </is>
      </c>
      <c r="AS135" t="inlineStr">
        <is>
          <t>93</t>
        </is>
      </c>
      <c r="AT135" t="inlineStr">
        <is>
          <t>75812</t>
        </is>
      </c>
      <c r="AU135" t="inlineStr">
        <is>
          <t>120000</t>
        </is>
      </c>
      <c r="AV135" t="inlineStr">
        <is>
          <t>223062</t>
        </is>
      </c>
      <c r="AW135" t="inlineStr">
        <is>
          <t>400000</t>
        </is>
      </c>
      <c r="AX135" t="inlineStr">
        <is>
          <t>1278249</t>
        </is>
      </c>
      <c r="AY135" t="inlineStr">
        <is>
          <t>2116000</t>
        </is>
      </c>
      <c r="AZ135" t="n">
        <v>30</v>
      </c>
      <c r="BA135" t="n">
        <v>-3440951</v>
      </c>
      <c r="BB135" t="n">
        <v>-2063307</v>
      </c>
      <c r="BC135" t="inlineStr">
        <is>
          <t>0</t>
        </is>
      </c>
      <c r="BD135" t="inlineStr">
        <is>
          <t>0</t>
        </is>
      </c>
      <c r="BE135" t="n">
        <v>0</v>
      </c>
      <c r="BF135" t="inlineStr">
        <is>
          <t>485686</t>
        </is>
      </c>
      <c r="BG135" t="inlineStr">
        <is>
          <t>0</t>
        </is>
      </c>
      <c r="BH135" t="inlineStr">
        <is>
          <t>804000</t>
        </is>
      </c>
      <c r="BI135" t="inlineStr">
        <is>
          <t>0</t>
        </is>
      </c>
    </row>
    <row r="136">
      <c r="A136" t="inlineStr">
        <is>
          <t>Australia</t>
        </is>
      </c>
      <c r="B136" t="inlineStr">
        <is>
          <t>Seagrass</t>
        </is>
      </c>
      <c r="C136" t="inlineStr">
        <is>
          <t>Conservation</t>
        </is>
      </c>
      <c r="D136" t="inlineStr"/>
      <c r="E136" t="inlineStr">
        <is>
          <t>Medium</t>
        </is>
      </c>
      <c r="F136" t="n">
        <v>2000</v>
      </c>
      <c r="G136" t="inlineStr">
        <is>
          <t>Opex breakeven</t>
        </is>
      </c>
      <c r="H136" t="n">
        <v>768882542.08165</v>
      </c>
      <c r="I136" t="inlineStr">
        <is>
          <t>AUS</t>
        </is>
      </c>
      <c r="J136" t="n">
        <v>2000</v>
      </c>
      <c r="K136" t="inlineStr">
        <is>
          <t>Australia Seagrass Conservation 2000</t>
        </is>
      </c>
      <c r="L136" t="inlineStr">
        <is>
          <t>3741487</t>
        </is>
      </c>
      <c r="M136" t="inlineStr">
        <is>
          <t>5329274</t>
        </is>
      </c>
      <c r="N136" t="n">
        <v>0.004866135976855981</v>
      </c>
      <c r="O136" t="n">
        <v>0.006931193918867868</v>
      </c>
      <c r="P136" t="inlineStr">
        <is>
          <t>1569849</t>
        </is>
      </c>
      <c r="Q136" t="inlineStr">
        <is>
          <t>1681117</t>
        </is>
      </c>
      <c r="R136" t="inlineStr">
        <is>
          <t>2171638</t>
        </is>
      </c>
      <c r="S136" t="inlineStr">
        <is>
          <t>3648157</t>
        </is>
      </c>
      <c r="T136" t="n">
        <v>603824</v>
      </c>
      <c r="U136" t="n">
        <v>2910</v>
      </c>
      <c r="V136" t="n">
        <v>1607</v>
      </c>
      <c r="W136" t="n">
        <v>1607</v>
      </c>
      <c r="X136" t="inlineStr">
        <is>
          <t>70000</t>
        </is>
      </c>
      <c r="Y136" t="inlineStr">
        <is>
          <t>70000</t>
        </is>
      </c>
      <c r="Z136" t="inlineStr">
        <is>
          <t>629559</t>
        </is>
      </c>
      <c r="AA136" t="inlineStr">
        <is>
          <t>667067</t>
        </is>
      </c>
      <c r="AB136" t="inlineStr">
        <is>
          <t>76963</t>
        </is>
      </c>
      <c r="AC136" t="inlineStr">
        <is>
          <t>80000</t>
        </is>
      </c>
      <c r="AD136" t="inlineStr">
        <is>
          <t>313632</t>
        </is>
      </c>
      <c r="AE136" t="inlineStr">
        <is>
          <t>339050</t>
        </is>
      </c>
      <c r="AF136" t="inlineStr">
        <is>
          <t>102235</t>
        </is>
      </c>
      <c r="AG136" t="inlineStr">
        <is>
          <t>115000</t>
        </is>
      </c>
      <c r="AH136" t="inlineStr">
        <is>
          <t>333011</t>
        </is>
      </c>
      <c r="AI136" t="inlineStr">
        <is>
          <t>360000</t>
        </is>
      </c>
      <c r="AJ136" t="inlineStr">
        <is>
          <t>44450</t>
        </is>
      </c>
      <c r="AK136" t="inlineStr">
        <is>
          <t>50000</t>
        </is>
      </c>
      <c r="AL136" t="inlineStr">
        <is>
          <t>0</t>
        </is>
      </c>
      <c r="AM136" t="inlineStr">
        <is>
          <t>0</t>
        </is>
      </c>
      <c r="AN136" t="n">
        <v>485686</v>
      </c>
      <c r="AO136" t="n">
        <v>804000</v>
      </c>
      <c r="AP136" t="inlineStr">
        <is>
          <t>108582</t>
        </is>
      </c>
      <c r="AQ136" t="inlineStr">
        <is>
          <t>207691</t>
        </is>
      </c>
      <c r="AR136" t="inlineStr">
        <is>
          <t>247</t>
        </is>
      </c>
      <c r="AS136" t="inlineStr">
        <is>
          <t>466</t>
        </is>
      </c>
      <c r="AT136" t="inlineStr">
        <is>
          <t>75812</t>
        </is>
      </c>
      <c r="AU136" t="inlineStr">
        <is>
          <t>120000</t>
        </is>
      </c>
      <c r="AV136" t="inlineStr">
        <is>
          <t>223062</t>
        </is>
      </c>
      <c r="AW136" t="inlineStr">
        <is>
          <t>400000</t>
        </is>
      </c>
      <c r="AX136" t="inlineStr">
        <is>
          <t>1278249</t>
        </is>
      </c>
      <c r="AY136" t="inlineStr">
        <is>
          <t>2116000</t>
        </is>
      </c>
      <c r="AZ136" t="n">
        <v>1452.658680061352</v>
      </c>
      <c r="BA136" t="n">
        <v>-3648157</v>
      </c>
      <c r="BB136" t="n">
        <v>-2171638</v>
      </c>
      <c r="BC136" t="inlineStr">
        <is>
          <t>0</t>
        </is>
      </c>
      <c r="BD136" t="inlineStr">
        <is>
          <t>0</t>
        </is>
      </c>
      <c r="BE136" t="n">
        <v>0</v>
      </c>
      <c r="BF136" t="inlineStr">
        <is>
          <t>485686</t>
        </is>
      </c>
      <c r="BG136" t="inlineStr">
        <is>
          <t>0</t>
        </is>
      </c>
      <c r="BH136" t="inlineStr">
        <is>
          <t>804000</t>
        </is>
      </c>
      <c r="BI136" t="inlineStr">
        <is>
          <t>0</t>
        </is>
      </c>
    </row>
    <row r="137">
      <c r="A137" t="inlineStr">
        <is>
          <t>Australia</t>
        </is>
      </c>
      <c r="B137" t="inlineStr">
        <is>
          <t>Seagrass</t>
        </is>
      </c>
      <c r="C137" t="inlineStr">
        <is>
          <t>Conservation</t>
        </is>
      </c>
      <c r="D137" t="inlineStr"/>
      <c r="E137" t="inlineStr">
        <is>
          <t>Medium</t>
        </is>
      </c>
      <c r="F137" t="n">
        <v>2000</v>
      </c>
      <c r="G137" t="inlineStr">
        <is>
          <t>Market price</t>
        </is>
      </c>
      <c r="H137" t="n">
        <v>768882542.08165</v>
      </c>
      <c r="I137" t="inlineStr">
        <is>
          <t>AUS</t>
        </is>
      </c>
      <c r="J137" t="n">
        <v>2000</v>
      </c>
      <c r="K137" t="inlineStr">
        <is>
          <t>Australia Seagrass Conservation 2000</t>
        </is>
      </c>
      <c r="L137" t="inlineStr">
        <is>
          <t>3635147</t>
        </is>
      </c>
      <c r="M137" t="inlineStr">
        <is>
          <t>5125871</t>
        </is>
      </c>
      <c r="N137" t="n">
        <v>0.004727831367009985</v>
      </c>
      <c r="O137" t="n">
        <v>0.006666650261199022</v>
      </c>
      <c r="P137" t="inlineStr">
        <is>
          <t>1569849</t>
        </is>
      </c>
      <c r="Q137" t="inlineStr">
        <is>
          <t>1681117</t>
        </is>
      </c>
      <c r="R137" t="inlineStr">
        <is>
          <t>2065299</t>
        </is>
      </c>
      <c r="S137" t="inlineStr">
        <is>
          <t>3444755</t>
        </is>
      </c>
      <c r="T137" t="n">
        <v>603824</v>
      </c>
      <c r="U137" t="n">
        <v>2910</v>
      </c>
      <c r="V137" t="n">
        <v>1562</v>
      </c>
      <c r="W137" t="n">
        <v>1562</v>
      </c>
      <c r="X137" t="inlineStr">
        <is>
          <t>70000</t>
        </is>
      </c>
      <c r="Y137" t="inlineStr">
        <is>
          <t>70000</t>
        </is>
      </c>
      <c r="Z137" t="inlineStr">
        <is>
          <t>629559</t>
        </is>
      </c>
      <c r="AA137" t="inlineStr">
        <is>
          <t>667067</t>
        </is>
      </c>
      <c r="AB137" t="inlineStr">
        <is>
          <t>76963</t>
        </is>
      </c>
      <c r="AC137" t="inlineStr">
        <is>
          <t>80000</t>
        </is>
      </c>
      <c r="AD137" t="inlineStr">
        <is>
          <t>313632</t>
        </is>
      </c>
      <c r="AE137" t="inlineStr">
        <is>
          <t>339050</t>
        </is>
      </c>
      <c r="AF137" t="inlineStr">
        <is>
          <t>102235</t>
        </is>
      </c>
      <c r="AG137" t="inlineStr">
        <is>
          <t>115000</t>
        </is>
      </c>
      <c r="AH137" t="inlineStr">
        <is>
          <t>333011</t>
        </is>
      </c>
      <c r="AI137" t="inlineStr">
        <is>
          <t>360000</t>
        </is>
      </c>
      <c r="AJ137" t="inlineStr">
        <is>
          <t>44450</t>
        </is>
      </c>
      <c r="AK137" t="inlineStr">
        <is>
          <t>50000</t>
        </is>
      </c>
      <c r="AL137" t="inlineStr">
        <is>
          <t>0</t>
        </is>
      </c>
      <c r="AM137" t="inlineStr">
        <is>
          <t>0</t>
        </is>
      </c>
      <c r="AN137" t="n">
        <v>485686</v>
      </c>
      <c r="AO137" t="n">
        <v>804000</v>
      </c>
      <c r="AP137" t="inlineStr">
        <is>
          <t>2242</t>
        </is>
      </c>
      <c r="AQ137" t="inlineStr">
        <is>
          <t>4289</t>
        </is>
      </c>
      <c r="AR137" t="inlineStr">
        <is>
          <t>247</t>
        </is>
      </c>
      <c r="AS137" t="inlineStr">
        <is>
          <t>466</t>
        </is>
      </c>
      <c r="AT137" t="inlineStr">
        <is>
          <t>75812</t>
        </is>
      </c>
      <c r="AU137" t="inlineStr">
        <is>
          <t>120000</t>
        </is>
      </c>
      <c r="AV137" t="inlineStr">
        <is>
          <t>223062</t>
        </is>
      </c>
      <c r="AW137" t="inlineStr">
        <is>
          <t>400000</t>
        </is>
      </c>
      <c r="AX137" t="inlineStr">
        <is>
          <t>1278249</t>
        </is>
      </c>
      <c r="AY137" t="inlineStr">
        <is>
          <t>2116000</t>
        </is>
      </c>
      <c r="AZ137" t="n">
        <v>30</v>
      </c>
      <c r="BA137" t="n">
        <v>-3444755</v>
      </c>
      <c r="BB137" t="n">
        <v>-2065299</v>
      </c>
      <c r="BC137" t="inlineStr">
        <is>
          <t>0</t>
        </is>
      </c>
      <c r="BD137" t="inlineStr">
        <is>
          <t>0</t>
        </is>
      </c>
      <c r="BE137" t="n">
        <v>0</v>
      </c>
      <c r="BF137" t="inlineStr">
        <is>
          <t>485686</t>
        </is>
      </c>
      <c r="BG137" t="inlineStr">
        <is>
          <t>0</t>
        </is>
      </c>
      <c r="BH137" t="inlineStr">
        <is>
          <t>804000</t>
        </is>
      </c>
      <c r="BI137" t="inlineStr">
        <is>
          <t>0</t>
        </is>
      </c>
    </row>
    <row r="138">
      <c r="A138" t="inlineStr">
        <is>
          <t>Australia</t>
        </is>
      </c>
      <c r="B138" t="inlineStr">
        <is>
          <t>Seagrass</t>
        </is>
      </c>
      <c r="C138" t="inlineStr">
        <is>
          <t>Conservation</t>
        </is>
      </c>
      <c r="D138" t="inlineStr"/>
      <c r="E138" t="inlineStr">
        <is>
          <t>Large</t>
        </is>
      </c>
      <c r="F138" t="n">
        <v>4000</v>
      </c>
      <c r="G138" t="inlineStr">
        <is>
          <t>Opex breakeven</t>
        </is>
      </c>
      <c r="H138" t="n">
        <v>768882542.08165</v>
      </c>
      <c r="I138" t="inlineStr">
        <is>
          <t>AUS</t>
        </is>
      </c>
      <c r="J138" t="n">
        <v>2000</v>
      </c>
      <c r="K138" t="inlineStr">
        <is>
          <t>Australia Seagrass Conservation 4000</t>
        </is>
      </c>
      <c r="L138" t="inlineStr">
        <is>
          <t>3741747</t>
        </is>
      </c>
      <c r="M138" t="inlineStr">
        <is>
          <t>5329764</t>
        </is>
      </c>
      <c r="N138" t="n">
        <v>0.004866474129936289</v>
      </c>
      <c r="O138" t="n">
        <v>0.006931831207365372</v>
      </c>
      <c r="P138" t="inlineStr">
        <is>
          <t>1569849</t>
        </is>
      </c>
      <c r="Q138" t="inlineStr">
        <is>
          <t>1681117</t>
        </is>
      </c>
      <c r="R138" t="inlineStr">
        <is>
          <t>2171898</t>
        </is>
      </c>
      <c r="S138" t="inlineStr">
        <is>
          <t>3648647</t>
        </is>
      </c>
      <c r="T138" t="n">
        <v>603824</v>
      </c>
      <c r="U138" t="n">
        <v>5819</v>
      </c>
      <c r="V138" t="n">
        <v>804</v>
      </c>
      <c r="W138" t="n">
        <v>804</v>
      </c>
      <c r="X138" t="inlineStr">
        <is>
          <t>70000</t>
        </is>
      </c>
      <c r="Y138" t="inlineStr">
        <is>
          <t>70000</t>
        </is>
      </c>
      <c r="Z138" t="inlineStr">
        <is>
          <t>629559</t>
        </is>
      </c>
      <c r="AA138" t="inlineStr">
        <is>
          <t>667067</t>
        </is>
      </c>
      <c r="AB138" t="inlineStr">
        <is>
          <t>76963</t>
        </is>
      </c>
      <c r="AC138" t="inlineStr">
        <is>
          <t>80000</t>
        </is>
      </c>
      <c r="AD138" t="inlineStr">
        <is>
          <t>313632</t>
        </is>
      </c>
      <c r="AE138" t="inlineStr">
        <is>
          <t>339050</t>
        </is>
      </c>
      <c r="AF138" t="inlineStr">
        <is>
          <t>102235</t>
        </is>
      </c>
      <c r="AG138" t="inlineStr">
        <is>
          <t>115000</t>
        </is>
      </c>
      <c r="AH138" t="inlineStr">
        <is>
          <t>333011</t>
        </is>
      </c>
      <c r="AI138" t="inlineStr">
        <is>
          <t>360000</t>
        </is>
      </c>
      <c r="AJ138" t="inlineStr">
        <is>
          <t>44450</t>
        </is>
      </c>
      <c r="AK138" t="inlineStr">
        <is>
          <t>50000</t>
        </is>
      </c>
      <c r="AL138" t="inlineStr">
        <is>
          <t>0</t>
        </is>
      </c>
      <c r="AM138" t="inlineStr">
        <is>
          <t>0</t>
        </is>
      </c>
      <c r="AN138" t="n">
        <v>485686</v>
      </c>
      <c r="AO138" t="n">
        <v>804000</v>
      </c>
      <c r="AP138" t="inlineStr">
        <is>
          <t>108595</t>
        </is>
      </c>
      <c r="AQ138" t="inlineStr">
        <is>
          <t>207716</t>
        </is>
      </c>
      <c r="AR138" t="inlineStr">
        <is>
          <t>494</t>
        </is>
      </c>
      <c r="AS138" t="inlineStr">
        <is>
          <t>931</t>
        </is>
      </c>
      <c r="AT138" t="inlineStr">
        <is>
          <t>75812</t>
        </is>
      </c>
      <c r="AU138" t="inlineStr">
        <is>
          <t>120000</t>
        </is>
      </c>
      <c r="AV138" t="inlineStr">
        <is>
          <t>223062</t>
        </is>
      </c>
      <c r="AW138" t="inlineStr">
        <is>
          <t>400000</t>
        </is>
      </c>
      <c r="AX138" t="inlineStr">
        <is>
          <t>1278249</t>
        </is>
      </c>
      <c r="AY138" t="inlineStr">
        <is>
          <t>2116000</t>
        </is>
      </c>
      <c r="AZ138" t="n">
        <v>726.4162339076752</v>
      </c>
      <c r="BA138" t="n">
        <v>-3648647</v>
      </c>
      <c r="BB138" t="n">
        <v>-2171898</v>
      </c>
      <c r="BC138" t="inlineStr">
        <is>
          <t>0</t>
        </is>
      </c>
      <c r="BD138" t="inlineStr">
        <is>
          <t>0</t>
        </is>
      </c>
      <c r="BE138" t="n">
        <v>0</v>
      </c>
      <c r="BF138" t="inlineStr">
        <is>
          <t>485686</t>
        </is>
      </c>
      <c r="BG138" t="inlineStr">
        <is>
          <t>0</t>
        </is>
      </c>
      <c r="BH138" t="inlineStr">
        <is>
          <t>804000</t>
        </is>
      </c>
      <c r="BI138" t="inlineStr">
        <is>
          <t>0</t>
        </is>
      </c>
    </row>
    <row r="139">
      <c r="A139" t="inlineStr">
        <is>
          <t>Australia</t>
        </is>
      </c>
      <c r="B139" t="inlineStr">
        <is>
          <t>Seagrass</t>
        </is>
      </c>
      <c r="C139" t="inlineStr">
        <is>
          <t>Conservation</t>
        </is>
      </c>
      <c r="D139" t="inlineStr"/>
      <c r="E139" t="inlineStr">
        <is>
          <t>Large</t>
        </is>
      </c>
      <c r="F139" t="n">
        <v>4000</v>
      </c>
      <c r="G139" t="inlineStr">
        <is>
          <t>Market price</t>
        </is>
      </c>
      <c r="H139" t="n">
        <v>768882542.08165</v>
      </c>
      <c r="I139" t="inlineStr">
        <is>
          <t>AUS</t>
        </is>
      </c>
      <c r="J139" t="n">
        <v>2000</v>
      </c>
      <c r="K139" t="inlineStr">
        <is>
          <t>Australia Seagrass Conservation 4000</t>
        </is>
      </c>
      <c r="L139" t="inlineStr">
        <is>
          <t>3637637</t>
        </is>
      </c>
      <c r="M139" t="inlineStr">
        <is>
          <t>5130626</t>
        </is>
      </c>
      <c r="N139" t="n">
        <v>0.004731069833048321</v>
      </c>
      <c r="O139" t="n">
        <v>0.006672834560802348</v>
      </c>
      <c r="P139" t="inlineStr">
        <is>
          <t>1569849</t>
        </is>
      </c>
      <c r="Q139" t="inlineStr">
        <is>
          <t>1681117</t>
        </is>
      </c>
      <c r="R139" t="inlineStr">
        <is>
          <t>2067788</t>
        </is>
      </c>
      <c r="S139" t="inlineStr">
        <is>
          <t>3449509</t>
        </is>
      </c>
      <c r="T139" t="n">
        <v>603824</v>
      </c>
      <c r="U139" t="n">
        <v>5819</v>
      </c>
      <c r="V139" t="n">
        <v>781</v>
      </c>
      <c r="W139" t="n">
        <v>781</v>
      </c>
      <c r="X139" t="inlineStr">
        <is>
          <t>70000</t>
        </is>
      </c>
      <c r="Y139" t="inlineStr">
        <is>
          <t>70000</t>
        </is>
      </c>
      <c r="Z139" t="inlineStr">
        <is>
          <t>629559</t>
        </is>
      </c>
      <c r="AA139" t="inlineStr">
        <is>
          <t>667067</t>
        </is>
      </c>
      <c r="AB139" t="inlineStr">
        <is>
          <t>76963</t>
        </is>
      </c>
      <c r="AC139" t="inlineStr">
        <is>
          <t>80000</t>
        </is>
      </c>
      <c r="AD139" t="inlineStr">
        <is>
          <t>313632</t>
        </is>
      </c>
      <c r="AE139" t="inlineStr">
        <is>
          <t>339050</t>
        </is>
      </c>
      <c r="AF139" t="inlineStr">
        <is>
          <t>102235</t>
        </is>
      </c>
      <c r="AG139" t="inlineStr">
        <is>
          <t>115000</t>
        </is>
      </c>
      <c r="AH139" t="inlineStr">
        <is>
          <t>333011</t>
        </is>
      </c>
      <c r="AI139" t="inlineStr">
        <is>
          <t>360000</t>
        </is>
      </c>
      <c r="AJ139" t="inlineStr">
        <is>
          <t>44450</t>
        </is>
      </c>
      <c r="AK139" t="inlineStr">
        <is>
          <t>50000</t>
        </is>
      </c>
      <c r="AL139" t="inlineStr">
        <is>
          <t>0</t>
        </is>
      </c>
      <c r="AM139" t="inlineStr">
        <is>
          <t>0</t>
        </is>
      </c>
      <c r="AN139" t="n">
        <v>485686</v>
      </c>
      <c r="AO139" t="n">
        <v>804000</v>
      </c>
      <c r="AP139" t="inlineStr">
        <is>
          <t>4485</t>
        </is>
      </c>
      <c r="AQ139" t="inlineStr">
        <is>
          <t>8578</t>
        </is>
      </c>
      <c r="AR139" t="inlineStr">
        <is>
          <t>494</t>
        </is>
      </c>
      <c r="AS139" t="inlineStr">
        <is>
          <t>931</t>
        </is>
      </c>
      <c r="AT139" t="inlineStr">
        <is>
          <t>75812</t>
        </is>
      </c>
      <c r="AU139" t="inlineStr">
        <is>
          <t>120000</t>
        </is>
      </c>
      <c r="AV139" t="inlineStr">
        <is>
          <t>223062</t>
        </is>
      </c>
      <c r="AW139" t="inlineStr">
        <is>
          <t>400000</t>
        </is>
      </c>
      <c r="AX139" t="inlineStr">
        <is>
          <t>1278249</t>
        </is>
      </c>
      <c r="AY139" t="inlineStr">
        <is>
          <t>2116000</t>
        </is>
      </c>
      <c r="AZ139" t="n">
        <v>30</v>
      </c>
      <c r="BA139" t="n">
        <v>-3449509</v>
      </c>
      <c r="BB139" t="n">
        <v>-2067788</v>
      </c>
      <c r="BC139" t="inlineStr">
        <is>
          <t>0</t>
        </is>
      </c>
      <c r="BD139" t="inlineStr">
        <is>
          <t>0</t>
        </is>
      </c>
      <c r="BE139" t="n">
        <v>0</v>
      </c>
      <c r="BF139" t="inlineStr">
        <is>
          <t>485686</t>
        </is>
      </c>
      <c r="BG139" t="inlineStr">
        <is>
          <t>0</t>
        </is>
      </c>
      <c r="BH139" t="inlineStr">
        <is>
          <t>804000</t>
        </is>
      </c>
      <c r="BI139" t="inlineStr">
        <is>
          <t>0</t>
        </is>
      </c>
    </row>
    <row r="140">
      <c r="A140" t="inlineStr">
        <is>
          <t>Australia</t>
        </is>
      </c>
      <c r="B140" t="inlineStr">
        <is>
          <t>Salt marsh</t>
        </is>
      </c>
      <c r="C140" t="inlineStr">
        <is>
          <t>Restoration</t>
        </is>
      </c>
      <c r="D140" t="inlineStr">
        <is>
          <t>Planting</t>
        </is>
      </c>
      <c r="E140" t="inlineStr">
        <is>
          <t>Small</t>
        </is>
      </c>
      <c r="F140" t="n">
        <v>100</v>
      </c>
      <c r="G140" t="inlineStr">
        <is>
          <t>Opex breakeven</t>
        </is>
      </c>
      <c r="H140" t="n">
        <v>768882542.08165</v>
      </c>
      <c r="I140" t="inlineStr">
        <is>
          <t>AUS</t>
        </is>
      </c>
      <c r="J140" t="n">
        <v>500</v>
      </c>
      <c r="K140" t="inlineStr">
        <is>
          <t>Australia Salt marsh Restoration 100</t>
        </is>
      </c>
      <c r="L140" t="inlineStr">
        <is>
          <t>5441535</t>
        </is>
      </c>
      <c r="M140" t="inlineStr">
        <is>
          <t>7254193</t>
        </is>
      </c>
      <c r="N140" t="n">
        <v>0.007077199314823494</v>
      </c>
      <c r="O140" t="n">
        <v>0.00943472195422751</v>
      </c>
      <c r="P140" t="inlineStr">
        <is>
          <t>2947636</t>
        </is>
      </c>
      <c r="Q140" t="inlineStr">
        <is>
          <t>3230940</t>
        </is>
      </c>
      <c r="R140" t="inlineStr">
        <is>
          <t>2493899</t>
        </is>
      </c>
      <c r="S140" t="inlineStr">
        <is>
          <t>4023253</t>
        </is>
      </c>
      <c r="T140" t="n">
        <v>18742</v>
      </c>
      <c r="U140" t="n">
        <v>5339</v>
      </c>
      <c r="V140" t="n">
        <v>1274</v>
      </c>
      <c r="W140" t="n">
        <v>1274</v>
      </c>
      <c r="X140" t="inlineStr">
        <is>
          <t>70000</t>
        </is>
      </c>
      <c r="Y140" t="inlineStr">
        <is>
          <t>70000</t>
        </is>
      </c>
      <c r="Z140" t="inlineStr">
        <is>
          <t>629559</t>
        </is>
      </c>
      <c r="AA140" t="inlineStr">
        <is>
          <t>667067</t>
        </is>
      </c>
      <c r="AB140" t="inlineStr">
        <is>
          <t>76963</t>
        </is>
      </c>
      <c r="AC140" t="inlineStr">
        <is>
          <t>80000</t>
        </is>
      </c>
      <c r="AD140" t="inlineStr">
        <is>
          <t>313632</t>
        </is>
      </c>
      <c r="AE140" t="inlineStr">
        <is>
          <t>339050</t>
        </is>
      </c>
      <c r="AF140" t="inlineStr">
        <is>
          <t>102235</t>
        </is>
      </c>
      <c r="AG140" t="inlineStr">
        <is>
          <t>115000</t>
        </is>
      </c>
      <c r="AH140" t="inlineStr">
        <is>
          <t>333011</t>
        </is>
      </c>
      <c r="AI140" t="inlineStr">
        <is>
          <t>360000</t>
        </is>
      </c>
      <c r="AJ140" t="inlineStr">
        <is>
          <t>44450</t>
        </is>
      </c>
      <c r="AK140" t="inlineStr">
        <is>
          <t>50000</t>
        </is>
      </c>
      <c r="AL140" t="inlineStr">
        <is>
          <t>1377787</t>
        </is>
      </c>
      <c r="AM140" t="inlineStr">
        <is>
          <t>1549823</t>
        </is>
      </c>
      <c r="AN140" t="n">
        <v>791565</v>
      </c>
      <c r="AO140" t="n">
        <v>1175958</v>
      </c>
      <c r="AP140" t="inlineStr">
        <is>
          <t>124695</t>
        </is>
      </c>
      <c r="AQ140" t="inlineStr">
        <is>
          <t>210442</t>
        </is>
      </c>
      <c r="AR140" t="inlineStr">
        <is>
          <t>516</t>
        </is>
      </c>
      <c r="AS140" t="inlineStr">
        <is>
          <t>854</t>
        </is>
      </c>
      <c r="AT140" t="inlineStr">
        <is>
          <t>75812</t>
        </is>
      </c>
      <c r="AU140" t="inlineStr">
        <is>
          <t>120000</t>
        </is>
      </c>
      <c r="AV140" t="inlineStr">
        <is>
          <t>223062</t>
        </is>
      </c>
      <c r="AW140" t="inlineStr">
        <is>
          <t>400000</t>
        </is>
      </c>
      <c r="AX140" t="inlineStr">
        <is>
          <t>1278249</t>
        </is>
      </c>
      <c r="AY140" t="inlineStr">
        <is>
          <t>2116000</t>
        </is>
      </c>
      <c r="AZ140" t="n">
        <v>839.7430979428013</v>
      </c>
      <c r="BA140" t="n">
        <v>-4023253</v>
      </c>
      <c r="BB140" t="n">
        <v>-2493899</v>
      </c>
      <c r="BC140" t="inlineStr">
        <is>
          <t>0</t>
        </is>
      </c>
      <c r="BD140" t="inlineStr">
        <is>
          <t>0</t>
        </is>
      </c>
      <c r="BE140" t="n">
        <v>0</v>
      </c>
      <c r="BF140" t="inlineStr">
        <is>
          <t>485686</t>
        </is>
      </c>
      <c r="BG140" t="inlineStr">
        <is>
          <t>305879</t>
        </is>
      </c>
      <c r="BH140" t="inlineStr">
        <is>
          <t>804000</t>
        </is>
      </c>
      <c r="BI140" t="inlineStr">
        <is>
          <t>371958</t>
        </is>
      </c>
    </row>
    <row r="141">
      <c r="A141" t="inlineStr">
        <is>
          <t>Australia</t>
        </is>
      </c>
      <c r="B141" t="inlineStr">
        <is>
          <t>Salt marsh</t>
        </is>
      </c>
      <c r="C141" t="inlineStr">
        <is>
          <t>Restoration</t>
        </is>
      </c>
      <c r="D141" t="inlineStr">
        <is>
          <t>Hydrology</t>
        </is>
      </c>
      <c r="E141" t="inlineStr">
        <is>
          <t>Small</t>
        </is>
      </c>
      <c r="F141" t="n">
        <v>100</v>
      </c>
      <c r="G141" t="inlineStr">
        <is>
          <t>Opex breakeven</t>
        </is>
      </c>
      <c r="H141" t="n">
        <v>768882542.08165</v>
      </c>
      <c r="I141" t="inlineStr">
        <is>
          <t>AUS</t>
        </is>
      </c>
      <c r="J141" t="n">
        <v>500</v>
      </c>
      <c r="K141" t="inlineStr">
        <is>
          <t>Australia Salt marsh Restoration 100</t>
        </is>
      </c>
      <c r="L141" t="inlineStr">
        <is>
          <t>6197122</t>
        </is>
      </c>
      <c r="M141" t="inlineStr">
        <is>
          <t>8120618</t>
        </is>
      </c>
      <c r="N141" t="n">
        <v>0.008059907282095512</v>
      </c>
      <c r="O141" t="n">
        <v>0.01056158457963485</v>
      </c>
      <c r="P141" t="inlineStr">
        <is>
          <t>3559986</t>
        </is>
      </c>
      <c r="Q141" t="inlineStr">
        <is>
          <t>3919750</t>
        </is>
      </c>
      <c r="R141" t="inlineStr">
        <is>
          <t>2637136</t>
        </is>
      </c>
      <c r="S141" t="inlineStr">
        <is>
          <t>4200868</t>
        </is>
      </c>
      <c r="T141" t="n">
        <v>18742</v>
      </c>
      <c r="U141" t="n">
        <v>6673</v>
      </c>
      <c r="V141" t="n">
        <v>1161</v>
      </c>
      <c r="W141" t="n">
        <v>1161</v>
      </c>
      <c r="X141" t="inlineStr">
        <is>
          <t>70000</t>
        </is>
      </c>
      <c r="Y141" t="inlineStr">
        <is>
          <t>70000</t>
        </is>
      </c>
      <c r="Z141" t="inlineStr">
        <is>
          <t>629559</t>
        </is>
      </c>
      <c r="AA141" t="inlineStr">
        <is>
          <t>667067</t>
        </is>
      </c>
      <c r="AB141" t="inlineStr">
        <is>
          <t>76963</t>
        </is>
      </c>
      <c r="AC141" t="inlineStr">
        <is>
          <t>80000</t>
        </is>
      </c>
      <c r="AD141" t="inlineStr">
        <is>
          <t>313632</t>
        </is>
      </c>
      <c r="AE141" t="inlineStr">
        <is>
          <t>339050</t>
        </is>
      </c>
      <c r="AF141" t="inlineStr">
        <is>
          <t>102235</t>
        </is>
      </c>
      <c r="AG141" t="inlineStr">
        <is>
          <t>115000</t>
        </is>
      </c>
      <c r="AH141" t="inlineStr">
        <is>
          <t>333011</t>
        </is>
      </c>
      <c r="AI141" t="inlineStr">
        <is>
          <t>360000</t>
        </is>
      </c>
      <c r="AJ141" t="inlineStr">
        <is>
          <t>44450</t>
        </is>
      </c>
      <c r="AK141" t="inlineStr">
        <is>
          <t>50000</t>
        </is>
      </c>
      <c r="AL141" t="inlineStr">
        <is>
          <t>1990137</t>
        </is>
      </c>
      <c r="AM141" t="inlineStr">
        <is>
          <t>2238633</t>
        </is>
      </c>
      <c r="AN141" t="n">
        <v>927511</v>
      </c>
      <c r="AO141" t="n">
        <v>1341272</v>
      </c>
      <c r="AP141" t="inlineStr">
        <is>
          <t>131857</t>
        </is>
      </c>
      <c r="AQ141" t="inlineStr">
        <is>
          <t>222529</t>
        </is>
      </c>
      <c r="AR141" t="inlineStr">
        <is>
          <t>645</t>
        </is>
      </c>
      <c r="AS141" t="inlineStr">
        <is>
          <t>1068</t>
        </is>
      </c>
      <c r="AT141" t="inlineStr">
        <is>
          <t>75812</t>
        </is>
      </c>
      <c r="AU141" t="inlineStr">
        <is>
          <t>120000</t>
        </is>
      </c>
      <c r="AV141" t="inlineStr">
        <is>
          <t>223062</t>
        </is>
      </c>
      <c r="AW141" t="inlineStr">
        <is>
          <t>400000</t>
        </is>
      </c>
      <c r="AX141" t="inlineStr">
        <is>
          <t>1278249</t>
        </is>
      </c>
      <c r="AY141" t="inlineStr">
        <is>
          <t>2116000</t>
        </is>
      </c>
      <c r="AZ141" t="n">
        <v>710.3789585284375</v>
      </c>
      <c r="BA141" t="n">
        <v>-4200868</v>
      </c>
      <c r="BB141" t="n">
        <v>-2637136</v>
      </c>
      <c r="BC141" t="inlineStr">
        <is>
          <t>0</t>
        </is>
      </c>
      <c r="BD141" t="inlineStr">
        <is>
          <t>0</t>
        </is>
      </c>
      <c r="BE141" t="n">
        <v>0</v>
      </c>
      <c r="BF141" t="inlineStr">
        <is>
          <t>485686</t>
        </is>
      </c>
      <c r="BG141" t="inlineStr">
        <is>
          <t>441825</t>
        </is>
      </c>
      <c r="BH141" t="inlineStr">
        <is>
          <t>804000</t>
        </is>
      </c>
      <c r="BI141" t="inlineStr">
        <is>
          <t>537272</t>
        </is>
      </c>
    </row>
    <row r="142">
      <c r="A142" t="inlineStr">
        <is>
          <t>Australia</t>
        </is>
      </c>
      <c r="B142" t="inlineStr">
        <is>
          <t>Salt marsh</t>
        </is>
      </c>
      <c r="C142" t="inlineStr">
        <is>
          <t>Restoration</t>
        </is>
      </c>
      <c r="D142" t="inlineStr">
        <is>
          <t>Planting</t>
        </is>
      </c>
      <c r="E142" t="inlineStr">
        <is>
          <t>Small</t>
        </is>
      </c>
      <c r="F142" t="n">
        <v>100</v>
      </c>
      <c r="G142" t="inlineStr">
        <is>
          <t>Market price</t>
        </is>
      </c>
      <c r="H142" t="n">
        <v>768882542.08165</v>
      </c>
      <c r="I142" t="inlineStr">
        <is>
          <t>AUS</t>
        </is>
      </c>
      <c r="J142" t="n">
        <v>500</v>
      </c>
      <c r="K142" t="inlineStr">
        <is>
          <t>Australia Salt marsh Restoration 100</t>
        </is>
      </c>
      <c r="L142" t="inlineStr">
        <is>
          <t>5321295</t>
        </is>
      </c>
      <c r="M142" t="inlineStr">
        <is>
          <t>7051269</t>
        </is>
      </c>
      <c r="N142" t="n">
        <v>0.006920816521068722</v>
      </c>
      <c r="O142" t="n">
        <v>0.009170801278579692</v>
      </c>
      <c r="P142" t="inlineStr">
        <is>
          <t>2947636</t>
        </is>
      </c>
      <c r="Q142" t="inlineStr">
        <is>
          <t>3230940</t>
        </is>
      </c>
      <c r="R142" t="inlineStr">
        <is>
          <t>2373659</t>
        </is>
      </c>
      <c r="S142" t="inlineStr">
        <is>
          <t>3820330</t>
        </is>
      </c>
      <c r="T142" t="n">
        <v>18742</v>
      </c>
      <c r="U142" t="n">
        <v>5339</v>
      </c>
      <c r="V142" t="n">
        <v>1246</v>
      </c>
      <c r="W142" t="n">
        <v>1246</v>
      </c>
      <c r="X142" t="inlineStr">
        <is>
          <t>70000</t>
        </is>
      </c>
      <c r="Y142" t="inlineStr">
        <is>
          <t>70000</t>
        </is>
      </c>
      <c r="Z142" t="inlineStr">
        <is>
          <t>629559</t>
        </is>
      </c>
      <c r="AA142" t="inlineStr">
        <is>
          <t>667067</t>
        </is>
      </c>
      <c r="AB142" t="inlineStr">
        <is>
          <t>76963</t>
        </is>
      </c>
      <c r="AC142" t="inlineStr">
        <is>
          <t>80000</t>
        </is>
      </c>
      <c r="AD142" t="inlineStr">
        <is>
          <t>313632</t>
        </is>
      </c>
      <c r="AE142" t="inlineStr">
        <is>
          <t>339050</t>
        </is>
      </c>
      <c r="AF142" t="inlineStr">
        <is>
          <t>102235</t>
        </is>
      </c>
      <c r="AG142" t="inlineStr">
        <is>
          <t>115000</t>
        </is>
      </c>
      <c r="AH142" t="inlineStr">
        <is>
          <t>333011</t>
        </is>
      </c>
      <c r="AI142" t="inlineStr">
        <is>
          <t>360000</t>
        </is>
      </c>
      <c r="AJ142" t="inlineStr">
        <is>
          <t>44450</t>
        </is>
      </c>
      <c r="AK142" t="inlineStr">
        <is>
          <t>50000</t>
        </is>
      </c>
      <c r="AL142" t="inlineStr">
        <is>
          <t>1377787</t>
        </is>
      </c>
      <c r="AM142" t="inlineStr">
        <is>
          <t>1549823</t>
        </is>
      </c>
      <c r="AN142" t="n">
        <v>791565</v>
      </c>
      <c r="AO142" t="n">
        <v>1175958</v>
      </c>
      <c r="AP142" t="inlineStr">
        <is>
          <t>4455</t>
        </is>
      </c>
      <c r="AQ142" t="inlineStr">
        <is>
          <t>7518</t>
        </is>
      </c>
      <c r="AR142" t="inlineStr">
        <is>
          <t>516</t>
        </is>
      </c>
      <c r="AS142" t="inlineStr">
        <is>
          <t>854</t>
        </is>
      </c>
      <c r="AT142" t="inlineStr">
        <is>
          <t>75812</t>
        </is>
      </c>
      <c r="AU142" t="inlineStr">
        <is>
          <t>120000</t>
        </is>
      </c>
      <c r="AV142" t="inlineStr">
        <is>
          <t>223062</t>
        </is>
      </c>
      <c r="AW142" t="inlineStr">
        <is>
          <t>400000</t>
        </is>
      </c>
      <c r="AX142" t="inlineStr">
        <is>
          <t>1278249</t>
        </is>
      </c>
      <c r="AY142" t="inlineStr">
        <is>
          <t>2116000</t>
        </is>
      </c>
      <c r="AZ142" t="n">
        <v>30</v>
      </c>
      <c r="BA142" t="n">
        <v>-3820330</v>
      </c>
      <c r="BB142" t="n">
        <v>-2373659</v>
      </c>
      <c r="BC142" t="inlineStr">
        <is>
          <t>0</t>
        </is>
      </c>
      <c r="BD142" t="inlineStr">
        <is>
          <t>0</t>
        </is>
      </c>
      <c r="BE142" t="n">
        <v>0</v>
      </c>
      <c r="BF142" t="inlineStr">
        <is>
          <t>485686</t>
        </is>
      </c>
      <c r="BG142" t="inlineStr">
        <is>
          <t>305879</t>
        </is>
      </c>
      <c r="BH142" t="inlineStr">
        <is>
          <t>804000</t>
        </is>
      </c>
      <c r="BI142" t="inlineStr">
        <is>
          <t>371958</t>
        </is>
      </c>
    </row>
    <row r="143">
      <c r="A143" t="inlineStr">
        <is>
          <t>Australia</t>
        </is>
      </c>
      <c r="B143" t="inlineStr">
        <is>
          <t>Salt marsh</t>
        </is>
      </c>
      <c r="C143" t="inlineStr">
        <is>
          <t>Restoration</t>
        </is>
      </c>
      <c r="D143" t="inlineStr">
        <is>
          <t>Hydrology</t>
        </is>
      </c>
      <c r="E143" t="inlineStr">
        <is>
          <t>Small</t>
        </is>
      </c>
      <c r="F143" t="n">
        <v>100</v>
      </c>
      <c r="G143" t="inlineStr">
        <is>
          <t>Market price</t>
        </is>
      </c>
      <c r="H143" t="n">
        <v>768882542.08165</v>
      </c>
      <c r="I143" t="inlineStr">
        <is>
          <t>AUS</t>
        </is>
      </c>
      <c r="J143" t="n">
        <v>500</v>
      </c>
      <c r="K143" t="inlineStr">
        <is>
          <t>Australia Salt marsh Restoration 100</t>
        </is>
      </c>
      <c r="L143" t="inlineStr">
        <is>
          <t>6070833</t>
        </is>
      </c>
      <c r="M143" t="inlineStr">
        <is>
          <t>7907487</t>
        </is>
      </c>
      <c r="N143" t="n">
        <v>0.007895657226868495</v>
      </c>
      <c r="O143" t="n">
        <v>0.0102843887944074</v>
      </c>
      <c r="P143" t="inlineStr">
        <is>
          <t>3559986</t>
        </is>
      </c>
      <c r="Q143" t="inlineStr">
        <is>
          <t>3919750</t>
        </is>
      </c>
      <c r="R143" t="inlineStr">
        <is>
          <t>2510848</t>
        </is>
      </c>
      <c r="S143" t="inlineStr">
        <is>
          <t>3987737</t>
        </is>
      </c>
      <c r="T143" t="n">
        <v>18742</v>
      </c>
      <c r="U143" t="n">
        <v>6673</v>
      </c>
      <c r="V143" t="n">
        <v>1137</v>
      </c>
      <c r="W143" t="n">
        <v>1137</v>
      </c>
      <c r="X143" t="inlineStr">
        <is>
          <t>70000</t>
        </is>
      </c>
      <c r="Y143" t="inlineStr">
        <is>
          <t>70000</t>
        </is>
      </c>
      <c r="Z143" t="inlineStr">
        <is>
          <t>629559</t>
        </is>
      </c>
      <c r="AA143" t="inlineStr">
        <is>
          <t>667067</t>
        </is>
      </c>
      <c r="AB143" t="inlineStr">
        <is>
          <t>76963</t>
        </is>
      </c>
      <c r="AC143" t="inlineStr">
        <is>
          <t>80000</t>
        </is>
      </c>
      <c r="AD143" t="inlineStr">
        <is>
          <t>313632</t>
        </is>
      </c>
      <c r="AE143" t="inlineStr">
        <is>
          <t>339050</t>
        </is>
      </c>
      <c r="AF143" t="inlineStr">
        <is>
          <t>102235</t>
        </is>
      </c>
      <c r="AG143" t="inlineStr">
        <is>
          <t>115000</t>
        </is>
      </c>
      <c r="AH143" t="inlineStr">
        <is>
          <t>333011</t>
        </is>
      </c>
      <c r="AI143" t="inlineStr">
        <is>
          <t>360000</t>
        </is>
      </c>
      <c r="AJ143" t="inlineStr">
        <is>
          <t>44450</t>
        </is>
      </c>
      <c r="AK143" t="inlineStr">
        <is>
          <t>50000</t>
        </is>
      </c>
      <c r="AL143" t="inlineStr">
        <is>
          <t>1990137</t>
        </is>
      </c>
      <c r="AM143" t="inlineStr">
        <is>
          <t>2238633</t>
        </is>
      </c>
      <c r="AN143" t="n">
        <v>927511</v>
      </c>
      <c r="AO143" t="n">
        <v>1341272</v>
      </c>
      <c r="AP143" t="inlineStr">
        <is>
          <t>5568</t>
        </is>
      </c>
      <c r="AQ143" t="inlineStr">
        <is>
          <t>9398</t>
        </is>
      </c>
      <c r="AR143" t="inlineStr">
        <is>
          <t>645</t>
        </is>
      </c>
      <c r="AS143" t="inlineStr">
        <is>
          <t>1068</t>
        </is>
      </c>
      <c r="AT143" t="inlineStr">
        <is>
          <t>75812</t>
        </is>
      </c>
      <c r="AU143" t="inlineStr">
        <is>
          <t>120000</t>
        </is>
      </c>
      <c r="AV143" t="inlineStr">
        <is>
          <t>223062</t>
        </is>
      </c>
      <c r="AW143" t="inlineStr">
        <is>
          <t>400000</t>
        </is>
      </c>
      <c r="AX143" t="inlineStr">
        <is>
          <t>1278249</t>
        </is>
      </c>
      <c r="AY143" t="inlineStr">
        <is>
          <t>2116000</t>
        </is>
      </c>
      <c r="AZ143" t="n">
        <v>30</v>
      </c>
      <c r="BA143" t="n">
        <v>-3987737</v>
      </c>
      <c r="BB143" t="n">
        <v>-2510848</v>
      </c>
      <c r="BC143" t="inlineStr">
        <is>
          <t>0</t>
        </is>
      </c>
      <c r="BD143" t="inlineStr">
        <is>
          <t>0</t>
        </is>
      </c>
      <c r="BE143" t="n">
        <v>0</v>
      </c>
      <c r="BF143" t="inlineStr">
        <is>
          <t>485686</t>
        </is>
      </c>
      <c r="BG143" t="inlineStr">
        <is>
          <t>441825</t>
        </is>
      </c>
      <c r="BH143" t="inlineStr">
        <is>
          <t>804000</t>
        </is>
      </c>
      <c r="BI143" t="inlineStr">
        <is>
          <t>537272</t>
        </is>
      </c>
    </row>
    <row r="144">
      <c r="A144" t="inlineStr">
        <is>
          <t>Australia</t>
        </is>
      </c>
      <c r="B144" t="inlineStr">
        <is>
          <t>Salt marsh</t>
        </is>
      </c>
      <c r="C144" t="inlineStr">
        <is>
          <t>Restoration</t>
        </is>
      </c>
      <c r="D144" t="inlineStr">
        <is>
          <t>Planting</t>
        </is>
      </c>
      <c r="E144" t="inlineStr">
        <is>
          <t>Medium</t>
        </is>
      </c>
      <c r="F144" t="n">
        <v>500</v>
      </c>
      <c r="G144" t="inlineStr">
        <is>
          <t>Opex breakeven</t>
        </is>
      </c>
      <c r="H144" t="n">
        <v>768882542.08165</v>
      </c>
      <c r="I144" t="inlineStr">
        <is>
          <t>AUS</t>
        </is>
      </c>
      <c r="J144" t="n">
        <v>500</v>
      </c>
      <c r="K144" t="inlineStr">
        <is>
          <t>Australia Salt marsh Restoration 500</t>
        </is>
      </c>
      <c r="L144" t="inlineStr">
        <is>
          <t>12079231</t>
        </is>
      </c>
      <c r="M144" t="inlineStr">
        <is>
          <t>15053994</t>
        </is>
      </c>
      <c r="N144" t="n">
        <v>0.01571011219385609</v>
      </c>
      <c r="O144" t="n">
        <v>0.01957905554630394</v>
      </c>
      <c r="P144" t="inlineStr">
        <is>
          <t>8326304</t>
        </is>
      </c>
      <c r="Q144" t="inlineStr">
        <is>
          <t>9430232</t>
        </is>
      </c>
      <c r="R144" t="inlineStr">
        <is>
          <t>3752927</t>
        </is>
      </c>
      <c r="S144" t="inlineStr">
        <is>
          <t>5623762</t>
        </is>
      </c>
      <c r="T144" t="n">
        <v>18742</v>
      </c>
      <c r="U144" t="n">
        <v>26026</v>
      </c>
      <c r="V144" t="n">
        <v>580</v>
      </c>
      <c r="W144" t="n">
        <v>580</v>
      </c>
      <c r="X144" t="inlineStr">
        <is>
          <t>70000</t>
        </is>
      </c>
      <c r="Y144" t="inlineStr">
        <is>
          <t>70000</t>
        </is>
      </c>
      <c r="Z144" t="inlineStr">
        <is>
          <t>629559</t>
        </is>
      </c>
      <c r="AA144" t="inlineStr">
        <is>
          <t>667067</t>
        </is>
      </c>
      <c r="AB144" t="inlineStr">
        <is>
          <t>76963</t>
        </is>
      </c>
      <c r="AC144" t="inlineStr">
        <is>
          <t>80000</t>
        </is>
      </c>
      <c r="AD144" t="inlineStr">
        <is>
          <t>313632</t>
        </is>
      </c>
      <c r="AE144" t="inlineStr">
        <is>
          <t>339050</t>
        </is>
      </c>
      <c r="AF144" t="inlineStr">
        <is>
          <t>102235</t>
        </is>
      </c>
      <c r="AG144" t="inlineStr">
        <is>
          <t>115000</t>
        </is>
      </c>
      <c r="AH144" t="inlineStr">
        <is>
          <t>333011</t>
        </is>
      </c>
      <c r="AI144" t="inlineStr">
        <is>
          <t>360000</t>
        </is>
      </c>
      <c r="AJ144" t="inlineStr">
        <is>
          <t>44450</t>
        </is>
      </c>
      <c r="AK144" t="inlineStr">
        <is>
          <t>50000</t>
        </is>
      </c>
      <c r="AL144" t="inlineStr">
        <is>
          <t>6756455</t>
        </is>
      </c>
      <c r="AM144" t="inlineStr">
        <is>
          <t>7749115</t>
        </is>
      </c>
      <c r="AN144" t="n">
        <v>1985668</v>
      </c>
      <c r="AO144" t="n">
        <v>2663788</v>
      </c>
      <c r="AP144" t="inlineStr">
        <is>
          <t>187646</t>
        </is>
      </c>
      <c r="AQ144" t="inlineStr">
        <is>
          <t>319810</t>
        </is>
      </c>
      <c r="AR144" t="inlineStr">
        <is>
          <t>2489</t>
        </is>
      </c>
      <c r="AS144" t="inlineStr">
        <is>
          <t>4164</t>
        </is>
      </c>
      <c r="AT144" t="inlineStr">
        <is>
          <t>75812</t>
        </is>
      </c>
      <c r="AU144" t="inlineStr">
        <is>
          <t>120000</t>
        </is>
      </c>
      <c r="AV144" t="inlineStr">
        <is>
          <t>223062</t>
        </is>
      </c>
      <c r="AW144" t="inlineStr">
        <is>
          <t>400000</t>
        </is>
      </c>
      <c r="AX144" t="inlineStr">
        <is>
          <t>1278249</t>
        </is>
      </c>
      <c r="AY144" t="inlineStr">
        <is>
          <t>2116000</t>
        </is>
      </c>
      <c r="AZ144" t="n">
        <v>260.8738693621756</v>
      </c>
      <c r="BA144" t="n">
        <v>-5623762</v>
      </c>
      <c r="BB144" t="n">
        <v>-3752927</v>
      </c>
      <c r="BC144" t="inlineStr">
        <is>
          <t>0</t>
        </is>
      </c>
      <c r="BD144" t="inlineStr">
        <is>
          <t>0</t>
        </is>
      </c>
      <c r="BE144" t="n">
        <v>0</v>
      </c>
      <c r="BF144" t="inlineStr">
        <is>
          <t>485686</t>
        </is>
      </c>
      <c r="BG144" t="inlineStr">
        <is>
          <t>1499982</t>
        </is>
      </c>
      <c r="BH144" t="inlineStr">
        <is>
          <t>804000</t>
        </is>
      </c>
      <c r="BI144" t="inlineStr">
        <is>
          <t>1859788</t>
        </is>
      </c>
    </row>
    <row r="145">
      <c r="A145" t="inlineStr">
        <is>
          <t>Australia</t>
        </is>
      </c>
      <c r="B145" t="inlineStr">
        <is>
          <t>Salt marsh</t>
        </is>
      </c>
      <c r="C145" t="inlineStr">
        <is>
          <t>Restoration</t>
        </is>
      </c>
      <c r="D145" t="inlineStr">
        <is>
          <t>Hydrology</t>
        </is>
      </c>
      <c r="E145" t="inlineStr">
        <is>
          <t>Medium</t>
        </is>
      </c>
      <c r="F145" t="n">
        <v>500</v>
      </c>
      <c r="G145" t="inlineStr">
        <is>
          <t>Opex breakeven</t>
        </is>
      </c>
      <c r="H145" t="n">
        <v>768882542.08165</v>
      </c>
      <c r="I145" t="inlineStr">
        <is>
          <t>AUS</t>
        </is>
      </c>
      <c r="J145" t="n">
        <v>500</v>
      </c>
      <c r="K145" t="inlineStr">
        <is>
          <t>Australia Salt marsh Restoration 500</t>
        </is>
      </c>
      <c r="L145" t="inlineStr">
        <is>
          <t>15784501</t>
        </is>
      </c>
      <c r="M145" t="inlineStr">
        <is>
          <t>19385514</t>
        </is>
      </c>
      <c r="N145" t="n">
        <v>0.02052914474721393</v>
      </c>
      <c r="O145" t="n">
        <v>0.02521258181713455</v>
      </c>
      <c r="P145" t="inlineStr">
        <is>
          <t>11329173</t>
        </is>
      </c>
      <c r="Q145" t="inlineStr">
        <is>
          <t>12874283</t>
        </is>
      </c>
      <c r="R145" t="inlineStr">
        <is>
          <t>4455328</t>
        </is>
      </c>
      <c r="S145" t="inlineStr">
        <is>
          <t>6511231</t>
        </is>
      </c>
      <c r="T145" t="n">
        <v>18742</v>
      </c>
      <c r="U145" t="n">
        <v>32533</v>
      </c>
      <c r="V145" t="n">
        <v>606</v>
      </c>
      <c r="W145" t="n">
        <v>606</v>
      </c>
      <c r="X145" t="inlineStr">
        <is>
          <t>70000</t>
        </is>
      </c>
      <c r="Y145" t="inlineStr">
        <is>
          <t>70000</t>
        </is>
      </c>
      <c r="Z145" t="inlineStr">
        <is>
          <t>629559</t>
        </is>
      </c>
      <c r="AA145" t="inlineStr">
        <is>
          <t>667067</t>
        </is>
      </c>
      <c r="AB145" t="inlineStr">
        <is>
          <t>76963</t>
        </is>
      </c>
      <c r="AC145" t="inlineStr">
        <is>
          <t>80000</t>
        </is>
      </c>
      <c r="AD145" t="inlineStr">
        <is>
          <t>313632</t>
        </is>
      </c>
      <c r="AE145" t="inlineStr">
        <is>
          <t>339050</t>
        </is>
      </c>
      <c r="AF145" t="inlineStr">
        <is>
          <t>102235</t>
        </is>
      </c>
      <c r="AG145" t="inlineStr">
        <is>
          <t>115000</t>
        </is>
      </c>
      <c r="AH145" t="inlineStr">
        <is>
          <t>333011</t>
        </is>
      </c>
      <c r="AI145" t="inlineStr">
        <is>
          <t>360000</t>
        </is>
      </c>
      <c r="AJ145" t="inlineStr">
        <is>
          <t>44450</t>
        </is>
      </c>
      <c r="AK145" t="inlineStr">
        <is>
          <t>50000</t>
        </is>
      </c>
      <c r="AL145" t="inlineStr">
        <is>
          <t>9759325</t>
        </is>
      </c>
      <c r="AM145" t="inlineStr">
        <is>
          <t>11193166</t>
        </is>
      </c>
      <c r="AN145" t="n">
        <v>2652327</v>
      </c>
      <c r="AO145" t="n">
        <v>3490360</v>
      </c>
      <c r="AP145" t="inlineStr">
        <is>
          <t>222766</t>
        </is>
      </c>
      <c r="AQ145" t="inlineStr">
        <is>
          <t>379666</t>
        </is>
      </c>
      <c r="AR145" t="inlineStr">
        <is>
          <t>3111</t>
        </is>
      </c>
      <c r="AS145" t="inlineStr">
        <is>
          <t>5205</t>
        </is>
      </c>
      <c r="AT145" t="inlineStr">
        <is>
          <t>75812</t>
        </is>
      </c>
      <c r="AU145" t="inlineStr">
        <is>
          <t>120000</t>
        </is>
      </c>
      <c r="AV145" t="inlineStr">
        <is>
          <t>223062</t>
        </is>
      </c>
      <c r="AW145" t="inlineStr">
        <is>
          <t>400000</t>
        </is>
      </c>
      <c r="AX145" t="inlineStr">
        <is>
          <t>1278249</t>
        </is>
      </c>
      <c r="AY145" t="inlineStr">
        <is>
          <t>2116000</t>
        </is>
      </c>
      <c r="AZ145" t="n">
        <v>247.7594005585007</v>
      </c>
      <c r="BA145" t="n">
        <v>-6511231</v>
      </c>
      <c r="BB145" t="n">
        <v>-4455328</v>
      </c>
      <c r="BC145" t="inlineStr">
        <is>
          <t>0</t>
        </is>
      </c>
      <c r="BD145" t="inlineStr">
        <is>
          <t>0</t>
        </is>
      </c>
      <c r="BE145" t="n">
        <v>0</v>
      </c>
      <c r="BF145" t="inlineStr">
        <is>
          <t>485686</t>
        </is>
      </c>
      <c r="BG145" t="inlineStr">
        <is>
          <t>2166641</t>
        </is>
      </c>
      <c r="BH145" t="inlineStr">
        <is>
          <t>804000</t>
        </is>
      </c>
      <c r="BI145" t="inlineStr">
        <is>
          <t>2686360</t>
        </is>
      </c>
    </row>
    <row r="146">
      <c r="A146" t="inlineStr">
        <is>
          <t>Australia</t>
        </is>
      </c>
      <c r="B146" t="inlineStr">
        <is>
          <t>Salt marsh</t>
        </is>
      </c>
      <c r="C146" t="inlineStr">
        <is>
          <t>Restoration</t>
        </is>
      </c>
      <c r="D146" t="inlineStr">
        <is>
          <t>Planting</t>
        </is>
      </c>
      <c r="E146" t="inlineStr">
        <is>
          <t>Medium</t>
        </is>
      </c>
      <c r="F146" t="n">
        <v>500</v>
      </c>
      <c r="G146" t="inlineStr">
        <is>
          <t>Market price</t>
        </is>
      </c>
      <c r="H146" t="n">
        <v>768882542.08165</v>
      </c>
      <c r="I146" t="inlineStr">
        <is>
          <t>AUS</t>
        </is>
      </c>
      <c r="J146" t="n">
        <v>500</v>
      </c>
      <c r="K146" t="inlineStr">
        <is>
          <t>Australia Salt marsh Restoration 500</t>
        </is>
      </c>
      <c r="L146" t="inlineStr">
        <is>
          <t>11913164</t>
        </is>
      </c>
      <c r="M146" t="inlineStr">
        <is>
          <t>14770961</t>
        </is>
      </c>
      <c r="N146" t="n">
        <v>0.01549412731851948</v>
      </c>
      <c r="O146" t="n">
        <v>0.0192109460048469</v>
      </c>
      <c r="P146" t="inlineStr">
        <is>
          <t>8326304</t>
        </is>
      </c>
      <c r="Q146" t="inlineStr">
        <is>
          <t>9430232</t>
        </is>
      </c>
      <c r="R146" t="inlineStr">
        <is>
          <t>3586859</t>
        </is>
      </c>
      <c r="S146" t="inlineStr">
        <is>
          <t>5340729</t>
        </is>
      </c>
      <c r="T146" t="n">
        <v>18742</v>
      </c>
      <c r="U146" t="n">
        <v>26026</v>
      </c>
      <c r="V146" t="n">
        <v>572</v>
      </c>
      <c r="W146" t="n">
        <v>572</v>
      </c>
      <c r="X146" t="inlineStr">
        <is>
          <t>70000</t>
        </is>
      </c>
      <c r="Y146" t="inlineStr">
        <is>
          <t>70000</t>
        </is>
      </c>
      <c r="Z146" t="inlineStr">
        <is>
          <t>629559</t>
        </is>
      </c>
      <c r="AA146" t="inlineStr">
        <is>
          <t>667067</t>
        </is>
      </c>
      <c r="AB146" t="inlineStr">
        <is>
          <t>76963</t>
        </is>
      </c>
      <c r="AC146" t="inlineStr">
        <is>
          <t>80000</t>
        </is>
      </c>
      <c r="AD146" t="inlineStr">
        <is>
          <t>313632</t>
        </is>
      </c>
      <c r="AE146" t="inlineStr">
        <is>
          <t>339050</t>
        </is>
      </c>
      <c r="AF146" t="inlineStr">
        <is>
          <t>102235</t>
        </is>
      </c>
      <c r="AG146" t="inlineStr">
        <is>
          <t>115000</t>
        </is>
      </c>
      <c r="AH146" t="inlineStr">
        <is>
          <t>333011</t>
        </is>
      </c>
      <c r="AI146" t="inlineStr">
        <is>
          <t>360000</t>
        </is>
      </c>
      <c r="AJ146" t="inlineStr">
        <is>
          <t>44450</t>
        </is>
      </c>
      <c r="AK146" t="inlineStr">
        <is>
          <t>50000</t>
        </is>
      </c>
      <c r="AL146" t="inlineStr">
        <is>
          <t>6756455</t>
        </is>
      </c>
      <c r="AM146" t="inlineStr">
        <is>
          <t>7749115</t>
        </is>
      </c>
      <c r="AN146" t="n">
        <v>1985668</v>
      </c>
      <c r="AO146" t="n">
        <v>2663788</v>
      </c>
      <c r="AP146" t="inlineStr">
        <is>
          <t>21579</t>
        </is>
      </c>
      <c r="AQ146" t="inlineStr">
        <is>
          <t>36778</t>
        </is>
      </c>
      <c r="AR146" t="inlineStr">
        <is>
          <t>2489</t>
        </is>
      </c>
      <c r="AS146" t="inlineStr">
        <is>
          <t>4164</t>
        </is>
      </c>
      <c r="AT146" t="inlineStr">
        <is>
          <t>75812</t>
        </is>
      </c>
      <c r="AU146" t="inlineStr">
        <is>
          <t>120000</t>
        </is>
      </c>
      <c r="AV146" t="inlineStr">
        <is>
          <t>223062</t>
        </is>
      </c>
      <c r="AW146" t="inlineStr">
        <is>
          <t>400000</t>
        </is>
      </c>
      <c r="AX146" t="inlineStr">
        <is>
          <t>1278249</t>
        </is>
      </c>
      <c r="AY146" t="inlineStr">
        <is>
          <t>2116000</t>
        </is>
      </c>
      <c r="AZ146" t="n">
        <v>30</v>
      </c>
      <c r="BA146" t="n">
        <v>-5340729</v>
      </c>
      <c r="BB146" t="n">
        <v>-3586859</v>
      </c>
      <c r="BC146" t="inlineStr">
        <is>
          <t>0</t>
        </is>
      </c>
      <c r="BD146" t="inlineStr">
        <is>
          <t>0</t>
        </is>
      </c>
      <c r="BE146" t="n">
        <v>0</v>
      </c>
      <c r="BF146" t="inlineStr">
        <is>
          <t>485686</t>
        </is>
      </c>
      <c r="BG146" t="inlineStr">
        <is>
          <t>1499982</t>
        </is>
      </c>
      <c r="BH146" t="inlineStr">
        <is>
          <t>804000</t>
        </is>
      </c>
      <c r="BI146" t="inlineStr">
        <is>
          <t>1859788</t>
        </is>
      </c>
    </row>
    <row r="147">
      <c r="A147" t="inlineStr">
        <is>
          <t>Australia</t>
        </is>
      </c>
      <c r="B147" t="inlineStr">
        <is>
          <t>Salt marsh</t>
        </is>
      </c>
      <c r="C147" t="inlineStr">
        <is>
          <t>Restoration</t>
        </is>
      </c>
      <c r="D147" t="inlineStr">
        <is>
          <t>Hydrology</t>
        </is>
      </c>
      <c r="E147" t="inlineStr">
        <is>
          <t>Medium</t>
        </is>
      </c>
      <c r="F147" t="n">
        <v>500</v>
      </c>
      <c r="G147" t="inlineStr">
        <is>
          <t>Market price</t>
        </is>
      </c>
      <c r="H147" t="n">
        <v>768882542.08165</v>
      </c>
      <c r="I147" t="inlineStr">
        <is>
          <t>AUS</t>
        </is>
      </c>
      <c r="J147" t="n">
        <v>500</v>
      </c>
      <c r="K147" t="inlineStr">
        <is>
          <t>Australia Salt marsh Restoration 500</t>
        </is>
      </c>
      <c r="L147" t="inlineStr">
        <is>
          <t>15588708</t>
        </is>
      </c>
      <c r="M147" t="inlineStr">
        <is>
          <t>19051820</t>
        </is>
      </c>
      <c r="N147" t="n">
        <v>0.02027449857008795</v>
      </c>
      <c r="O147" t="n">
        <v>0.02477858314797949</v>
      </c>
      <c r="P147" t="inlineStr">
        <is>
          <t>11329173</t>
        </is>
      </c>
      <c r="Q147" t="inlineStr">
        <is>
          <t>12874283</t>
        </is>
      </c>
      <c r="R147" t="inlineStr">
        <is>
          <t>4259535</t>
        </is>
      </c>
      <c r="S147" t="inlineStr">
        <is>
          <t>6177537</t>
        </is>
      </c>
      <c r="T147" t="n">
        <v>18742</v>
      </c>
      <c r="U147" t="n">
        <v>32533</v>
      </c>
      <c r="V147" t="n">
        <v>599</v>
      </c>
      <c r="W147" t="n">
        <v>599</v>
      </c>
      <c r="X147" t="inlineStr">
        <is>
          <t>70000</t>
        </is>
      </c>
      <c r="Y147" t="inlineStr">
        <is>
          <t>70000</t>
        </is>
      </c>
      <c r="Z147" t="inlineStr">
        <is>
          <t>629559</t>
        </is>
      </c>
      <c r="AA147" t="inlineStr">
        <is>
          <t>667067</t>
        </is>
      </c>
      <c r="AB147" t="inlineStr">
        <is>
          <t>76963</t>
        </is>
      </c>
      <c r="AC147" t="inlineStr">
        <is>
          <t>80000</t>
        </is>
      </c>
      <c r="AD147" t="inlineStr">
        <is>
          <t>313632</t>
        </is>
      </c>
      <c r="AE147" t="inlineStr">
        <is>
          <t>339050</t>
        </is>
      </c>
      <c r="AF147" t="inlineStr">
        <is>
          <t>102235</t>
        </is>
      </c>
      <c r="AG147" t="inlineStr">
        <is>
          <t>115000</t>
        </is>
      </c>
      <c r="AH147" t="inlineStr">
        <is>
          <t>333011</t>
        </is>
      </c>
      <c r="AI147" t="inlineStr">
        <is>
          <t>360000</t>
        </is>
      </c>
      <c r="AJ147" t="inlineStr">
        <is>
          <t>44450</t>
        </is>
      </c>
      <c r="AK147" t="inlineStr">
        <is>
          <t>50000</t>
        </is>
      </c>
      <c r="AL147" t="inlineStr">
        <is>
          <t>9759325</t>
        </is>
      </c>
      <c r="AM147" t="inlineStr">
        <is>
          <t>11193166</t>
        </is>
      </c>
      <c r="AN147" t="n">
        <v>2652327</v>
      </c>
      <c r="AO147" t="n">
        <v>3490360</v>
      </c>
      <c r="AP147" t="inlineStr">
        <is>
          <t>26974</t>
        </is>
      </c>
      <c r="AQ147" t="inlineStr">
        <is>
          <t>45972</t>
        </is>
      </c>
      <c r="AR147" t="inlineStr">
        <is>
          <t>3111</t>
        </is>
      </c>
      <c r="AS147" t="inlineStr">
        <is>
          <t>5205</t>
        </is>
      </c>
      <c r="AT147" t="inlineStr">
        <is>
          <t>75812</t>
        </is>
      </c>
      <c r="AU147" t="inlineStr">
        <is>
          <t>120000</t>
        </is>
      </c>
      <c r="AV147" t="inlineStr">
        <is>
          <t>223062</t>
        </is>
      </c>
      <c r="AW147" t="inlineStr">
        <is>
          <t>400000</t>
        </is>
      </c>
      <c r="AX147" t="inlineStr">
        <is>
          <t>1278249</t>
        </is>
      </c>
      <c r="AY147" t="inlineStr">
        <is>
          <t>2116000</t>
        </is>
      </c>
      <c r="AZ147" t="n">
        <v>30</v>
      </c>
      <c r="BA147" t="n">
        <v>-6177537</v>
      </c>
      <c r="BB147" t="n">
        <v>-4259535</v>
      </c>
      <c r="BC147" t="inlineStr">
        <is>
          <t>0</t>
        </is>
      </c>
      <c r="BD147" t="inlineStr">
        <is>
          <t>0</t>
        </is>
      </c>
      <c r="BE147" t="n">
        <v>0</v>
      </c>
      <c r="BF147" t="inlineStr">
        <is>
          <t>485686</t>
        </is>
      </c>
      <c r="BG147" t="inlineStr">
        <is>
          <t>2166641</t>
        </is>
      </c>
      <c r="BH147" t="inlineStr">
        <is>
          <t>804000</t>
        </is>
      </c>
      <c r="BI147" t="inlineStr">
        <is>
          <t>2686360</t>
        </is>
      </c>
    </row>
    <row r="148">
      <c r="A148" t="inlineStr">
        <is>
          <t>Australia</t>
        </is>
      </c>
      <c r="B148" t="inlineStr">
        <is>
          <t>Salt marsh</t>
        </is>
      </c>
      <c r="C148" t="inlineStr">
        <is>
          <t>Restoration</t>
        </is>
      </c>
      <c r="D148" t="inlineStr">
        <is>
          <t>Planting</t>
        </is>
      </c>
      <c r="E148" t="inlineStr">
        <is>
          <t>Large</t>
        </is>
      </c>
      <c r="F148" t="n">
        <v>1000</v>
      </c>
      <c r="G148" t="inlineStr">
        <is>
          <t>Opex breakeven</t>
        </is>
      </c>
      <c r="H148" t="n">
        <v>768882542.08165</v>
      </c>
      <c r="I148" t="inlineStr">
        <is>
          <t>AUS</t>
        </is>
      </c>
      <c r="J148" t="n">
        <v>500</v>
      </c>
      <c r="K148" t="inlineStr">
        <is>
          <t>Australia Salt marsh Restoration 1000</t>
        </is>
      </c>
      <c r="L148" t="inlineStr">
        <is>
          <t>19864975</t>
        </is>
      </c>
      <c r="M148" t="inlineStr">
        <is>
          <t>24879755</t>
        </is>
      </c>
      <c r="N148" t="n">
        <v>0.02583616340958679</v>
      </c>
      <c r="O148" t="n">
        <v>0.03235832996369157</v>
      </c>
      <c r="P148" t="inlineStr">
        <is>
          <t>14649990</t>
        </is>
      </c>
      <c r="Q148" t="inlineStr">
        <is>
          <t>17259347</t>
        </is>
      </c>
      <c r="R148" t="inlineStr">
        <is>
          <t>5214985</t>
        </is>
      </c>
      <c r="S148" t="inlineStr">
        <is>
          <t>7620409</t>
        </is>
      </c>
      <c r="T148" t="n">
        <v>18742</v>
      </c>
      <c r="U148" t="n">
        <v>49383</v>
      </c>
      <c r="V148" t="n">
        <v>503</v>
      </c>
      <c r="W148" t="n">
        <v>503</v>
      </c>
      <c r="X148" t="inlineStr">
        <is>
          <t>70000</t>
        </is>
      </c>
      <c r="Y148" t="inlineStr">
        <is>
          <t>70000</t>
        </is>
      </c>
      <c r="Z148" t="inlineStr">
        <is>
          <t>629559</t>
        </is>
      </c>
      <c r="AA148" t="inlineStr">
        <is>
          <t>667067</t>
        </is>
      </c>
      <c r="AB148" t="inlineStr">
        <is>
          <t>153925</t>
        </is>
      </c>
      <c r="AC148" t="inlineStr">
        <is>
          <t>160000</t>
        </is>
      </c>
      <c r="AD148" t="inlineStr">
        <is>
          <t>313632</t>
        </is>
      </c>
      <c r="AE148" t="inlineStr">
        <is>
          <t>339050</t>
        </is>
      </c>
      <c r="AF148" t="inlineStr">
        <is>
          <t>102235</t>
        </is>
      </c>
      <c r="AG148" t="inlineStr">
        <is>
          <t>115000</t>
        </is>
      </c>
      <c r="AH148" t="inlineStr">
        <is>
          <t>333011</t>
        </is>
      </c>
      <c r="AI148" t="inlineStr">
        <is>
          <t>360000</t>
        </is>
      </c>
      <c r="AJ148" t="inlineStr">
        <is>
          <t>44450</t>
        </is>
      </c>
      <c r="AK148" t="inlineStr">
        <is>
          <t>50000</t>
        </is>
      </c>
      <c r="AL148" t="inlineStr">
        <is>
          <t>13003178</t>
        </is>
      </c>
      <c r="AM148" t="inlineStr">
        <is>
          <t>15498230</t>
        </is>
      </c>
      <c r="AN148" t="n">
        <v>3372486</v>
      </c>
      <c r="AO148" t="n">
        <v>4523575</v>
      </c>
      <c r="AP148" t="inlineStr">
        <is>
          <t>260749</t>
        </is>
      </c>
      <c r="AQ148" t="inlineStr">
        <is>
          <t>452932</t>
        </is>
      </c>
      <c r="AR148" t="inlineStr">
        <is>
          <t>4626</t>
        </is>
      </c>
      <c r="AS148" t="inlineStr">
        <is>
          <t>7901</t>
        </is>
      </c>
      <c r="AT148" t="inlineStr">
        <is>
          <t>75812</t>
        </is>
      </c>
      <c r="AU148" t="inlineStr">
        <is>
          <t>120000</t>
        </is>
      </c>
      <c r="AV148" t="inlineStr">
        <is>
          <t>223062</t>
        </is>
      </c>
      <c r="AW148" t="inlineStr">
        <is>
          <t>400000</t>
        </is>
      </c>
      <c r="AX148" t="inlineStr">
        <is>
          <t>1278249</t>
        </is>
      </c>
      <c r="AY148" t="inlineStr">
        <is>
          <t>2116000</t>
        </is>
      </c>
      <c r="AZ148" t="n">
        <v>193.4094396623267</v>
      </c>
      <c r="BA148" t="n">
        <v>-7620409</v>
      </c>
      <c r="BB148" t="n">
        <v>-5214985</v>
      </c>
      <c r="BC148" t="inlineStr">
        <is>
          <t>0</t>
        </is>
      </c>
      <c r="BD148" t="inlineStr">
        <is>
          <t>0</t>
        </is>
      </c>
      <c r="BE148" t="n">
        <v>0</v>
      </c>
      <c r="BF148" t="inlineStr">
        <is>
          <t>485686</t>
        </is>
      </c>
      <c r="BG148" t="inlineStr">
        <is>
          <t>2886800</t>
        </is>
      </c>
      <c r="BH148" t="inlineStr">
        <is>
          <t>804000</t>
        </is>
      </c>
      <c r="BI148" t="inlineStr">
        <is>
          <t>3719575</t>
        </is>
      </c>
    </row>
    <row r="149">
      <c r="A149" t="inlineStr">
        <is>
          <t>Australia</t>
        </is>
      </c>
      <c r="B149" t="inlineStr">
        <is>
          <t>Salt marsh</t>
        </is>
      </c>
      <c r="C149" t="inlineStr">
        <is>
          <t>Restoration</t>
        </is>
      </c>
      <c r="D149" t="inlineStr">
        <is>
          <t>Hydrology</t>
        </is>
      </c>
      <c r="E149" t="inlineStr">
        <is>
          <t>Large</t>
        </is>
      </c>
      <c r="F149" t="n">
        <v>1000</v>
      </c>
      <c r="G149" t="inlineStr">
        <is>
          <t>Opex breakeven</t>
        </is>
      </c>
      <c r="H149" t="n">
        <v>768882542.08165</v>
      </c>
      <c r="I149" t="inlineStr">
        <is>
          <t>AUS</t>
        </is>
      </c>
      <c r="J149" t="n">
        <v>500</v>
      </c>
      <c r="K149" t="inlineStr">
        <is>
          <t>Australia Salt marsh Restoration 1000</t>
        </is>
      </c>
      <c r="L149" t="inlineStr">
        <is>
          <t>26995933</t>
        </is>
      </c>
      <c r="M149" t="inlineStr">
        <is>
          <t>33540381</t>
        </is>
      </c>
      <c r="N149" t="n">
        <v>0.03511060730669213</v>
      </c>
      <c r="O149" t="n">
        <v>0.04362224288406101</v>
      </c>
      <c r="P149" t="inlineStr">
        <is>
          <t>20429180</t>
        </is>
      </c>
      <c r="Q149" t="inlineStr">
        <is>
          <t>24147449</t>
        </is>
      </c>
      <c r="R149" t="inlineStr">
        <is>
          <t>6566753</t>
        </is>
      </c>
      <c r="S149" t="inlineStr">
        <is>
          <t>9392932</t>
        </is>
      </c>
      <c r="T149" t="n">
        <v>18742</v>
      </c>
      <c r="U149" t="n">
        <v>61728</v>
      </c>
      <c r="V149" t="n">
        <v>547</v>
      </c>
      <c r="W149" t="n">
        <v>547</v>
      </c>
      <c r="X149" t="inlineStr">
        <is>
          <t>70000</t>
        </is>
      </c>
      <c r="Y149" t="inlineStr">
        <is>
          <t>70000</t>
        </is>
      </c>
      <c r="Z149" t="inlineStr">
        <is>
          <t>629559</t>
        </is>
      </c>
      <c r="AA149" t="inlineStr">
        <is>
          <t>667067</t>
        </is>
      </c>
      <c r="AB149" t="inlineStr">
        <is>
          <t>153925</t>
        </is>
      </c>
      <c r="AC149" t="inlineStr">
        <is>
          <t>160000</t>
        </is>
      </c>
      <c r="AD149" t="inlineStr">
        <is>
          <t>313632</t>
        </is>
      </c>
      <c r="AE149" t="inlineStr">
        <is>
          <t>339050</t>
        </is>
      </c>
      <c r="AF149" t="inlineStr">
        <is>
          <t>102235</t>
        </is>
      </c>
      <c r="AG149" t="inlineStr">
        <is>
          <t>115000</t>
        </is>
      </c>
      <c r="AH149" t="inlineStr">
        <is>
          <t>333011</t>
        </is>
      </c>
      <c r="AI149" t="inlineStr">
        <is>
          <t>360000</t>
        </is>
      </c>
      <c r="AJ149" t="inlineStr">
        <is>
          <t>44450</t>
        </is>
      </c>
      <c r="AK149" t="inlineStr">
        <is>
          <t>50000</t>
        </is>
      </c>
      <c r="AL149" t="inlineStr">
        <is>
          <t>18782369</t>
        </is>
      </c>
      <c r="AM149" t="inlineStr">
        <is>
          <t>22386332</t>
        </is>
      </c>
      <c r="AN149" t="n">
        <v>4655509</v>
      </c>
      <c r="AO149" t="n">
        <v>6176720</v>
      </c>
      <c r="AP149" t="inlineStr">
        <is>
          <t>328338</t>
        </is>
      </c>
      <c r="AQ149" t="inlineStr">
        <is>
          <t>570336</t>
        </is>
      </c>
      <c r="AR149" t="inlineStr">
        <is>
          <t>5783</t>
        </is>
      </c>
      <c r="AS149" t="inlineStr">
        <is>
          <t>9877</t>
        </is>
      </c>
      <c r="AT149" t="inlineStr">
        <is>
          <t>75812</t>
        </is>
      </c>
      <c r="AU149" t="inlineStr">
        <is>
          <t>120000</t>
        </is>
      </c>
      <c r="AV149" t="inlineStr">
        <is>
          <t>223062</t>
        </is>
      </c>
      <c r="AW149" t="inlineStr">
        <is>
          <t>400000</t>
        </is>
      </c>
      <c r="AX149" t="inlineStr">
        <is>
          <t>1278249</t>
        </is>
      </c>
      <c r="AY149" t="inlineStr">
        <is>
          <t>2116000</t>
        </is>
      </c>
      <c r="AZ149" t="n">
        <v>194.8342128217597</v>
      </c>
      <c r="BA149" t="n">
        <v>-9392932</v>
      </c>
      <c r="BB149" t="n">
        <v>-6566753</v>
      </c>
      <c r="BC149" t="inlineStr">
        <is>
          <t>0</t>
        </is>
      </c>
      <c r="BD149" t="inlineStr">
        <is>
          <t>0</t>
        </is>
      </c>
      <c r="BE149" t="n">
        <v>0</v>
      </c>
      <c r="BF149" t="inlineStr">
        <is>
          <t>485686</t>
        </is>
      </c>
      <c r="BG149" t="inlineStr">
        <is>
          <t>4169823</t>
        </is>
      </c>
      <c r="BH149" t="inlineStr">
        <is>
          <t>804000</t>
        </is>
      </c>
      <c r="BI149" t="inlineStr">
        <is>
          <t>5372720</t>
        </is>
      </c>
    </row>
    <row r="150">
      <c r="A150" t="inlineStr">
        <is>
          <t>Australia</t>
        </is>
      </c>
      <c r="B150" t="inlineStr">
        <is>
          <t>Salt marsh</t>
        </is>
      </c>
      <c r="C150" t="inlineStr">
        <is>
          <t>Restoration</t>
        </is>
      </c>
      <c r="D150" t="inlineStr">
        <is>
          <t>Planting</t>
        </is>
      </c>
      <c r="E150" t="inlineStr">
        <is>
          <t>Large</t>
        </is>
      </c>
      <c r="F150" t="n">
        <v>1000</v>
      </c>
      <c r="G150" t="inlineStr">
        <is>
          <t>Market price</t>
        </is>
      </c>
      <c r="H150" t="n">
        <v>768882542.08165</v>
      </c>
      <c r="I150" t="inlineStr">
        <is>
          <t>AUS</t>
        </is>
      </c>
      <c r="J150" t="n">
        <v>500</v>
      </c>
      <c r="K150" t="inlineStr">
        <is>
          <t>Australia Salt marsh Restoration 1000</t>
        </is>
      </c>
      <c r="L150" t="inlineStr">
        <is>
          <t>19644671</t>
        </is>
      </c>
      <c r="M150" t="inlineStr">
        <is>
          <t>24497078</t>
        </is>
      </c>
      <c r="N150" t="n">
        <v>0.02554963850110915</v>
      </c>
      <c r="O150" t="n">
        <v>0.03186062455479523</v>
      </c>
      <c r="P150" t="inlineStr">
        <is>
          <t>14649990</t>
        </is>
      </c>
      <c r="Q150" t="inlineStr">
        <is>
          <t>17259347</t>
        </is>
      </c>
      <c r="R150" t="inlineStr">
        <is>
          <t>4994681</t>
        </is>
      </c>
      <c r="S150" t="inlineStr">
        <is>
          <t>7237731</t>
        </is>
      </c>
      <c r="T150" t="n">
        <v>18742</v>
      </c>
      <c r="U150" t="n">
        <v>49383</v>
      </c>
      <c r="V150" t="n">
        <v>497</v>
      </c>
      <c r="W150" t="n">
        <v>497</v>
      </c>
      <c r="X150" t="inlineStr">
        <is>
          <t>70000</t>
        </is>
      </c>
      <c r="Y150" t="inlineStr">
        <is>
          <t>70000</t>
        </is>
      </c>
      <c r="Z150" t="inlineStr">
        <is>
          <t>629559</t>
        </is>
      </c>
      <c r="AA150" t="inlineStr">
        <is>
          <t>667067</t>
        </is>
      </c>
      <c r="AB150" t="inlineStr">
        <is>
          <t>153925</t>
        </is>
      </c>
      <c r="AC150" t="inlineStr">
        <is>
          <t>160000</t>
        </is>
      </c>
      <c r="AD150" t="inlineStr">
        <is>
          <t>313632</t>
        </is>
      </c>
      <c r="AE150" t="inlineStr">
        <is>
          <t>339050</t>
        </is>
      </c>
      <c r="AF150" t="inlineStr">
        <is>
          <t>102235</t>
        </is>
      </c>
      <c r="AG150" t="inlineStr">
        <is>
          <t>115000</t>
        </is>
      </c>
      <c r="AH150" t="inlineStr">
        <is>
          <t>333011</t>
        </is>
      </c>
      <c r="AI150" t="inlineStr">
        <is>
          <t>360000</t>
        </is>
      </c>
      <c r="AJ150" t="inlineStr">
        <is>
          <t>44450</t>
        </is>
      </c>
      <c r="AK150" t="inlineStr">
        <is>
          <t>50000</t>
        </is>
      </c>
      <c r="AL150" t="inlineStr">
        <is>
          <t>13003178</t>
        </is>
      </c>
      <c r="AM150" t="inlineStr">
        <is>
          <t>15498230</t>
        </is>
      </c>
      <c r="AN150" t="n">
        <v>3372486</v>
      </c>
      <c r="AO150" t="n">
        <v>4523575</v>
      </c>
      <c r="AP150" t="inlineStr">
        <is>
          <t>40445</t>
        </is>
      </c>
      <c r="AQ150" t="inlineStr">
        <is>
          <t>70255</t>
        </is>
      </c>
      <c r="AR150" t="inlineStr">
        <is>
          <t>4626</t>
        </is>
      </c>
      <c r="AS150" t="inlineStr">
        <is>
          <t>7901</t>
        </is>
      </c>
      <c r="AT150" t="inlineStr">
        <is>
          <t>75812</t>
        </is>
      </c>
      <c r="AU150" t="inlineStr">
        <is>
          <t>120000</t>
        </is>
      </c>
      <c r="AV150" t="inlineStr">
        <is>
          <t>223062</t>
        </is>
      </c>
      <c r="AW150" t="inlineStr">
        <is>
          <t>400000</t>
        </is>
      </c>
      <c r="AX150" t="inlineStr">
        <is>
          <t>1278249</t>
        </is>
      </c>
      <c r="AY150" t="inlineStr">
        <is>
          <t>2116000</t>
        </is>
      </c>
      <c r="AZ150" t="n">
        <v>30</v>
      </c>
      <c r="BA150" t="n">
        <v>-7237731</v>
      </c>
      <c r="BB150" t="n">
        <v>-4994681</v>
      </c>
      <c r="BC150" t="inlineStr">
        <is>
          <t>0</t>
        </is>
      </c>
      <c r="BD150" t="inlineStr">
        <is>
          <t>0</t>
        </is>
      </c>
      <c r="BE150" t="n">
        <v>0</v>
      </c>
      <c r="BF150" t="inlineStr">
        <is>
          <t>485686</t>
        </is>
      </c>
      <c r="BG150" t="inlineStr">
        <is>
          <t>2886800</t>
        </is>
      </c>
      <c r="BH150" t="inlineStr">
        <is>
          <t>804000</t>
        </is>
      </c>
      <c r="BI150" t="inlineStr">
        <is>
          <t>3719575</t>
        </is>
      </c>
    </row>
    <row r="151">
      <c r="A151" t="inlineStr">
        <is>
          <t>Australia</t>
        </is>
      </c>
      <c r="B151" t="inlineStr">
        <is>
          <t>Salt marsh</t>
        </is>
      </c>
      <c r="C151" t="inlineStr">
        <is>
          <t>Restoration</t>
        </is>
      </c>
      <c r="D151" t="inlineStr">
        <is>
          <t>Hydrology</t>
        </is>
      </c>
      <c r="E151" t="inlineStr">
        <is>
          <t>Large</t>
        </is>
      </c>
      <c r="F151" t="n">
        <v>1000</v>
      </c>
      <c r="G151" t="inlineStr">
        <is>
          <t>Market price</t>
        </is>
      </c>
      <c r="H151" t="n">
        <v>768882542.08165</v>
      </c>
      <c r="I151" t="inlineStr">
        <is>
          <t>AUS</t>
        </is>
      </c>
      <c r="J151" t="n">
        <v>500</v>
      </c>
      <c r="K151" t="inlineStr">
        <is>
          <t>Australia Salt marsh Restoration 1000</t>
        </is>
      </c>
      <c r="L151" t="inlineStr">
        <is>
          <t>26718151</t>
        </is>
      </c>
      <c r="M151" t="inlineStr">
        <is>
          <t>33057864</t>
        </is>
      </c>
      <c r="N151" t="n">
        <v>0.03474932715686854</v>
      </c>
      <c r="O151" t="n">
        <v>0.04299468669232639</v>
      </c>
      <c r="P151" t="inlineStr">
        <is>
          <t>20429180</t>
        </is>
      </c>
      <c r="Q151" t="inlineStr">
        <is>
          <t>24147449</t>
        </is>
      </c>
      <c r="R151" t="inlineStr">
        <is>
          <t>6288971</t>
        </is>
      </c>
      <c r="S151" t="inlineStr">
        <is>
          <t>8910415</t>
        </is>
      </c>
      <c r="T151" t="n">
        <v>18742</v>
      </c>
      <c r="U151" t="n">
        <v>61728</v>
      </c>
      <c r="V151" t="n">
        <v>541</v>
      </c>
      <c r="W151" t="n">
        <v>541</v>
      </c>
      <c r="X151" t="inlineStr">
        <is>
          <t>70000</t>
        </is>
      </c>
      <c r="Y151" t="inlineStr">
        <is>
          <t>70000</t>
        </is>
      </c>
      <c r="Z151" t="inlineStr">
        <is>
          <t>629559</t>
        </is>
      </c>
      <c r="AA151" t="inlineStr">
        <is>
          <t>667067</t>
        </is>
      </c>
      <c r="AB151" t="inlineStr">
        <is>
          <t>153925</t>
        </is>
      </c>
      <c r="AC151" t="inlineStr">
        <is>
          <t>160000</t>
        </is>
      </c>
      <c r="AD151" t="inlineStr">
        <is>
          <t>313632</t>
        </is>
      </c>
      <c r="AE151" t="inlineStr">
        <is>
          <t>339050</t>
        </is>
      </c>
      <c r="AF151" t="inlineStr">
        <is>
          <t>102235</t>
        </is>
      </c>
      <c r="AG151" t="inlineStr">
        <is>
          <t>115000</t>
        </is>
      </c>
      <c r="AH151" t="inlineStr">
        <is>
          <t>333011</t>
        </is>
      </c>
      <c r="AI151" t="inlineStr">
        <is>
          <t>360000</t>
        </is>
      </c>
      <c r="AJ151" t="inlineStr">
        <is>
          <t>44450</t>
        </is>
      </c>
      <c r="AK151" t="inlineStr">
        <is>
          <t>50000</t>
        </is>
      </c>
      <c r="AL151" t="inlineStr">
        <is>
          <t>18782369</t>
        </is>
      </c>
      <c r="AM151" t="inlineStr">
        <is>
          <t>22386332</t>
        </is>
      </c>
      <c r="AN151" t="n">
        <v>4655509</v>
      </c>
      <c r="AO151" t="n">
        <v>6176720</v>
      </c>
      <c r="AP151" t="inlineStr">
        <is>
          <t>50556</t>
        </is>
      </c>
      <c r="AQ151" t="inlineStr">
        <is>
          <t>87819</t>
        </is>
      </c>
      <c r="AR151" t="inlineStr">
        <is>
          <t>5783</t>
        </is>
      </c>
      <c r="AS151" t="inlineStr">
        <is>
          <t>9877</t>
        </is>
      </c>
      <c r="AT151" t="inlineStr">
        <is>
          <t>75812</t>
        </is>
      </c>
      <c r="AU151" t="inlineStr">
        <is>
          <t>120000</t>
        </is>
      </c>
      <c r="AV151" t="inlineStr">
        <is>
          <t>223062</t>
        </is>
      </c>
      <c r="AW151" t="inlineStr">
        <is>
          <t>400000</t>
        </is>
      </c>
      <c r="AX151" t="inlineStr">
        <is>
          <t>1278249</t>
        </is>
      </c>
      <c r="AY151" t="inlineStr">
        <is>
          <t>2116000</t>
        </is>
      </c>
      <c r="AZ151" t="n">
        <v>30</v>
      </c>
      <c r="BA151" t="n">
        <v>-8910415</v>
      </c>
      <c r="BB151" t="n">
        <v>-6288971</v>
      </c>
      <c r="BC151" t="inlineStr">
        <is>
          <t>0</t>
        </is>
      </c>
      <c r="BD151" t="inlineStr">
        <is>
          <t>0</t>
        </is>
      </c>
      <c r="BE151" t="n">
        <v>0</v>
      </c>
      <c r="BF151" t="inlineStr">
        <is>
          <t>485686</t>
        </is>
      </c>
      <c r="BG151" t="inlineStr">
        <is>
          <t>4169823</t>
        </is>
      </c>
      <c r="BH151" t="inlineStr">
        <is>
          <t>804000</t>
        </is>
      </c>
      <c r="BI151" t="inlineStr">
        <is>
          <t>5372720</t>
        </is>
      </c>
    </row>
    <row r="152">
      <c r="A152" t="inlineStr">
        <is>
          <t>Australia</t>
        </is>
      </c>
      <c r="B152" t="inlineStr">
        <is>
          <t>Salt marsh</t>
        </is>
      </c>
      <c r="C152" t="inlineStr">
        <is>
          <t>Conservation</t>
        </is>
      </c>
      <c r="D152" t="inlineStr"/>
      <c r="E152" t="inlineStr">
        <is>
          <t>Small</t>
        </is>
      </c>
      <c r="F152" t="n">
        <v>800</v>
      </c>
      <c r="G152" t="inlineStr">
        <is>
          <t>Opex breakeven</t>
        </is>
      </c>
      <c r="H152" t="n">
        <v>768882542.08165</v>
      </c>
      <c r="I152" t="inlineStr">
        <is>
          <t>AUS</t>
        </is>
      </c>
      <c r="J152" t="n">
        <v>4000</v>
      </c>
      <c r="K152" t="inlineStr">
        <is>
          <t>Australia Salt marsh Conservation 800</t>
        </is>
      </c>
      <c r="L152" t="inlineStr">
        <is>
          <t>3632658</t>
        </is>
      </c>
      <c r="M152" t="inlineStr">
        <is>
          <t>5121117</t>
        </is>
      </c>
      <c r="N152" t="n">
        <v>0.004724594201560421</v>
      </c>
      <c r="O152" t="n">
        <v>0.006660467262184466</v>
      </c>
      <c r="P152" t="inlineStr">
        <is>
          <t>1569849</t>
        </is>
      </c>
      <c r="Q152" t="inlineStr">
        <is>
          <t>1681117</t>
        </is>
      </c>
      <c r="R152" t="inlineStr">
        <is>
          <t>2062809</t>
        </is>
      </c>
      <c r="S152" t="inlineStr">
        <is>
          <t>3440000</t>
        </is>
      </c>
      <c r="T152" t="n">
        <v>0</v>
      </c>
      <c r="U152" t="n">
        <v>0</v>
      </c>
      <c r="V152" t="n">
        <v>0</v>
      </c>
      <c r="W152" t="n">
        <v>0</v>
      </c>
      <c r="X152" t="inlineStr">
        <is>
          <t>70000</t>
        </is>
      </c>
      <c r="Y152" t="inlineStr">
        <is>
          <t>70000</t>
        </is>
      </c>
      <c r="Z152" t="inlineStr">
        <is>
          <t>629559</t>
        </is>
      </c>
      <c r="AA152" t="inlineStr">
        <is>
          <t>667067</t>
        </is>
      </c>
      <c r="AB152" t="inlineStr">
        <is>
          <t>76963</t>
        </is>
      </c>
      <c r="AC152" t="inlineStr">
        <is>
          <t>80000</t>
        </is>
      </c>
      <c r="AD152" t="inlineStr">
        <is>
          <t>313632</t>
        </is>
      </c>
      <c r="AE152" t="inlineStr">
        <is>
          <t>339050</t>
        </is>
      </c>
      <c r="AF152" t="inlineStr">
        <is>
          <t>102235</t>
        </is>
      </c>
      <c r="AG152" t="inlineStr">
        <is>
          <t>115000</t>
        </is>
      </c>
      <c r="AH152" t="inlineStr">
        <is>
          <t>333011</t>
        </is>
      </c>
      <c r="AI152" t="inlineStr">
        <is>
          <t>360000</t>
        </is>
      </c>
      <c r="AJ152" t="inlineStr">
        <is>
          <t>44450</t>
        </is>
      </c>
      <c r="AK152" t="inlineStr">
        <is>
          <t>50000</t>
        </is>
      </c>
      <c r="AL152" t="inlineStr">
        <is>
          <t>0</t>
        </is>
      </c>
      <c r="AM152" t="inlineStr">
        <is>
          <t>0</t>
        </is>
      </c>
      <c r="AN152" t="n">
        <v>485686</v>
      </c>
      <c r="AO152" t="n">
        <v>804000</v>
      </c>
      <c r="AP152" t="inlineStr">
        <is>
          <t>0</t>
        </is>
      </c>
      <c r="AQ152" t="inlineStr">
        <is>
          <t>0</t>
        </is>
      </c>
      <c r="AR152" t="inlineStr">
        <is>
          <t>0</t>
        </is>
      </c>
      <c r="AS152" t="inlineStr">
        <is>
          <t>0</t>
        </is>
      </c>
      <c r="AT152" t="inlineStr">
        <is>
          <t>75812</t>
        </is>
      </c>
      <c r="AU152" t="inlineStr">
        <is>
          <t>120000</t>
        </is>
      </c>
      <c r="AV152" t="inlineStr">
        <is>
          <t>223062</t>
        </is>
      </c>
      <c r="AW152" t="inlineStr">
        <is>
          <t>400000</t>
        </is>
      </c>
      <c r="AX152" t="inlineStr">
        <is>
          <t>1278249</t>
        </is>
      </c>
      <c r="AY152" t="inlineStr">
        <is>
          <t>2116000</t>
        </is>
      </c>
      <c r="AZ152" t="inlineStr"/>
      <c r="BA152" t="n">
        <v>-3440000</v>
      </c>
      <c r="BB152" t="n">
        <v>-2062809</v>
      </c>
      <c r="BC152" t="inlineStr">
        <is>
          <t>0</t>
        </is>
      </c>
      <c r="BD152" t="inlineStr">
        <is>
          <t>0</t>
        </is>
      </c>
      <c r="BE152" t="n">
        <v>0</v>
      </c>
      <c r="BF152" t="inlineStr">
        <is>
          <t>485686</t>
        </is>
      </c>
      <c r="BG152" t="inlineStr">
        <is>
          <t>0</t>
        </is>
      </c>
      <c r="BH152" t="inlineStr">
        <is>
          <t>804000</t>
        </is>
      </c>
      <c r="BI152" t="inlineStr">
        <is>
          <t>0</t>
        </is>
      </c>
    </row>
    <row r="153">
      <c r="A153" t="inlineStr">
        <is>
          <t>Australia</t>
        </is>
      </c>
      <c r="B153" t="inlineStr">
        <is>
          <t>Salt marsh</t>
        </is>
      </c>
      <c r="C153" t="inlineStr">
        <is>
          <t>Conservation</t>
        </is>
      </c>
      <c r="D153" t="inlineStr"/>
      <c r="E153" t="inlineStr">
        <is>
          <t>Small</t>
        </is>
      </c>
      <c r="F153" t="n">
        <v>800</v>
      </c>
      <c r="G153" t="inlineStr">
        <is>
          <t>Market price</t>
        </is>
      </c>
      <c r="H153" t="n">
        <v>768882542.08165</v>
      </c>
      <c r="I153" t="inlineStr">
        <is>
          <t>AUS</t>
        </is>
      </c>
      <c r="J153" t="n">
        <v>4000</v>
      </c>
      <c r="K153" t="inlineStr">
        <is>
          <t>Australia Salt marsh Conservation 800</t>
        </is>
      </c>
      <c r="L153" t="inlineStr">
        <is>
          <t>3632658</t>
        </is>
      </c>
      <c r="M153" t="inlineStr">
        <is>
          <t>5121117</t>
        </is>
      </c>
      <c r="N153" t="n">
        <v>0.004724594201560421</v>
      </c>
      <c r="O153" t="n">
        <v>0.006660467262184466</v>
      </c>
      <c r="P153" t="inlineStr">
        <is>
          <t>1569849</t>
        </is>
      </c>
      <c r="Q153" t="inlineStr">
        <is>
          <t>1681117</t>
        </is>
      </c>
      <c r="R153" t="inlineStr">
        <is>
          <t>2062809</t>
        </is>
      </c>
      <c r="S153" t="inlineStr">
        <is>
          <t>3440000</t>
        </is>
      </c>
      <c r="T153" t="n">
        <v>0</v>
      </c>
      <c r="U153" t="n">
        <v>0</v>
      </c>
      <c r="V153" t="n">
        <v>0</v>
      </c>
      <c r="W153" t="n">
        <v>0</v>
      </c>
      <c r="X153" t="inlineStr">
        <is>
          <t>70000</t>
        </is>
      </c>
      <c r="Y153" t="inlineStr">
        <is>
          <t>70000</t>
        </is>
      </c>
      <c r="Z153" t="inlineStr">
        <is>
          <t>629559</t>
        </is>
      </c>
      <c r="AA153" t="inlineStr">
        <is>
          <t>667067</t>
        </is>
      </c>
      <c r="AB153" t="inlineStr">
        <is>
          <t>76963</t>
        </is>
      </c>
      <c r="AC153" t="inlineStr">
        <is>
          <t>80000</t>
        </is>
      </c>
      <c r="AD153" t="inlineStr">
        <is>
          <t>313632</t>
        </is>
      </c>
      <c r="AE153" t="inlineStr">
        <is>
          <t>339050</t>
        </is>
      </c>
      <c r="AF153" t="inlineStr">
        <is>
          <t>102235</t>
        </is>
      </c>
      <c r="AG153" t="inlineStr">
        <is>
          <t>115000</t>
        </is>
      </c>
      <c r="AH153" t="inlineStr">
        <is>
          <t>333011</t>
        </is>
      </c>
      <c r="AI153" t="inlineStr">
        <is>
          <t>360000</t>
        </is>
      </c>
      <c r="AJ153" t="inlineStr">
        <is>
          <t>44450</t>
        </is>
      </c>
      <c r="AK153" t="inlineStr">
        <is>
          <t>50000</t>
        </is>
      </c>
      <c r="AL153" t="inlineStr">
        <is>
          <t>0</t>
        </is>
      </c>
      <c r="AM153" t="inlineStr">
        <is>
          <t>0</t>
        </is>
      </c>
      <c r="AN153" t="n">
        <v>485686</v>
      </c>
      <c r="AO153" t="n">
        <v>804000</v>
      </c>
      <c r="AP153" t="inlineStr">
        <is>
          <t>0</t>
        </is>
      </c>
      <c r="AQ153" t="inlineStr">
        <is>
          <t>0</t>
        </is>
      </c>
      <c r="AR153" t="inlineStr">
        <is>
          <t>0</t>
        </is>
      </c>
      <c r="AS153" t="inlineStr">
        <is>
          <t>0</t>
        </is>
      </c>
      <c r="AT153" t="inlineStr">
        <is>
          <t>75812</t>
        </is>
      </c>
      <c r="AU153" t="inlineStr">
        <is>
          <t>120000</t>
        </is>
      </c>
      <c r="AV153" t="inlineStr">
        <is>
          <t>223062</t>
        </is>
      </c>
      <c r="AW153" t="inlineStr">
        <is>
          <t>400000</t>
        </is>
      </c>
      <c r="AX153" t="inlineStr">
        <is>
          <t>1278249</t>
        </is>
      </c>
      <c r="AY153" t="inlineStr">
        <is>
          <t>2116000</t>
        </is>
      </c>
      <c r="AZ153" t="n">
        <v>30</v>
      </c>
      <c r="BA153" t="n">
        <v>-3440000</v>
      </c>
      <c r="BB153" t="n">
        <v>-2062809</v>
      </c>
      <c r="BC153" t="inlineStr">
        <is>
          <t>0</t>
        </is>
      </c>
      <c r="BD153" t="inlineStr">
        <is>
          <t>0</t>
        </is>
      </c>
      <c r="BE153" t="n">
        <v>0</v>
      </c>
      <c r="BF153" t="inlineStr">
        <is>
          <t>485686</t>
        </is>
      </c>
      <c r="BG153" t="inlineStr">
        <is>
          <t>0</t>
        </is>
      </c>
      <c r="BH153" t="inlineStr">
        <is>
          <t>804000</t>
        </is>
      </c>
      <c r="BI153" t="inlineStr">
        <is>
          <t>0</t>
        </is>
      </c>
    </row>
    <row r="154">
      <c r="A154" t="inlineStr">
        <is>
          <t>Australia</t>
        </is>
      </c>
      <c r="B154" t="inlineStr">
        <is>
          <t>Salt marsh</t>
        </is>
      </c>
      <c r="C154" t="inlineStr">
        <is>
          <t>Conservation</t>
        </is>
      </c>
      <c r="D154" t="inlineStr"/>
      <c r="E154" t="inlineStr">
        <is>
          <t>Medium</t>
        </is>
      </c>
      <c r="F154" t="n">
        <v>4000</v>
      </c>
      <c r="G154" t="inlineStr">
        <is>
          <t>Opex breakeven</t>
        </is>
      </c>
      <c r="H154" t="n">
        <v>768882542.08165</v>
      </c>
      <c r="I154" t="inlineStr">
        <is>
          <t>AUS</t>
        </is>
      </c>
      <c r="J154" t="n">
        <v>4000</v>
      </c>
      <c r="K154" t="inlineStr">
        <is>
          <t>Australia Salt marsh Conservation 4000</t>
        </is>
      </c>
      <c r="L154" t="inlineStr">
        <is>
          <t>3632658</t>
        </is>
      </c>
      <c r="M154" t="inlineStr">
        <is>
          <t>5121117</t>
        </is>
      </c>
      <c r="N154" t="n">
        <v>0.004724594201560421</v>
      </c>
      <c r="O154" t="n">
        <v>0.006660467262184466</v>
      </c>
      <c r="P154" t="inlineStr">
        <is>
          <t>1569849</t>
        </is>
      </c>
      <c r="Q154" t="inlineStr">
        <is>
          <t>1681117</t>
        </is>
      </c>
      <c r="R154" t="inlineStr">
        <is>
          <t>2062809</t>
        </is>
      </c>
      <c r="S154" t="inlineStr">
        <is>
          <t>3440000</t>
        </is>
      </c>
      <c r="T154" t="n">
        <v>0</v>
      </c>
      <c r="U154" t="n">
        <v>0</v>
      </c>
      <c r="V154" t="n">
        <v>0</v>
      </c>
      <c r="W154" t="n">
        <v>0</v>
      </c>
      <c r="X154" t="inlineStr">
        <is>
          <t>70000</t>
        </is>
      </c>
      <c r="Y154" t="inlineStr">
        <is>
          <t>70000</t>
        </is>
      </c>
      <c r="Z154" t="inlineStr">
        <is>
          <t>629559</t>
        </is>
      </c>
      <c r="AA154" t="inlineStr">
        <is>
          <t>667067</t>
        </is>
      </c>
      <c r="AB154" t="inlineStr">
        <is>
          <t>76963</t>
        </is>
      </c>
      <c r="AC154" t="inlineStr">
        <is>
          <t>80000</t>
        </is>
      </c>
      <c r="AD154" t="inlineStr">
        <is>
          <t>313632</t>
        </is>
      </c>
      <c r="AE154" t="inlineStr">
        <is>
          <t>339050</t>
        </is>
      </c>
      <c r="AF154" t="inlineStr">
        <is>
          <t>102235</t>
        </is>
      </c>
      <c r="AG154" t="inlineStr">
        <is>
          <t>115000</t>
        </is>
      </c>
      <c r="AH154" t="inlineStr">
        <is>
          <t>333011</t>
        </is>
      </c>
      <c r="AI154" t="inlineStr">
        <is>
          <t>360000</t>
        </is>
      </c>
      <c r="AJ154" t="inlineStr">
        <is>
          <t>44450</t>
        </is>
      </c>
      <c r="AK154" t="inlineStr">
        <is>
          <t>50000</t>
        </is>
      </c>
      <c r="AL154" t="inlineStr">
        <is>
          <t>0</t>
        </is>
      </c>
      <c r="AM154" t="inlineStr">
        <is>
          <t>0</t>
        </is>
      </c>
      <c r="AN154" t="n">
        <v>485686</v>
      </c>
      <c r="AO154" t="n">
        <v>804000</v>
      </c>
      <c r="AP154" t="inlineStr">
        <is>
          <t>0</t>
        </is>
      </c>
      <c r="AQ154" t="inlineStr">
        <is>
          <t>0</t>
        </is>
      </c>
      <c r="AR154" t="inlineStr">
        <is>
          <t>0</t>
        </is>
      </c>
      <c r="AS154" t="inlineStr">
        <is>
          <t>0</t>
        </is>
      </c>
      <c r="AT154" t="inlineStr">
        <is>
          <t>75812</t>
        </is>
      </c>
      <c r="AU154" t="inlineStr">
        <is>
          <t>120000</t>
        </is>
      </c>
      <c r="AV154" t="inlineStr">
        <is>
          <t>223062</t>
        </is>
      </c>
      <c r="AW154" t="inlineStr">
        <is>
          <t>400000</t>
        </is>
      </c>
      <c r="AX154" t="inlineStr">
        <is>
          <t>1278249</t>
        </is>
      </c>
      <c r="AY154" t="inlineStr">
        <is>
          <t>2116000</t>
        </is>
      </c>
      <c r="AZ154" t="inlineStr"/>
      <c r="BA154" t="n">
        <v>-3440000</v>
      </c>
      <c r="BB154" t="n">
        <v>-2062809</v>
      </c>
      <c r="BC154" t="inlineStr">
        <is>
          <t>0</t>
        </is>
      </c>
      <c r="BD154" t="inlineStr">
        <is>
          <t>0</t>
        </is>
      </c>
      <c r="BE154" t="n">
        <v>0</v>
      </c>
      <c r="BF154" t="inlineStr">
        <is>
          <t>485686</t>
        </is>
      </c>
      <c r="BG154" t="inlineStr">
        <is>
          <t>0</t>
        </is>
      </c>
      <c r="BH154" t="inlineStr">
        <is>
          <t>804000</t>
        </is>
      </c>
      <c r="BI154" t="inlineStr">
        <is>
          <t>0</t>
        </is>
      </c>
    </row>
    <row r="155">
      <c r="A155" t="inlineStr">
        <is>
          <t>Australia</t>
        </is>
      </c>
      <c r="B155" t="inlineStr">
        <is>
          <t>Salt marsh</t>
        </is>
      </c>
      <c r="C155" t="inlineStr">
        <is>
          <t>Conservation</t>
        </is>
      </c>
      <c r="D155" t="inlineStr"/>
      <c r="E155" t="inlineStr">
        <is>
          <t>Medium</t>
        </is>
      </c>
      <c r="F155" t="n">
        <v>4000</v>
      </c>
      <c r="G155" t="inlineStr">
        <is>
          <t>Market price</t>
        </is>
      </c>
      <c r="H155" t="n">
        <v>768882542.08165</v>
      </c>
      <c r="I155" t="inlineStr">
        <is>
          <t>AUS</t>
        </is>
      </c>
      <c r="J155" t="n">
        <v>4000</v>
      </c>
      <c r="K155" t="inlineStr">
        <is>
          <t>Australia Salt marsh Conservation 4000</t>
        </is>
      </c>
      <c r="L155" t="inlineStr">
        <is>
          <t>3632658</t>
        </is>
      </c>
      <c r="M155" t="inlineStr">
        <is>
          <t>5121117</t>
        </is>
      </c>
      <c r="N155" t="n">
        <v>0.004724594201560421</v>
      </c>
      <c r="O155" t="n">
        <v>0.006660467262184466</v>
      </c>
      <c r="P155" t="inlineStr">
        <is>
          <t>1569849</t>
        </is>
      </c>
      <c r="Q155" t="inlineStr">
        <is>
          <t>1681117</t>
        </is>
      </c>
      <c r="R155" t="inlineStr">
        <is>
          <t>2062809</t>
        </is>
      </c>
      <c r="S155" t="inlineStr">
        <is>
          <t>3440000</t>
        </is>
      </c>
      <c r="T155" t="n">
        <v>0</v>
      </c>
      <c r="U155" t="n">
        <v>0</v>
      </c>
      <c r="V155" t="n">
        <v>0</v>
      </c>
      <c r="W155" t="n">
        <v>0</v>
      </c>
      <c r="X155" t="inlineStr">
        <is>
          <t>70000</t>
        </is>
      </c>
      <c r="Y155" t="inlineStr">
        <is>
          <t>70000</t>
        </is>
      </c>
      <c r="Z155" t="inlineStr">
        <is>
          <t>629559</t>
        </is>
      </c>
      <c r="AA155" t="inlineStr">
        <is>
          <t>667067</t>
        </is>
      </c>
      <c r="AB155" t="inlineStr">
        <is>
          <t>76963</t>
        </is>
      </c>
      <c r="AC155" t="inlineStr">
        <is>
          <t>80000</t>
        </is>
      </c>
      <c r="AD155" t="inlineStr">
        <is>
          <t>313632</t>
        </is>
      </c>
      <c r="AE155" t="inlineStr">
        <is>
          <t>339050</t>
        </is>
      </c>
      <c r="AF155" t="inlineStr">
        <is>
          <t>102235</t>
        </is>
      </c>
      <c r="AG155" t="inlineStr">
        <is>
          <t>115000</t>
        </is>
      </c>
      <c r="AH155" t="inlineStr">
        <is>
          <t>333011</t>
        </is>
      </c>
      <c r="AI155" t="inlineStr">
        <is>
          <t>360000</t>
        </is>
      </c>
      <c r="AJ155" t="inlineStr">
        <is>
          <t>44450</t>
        </is>
      </c>
      <c r="AK155" t="inlineStr">
        <is>
          <t>50000</t>
        </is>
      </c>
      <c r="AL155" t="inlineStr">
        <is>
          <t>0</t>
        </is>
      </c>
      <c r="AM155" t="inlineStr">
        <is>
          <t>0</t>
        </is>
      </c>
      <c r="AN155" t="n">
        <v>485686</v>
      </c>
      <c r="AO155" t="n">
        <v>804000</v>
      </c>
      <c r="AP155" t="inlineStr">
        <is>
          <t>0</t>
        </is>
      </c>
      <c r="AQ155" t="inlineStr">
        <is>
          <t>0</t>
        </is>
      </c>
      <c r="AR155" t="inlineStr">
        <is>
          <t>0</t>
        </is>
      </c>
      <c r="AS155" t="inlineStr">
        <is>
          <t>0</t>
        </is>
      </c>
      <c r="AT155" t="inlineStr">
        <is>
          <t>75812</t>
        </is>
      </c>
      <c r="AU155" t="inlineStr">
        <is>
          <t>120000</t>
        </is>
      </c>
      <c r="AV155" t="inlineStr">
        <is>
          <t>223062</t>
        </is>
      </c>
      <c r="AW155" t="inlineStr">
        <is>
          <t>400000</t>
        </is>
      </c>
      <c r="AX155" t="inlineStr">
        <is>
          <t>1278249</t>
        </is>
      </c>
      <c r="AY155" t="inlineStr">
        <is>
          <t>2116000</t>
        </is>
      </c>
      <c r="AZ155" t="n">
        <v>30</v>
      </c>
      <c r="BA155" t="n">
        <v>-3440000</v>
      </c>
      <c r="BB155" t="n">
        <v>-2062809</v>
      </c>
      <c r="BC155" t="inlineStr">
        <is>
          <t>0</t>
        </is>
      </c>
      <c r="BD155" t="inlineStr">
        <is>
          <t>0</t>
        </is>
      </c>
      <c r="BE155" t="n">
        <v>0</v>
      </c>
      <c r="BF155" t="inlineStr">
        <is>
          <t>485686</t>
        </is>
      </c>
      <c r="BG155" t="inlineStr">
        <is>
          <t>0</t>
        </is>
      </c>
      <c r="BH155" t="inlineStr">
        <is>
          <t>804000</t>
        </is>
      </c>
      <c r="BI155" t="inlineStr">
        <is>
          <t>0</t>
        </is>
      </c>
    </row>
    <row r="156">
      <c r="A156" t="inlineStr">
        <is>
          <t>Australia</t>
        </is>
      </c>
      <c r="B156" t="inlineStr">
        <is>
          <t>Salt marsh</t>
        </is>
      </c>
      <c r="C156" t="inlineStr">
        <is>
          <t>Conservation</t>
        </is>
      </c>
      <c r="D156" t="inlineStr"/>
      <c r="E156" t="inlineStr">
        <is>
          <t>Large</t>
        </is>
      </c>
      <c r="F156" t="n">
        <v>8000</v>
      </c>
      <c r="G156" t="inlineStr">
        <is>
          <t>Opex breakeven</t>
        </is>
      </c>
      <c r="H156" t="n">
        <v>768882542.08165</v>
      </c>
      <c r="I156" t="inlineStr">
        <is>
          <t>AUS</t>
        </is>
      </c>
      <c r="J156" t="n">
        <v>4000</v>
      </c>
      <c r="K156" t="inlineStr">
        <is>
          <t>Australia Salt marsh Conservation 8000</t>
        </is>
      </c>
      <c r="L156" t="inlineStr">
        <is>
          <t>3632658</t>
        </is>
      </c>
      <c r="M156" t="inlineStr">
        <is>
          <t>5121117</t>
        </is>
      </c>
      <c r="N156" t="n">
        <v>0.004724594201560421</v>
      </c>
      <c r="O156" t="n">
        <v>0.006660467262184466</v>
      </c>
      <c r="P156" t="inlineStr">
        <is>
          <t>1569849</t>
        </is>
      </c>
      <c r="Q156" t="inlineStr">
        <is>
          <t>1681117</t>
        </is>
      </c>
      <c r="R156" t="inlineStr">
        <is>
          <t>2062809</t>
        </is>
      </c>
      <c r="S156" t="inlineStr">
        <is>
          <t>3440000</t>
        </is>
      </c>
      <c r="T156" t="n">
        <v>0</v>
      </c>
      <c r="U156" t="n">
        <v>0</v>
      </c>
      <c r="V156" t="n">
        <v>0</v>
      </c>
      <c r="W156" t="n">
        <v>0</v>
      </c>
      <c r="X156" t="inlineStr">
        <is>
          <t>70000</t>
        </is>
      </c>
      <c r="Y156" t="inlineStr">
        <is>
          <t>70000</t>
        </is>
      </c>
      <c r="Z156" t="inlineStr">
        <is>
          <t>629559</t>
        </is>
      </c>
      <c r="AA156" t="inlineStr">
        <is>
          <t>667067</t>
        </is>
      </c>
      <c r="AB156" t="inlineStr">
        <is>
          <t>76963</t>
        </is>
      </c>
      <c r="AC156" t="inlineStr">
        <is>
          <t>80000</t>
        </is>
      </c>
      <c r="AD156" t="inlineStr">
        <is>
          <t>313632</t>
        </is>
      </c>
      <c r="AE156" t="inlineStr">
        <is>
          <t>339050</t>
        </is>
      </c>
      <c r="AF156" t="inlineStr">
        <is>
          <t>102235</t>
        </is>
      </c>
      <c r="AG156" t="inlineStr">
        <is>
          <t>115000</t>
        </is>
      </c>
      <c r="AH156" t="inlineStr">
        <is>
          <t>333011</t>
        </is>
      </c>
      <c r="AI156" t="inlineStr">
        <is>
          <t>360000</t>
        </is>
      </c>
      <c r="AJ156" t="inlineStr">
        <is>
          <t>44450</t>
        </is>
      </c>
      <c r="AK156" t="inlineStr">
        <is>
          <t>50000</t>
        </is>
      </c>
      <c r="AL156" t="inlineStr">
        <is>
          <t>0</t>
        </is>
      </c>
      <c r="AM156" t="inlineStr">
        <is>
          <t>0</t>
        </is>
      </c>
      <c r="AN156" t="n">
        <v>485686</v>
      </c>
      <c r="AO156" t="n">
        <v>804000</v>
      </c>
      <c r="AP156" t="inlineStr">
        <is>
          <t>0</t>
        </is>
      </c>
      <c r="AQ156" t="inlineStr">
        <is>
          <t>0</t>
        </is>
      </c>
      <c r="AR156" t="inlineStr">
        <is>
          <t>0</t>
        </is>
      </c>
      <c r="AS156" t="inlineStr">
        <is>
          <t>0</t>
        </is>
      </c>
      <c r="AT156" t="inlineStr">
        <is>
          <t>75812</t>
        </is>
      </c>
      <c r="AU156" t="inlineStr">
        <is>
          <t>120000</t>
        </is>
      </c>
      <c r="AV156" t="inlineStr">
        <is>
          <t>223062</t>
        </is>
      </c>
      <c r="AW156" t="inlineStr">
        <is>
          <t>400000</t>
        </is>
      </c>
      <c r="AX156" t="inlineStr">
        <is>
          <t>1278249</t>
        </is>
      </c>
      <c r="AY156" t="inlineStr">
        <is>
          <t>2116000</t>
        </is>
      </c>
      <c r="AZ156" t="inlineStr"/>
      <c r="BA156" t="n">
        <v>-3440000</v>
      </c>
      <c r="BB156" t="n">
        <v>-2062809</v>
      </c>
      <c r="BC156" t="inlineStr">
        <is>
          <t>0</t>
        </is>
      </c>
      <c r="BD156" t="inlineStr">
        <is>
          <t>0</t>
        </is>
      </c>
      <c r="BE156" t="n">
        <v>0</v>
      </c>
      <c r="BF156" t="inlineStr">
        <is>
          <t>485686</t>
        </is>
      </c>
      <c r="BG156" t="inlineStr">
        <is>
          <t>0</t>
        </is>
      </c>
      <c r="BH156" t="inlineStr">
        <is>
          <t>804000</t>
        </is>
      </c>
      <c r="BI156" t="inlineStr">
        <is>
          <t>0</t>
        </is>
      </c>
    </row>
    <row r="157">
      <c r="A157" t="inlineStr">
        <is>
          <t>Australia</t>
        </is>
      </c>
      <c r="B157" t="inlineStr">
        <is>
          <t>Salt marsh</t>
        </is>
      </c>
      <c r="C157" t="inlineStr">
        <is>
          <t>Conservation</t>
        </is>
      </c>
      <c r="D157" t="inlineStr"/>
      <c r="E157" t="inlineStr">
        <is>
          <t>Large</t>
        </is>
      </c>
      <c r="F157" t="n">
        <v>8000</v>
      </c>
      <c r="G157" t="inlineStr">
        <is>
          <t>Market price</t>
        </is>
      </c>
      <c r="H157" t="n">
        <v>768882542.08165</v>
      </c>
      <c r="I157" t="inlineStr">
        <is>
          <t>AUS</t>
        </is>
      </c>
      <c r="J157" t="n">
        <v>4000</v>
      </c>
      <c r="K157" t="inlineStr">
        <is>
          <t>Australia Salt marsh Conservation 8000</t>
        </is>
      </c>
      <c r="L157" t="inlineStr">
        <is>
          <t>3632658</t>
        </is>
      </c>
      <c r="M157" t="inlineStr">
        <is>
          <t>5121117</t>
        </is>
      </c>
      <c r="N157" t="n">
        <v>0.004724594201560421</v>
      </c>
      <c r="O157" t="n">
        <v>0.006660467262184466</v>
      </c>
      <c r="P157" t="inlineStr">
        <is>
          <t>1569849</t>
        </is>
      </c>
      <c r="Q157" t="inlineStr">
        <is>
          <t>1681117</t>
        </is>
      </c>
      <c r="R157" t="inlineStr">
        <is>
          <t>2062809</t>
        </is>
      </c>
      <c r="S157" t="inlineStr">
        <is>
          <t>3440000</t>
        </is>
      </c>
      <c r="T157" t="n">
        <v>0</v>
      </c>
      <c r="U157" t="n">
        <v>0</v>
      </c>
      <c r="V157" t="n">
        <v>0</v>
      </c>
      <c r="W157" t="n">
        <v>0</v>
      </c>
      <c r="X157" t="inlineStr">
        <is>
          <t>70000</t>
        </is>
      </c>
      <c r="Y157" t="inlineStr">
        <is>
          <t>70000</t>
        </is>
      </c>
      <c r="Z157" t="inlineStr">
        <is>
          <t>629559</t>
        </is>
      </c>
      <c r="AA157" t="inlineStr">
        <is>
          <t>667067</t>
        </is>
      </c>
      <c r="AB157" t="inlineStr">
        <is>
          <t>76963</t>
        </is>
      </c>
      <c r="AC157" t="inlineStr">
        <is>
          <t>80000</t>
        </is>
      </c>
      <c r="AD157" t="inlineStr">
        <is>
          <t>313632</t>
        </is>
      </c>
      <c r="AE157" t="inlineStr">
        <is>
          <t>339050</t>
        </is>
      </c>
      <c r="AF157" t="inlineStr">
        <is>
          <t>102235</t>
        </is>
      </c>
      <c r="AG157" t="inlineStr">
        <is>
          <t>115000</t>
        </is>
      </c>
      <c r="AH157" t="inlineStr">
        <is>
          <t>333011</t>
        </is>
      </c>
      <c r="AI157" t="inlineStr">
        <is>
          <t>360000</t>
        </is>
      </c>
      <c r="AJ157" t="inlineStr">
        <is>
          <t>44450</t>
        </is>
      </c>
      <c r="AK157" t="inlineStr">
        <is>
          <t>50000</t>
        </is>
      </c>
      <c r="AL157" t="inlineStr">
        <is>
          <t>0</t>
        </is>
      </c>
      <c r="AM157" t="inlineStr">
        <is>
          <t>0</t>
        </is>
      </c>
      <c r="AN157" t="n">
        <v>485686</v>
      </c>
      <c r="AO157" t="n">
        <v>804000</v>
      </c>
      <c r="AP157" t="inlineStr">
        <is>
          <t>0</t>
        </is>
      </c>
      <c r="AQ157" t="inlineStr">
        <is>
          <t>0</t>
        </is>
      </c>
      <c r="AR157" t="inlineStr">
        <is>
          <t>0</t>
        </is>
      </c>
      <c r="AS157" t="inlineStr">
        <is>
          <t>0</t>
        </is>
      </c>
      <c r="AT157" t="inlineStr">
        <is>
          <t>75812</t>
        </is>
      </c>
      <c r="AU157" t="inlineStr">
        <is>
          <t>120000</t>
        </is>
      </c>
      <c r="AV157" t="inlineStr">
        <is>
          <t>223062</t>
        </is>
      </c>
      <c r="AW157" t="inlineStr">
        <is>
          <t>400000</t>
        </is>
      </c>
      <c r="AX157" t="inlineStr">
        <is>
          <t>1278249</t>
        </is>
      </c>
      <c r="AY157" t="inlineStr">
        <is>
          <t>2116000</t>
        </is>
      </c>
      <c r="AZ157" t="n">
        <v>30</v>
      </c>
      <c r="BA157" t="n">
        <v>-3440000</v>
      </c>
      <c r="BB157" t="n">
        <v>-2062809</v>
      </c>
      <c r="BC157" t="inlineStr">
        <is>
          <t>0</t>
        </is>
      </c>
      <c r="BD157" t="inlineStr">
        <is>
          <t>0</t>
        </is>
      </c>
      <c r="BE157" t="n">
        <v>0</v>
      </c>
      <c r="BF157" t="inlineStr">
        <is>
          <t>485686</t>
        </is>
      </c>
      <c r="BG157" t="inlineStr">
        <is>
          <t>0</t>
        </is>
      </c>
      <c r="BH157" t="inlineStr">
        <is>
          <t>804000</t>
        </is>
      </c>
      <c r="BI157" t="inlineStr">
        <is>
          <t>0</t>
        </is>
      </c>
    </row>
    <row r="158">
      <c r="A158" t="inlineStr">
        <is>
          <t>The Bahamas</t>
        </is>
      </c>
      <c r="B158" t="inlineStr">
        <is>
          <t>Mangrove</t>
        </is>
      </c>
      <c r="C158" t="inlineStr">
        <is>
          <t>Restoration</t>
        </is>
      </c>
      <c r="D158" t="inlineStr">
        <is>
          <t>Planting</t>
        </is>
      </c>
      <c r="E158" t="inlineStr">
        <is>
          <t>Small</t>
        </is>
      </c>
      <c r="F158" t="n">
        <v>100</v>
      </c>
      <c r="G158" t="inlineStr">
        <is>
          <t>Opex breakeven</t>
        </is>
      </c>
      <c r="H158" t="n">
        <v>1338557.816306033</v>
      </c>
      <c r="I158" t="inlineStr">
        <is>
          <t>BHS</t>
        </is>
      </c>
      <c r="J158" t="n">
        <v>500</v>
      </c>
      <c r="K158" t="inlineStr">
        <is>
          <t>The Bahamas Mangrove Restoration 100</t>
        </is>
      </c>
      <c r="L158" t="inlineStr">
        <is>
          <t>19121954</t>
        </is>
      </c>
      <c r="M158" t="inlineStr">
        <is>
          <t>29724467</t>
        </is>
      </c>
      <c r="N158" t="n">
        <v>14.28548977642977</v>
      </c>
      <c r="O158" t="n">
        <v>22.20633777480712</v>
      </c>
      <c r="P158" t="inlineStr">
        <is>
          <t>3882949</t>
        </is>
      </c>
      <c r="Q158" t="inlineStr">
        <is>
          <t>4285867</t>
        </is>
      </c>
      <c r="R158" t="inlineStr">
        <is>
          <t>15239006</t>
        </is>
      </c>
      <c r="S158" t="inlineStr">
        <is>
          <t>25438601</t>
        </is>
      </c>
      <c r="T158" t="n">
        <v>103498</v>
      </c>
      <c r="U158" t="n">
        <v>16826</v>
      </c>
      <c r="V158" t="n">
        <v>1421</v>
      </c>
      <c r="W158" t="n">
        <v>1421</v>
      </c>
      <c r="X158" t="inlineStr">
        <is>
          <t>70000</t>
        </is>
      </c>
      <c r="Y158" t="inlineStr">
        <is>
          <t>70000</t>
        </is>
      </c>
      <c r="Z158" t="inlineStr">
        <is>
          <t>629559</t>
        </is>
      </c>
      <c r="AA158" t="inlineStr">
        <is>
          <t>667067</t>
        </is>
      </c>
      <c r="AB158" t="inlineStr">
        <is>
          <t>76963</t>
        </is>
      </c>
      <c r="AC158" t="inlineStr">
        <is>
          <t>80000</t>
        </is>
      </c>
      <c r="AD158" t="inlineStr">
        <is>
          <t>286112</t>
        </is>
      </c>
      <c r="AE158" t="inlineStr">
        <is>
          <t>309300</t>
        </is>
      </c>
      <c r="AF158" t="inlineStr">
        <is>
          <t>111125</t>
        </is>
      </c>
      <c r="AG158" t="inlineStr">
        <is>
          <t>125000</t>
        </is>
      </c>
      <c r="AH158" t="inlineStr">
        <is>
          <t>296010</t>
        </is>
      </c>
      <c r="AI158" t="inlineStr">
        <is>
          <t>320000</t>
        </is>
      </c>
      <c r="AJ158" t="inlineStr">
        <is>
          <t>44450</t>
        </is>
      </c>
      <c r="AK158" t="inlineStr">
        <is>
          <t>50000</t>
        </is>
      </c>
      <c r="AL158" t="inlineStr">
        <is>
          <t>2368731</t>
        </is>
      </c>
      <c r="AM158" t="inlineStr">
        <is>
          <t>2664500</t>
        </is>
      </c>
      <c r="AN158" t="n">
        <v>928197</v>
      </c>
      <c r="AO158" t="n">
        <v>1305480</v>
      </c>
      <c r="AP158" t="inlineStr">
        <is>
          <t>12953155</t>
        </is>
      </c>
      <c r="AQ158" t="inlineStr">
        <is>
          <t>21860429</t>
        </is>
      </c>
      <c r="AR158" t="inlineStr">
        <is>
          <t>1626</t>
        </is>
      </c>
      <c r="AS158" t="inlineStr">
        <is>
          <t>2692</t>
        </is>
      </c>
      <c r="AT158" t="inlineStr">
        <is>
          <t>75812</t>
        </is>
      </c>
      <c r="AU158" t="inlineStr">
        <is>
          <t>120000</t>
        </is>
      </c>
      <c r="AV158" t="inlineStr">
        <is>
          <t>223062</t>
        </is>
      </c>
      <c r="AW158" t="inlineStr">
        <is>
          <t>400000</t>
        </is>
      </c>
      <c r="AX158" t="inlineStr">
        <is>
          <t>1057153</t>
        </is>
      </c>
      <c r="AY158" t="inlineStr">
        <is>
          <t>1750000</t>
        </is>
      </c>
      <c r="AZ158" t="n">
        <v>1628.120127343251</v>
      </c>
      <c r="BA158" t="n">
        <v>-25438601</v>
      </c>
      <c r="BB158" t="n">
        <v>-15239006</v>
      </c>
      <c r="BC158" t="inlineStr">
        <is>
          <t>0</t>
        </is>
      </c>
      <c r="BD158" t="inlineStr">
        <is>
          <t>0</t>
        </is>
      </c>
      <c r="BE158" t="n">
        <v>0</v>
      </c>
      <c r="BF158" t="inlineStr">
        <is>
          <t>402322</t>
        </is>
      </c>
      <c r="BG158" t="inlineStr">
        <is>
          <t>525875</t>
        </is>
      </c>
      <c r="BH158" t="inlineStr">
        <is>
          <t>666000</t>
        </is>
      </c>
      <c r="BI158" t="inlineStr">
        <is>
          <t>639480</t>
        </is>
      </c>
    </row>
    <row r="159">
      <c r="A159" t="inlineStr">
        <is>
          <t>The Bahamas</t>
        </is>
      </c>
      <c r="B159" t="inlineStr">
        <is>
          <t>Mangrove</t>
        </is>
      </c>
      <c r="C159" t="inlineStr">
        <is>
          <t>Restoration</t>
        </is>
      </c>
      <c r="D159" t="inlineStr">
        <is>
          <t>Hydrology</t>
        </is>
      </c>
      <c r="E159" t="inlineStr">
        <is>
          <t>Small</t>
        </is>
      </c>
      <c r="F159" t="n">
        <v>100</v>
      </c>
      <c r="G159" t="inlineStr">
        <is>
          <t>Opex breakeven</t>
        </is>
      </c>
      <c r="H159" t="n">
        <v>1338557.816306033</v>
      </c>
      <c r="I159" t="inlineStr">
        <is>
          <t>BHS</t>
        </is>
      </c>
      <c r="J159" t="n">
        <v>500</v>
      </c>
      <c r="K159" t="inlineStr">
        <is>
          <t>The Bahamas Mangrove Restoration 100</t>
        </is>
      </c>
      <c r="L159" t="inlineStr">
        <is>
          <t>22325086</t>
        </is>
      </c>
      <c r="M159" t="inlineStr">
        <is>
          <t>34268851</t>
        </is>
      </c>
      <c r="N159" t="n">
        <v>16.67846224349852</v>
      </c>
      <c r="O159" t="n">
        <v>25.60132299295853</v>
      </c>
      <c r="P159" t="inlineStr">
        <is>
          <t>5173416</t>
        </is>
      </c>
      <c r="Q159" t="inlineStr">
        <is>
          <t>5737467</t>
        </is>
      </c>
      <c r="R159" t="inlineStr">
        <is>
          <t>17151670</t>
        </is>
      </c>
      <c r="S159" t="inlineStr">
        <is>
          <t>28531384</t>
        </is>
      </c>
      <c r="T159" t="n">
        <v>103498</v>
      </c>
      <c r="U159" t="n">
        <v>21032</v>
      </c>
      <c r="V159" t="n">
        <v>1327</v>
      </c>
      <c r="W159" t="n">
        <v>1327</v>
      </c>
      <c r="X159" t="inlineStr">
        <is>
          <t>70000</t>
        </is>
      </c>
      <c r="Y159" t="inlineStr">
        <is>
          <t>70000</t>
        </is>
      </c>
      <c r="Z159" t="inlineStr">
        <is>
          <t>629559</t>
        </is>
      </c>
      <c r="AA159" t="inlineStr">
        <is>
          <t>667067</t>
        </is>
      </c>
      <c r="AB159" t="inlineStr">
        <is>
          <t>76963</t>
        </is>
      </c>
      <c r="AC159" t="inlineStr">
        <is>
          <t>80000</t>
        </is>
      </c>
      <c r="AD159" t="inlineStr">
        <is>
          <t>286112</t>
        </is>
      </c>
      <c r="AE159" t="inlineStr">
        <is>
          <t>309300</t>
        </is>
      </c>
      <c r="AF159" t="inlineStr">
        <is>
          <t>111125</t>
        </is>
      </c>
      <c r="AG159" t="inlineStr">
        <is>
          <t>125000</t>
        </is>
      </c>
      <c r="AH159" t="inlineStr">
        <is>
          <t>296010</t>
        </is>
      </c>
      <c r="AI159" t="inlineStr">
        <is>
          <t>320000</t>
        </is>
      </c>
      <c r="AJ159" t="inlineStr">
        <is>
          <t>44450</t>
        </is>
      </c>
      <c r="AK159" t="inlineStr">
        <is>
          <t>50000</t>
        </is>
      </c>
      <c r="AL159" t="inlineStr">
        <is>
          <t>3659198</t>
        </is>
      </c>
      <c r="AM159" t="inlineStr">
        <is>
          <t>4116100</t>
        </is>
      </c>
      <c r="AN159" t="n">
        <v>1214691</v>
      </c>
      <c r="AO159" t="n">
        <v>1653864</v>
      </c>
      <c r="AP159" t="inlineStr">
        <is>
          <t>14578919</t>
        </is>
      </c>
      <c r="AQ159" t="inlineStr">
        <is>
          <t>24604155</t>
        </is>
      </c>
      <c r="AR159" t="inlineStr">
        <is>
          <t>2033</t>
        </is>
      </c>
      <c r="AS159" t="inlineStr">
        <is>
          <t>3365</t>
        </is>
      </c>
      <c r="AT159" t="inlineStr">
        <is>
          <t>75812</t>
        </is>
      </c>
      <c r="AU159" t="inlineStr">
        <is>
          <t>120000</t>
        </is>
      </c>
      <c r="AV159" t="inlineStr">
        <is>
          <t>223062</t>
        </is>
      </c>
      <c r="AW159" t="inlineStr">
        <is>
          <t>400000</t>
        </is>
      </c>
      <c r="AX159" t="inlineStr">
        <is>
          <t>1057153</t>
        </is>
      </c>
      <c r="AY159" t="inlineStr">
        <is>
          <t>1750000</t>
        </is>
      </c>
      <c r="AZ159" t="n">
        <v>1465.973816530561</v>
      </c>
      <c r="BA159" t="n">
        <v>-28531384</v>
      </c>
      <c r="BB159" t="n">
        <v>-17151670</v>
      </c>
      <c r="BC159" t="inlineStr">
        <is>
          <t>0</t>
        </is>
      </c>
      <c r="BD159" t="inlineStr">
        <is>
          <t>0</t>
        </is>
      </c>
      <c r="BE159" t="n">
        <v>0</v>
      </c>
      <c r="BF159" t="inlineStr">
        <is>
          <t>402322</t>
        </is>
      </c>
      <c r="BG159" t="inlineStr">
        <is>
          <t>812369</t>
        </is>
      </c>
      <c r="BH159" t="inlineStr">
        <is>
          <t>666000</t>
        </is>
      </c>
      <c r="BI159" t="inlineStr">
        <is>
          <t>987864</t>
        </is>
      </c>
    </row>
    <row r="160">
      <c r="A160" t="inlineStr">
        <is>
          <t>The Bahamas</t>
        </is>
      </c>
      <c r="B160" t="inlineStr">
        <is>
          <t>Mangrove</t>
        </is>
      </c>
      <c r="C160" t="inlineStr">
        <is>
          <t>Restoration</t>
        </is>
      </c>
      <c r="D160" t="inlineStr">
        <is>
          <t>Hybrid</t>
        </is>
      </c>
      <c r="E160" t="inlineStr">
        <is>
          <t>Small</t>
        </is>
      </c>
      <c r="F160" t="n">
        <v>100</v>
      </c>
      <c r="G160" t="inlineStr">
        <is>
          <t>Opex breakeven</t>
        </is>
      </c>
      <c r="H160" t="n">
        <v>1338557.816306033</v>
      </c>
      <c r="I160" t="inlineStr">
        <is>
          <t>BHS</t>
        </is>
      </c>
      <c r="J160" t="n">
        <v>500</v>
      </c>
      <c r="K160" t="inlineStr">
        <is>
          <t>The Bahamas Mangrove Restoration 100</t>
        </is>
      </c>
      <c r="L160" t="inlineStr">
        <is>
          <t>nan</t>
        </is>
      </c>
      <c r="M160" t="inlineStr">
        <is>
          <t>nan</t>
        </is>
      </c>
      <c r="N160" t="inlineStr"/>
      <c r="O160" t="inlineStr"/>
      <c r="P160" t="inlineStr">
        <is>
          <t>nan</t>
        </is>
      </c>
      <c r="Q160" t="inlineStr">
        <is>
          <t>nan</t>
        </is>
      </c>
      <c r="R160" t="inlineStr">
        <is>
          <t>nan</t>
        </is>
      </c>
      <c r="S160" t="inlineStr">
        <is>
          <t>nan</t>
        </is>
      </c>
      <c r="T160" t="n">
        <v>103498</v>
      </c>
      <c r="U160" t="n">
        <v>21032</v>
      </c>
      <c r="V160" t="n">
        <v>0</v>
      </c>
      <c r="W160" t="n">
        <v>0</v>
      </c>
      <c r="X160" t="inlineStr">
        <is>
          <t>70000</t>
        </is>
      </c>
      <c r="Y160" t="inlineStr">
        <is>
          <t>70000</t>
        </is>
      </c>
      <c r="Z160" t="inlineStr">
        <is>
          <t>629559</t>
        </is>
      </c>
      <c r="AA160" t="inlineStr">
        <is>
          <t>667067</t>
        </is>
      </c>
      <c r="AB160" t="inlineStr">
        <is>
          <t>76963</t>
        </is>
      </c>
      <c r="AC160" t="inlineStr">
        <is>
          <t>80000</t>
        </is>
      </c>
      <c r="AD160" t="inlineStr">
        <is>
          <t>286112</t>
        </is>
      </c>
      <c r="AE160" t="inlineStr">
        <is>
          <t>309300</t>
        </is>
      </c>
      <c r="AF160" t="inlineStr">
        <is>
          <t>111125</t>
        </is>
      </c>
      <c r="AG160" t="inlineStr">
        <is>
          <t>125000</t>
        </is>
      </c>
      <c r="AH160" t="inlineStr">
        <is>
          <t>296010</t>
        </is>
      </c>
      <c r="AI160" t="inlineStr">
        <is>
          <t>320000</t>
        </is>
      </c>
      <c r="AJ160" t="inlineStr">
        <is>
          <t>44450</t>
        </is>
      </c>
      <c r="AK160" t="inlineStr">
        <is>
          <t>50000</t>
        </is>
      </c>
      <c r="AL160" t="inlineStr">
        <is>
          <t>nan</t>
        </is>
      </c>
      <c r="AM160" t="inlineStr">
        <is>
          <t>nan</t>
        </is>
      </c>
      <c r="AN160" t="inlineStr"/>
      <c r="AO160" t="inlineStr"/>
      <c r="AP160" t="inlineStr">
        <is>
          <t>nan</t>
        </is>
      </c>
      <c r="AQ160" t="inlineStr">
        <is>
          <t>nan</t>
        </is>
      </c>
      <c r="AR160" t="inlineStr">
        <is>
          <t>2033</t>
        </is>
      </c>
      <c r="AS160" t="inlineStr">
        <is>
          <t>3365</t>
        </is>
      </c>
      <c r="AT160" t="inlineStr">
        <is>
          <t>75812</t>
        </is>
      </c>
      <c r="AU160" t="inlineStr">
        <is>
          <t>120000</t>
        </is>
      </c>
      <c r="AV160" t="inlineStr">
        <is>
          <t>223062</t>
        </is>
      </c>
      <c r="AW160" t="inlineStr">
        <is>
          <t>400000</t>
        </is>
      </c>
      <c r="AX160" t="inlineStr">
        <is>
          <t>1057153</t>
        </is>
      </c>
      <c r="AY160" t="inlineStr">
        <is>
          <t>1750000</t>
        </is>
      </c>
      <c r="AZ160" t="inlineStr"/>
      <c r="BA160" t="inlineStr"/>
      <c r="BB160" t="inlineStr"/>
      <c r="BC160" t="inlineStr">
        <is>
          <t>0</t>
        </is>
      </c>
      <c r="BD160" t="inlineStr">
        <is>
          <t>0</t>
        </is>
      </c>
      <c r="BE160" t="n">
        <v>0</v>
      </c>
      <c r="BF160" t="inlineStr">
        <is>
          <t>402322</t>
        </is>
      </c>
      <c r="BG160" t="inlineStr">
        <is>
          <t>nan</t>
        </is>
      </c>
      <c r="BH160" t="inlineStr">
        <is>
          <t>666000</t>
        </is>
      </c>
      <c r="BI160" t="inlineStr">
        <is>
          <t>nan</t>
        </is>
      </c>
    </row>
    <row r="161">
      <c r="A161" t="inlineStr">
        <is>
          <t>The Bahamas</t>
        </is>
      </c>
      <c r="B161" t="inlineStr">
        <is>
          <t>Mangrove</t>
        </is>
      </c>
      <c r="C161" t="inlineStr">
        <is>
          <t>Restoration</t>
        </is>
      </c>
      <c r="D161" t="inlineStr">
        <is>
          <t>Planting</t>
        </is>
      </c>
      <c r="E161" t="inlineStr">
        <is>
          <t>Small</t>
        </is>
      </c>
      <c r="F161" t="n">
        <v>100</v>
      </c>
      <c r="G161" t="inlineStr">
        <is>
          <t>Market price</t>
        </is>
      </c>
      <c r="H161" t="n">
        <v>1338557.816306033</v>
      </c>
      <c r="I161" t="inlineStr">
        <is>
          <t>BHS</t>
        </is>
      </c>
      <c r="J161" t="n">
        <v>500</v>
      </c>
      <c r="K161" t="inlineStr">
        <is>
          <t>The Bahamas Mangrove Restoration 100</t>
        </is>
      </c>
      <c r="L161" t="inlineStr">
        <is>
          <t>6407476</t>
        </is>
      </c>
      <c r="M161" t="inlineStr">
        <is>
          <t>8266842</t>
        </is>
      </c>
      <c r="N161" t="n">
        <v>4.786850386248139</v>
      </c>
      <c r="O161" t="n">
        <v>6.17593196147006</v>
      </c>
      <c r="P161" t="inlineStr">
        <is>
          <t>3882949</t>
        </is>
      </c>
      <c r="Q161" t="inlineStr">
        <is>
          <t>4285867</t>
        </is>
      </c>
      <c r="R161" t="inlineStr">
        <is>
          <t>2524528</t>
        </is>
      </c>
      <c r="S161" t="inlineStr">
        <is>
          <t>3980976</t>
        </is>
      </c>
      <c r="T161" t="n">
        <v>103498</v>
      </c>
      <c r="U161" t="n">
        <v>16826</v>
      </c>
      <c r="V161" t="n">
        <v>476</v>
      </c>
      <c r="W161" t="n">
        <v>476</v>
      </c>
      <c r="X161" t="inlineStr">
        <is>
          <t>70000</t>
        </is>
      </c>
      <c r="Y161" t="inlineStr">
        <is>
          <t>70000</t>
        </is>
      </c>
      <c r="Z161" t="inlineStr">
        <is>
          <t>629559</t>
        </is>
      </c>
      <c r="AA161" t="inlineStr">
        <is>
          <t>667067</t>
        </is>
      </c>
      <c r="AB161" t="inlineStr">
        <is>
          <t>76963</t>
        </is>
      </c>
      <c r="AC161" t="inlineStr">
        <is>
          <t>80000</t>
        </is>
      </c>
      <c r="AD161" t="inlineStr">
        <is>
          <t>286112</t>
        </is>
      </c>
      <c r="AE161" t="inlineStr">
        <is>
          <t>309300</t>
        </is>
      </c>
      <c r="AF161" t="inlineStr">
        <is>
          <t>111125</t>
        </is>
      </c>
      <c r="AG161" t="inlineStr">
        <is>
          <t>125000</t>
        </is>
      </c>
      <c r="AH161" t="inlineStr">
        <is>
          <t>296010</t>
        </is>
      </c>
      <c r="AI161" t="inlineStr">
        <is>
          <t>320000</t>
        </is>
      </c>
      <c r="AJ161" t="inlineStr">
        <is>
          <t>44450</t>
        </is>
      </c>
      <c r="AK161" t="inlineStr">
        <is>
          <t>50000</t>
        </is>
      </c>
      <c r="AL161" t="inlineStr">
        <is>
          <t>2368731</t>
        </is>
      </c>
      <c r="AM161" t="inlineStr">
        <is>
          <t>2664500</t>
        </is>
      </c>
      <c r="AN161" t="n">
        <v>928197</v>
      </c>
      <c r="AO161" t="n">
        <v>1305480</v>
      </c>
      <c r="AP161" t="inlineStr">
        <is>
          <t>238677</t>
        </is>
      </c>
      <c r="AQ161" t="inlineStr">
        <is>
          <t>402804</t>
        </is>
      </c>
      <c r="AR161" t="inlineStr">
        <is>
          <t>1626</t>
        </is>
      </c>
      <c r="AS161" t="inlineStr">
        <is>
          <t>2692</t>
        </is>
      </c>
      <c r="AT161" t="inlineStr">
        <is>
          <t>75812</t>
        </is>
      </c>
      <c r="AU161" t="inlineStr">
        <is>
          <t>120000</t>
        </is>
      </c>
      <c r="AV161" t="inlineStr">
        <is>
          <t>223062</t>
        </is>
      </c>
      <c r="AW161" t="inlineStr">
        <is>
          <t>400000</t>
        </is>
      </c>
      <c r="AX161" t="inlineStr">
        <is>
          <t>1057153</t>
        </is>
      </c>
      <c r="AY161" t="inlineStr">
        <is>
          <t>1750000</t>
        </is>
      </c>
      <c r="AZ161" t="n">
        <v>30</v>
      </c>
      <c r="BA161" t="n">
        <v>-3980976</v>
      </c>
      <c r="BB161" t="n">
        <v>-2524528</v>
      </c>
      <c r="BC161" t="inlineStr">
        <is>
          <t>0</t>
        </is>
      </c>
      <c r="BD161" t="inlineStr">
        <is>
          <t>0</t>
        </is>
      </c>
      <c r="BE161" t="n">
        <v>0</v>
      </c>
      <c r="BF161" t="inlineStr">
        <is>
          <t>402322</t>
        </is>
      </c>
      <c r="BG161" t="inlineStr">
        <is>
          <t>525875</t>
        </is>
      </c>
      <c r="BH161" t="inlineStr">
        <is>
          <t>666000</t>
        </is>
      </c>
      <c r="BI161" t="inlineStr">
        <is>
          <t>639480</t>
        </is>
      </c>
    </row>
    <row r="162">
      <c r="A162" t="inlineStr">
        <is>
          <t>The Bahamas</t>
        </is>
      </c>
      <c r="B162" t="inlineStr">
        <is>
          <t>Mangrove</t>
        </is>
      </c>
      <c r="C162" t="inlineStr">
        <is>
          <t>Restoration</t>
        </is>
      </c>
      <c r="D162" t="inlineStr">
        <is>
          <t>Hydrology</t>
        </is>
      </c>
      <c r="E162" t="inlineStr">
        <is>
          <t>Small</t>
        </is>
      </c>
      <c r="F162" t="n">
        <v>100</v>
      </c>
      <c r="G162" t="inlineStr">
        <is>
          <t>Market price</t>
        </is>
      </c>
      <c r="H162" t="n">
        <v>1338557.816306033</v>
      </c>
      <c r="I162" t="inlineStr">
        <is>
          <t>BHS</t>
        </is>
      </c>
      <c r="J162" t="n">
        <v>500</v>
      </c>
      <c r="K162" t="inlineStr">
        <is>
          <t>The Bahamas Mangrove Restoration 100</t>
        </is>
      </c>
      <c r="L162" t="inlineStr">
        <is>
          <t>8044512</t>
        </is>
      </c>
      <c r="M162" t="inlineStr">
        <is>
          <t>10168200</t>
        </is>
      </c>
      <c r="N162" t="n">
        <v>6.009835288400267</v>
      </c>
      <c r="O162" t="n">
        <v>7.596384613449715</v>
      </c>
      <c r="P162" t="inlineStr">
        <is>
          <t>5173416</t>
        </is>
      </c>
      <c r="Q162" t="inlineStr">
        <is>
          <t>5737467</t>
        </is>
      </c>
      <c r="R162" t="inlineStr">
        <is>
          <t>2871097</t>
        </is>
      </c>
      <c r="S162" t="inlineStr">
        <is>
          <t>4430734</t>
        </is>
      </c>
      <c r="T162" t="n">
        <v>103498</v>
      </c>
      <c r="U162" t="n">
        <v>21032</v>
      </c>
      <c r="V162" t="n">
        <v>478</v>
      </c>
      <c r="W162" t="n">
        <v>478</v>
      </c>
      <c r="X162" t="inlineStr">
        <is>
          <t>70000</t>
        </is>
      </c>
      <c r="Y162" t="inlineStr">
        <is>
          <t>70000</t>
        </is>
      </c>
      <c r="Z162" t="inlineStr">
        <is>
          <t>629559</t>
        </is>
      </c>
      <c r="AA162" t="inlineStr">
        <is>
          <t>667067</t>
        </is>
      </c>
      <c r="AB162" t="inlineStr">
        <is>
          <t>76963</t>
        </is>
      </c>
      <c r="AC162" t="inlineStr">
        <is>
          <t>80000</t>
        </is>
      </c>
      <c r="AD162" t="inlineStr">
        <is>
          <t>286112</t>
        </is>
      </c>
      <c r="AE162" t="inlineStr">
        <is>
          <t>309300</t>
        </is>
      </c>
      <c r="AF162" t="inlineStr">
        <is>
          <t>111125</t>
        </is>
      </c>
      <c r="AG162" t="inlineStr">
        <is>
          <t>125000</t>
        </is>
      </c>
      <c r="AH162" t="inlineStr">
        <is>
          <t>296010</t>
        </is>
      </c>
      <c r="AI162" t="inlineStr">
        <is>
          <t>320000</t>
        </is>
      </c>
      <c r="AJ162" t="inlineStr">
        <is>
          <t>44450</t>
        </is>
      </c>
      <c r="AK162" t="inlineStr">
        <is>
          <t>50000</t>
        </is>
      </c>
      <c r="AL162" t="inlineStr">
        <is>
          <t>3659198</t>
        </is>
      </c>
      <c r="AM162" t="inlineStr">
        <is>
          <t>4116100</t>
        </is>
      </c>
      <c r="AN162" t="n">
        <v>1214691</v>
      </c>
      <c r="AO162" t="n">
        <v>1653864</v>
      </c>
      <c r="AP162" t="inlineStr">
        <is>
          <t>298346</t>
        </is>
      </c>
      <c r="AQ162" t="inlineStr">
        <is>
          <t>503505</t>
        </is>
      </c>
      <c r="AR162" t="inlineStr">
        <is>
          <t>2033</t>
        </is>
      </c>
      <c r="AS162" t="inlineStr">
        <is>
          <t>3365</t>
        </is>
      </c>
      <c r="AT162" t="inlineStr">
        <is>
          <t>75812</t>
        </is>
      </c>
      <c r="AU162" t="inlineStr">
        <is>
          <t>120000</t>
        </is>
      </c>
      <c r="AV162" t="inlineStr">
        <is>
          <t>223062</t>
        </is>
      </c>
      <c r="AW162" t="inlineStr">
        <is>
          <t>400000</t>
        </is>
      </c>
      <c r="AX162" t="inlineStr">
        <is>
          <t>1057153</t>
        </is>
      </c>
      <c r="AY162" t="inlineStr">
        <is>
          <t>1750000</t>
        </is>
      </c>
      <c r="AZ162" t="n">
        <v>30</v>
      </c>
      <c r="BA162" t="n">
        <v>-4430734</v>
      </c>
      <c r="BB162" t="n">
        <v>-2871097</v>
      </c>
      <c r="BC162" t="inlineStr">
        <is>
          <t>0</t>
        </is>
      </c>
      <c r="BD162" t="inlineStr">
        <is>
          <t>0</t>
        </is>
      </c>
      <c r="BE162" t="n">
        <v>0</v>
      </c>
      <c r="BF162" t="inlineStr">
        <is>
          <t>402322</t>
        </is>
      </c>
      <c r="BG162" t="inlineStr">
        <is>
          <t>812369</t>
        </is>
      </c>
      <c r="BH162" t="inlineStr">
        <is>
          <t>666000</t>
        </is>
      </c>
      <c r="BI162" t="inlineStr">
        <is>
          <t>987864</t>
        </is>
      </c>
    </row>
    <row r="163">
      <c r="A163" t="inlineStr">
        <is>
          <t>The Bahamas</t>
        </is>
      </c>
      <c r="B163" t="inlineStr">
        <is>
          <t>Mangrove</t>
        </is>
      </c>
      <c r="C163" t="inlineStr">
        <is>
          <t>Restoration</t>
        </is>
      </c>
      <c r="D163" t="inlineStr">
        <is>
          <t>Hybrid</t>
        </is>
      </c>
      <c r="E163" t="inlineStr">
        <is>
          <t>Small</t>
        </is>
      </c>
      <c r="F163" t="n">
        <v>100</v>
      </c>
      <c r="G163" t="inlineStr">
        <is>
          <t>Market price</t>
        </is>
      </c>
      <c r="H163" t="n">
        <v>1338557.816306033</v>
      </c>
      <c r="I163" t="inlineStr">
        <is>
          <t>BHS</t>
        </is>
      </c>
      <c r="J163" t="n">
        <v>500</v>
      </c>
      <c r="K163" t="inlineStr">
        <is>
          <t>The Bahamas Mangrove Restoration 100</t>
        </is>
      </c>
      <c r="L163" t="inlineStr">
        <is>
          <t>nan</t>
        </is>
      </c>
      <c r="M163" t="inlineStr">
        <is>
          <t>nan</t>
        </is>
      </c>
      <c r="N163" t="inlineStr"/>
      <c r="O163" t="inlineStr"/>
      <c r="P163" t="inlineStr">
        <is>
          <t>nan</t>
        </is>
      </c>
      <c r="Q163" t="inlineStr">
        <is>
          <t>nan</t>
        </is>
      </c>
      <c r="R163" t="inlineStr">
        <is>
          <t>nan</t>
        </is>
      </c>
      <c r="S163" t="inlineStr">
        <is>
          <t>nan</t>
        </is>
      </c>
      <c r="T163" t="n">
        <v>103498</v>
      </c>
      <c r="U163" t="n">
        <v>21032</v>
      </c>
      <c r="V163" t="n">
        <v>0</v>
      </c>
      <c r="W163" t="n">
        <v>0</v>
      </c>
      <c r="X163" t="inlineStr">
        <is>
          <t>70000</t>
        </is>
      </c>
      <c r="Y163" t="inlineStr">
        <is>
          <t>70000</t>
        </is>
      </c>
      <c r="Z163" t="inlineStr">
        <is>
          <t>629559</t>
        </is>
      </c>
      <c r="AA163" t="inlineStr">
        <is>
          <t>667067</t>
        </is>
      </c>
      <c r="AB163" t="inlineStr">
        <is>
          <t>76963</t>
        </is>
      </c>
      <c r="AC163" t="inlineStr">
        <is>
          <t>80000</t>
        </is>
      </c>
      <c r="AD163" t="inlineStr">
        <is>
          <t>286112</t>
        </is>
      </c>
      <c r="AE163" t="inlineStr">
        <is>
          <t>309300</t>
        </is>
      </c>
      <c r="AF163" t="inlineStr">
        <is>
          <t>111125</t>
        </is>
      </c>
      <c r="AG163" t="inlineStr">
        <is>
          <t>125000</t>
        </is>
      </c>
      <c r="AH163" t="inlineStr">
        <is>
          <t>296010</t>
        </is>
      </c>
      <c r="AI163" t="inlineStr">
        <is>
          <t>320000</t>
        </is>
      </c>
      <c r="AJ163" t="inlineStr">
        <is>
          <t>44450</t>
        </is>
      </c>
      <c r="AK163" t="inlineStr">
        <is>
          <t>50000</t>
        </is>
      </c>
      <c r="AL163" t="inlineStr">
        <is>
          <t>nan</t>
        </is>
      </c>
      <c r="AM163" t="inlineStr">
        <is>
          <t>nan</t>
        </is>
      </c>
      <c r="AN163" t="inlineStr"/>
      <c r="AO163" t="inlineStr"/>
      <c r="AP163" t="inlineStr">
        <is>
          <t>298346</t>
        </is>
      </c>
      <c r="AQ163" t="inlineStr">
        <is>
          <t>503505</t>
        </is>
      </c>
      <c r="AR163" t="inlineStr">
        <is>
          <t>2033</t>
        </is>
      </c>
      <c r="AS163" t="inlineStr">
        <is>
          <t>3365</t>
        </is>
      </c>
      <c r="AT163" t="inlineStr">
        <is>
          <t>75812</t>
        </is>
      </c>
      <c r="AU163" t="inlineStr">
        <is>
          <t>120000</t>
        </is>
      </c>
      <c r="AV163" t="inlineStr">
        <is>
          <t>223062</t>
        </is>
      </c>
      <c r="AW163" t="inlineStr">
        <is>
          <t>400000</t>
        </is>
      </c>
      <c r="AX163" t="inlineStr">
        <is>
          <t>1057153</t>
        </is>
      </c>
      <c r="AY163" t="inlineStr">
        <is>
          <t>1750000</t>
        </is>
      </c>
      <c r="AZ163" t="n">
        <v>30</v>
      </c>
      <c r="BA163" t="inlineStr"/>
      <c r="BB163" t="inlineStr"/>
      <c r="BC163" t="inlineStr">
        <is>
          <t>0</t>
        </is>
      </c>
      <c r="BD163" t="inlineStr">
        <is>
          <t>0</t>
        </is>
      </c>
      <c r="BE163" t="n">
        <v>0</v>
      </c>
      <c r="BF163" t="inlineStr">
        <is>
          <t>402322</t>
        </is>
      </c>
      <c r="BG163" t="inlineStr">
        <is>
          <t>nan</t>
        </is>
      </c>
      <c r="BH163" t="inlineStr">
        <is>
          <t>666000</t>
        </is>
      </c>
      <c r="BI163" t="inlineStr">
        <is>
          <t>nan</t>
        </is>
      </c>
    </row>
    <row r="164">
      <c r="A164" t="inlineStr">
        <is>
          <t>The Bahamas</t>
        </is>
      </c>
      <c r="B164" t="inlineStr">
        <is>
          <t>Mangrove</t>
        </is>
      </c>
      <c r="C164" t="inlineStr">
        <is>
          <t>Restoration</t>
        </is>
      </c>
      <c r="D164" t="inlineStr">
        <is>
          <t>Planting</t>
        </is>
      </c>
      <c r="E164" t="inlineStr">
        <is>
          <t>Medium</t>
        </is>
      </c>
      <c r="F164" t="n">
        <v>500</v>
      </c>
      <c r="G164" t="inlineStr">
        <is>
          <t>Opex breakeven</t>
        </is>
      </c>
      <c r="H164" t="n">
        <v>1338557.816306033</v>
      </c>
      <c r="I164" t="inlineStr">
        <is>
          <t>BHS</t>
        </is>
      </c>
      <c r="J164" t="n">
        <v>500</v>
      </c>
      <c r="K164" t="inlineStr">
        <is>
          <t>The Bahamas Mangrove Restoration 500</t>
        </is>
      </c>
      <c r="L164" t="inlineStr">
        <is>
          <t>42096810</t>
        </is>
      </c>
      <c r="M164" t="inlineStr">
        <is>
          <t>63053754</t>
        </is>
      </c>
      <c r="N164" t="n">
        <v>31.44937744726855</v>
      </c>
      <c r="O164" t="n">
        <v>47.10573815482027</v>
      </c>
      <c r="P164" t="inlineStr">
        <is>
          <t>13130109</t>
        </is>
      </c>
      <c r="Q164" t="inlineStr">
        <is>
          <t>14943867</t>
        </is>
      </c>
      <c r="R164" t="inlineStr">
        <is>
          <t>28966701</t>
        </is>
      </c>
      <c r="S164" t="inlineStr">
        <is>
          <t>48109887</t>
        </is>
      </c>
      <c r="T164" t="n">
        <v>103498</v>
      </c>
      <c r="U164" t="n">
        <v>82025</v>
      </c>
      <c r="V164" t="n">
        <v>642</v>
      </c>
      <c r="W164" t="n">
        <v>642</v>
      </c>
      <c r="X164" t="inlineStr">
        <is>
          <t>70000</t>
        </is>
      </c>
      <c r="Y164" t="inlineStr">
        <is>
          <t>70000</t>
        </is>
      </c>
      <c r="Z164" t="inlineStr">
        <is>
          <t>629559</t>
        </is>
      </c>
      <c r="AA164" t="inlineStr">
        <is>
          <t>667067</t>
        </is>
      </c>
      <c r="AB164" t="inlineStr">
        <is>
          <t>76963</t>
        </is>
      </c>
      <c r="AC164" t="inlineStr">
        <is>
          <t>80000</t>
        </is>
      </c>
      <c r="AD164" t="inlineStr">
        <is>
          <t>286112</t>
        </is>
      </c>
      <c r="AE164" t="inlineStr">
        <is>
          <t>309300</t>
        </is>
      </c>
      <c r="AF164" t="inlineStr">
        <is>
          <t>111125</t>
        </is>
      </c>
      <c r="AG164" t="inlineStr">
        <is>
          <t>125000</t>
        </is>
      </c>
      <c r="AH164" t="inlineStr">
        <is>
          <t>296010</t>
        </is>
      </c>
      <c r="AI164" t="inlineStr">
        <is>
          <t>320000</t>
        </is>
      </c>
      <c r="AJ164" t="inlineStr">
        <is>
          <t>44450</t>
        </is>
      </c>
      <c r="AK164" t="inlineStr">
        <is>
          <t>50000</t>
        </is>
      </c>
      <c r="AL164" t="inlineStr">
        <is>
          <t>11615891</t>
        </is>
      </c>
      <c r="AM164" t="inlineStr">
        <is>
          <t>13322500</t>
        </is>
      </c>
      <c r="AN164" t="n">
        <v>2981134</v>
      </c>
      <c r="AO164" t="n">
        <v>3863400</v>
      </c>
      <c r="AP164" t="inlineStr">
        <is>
          <t>24621695</t>
        </is>
      </c>
      <c r="AQ164" t="inlineStr">
        <is>
          <t>41963363</t>
        </is>
      </c>
      <c r="AR164" t="inlineStr">
        <is>
          <t>7844</t>
        </is>
      </c>
      <c r="AS164" t="inlineStr">
        <is>
          <t>13124</t>
        </is>
      </c>
      <c r="AT164" t="inlineStr">
        <is>
          <t>75812</t>
        </is>
      </c>
      <c r="AU164" t="inlineStr">
        <is>
          <t>120000</t>
        </is>
      </c>
      <c r="AV164" t="inlineStr">
        <is>
          <t>223062</t>
        </is>
      </c>
      <c r="AW164" t="inlineStr">
        <is>
          <t>400000</t>
        </is>
      </c>
      <c r="AX164" t="inlineStr">
        <is>
          <t>1057153</t>
        </is>
      </c>
      <c r="AY164" t="inlineStr">
        <is>
          <t>1750000</t>
        </is>
      </c>
      <c r="AZ164" t="n">
        <v>638.8836371981333</v>
      </c>
      <c r="BA164" t="n">
        <v>-48109887</v>
      </c>
      <c r="BB164" t="n">
        <v>-28966701</v>
      </c>
      <c r="BC164" t="inlineStr">
        <is>
          <t>0</t>
        </is>
      </c>
      <c r="BD164" t="inlineStr">
        <is>
          <t>0</t>
        </is>
      </c>
      <c r="BE164" t="n">
        <v>0</v>
      </c>
      <c r="BF164" t="inlineStr">
        <is>
          <t>402322</t>
        </is>
      </c>
      <c r="BG164" t="inlineStr">
        <is>
          <t>2578812</t>
        </is>
      </c>
      <c r="BH164" t="inlineStr">
        <is>
          <t>666000</t>
        </is>
      </c>
      <c r="BI164" t="inlineStr">
        <is>
          <t>3197400</t>
        </is>
      </c>
    </row>
    <row r="165">
      <c r="A165" t="inlineStr">
        <is>
          <t>The Bahamas</t>
        </is>
      </c>
      <c r="B165" t="inlineStr">
        <is>
          <t>Mangrove</t>
        </is>
      </c>
      <c r="C165" t="inlineStr">
        <is>
          <t>Restoration</t>
        </is>
      </c>
      <c r="D165" t="inlineStr">
        <is>
          <t>Hydrology</t>
        </is>
      </c>
      <c r="E165" t="inlineStr">
        <is>
          <t>Medium</t>
        </is>
      </c>
      <c r="F165" t="n">
        <v>500</v>
      </c>
      <c r="G165" t="inlineStr">
        <is>
          <t>Opex breakeven</t>
        </is>
      </c>
      <c r="H165" t="n">
        <v>1338557.816306033</v>
      </c>
      <c r="I165" t="inlineStr">
        <is>
          <t>BHS</t>
        </is>
      </c>
      <c r="J165" t="n">
        <v>500</v>
      </c>
      <c r="K165" t="inlineStr">
        <is>
          <t>The Bahamas Mangrove Restoration 500</t>
        </is>
      </c>
      <c r="L165" t="inlineStr">
        <is>
          <t>57804255</t>
        </is>
      </c>
      <c r="M165" t="inlineStr">
        <is>
          <t>85644366</t>
        </is>
      </c>
      <c r="N165" t="n">
        <v>43.18398077082706</v>
      </c>
      <c r="O165" t="n">
        <v>63.98256762367537</v>
      </c>
      <c r="P165" t="inlineStr">
        <is>
          <t>19458361</t>
        </is>
      </c>
      <c r="Q165" t="inlineStr">
        <is>
          <t>22201867</t>
        </is>
      </c>
      <c r="R165" t="inlineStr">
        <is>
          <t>38345893</t>
        </is>
      </c>
      <c r="S165" t="inlineStr">
        <is>
          <t>63442500</t>
        </is>
      </c>
      <c r="T165" t="n">
        <v>103498</v>
      </c>
      <c r="U165" t="n">
        <v>102531</v>
      </c>
      <c r="V165" t="n">
        <v>705</v>
      </c>
      <c r="W165" t="n">
        <v>705</v>
      </c>
      <c r="X165" t="inlineStr">
        <is>
          <t>70000</t>
        </is>
      </c>
      <c r="Y165" t="inlineStr">
        <is>
          <t>70000</t>
        </is>
      </c>
      <c r="Z165" t="inlineStr">
        <is>
          <t>629559</t>
        </is>
      </c>
      <c r="AA165" t="inlineStr">
        <is>
          <t>667067</t>
        </is>
      </c>
      <c r="AB165" t="inlineStr">
        <is>
          <t>76963</t>
        </is>
      </c>
      <c r="AC165" t="inlineStr">
        <is>
          <t>80000</t>
        </is>
      </c>
      <c r="AD165" t="inlineStr">
        <is>
          <t>286112</t>
        </is>
      </c>
      <c r="AE165" t="inlineStr">
        <is>
          <t>309300</t>
        </is>
      </c>
      <c r="AF165" t="inlineStr">
        <is>
          <t>111125</t>
        </is>
      </c>
      <c r="AG165" t="inlineStr">
        <is>
          <t>125000</t>
        </is>
      </c>
      <c r="AH165" t="inlineStr">
        <is>
          <t>296010</t>
        </is>
      </c>
      <c r="AI165" t="inlineStr">
        <is>
          <t>320000</t>
        </is>
      </c>
      <c r="AJ165" t="inlineStr">
        <is>
          <t>44450</t>
        </is>
      </c>
      <c r="AK165" t="inlineStr">
        <is>
          <t>50000</t>
        </is>
      </c>
      <c r="AL165" t="inlineStr">
        <is>
          <t>17944144</t>
        </is>
      </c>
      <c r="AM165" t="inlineStr">
        <is>
          <t>20580500</t>
        </is>
      </c>
      <c r="AN165" t="n">
        <v>4386053</v>
      </c>
      <c r="AO165" t="n">
        <v>5605320</v>
      </c>
      <c r="AP165" t="inlineStr">
        <is>
          <t>32594009</t>
        </is>
      </c>
      <c r="AQ165" t="inlineStr">
        <is>
          <t>55550775</t>
        </is>
      </c>
      <c r="AR165" t="inlineStr">
        <is>
          <t>9805</t>
        </is>
      </c>
      <c r="AS165" t="inlineStr">
        <is>
          <t>16405</t>
        </is>
      </c>
      <c r="AT165" t="inlineStr">
        <is>
          <t>75812</t>
        </is>
      </c>
      <c r="AU165" t="inlineStr">
        <is>
          <t>120000</t>
        </is>
      </c>
      <c r="AV165" t="inlineStr">
        <is>
          <t>223062</t>
        </is>
      </c>
      <c r="AW165" t="inlineStr">
        <is>
          <t>400000</t>
        </is>
      </c>
      <c r="AX165" t="inlineStr">
        <is>
          <t>1057153</t>
        </is>
      </c>
      <c r="AY165" t="inlineStr">
        <is>
          <t>1750000</t>
        </is>
      </c>
      <c r="AZ165" t="n">
        <v>676.599356982344</v>
      </c>
      <c r="BA165" t="n">
        <v>-63442500</v>
      </c>
      <c r="BB165" t="n">
        <v>-38345893</v>
      </c>
      <c r="BC165" t="inlineStr">
        <is>
          <t>0</t>
        </is>
      </c>
      <c r="BD165" t="inlineStr">
        <is>
          <t>0</t>
        </is>
      </c>
      <c r="BE165" t="n">
        <v>0</v>
      </c>
      <c r="BF165" t="inlineStr">
        <is>
          <t>402322</t>
        </is>
      </c>
      <c r="BG165" t="inlineStr">
        <is>
          <t>3983731</t>
        </is>
      </c>
      <c r="BH165" t="inlineStr">
        <is>
          <t>666000</t>
        </is>
      </c>
      <c r="BI165" t="inlineStr">
        <is>
          <t>4939320</t>
        </is>
      </c>
    </row>
    <row r="166">
      <c r="A166" t="inlineStr">
        <is>
          <t>The Bahamas</t>
        </is>
      </c>
      <c r="B166" t="inlineStr">
        <is>
          <t>Mangrove</t>
        </is>
      </c>
      <c r="C166" t="inlineStr">
        <is>
          <t>Restoration</t>
        </is>
      </c>
      <c r="D166" t="inlineStr">
        <is>
          <t>Hybrid</t>
        </is>
      </c>
      <c r="E166" t="inlineStr">
        <is>
          <t>Medium</t>
        </is>
      </c>
      <c r="F166" t="n">
        <v>500</v>
      </c>
      <c r="G166" t="inlineStr">
        <is>
          <t>Opex breakeven</t>
        </is>
      </c>
      <c r="H166" t="n">
        <v>1338557.816306033</v>
      </c>
      <c r="I166" t="inlineStr">
        <is>
          <t>BHS</t>
        </is>
      </c>
      <c r="J166" t="n">
        <v>500</v>
      </c>
      <c r="K166" t="inlineStr">
        <is>
          <t>The Bahamas Mangrove Restoration 500</t>
        </is>
      </c>
      <c r="L166" t="inlineStr">
        <is>
          <t>nan</t>
        </is>
      </c>
      <c r="M166" t="inlineStr">
        <is>
          <t>nan</t>
        </is>
      </c>
      <c r="N166" t="inlineStr"/>
      <c r="O166" t="inlineStr"/>
      <c r="P166" t="inlineStr">
        <is>
          <t>nan</t>
        </is>
      </c>
      <c r="Q166" t="inlineStr">
        <is>
          <t>nan</t>
        </is>
      </c>
      <c r="R166" t="inlineStr">
        <is>
          <t>nan</t>
        </is>
      </c>
      <c r="S166" t="inlineStr">
        <is>
          <t>nan</t>
        </is>
      </c>
      <c r="T166" t="n">
        <v>103498</v>
      </c>
      <c r="U166" t="n">
        <v>102531</v>
      </c>
      <c r="V166" t="n">
        <v>0</v>
      </c>
      <c r="W166" t="n">
        <v>0</v>
      </c>
      <c r="X166" t="inlineStr">
        <is>
          <t>70000</t>
        </is>
      </c>
      <c r="Y166" t="inlineStr">
        <is>
          <t>70000</t>
        </is>
      </c>
      <c r="Z166" t="inlineStr">
        <is>
          <t>629559</t>
        </is>
      </c>
      <c r="AA166" t="inlineStr">
        <is>
          <t>667067</t>
        </is>
      </c>
      <c r="AB166" t="inlineStr">
        <is>
          <t>76963</t>
        </is>
      </c>
      <c r="AC166" t="inlineStr">
        <is>
          <t>80000</t>
        </is>
      </c>
      <c r="AD166" t="inlineStr">
        <is>
          <t>286112</t>
        </is>
      </c>
      <c r="AE166" t="inlineStr">
        <is>
          <t>309300</t>
        </is>
      </c>
      <c r="AF166" t="inlineStr">
        <is>
          <t>111125</t>
        </is>
      </c>
      <c r="AG166" t="inlineStr">
        <is>
          <t>125000</t>
        </is>
      </c>
      <c r="AH166" t="inlineStr">
        <is>
          <t>296010</t>
        </is>
      </c>
      <c r="AI166" t="inlineStr">
        <is>
          <t>320000</t>
        </is>
      </c>
      <c r="AJ166" t="inlineStr">
        <is>
          <t>44450</t>
        </is>
      </c>
      <c r="AK166" t="inlineStr">
        <is>
          <t>50000</t>
        </is>
      </c>
      <c r="AL166" t="inlineStr">
        <is>
          <t>nan</t>
        </is>
      </c>
      <c r="AM166" t="inlineStr">
        <is>
          <t>nan</t>
        </is>
      </c>
      <c r="AN166" t="inlineStr"/>
      <c r="AO166" t="inlineStr"/>
      <c r="AP166" t="inlineStr">
        <is>
          <t>nan</t>
        </is>
      </c>
      <c r="AQ166" t="inlineStr">
        <is>
          <t>nan</t>
        </is>
      </c>
      <c r="AR166" t="inlineStr">
        <is>
          <t>9805</t>
        </is>
      </c>
      <c r="AS166" t="inlineStr">
        <is>
          <t>16405</t>
        </is>
      </c>
      <c r="AT166" t="inlineStr">
        <is>
          <t>75812</t>
        </is>
      </c>
      <c r="AU166" t="inlineStr">
        <is>
          <t>120000</t>
        </is>
      </c>
      <c r="AV166" t="inlineStr">
        <is>
          <t>223062</t>
        </is>
      </c>
      <c r="AW166" t="inlineStr">
        <is>
          <t>400000</t>
        </is>
      </c>
      <c r="AX166" t="inlineStr">
        <is>
          <t>1057153</t>
        </is>
      </c>
      <c r="AY166" t="inlineStr">
        <is>
          <t>1750000</t>
        </is>
      </c>
      <c r="AZ166" t="inlineStr"/>
      <c r="BA166" t="inlineStr"/>
      <c r="BB166" t="inlineStr"/>
      <c r="BC166" t="inlineStr">
        <is>
          <t>0</t>
        </is>
      </c>
      <c r="BD166" t="inlineStr">
        <is>
          <t>0</t>
        </is>
      </c>
      <c r="BE166" t="n">
        <v>0</v>
      </c>
      <c r="BF166" t="inlineStr">
        <is>
          <t>402322</t>
        </is>
      </c>
      <c r="BG166" t="inlineStr">
        <is>
          <t>nan</t>
        </is>
      </c>
      <c r="BH166" t="inlineStr">
        <is>
          <t>666000</t>
        </is>
      </c>
      <c r="BI166" t="inlineStr">
        <is>
          <t>nan</t>
        </is>
      </c>
    </row>
    <row r="167">
      <c r="A167" t="inlineStr">
        <is>
          <t>The Bahamas</t>
        </is>
      </c>
      <c r="B167" t="inlineStr">
        <is>
          <t>Mangrove</t>
        </is>
      </c>
      <c r="C167" t="inlineStr">
        <is>
          <t>Restoration</t>
        </is>
      </c>
      <c r="D167" t="inlineStr">
        <is>
          <t>Planting</t>
        </is>
      </c>
      <c r="E167" t="inlineStr">
        <is>
          <t>Medium</t>
        </is>
      </c>
      <c r="F167" t="n">
        <v>500</v>
      </c>
      <c r="G167" t="inlineStr">
        <is>
          <t>Market price</t>
        </is>
      </c>
      <c r="H167" t="n">
        <v>1338557.816306033</v>
      </c>
      <c r="I167" t="inlineStr">
        <is>
          <t>BHS</t>
        </is>
      </c>
      <c r="J167" t="n">
        <v>500</v>
      </c>
      <c r="K167" t="inlineStr">
        <is>
          <t>The Bahamas Mangrove Restoration 500</t>
        </is>
      </c>
      <c r="L167" t="inlineStr">
        <is>
          <t>18631273</t>
        </is>
      </c>
      <c r="M167" t="inlineStr">
        <is>
          <t>23060860</t>
        </is>
      </c>
      <c r="N167" t="n">
        <v>13.91891539762998</v>
      </c>
      <c r="O167" t="n">
        <v>17.22813891120532</v>
      </c>
      <c r="P167" t="inlineStr">
        <is>
          <t>13130109</t>
        </is>
      </c>
      <c r="Q167" t="inlineStr">
        <is>
          <t>14943867</t>
        </is>
      </c>
      <c r="R167" t="inlineStr">
        <is>
          <t>5501164</t>
        </is>
      </c>
      <c r="S167" t="inlineStr">
        <is>
          <t>8116994</t>
        </is>
      </c>
      <c r="T167" t="n">
        <v>103498</v>
      </c>
      <c r="U167" t="n">
        <v>82025</v>
      </c>
      <c r="V167" t="n">
        <v>284</v>
      </c>
      <c r="W167" t="n">
        <v>284</v>
      </c>
      <c r="X167" t="inlineStr">
        <is>
          <t>70000</t>
        </is>
      </c>
      <c r="Y167" t="inlineStr">
        <is>
          <t>70000</t>
        </is>
      </c>
      <c r="Z167" t="inlineStr">
        <is>
          <t>629559</t>
        </is>
      </c>
      <c r="AA167" t="inlineStr">
        <is>
          <t>667067</t>
        </is>
      </c>
      <c r="AB167" t="inlineStr">
        <is>
          <t>76963</t>
        </is>
      </c>
      <c r="AC167" t="inlineStr">
        <is>
          <t>80000</t>
        </is>
      </c>
      <c r="AD167" t="inlineStr">
        <is>
          <t>286112</t>
        </is>
      </c>
      <c r="AE167" t="inlineStr">
        <is>
          <t>309300</t>
        </is>
      </c>
      <c r="AF167" t="inlineStr">
        <is>
          <t>111125</t>
        </is>
      </c>
      <c r="AG167" t="inlineStr">
        <is>
          <t>125000</t>
        </is>
      </c>
      <c r="AH167" t="inlineStr">
        <is>
          <t>296010</t>
        </is>
      </c>
      <c r="AI167" t="inlineStr">
        <is>
          <t>320000</t>
        </is>
      </c>
      <c r="AJ167" t="inlineStr">
        <is>
          <t>44450</t>
        </is>
      </c>
      <c r="AK167" t="inlineStr">
        <is>
          <t>50000</t>
        </is>
      </c>
      <c r="AL167" t="inlineStr">
        <is>
          <t>11615891</t>
        </is>
      </c>
      <c r="AM167" t="inlineStr">
        <is>
          <t>13322500</t>
        </is>
      </c>
      <c r="AN167" t="n">
        <v>2981134</v>
      </c>
      <c r="AO167" t="n">
        <v>3863400</v>
      </c>
      <c r="AP167" t="inlineStr">
        <is>
          <t>1156159</t>
        </is>
      </c>
      <c r="AQ167" t="inlineStr">
        <is>
          <t>1970470</t>
        </is>
      </c>
      <c r="AR167" t="inlineStr">
        <is>
          <t>7844</t>
        </is>
      </c>
      <c r="AS167" t="inlineStr">
        <is>
          <t>13124</t>
        </is>
      </c>
      <c r="AT167" t="inlineStr">
        <is>
          <t>75812</t>
        </is>
      </c>
      <c r="AU167" t="inlineStr">
        <is>
          <t>120000</t>
        </is>
      </c>
      <c r="AV167" t="inlineStr">
        <is>
          <t>223062</t>
        </is>
      </c>
      <c r="AW167" t="inlineStr">
        <is>
          <t>400000</t>
        </is>
      </c>
      <c r="AX167" t="inlineStr">
        <is>
          <t>1057153</t>
        </is>
      </c>
      <c r="AY167" t="inlineStr">
        <is>
          <t>1750000</t>
        </is>
      </c>
      <c r="AZ167" t="n">
        <v>30</v>
      </c>
      <c r="BA167" t="n">
        <v>-8116994</v>
      </c>
      <c r="BB167" t="n">
        <v>-5501164</v>
      </c>
      <c r="BC167" t="inlineStr">
        <is>
          <t>0</t>
        </is>
      </c>
      <c r="BD167" t="inlineStr">
        <is>
          <t>0</t>
        </is>
      </c>
      <c r="BE167" t="n">
        <v>0</v>
      </c>
      <c r="BF167" t="inlineStr">
        <is>
          <t>402322</t>
        </is>
      </c>
      <c r="BG167" t="inlineStr">
        <is>
          <t>2578812</t>
        </is>
      </c>
      <c r="BH167" t="inlineStr">
        <is>
          <t>666000</t>
        </is>
      </c>
      <c r="BI167" t="inlineStr">
        <is>
          <t>3197400</t>
        </is>
      </c>
    </row>
    <row r="168">
      <c r="A168" t="inlineStr">
        <is>
          <t>The Bahamas</t>
        </is>
      </c>
      <c r="B168" t="inlineStr">
        <is>
          <t>Mangrove</t>
        </is>
      </c>
      <c r="C168" t="inlineStr">
        <is>
          <t>Restoration</t>
        </is>
      </c>
      <c r="D168" t="inlineStr">
        <is>
          <t>Hydrology</t>
        </is>
      </c>
      <c r="E168" t="inlineStr">
        <is>
          <t>Medium</t>
        </is>
      </c>
      <c r="F168" t="n">
        <v>500</v>
      </c>
      <c r="G168" t="inlineStr">
        <is>
          <t>Market price</t>
        </is>
      </c>
      <c r="H168" t="n">
        <v>1338557.816306033</v>
      </c>
      <c r="I168" t="inlineStr">
        <is>
          <t>BHS</t>
        </is>
      </c>
      <c r="J168" t="n">
        <v>500</v>
      </c>
      <c r="K168" t="inlineStr">
        <is>
          <t>The Bahamas Mangrove Restoration 500</t>
        </is>
      </c>
      <c r="L168" t="inlineStr">
        <is>
          <t>26655444</t>
        </is>
      </c>
      <c r="M168" t="inlineStr">
        <is>
          <t>32556679</t>
        </is>
      </c>
      <c r="N168" t="n">
        <v>19.91355448026893</v>
      </c>
      <c r="O168" t="n">
        <v>24.32220603652775</v>
      </c>
      <c r="P168" t="inlineStr">
        <is>
          <t>19458361</t>
        </is>
      </c>
      <c r="Q168" t="inlineStr">
        <is>
          <t>22201867</t>
        </is>
      </c>
      <c r="R168" t="inlineStr">
        <is>
          <t>7197083</t>
        </is>
      </c>
      <c r="S168" t="inlineStr">
        <is>
          <t>10354812</t>
        </is>
      </c>
      <c r="T168" t="n">
        <v>103498</v>
      </c>
      <c r="U168" t="n">
        <v>102531</v>
      </c>
      <c r="V168" t="n">
        <v>325</v>
      </c>
      <c r="W168" t="n">
        <v>325</v>
      </c>
      <c r="X168" t="inlineStr">
        <is>
          <t>70000</t>
        </is>
      </c>
      <c r="Y168" t="inlineStr">
        <is>
          <t>70000</t>
        </is>
      </c>
      <c r="Z168" t="inlineStr">
        <is>
          <t>629559</t>
        </is>
      </c>
      <c r="AA168" t="inlineStr">
        <is>
          <t>667067</t>
        </is>
      </c>
      <c r="AB168" t="inlineStr">
        <is>
          <t>76963</t>
        </is>
      </c>
      <c r="AC168" t="inlineStr">
        <is>
          <t>80000</t>
        </is>
      </c>
      <c r="AD168" t="inlineStr">
        <is>
          <t>286112</t>
        </is>
      </c>
      <c r="AE168" t="inlineStr">
        <is>
          <t>309300</t>
        </is>
      </c>
      <c r="AF168" t="inlineStr">
        <is>
          <t>111125</t>
        </is>
      </c>
      <c r="AG168" t="inlineStr">
        <is>
          <t>125000</t>
        </is>
      </c>
      <c r="AH168" t="inlineStr">
        <is>
          <t>296010</t>
        </is>
      </c>
      <c r="AI168" t="inlineStr">
        <is>
          <t>320000</t>
        </is>
      </c>
      <c r="AJ168" t="inlineStr">
        <is>
          <t>44450</t>
        </is>
      </c>
      <c r="AK168" t="inlineStr">
        <is>
          <t>50000</t>
        </is>
      </c>
      <c r="AL168" t="inlineStr">
        <is>
          <t>17944144</t>
        </is>
      </c>
      <c r="AM168" t="inlineStr">
        <is>
          <t>20580500</t>
        </is>
      </c>
      <c r="AN168" t="n">
        <v>4386053</v>
      </c>
      <c r="AO168" t="n">
        <v>5605320</v>
      </c>
      <c r="AP168" t="inlineStr">
        <is>
          <t>1445198</t>
        </is>
      </c>
      <c r="AQ168" t="inlineStr">
        <is>
          <t>2463087</t>
        </is>
      </c>
      <c r="AR168" t="inlineStr">
        <is>
          <t>9805</t>
        </is>
      </c>
      <c r="AS168" t="inlineStr">
        <is>
          <t>16405</t>
        </is>
      </c>
      <c r="AT168" t="inlineStr">
        <is>
          <t>75812</t>
        </is>
      </c>
      <c r="AU168" t="inlineStr">
        <is>
          <t>120000</t>
        </is>
      </c>
      <c r="AV168" t="inlineStr">
        <is>
          <t>223062</t>
        </is>
      </c>
      <c r="AW168" t="inlineStr">
        <is>
          <t>400000</t>
        </is>
      </c>
      <c r="AX168" t="inlineStr">
        <is>
          <t>1057153</t>
        </is>
      </c>
      <c r="AY168" t="inlineStr">
        <is>
          <t>1750000</t>
        </is>
      </c>
      <c r="AZ168" t="n">
        <v>30</v>
      </c>
      <c r="BA168" t="n">
        <v>-10354812</v>
      </c>
      <c r="BB168" t="n">
        <v>-7197083</v>
      </c>
      <c r="BC168" t="inlineStr">
        <is>
          <t>0</t>
        </is>
      </c>
      <c r="BD168" t="inlineStr">
        <is>
          <t>0</t>
        </is>
      </c>
      <c r="BE168" t="n">
        <v>0</v>
      </c>
      <c r="BF168" t="inlineStr">
        <is>
          <t>402322</t>
        </is>
      </c>
      <c r="BG168" t="inlineStr">
        <is>
          <t>3983731</t>
        </is>
      </c>
      <c r="BH168" t="inlineStr">
        <is>
          <t>666000</t>
        </is>
      </c>
      <c r="BI168" t="inlineStr">
        <is>
          <t>4939320</t>
        </is>
      </c>
    </row>
    <row r="169">
      <c r="A169" t="inlineStr">
        <is>
          <t>The Bahamas</t>
        </is>
      </c>
      <c r="B169" t="inlineStr">
        <is>
          <t>Mangrove</t>
        </is>
      </c>
      <c r="C169" t="inlineStr">
        <is>
          <t>Restoration</t>
        </is>
      </c>
      <c r="D169" t="inlineStr">
        <is>
          <t>Hybrid</t>
        </is>
      </c>
      <c r="E169" t="inlineStr">
        <is>
          <t>Medium</t>
        </is>
      </c>
      <c r="F169" t="n">
        <v>500</v>
      </c>
      <c r="G169" t="inlineStr">
        <is>
          <t>Market price</t>
        </is>
      </c>
      <c r="H169" t="n">
        <v>1338557.816306033</v>
      </c>
      <c r="I169" t="inlineStr">
        <is>
          <t>BHS</t>
        </is>
      </c>
      <c r="J169" t="n">
        <v>500</v>
      </c>
      <c r="K169" t="inlineStr">
        <is>
          <t>The Bahamas Mangrove Restoration 500</t>
        </is>
      </c>
      <c r="L169" t="inlineStr">
        <is>
          <t>nan</t>
        </is>
      </c>
      <c r="M169" t="inlineStr">
        <is>
          <t>nan</t>
        </is>
      </c>
      <c r="N169" t="inlineStr"/>
      <c r="O169" t="inlineStr"/>
      <c r="P169" t="inlineStr">
        <is>
          <t>nan</t>
        </is>
      </c>
      <c r="Q169" t="inlineStr">
        <is>
          <t>nan</t>
        </is>
      </c>
      <c r="R169" t="inlineStr">
        <is>
          <t>nan</t>
        </is>
      </c>
      <c r="S169" t="inlineStr">
        <is>
          <t>nan</t>
        </is>
      </c>
      <c r="T169" t="n">
        <v>103498</v>
      </c>
      <c r="U169" t="n">
        <v>102531</v>
      </c>
      <c r="V169" t="n">
        <v>0</v>
      </c>
      <c r="W169" t="n">
        <v>0</v>
      </c>
      <c r="X169" t="inlineStr">
        <is>
          <t>70000</t>
        </is>
      </c>
      <c r="Y169" t="inlineStr">
        <is>
          <t>70000</t>
        </is>
      </c>
      <c r="Z169" t="inlineStr">
        <is>
          <t>629559</t>
        </is>
      </c>
      <c r="AA169" t="inlineStr">
        <is>
          <t>667067</t>
        </is>
      </c>
      <c r="AB169" t="inlineStr">
        <is>
          <t>76963</t>
        </is>
      </c>
      <c r="AC169" t="inlineStr">
        <is>
          <t>80000</t>
        </is>
      </c>
      <c r="AD169" t="inlineStr">
        <is>
          <t>286112</t>
        </is>
      </c>
      <c r="AE169" t="inlineStr">
        <is>
          <t>309300</t>
        </is>
      </c>
      <c r="AF169" t="inlineStr">
        <is>
          <t>111125</t>
        </is>
      </c>
      <c r="AG169" t="inlineStr">
        <is>
          <t>125000</t>
        </is>
      </c>
      <c r="AH169" t="inlineStr">
        <is>
          <t>296010</t>
        </is>
      </c>
      <c r="AI169" t="inlineStr">
        <is>
          <t>320000</t>
        </is>
      </c>
      <c r="AJ169" t="inlineStr">
        <is>
          <t>44450</t>
        </is>
      </c>
      <c r="AK169" t="inlineStr">
        <is>
          <t>50000</t>
        </is>
      </c>
      <c r="AL169" t="inlineStr">
        <is>
          <t>nan</t>
        </is>
      </c>
      <c r="AM169" t="inlineStr">
        <is>
          <t>nan</t>
        </is>
      </c>
      <c r="AN169" t="inlineStr"/>
      <c r="AO169" t="inlineStr"/>
      <c r="AP169" t="inlineStr">
        <is>
          <t>1445198</t>
        </is>
      </c>
      <c r="AQ169" t="inlineStr">
        <is>
          <t>2463087</t>
        </is>
      </c>
      <c r="AR169" t="inlineStr">
        <is>
          <t>9805</t>
        </is>
      </c>
      <c r="AS169" t="inlineStr">
        <is>
          <t>16405</t>
        </is>
      </c>
      <c r="AT169" t="inlineStr">
        <is>
          <t>75812</t>
        </is>
      </c>
      <c r="AU169" t="inlineStr">
        <is>
          <t>120000</t>
        </is>
      </c>
      <c r="AV169" t="inlineStr">
        <is>
          <t>223062</t>
        </is>
      </c>
      <c r="AW169" t="inlineStr">
        <is>
          <t>400000</t>
        </is>
      </c>
      <c r="AX169" t="inlineStr">
        <is>
          <t>1057153</t>
        </is>
      </c>
      <c r="AY169" t="inlineStr">
        <is>
          <t>1750000</t>
        </is>
      </c>
      <c r="AZ169" t="n">
        <v>30</v>
      </c>
      <c r="BA169" t="inlineStr"/>
      <c r="BB169" t="inlineStr"/>
      <c r="BC169" t="inlineStr">
        <is>
          <t>0</t>
        </is>
      </c>
      <c r="BD169" t="inlineStr">
        <is>
          <t>0</t>
        </is>
      </c>
      <c r="BE169" t="n">
        <v>0</v>
      </c>
      <c r="BF169" t="inlineStr">
        <is>
          <t>402322</t>
        </is>
      </c>
      <c r="BG169" t="inlineStr">
        <is>
          <t>nan</t>
        </is>
      </c>
      <c r="BH169" t="inlineStr">
        <is>
          <t>666000</t>
        </is>
      </c>
      <c r="BI169" t="inlineStr">
        <is>
          <t>nan</t>
        </is>
      </c>
    </row>
    <row r="170">
      <c r="A170" t="inlineStr">
        <is>
          <t>The Bahamas</t>
        </is>
      </c>
      <c r="B170" t="inlineStr">
        <is>
          <t>Mangrove</t>
        </is>
      </c>
      <c r="C170" t="inlineStr">
        <is>
          <t>Restoration</t>
        </is>
      </c>
      <c r="D170" t="inlineStr">
        <is>
          <t>Planting</t>
        </is>
      </c>
      <c r="E170" t="inlineStr">
        <is>
          <t>Large</t>
        </is>
      </c>
      <c r="F170" t="n">
        <v>1000</v>
      </c>
      <c r="G170" t="inlineStr">
        <is>
          <t>Opex breakeven</t>
        </is>
      </c>
      <c r="H170" t="n">
        <v>1338557.816306033</v>
      </c>
      <c r="I170" t="inlineStr">
        <is>
          <t>BHS</t>
        </is>
      </c>
      <c r="J170" t="n">
        <v>500</v>
      </c>
      <c r="K170" t="inlineStr">
        <is>
          <t>The Bahamas Mangrove Restoration 1000</t>
        </is>
      </c>
      <c r="L170" t="inlineStr">
        <is>
          <t>68853275</t>
        </is>
      </c>
      <c r="M170" t="inlineStr">
        <is>
          <t>104006100</t>
        </is>
      </c>
      <c r="N170" t="n">
        <v>51.43840195861823</v>
      </c>
      <c r="O170" t="n">
        <v>77.70011779320946</v>
      </c>
      <c r="P170" t="inlineStr">
        <is>
          <t>23946616</t>
        </is>
      </c>
      <c r="Q170" t="inlineStr">
        <is>
          <t>28346367</t>
        </is>
      </c>
      <c r="R170" t="inlineStr">
        <is>
          <t>44906659</t>
        </is>
      </c>
      <c r="S170" t="inlineStr">
        <is>
          <t>75659734</t>
        </is>
      </c>
      <c r="T170" t="n">
        <v>103498</v>
      </c>
      <c r="U170" t="n">
        <v>155637</v>
      </c>
      <c r="V170" t="n">
        <v>553</v>
      </c>
      <c r="W170" t="n">
        <v>553</v>
      </c>
      <c r="X170" t="inlineStr">
        <is>
          <t>70000</t>
        </is>
      </c>
      <c r="Y170" t="inlineStr">
        <is>
          <t>70000</t>
        </is>
      </c>
      <c r="Z170" t="inlineStr">
        <is>
          <t>629559</t>
        </is>
      </c>
      <c r="AA170" t="inlineStr">
        <is>
          <t>667067</t>
        </is>
      </c>
      <c r="AB170" t="inlineStr">
        <is>
          <t>153925</t>
        </is>
      </c>
      <c r="AC170" t="inlineStr">
        <is>
          <t>160000</t>
        </is>
      </c>
      <c r="AD170" t="inlineStr">
        <is>
          <t>286112</t>
        </is>
      </c>
      <c r="AE170" t="inlineStr">
        <is>
          <t>309300</t>
        </is>
      </c>
      <c r="AF170" t="inlineStr">
        <is>
          <t>111125</t>
        </is>
      </c>
      <c r="AG170" t="inlineStr">
        <is>
          <t>125000</t>
        </is>
      </c>
      <c r="AH170" t="inlineStr">
        <is>
          <t>296010</t>
        </is>
      </c>
      <c r="AI170" t="inlineStr">
        <is>
          <t>320000</t>
        </is>
      </c>
      <c r="AJ170" t="inlineStr">
        <is>
          <t>44450</t>
        </is>
      </c>
      <c r="AK170" t="inlineStr">
        <is>
          <t>50000</t>
        </is>
      </c>
      <c r="AL170" t="inlineStr">
        <is>
          <t>22355436</t>
        </is>
      </c>
      <c r="AM170" t="inlineStr">
        <is>
          <t>26645000</t>
        </is>
      </c>
      <c r="AN170" t="n">
        <v>5365392</v>
      </c>
      <c r="AO170" t="n">
        <v>7060800</v>
      </c>
      <c r="AP170" t="inlineStr">
        <is>
          <t>38170660</t>
        </is>
      </c>
      <c r="AQ170" t="inlineStr">
        <is>
          <t>66304032</t>
        </is>
      </c>
      <c r="AR170" t="inlineStr">
        <is>
          <t>14581</t>
        </is>
      </c>
      <c r="AS170" t="inlineStr">
        <is>
          <t>24902</t>
        </is>
      </c>
      <c r="AT170" t="inlineStr">
        <is>
          <t>75812</t>
        </is>
      </c>
      <c r="AU170" t="inlineStr">
        <is>
          <t>120000</t>
        </is>
      </c>
      <c r="AV170" t="inlineStr">
        <is>
          <t>223062</t>
        </is>
      </c>
      <c r="AW170" t="inlineStr">
        <is>
          <t>400000</t>
        </is>
      </c>
      <c r="AX170" t="inlineStr">
        <is>
          <t>1057153</t>
        </is>
      </c>
      <c r="AY170" t="inlineStr">
        <is>
          <t>1750000</t>
        </is>
      </c>
      <c r="AZ170" t="n">
        <v>528.4422957032549</v>
      </c>
      <c r="BA170" t="n">
        <v>-75659734</v>
      </c>
      <c r="BB170" t="n">
        <v>-44906659</v>
      </c>
      <c r="BC170" t="inlineStr">
        <is>
          <t>0</t>
        </is>
      </c>
      <c r="BD170" t="inlineStr">
        <is>
          <t>0</t>
        </is>
      </c>
      <c r="BE170" t="n">
        <v>0</v>
      </c>
      <c r="BF170" t="inlineStr">
        <is>
          <t>402322</t>
        </is>
      </c>
      <c r="BG170" t="inlineStr">
        <is>
          <t>4963070</t>
        </is>
      </c>
      <c r="BH170" t="inlineStr">
        <is>
          <t>666000</t>
        </is>
      </c>
      <c r="BI170" t="inlineStr">
        <is>
          <t>6394800</t>
        </is>
      </c>
    </row>
    <row r="171">
      <c r="A171" t="inlineStr">
        <is>
          <t>The Bahamas</t>
        </is>
      </c>
      <c r="B171" t="inlineStr">
        <is>
          <t>Mangrove</t>
        </is>
      </c>
      <c r="C171" t="inlineStr">
        <is>
          <t>Restoration</t>
        </is>
      </c>
      <c r="D171" t="inlineStr">
        <is>
          <t>Hydrology</t>
        </is>
      </c>
      <c r="E171" t="inlineStr">
        <is>
          <t>Large</t>
        </is>
      </c>
      <c r="F171" t="n">
        <v>1000</v>
      </c>
      <c r="G171" t="inlineStr">
        <is>
          <t>Opex breakeven</t>
        </is>
      </c>
      <c r="H171" t="n">
        <v>1338557.816306033</v>
      </c>
      <c r="I171" t="inlineStr">
        <is>
          <t>BHS</t>
        </is>
      </c>
      <c r="J171" t="n">
        <v>500</v>
      </c>
      <c r="K171" t="inlineStr">
        <is>
          <t>The Bahamas Mangrove Restoration 1000</t>
        </is>
      </c>
      <c r="L171" t="inlineStr">
        <is>
          <t>99082277</t>
        </is>
      </c>
      <c r="M171" t="inlineStr">
        <is>
          <t>148662619</t>
        </is>
      </c>
      <c r="N171" t="n">
        <v>74.02166405739094</v>
      </c>
      <c r="O171" t="n">
        <v>111.0617839506242</v>
      </c>
      <c r="P171" t="inlineStr">
        <is>
          <t>36125693</t>
        </is>
      </c>
      <c r="Q171" t="inlineStr">
        <is>
          <t>42862367</t>
        </is>
      </c>
      <c r="R171" t="inlineStr">
        <is>
          <t>62956584</t>
        </is>
      </c>
      <c r="S171" t="inlineStr">
        <is>
          <t>105800252</t>
        </is>
      </c>
      <c r="T171" t="n">
        <v>103498</v>
      </c>
      <c r="U171" t="n">
        <v>194546</v>
      </c>
      <c r="V171" t="n">
        <v>637</v>
      </c>
      <c r="W171" t="n">
        <v>637</v>
      </c>
      <c r="X171" t="inlineStr">
        <is>
          <t>70000</t>
        </is>
      </c>
      <c r="Y171" t="inlineStr">
        <is>
          <t>70000</t>
        </is>
      </c>
      <c r="Z171" t="inlineStr">
        <is>
          <t>629559</t>
        </is>
      </c>
      <c r="AA171" t="inlineStr">
        <is>
          <t>667067</t>
        </is>
      </c>
      <c r="AB171" t="inlineStr">
        <is>
          <t>153925</t>
        </is>
      </c>
      <c r="AC171" t="inlineStr">
        <is>
          <t>160000</t>
        </is>
      </c>
      <c r="AD171" t="inlineStr">
        <is>
          <t>286112</t>
        </is>
      </c>
      <c r="AE171" t="inlineStr">
        <is>
          <t>309300</t>
        </is>
      </c>
      <c r="AF171" t="inlineStr">
        <is>
          <t>111125</t>
        </is>
      </c>
      <c r="AG171" t="inlineStr">
        <is>
          <t>125000</t>
        </is>
      </c>
      <c r="AH171" t="inlineStr">
        <is>
          <t>296010</t>
        </is>
      </c>
      <c r="AI171" t="inlineStr">
        <is>
          <t>320000</t>
        </is>
      </c>
      <c r="AJ171" t="inlineStr">
        <is>
          <t>44450</t>
        </is>
      </c>
      <c r="AK171" t="inlineStr">
        <is>
          <t>50000</t>
        </is>
      </c>
      <c r="AL171" t="inlineStr">
        <is>
          <t>34534513</t>
        </is>
      </c>
      <c r="AM171" t="inlineStr">
        <is>
          <t>41161000</t>
        </is>
      </c>
      <c r="AN171" t="n">
        <v>8069235</v>
      </c>
      <c r="AO171" t="n">
        <v>10544640</v>
      </c>
      <c r="AP171" t="inlineStr">
        <is>
          <t>53513096</t>
        </is>
      </c>
      <c r="AQ171" t="inlineStr">
        <is>
          <t>92954485</t>
        </is>
      </c>
      <c r="AR171" t="inlineStr">
        <is>
          <t>18226</t>
        </is>
      </c>
      <c r="AS171" t="inlineStr">
        <is>
          <t>31127</t>
        </is>
      </c>
      <c r="AT171" t="inlineStr">
        <is>
          <t>75812</t>
        </is>
      </c>
      <c r="AU171" t="inlineStr">
        <is>
          <t>120000</t>
        </is>
      </c>
      <c r="AV171" t="inlineStr">
        <is>
          <t>223062</t>
        </is>
      </c>
      <c r="AW171" t="inlineStr">
        <is>
          <t>400000</t>
        </is>
      </c>
      <c r="AX171" t="inlineStr">
        <is>
          <t>1057153</t>
        </is>
      </c>
      <c r="AY171" t="inlineStr">
        <is>
          <t>1750000</t>
        </is>
      </c>
      <c r="AZ171" t="n">
        <v>592.6768539552205</v>
      </c>
      <c r="BA171" t="n">
        <v>-105800252</v>
      </c>
      <c r="BB171" t="n">
        <v>-62956584</v>
      </c>
      <c r="BC171" t="inlineStr">
        <is>
          <t>0</t>
        </is>
      </c>
      <c r="BD171" t="inlineStr">
        <is>
          <t>0</t>
        </is>
      </c>
      <c r="BE171" t="n">
        <v>0</v>
      </c>
      <c r="BF171" t="inlineStr">
        <is>
          <t>402322</t>
        </is>
      </c>
      <c r="BG171" t="inlineStr">
        <is>
          <t>7666913</t>
        </is>
      </c>
      <c r="BH171" t="inlineStr">
        <is>
          <t>666000</t>
        </is>
      </c>
      <c r="BI171" t="inlineStr">
        <is>
          <t>9878640</t>
        </is>
      </c>
    </row>
    <row r="172">
      <c r="A172" t="inlineStr">
        <is>
          <t>The Bahamas</t>
        </is>
      </c>
      <c r="B172" t="inlineStr">
        <is>
          <t>Mangrove</t>
        </is>
      </c>
      <c r="C172" t="inlineStr">
        <is>
          <t>Restoration</t>
        </is>
      </c>
      <c r="D172" t="inlineStr">
        <is>
          <t>Hybrid</t>
        </is>
      </c>
      <c r="E172" t="inlineStr">
        <is>
          <t>Large</t>
        </is>
      </c>
      <c r="F172" t="n">
        <v>1000</v>
      </c>
      <c r="G172" t="inlineStr">
        <is>
          <t>Opex breakeven</t>
        </is>
      </c>
      <c r="H172" t="n">
        <v>1338557.816306033</v>
      </c>
      <c r="I172" t="inlineStr">
        <is>
          <t>BHS</t>
        </is>
      </c>
      <c r="J172" t="n">
        <v>500</v>
      </c>
      <c r="K172" t="inlineStr">
        <is>
          <t>The Bahamas Mangrove Restoration 1000</t>
        </is>
      </c>
      <c r="L172" t="inlineStr">
        <is>
          <t>nan</t>
        </is>
      </c>
      <c r="M172" t="inlineStr">
        <is>
          <t>nan</t>
        </is>
      </c>
      <c r="N172" t="inlineStr"/>
      <c r="O172" t="inlineStr"/>
      <c r="P172" t="inlineStr">
        <is>
          <t>nan</t>
        </is>
      </c>
      <c r="Q172" t="inlineStr">
        <is>
          <t>nan</t>
        </is>
      </c>
      <c r="R172" t="inlineStr">
        <is>
          <t>nan</t>
        </is>
      </c>
      <c r="S172" t="inlineStr">
        <is>
          <t>nan</t>
        </is>
      </c>
      <c r="T172" t="n">
        <v>103498</v>
      </c>
      <c r="U172" t="n">
        <v>194546</v>
      </c>
      <c r="V172" t="n">
        <v>0</v>
      </c>
      <c r="W172" t="n">
        <v>0</v>
      </c>
      <c r="X172" t="inlineStr">
        <is>
          <t>70000</t>
        </is>
      </c>
      <c r="Y172" t="inlineStr">
        <is>
          <t>70000</t>
        </is>
      </c>
      <c r="Z172" t="inlineStr">
        <is>
          <t>629559</t>
        </is>
      </c>
      <c r="AA172" t="inlineStr">
        <is>
          <t>667067</t>
        </is>
      </c>
      <c r="AB172" t="inlineStr">
        <is>
          <t>153925</t>
        </is>
      </c>
      <c r="AC172" t="inlineStr">
        <is>
          <t>160000</t>
        </is>
      </c>
      <c r="AD172" t="inlineStr">
        <is>
          <t>286112</t>
        </is>
      </c>
      <c r="AE172" t="inlineStr">
        <is>
          <t>309300</t>
        </is>
      </c>
      <c r="AF172" t="inlineStr">
        <is>
          <t>111125</t>
        </is>
      </c>
      <c r="AG172" t="inlineStr">
        <is>
          <t>125000</t>
        </is>
      </c>
      <c r="AH172" t="inlineStr">
        <is>
          <t>296010</t>
        </is>
      </c>
      <c r="AI172" t="inlineStr">
        <is>
          <t>320000</t>
        </is>
      </c>
      <c r="AJ172" t="inlineStr">
        <is>
          <t>44450</t>
        </is>
      </c>
      <c r="AK172" t="inlineStr">
        <is>
          <t>50000</t>
        </is>
      </c>
      <c r="AL172" t="inlineStr">
        <is>
          <t>nan</t>
        </is>
      </c>
      <c r="AM172" t="inlineStr">
        <is>
          <t>nan</t>
        </is>
      </c>
      <c r="AN172" t="inlineStr"/>
      <c r="AO172" t="inlineStr"/>
      <c r="AP172" t="inlineStr">
        <is>
          <t>nan</t>
        </is>
      </c>
      <c r="AQ172" t="inlineStr">
        <is>
          <t>nan</t>
        </is>
      </c>
      <c r="AR172" t="inlineStr">
        <is>
          <t>18226</t>
        </is>
      </c>
      <c r="AS172" t="inlineStr">
        <is>
          <t>31127</t>
        </is>
      </c>
      <c r="AT172" t="inlineStr">
        <is>
          <t>75812</t>
        </is>
      </c>
      <c r="AU172" t="inlineStr">
        <is>
          <t>120000</t>
        </is>
      </c>
      <c r="AV172" t="inlineStr">
        <is>
          <t>223062</t>
        </is>
      </c>
      <c r="AW172" t="inlineStr">
        <is>
          <t>400000</t>
        </is>
      </c>
      <c r="AX172" t="inlineStr">
        <is>
          <t>1057153</t>
        </is>
      </c>
      <c r="AY172" t="inlineStr">
        <is>
          <t>1750000</t>
        </is>
      </c>
      <c r="AZ172" t="inlineStr"/>
      <c r="BA172" t="inlineStr"/>
      <c r="BB172" t="inlineStr"/>
      <c r="BC172" t="inlineStr">
        <is>
          <t>0</t>
        </is>
      </c>
      <c r="BD172" t="inlineStr">
        <is>
          <t>0</t>
        </is>
      </c>
      <c r="BE172" t="n">
        <v>0</v>
      </c>
      <c r="BF172" t="inlineStr">
        <is>
          <t>402322</t>
        </is>
      </c>
      <c r="BG172" t="inlineStr">
        <is>
          <t>nan</t>
        </is>
      </c>
      <c r="BH172" t="inlineStr">
        <is>
          <t>666000</t>
        </is>
      </c>
      <c r="BI172" t="inlineStr">
        <is>
          <t>nan</t>
        </is>
      </c>
    </row>
    <row r="173">
      <c r="A173" t="inlineStr">
        <is>
          <t>The Bahamas</t>
        </is>
      </c>
      <c r="B173" t="inlineStr">
        <is>
          <t>Mangrove</t>
        </is>
      </c>
      <c r="C173" t="inlineStr">
        <is>
          <t>Restoration</t>
        </is>
      </c>
      <c r="D173" t="inlineStr">
        <is>
          <t>Planting</t>
        </is>
      </c>
      <c r="E173" t="inlineStr">
        <is>
          <t>Large</t>
        </is>
      </c>
      <c r="F173" t="n">
        <v>1000</v>
      </c>
      <c r="G173" t="inlineStr">
        <is>
          <t>Market price</t>
        </is>
      </c>
      <c r="H173" t="n">
        <v>1338557.816306033</v>
      </c>
      <c r="I173" t="inlineStr">
        <is>
          <t>BHS</t>
        </is>
      </c>
      <c r="J173" t="n">
        <v>500</v>
      </c>
      <c r="K173" t="inlineStr">
        <is>
          <t>The Bahamas Mangrove Restoration 1000</t>
        </is>
      </c>
      <c r="L173" t="inlineStr">
        <is>
          <t>32849588</t>
        </is>
      </c>
      <c r="M173" t="inlineStr">
        <is>
          <t>41466190</t>
        </is>
      </c>
      <c r="N173" t="n">
        <v>24.54103035358887</v>
      </c>
      <c r="O173" t="n">
        <v>30.97825846210563</v>
      </c>
      <c r="P173" t="inlineStr">
        <is>
          <t>23946616</t>
        </is>
      </c>
      <c r="Q173" t="inlineStr">
        <is>
          <t>28346367</t>
        </is>
      </c>
      <c r="R173" t="inlineStr">
        <is>
          <t>8902972</t>
        </is>
      </c>
      <c r="S173" t="inlineStr">
        <is>
          <t>13119823</t>
        </is>
      </c>
      <c r="T173" t="n">
        <v>103498</v>
      </c>
      <c r="U173" t="n">
        <v>155637</v>
      </c>
      <c r="V173" t="n">
        <v>264</v>
      </c>
      <c r="W173" t="n">
        <v>264</v>
      </c>
      <c r="X173" t="inlineStr">
        <is>
          <t>70000</t>
        </is>
      </c>
      <c r="Y173" t="inlineStr">
        <is>
          <t>70000</t>
        </is>
      </c>
      <c r="Z173" t="inlineStr">
        <is>
          <t>629559</t>
        </is>
      </c>
      <c r="AA173" t="inlineStr">
        <is>
          <t>667067</t>
        </is>
      </c>
      <c r="AB173" t="inlineStr">
        <is>
          <t>153925</t>
        </is>
      </c>
      <c r="AC173" t="inlineStr">
        <is>
          <t>160000</t>
        </is>
      </c>
      <c r="AD173" t="inlineStr">
        <is>
          <t>286112</t>
        </is>
      </c>
      <c r="AE173" t="inlineStr">
        <is>
          <t>309300</t>
        </is>
      </c>
      <c r="AF173" t="inlineStr">
        <is>
          <t>111125</t>
        </is>
      </c>
      <c r="AG173" t="inlineStr">
        <is>
          <t>125000</t>
        </is>
      </c>
      <c r="AH173" t="inlineStr">
        <is>
          <t>296010</t>
        </is>
      </c>
      <c r="AI173" t="inlineStr">
        <is>
          <t>320000</t>
        </is>
      </c>
      <c r="AJ173" t="inlineStr">
        <is>
          <t>44450</t>
        </is>
      </c>
      <c r="AK173" t="inlineStr">
        <is>
          <t>50000</t>
        </is>
      </c>
      <c r="AL173" t="inlineStr">
        <is>
          <t>22355436</t>
        </is>
      </c>
      <c r="AM173" t="inlineStr">
        <is>
          <t>26645000</t>
        </is>
      </c>
      <c r="AN173" t="n">
        <v>5365392</v>
      </c>
      <c r="AO173" t="n">
        <v>7060800</v>
      </c>
      <c r="AP173" t="inlineStr">
        <is>
          <t>2166972</t>
        </is>
      </c>
      <c r="AQ173" t="inlineStr">
        <is>
          <t>3764121</t>
        </is>
      </c>
      <c r="AR173" t="inlineStr">
        <is>
          <t>14581</t>
        </is>
      </c>
      <c r="AS173" t="inlineStr">
        <is>
          <t>24902</t>
        </is>
      </c>
      <c r="AT173" t="inlineStr">
        <is>
          <t>75812</t>
        </is>
      </c>
      <c r="AU173" t="inlineStr">
        <is>
          <t>120000</t>
        </is>
      </c>
      <c r="AV173" t="inlineStr">
        <is>
          <t>223062</t>
        </is>
      </c>
      <c r="AW173" t="inlineStr">
        <is>
          <t>400000</t>
        </is>
      </c>
      <c r="AX173" t="inlineStr">
        <is>
          <t>1057153</t>
        </is>
      </c>
      <c r="AY173" t="inlineStr">
        <is>
          <t>1750000</t>
        </is>
      </c>
      <c r="AZ173" t="n">
        <v>30</v>
      </c>
      <c r="BA173" t="n">
        <v>-13119823</v>
      </c>
      <c r="BB173" t="n">
        <v>-8902972</v>
      </c>
      <c r="BC173" t="inlineStr">
        <is>
          <t>0</t>
        </is>
      </c>
      <c r="BD173" t="inlineStr">
        <is>
          <t>0</t>
        </is>
      </c>
      <c r="BE173" t="n">
        <v>0</v>
      </c>
      <c r="BF173" t="inlineStr">
        <is>
          <t>402322</t>
        </is>
      </c>
      <c r="BG173" t="inlineStr">
        <is>
          <t>4963070</t>
        </is>
      </c>
      <c r="BH173" t="inlineStr">
        <is>
          <t>666000</t>
        </is>
      </c>
      <c r="BI173" t="inlineStr">
        <is>
          <t>6394800</t>
        </is>
      </c>
    </row>
    <row r="174">
      <c r="A174" t="inlineStr">
        <is>
          <t>The Bahamas</t>
        </is>
      </c>
      <c r="B174" t="inlineStr">
        <is>
          <t>Mangrove</t>
        </is>
      </c>
      <c r="C174" t="inlineStr">
        <is>
          <t>Restoration</t>
        </is>
      </c>
      <c r="D174" t="inlineStr">
        <is>
          <t>Hydrology</t>
        </is>
      </c>
      <c r="E174" t="inlineStr">
        <is>
          <t>Large</t>
        </is>
      </c>
      <c r="F174" t="n">
        <v>1000</v>
      </c>
      <c r="G174" t="inlineStr">
        <is>
          <t>Market price</t>
        </is>
      </c>
      <c r="H174" t="n">
        <v>1338557.816306033</v>
      </c>
      <c r="I174" t="inlineStr">
        <is>
          <t>BHS</t>
        </is>
      </c>
      <c r="J174" t="n">
        <v>500</v>
      </c>
      <c r="K174" t="inlineStr">
        <is>
          <t>The Bahamas Mangrove Restoration 1000</t>
        </is>
      </c>
      <c r="L174" t="inlineStr">
        <is>
          <t>48277897</t>
        </is>
      </c>
      <c r="M174" t="inlineStr">
        <is>
          <t>60413286</t>
        </is>
      </c>
      <c r="N174" t="n">
        <v>36.06709879236346</v>
      </c>
      <c r="O174" t="n">
        <v>45.13311660061142</v>
      </c>
      <c r="P174" t="inlineStr">
        <is>
          <t>36125693</t>
        </is>
      </c>
      <c r="Q174" t="inlineStr">
        <is>
          <t>42862367</t>
        </is>
      </c>
      <c r="R174" t="inlineStr">
        <is>
          <t>12152204</t>
        </is>
      </c>
      <c r="S174" t="inlineStr">
        <is>
          <t>17550919</t>
        </is>
      </c>
      <c r="T174" t="n">
        <v>103498</v>
      </c>
      <c r="U174" t="n">
        <v>194546</v>
      </c>
      <c r="V174" t="n">
        <v>310</v>
      </c>
      <c r="W174" t="n">
        <v>310</v>
      </c>
      <c r="X174" t="inlineStr">
        <is>
          <t>70000</t>
        </is>
      </c>
      <c r="Y174" t="inlineStr">
        <is>
          <t>70000</t>
        </is>
      </c>
      <c r="Z174" t="inlineStr">
        <is>
          <t>629559</t>
        </is>
      </c>
      <c r="AA174" t="inlineStr">
        <is>
          <t>667067</t>
        </is>
      </c>
      <c r="AB174" t="inlineStr">
        <is>
          <t>153925</t>
        </is>
      </c>
      <c r="AC174" t="inlineStr">
        <is>
          <t>160000</t>
        </is>
      </c>
      <c r="AD174" t="inlineStr">
        <is>
          <t>286112</t>
        </is>
      </c>
      <c r="AE174" t="inlineStr">
        <is>
          <t>309300</t>
        </is>
      </c>
      <c r="AF174" t="inlineStr">
        <is>
          <t>111125</t>
        </is>
      </c>
      <c r="AG174" t="inlineStr">
        <is>
          <t>125000</t>
        </is>
      </c>
      <c r="AH174" t="inlineStr">
        <is>
          <t>296010</t>
        </is>
      </c>
      <c r="AI174" t="inlineStr">
        <is>
          <t>320000</t>
        </is>
      </c>
      <c r="AJ174" t="inlineStr">
        <is>
          <t>44450</t>
        </is>
      </c>
      <c r="AK174" t="inlineStr">
        <is>
          <t>50000</t>
        </is>
      </c>
      <c r="AL174" t="inlineStr">
        <is>
          <t>34534513</t>
        </is>
      </c>
      <c r="AM174" t="inlineStr">
        <is>
          <t>41161000</t>
        </is>
      </c>
      <c r="AN174" t="n">
        <v>8069235</v>
      </c>
      <c r="AO174" t="n">
        <v>10544640</v>
      </c>
      <c r="AP174" t="inlineStr">
        <is>
          <t>2708715</t>
        </is>
      </c>
      <c r="AQ174" t="inlineStr">
        <is>
          <t>4705152</t>
        </is>
      </c>
      <c r="AR174" t="inlineStr">
        <is>
          <t>18226</t>
        </is>
      </c>
      <c r="AS174" t="inlineStr">
        <is>
          <t>31127</t>
        </is>
      </c>
      <c r="AT174" t="inlineStr">
        <is>
          <t>75812</t>
        </is>
      </c>
      <c r="AU174" t="inlineStr">
        <is>
          <t>120000</t>
        </is>
      </c>
      <c r="AV174" t="inlineStr">
        <is>
          <t>223062</t>
        </is>
      </c>
      <c r="AW174" t="inlineStr">
        <is>
          <t>400000</t>
        </is>
      </c>
      <c r="AX174" t="inlineStr">
        <is>
          <t>1057153</t>
        </is>
      </c>
      <c r="AY174" t="inlineStr">
        <is>
          <t>1750000</t>
        </is>
      </c>
      <c r="AZ174" t="n">
        <v>30</v>
      </c>
      <c r="BA174" t="n">
        <v>-17550919</v>
      </c>
      <c r="BB174" t="n">
        <v>-12152204</v>
      </c>
      <c r="BC174" t="inlineStr">
        <is>
          <t>0</t>
        </is>
      </c>
      <c r="BD174" t="inlineStr">
        <is>
          <t>0</t>
        </is>
      </c>
      <c r="BE174" t="n">
        <v>0</v>
      </c>
      <c r="BF174" t="inlineStr">
        <is>
          <t>402322</t>
        </is>
      </c>
      <c r="BG174" t="inlineStr">
        <is>
          <t>7666913</t>
        </is>
      </c>
      <c r="BH174" t="inlineStr">
        <is>
          <t>666000</t>
        </is>
      </c>
      <c r="BI174" t="inlineStr">
        <is>
          <t>9878640</t>
        </is>
      </c>
    </row>
    <row r="175">
      <c r="A175" t="inlineStr">
        <is>
          <t>The Bahamas</t>
        </is>
      </c>
      <c r="B175" t="inlineStr">
        <is>
          <t>Mangrove</t>
        </is>
      </c>
      <c r="C175" t="inlineStr">
        <is>
          <t>Restoration</t>
        </is>
      </c>
      <c r="D175" t="inlineStr">
        <is>
          <t>Hybrid</t>
        </is>
      </c>
      <c r="E175" t="inlineStr">
        <is>
          <t>Large</t>
        </is>
      </c>
      <c r="F175" t="n">
        <v>1000</v>
      </c>
      <c r="G175" t="inlineStr">
        <is>
          <t>Market price</t>
        </is>
      </c>
      <c r="H175" t="n">
        <v>1338557.816306033</v>
      </c>
      <c r="I175" t="inlineStr">
        <is>
          <t>BHS</t>
        </is>
      </c>
      <c r="J175" t="n">
        <v>500</v>
      </c>
      <c r="K175" t="inlineStr">
        <is>
          <t>The Bahamas Mangrove Restoration 1000</t>
        </is>
      </c>
      <c r="L175" t="inlineStr">
        <is>
          <t>nan</t>
        </is>
      </c>
      <c r="M175" t="inlineStr">
        <is>
          <t>nan</t>
        </is>
      </c>
      <c r="N175" t="inlineStr"/>
      <c r="O175" t="inlineStr"/>
      <c r="P175" t="inlineStr">
        <is>
          <t>nan</t>
        </is>
      </c>
      <c r="Q175" t="inlineStr">
        <is>
          <t>nan</t>
        </is>
      </c>
      <c r="R175" t="inlineStr">
        <is>
          <t>nan</t>
        </is>
      </c>
      <c r="S175" t="inlineStr">
        <is>
          <t>nan</t>
        </is>
      </c>
      <c r="T175" t="n">
        <v>103498</v>
      </c>
      <c r="U175" t="n">
        <v>194546</v>
      </c>
      <c r="V175" t="n">
        <v>0</v>
      </c>
      <c r="W175" t="n">
        <v>0</v>
      </c>
      <c r="X175" t="inlineStr">
        <is>
          <t>70000</t>
        </is>
      </c>
      <c r="Y175" t="inlineStr">
        <is>
          <t>70000</t>
        </is>
      </c>
      <c r="Z175" t="inlineStr">
        <is>
          <t>629559</t>
        </is>
      </c>
      <c r="AA175" t="inlineStr">
        <is>
          <t>667067</t>
        </is>
      </c>
      <c r="AB175" t="inlineStr">
        <is>
          <t>153925</t>
        </is>
      </c>
      <c r="AC175" t="inlineStr">
        <is>
          <t>160000</t>
        </is>
      </c>
      <c r="AD175" t="inlineStr">
        <is>
          <t>286112</t>
        </is>
      </c>
      <c r="AE175" t="inlineStr">
        <is>
          <t>309300</t>
        </is>
      </c>
      <c r="AF175" t="inlineStr">
        <is>
          <t>111125</t>
        </is>
      </c>
      <c r="AG175" t="inlineStr">
        <is>
          <t>125000</t>
        </is>
      </c>
      <c r="AH175" t="inlineStr">
        <is>
          <t>296010</t>
        </is>
      </c>
      <c r="AI175" t="inlineStr">
        <is>
          <t>320000</t>
        </is>
      </c>
      <c r="AJ175" t="inlineStr">
        <is>
          <t>44450</t>
        </is>
      </c>
      <c r="AK175" t="inlineStr">
        <is>
          <t>50000</t>
        </is>
      </c>
      <c r="AL175" t="inlineStr">
        <is>
          <t>nan</t>
        </is>
      </c>
      <c r="AM175" t="inlineStr">
        <is>
          <t>nan</t>
        </is>
      </c>
      <c r="AN175" t="inlineStr"/>
      <c r="AO175" t="inlineStr"/>
      <c r="AP175" t="inlineStr">
        <is>
          <t>2708715</t>
        </is>
      </c>
      <c r="AQ175" t="inlineStr">
        <is>
          <t>4705152</t>
        </is>
      </c>
      <c r="AR175" t="inlineStr">
        <is>
          <t>18226</t>
        </is>
      </c>
      <c r="AS175" t="inlineStr">
        <is>
          <t>31127</t>
        </is>
      </c>
      <c r="AT175" t="inlineStr">
        <is>
          <t>75812</t>
        </is>
      </c>
      <c r="AU175" t="inlineStr">
        <is>
          <t>120000</t>
        </is>
      </c>
      <c r="AV175" t="inlineStr">
        <is>
          <t>223062</t>
        </is>
      </c>
      <c r="AW175" t="inlineStr">
        <is>
          <t>400000</t>
        </is>
      </c>
      <c r="AX175" t="inlineStr">
        <is>
          <t>1057153</t>
        </is>
      </c>
      <c r="AY175" t="inlineStr">
        <is>
          <t>1750000</t>
        </is>
      </c>
      <c r="AZ175" t="n">
        <v>30</v>
      </c>
      <c r="BA175" t="inlineStr"/>
      <c r="BB175" t="inlineStr"/>
      <c r="BC175" t="inlineStr">
        <is>
          <t>0</t>
        </is>
      </c>
      <c r="BD175" t="inlineStr">
        <is>
          <t>0</t>
        </is>
      </c>
      <c r="BE175" t="n">
        <v>0</v>
      </c>
      <c r="BF175" t="inlineStr">
        <is>
          <t>402322</t>
        </is>
      </c>
      <c r="BG175" t="inlineStr">
        <is>
          <t>nan</t>
        </is>
      </c>
      <c r="BH175" t="inlineStr">
        <is>
          <t>666000</t>
        </is>
      </c>
      <c r="BI175" t="inlineStr">
        <is>
          <t>nan</t>
        </is>
      </c>
    </row>
    <row r="176">
      <c r="A176" t="inlineStr">
        <is>
          <t>The Bahamas</t>
        </is>
      </c>
      <c r="B176" t="inlineStr">
        <is>
          <t>Mangrove</t>
        </is>
      </c>
      <c r="C176" t="inlineStr">
        <is>
          <t>Conservation</t>
        </is>
      </c>
      <c r="D176" t="inlineStr"/>
      <c r="E176" t="inlineStr">
        <is>
          <t>Small</t>
        </is>
      </c>
      <c r="F176" t="n">
        <v>4000</v>
      </c>
      <c r="G176" t="inlineStr">
        <is>
          <t>Opex breakeven</t>
        </is>
      </c>
      <c r="H176" t="n">
        <v>1338557.816306033</v>
      </c>
      <c r="I176" t="inlineStr">
        <is>
          <t>BHS</t>
        </is>
      </c>
      <c r="J176" t="n">
        <v>20000</v>
      </c>
      <c r="K176" t="inlineStr">
        <is>
          <t>The Bahamas Mangrove Conservation 4000</t>
        </is>
      </c>
      <c r="L176" t="inlineStr">
        <is>
          <t>13638053</t>
        </is>
      </c>
      <c r="M176" t="inlineStr">
        <is>
          <t>23626840</t>
        </is>
      </c>
      <c r="N176" t="n">
        <v>10.18861705774982</v>
      </c>
      <c r="O176" t="n">
        <v>17.65096711713364</v>
      </c>
      <c r="P176" t="inlineStr">
        <is>
          <t>1514218</t>
        </is>
      </c>
      <c r="Q176" t="inlineStr">
        <is>
          <t>1621367</t>
        </is>
      </c>
      <c r="R176" t="inlineStr">
        <is>
          <t>12123835</t>
        </is>
      </c>
      <c r="S176" t="inlineStr">
        <is>
          <t>22005474</t>
        </is>
      </c>
      <c r="T176" t="n">
        <v>1286844</v>
      </c>
      <c r="U176" t="n">
        <v>682539</v>
      </c>
      <c r="V176" t="n">
        <v>25</v>
      </c>
      <c r="W176" t="n">
        <v>25</v>
      </c>
      <c r="X176" t="inlineStr">
        <is>
          <t>70000</t>
        </is>
      </c>
      <c r="Y176" t="inlineStr">
        <is>
          <t>70000</t>
        </is>
      </c>
      <c r="Z176" t="inlineStr">
        <is>
          <t>629559</t>
        </is>
      </c>
      <c r="AA176" t="inlineStr">
        <is>
          <t>667067</t>
        </is>
      </c>
      <c r="AB176" t="inlineStr">
        <is>
          <t>76963</t>
        </is>
      </c>
      <c r="AC176" t="inlineStr">
        <is>
          <t>80000</t>
        </is>
      </c>
      <c r="AD176" t="inlineStr">
        <is>
          <t>286112</t>
        </is>
      </c>
      <c r="AE176" t="inlineStr">
        <is>
          <t>309300</t>
        </is>
      </c>
      <c r="AF176" t="inlineStr">
        <is>
          <t>111125</t>
        </is>
      </c>
      <c r="AG176" t="inlineStr">
        <is>
          <t>125000</t>
        </is>
      </c>
      <c r="AH176" t="inlineStr">
        <is>
          <t>296010</t>
        </is>
      </c>
      <c r="AI176" t="inlineStr">
        <is>
          <t>320000</t>
        </is>
      </c>
      <c r="AJ176" t="inlineStr">
        <is>
          <t>44450</t>
        </is>
      </c>
      <c r="AK176" t="inlineStr">
        <is>
          <t>50000</t>
        </is>
      </c>
      <c r="AL176" t="inlineStr">
        <is>
          <t>0</t>
        </is>
      </c>
      <c r="AM176" t="inlineStr">
        <is>
          <t>0</t>
        </is>
      </c>
      <c r="AN176" t="n">
        <v>402322</v>
      </c>
      <c r="AO176" t="n">
        <v>666000</v>
      </c>
      <c r="AP176" t="inlineStr">
        <is>
          <t>10305260</t>
        </is>
      </c>
      <c r="AQ176" t="inlineStr">
        <is>
          <t>18960268</t>
        </is>
      </c>
      <c r="AR176" t="inlineStr">
        <is>
          <t>60226</t>
        </is>
      </c>
      <c r="AS176" t="inlineStr">
        <is>
          <t>109206</t>
        </is>
      </c>
      <c r="AT176" t="inlineStr">
        <is>
          <t>75812</t>
        </is>
      </c>
      <c r="AU176" t="inlineStr">
        <is>
          <t>120000</t>
        </is>
      </c>
      <c r="AV176" t="inlineStr">
        <is>
          <t>223062</t>
        </is>
      </c>
      <c r="AW176" t="inlineStr">
        <is>
          <t>400000</t>
        </is>
      </c>
      <c r="AX176" t="inlineStr">
        <is>
          <t>1057153</t>
        </is>
      </c>
      <c r="AY176" t="inlineStr">
        <is>
          <t>1750000</t>
        </is>
      </c>
      <c r="AZ176" t="n">
        <v>33.7405665708724</v>
      </c>
      <c r="BA176" t="n">
        <v>-22005474</v>
      </c>
      <c r="BB176" t="n">
        <v>-12123835</v>
      </c>
      <c r="BC176" t="inlineStr">
        <is>
          <t>0</t>
        </is>
      </c>
      <c r="BD176" t="inlineStr">
        <is>
          <t>0</t>
        </is>
      </c>
      <c r="BE176" t="n">
        <v>0</v>
      </c>
      <c r="BF176" t="inlineStr">
        <is>
          <t>402322</t>
        </is>
      </c>
      <c r="BG176" t="inlineStr">
        <is>
          <t>0</t>
        </is>
      </c>
      <c r="BH176" t="inlineStr">
        <is>
          <t>666000</t>
        </is>
      </c>
      <c r="BI176" t="inlineStr">
        <is>
          <t>0</t>
        </is>
      </c>
    </row>
    <row r="177">
      <c r="A177" t="inlineStr">
        <is>
          <t>The Bahamas</t>
        </is>
      </c>
      <c r="B177" t="inlineStr">
        <is>
          <t>Mangrove</t>
        </is>
      </c>
      <c r="C177" t="inlineStr">
        <is>
          <t>Conservation</t>
        </is>
      </c>
      <c r="D177" t="inlineStr"/>
      <c r="E177" t="inlineStr">
        <is>
          <t>Small</t>
        </is>
      </c>
      <c r="F177" t="n">
        <v>4000</v>
      </c>
      <c r="G177" t="inlineStr">
        <is>
          <t>Market price</t>
        </is>
      </c>
      <c r="H177" t="n">
        <v>1338557.816306033</v>
      </c>
      <c r="I177" t="inlineStr">
        <is>
          <t>BHS</t>
        </is>
      </c>
      <c r="J177" t="n">
        <v>20000</v>
      </c>
      <c r="K177" t="inlineStr">
        <is>
          <t>The Bahamas Mangrove Conservation 4000</t>
        </is>
      </c>
      <c r="L177" t="inlineStr">
        <is>
          <t>12495585</t>
        </is>
      </c>
      <c r="M177" t="inlineStr">
        <is>
          <t>21524856</t>
        </is>
      </c>
      <c r="N177" t="n">
        <v>9.335110405976776</v>
      </c>
      <c r="O177" t="n">
        <v>16.08063225793363</v>
      </c>
      <c r="P177" t="inlineStr">
        <is>
          <t>1514218</t>
        </is>
      </c>
      <c r="Q177" t="inlineStr">
        <is>
          <t>1621367</t>
        </is>
      </c>
      <c r="R177" t="inlineStr">
        <is>
          <t>10981368</t>
        </is>
      </c>
      <c r="S177" t="inlineStr">
        <is>
          <t>19903489</t>
        </is>
      </c>
      <c r="T177" t="n">
        <v>1286844</v>
      </c>
      <c r="U177" t="n">
        <v>682539</v>
      </c>
      <c r="V177" t="n">
        <v>23</v>
      </c>
      <c r="W177" t="n">
        <v>23</v>
      </c>
      <c r="X177" t="inlineStr">
        <is>
          <t>70000</t>
        </is>
      </c>
      <c r="Y177" t="inlineStr">
        <is>
          <t>70000</t>
        </is>
      </c>
      <c r="Z177" t="inlineStr">
        <is>
          <t>629559</t>
        </is>
      </c>
      <c r="AA177" t="inlineStr">
        <is>
          <t>667067</t>
        </is>
      </c>
      <c r="AB177" t="inlineStr">
        <is>
          <t>76963</t>
        </is>
      </c>
      <c r="AC177" t="inlineStr">
        <is>
          <t>80000</t>
        </is>
      </c>
      <c r="AD177" t="inlineStr">
        <is>
          <t>286112</t>
        </is>
      </c>
      <c r="AE177" t="inlineStr">
        <is>
          <t>309300</t>
        </is>
      </c>
      <c r="AF177" t="inlineStr">
        <is>
          <t>111125</t>
        </is>
      </c>
      <c r="AG177" t="inlineStr">
        <is>
          <t>125000</t>
        </is>
      </c>
      <c r="AH177" t="inlineStr">
        <is>
          <t>296010</t>
        </is>
      </c>
      <c r="AI177" t="inlineStr">
        <is>
          <t>320000</t>
        </is>
      </c>
      <c r="AJ177" t="inlineStr">
        <is>
          <t>44450</t>
        </is>
      </c>
      <c r="AK177" t="inlineStr">
        <is>
          <t>50000</t>
        </is>
      </c>
      <c r="AL177" t="inlineStr">
        <is>
          <t>0</t>
        </is>
      </c>
      <c r="AM177" t="inlineStr">
        <is>
          <t>0</t>
        </is>
      </c>
      <c r="AN177" t="n">
        <v>402322</v>
      </c>
      <c r="AO177" t="n">
        <v>666000</v>
      </c>
      <c r="AP177" t="inlineStr">
        <is>
          <t>9162792</t>
        </is>
      </c>
      <c r="AQ177" t="inlineStr">
        <is>
          <t>16858283</t>
        </is>
      </c>
      <c r="AR177" t="inlineStr">
        <is>
          <t>60226</t>
        </is>
      </c>
      <c r="AS177" t="inlineStr">
        <is>
          <t>109206</t>
        </is>
      </c>
      <c r="AT177" t="inlineStr">
        <is>
          <t>75812</t>
        </is>
      </c>
      <c r="AU177" t="inlineStr">
        <is>
          <t>120000</t>
        </is>
      </c>
      <c r="AV177" t="inlineStr">
        <is>
          <t>223062</t>
        </is>
      </c>
      <c r="AW177" t="inlineStr">
        <is>
          <t>400000</t>
        </is>
      </c>
      <c r="AX177" t="inlineStr">
        <is>
          <t>1057153</t>
        </is>
      </c>
      <c r="AY177" t="inlineStr">
        <is>
          <t>1750000</t>
        </is>
      </c>
      <c r="AZ177" t="n">
        <v>30</v>
      </c>
      <c r="BA177" t="n">
        <v>-19903489</v>
      </c>
      <c r="BB177" t="n">
        <v>-10981368</v>
      </c>
      <c r="BC177" t="inlineStr">
        <is>
          <t>0</t>
        </is>
      </c>
      <c r="BD177" t="inlineStr">
        <is>
          <t>0</t>
        </is>
      </c>
      <c r="BE177" t="n">
        <v>0</v>
      </c>
      <c r="BF177" t="inlineStr">
        <is>
          <t>402322</t>
        </is>
      </c>
      <c r="BG177" t="inlineStr">
        <is>
          <t>0</t>
        </is>
      </c>
      <c r="BH177" t="inlineStr">
        <is>
          <t>666000</t>
        </is>
      </c>
      <c r="BI177" t="inlineStr">
        <is>
          <t>0</t>
        </is>
      </c>
    </row>
    <row r="178">
      <c r="A178" t="inlineStr">
        <is>
          <t>The Bahamas</t>
        </is>
      </c>
      <c r="B178" t="inlineStr">
        <is>
          <t>Mangrove</t>
        </is>
      </c>
      <c r="C178" t="inlineStr">
        <is>
          <t>Conservation</t>
        </is>
      </c>
      <c r="D178" t="inlineStr"/>
      <c r="E178" t="inlineStr">
        <is>
          <t>Medium</t>
        </is>
      </c>
      <c r="F178" t="n">
        <v>20000</v>
      </c>
      <c r="G178" t="inlineStr">
        <is>
          <t>Opex breakeven</t>
        </is>
      </c>
      <c r="H178" t="n">
        <v>1338557.816306033</v>
      </c>
      <c r="I178" t="inlineStr">
        <is>
          <t>BHS</t>
        </is>
      </c>
      <c r="J178" t="n">
        <v>20000</v>
      </c>
      <c r="K178" t="inlineStr">
        <is>
          <t>The Bahamas Mangrove Conservation 20000</t>
        </is>
      </c>
      <c r="L178" t="inlineStr">
        <is>
          <t>15244089</t>
        </is>
      </c>
      <c r="M178" t="inlineStr">
        <is>
          <t>26575319</t>
        </is>
      </c>
      <c r="N178" t="n">
        <v>11.38844270624674</v>
      </c>
      <c r="O178" t="n">
        <v>19.85369528029719</v>
      </c>
      <c r="P178" t="inlineStr">
        <is>
          <t>1514218</t>
        </is>
      </c>
      <c r="Q178" t="inlineStr">
        <is>
          <t>1621367</t>
        </is>
      </c>
      <c r="R178" t="inlineStr">
        <is>
          <t>13729871</t>
        </is>
      </c>
      <c r="S178" t="inlineStr">
        <is>
          <t>24953953</t>
        </is>
      </c>
      <c r="T178" t="n">
        <v>1286844</v>
      </c>
      <c r="U178" t="n">
        <v>3412693</v>
      </c>
      <c r="V178" t="n">
        <v>6</v>
      </c>
      <c r="W178" t="n">
        <v>6</v>
      </c>
      <c r="X178" t="inlineStr">
        <is>
          <t>70000</t>
        </is>
      </c>
      <c r="Y178" t="inlineStr">
        <is>
          <t>70000</t>
        </is>
      </c>
      <c r="Z178" t="inlineStr">
        <is>
          <t>629559</t>
        </is>
      </c>
      <c r="AA178" t="inlineStr">
        <is>
          <t>667067</t>
        </is>
      </c>
      <c r="AB178" t="inlineStr">
        <is>
          <t>76963</t>
        </is>
      </c>
      <c r="AC178" t="inlineStr">
        <is>
          <t>80000</t>
        </is>
      </c>
      <c r="AD178" t="inlineStr">
        <is>
          <t>286112</t>
        </is>
      </c>
      <c r="AE178" t="inlineStr">
        <is>
          <t>309300</t>
        </is>
      </c>
      <c r="AF178" t="inlineStr">
        <is>
          <t>111125</t>
        </is>
      </c>
      <c r="AG178" t="inlineStr">
        <is>
          <t>125000</t>
        </is>
      </c>
      <c r="AH178" t="inlineStr">
        <is>
          <t>296010</t>
        </is>
      </c>
      <c r="AI178" t="inlineStr">
        <is>
          <t>320000</t>
        </is>
      </c>
      <c r="AJ178" t="inlineStr">
        <is>
          <t>44450</t>
        </is>
      </c>
      <c r="AK178" t="inlineStr">
        <is>
          <t>50000</t>
        </is>
      </c>
      <c r="AL178" t="inlineStr">
        <is>
          <t>0</t>
        </is>
      </c>
      <c r="AM178" t="inlineStr">
        <is>
          <t>0</t>
        </is>
      </c>
      <c r="AN178" t="n">
        <v>402322</v>
      </c>
      <c r="AO178" t="n">
        <v>666000</v>
      </c>
      <c r="AP178" t="inlineStr">
        <is>
          <t>11670391</t>
        </is>
      </c>
      <c r="AQ178" t="inlineStr">
        <is>
          <t>21471922</t>
        </is>
      </c>
      <c r="AR178" t="inlineStr">
        <is>
          <t>301131</t>
        </is>
      </c>
      <c r="AS178" t="inlineStr">
        <is>
          <t>546031</t>
        </is>
      </c>
      <c r="AT178" t="inlineStr">
        <is>
          <t>75812</t>
        </is>
      </c>
      <c r="AU178" t="inlineStr">
        <is>
          <t>120000</t>
        </is>
      </c>
      <c r="AV178" t="inlineStr">
        <is>
          <t>223062</t>
        </is>
      </c>
      <c r="AW178" t="inlineStr">
        <is>
          <t>400000</t>
        </is>
      </c>
      <c r="AX178" t="inlineStr">
        <is>
          <t>1057153</t>
        </is>
      </c>
      <c r="AY178" t="inlineStr">
        <is>
          <t>1750000</t>
        </is>
      </c>
      <c r="AZ178" t="n">
        <v>7.642031473626679</v>
      </c>
      <c r="BA178" t="n">
        <v>-24953953</v>
      </c>
      <c r="BB178" t="n">
        <v>-13729871</v>
      </c>
      <c r="BC178" t="inlineStr">
        <is>
          <t>0</t>
        </is>
      </c>
      <c r="BD178" t="inlineStr">
        <is>
          <t>0</t>
        </is>
      </c>
      <c r="BE178" t="n">
        <v>0</v>
      </c>
      <c r="BF178" t="inlineStr">
        <is>
          <t>402322</t>
        </is>
      </c>
      <c r="BG178" t="inlineStr">
        <is>
          <t>0</t>
        </is>
      </c>
      <c r="BH178" t="inlineStr">
        <is>
          <t>666000</t>
        </is>
      </c>
      <c r="BI178" t="inlineStr">
        <is>
          <t>0</t>
        </is>
      </c>
    </row>
    <row r="179">
      <c r="A179" t="inlineStr">
        <is>
          <t>The Bahamas</t>
        </is>
      </c>
      <c r="B179" t="inlineStr">
        <is>
          <t>Mangrove</t>
        </is>
      </c>
      <c r="C179" t="inlineStr">
        <is>
          <t>Conservation</t>
        </is>
      </c>
      <c r="D179" t="inlineStr"/>
      <c r="E179" t="inlineStr">
        <is>
          <t>Medium</t>
        </is>
      </c>
      <c r="F179" t="n">
        <v>20000</v>
      </c>
      <c r="G179" t="inlineStr">
        <is>
          <t>Market price</t>
        </is>
      </c>
      <c r="H179" t="n">
        <v>1338557.816306033</v>
      </c>
      <c r="I179" t="inlineStr">
        <is>
          <t>BHS</t>
        </is>
      </c>
      <c r="J179" t="n">
        <v>20000</v>
      </c>
      <c r="K179" t="inlineStr">
        <is>
          <t>The Bahamas Mangrove Conservation 20000</t>
        </is>
      </c>
      <c r="L179" t="inlineStr">
        <is>
          <t>49387659</t>
        </is>
      </c>
      <c r="M179" t="inlineStr">
        <is>
          <t>89394814</t>
        </is>
      </c>
      <c r="N179" t="n">
        <v>36.89617168445756</v>
      </c>
      <c r="O179" t="n">
        <v>66.78442493182659</v>
      </c>
      <c r="P179" t="inlineStr">
        <is>
          <t>1514218</t>
        </is>
      </c>
      <c r="Q179" t="inlineStr">
        <is>
          <t>1621367</t>
        </is>
      </c>
      <c r="R179" t="inlineStr">
        <is>
          <t>47873441</t>
        </is>
      </c>
      <c r="S179" t="inlineStr">
        <is>
          <t>87773447</t>
        </is>
      </c>
      <c r="T179" t="n">
        <v>1286844</v>
      </c>
      <c r="U179" t="n">
        <v>3412693</v>
      </c>
      <c r="V179" t="n">
        <v>18</v>
      </c>
      <c r="W179" t="n">
        <v>18</v>
      </c>
      <c r="X179" t="inlineStr">
        <is>
          <t>70000</t>
        </is>
      </c>
      <c r="Y179" t="inlineStr">
        <is>
          <t>70000</t>
        </is>
      </c>
      <c r="Z179" t="inlineStr">
        <is>
          <t>629559</t>
        </is>
      </c>
      <c r="AA179" t="inlineStr">
        <is>
          <t>667067</t>
        </is>
      </c>
      <c r="AB179" t="inlineStr">
        <is>
          <t>76963</t>
        </is>
      </c>
      <c r="AC179" t="inlineStr">
        <is>
          <t>80000</t>
        </is>
      </c>
      <c r="AD179" t="inlineStr">
        <is>
          <t>286112</t>
        </is>
      </c>
      <c r="AE179" t="inlineStr">
        <is>
          <t>309300</t>
        </is>
      </c>
      <c r="AF179" t="inlineStr">
        <is>
          <t>111125</t>
        </is>
      </c>
      <c r="AG179" t="inlineStr">
        <is>
          <t>125000</t>
        </is>
      </c>
      <c r="AH179" t="inlineStr">
        <is>
          <t>296010</t>
        </is>
      </c>
      <c r="AI179" t="inlineStr">
        <is>
          <t>320000</t>
        </is>
      </c>
      <c r="AJ179" t="inlineStr">
        <is>
          <t>44450</t>
        </is>
      </c>
      <c r="AK179" t="inlineStr">
        <is>
          <t>50000</t>
        </is>
      </c>
      <c r="AL179" t="inlineStr">
        <is>
          <t>0</t>
        </is>
      </c>
      <c r="AM179" t="inlineStr">
        <is>
          <t>0</t>
        </is>
      </c>
      <c r="AN179" t="n">
        <v>402322</v>
      </c>
      <c r="AO179" t="n">
        <v>666000</v>
      </c>
      <c r="AP179" t="inlineStr">
        <is>
          <t>45813961</t>
        </is>
      </c>
      <c r="AQ179" t="inlineStr">
        <is>
          <t>84291416</t>
        </is>
      </c>
      <c r="AR179" t="inlineStr">
        <is>
          <t>301131</t>
        </is>
      </c>
      <c r="AS179" t="inlineStr">
        <is>
          <t>546031</t>
        </is>
      </c>
      <c r="AT179" t="inlineStr">
        <is>
          <t>75812</t>
        </is>
      </c>
      <c r="AU179" t="inlineStr">
        <is>
          <t>120000</t>
        </is>
      </c>
      <c r="AV179" t="inlineStr">
        <is>
          <t>223062</t>
        </is>
      </c>
      <c r="AW179" t="inlineStr">
        <is>
          <t>400000</t>
        </is>
      </c>
      <c r="AX179" t="inlineStr">
        <is>
          <t>1057153</t>
        </is>
      </c>
      <c r="AY179" t="inlineStr">
        <is>
          <t>1750000</t>
        </is>
      </c>
      <c r="AZ179" t="n">
        <v>30</v>
      </c>
      <c r="BA179" t="n">
        <v>-87773447</v>
      </c>
      <c r="BB179" t="n">
        <v>-47873441</v>
      </c>
      <c r="BC179" t="inlineStr">
        <is>
          <t>0</t>
        </is>
      </c>
      <c r="BD179" t="inlineStr">
        <is>
          <t>0</t>
        </is>
      </c>
      <c r="BE179" t="n">
        <v>0</v>
      </c>
      <c r="BF179" t="inlineStr">
        <is>
          <t>402322</t>
        </is>
      </c>
      <c r="BG179" t="inlineStr">
        <is>
          <t>0</t>
        </is>
      </c>
      <c r="BH179" t="inlineStr">
        <is>
          <t>666000</t>
        </is>
      </c>
      <c r="BI179" t="inlineStr">
        <is>
          <t>0</t>
        </is>
      </c>
    </row>
    <row r="180">
      <c r="A180" t="inlineStr">
        <is>
          <t>The Bahamas</t>
        </is>
      </c>
      <c r="B180" t="inlineStr">
        <is>
          <t>Mangrove</t>
        </is>
      </c>
      <c r="C180" t="inlineStr">
        <is>
          <t>Conservation</t>
        </is>
      </c>
      <c r="D180" t="inlineStr"/>
      <c r="E180" t="inlineStr">
        <is>
          <t>Large</t>
        </is>
      </c>
      <c r="F180" t="n">
        <v>40000</v>
      </c>
      <c r="G180" t="inlineStr">
        <is>
          <t>Opex breakeven</t>
        </is>
      </c>
      <c r="H180" t="n">
        <v>1338557.816306033</v>
      </c>
      <c r="I180" t="inlineStr">
        <is>
          <t>BHS</t>
        </is>
      </c>
      <c r="J180" t="n">
        <v>20000</v>
      </c>
      <c r="K180" t="inlineStr">
        <is>
          <t>The Bahamas Mangrove Conservation 40000</t>
        </is>
      </c>
      <c r="L180" t="inlineStr">
        <is>
          <t>22073111</t>
        </is>
      </c>
      <c r="M180" t="inlineStr">
        <is>
          <t>38715843</t>
        </is>
      </c>
      <c r="N180" t="n">
        <v>16.49021860028006</v>
      </c>
      <c r="O180" t="n">
        <v>28.92354930685223</v>
      </c>
      <c r="P180" t="inlineStr">
        <is>
          <t>1891626</t>
        </is>
      </c>
      <c r="Q180" t="inlineStr">
        <is>
          <t>2022783</t>
        </is>
      </c>
      <c r="R180" t="inlineStr">
        <is>
          <t>20181485</t>
        </is>
      </c>
      <c r="S180" t="inlineStr">
        <is>
          <t>36693060</t>
        </is>
      </c>
      <c r="T180" t="n">
        <v>1286844</v>
      </c>
      <c r="U180" t="n">
        <v>6825387</v>
      </c>
      <c r="V180" t="n">
        <v>4</v>
      </c>
      <c r="W180" t="n">
        <v>4</v>
      </c>
      <c r="X180" t="inlineStr">
        <is>
          <t>70000</t>
        </is>
      </c>
      <c r="Y180" t="inlineStr">
        <is>
          <t>70000</t>
        </is>
      </c>
      <c r="Z180" t="inlineStr">
        <is>
          <t>786949</t>
        </is>
      </c>
      <c r="AA180" t="inlineStr">
        <is>
          <t>833833</t>
        </is>
      </c>
      <c r="AB180" t="inlineStr">
        <is>
          <t>153925</t>
        </is>
      </c>
      <c r="AC180" t="inlineStr">
        <is>
          <t>160000</t>
        </is>
      </c>
      <c r="AD180" t="inlineStr">
        <is>
          <t>429168</t>
        </is>
      </c>
      <c r="AE180" t="inlineStr">
        <is>
          <t>463950</t>
        </is>
      </c>
      <c r="AF180" t="inlineStr">
        <is>
          <t>111125</t>
        </is>
      </c>
      <c r="AG180" t="inlineStr">
        <is>
          <t>125000</t>
        </is>
      </c>
      <c r="AH180" t="inlineStr">
        <is>
          <t>296010</t>
        </is>
      </c>
      <c r="AI180" t="inlineStr">
        <is>
          <t>320000</t>
        </is>
      </c>
      <c r="AJ180" t="inlineStr">
        <is>
          <t>44450</t>
        </is>
      </c>
      <c r="AK180" t="inlineStr">
        <is>
          <t>50000</t>
        </is>
      </c>
      <c r="AL180" t="inlineStr">
        <is>
          <t>0</t>
        </is>
      </c>
      <c r="AM180" t="inlineStr">
        <is>
          <t>0</t>
        </is>
      </c>
      <c r="AN180" t="n">
        <v>804645</v>
      </c>
      <c r="AO180" t="n">
        <v>1332000</v>
      </c>
      <c r="AP180" t="inlineStr">
        <is>
          <t>17154264</t>
        </is>
      </c>
      <c r="AQ180" t="inlineStr">
        <is>
          <t>31561498</t>
        </is>
      </c>
      <c r="AR180" t="inlineStr">
        <is>
          <t>602261</t>
        </is>
      </c>
      <c r="AS180" t="inlineStr">
        <is>
          <t>1092062</t>
        </is>
      </c>
      <c r="AT180" t="inlineStr">
        <is>
          <t>75812</t>
        </is>
      </c>
      <c r="AU180" t="inlineStr">
        <is>
          <t>120000</t>
        </is>
      </c>
      <c r="AV180" t="inlineStr">
        <is>
          <t>223062</t>
        </is>
      </c>
      <c r="AW180" t="inlineStr">
        <is>
          <t>400000</t>
        </is>
      </c>
      <c r="AX180" t="inlineStr">
        <is>
          <t>1321441</t>
        </is>
      </c>
      <c r="AY180" t="inlineStr">
        <is>
          <t>2187500</t>
        </is>
      </c>
      <c r="AZ180" t="n">
        <v>5.616496769097181</v>
      </c>
      <c r="BA180" t="n">
        <v>-36693060</v>
      </c>
      <c r="BB180" t="n">
        <v>-20181485</v>
      </c>
      <c r="BC180" t="inlineStr">
        <is>
          <t>0</t>
        </is>
      </c>
      <c r="BD180" t="inlineStr">
        <is>
          <t>0</t>
        </is>
      </c>
      <c r="BE180" t="n">
        <v>0</v>
      </c>
      <c r="BF180" t="inlineStr">
        <is>
          <t>804645</t>
        </is>
      </c>
      <c r="BG180" t="inlineStr">
        <is>
          <t>0</t>
        </is>
      </c>
      <c r="BH180" t="inlineStr">
        <is>
          <t>1332000</t>
        </is>
      </c>
      <c r="BI180" t="inlineStr">
        <is>
          <t>0</t>
        </is>
      </c>
    </row>
    <row r="181">
      <c r="A181" t="inlineStr">
        <is>
          <t>The Bahamas</t>
        </is>
      </c>
      <c r="B181" t="inlineStr">
        <is>
          <t>Mangrove</t>
        </is>
      </c>
      <c r="C181" t="inlineStr">
        <is>
          <t>Conservation</t>
        </is>
      </c>
      <c r="D181" t="inlineStr"/>
      <c r="E181" t="inlineStr">
        <is>
          <t>Large</t>
        </is>
      </c>
      <c r="F181" t="n">
        <v>40000</v>
      </c>
      <c r="G181" t="inlineStr">
        <is>
          <t>Market price</t>
        </is>
      </c>
      <c r="H181" t="n">
        <v>1338557.816306033</v>
      </c>
      <c r="I181" t="inlineStr">
        <is>
          <t>BHS</t>
        </is>
      </c>
      <c r="J181" t="n">
        <v>20000</v>
      </c>
      <c r="K181" t="inlineStr">
        <is>
          <t>The Bahamas Mangrove Conservation 40000</t>
        </is>
      </c>
      <c r="L181" t="inlineStr">
        <is>
          <t>96546769</t>
        </is>
      </c>
      <c r="M181" t="inlineStr">
        <is>
          <t>175737178</t>
        </is>
      </c>
      <c r="N181" t="n">
        <v>72.12745525362246</v>
      </c>
      <c r="O181" t="n">
        <v>131.2884478049481</v>
      </c>
      <c r="P181" t="inlineStr">
        <is>
          <t>1891626</t>
        </is>
      </c>
      <c r="Q181" t="inlineStr">
        <is>
          <t>2022783</t>
        </is>
      </c>
      <c r="R181" t="inlineStr">
        <is>
          <t>94655143</t>
        </is>
      </c>
      <c r="S181" t="inlineStr">
        <is>
          <t>173714394</t>
        </is>
      </c>
      <c r="T181" t="n">
        <v>1286844</v>
      </c>
      <c r="U181" t="n">
        <v>6825387</v>
      </c>
      <c r="V181" t="n">
        <v>18</v>
      </c>
      <c r="W181" t="n">
        <v>18</v>
      </c>
      <c r="X181" t="inlineStr">
        <is>
          <t>70000</t>
        </is>
      </c>
      <c r="Y181" t="inlineStr">
        <is>
          <t>70000</t>
        </is>
      </c>
      <c r="Z181" t="inlineStr">
        <is>
          <t>786949</t>
        </is>
      </c>
      <c r="AA181" t="inlineStr">
        <is>
          <t>833833</t>
        </is>
      </c>
      <c r="AB181" t="inlineStr">
        <is>
          <t>153925</t>
        </is>
      </c>
      <c r="AC181" t="inlineStr">
        <is>
          <t>160000</t>
        </is>
      </c>
      <c r="AD181" t="inlineStr">
        <is>
          <t>429168</t>
        </is>
      </c>
      <c r="AE181" t="inlineStr">
        <is>
          <t>463950</t>
        </is>
      </c>
      <c r="AF181" t="inlineStr">
        <is>
          <t>111125</t>
        </is>
      </c>
      <c r="AG181" t="inlineStr">
        <is>
          <t>125000</t>
        </is>
      </c>
      <c r="AH181" t="inlineStr">
        <is>
          <t>296010</t>
        </is>
      </c>
      <c r="AI181" t="inlineStr">
        <is>
          <t>320000</t>
        </is>
      </c>
      <c r="AJ181" t="inlineStr">
        <is>
          <t>44450</t>
        </is>
      </c>
      <c r="AK181" t="inlineStr">
        <is>
          <t>50000</t>
        </is>
      </c>
      <c r="AL181" t="inlineStr">
        <is>
          <t>0</t>
        </is>
      </c>
      <c r="AM181" t="inlineStr">
        <is>
          <t>0</t>
        </is>
      </c>
      <c r="AN181" t="n">
        <v>804645</v>
      </c>
      <c r="AO181" t="n">
        <v>1332000</v>
      </c>
      <c r="AP181" t="inlineStr">
        <is>
          <t>91627922</t>
        </is>
      </c>
      <c r="AQ181" t="inlineStr">
        <is>
          <t>168582832</t>
        </is>
      </c>
      <c r="AR181" t="inlineStr">
        <is>
          <t>602261</t>
        </is>
      </c>
      <c r="AS181" t="inlineStr">
        <is>
          <t>1092062</t>
        </is>
      </c>
      <c r="AT181" t="inlineStr">
        <is>
          <t>75812</t>
        </is>
      </c>
      <c r="AU181" t="inlineStr">
        <is>
          <t>120000</t>
        </is>
      </c>
      <c r="AV181" t="inlineStr">
        <is>
          <t>223062</t>
        </is>
      </c>
      <c r="AW181" t="inlineStr">
        <is>
          <t>400000</t>
        </is>
      </c>
      <c r="AX181" t="inlineStr">
        <is>
          <t>1321441</t>
        </is>
      </c>
      <c r="AY181" t="inlineStr">
        <is>
          <t>2187500</t>
        </is>
      </c>
      <c r="AZ181" t="n">
        <v>30</v>
      </c>
      <c r="BA181" t="n">
        <v>-173714394</v>
      </c>
      <c r="BB181" t="n">
        <v>-94655143</v>
      </c>
      <c r="BC181" t="inlineStr">
        <is>
          <t>0</t>
        </is>
      </c>
      <c r="BD181" t="inlineStr">
        <is>
          <t>0</t>
        </is>
      </c>
      <c r="BE181" t="n">
        <v>0</v>
      </c>
      <c r="BF181" t="inlineStr">
        <is>
          <t>804645</t>
        </is>
      </c>
      <c r="BG181" t="inlineStr">
        <is>
          <t>0</t>
        </is>
      </c>
      <c r="BH181" t="inlineStr">
        <is>
          <t>1332000</t>
        </is>
      </c>
      <c r="BI181" t="inlineStr">
        <is>
          <t>0</t>
        </is>
      </c>
    </row>
    <row r="182">
      <c r="A182" t="inlineStr">
        <is>
          <t>The Bahamas</t>
        </is>
      </c>
      <c r="B182" t="inlineStr">
        <is>
          <t>Seagrass</t>
        </is>
      </c>
      <c r="C182" t="inlineStr">
        <is>
          <t>Restoration</t>
        </is>
      </c>
      <c r="D182" t="inlineStr">
        <is>
          <t>Planting</t>
        </is>
      </c>
      <c r="E182" t="inlineStr">
        <is>
          <t>Small</t>
        </is>
      </c>
      <c r="F182" t="n">
        <v>100</v>
      </c>
      <c r="G182" t="inlineStr">
        <is>
          <t>Opex breakeven</t>
        </is>
      </c>
      <c r="H182" t="n">
        <v>1338557.816306033</v>
      </c>
      <c r="I182" t="inlineStr">
        <is>
          <t>BHS</t>
        </is>
      </c>
      <c r="J182" t="n">
        <v>500</v>
      </c>
      <c r="K182" t="inlineStr">
        <is>
          <t>The Bahamas Seagrass Restoration 100</t>
        </is>
      </c>
      <c r="L182" t="inlineStr">
        <is>
          <t>29330163</t>
        </is>
      </c>
      <c r="M182" t="inlineStr">
        <is>
          <t>44202455</t>
        </is>
      </c>
      <c r="N182" t="n">
        <v>21.91176402147599</v>
      </c>
      <c r="O182" t="n">
        <v>33.02244733961797</v>
      </c>
      <c r="P182" t="inlineStr">
        <is>
          <t>8002797</t>
        </is>
      </c>
      <c r="Q182" t="inlineStr">
        <is>
          <t>8920136</t>
        </is>
      </c>
      <c r="R182" t="inlineStr">
        <is>
          <t>21327365</t>
        </is>
      </c>
      <c r="S182" t="inlineStr">
        <is>
          <t>35282319</t>
        </is>
      </c>
      <c r="T182" t="n">
        <v>16322</v>
      </c>
      <c r="U182" t="n">
        <v>2523</v>
      </c>
      <c r="V182" t="n">
        <v>14533</v>
      </c>
      <c r="W182" t="n">
        <v>14533</v>
      </c>
      <c r="X182" t="inlineStr">
        <is>
          <t>70000</t>
        </is>
      </c>
      <c r="Y182" t="inlineStr">
        <is>
          <t>70000</t>
        </is>
      </c>
      <c r="Z182" t="inlineStr">
        <is>
          <t>629559</t>
        </is>
      </c>
      <c r="AA182" t="inlineStr">
        <is>
          <t>667067</t>
        </is>
      </c>
      <c r="AB182" t="inlineStr">
        <is>
          <t>76963</t>
        </is>
      </c>
      <c r="AC182" t="inlineStr">
        <is>
          <t>80000</t>
        </is>
      </c>
      <c r="AD182" t="inlineStr">
        <is>
          <t>286112</t>
        </is>
      </c>
      <c r="AE182" t="inlineStr">
        <is>
          <t>309300</t>
        </is>
      </c>
      <c r="AF182" t="inlineStr">
        <is>
          <t>111125</t>
        </is>
      </c>
      <c r="AG182" t="inlineStr">
        <is>
          <t>125000</t>
        </is>
      </c>
      <c r="AH182" t="inlineStr">
        <is>
          <t>296010</t>
        </is>
      </c>
      <c r="AI182" t="inlineStr">
        <is>
          <t>320000</t>
        </is>
      </c>
      <c r="AJ182" t="inlineStr">
        <is>
          <t>44450</t>
        </is>
      </c>
      <c r="AK182" t="inlineStr">
        <is>
          <t>50000</t>
        </is>
      </c>
      <c r="AL182" t="inlineStr">
        <is>
          <t>6488580</t>
        </is>
      </c>
      <c r="AM182" t="inlineStr">
        <is>
          <t>7298770</t>
        </is>
      </c>
      <c r="AN182" t="n">
        <v>1842834</v>
      </c>
      <c r="AO182" t="n">
        <v>2417705</v>
      </c>
      <c r="AP182" t="inlineStr">
        <is>
          <t>18128260</t>
        </is>
      </c>
      <c r="AQ182" t="inlineStr">
        <is>
          <t>30594211</t>
        </is>
      </c>
      <c r="AR182" t="inlineStr">
        <is>
          <t>244</t>
        </is>
      </c>
      <c r="AS182" t="inlineStr">
        <is>
          <t>404</t>
        </is>
      </c>
      <c r="AT182" t="inlineStr">
        <is>
          <t>75812</t>
        </is>
      </c>
      <c r="AU182" t="inlineStr">
        <is>
          <t>120000</t>
        </is>
      </c>
      <c r="AV182" t="inlineStr">
        <is>
          <t>223062</t>
        </is>
      </c>
      <c r="AW182" t="inlineStr">
        <is>
          <t>400000</t>
        </is>
      </c>
      <c r="AX182" t="inlineStr">
        <is>
          <t>1057153</t>
        </is>
      </c>
      <c r="AY182" t="inlineStr">
        <is>
          <t>1750000</t>
        </is>
      </c>
      <c r="AZ182" t="n">
        <v>15197.69470115829</v>
      </c>
      <c r="BA182" t="n">
        <v>-35282319</v>
      </c>
      <c r="BB182" t="n">
        <v>-21327365</v>
      </c>
      <c r="BC182" t="inlineStr">
        <is>
          <t>0</t>
        </is>
      </c>
      <c r="BD182" t="inlineStr">
        <is>
          <t>0</t>
        </is>
      </c>
      <c r="BE182" t="n">
        <v>0</v>
      </c>
      <c r="BF182" t="inlineStr">
        <is>
          <t>402322</t>
        </is>
      </c>
      <c r="BG182" t="inlineStr">
        <is>
          <t>1440512</t>
        </is>
      </c>
      <c r="BH182" t="inlineStr">
        <is>
          <t>666000</t>
        </is>
      </c>
      <c r="BI182" t="inlineStr">
        <is>
          <t>1751705</t>
        </is>
      </c>
    </row>
    <row r="183">
      <c r="A183" t="inlineStr">
        <is>
          <t>The Bahamas</t>
        </is>
      </c>
      <c r="B183" t="inlineStr">
        <is>
          <t>Seagrass</t>
        </is>
      </c>
      <c r="C183" t="inlineStr">
        <is>
          <t>Restoration</t>
        </is>
      </c>
      <c r="D183" t="inlineStr">
        <is>
          <t>Planting</t>
        </is>
      </c>
      <c r="E183" t="inlineStr">
        <is>
          <t>Small</t>
        </is>
      </c>
      <c r="F183" t="n">
        <v>100</v>
      </c>
      <c r="G183" t="inlineStr">
        <is>
          <t>Market price</t>
        </is>
      </c>
      <c r="H183" t="n">
        <v>1338557.816306033</v>
      </c>
      <c r="I183" t="inlineStr">
        <is>
          <t>BHS</t>
        </is>
      </c>
      <c r="J183" t="n">
        <v>500</v>
      </c>
      <c r="K183" t="inlineStr">
        <is>
          <t>The Bahamas Seagrass Restoration 100</t>
        </is>
      </c>
      <c r="L183" t="inlineStr">
        <is>
          <t>11237687</t>
        </is>
      </c>
      <c r="M183" t="inlineStr">
        <is>
          <t>13668637</t>
        </is>
      </c>
      <c r="N183" t="n">
        <v>8.395369152609497</v>
      </c>
      <c r="O183" t="n">
        <v>10.21146552916244</v>
      </c>
      <c r="P183" t="inlineStr">
        <is>
          <t>8002797</t>
        </is>
      </c>
      <c r="Q183" t="inlineStr">
        <is>
          <t>8920136</t>
        </is>
      </c>
      <c r="R183" t="inlineStr">
        <is>
          <t>3234890</t>
        </is>
      </c>
      <c r="S183" t="inlineStr">
        <is>
          <t>4748501</t>
        </is>
      </c>
      <c r="T183" t="n">
        <v>16322</v>
      </c>
      <c r="U183" t="n">
        <v>2523</v>
      </c>
      <c r="V183" t="n">
        <v>5568</v>
      </c>
      <c r="W183" t="n">
        <v>5568</v>
      </c>
      <c r="X183" t="inlineStr">
        <is>
          <t>70000</t>
        </is>
      </c>
      <c r="Y183" t="inlineStr">
        <is>
          <t>70000</t>
        </is>
      </c>
      <c r="Z183" t="inlineStr">
        <is>
          <t>629559</t>
        </is>
      </c>
      <c r="AA183" t="inlineStr">
        <is>
          <t>667067</t>
        </is>
      </c>
      <c r="AB183" t="inlineStr">
        <is>
          <t>76963</t>
        </is>
      </c>
      <c r="AC183" t="inlineStr">
        <is>
          <t>80000</t>
        </is>
      </c>
      <c r="AD183" t="inlineStr">
        <is>
          <t>286112</t>
        </is>
      </c>
      <c r="AE183" t="inlineStr">
        <is>
          <t>309300</t>
        </is>
      </c>
      <c r="AF183" t="inlineStr">
        <is>
          <t>111125</t>
        </is>
      </c>
      <c r="AG183" t="inlineStr">
        <is>
          <t>125000</t>
        </is>
      </c>
      <c r="AH183" t="inlineStr">
        <is>
          <t>296010</t>
        </is>
      </c>
      <c r="AI183" t="inlineStr">
        <is>
          <t>320000</t>
        </is>
      </c>
      <c r="AJ183" t="inlineStr">
        <is>
          <t>44450</t>
        </is>
      </c>
      <c r="AK183" t="inlineStr">
        <is>
          <t>50000</t>
        </is>
      </c>
      <c r="AL183" t="inlineStr">
        <is>
          <t>6488580</t>
        </is>
      </c>
      <c r="AM183" t="inlineStr">
        <is>
          <t>7298770</t>
        </is>
      </c>
      <c r="AN183" t="n">
        <v>1842834</v>
      </c>
      <c r="AO183" t="n">
        <v>2417705</v>
      </c>
      <c r="AP183" t="inlineStr">
        <is>
          <t>35785</t>
        </is>
      </c>
      <c r="AQ183" t="inlineStr">
        <is>
          <t>60392</t>
        </is>
      </c>
      <c r="AR183" t="inlineStr">
        <is>
          <t>244</t>
        </is>
      </c>
      <c r="AS183" t="inlineStr">
        <is>
          <t>404</t>
        </is>
      </c>
      <c r="AT183" t="inlineStr">
        <is>
          <t>75812</t>
        </is>
      </c>
      <c r="AU183" t="inlineStr">
        <is>
          <t>120000</t>
        </is>
      </c>
      <c r="AV183" t="inlineStr">
        <is>
          <t>223062</t>
        </is>
      </c>
      <c r="AW183" t="inlineStr">
        <is>
          <t>400000</t>
        </is>
      </c>
      <c r="AX183" t="inlineStr">
        <is>
          <t>1057153</t>
        </is>
      </c>
      <c r="AY183" t="inlineStr">
        <is>
          <t>1750000</t>
        </is>
      </c>
      <c r="AZ183" t="n">
        <v>30</v>
      </c>
      <c r="BA183" t="n">
        <v>-4748501</v>
      </c>
      <c r="BB183" t="n">
        <v>-3234890</v>
      </c>
      <c r="BC183" t="inlineStr">
        <is>
          <t>0</t>
        </is>
      </c>
      <c r="BD183" t="inlineStr">
        <is>
          <t>0</t>
        </is>
      </c>
      <c r="BE183" t="n">
        <v>0</v>
      </c>
      <c r="BF183" t="inlineStr">
        <is>
          <t>402322</t>
        </is>
      </c>
      <c r="BG183" t="inlineStr">
        <is>
          <t>1440512</t>
        </is>
      </c>
      <c r="BH183" t="inlineStr">
        <is>
          <t>666000</t>
        </is>
      </c>
      <c r="BI183" t="inlineStr">
        <is>
          <t>1751705</t>
        </is>
      </c>
    </row>
    <row r="184">
      <c r="A184" t="inlineStr">
        <is>
          <t>The Bahamas</t>
        </is>
      </c>
      <c r="B184" t="inlineStr">
        <is>
          <t>Seagrass</t>
        </is>
      </c>
      <c r="C184" t="inlineStr">
        <is>
          <t>Restoration</t>
        </is>
      </c>
      <c r="D184" t="inlineStr">
        <is>
          <t>Planting</t>
        </is>
      </c>
      <c r="E184" t="inlineStr">
        <is>
          <t>Medium</t>
        </is>
      </c>
      <c r="F184" t="n">
        <v>500</v>
      </c>
      <c r="G184" t="inlineStr">
        <is>
          <t>Opex breakeven</t>
        </is>
      </c>
      <c r="H184" t="n">
        <v>1338557.816306033</v>
      </c>
      <c r="I184" t="inlineStr">
        <is>
          <t>BHS</t>
        </is>
      </c>
      <c r="J184" t="n">
        <v>500</v>
      </c>
      <c r="K184" t="inlineStr">
        <is>
          <t>The Bahamas Seagrass Restoration 500</t>
        </is>
      </c>
      <c r="L184" t="inlineStr">
        <is>
          <t>92157038</t>
        </is>
      </c>
      <c r="M184" t="inlineStr">
        <is>
          <t>135028367</t>
        </is>
      </c>
      <c r="N184" t="n">
        <v>68.84800706952073</v>
      </c>
      <c r="O184" t="n">
        <v>100.8760065162016</v>
      </c>
      <c r="P184" t="inlineStr">
        <is>
          <t>33333214</t>
        </is>
      </c>
      <c r="Q184" t="inlineStr">
        <is>
          <t>38115215</t>
        </is>
      </c>
      <c r="R184" t="inlineStr">
        <is>
          <t>58823824</t>
        </is>
      </c>
      <c r="S184" t="inlineStr">
        <is>
          <t>96913152</t>
        </is>
      </c>
      <c r="T184" t="n">
        <v>16322</v>
      </c>
      <c r="U184" t="n">
        <v>12298</v>
      </c>
      <c r="V184" t="n">
        <v>9367</v>
      </c>
      <c r="W184" t="n">
        <v>9367</v>
      </c>
      <c r="X184" t="inlineStr">
        <is>
          <t>70000</t>
        </is>
      </c>
      <c r="Y184" t="inlineStr">
        <is>
          <t>70000</t>
        </is>
      </c>
      <c r="Z184" t="inlineStr">
        <is>
          <t>629559</t>
        </is>
      </c>
      <c r="AA184" t="inlineStr">
        <is>
          <t>667067</t>
        </is>
      </c>
      <c r="AB184" t="inlineStr">
        <is>
          <t>76963</t>
        </is>
      </c>
      <c r="AC184" t="inlineStr">
        <is>
          <t>80000</t>
        </is>
      </c>
      <c r="AD184" t="inlineStr">
        <is>
          <t>286112</t>
        </is>
      </c>
      <c r="AE184" t="inlineStr">
        <is>
          <t>309300</t>
        </is>
      </c>
      <c r="AF184" t="inlineStr">
        <is>
          <t>111125</t>
        </is>
      </c>
      <c r="AG184" t="inlineStr">
        <is>
          <t>125000</t>
        </is>
      </c>
      <c r="AH184" t="inlineStr">
        <is>
          <t>296010</t>
        </is>
      </c>
      <c r="AI184" t="inlineStr">
        <is>
          <t>320000</t>
        </is>
      </c>
      <c r="AJ184" t="inlineStr">
        <is>
          <t>44450</t>
        </is>
      </c>
      <c r="AK184" t="inlineStr">
        <is>
          <t>50000</t>
        </is>
      </c>
      <c r="AL184" t="inlineStr">
        <is>
          <t>31818996</t>
        </is>
      </c>
      <c r="AM184" t="inlineStr">
        <is>
          <t>36493848</t>
        </is>
      </c>
      <c r="AN184" t="n">
        <v>7466371</v>
      </c>
      <c r="AO184" t="n">
        <v>9424524</v>
      </c>
      <c r="AP184" t="inlineStr">
        <is>
          <t>50000250</t>
        </is>
      </c>
      <c r="AQ184" t="inlineStr">
        <is>
          <t>85216661</t>
        </is>
      </c>
      <c r="AR184" t="inlineStr">
        <is>
          <t>1176</t>
        </is>
      </c>
      <c r="AS184" t="inlineStr">
        <is>
          <t>1968</t>
        </is>
      </c>
      <c r="AT184" t="inlineStr">
        <is>
          <t>75812</t>
        </is>
      </c>
      <c r="AU184" t="inlineStr">
        <is>
          <t>120000</t>
        </is>
      </c>
      <c r="AV184" t="inlineStr">
        <is>
          <t>223062</t>
        </is>
      </c>
      <c r="AW184" t="inlineStr">
        <is>
          <t>400000</t>
        </is>
      </c>
      <c r="AX184" t="inlineStr">
        <is>
          <t>1057153</t>
        </is>
      </c>
      <c r="AY184" t="inlineStr">
        <is>
          <t>1750000</t>
        </is>
      </c>
      <c r="AZ184" t="n">
        <v>8653.397973235153</v>
      </c>
      <c r="BA184" t="n">
        <v>-96913152</v>
      </c>
      <c r="BB184" t="n">
        <v>-58823824</v>
      </c>
      <c r="BC184" t="inlineStr">
        <is>
          <t>0</t>
        </is>
      </c>
      <c r="BD184" t="inlineStr">
        <is>
          <t>0</t>
        </is>
      </c>
      <c r="BE184" t="n">
        <v>0</v>
      </c>
      <c r="BF184" t="inlineStr">
        <is>
          <t>402322</t>
        </is>
      </c>
      <c r="BG184" t="inlineStr">
        <is>
          <t>7064049</t>
        </is>
      </c>
      <c r="BH184" t="inlineStr">
        <is>
          <t>666000</t>
        </is>
      </c>
      <c r="BI184" t="inlineStr">
        <is>
          <t>8758524</t>
        </is>
      </c>
    </row>
    <row r="185">
      <c r="A185" t="inlineStr">
        <is>
          <t>The Bahamas</t>
        </is>
      </c>
      <c r="B185" t="inlineStr">
        <is>
          <t>Seagrass</t>
        </is>
      </c>
      <c r="C185" t="inlineStr">
        <is>
          <t>Restoration</t>
        </is>
      </c>
      <c r="D185" t="inlineStr">
        <is>
          <t>Planting</t>
        </is>
      </c>
      <c r="E185" t="inlineStr">
        <is>
          <t>Medium</t>
        </is>
      </c>
      <c r="F185" t="n">
        <v>500</v>
      </c>
      <c r="G185" t="inlineStr">
        <is>
          <t>Market price</t>
        </is>
      </c>
      <c r="H185" t="n">
        <v>1338557.816306033</v>
      </c>
      <c r="I185" t="inlineStr">
        <is>
          <t>BHS</t>
        </is>
      </c>
      <c r="J185" t="n">
        <v>500</v>
      </c>
      <c r="K185" t="inlineStr">
        <is>
          <t>The Bahamas Seagrass Restoration 500</t>
        </is>
      </c>
      <c r="L185" t="inlineStr">
        <is>
          <t>42330132</t>
        </is>
      </c>
      <c r="M185" t="inlineStr">
        <is>
          <t>50107139</t>
        </is>
      </c>
      <c r="N185" t="n">
        <v>31.62368594344087</v>
      </c>
      <c r="O185" t="n">
        <v>37.4336755496141</v>
      </c>
      <c r="P185" t="inlineStr">
        <is>
          <t>33333214</t>
        </is>
      </c>
      <c r="Q185" t="inlineStr">
        <is>
          <t>38115215</t>
        </is>
      </c>
      <c r="R185" t="inlineStr">
        <is>
          <t>8996917</t>
        </is>
      </c>
      <c r="S185" t="inlineStr">
        <is>
          <t>11991924</t>
        </is>
      </c>
      <c r="T185" t="n">
        <v>16322</v>
      </c>
      <c r="U185" t="n">
        <v>12298</v>
      </c>
      <c r="V185" t="n">
        <v>4303</v>
      </c>
      <c r="W185" t="n">
        <v>4303</v>
      </c>
      <c r="X185" t="inlineStr">
        <is>
          <t>70000</t>
        </is>
      </c>
      <c r="Y185" t="inlineStr">
        <is>
          <t>70000</t>
        </is>
      </c>
      <c r="Z185" t="inlineStr">
        <is>
          <t>629559</t>
        </is>
      </c>
      <c r="AA185" t="inlineStr">
        <is>
          <t>667067</t>
        </is>
      </c>
      <c r="AB185" t="inlineStr">
        <is>
          <t>76963</t>
        </is>
      </c>
      <c r="AC185" t="inlineStr">
        <is>
          <t>80000</t>
        </is>
      </c>
      <c r="AD185" t="inlineStr">
        <is>
          <t>286112</t>
        </is>
      </c>
      <c r="AE185" t="inlineStr">
        <is>
          <t>309300</t>
        </is>
      </c>
      <c r="AF185" t="inlineStr">
        <is>
          <t>111125</t>
        </is>
      </c>
      <c r="AG185" t="inlineStr">
        <is>
          <t>125000</t>
        </is>
      </c>
      <c r="AH185" t="inlineStr">
        <is>
          <t>296010</t>
        </is>
      </c>
      <c r="AI185" t="inlineStr">
        <is>
          <t>320000</t>
        </is>
      </c>
      <c r="AJ185" t="inlineStr">
        <is>
          <t>44450</t>
        </is>
      </c>
      <c r="AK185" t="inlineStr">
        <is>
          <t>50000</t>
        </is>
      </c>
      <c r="AL185" t="inlineStr">
        <is>
          <t>31818996</t>
        </is>
      </c>
      <c r="AM185" t="inlineStr">
        <is>
          <t>36493848</t>
        </is>
      </c>
      <c r="AN185" t="n">
        <v>7466371</v>
      </c>
      <c r="AO185" t="n">
        <v>9424524</v>
      </c>
      <c r="AP185" t="inlineStr">
        <is>
          <t>173343</t>
        </is>
      </c>
      <c r="AQ185" t="inlineStr">
        <is>
          <t>295433</t>
        </is>
      </c>
      <c r="AR185" t="inlineStr">
        <is>
          <t>1176</t>
        </is>
      </c>
      <c r="AS185" t="inlineStr">
        <is>
          <t>1968</t>
        </is>
      </c>
      <c r="AT185" t="inlineStr">
        <is>
          <t>75812</t>
        </is>
      </c>
      <c r="AU185" t="inlineStr">
        <is>
          <t>120000</t>
        </is>
      </c>
      <c r="AV185" t="inlineStr">
        <is>
          <t>223062</t>
        </is>
      </c>
      <c r="AW185" t="inlineStr">
        <is>
          <t>400000</t>
        </is>
      </c>
      <c r="AX185" t="inlineStr">
        <is>
          <t>1057153</t>
        </is>
      </c>
      <c r="AY185" t="inlineStr">
        <is>
          <t>1750000</t>
        </is>
      </c>
      <c r="AZ185" t="n">
        <v>30</v>
      </c>
      <c r="BA185" t="n">
        <v>-11991924</v>
      </c>
      <c r="BB185" t="n">
        <v>-8996917</v>
      </c>
      <c r="BC185" t="inlineStr">
        <is>
          <t>0</t>
        </is>
      </c>
      <c r="BD185" t="inlineStr">
        <is>
          <t>0</t>
        </is>
      </c>
      <c r="BE185" t="n">
        <v>0</v>
      </c>
      <c r="BF185" t="inlineStr">
        <is>
          <t>402322</t>
        </is>
      </c>
      <c r="BG185" t="inlineStr">
        <is>
          <t>7064049</t>
        </is>
      </c>
      <c r="BH185" t="inlineStr">
        <is>
          <t>666000</t>
        </is>
      </c>
      <c r="BI185" t="inlineStr">
        <is>
          <t>8758524</t>
        </is>
      </c>
    </row>
    <row r="186">
      <c r="A186" t="inlineStr">
        <is>
          <t>The Bahamas</t>
        </is>
      </c>
      <c r="B186" t="inlineStr">
        <is>
          <t>Seagrass</t>
        </is>
      </c>
      <c r="C186" t="inlineStr">
        <is>
          <t>Restoration</t>
        </is>
      </c>
      <c r="D186" t="inlineStr">
        <is>
          <t>Planting</t>
        </is>
      </c>
      <c r="E186" t="inlineStr">
        <is>
          <t>Large</t>
        </is>
      </c>
      <c r="F186" t="n">
        <v>1000</v>
      </c>
      <c r="G186" t="inlineStr">
        <is>
          <t>Opex breakeven</t>
        </is>
      </c>
      <c r="H186" t="n">
        <v>1338557.816306033</v>
      </c>
      <c r="I186" t="inlineStr">
        <is>
          <t>BHS</t>
        </is>
      </c>
      <c r="J186" t="n">
        <v>500</v>
      </c>
      <c r="K186" t="inlineStr">
        <is>
          <t>The Bahamas Seagrass Restoration 1000</t>
        </is>
      </c>
      <c r="L186" t="inlineStr">
        <is>
          <t>165199916</t>
        </is>
      </c>
      <c r="M186" t="inlineStr">
        <is>
          <t>246295570</t>
        </is>
      </c>
      <c r="N186" t="n">
        <v>123.4163470472242</v>
      </c>
      <c r="O186" t="n">
        <v>184.0006961221088</v>
      </c>
      <c r="P186" t="inlineStr">
        <is>
          <t>62828628</t>
        </is>
      </c>
      <c r="Q186" t="inlineStr">
        <is>
          <t>74689063</t>
        </is>
      </c>
      <c r="R186" t="inlineStr">
        <is>
          <t>102371289</t>
        </is>
      </c>
      <c r="S186" t="inlineStr">
        <is>
          <t>171606507</t>
        </is>
      </c>
      <c r="T186" t="n">
        <v>16322</v>
      </c>
      <c r="U186" t="n">
        <v>23335</v>
      </c>
      <c r="V186" t="n">
        <v>8849</v>
      </c>
      <c r="W186" t="n">
        <v>8849</v>
      </c>
      <c r="X186" t="inlineStr">
        <is>
          <t>70000</t>
        </is>
      </c>
      <c r="Y186" t="inlineStr">
        <is>
          <t>70000</t>
        </is>
      </c>
      <c r="Z186" t="inlineStr">
        <is>
          <t>629559</t>
        </is>
      </c>
      <c r="AA186" t="inlineStr">
        <is>
          <t>667067</t>
        </is>
      </c>
      <c r="AB186" t="inlineStr">
        <is>
          <t>153925</t>
        </is>
      </c>
      <c r="AC186" t="inlineStr">
        <is>
          <t>160000</t>
        </is>
      </c>
      <c r="AD186" t="inlineStr">
        <is>
          <t>286112</t>
        </is>
      </c>
      <c r="AE186" t="inlineStr">
        <is>
          <t>309300</t>
        </is>
      </c>
      <c r="AF186" t="inlineStr">
        <is>
          <t>111125</t>
        </is>
      </c>
      <c r="AG186" t="inlineStr">
        <is>
          <t>125000</t>
        </is>
      </c>
      <c r="AH186" t="inlineStr">
        <is>
          <t>296010</t>
        </is>
      </c>
      <c r="AI186" t="inlineStr">
        <is>
          <t>320000</t>
        </is>
      </c>
      <c r="AJ186" t="inlineStr">
        <is>
          <t>44450</t>
        </is>
      </c>
      <c r="AK186" t="inlineStr">
        <is>
          <t>50000</t>
        </is>
      </c>
      <c r="AL186" t="inlineStr">
        <is>
          <t>61237447</t>
        </is>
      </c>
      <c r="AM186" t="inlineStr">
        <is>
          <t>72987697</t>
        </is>
      </c>
      <c r="AN186" t="n">
        <v>13997481</v>
      </c>
      <c r="AO186" t="n">
        <v>18183047</v>
      </c>
      <c r="AP186" t="inlineStr">
        <is>
          <t>87015594</t>
        </is>
      </c>
      <c r="AQ186" t="inlineStr">
        <is>
          <t>151149726</t>
        </is>
      </c>
      <c r="AR186" t="inlineStr">
        <is>
          <t>2186</t>
        </is>
      </c>
      <c r="AS186" t="inlineStr">
        <is>
          <t>3734</t>
        </is>
      </c>
      <c r="AT186" t="inlineStr">
        <is>
          <t>75812</t>
        </is>
      </c>
      <c r="AU186" t="inlineStr">
        <is>
          <t>120000</t>
        </is>
      </c>
      <c r="AV186" t="inlineStr">
        <is>
          <t>223062</t>
        </is>
      </c>
      <c r="AW186" t="inlineStr">
        <is>
          <t>400000</t>
        </is>
      </c>
      <c r="AX186" t="inlineStr">
        <is>
          <t>1057153</t>
        </is>
      </c>
      <c r="AY186" t="inlineStr">
        <is>
          <t>1750000</t>
        </is>
      </c>
      <c r="AZ186" t="n">
        <v>8034.811401595347</v>
      </c>
      <c r="BA186" t="n">
        <v>-171606507</v>
      </c>
      <c r="BB186" t="n">
        <v>-102371289</v>
      </c>
      <c r="BC186" t="inlineStr">
        <is>
          <t>0</t>
        </is>
      </c>
      <c r="BD186" t="inlineStr">
        <is>
          <t>0</t>
        </is>
      </c>
      <c r="BE186" t="n">
        <v>0</v>
      </c>
      <c r="BF186" t="inlineStr">
        <is>
          <t>402322</t>
        </is>
      </c>
      <c r="BG186" t="inlineStr">
        <is>
          <t>13595159</t>
        </is>
      </c>
      <c r="BH186" t="inlineStr">
        <is>
          <t>666000</t>
        </is>
      </c>
      <c r="BI186" t="inlineStr">
        <is>
          <t>17517047</t>
        </is>
      </c>
    </row>
    <row r="187">
      <c r="A187" t="inlineStr">
        <is>
          <t>The Bahamas</t>
        </is>
      </c>
      <c r="B187" t="inlineStr">
        <is>
          <t>Seagrass</t>
        </is>
      </c>
      <c r="C187" t="inlineStr">
        <is>
          <t>Restoration</t>
        </is>
      </c>
      <c r="D187" t="inlineStr">
        <is>
          <t>Planting</t>
        </is>
      </c>
      <c r="E187" t="inlineStr">
        <is>
          <t>Large</t>
        </is>
      </c>
      <c r="F187" t="n">
        <v>1000</v>
      </c>
      <c r="G187" t="inlineStr">
        <is>
          <t>Market price</t>
        </is>
      </c>
      <c r="H187" t="n">
        <v>1338557.816306033</v>
      </c>
      <c r="I187" t="inlineStr">
        <is>
          <t>BHS</t>
        </is>
      </c>
      <c r="J187" t="n">
        <v>500</v>
      </c>
      <c r="K187" t="inlineStr">
        <is>
          <t>The Bahamas Seagrass Restoration 1000</t>
        </is>
      </c>
      <c r="L187" t="inlineStr">
        <is>
          <t>78509217</t>
        </is>
      </c>
      <c r="M187" t="inlineStr">
        <is>
          <t>95710200</t>
        </is>
      </c>
      <c r="N187" t="n">
        <v>58.65209260565142</v>
      </c>
      <c r="O187" t="n">
        <v>71.50247739326477</v>
      </c>
      <c r="P187" t="inlineStr">
        <is>
          <t>62828628</t>
        </is>
      </c>
      <c r="Q187" t="inlineStr">
        <is>
          <t>74689063</t>
        </is>
      </c>
      <c r="R187" t="inlineStr">
        <is>
          <t>15680589</t>
        </is>
      </c>
      <c r="S187" t="inlineStr">
        <is>
          <t>21021136</t>
        </is>
      </c>
      <c r="T187" t="n">
        <v>16322</v>
      </c>
      <c r="U187" t="n">
        <v>23335</v>
      </c>
      <c r="V187" t="n">
        <v>4206</v>
      </c>
      <c r="W187" t="n">
        <v>4206</v>
      </c>
      <c r="X187" t="inlineStr">
        <is>
          <t>70000</t>
        </is>
      </c>
      <c r="Y187" t="inlineStr">
        <is>
          <t>70000</t>
        </is>
      </c>
      <c r="Z187" t="inlineStr">
        <is>
          <t>629559</t>
        </is>
      </c>
      <c r="AA187" t="inlineStr">
        <is>
          <t>667067</t>
        </is>
      </c>
      <c r="AB187" t="inlineStr">
        <is>
          <t>153925</t>
        </is>
      </c>
      <c r="AC187" t="inlineStr">
        <is>
          <t>160000</t>
        </is>
      </c>
      <c r="AD187" t="inlineStr">
        <is>
          <t>286112</t>
        </is>
      </c>
      <c r="AE187" t="inlineStr">
        <is>
          <t>309300</t>
        </is>
      </c>
      <c r="AF187" t="inlineStr">
        <is>
          <t>111125</t>
        </is>
      </c>
      <c r="AG187" t="inlineStr">
        <is>
          <t>125000</t>
        </is>
      </c>
      <c r="AH187" t="inlineStr">
        <is>
          <t>296010</t>
        </is>
      </c>
      <c r="AI187" t="inlineStr">
        <is>
          <t>320000</t>
        </is>
      </c>
      <c r="AJ187" t="inlineStr">
        <is>
          <t>44450</t>
        </is>
      </c>
      <c r="AK187" t="inlineStr">
        <is>
          <t>50000</t>
        </is>
      </c>
      <c r="AL187" t="inlineStr">
        <is>
          <t>61237447</t>
        </is>
      </c>
      <c r="AM187" t="inlineStr">
        <is>
          <t>72987697</t>
        </is>
      </c>
      <c r="AN187" t="n">
        <v>13997481</v>
      </c>
      <c r="AO187" t="n">
        <v>18183047</v>
      </c>
      <c r="AP187" t="inlineStr">
        <is>
          <t>324895</t>
        </is>
      </c>
      <c r="AQ187" t="inlineStr">
        <is>
          <t>564356</t>
        </is>
      </c>
      <c r="AR187" t="inlineStr">
        <is>
          <t>2186</t>
        </is>
      </c>
      <c r="AS187" t="inlineStr">
        <is>
          <t>3734</t>
        </is>
      </c>
      <c r="AT187" t="inlineStr">
        <is>
          <t>75812</t>
        </is>
      </c>
      <c r="AU187" t="inlineStr">
        <is>
          <t>120000</t>
        </is>
      </c>
      <c r="AV187" t="inlineStr">
        <is>
          <t>223062</t>
        </is>
      </c>
      <c r="AW187" t="inlineStr">
        <is>
          <t>400000</t>
        </is>
      </c>
      <c r="AX187" t="inlineStr">
        <is>
          <t>1057153</t>
        </is>
      </c>
      <c r="AY187" t="inlineStr">
        <is>
          <t>1750000</t>
        </is>
      </c>
      <c r="AZ187" t="n">
        <v>30</v>
      </c>
      <c r="BA187" t="n">
        <v>-21021136</v>
      </c>
      <c r="BB187" t="n">
        <v>-15680589</v>
      </c>
      <c r="BC187" t="inlineStr">
        <is>
          <t>0</t>
        </is>
      </c>
      <c r="BD187" t="inlineStr">
        <is>
          <t>0</t>
        </is>
      </c>
      <c r="BE187" t="n">
        <v>0</v>
      </c>
      <c r="BF187" t="inlineStr">
        <is>
          <t>402322</t>
        </is>
      </c>
      <c r="BG187" t="inlineStr">
        <is>
          <t>13595159</t>
        </is>
      </c>
      <c r="BH187" t="inlineStr">
        <is>
          <t>666000</t>
        </is>
      </c>
      <c r="BI187" t="inlineStr">
        <is>
          <t>17517047</t>
        </is>
      </c>
    </row>
    <row r="188">
      <c r="A188" t="inlineStr">
        <is>
          <t>The Bahamas</t>
        </is>
      </c>
      <c r="B188" t="inlineStr">
        <is>
          <t>Seagrass</t>
        </is>
      </c>
      <c r="C188" t="inlineStr">
        <is>
          <t>Conservation</t>
        </is>
      </c>
      <c r="D188" t="inlineStr"/>
      <c r="E188" t="inlineStr">
        <is>
          <t>Small</t>
        </is>
      </c>
      <c r="F188" t="n">
        <v>400</v>
      </c>
      <c r="G188" t="inlineStr">
        <is>
          <t>Opex breakeven</t>
        </is>
      </c>
      <c r="H188" t="n">
        <v>1338557.816306033</v>
      </c>
      <c r="I188" t="inlineStr">
        <is>
          <t>BHS</t>
        </is>
      </c>
      <c r="J188" t="n">
        <v>2000</v>
      </c>
      <c r="K188" t="inlineStr">
        <is>
          <t>The Bahamas Seagrass Conservation 400</t>
        </is>
      </c>
      <c r="L188" t="inlineStr">
        <is>
          <t>13236873</t>
        </is>
      </c>
      <c r="M188" t="inlineStr">
        <is>
          <t>23616725</t>
        </is>
      </c>
      <c r="N188" t="n">
        <v>9.888906432543417</v>
      </c>
      <c r="O188" t="n">
        <v>17.64341047678775</v>
      </c>
      <c r="P188" t="inlineStr">
        <is>
          <t>1514218</t>
        </is>
      </c>
      <c r="Q188" t="inlineStr">
        <is>
          <t>1621367</t>
        </is>
      </c>
      <c r="R188" t="inlineStr">
        <is>
          <t>11722655</t>
        </is>
      </c>
      <c r="S188" t="inlineStr">
        <is>
          <t>21995358</t>
        </is>
      </c>
      <c r="T188" t="n">
        <v>16371</v>
      </c>
      <c r="U188" t="n">
        <v>582</v>
      </c>
      <c r="V188" t="n">
        <v>28434</v>
      </c>
      <c r="W188" t="n">
        <v>28434</v>
      </c>
      <c r="X188" t="inlineStr">
        <is>
          <t>70000</t>
        </is>
      </c>
      <c r="Y188" t="inlineStr">
        <is>
          <t>70000</t>
        </is>
      </c>
      <c r="Z188" t="inlineStr">
        <is>
          <t>629559</t>
        </is>
      </c>
      <c r="AA188" t="inlineStr">
        <is>
          <t>667067</t>
        </is>
      </c>
      <c r="AB188" t="inlineStr">
        <is>
          <t>76963</t>
        </is>
      </c>
      <c r="AC188" t="inlineStr">
        <is>
          <t>80000</t>
        </is>
      </c>
      <c r="AD188" t="inlineStr">
        <is>
          <t>286112</t>
        </is>
      </c>
      <c r="AE188" t="inlineStr">
        <is>
          <t>309300</t>
        </is>
      </c>
      <c r="AF188" t="inlineStr">
        <is>
          <t>111125</t>
        </is>
      </c>
      <c r="AG188" t="inlineStr">
        <is>
          <t>125000</t>
        </is>
      </c>
      <c r="AH188" t="inlineStr">
        <is>
          <t>296010</t>
        </is>
      </c>
      <c r="AI188" t="inlineStr">
        <is>
          <t>320000</t>
        </is>
      </c>
      <c r="AJ188" t="inlineStr">
        <is>
          <t>44450</t>
        </is>
      </c>
      <c r="AK188" t="inlineStr">
        <is>
          <t>50000</t>
        </is>
      </c>
      <c r="AL188" t="inlineStr">
        <is>
          <t>0</t>
        </is>
      </c>
      <c r="AM188" t="inlineStr">
        <is>
          <t>0</t>
        </is>
      </c>
      <c r="AN188" t="n">
        <v>402322</v>
      </c>
      <c r="AO188" t="n">
        <v>666000</v>
      </c>
      <c r="AP188" t="inlineStr">
        <is>
          <t>9964256</t>
        </is>
      </c>
      <c r="AQ188" t="inlineStr">
        <is>
          <t>19059265</t>
        </is>
      </c>
      <c r="AR188" t="inlineStr">
        <is>
          <t>49</t>
        </is>
      </c>
      <c r="AS188" t="inlineStr">
        <is>
          <t>93</t>
        </is>
      </c>
      <c r="AT188" t="inlineStr">
        <is>
          <t>75812</t>
        </is>
      </c>
      <c r="AU188" t="inlineStr">
        <is>
          <t>120000</t>
        </is>
      </c>
      <c r="AV188" t="inlineStr">
        <is>
          <t>223062</t>
        </is>
      </c>
      <c r="AW188" t="inlineStr">
        <is>
          <t>400000</t>
        </is>
      </c>
      <c r="AX188" t="inlineStr">
        <is>
          <t>1057153</t>
        </is>
      </c>
      <c r="AY188" t="inlineStr">
        <is>
          <t>1750000</t>
        </is>
      </c>
      <c r="AZ188" t="n">
        <v>39207.76639844132</v>
      </c>
      <c r="BA188" t="n">
        <v>-21995358</v>
      </c>
      <c r="BB188" t="n">
        <v>-11722655</v>
      </c>
      <c r="BC188" t="inlineStr">
        <is>
          <t>0</t>
        </is>
      </c>
      <c r="BD188" t="inlineStr">
        <is>
          <t>0</t>
        </is>
      </c>
      <c r="BE188" t="n">
        <v>0</v>
      </c>
      <c r="BF188" t="inlineStr">
        <is>
          <t>402322</t>
        </is>
      </c>
      <c r="BG188" t="inlineStr">
        <is>
          <t>0</t>
        </is>
      </c>
      <c r="BH188" t="inlineStr">
        <is>
          <t>666000</t>
        </is>
      </c>
      <c r="BI188" t="inlineStr">
        <is>
          <t>0</t>
        </is>
      </c>
    </row>
    <row r="189">
      <c r="A189" t="inlineStr">
        <is>
          <t>The Bahamas</t>
        </is>
      </c>
      <c r="B189" t="inlineStr">
        <is>
          <t>Seagrass</t>
        </is>
      </c>
      <c r="C189" t="inlineStr">
        <is>
          <t>Conservation</t>
        </is>
      </c>
      <c r="D189" t="inlineStr"/>
      <c r="E189" t="inlineStr">
        <is>
          <t>Small</t>
        </is>
      </c>
      <c r="F189" t="n">
        <v>400</v>
      </c>
      <c r="G189" t="inlineStr">
        <is>
          <t>Market price</t>
        </is>
      </c>
      <c r="H189" t="n">
        <v>1338557.816306033</v>
      </c>
      <c r="I189" t="inlineStr">
        <is>
          <t>BHS</t>
        </is>
      </c>
      <c r="J189" t="n">
        <v>2000</v>
      </c>
      <c r="K189" t="inlineStr">
        <is>
          <t>The Bahamas Seagrass Conservation 400</t>
        </is>
      </c>
      <c r="L189" t="inlineStr">
        <is>
          <t>3280241</t>
        </is>
      </c>
      <c r="M189" t="inlineStr">
        <is>
          <t>4572043</t>
        </is>
      </c>
      <c r="N189" t="n">
        <v>2.450578495781643</v>
      </c>
      <c r="O189" t="n">
        <v>3.415648501920741</v>
      </c>
      <c r="P189" t="inlineStr">
        <is>
          <t>1514218</t>
        </is>
      </c>
      <c r="Q189" t="inlineStr">
        <is>
          <t>1621367</t>
        </is>
      </c>
      <c r="R189" t="inlineStr">
        <is>
          <t>1766023</t>
        </is>
      </c>
      <c r="S189" t="inlineStr">
        <is>
          <t>2950676</t>
        </is>
      </c>
      <c r="T189" t="n">
        <v>16371</v>
      </c>
      <c r="U189" t="n">
        <v>582</v>
      </c>
      <c r="V189" t="n">
        <v>7046</v>
      </c>
      <c r="W189" t="n">
        <v>7046</v>
      </c>
      <c r="X189" t="inlineStr">
        <is>
          <t>70000</t>
        </is>
      </c>
      <c r="Y189" t="inlineStr">
        <is>
          <t>70000</t>
        </is>
      </c>
      <c r="Z189" t="inlineStr">
        <is>
          <t>629559</t>
        </is>
      </c>
      <c r="AA189" t="inlineStr">
        <is>
          <t>667067</t>
        </is>
      </c>
      <c r="AB189" t="inlineStr">
        <is>
          <t>76963</t>
        </is>
      </c>
      <c r="AC189" t="inlineStr">
        <is>
          <t>80000</t>
        </is>
      </c>
      <c r="AD189" t="inlineStr">
        <is>
          <t>286112</t>
        </is>
      </c>
      <c r="AE189" t="inlineStr">
        <is>
          <t>309300</t>
        </is>
      </c>
      <c r="AF189" t="inlineStr">
        <is>
          <t>111125</t>
        </is>
      </c>
      <c r="AG189" t="inlineStr">
        <is>
          <t>125000</t>
        </is>
      </c>
      <c r="AH189" t="inlineStr">
        <is>
          <t>296010</t>
        </is>
      </c>
      <c r="AI189" t="inlineStr">
        <is>
          <t>320000</t>
        </is>
      </c>
      <c r="AJ189" t="inlineStr">
        <is>
          <t>44450</t>
        </is>
      </c>
      <c r="AK189" t="inlineStr">
        <is>
          <t>50000</t>
        </is>
      </c>
      <c r="AL189" t="inlineStr">
        <is>
          <t>0</t>
        </is>
      </c>
      <c r="AM189" t="inlineStr">
        <is>
          <t>0</t>
        </is>
      </c>
      <c r="AN189" t="n">
        <v>402322</v>
      </c>
      <c r="AO189" t="n">
        <v>666000</v>
      </c>
      <c r="AP189" t="inlineStr">
        <is>
          <t>7624</t>
        </is>
      </c>
      <c r="AQ189" t="inlineStr">
        <is>
          <t>14583</t>
        </is>
      </c>
      <c r="AR189" t="inlineStr">
        <is>
          <t>49</t>
        </is>
      </c>
      <c r="AS189" t="inlineStr">
        <is>
          <t>93</t>
        </is>
      </c>
      <c r="AT189" t="inlineStr">
        <is>
          <t>75812</t>
        </is>
      </c>
      <c r="AU189" t="inlineStr">
        <is>
          <t>120000</t>
        </is>
      </c>
      <c r="AV189" t="inlineStr">
        <is>
          <t>223062</t>
        </is>
      </c>
      <c r="AW189" t="inlineStr">
        <is>
          <t>400000</t>
        </is>
      </c>
      <c r="AX189" t="inlineStr">
        <is>
          <t>1057153</t>
        </is>
      </c>
      <c r="AY189" t="inlineStr">
        <is>
          <t>1750000</t>
        </is>
      </c>
      <c r="AZ189" t="n">
        <v>30</v>
      </c>
      <c r="BA189" t="n">
        <v>-2950676</v>
      </c>
      <c r="BB189" t="n">
        <v>-1766023</v>
      </c>
      <c r="BC189" t="inlineStr">
        <is>
          <t>0</t>
        </is>
      </c>
      <c r="BD189" t="inlineStr">
        <is>
          <t>0</t>
        </is>
      </c>
      <c r="BE189" t="n">
        <v>0</v>
      </c>
      <c r="BF189" t="inlineStr">
        <is>
          <t>402322</t>
        </is>
      </c>
      <c r="BG189" t="inlineStr">
        <is>
          <t>0</t>
        </is>
      </c>
      <c r="BH189" t="inlineStr">
        <is>
          <t>666000</t>
        </is>
      </c>
      <c r="BI189" t="inlineStr">
        <is>
          <t>0</t>
        </is>
      </c>
    </row>
    <row r="190">
      <c r="A190" t="inlineStr">
        <is>
          <t>The Bahamas</t>
        </is>
      </c>
      <c r="B190" t="inlineStr">
        <is>
          <t>Seagrass</t>
        </is>
      </c>
      <c r="C190" t="inlineStr">
        <is>
          <t>Conservation</t>
        </is>
      </c>
      <c r="D190" t="inlineStr"/>
      <c r="E190" t="inlineStr">
        <is>
          <t>Medium</t>
        </is>
      </c>
      <c r="F190" t="n">
        <v>2000</v>
      </c>
      <c r="G190" t="inlineStr">
        <is>
          <t>Opex breakeven</t>
        </is>
      </c>
      <c r="H190" t="n">
        <v>1338557.816306033</v>
      </c>
      <c r="I190" t="inlineStr">
        <is>
          <t>BHS</t>
        </is>
      </c>
      <c r="J190" t="n">
        <v>2000</v>
      </c>
      <c r="K190" t="inlineStr">
        <is>
          <t>The Bahamas Seagrass Conservation 2000</t>
        </is>
      </c>
      <c r="L190" t="inlineStr">
        <is>
          <t>13238189</t>
        </is>
      </c>
      <c r="M190" t="inlineStr">
        <is>
          <t>23619238</t>
        </is>
      </c>
      <c r="N190" t="n">
        <v>9.889889580214716</v>
      </c>
      <c r="O190" t="n">
        <v>17.64528787047922</v>
      </c>
      <c r="P190" t="inlineStr">
        <is>
          <t>1514218</t>
        </is>
      </c>
      <c r="Q190" t="inlineStr">
        <is>
          <t>1621367</t>
        </is>
      </c>
      <c r="R190" t="inlineStr">
        <is>
          <t>11723971</t>
        </is>
      </c>
      <c r="S190" t="inlineStr">
        <is>
          <t>21997871</t>
        </is>
      </c>
      <c r="T190" t="n">
        <v>16371</v>
      </c>
      <c r="U190" t="n">
        <v>2910</v>
      </c>
      <c r="V190" t="n">
        <v>5687</v>
      </c>
      <c r="W190" t="n">
        <v>5687</v>
      </c>
      <c r="X190" t="inlineStr">
        <is>
          <t>70000</t>
        </is>
      </c>
      <c r="Y190" t="inlineStr">
        <is>
          <t>70000</t>
        </is>
      </c>
      <c r="Z190" t="inlineStr">
        <is>
          <t>629559</t>
        </is>
      </c>
      <c r="AA190" t="inlineStr">
        <is>
          <t>667067</t>
        </is>
      </c>
      <c r="AB190" t="inlineStr">
        <is>
          <t>76963</t>
        </is>
      </c>
      <c r="AC190" t="inlineStr">
        <is>
          <t>80000</t>
        </is>
      </c>
      <c r="AD190" t="inlineStr">
        <is>
          <t>286112</t>
        </is>
      </c>
      <c r="AE190" t="inlineStr">
        <is>
          <t>309300</t>
        </is>
      </c>
      <c r="AF190" t="inlineStr">
        <is>
          <t>111125</t>
        </is>
      </c>
      <c r="AG190" t="inlineStr">
        <is>
          <t>125000</t>
        </is>
      </c>
      <c r="AH190" t="inlineStr">
        <is>
          <t>296010</t>
        </is>
      </c>
      <c r="AI190" t="inlineStr">
        <is>
          <t>320000</t>
        </is>
      </c>
      <c r="AJ190" t="inlineStr">
        <is>
          <t>44450</t>
        </is>
      </c>
      <c r="AK190" t="inlineStr">
        <is>
          <t>50000</t>
        </is>
      </c>
      <c r="AL190" t="inlineStr">
        <is>
          <t>0</t>
        </is>
      </c>
      <c r="AM190" t="inlineStr">
        <is>
          <t>0</t>
        </is>
      </c>
      <c r="AN190" t="n">
        <v>402322</v>
      </c>
      <c r="AO190" t="n">
        <v>666000</v>
      </c>
      <c r="AP190" t="inlineStr">
        <is>
          <t>9965375</t>
        </is>
      </c>
      <c r="AQ190" t="inlineStr">
        <is>
          <t>19061406</t>
        </is>
      </c>
      <c r="AR190" t="inlineStr">
        <is>
          <t>247</t>
        </is>
      </c>
      <c r="AS190" t="inlineStr">
        <is>
          <t>466</t>
        </is>
      </c>
      <c r="AT190" t="inlineStr">
        <is>
          <t>75812</t>
        </is>
      </c>
      <c r="AU190" t="inlineStr">
        <is>
          <t>120000</t>
        </is>
      </c>
      <c r="AV190" t="inlineStr">
        <is>
          <t>223062</t>
        </is>
      </c>
      <c r="AW190" t="inlineStr">
        <is>
          <t>400000</t>
        </is>
      </c>
      <c r="AX190" t="inlineStr">
        <is>
          <t>1057153</t>
        </is>
      </c>
      <c r="AY190" t="inlineStr">
        <is>
          <t>1750000</t>
        </is>
      </c>
      <c r="AZ190" t="n">
        <v>7842.433810127269</v>
      </c>
      <c r="BA190" t="n">
        <v>-21997871</v>
      </c>
      <c r="BB190" t="n">
        <v>-11723971</v>
      </c>
      <c r="BC190" t="inlineStr">
        <is>
          <t>0</t>
        </is>
      </c>
      <c r="BD190" t="inlineStr">
        <is>
          <t>0</t>
        </is>
      </c>
      <c r="BE190" t="n">
        <v>0</v>
      </c>
      <c r="BF190" t="inlineStr">
        <is>
          <t>402322</t>
        </is>
      </c>
      <c r="BG190" t="inlineStr">
        <is>
          <t>0</t>
        </is>
      </c>
      <c r="BH190" t="inlineStr">
        <is>
          <t>666000</t>
        </is>
      </c>
      <c r="BI190" t="inlineStr">
        <is>
          <t>0</t>
        </is>
      </c>
    </row>
    <row r="191">
      <c r="A191" t="inlineStr">
        <is>
          <t>The Bahamas</t>
        </is>
      </c>
      <c r="B191" t="inlineStr">
        <is>
          <t>Seagrass</t>
        </is>
      </c>
      <c r="C191" t="inlineStr">
        <is>
          <t>Conservation</t>
        </is>
      </c>
      <c r="D191" t="inlineStr"/>
      <c r="E191" t="inlineStr">
        <is>
          <t>Medium</t>
        </is>
      </c>
      <c r="F191" t="n">
        <v>2000</v>
      </c>
      <c r="G191" t="inlineStr">
        <is>
          <t>Market price</t>
        </is>
      </c>
      <c r="H191" t="n">
        <v>1338557.816306033</v>
      </c>
      <c r="I191" t="inlineStr">
        <is>
          <t>BHS</t>
        </is>
      </c>
      <c r="J191" t="n">
        <v>2000</v>
      </c>
      <c r="K191" t="inlineStr">
        <is>
          <t>The Bahamas Seagrass Conservation 2000</t>
        </is>
      </c>
      <c r="L191" t="inlineStr">
        <is>
          <t>3310935</t>
        </is>
      </c>
      <c r="M191" t="inlineStr">
        <is>
          <t>4630749</t>
        </is>
      </c>
      <c r="N191" t="n">
        <v>2.473509145191099</v>
      </c>
      <c r="O191" t="n">
        <v>3.459506151762126</v>
      </c>
      <c r="P191" t="inlineStr">
        <is>
          <t>1514218</t>
        </is>
      </c>
      <c r="Q191" t="inlineStr">
        <is>
          <t>1621367</t>
        </is>
      </c>
      <c r="R191" t="inlineStr">
        <is>
          <t>1796717</t>
        </is>
      </c>
      <c r="S191" t="inlineStr">
        <is>
          <t>3009382</t>
        </is>
      </c>
      <c r="T191" t="n">
        <v>16371</v>
      </c>
      <c r="U191" t="n">
        <v>2910</v>
      </c>
      <c r="V191" t="n">
        <v>1422</v>
      </c>
      <c r="W191" t="n">
        <v>1422</v>
      </c>
      <c r="X191" t="inlineStr">
        <is>
          <t>70000</t>
        </is>
      </c>
      <c r="Y191" t="inlineStr">
        <is>
          <t>70000</t>
        </is>
      </c>
      <c r="Z191" t="inlineStr">
        <is>
          <t>629559</t>
        </is>
      </c>
      <c r="AA191" t="inlineStr">
        <is>
          <t>667067</t>
        </is>
      </c>
      <c r="AB191" t="inlineStr">
        <is>
          <t>76963</t>
        </is>
      </c>
      <c r="AC191" t="inlineStr">
        <is>
          <t>80000</t>
        </is>
      </c>
      <c r="AD191" t="inlineStr">
        <is>
          <t>286112</t>
        </is>
      </c>
      <c r="AE191" t="inlineStr">
        <is>
          <t>309300</t>
        </is>
      </c>
      <c r="AF191" t="inlineStr">
        <is>
          <t>111125</t>
        </is>
      </c>
      <c r="AG191" t="inlineStr">
        <is>
          <t>125000</t>
        </is>
      </c>
      <c r="AH191" t="inlineStr">
        <is>
          <t>296010</t>
        </is>
      </c>
      <c r="AI191" t="inlineStr">
        <is>
          <t>320000</t>
        </is>
      </c>
      <c r="AJ191" t="inlineStr">
        <is>
          <t>44450</t>
        </is>
      </c>
      <c r="AK191" t="inlineStr">
        <is>
          <t>50000</t>
        </is>
      </c>
      <c r="AL191" t="inlineStr">
        <is>
          <t>0</t>
        </is>
      </c>
      <c r="AM191" t="inlineStr">
        <is>
          <t>0</t>
        </is>
      </c>
      <c r="AN191" t="n">
        <v>402322</v>
      </c>
      <c r="AO191" t="n">
        <v>666000</v>
      </c>
      <c r="AP191" t="inlineStr">
        <is>
          <t>38121</t>
        </is>
      </c>
      <c r="AQ191" t="inlineStr">
        <is>
          <t>72916</t>
        </is>
      </c>
      <c r="AR191" t="inlineStr">
        <is>
          <t>247</t>
        </is>
      </c>
      <c r="AS191" t="inlineStr">
        <is>
          <t>466</t>
        </is>
      </c>
      <c r="AT191" t="inlineStr">
        <is>
          <t>75812</t>
        </is>
      </c>
      <c r="AU191" t="inlineStr">
        <is>
          <t>120000</t>
        </is>
      </c>
      <c r="AV191" t="inlineStr">
        <is>
          <t>223062</t>
        </is>
      </c>
      <c r="AW191" t="inlineStr">
        <is>
          <t>400000</t>
        </is>
      </c>
      <c r="AX191" t="inlineStr">
        <is>
          <t>1057153</t>
        </is>
      </c>
      <c r="AY191" t="inlineStr">
        <is>
          <t>1750000</t>
        </is>
      </c>
      <c r="AZ191" t="n">
        <v>30</v>
      </c>
      <c r="BA191" t="n">
        <v>-3009382</v>
      </c>
      <c r="BB191" t="n">
        <v>-1796717</v>
      </c>
      <c r="BC191" t="inlineStr">
        <is>
          <t>0</t>
        </is>
      </c>
      <c r="BD191" t="inlineStr">
        <is>
          <t>0</t>
        </is>
      </c>
      <c r="BE191" t="n">
        <v>0</v>
      </c>
      <c r="BF191" t="inlineStr">
        <is>
          <t>402322</t>
        </is>
      </c>
      <c r="BG191" t="inlineStr">
        <is>
          <t>0</t>
        </is>
      </c>
      <c r="BH191" t="inlineStr">
        <is>
          <t>666000</t>
        </is>
      </c>
      <c r="BI191" t="inlineStr">
        <is>
          <t>0</t>
        </is>
      </c>
    </row>
    <row r="192">
      <c r="A192" t="inlineStr">
        <is>
          <t>The Bahamas</t>
        </is>
      </c>
      <c r="B192" t="inlineStr">
        <is>
          <t>Seagrass</t>
        </is>
      </c>
      <c r="C192" t="inlineStr">
        <is>
          <t>Conservation</t>
        </is>
      </c>
      <c r="D192" t="inlineStr"/>
      <c r="E192" t="inlineStr">
        <is>
          <t>Large</t>
        </is>
      </c>
      <c r="F192" t="n">
        <v>4000</v>
      </c>
      <c r="G192" t="inlineStr">
        <is>
          <t>Opex breakeven</t>
        </is>
      </c>
      <c r="H192" t="n">
        <v>1338557.816306033</v>
      </c>
      <c r="I192" t="inlineStr">
        <is>
          <t>BHS</t>
        </is>
      </c>
      <c r="J192" t="n">
        <v>2000</v>
      </c>
      <c r="K192" t="inlineStr">
        <is>
          <t>The Bahamas Seagrass Conservation 4000</t>
        </is>
      </c>
      <c r="L192" t="inlineStr">
        <is>
          <t>13239834</t>
        </is>
      </c>
      <c r="M192" t="inlineStr">
        <is>
          <t>23622378</t>
        </is>
      </c>
      <c r="N192" t="n">
        <v>9.891118514803839</v>
      </c>
      <c r="O192" t="n">
        <v>17.64763367875268</v>
      </c>
      <c r="P192" t="inlineStr">
        <is>
          <t>1514218</t>
        </is>
      </c>
      <c r="Q192" t="inlineStr">
        <is>
          <t>1621367</t>
        </is>
      </c>
      <c r="R192" t="inlineStr">
        <is>
          <t>11725616</t>
        </is>
      </c>
      <c r="S192" t="inlineStr">
        <is>
          <t>22001012</t>
        </is>
      </c>
      <c r="T192" t="n">
        <v>16371</v>
      </c>
      <c r="U192" t="n">
        <v>5819</v>
      </c>
      <c r="V192" t="n">
        <v>2844</v>
      </c>
      <c r="W192" t="n">
        <v>2844</v>
      </c>
      <c r="X192" t="inlineStr">
        <is>
          <t>70000</t>
        </is>
      </c>
      <c r="Y192" t="inlineStr">
        <is>
          <t>70000</t>
        </is>
      </c>
      <c r="Z192" t="inlineStr">
        <is>
          <t>629559</t>
        </is>
      </c>
      <c r="AA192" t="inlineStr">
        <is>
          <t>667067</t>
        </is>
      </c>
      <c r="AB192" t="inlineStr">
        <is>
          <t>76963</t>
        </is>
      </c>
      <c r="AC192" t="inlineStr">
        <is>
          <t>80000</t>
        </is>
      </c>
      <c r="AD192" t="inlineStr">
        <is>
          <t>286112</t>
        </is>
      </c>
      <c r="AE192" t="inlineStr">
        <is>
          <t>309300</t>
        </is>
      </c>
      <c r="AF192" t="inlineStr">
        <is>
          <t>111125</t>
        </is>
      </c>
      <c r="AG192" t="inlineStr">
        <is>
          <t>125000</t>
        </is>
      </c>
      <c r="AH192" t="inlineStr">
        <is>
          <t>296010</t>
        </is>
      </c>
      <c r="AI192" t="inlineStr">
        <is>
          <t>320000</t>
        </is>
      </c>
      <c r="AJ192" t="inlineStr">
        <is>
          <t>44450</t>
        </is>
      </c>
      <c r="AK192" t="inlineStr">
        <is>
          <t>50000</t>
        </is>
      </c>
      <c r="AL192" t="inlineStr">
        <is>
          <t>0</t>
        </is>
      </c>
      <c r="AM192" t="inlineStr">
        <is>
          <t>0</t>
        </is>
      </c>
      <c r="AN192" t="n">
        <v>402322</v>
      </c>
      <c r="AO192" t="n">
        <v>666000</v>
      </c>
      <c r="AP192" t="inlineStr">
        <is>
          <t>9966774</t>
        </is>
      </c>
      <c r="AQ192" t="inlineStr">
        <is>
          <t>19064081</t>
        </is>
      </c>
      <c r="AR192" t="inlineStr">
        <is>
          <t>494</t>
        </is>
      </c>
      <c r="AS192" t="inlineStr">
        <is>
          <t>931</t>
        </is>
      </c>
      <c r="AT192" t="inlineStr">
        <is>
          <t>75812</t>
        </is>
      </c>
      <c r="AU192" t="inlineStr">
        <is>
          <t>120000</t>
        </is>
      </c>
      <c r="AV192" t="inlineStr">
        <is>
          <t>223062</t>
        </is>
      </c>
      <c r="AW192" t="inlineStr">
        <is>
          <t>400000</t>
        </is>
      </c>
      <c r="AX192" t="inlineStr">
        <is>
          <t>1057153</t>
        </is>
      </c>
      <c r="AY192" t="inlineStr">
        <is>
          <t>1750000</t>
        </is>
      </c>
      <c r="AZ192" t="n">
        <v>3921.767236588</v>
      </c>
      <c r="BA192" t="n">
        <v>-22001012</v>
      </c>
      <c r="BB192" t="n">
        <v>-11725616</v>
      </c>
      <c r="BC192" t="inlineStr">
        <is>
          <t>0</t>
        </is>
      </c>
      <c r="BD192" t="inlineStr">
        <is>
          <t>0</t>
        </is>
      </c>
      <c r="BE192" t="n">
        <v>0</v>
      </c>
      <c r="BF192" t="inlineStr">
        <is>
          <t>402322</t>
        </is>
      </c>
      <c r="BG192" t="inlineStr">
        <is>
          <t>0</t>
        </is>
      </c>
      <c r="BH192" t="inlineStr">
        <is>
          <t>666000</t>
        </is>
      </c>
      <c r="BI192" t="inlineStr">
        <is>
          <t>0</t>
        </is>
      </c>
    </row>
    <row r="193">
      <c r="A193" t="inlineStr">
        <is>
          <t>The Bahamas</t>
        </is>
      </c>
      <c r="B193" t="inlineStr">
        <is>
          <t>Seagrass</t>
        </is>
      </c>
      <c r="C193" t="inlineStr">
        <is>
          <t>Conservation</t>
        </is>
      </c>
      <c r="D193" t="inlineStr"/>
      <c r="E193" t="inlineStr">
        <is>
          <t>Large</t>
        </is>
      </c>
      <c r="F193" t="n">
        <v>4000</v>
      </c>
      <c r="G193" t="inlineStr">
        <is>
          <t>Market price</t>
        </is>
      </c>
      <c r="H193" t="n">
        <v>1338557.816306033</v>
      </c>
      <c r="I193" t="inlineStr">
        <is>
          <t>BHS</t>
        </is>
      </c>
      <c r="J193" t="n">
        <v>2000</v>
      </c>
      <c r="K193" t="inlineStr">
        <is>
          <t>The Bahamas Seagrass Conservation 4000</t>
        </is>
      </c>
      <c r="L193" t="inlineStr">
        <is>
          <t>3349303</t>
        </is>
      </c>
      <c r="M193" t="inlineStr">
        <is>
          <t>4704131</t>
        </is>
      </c>
      <c r="N193" t="n">
        <v>2.502172830489267</v>
      </c>
      <c r="O193" t="n">
        <v>3.514327840527509</v>
      </c>
      <c r="P193" t="inlineStr">
        <is>
          <t>1514218</t>
        </is>
      </c>
      <c r="Q193" t="inlineStr">
        <is>
          <t>1621367</t>
        </is>
      </c>
      <c r="R193" t="inlineStr">
        <is>
          <t>1835085</t>
        </is>
      </c>
      <c r="S193" t="inlineStr">
        <is>
          <t>3082764</t>
        </is>
      </c>
      <c r="T193" t="n">
        <v>16371</v>
      </c>
      <c r="U193" t="n">
        <v>5819</v>
      </c>
      <c r="V193" t="n">
        <v>719</v>
      </c>
      <c r="W193" t="n">
        <v>719</v>
      </c>
      <c r="X193" t="inlineStr">
        <is>
          <t>70000</t>
        </is>
      </c>
      <c r="Y193" t="inlineStr">
        <is>
          <t>70000</t>
        </is>
      </c>
      <c r="Z193" t="inlineStr">
        <is>
          <t>629559</t>
        </is>
      </c>
      <c r="AA193" t="inlineStr">
        <is>
          <t>667067</t>
        </is>
      </c>
      <c r="AB193" t="inlineStr">
        <is>
          <t>76963</t>
        </is>
      </c>
      <c r="AC193" t="inlineStr">
        <is>
          <t>80000</t>
        </is>
      </c>
      <c r="AD193" t="inlineStr">
        <is>
          <t>286112</t>
        </is>
      </c>
      <c r="AE193" t="inlineStr">
        <is>
          <t>309300</t>
        </is>
      </c>
      <c r="AF193" t="inlineStr">
        <is>
          <t>111125</t>
        </is>
      </c>
      <c r="AG193" t="inlineStr">
        <is>
          <t>125000</t>
        </is>
      </c>
      <c r="AH193" t="inlineStr">
        <is>
          <t>296010</t>
        </is>
      </c>
      <c r="AI193" t="inlineStr">
        <is>
          <t>320000</t>
        </is>
      </c>
      <c r="AJ193" t="inlineStr">
        <is>
          <t>44450</t>
        </is>
      </c>
      <c r="AK193" t="inlineStr">
        <is>
          <t>50000</t>
        </is>
      </c>
      <c r="AL193" t="inlineStr">
        <is>
          <t>0</t>
        </is>
      </c>
      <c r="AM193" t="inlineStr">
        <is>
          <t>0</t>
        </is>
      </c>
      <c r="AN193" t="n">
        <v>402322</v>
      </c>
      <c r="AO193" t="n">
        <v>666000</v>
      </c>
      <c r="AP193" t="inlineStr">
        <is>
          <t>76242</t>
        </is>
      </c>
      <c r="AQ193" t="inlineStr">
        <is>
          <t>145833</t>
        </is>
      </c>
      <c r="AR193" t="inlineStr">
        <is>
          <t>494</t>
        </is>
      </c>
      <c r="AS193" t="inlineStr">
        <is>
          <t>931</t>
        </is>
      </c>
      <c r="AT193" t="inlineStr">
        <is>
          <t>75812</t>
        </is>
      </c>
      <c r="AU193" t="inlineStr">
        <is>
          <t>120000</t>
        </is>
      </c>
      <c r="AV193" t="inlineStr">
        <is>
          <t>223062</t>
        </is>
      </c>
      <c r="AW193" t="inlineStr">
        <is>
          <t>400000</t>
        </is>
      </c>
      <c r="AX193" t="inlineStr">
        <is>
          <t>1057153</t>
        </is>
      </c>
      <c r="AY193" t="inlineStr">
        <is>
          <t>1750000</t>
        </is>
      </c>
      <c r="AZ193" t="n">
        <v>30</v>
      </c>
      <c r="BA193" t="n">
        <v>-3082764</v>
      </c>
      <c r="BB193" t="n">
        <v>-1835085</v>
      </c>
      <c r="BC193" t="inlineStr">
        <is>
          <t>0</t>
        </is>
      </c>
      <c r="BD193" t="inlineStr">
        <is>
          <t>0</t>
        </is>
      </c>
      <c r="BE193" t="n">
        <v>0</v>
      </c>
      <c r="BF193" t="inlineStr">
        <is>
          <t>402322</t>
        </is>
      </c>
      <c r="BG193" t="inlineStr">
        <is>
          <t>0</t>
        </is>
      </c>
      <c r="BH193" t="inlineStr">
        <is>
          <t>666000</t>
        </is>
      </c>
      <c r="BI193" t="inlineStr">
        <is>
          <t>0</t>
        </is>
      </c>
    </row>
    <row r="194">
      <c r="A194" t="inlineStr">
        <is>
          <t>The Bahamas</t>
        </is>
      </c>
      <c r="B194" t="inlineStr">
        <is>
          <t>Salt marsh</t>
        </is>
      </c>
      <c r="C194" t="inlineStr">
        <is>
          <t>Restoration</t>
        </is>
      </c>
      <c r="D194" t="inlineStr">
        <is>
          <t>Planting</t>
        </is>
      </c>
      <c r="E194" t="inlineStr">
        <is>
          <t>Small</t>
        </is>
      </c>
      <c r="F194" t="n">
        <v>100</v>
      </c>
      <c r="G194" t="inlineStr">
        <is>
          <t>Opex breakeven</t>
        </is>
      </c>
      <c r="H194" t="n">
        <v>1338557.816306033</v>
      </c>
      <c r="I194" t="inlineStr">
        <is>
          <t>BHS</t>
        </is>
      </c>
      <c r="J194" t="n">
        <v>500</v>
      </c>
      <c r="K194" t="inlineStr">
        <is>
          <t>The Bahamas Salt marsh Restoration 100</t>
        </is>
      </c>
      <c r="L194" t="inlineStr">
        <is>
          <t>23356140</t>
        </is>
      </c>
      <c r="M194" t="inlineStr">
        <is>
          <t>35728737</t>
        </is>
      </c>
      <c r="N194" t="n">
        <v>17.44873453763472</v>
      </c>
      <c r="O194" t="n">
        <v>26.69196396656159</v>
      </c>
      <c r="P194" t="inlineStr">
        <is>
          <t>5593233</t>
        </is>
      </c>
      <c r="Q194" t="inlineStr">
        <is>
          <t>6209704</t>
        </is>
      </c>
      <c r="R194" t="inlineStr">
        <is>
          <t>17762907</t>
        </is>
      </c>
      <c r="S194" t="inlineStr">
        <is>
          <t>29519033</t>
        </is>
      </c>
      <c r="T194" t="n">
        <v>1048</v>
      </c>
      <c r="U194" t="n">
        <v>5339</v>
      </c>
      <c r="V194" t="n">
        <v>5469</v>
      </c>
      <c r="W194" t="n">
        <v>5469</v>
      </c>
      <c r="X194" t="inlineStr">
        <is>
          <t>70000</t>
        </is>
      </c>
      <c r="Y194" t="inlineStr">
        <is>
          <t>70000</t>
        </is>
      </c>
      <c r="Z194" t="inlineStr">
        <is>
          <t>629559</t>
        </is>
      </c>
      <c r="AA194" t="inlineStr">
        <is>
          <t>667067</t>
        </is>
      </c>
      <c r="AB194" t="inlineStr">
        <is>
          <t>76963</t>
        </is>
      </c>
      <c r="AC194" t="inlineStr">
        <is>
          <t>80000</t>
        </is>
      </c>
      <c r="AD194" t="inlineStr">
        <is>
          <t>286112</t>
        </is>
      </c>
      <c r="AE194" t="inlineStr">
        <is>
          <t>309300</t>
        </is>
      </c>
      <c r="AF194" t="inlineStr">
        <is>
          <t>111125</t>
        </is>
      </c>
      <c r="AG194" t="inlineStr">
        <is>
          <t>125000</t>
        </is>
      </c>
      <c r="AH194" t="inlineStr">
        <is>
          <t>296010</t>
        </is>
      </c>
      <c r="AI194" t="inlineStr">
        <is>
          <t>320000</t>
        </is>
      </c>
      <c r="AJ194" t="inlineStr">
        <is>
          <t>44450</t>
        </is>
      </c>
      <c r="AK194" t="inlineStr">
        <is>
          <t>50000</t>
        </is>
      </c>
      <c r="AL194" t="inlineStr">
        <is>
          <t>4079015</t>
        </is>
      </c>
      <c r="AM194" t="inlineStr">
        <is>
          <t>4588337</t>
        </is>
      </c>
      <c r="AN194" t="n">
        <v>1307893</v>
      </c>
      <c r="AO194" t="n">
        <v>1767201</v>
      </c>
      <c r="AP194" t="inlineStr">
        <is>
          <t>15098471</t>
        </is>
      </c>
      <c r="AQ194" t="inlineStr">
        <is>
          <t>25480978</t>
        </is>
      </c>
      <c r="AR194" t="inlineStr">
        <is>
          <t>516</t>
        </is>
      </c>
      <c r="AS194" t="inlineStr">
        <is>
          <t>854</t>
        </is>
      </c>
      <c r="AT194" t="inlineStr">
        <is>
          <t>75812</t>
        </is>
      </c>
      <c r="AU194" t="inlineStr">
        <is>
          <t>120000</t>
        </is>
      </c>
      <c r="AV194" t="inlineStr">
        <is>
          <t>223062</t>
        </is>
      </c>
      <c r="AW194" t="inlineStr">
        <is>
          <t>400000</t>
        </is>
      </c>
      <c r="AX194" t="inlineStr">
        <is>
          <t>1057153</t>
        </is>
      </c>
      <c r="AY194" t="inlineStr">
        <is>
          <t>1750000</t>
        </is>
      </c>
      <c r="AZ194" t="n">
        <v>5981.107672846607</v>
      </c>
      <c r="BA194" t="n">
        <v>-29519033</v>
      </c>
      <c r="BB194" t="n">
        <v>-17762907</v>
      </c>
      <c r="BC194" t="inlineStr">
        <is>
          <t>0</t>
        </is>
      </c>
      <c r="BD194" t="inlineStr">
        <is>
          <t>0</t>
        </is>
      </c>
      <c r="BE194" t="n">
        <v>0</v>
      </c>
      <c r="BF194" t="inlineStr">
        <is>
          <t>402322</t>
        </is>
      </c>
      <c r="BG194" t="inlineStr">
        <is>
          <t>905571</t>
        </is>
      </c>
      <c r="BH194" t="inlineStr">
        <is>
          <t>666000</t>
        </is>
      </c>
      <c r="BI194" t="inlineStr">
        <is>
          <t>1101201</t>
        </is>
      </c>
    </row>
    <row r="195">
      <c r="A195" t="inlineStr">
        <is>
          <t>The Bahamas</t>
        </is>
      </c>
      <c r="B195" t="inlineStr">
        <is>
          <t>Salt marsh</t>
        </is>
      </c>
      <c r="C195" t="inlineStr">
        <is>
          <t>Restoration</t>
        </is>
      </c>
      <c r="D195" t="inlineStr">
        <is>
          <t>Hydrology</t>
        </is>
      </c>
      <c r="E195" t="inlineStr">
        <is>
          <t>Small</t>
        </is>
      </c>
      <c r="F195" t="n">
        <v>100</v>
      </c>
      <c r="G195" t="inlineStr">
        <is>
          <t>Opex breakeven</t>
        </is>
      </c>
      <c r="H195" t="n">
        <v>1338557.816306033</v>
      </c>
      <c r="I195" t="inlineStr">
        <is>
          <t>BHS</t>
        </is>
      </c>
      <c r="J195" t="n">
        <v>500</v>
      </c>
      <c r="K195" t="inlineStr">
        <is>
          <t>The Bahamas Salt marsh Restoration 100</t>
        </is>
      </c>
      <c r="L195" t="inlineStr">
        <is>
          <t>28868207</t>
        </is>
      </c>
      <c r="M195" t="inlineStr">
        <is>
          <t>43547874</t>
        </is>
      </c>
      <c r="N195" t="n">
        <v>21.56664930594219</v>
      </c>
      <c r="O195" t="n">
        <v>32.53342774552496</v>
      </c>
      <c r="P195" t="inlineStr">
        <is>
          <t>7815450</t>
        </is>
      </c>
      <c r="Q195" t="inlineStr">
        <is>
          <t>8709396</t>
        </is>
      </c>
      <c r="R195" t="inlineStr">
        <is>
          <t>21052757</t>
        </is>
      </c>
      <c r="S195" t="inlineStr">
        <is>
          <t>34838478</t>
        </is>
      </c>
      <c r="T195" t="n">
        <v>1048</v>
      </c>
      <c r="U195" t="n">
        <v>6673</v>
      </c>
      <c r="V195" t="n">
        <v>5407</v>
      </c>
      <c r="W195" t="n">
        <v>5407</v>
      </c>
      <c r="X195" t="inlineStr">
        <is>
          <t>70000</t>
        </is>
      </c>
      <c r="Y195" t="inlineStr">
        <is>
          <t>70000</t>
        </is>
      </c>
      <c r="Z195" t="inlineStr">
        <is>
          <t>629559</t>
        </is>
      </c>
      <c r="AA195" t="inlineStr">
        <is>
          <t>667067</t>
        </is>
      </c>
      <c r="AB195" t="inlineStr">
        <is>
          <t>76963</t>
        </is>
      </c>
      <c r="AC195" t="inlineStr">
        <is>
          <t>80000</t>
        </is>
      </c>
      <c r="AD195" t="inlineStr">
        <is>
          <t>286112</t>
        </is>
      </c>
      <c r="AE195" t="inlineStr">
        <is>
          <t>309300</t>
        </is>
      </c>
      <c r="AF195" t="inlineStr">
        <is>
          <t>111125</t>
        </is>
      </c>
      <c r="AG195" t="inlineStr">
        <is>
          <t>125000</t>
        </is>
      </c>
      <c r="AH195" t="inlineStr">
        <is>
          <t>296010</t>
        </is>
      </c>
      <c r="AI195" t="inlineStr">
        <is>
          <t>320000</t>
        </is>
      </c>
      <c r="AJ195" t="inlineStr">
        <is>
          <t>44450</t>
        </is>
      </c>
      <c r="AK195" t="inlineStr">
        <is>
          <t>50000</t>
        </is>
      </c>
      <c r="AL195" t="inlineStr">
        <is>
          <t>6301232</t>
        </is>
      </c>
      <c r="AM195" t="inlineStr">
        <is>
          <t>7088029</t>
        </is>
      </c>
      <c r="AN195" t="n">
        <v>1801241</v>
      </c>
      <c r="AO195" t="n">
        <v>2367127</v>
      </c>
      <c r="AP195" t="inlineStr">
        <is>
          <t>17894843</t>
        </is>
      </c>
      <c r="AQ195" t="inlineStr">
        <is>
          <t>30200283</t>
        </is>
      </c>
      <c r="AR195" t="inlineStr">
        <is>
          <t>645</t>
        </is>
      </c>
      <c r="AS195" t="inlineStr">
        <is>
          <t>1068</t>
        </is>
      </c>
      <c r="AT195" t="inlineStr">
        <is>
          <t>75812</t>
        </is>
      </c>
      <c r="AU195" t="inlineStr">
        <is>
          <t>120000</t>
        </is>
      </c>
      <c r="AV195" t="inlineStr">
        <is>
          <t>223062</t>
        </is>
      </c>
      <c r="AW195" t="inlineStr">
        <is>
          <t>400000</t>
        </is>
      </c>
      <c r="AX195" t="inlineStr">
        <is>
          <t>1057153</t>
        </is>
      </c>
      <c r="AY195" t="inlineStr">
        <is>
          <t>1750000</t>
        </is>
      </c>
      <c r="AZ195" t="n">
        <v>5671.089865157543</v>
      </c>
      <c r="BA195" t="n">
        <v>-34838478</v>
      </c>
      <c r="BB195" t="n">
        <v>-21052757</v>
      </c>
      <c r="BC195" t="inlineStr">
        <is>
          <t>0</t>
        </is>
      </c>
      <c r="BD195" t="inlineStr">
        <is>
          <t>0</t>
        </is>
      </c>
      <c r="BE195" t="n">
        <v>0</v>
      </c>
      <c r="BF195" t="inlineStr">
        <is>
          <t>402322</t>
        </is>
      </c>
      <c r="BG195" t="inlineStr">
        <is>
          <t>1398919</t>
        </is>
      </c>
      <c r="BH195" t="inlineStr">
        <is>
          <t>666000</t>
        </is>
      </c>
      <c r="BI195" t="inlineStr">
        <is>
          <t>1701127</t>
        </is>
      </c>
    </row>
    <row r="196">
      <c r="A196" t="inlineStr">
        <is>
          <t>The Bahamas</t>
        </is>
      </c>
      <c r="B196" t="inlineStr">
        <is>
          <t>Salt marsh</t>
        </is>
      </c>
      <c r="C196" t="inlineStr">
        <is>
          <t>Restoration</t>
        </is>
      </c>
      <c r="D196" t="inlineStr">
        <is>
          <t>Hybrid</t>
        </is>
      </c>
      <c r="E196" t="inlineStr">
        <is>
          <t>Small</t>
        </is>
      </c>
      <c r="F196" t="n">
        <v>100</v>
      </c>
      <c r="G196" t="inlineStr">
        <is>
          <t>Opex breakeven</t>
        </is>
      </c>
      <c r="H196" t="n">
        <v>1338557.816306033</v>
      </c>
      <c r="I196" t="inlineStr">
        <is>
          <t>BHS</t>
        </is>
      </c>
      <c r="J196" t="n">
        <v>500</v>
      </c>
      <c r="K196" t="inlineStr">
        <is>
          <t>The Bahamas Salt marsh Restoration 100</t>
        </is>
      </c>
      <c r="L196" t="inlineStr">
        <is>
          <t>nan</t>
        </is>
      </c>
      <c r="M196" t="inlineStr">
        <is>
          <t>nan</t>
        </is>
      </c>
      <c r="N196" t="inlineStr"/>
      <c r="O196" t="inlineStr"/>
      <c r="P196" t="inlineStr">
        <is>
          <t>nan</t>
        </is>
      </c>
      <c r="Q196" t="inlineStr">
        <is>
          <t>nan</t>
        </is>
      </c>
      <c r="R196" t="inlineStr">
        <is>
          <t>nan</t>
        </is>
      </c>
      <c r="S196" t="inlineStr">
        <is>
          <t>nan</t>
        </is>
      </c>
      <c r="T196" t="n">
        <v>1048</v>
      </c>
      <c r="U196" t="n">
        <v>6673</v>
      </c>
      <c r="V196" t="n">
        <v>0</v>
      </c>
      <c r="W196" t="n">
        <v>0</v>
      </c>
      <c r="X196" t="inlineStr">
        <is>
          <t>70000</t>
        </is>
      </c>
      <c r="Y196" t="inlineStr">
        <is>
          <t>70000</t>
        </is>
      </c>
      <c r="Z196" t="inlineStr">
        <is>
          <t>629559</t>
        </is>
      </c>
      <c r="AA196" t="inlineStr">
        <is>
          <t>667067</t>
        </is>
      </c>
      <c r="AB196" t="inlineStr">
        <is>
          <t>76963</t>
        </is>
      </c>
      <c r="AC196" t="inlineStr">
        <is>
          <t>80000</t>
        </is>
      </c>
      <c r="AD196" t="inlineStr">
        <is>
          <t>286112</t>
        </is>
      </c>
      <c r="AE196" t="inlineStr">
        <is>
          <t>309300</t>
        </is>
      </c>
      <c r="AF196" t="inlineStr">
        <is>
          <t>111125</t>
        </is>
      </c>
      <c r="AG196" t="inlineStr">
        <is>
          <t>125000</t>
        </is>
      </c>
      <c r="AH196" t="inlineStr">
        <is>
          <t>296010</t>
        </is>
      </c>
      <c r="AI196" t="inlineStr">
        <is>
          <t>320000</t>
        </is>
      </c>
      <c r="AJ196" t="inlineStr">
        <is>
          <t>44450</t>
        </is>
      </c>
      <c r="AK196" t="inlineStr">
        <is>
          <t>50000</t>
        </is>
      </c>
      <c r="AL196" t="inlineStr">
        <is>
          <t>nan</t>
        </is>
      </c>
      <c r="AM196" t="inlineStr">
        <is>
          <t>nan</t>
        </is>
      </c>
      <c r="AN196" t="inlineStr"/>
      <c r="AO196" t="inlineStr"/>
      <c r="AP196" t="inlineStr">
        <is>
          <t>nan</t>
        </is>
      </c>
      <c r="AQ196" t="inlineStr">
        <is>
          <t>nan</t>
        </is>
      </c>
      <c r="AR196" t="inlineStr">
        <is>
          <t>645</t>
        </is>
      </c>
      <c r="AS196" t="inlineStr">
        <is>
          <t>1068</t>
        </is>
      </c>
      <c r="AT196" t="inlineStr">
        <is>
          <t>75812</t>
        </is>
      </c>
      <c r="AU196" t="inlineStr">
        <is>
          <t>120000</t>
        </is>
      </c>
      <c r="AV196" t="inlineStr">
        <is>
          <t>223062</t>
        </is>
      </c>
      <c r="AW196" t="inlineStr">
        <is>
          <t>400000</t>
        </is>
      </c>
      <c r="AX196" t="inlineStr">
        <is>
          <t>1057153</t>
        </is>
      </c>
      <c r="AY196" t="inlineStr">
        <is>
          <t>1750000</t>
        </is>
      </c>
      <c r="AZ196" t="inlineStr"/>
      <c r="BA196" t="inlineStr"/>
      <c r="BB196" t="inlineStr"/>
      <c r="BC196" t="inlineStr">
        <is>
          <t>0</t>
        </is>
      </c>
      <c r="BD196" t="inlineStr">
        <is>
          <t>0</t>
        </is>
      </c>
      <c r="BE196" t="n">
        <v>0</v>
      </c>
      <c r="BF196" t="inlineStr">
        <is>
          <t>402322</t>
        </is>
      </c>
      <c r="BG196" t="inlineStr">
        <is>
          <t>nan</t>
        </is>
      </c>
      <c r="BH196" t="inlineStr">
        <is>
          <t>666000</t>
        </is>
      </c>
      <c r="BI196" t="inlineStr">
        <is>
          <t>nan</t>
        </is>
      </c>
    </row>
    <row r="197">
      <c r="A197" t="inlineStr">
        <is>
          <t>The Bahamas</t>
        </is>
      </c>
      <c r="B197" t="inlineStr">
        <is>
          <t>Salt marsh</t>
        </is>
      </c>
      <c r="C197" t="inlineStr">
        <is>
          <t>Restoration</t>
        </is>
      </c>
      <c r="D197" t="inlineStr">
        <is>
          <t>Planting</t>
        </is>
      </c>
      <c r="E197" t="inlineStr">
        <is>
          <t>Small</t>
        </is>
      </c>
      <c r="F197" t="n">
        <v>100</v>
      </c>
      <c r="G197" t="inlineStr">
        <is>
          <t>Market price</t>
        </is>
      </c>
      <c r="H197" t="n">
        <v>1338557.816306033</v>
      </c>
      <c r="I197" t="inlineStr">
        <is>
          <t>BHS</t>
        </is>
      </c>
      <c r="J197" t="n">
        <v>500</v>
      </c>
      <c r="K197" t="inlineStr">
        <is>
          <t>The Bahamas Salt marsh Restoration 100</t>
        </is>
      </c>
      <c r="L197" t="inlineStr">
        <is>
          <t>8333400</t>
        </is>
      </c>
      <c r="M197" t="inlineStr">
        <is>
          <t>10375566</t>
        </is>
      </c>
      <c r="N197" t="n">
        <v>6.225655626140502</v>
      </c>
      <c r="O197" t="n">
        <v>7.751302090658327</v>
      </c>
      <c r="P197" t="inlineStr">
        <is>
          <t>5593233</t>
        </is>
      </c>
      <c r="Q197" t="inlineStr">
        <is>
          <t>6209704</t>
        </is>
      </c>
      <c r="R197" t="inlineStr">
        <is>
          <t>2740167</t>
        </is>
      </c>
      <c r="S197" t="inlineStr">
        <is>
          <t>4165862</t>
        </is>
      </c>
      <c r="T197" t="n">
        <v>1048</v>
      </c>
      <c r="U197" t="n">
        <v>5339</v>
      </c>
      <c r="V197" t="n">
        <v>1951</v>
      </c>
      <c r="W197" t="n">
        <v>1951</v>
      </c>
      <c r="X197" t="inlineStr">
        <is>
          <t>70000</t>
        </is>
      </c>
      <c r="Y197" t="inlineStr">
        <is>
          <t>70000</t>
        </is>
      </c>
      <c r="Z197" t="inlineStr">
        <is>
          <t>629559</t>
        </is>
      </c>
      <c r="AA197" t="inlineStr">
        <is>
          <t>667067</t>
        </is>
      </c>
      <c r="AB197" t="inlineStr">
        <is>
          <t>76963</t>
        </is>
      </c>
      <c r="AC197" t="inlineStr">
        <is>
          <t>80000</t>
        </is>
      </c>
      <c r="AD197" t="inlineStr">
        <is>
          <t>286112</t>
        </is>
      </c>
      <c r="AE197" t="inlineStr">
        <is>
          <t>309300</t>
        </is>
      </c>
      <c r="AF197" t="inlineStr">
        <is>
          <t>111125</t>
        </is>
      </c>
      <c r="AG197" t="inlineStr">
        <is>
          <t>125000</t>
        </is>
      </c>
      <c r="AH197" t="inlineStr">
        <is>
          <t>296010</t>
        </is>
      </c>
      <c r="AI197" t="inlineStr">
        <is>
          <t>320000</t>
        </is>
      </c>
      <c r="AJ197" t="inlineStr">
        <is>
          <t>44450</t>
        </is>
      </c>
      <c r="AK197" t="inlineStr">
        <is>
          <t>50000</t>
        </is>
      </c>
      <c r="AL197" t="inlineStr">
        <is>
          <t>4079015</t>
        </is>
      </c>
      <c r="AM197" t="inlineStr">
        <is>
          <t>4588337</t>
        </is>
      </c>
      <c r="AN197" t="n">
        <v>1307893</v>
      </c>
      <c r="AO197" t="n">
        <v>1767201</v>
      </c>
      <c r="AP197" t="inlineStr">
        <is>
          <t>75731</t>
        </is>
      </c>
      <c r="AQ197" t="inlineStr">
        <is>
          <t>127807</t>
        </is>
      </c>
      <c r="AR197" t="inlineStr">
        <is>
          <t>516</t>
        </is>
      </c>
      <c r="AS197" t="inlineStr">
        <is>
          <t>854</t>
        </is>
      </c>
      <c r="AT197" t="inlineStr">
        <is>
          <t>75812</t>
        </is>
      </c>
      <c r="AU197" t="inlineStr">
        <is>
          <t>120000</t>
        </is>
      </c>
      <c r="AV197" t="inlineStr">
        <is>
          <t>223062</t>
        </is>
      </c>
      <c r="AW197" t="inlineStr">
        <is>
          <t>400000</t>
        </is>
      </c>
      <c r="AX197" t="inlineStr">
        <is>
          <t>1057153</t>
        </is>
      </c>
      <c r="AY197" t="inlineStr">
        <is>
          <t>1750000</t>
        </is>
      </c>
      <c r="AZ197" t="n">
        <v>30</v>
      </c>
      <c r="BA197" t="n">
        <v>-4165862</v>
      </c>
      <c r="BB197" t="n">
        <v>-2740167</v>
      </c>
      <c r="BC197" t="inlineStr">
        <is>
          <t>0</t>
        </is>
      </c>
      <c r="BD197" t="inlineStr">
        <is>
          <t>0</t>
        </is>
      </c>
      <c r="BE197" t="n">
        <v>0</v>
      </c>
      <c r="BF197" t="inlineStr">
        <is>
          <t>402322</t>
        </is>
      </c>
      <c r="BG197" t="inlineStr">
        <is>
          <t>905571</t>
        </is>
      </c>
      <c r="BH197" t="inlineStr">
        <is>
          <t>666000</t>
        </is>
      </c>
      <c r="BI197" t="inlineStr">
        <is>
          <t>1101201</t>
        </is>
      </c>
    </row>
    <row r="198">
      <c r="A198" t="inlineStr">
        <is>
          <t>The Bahamas</t>
        </is>
      </c>
      <c r="B198" t="inlineStr">
        <is>
          <t>Salt marsh</t>
        </is>
      </c>
      <c r="C198" t="inlineStr">
        <is>
          <t>Restoration</t>
        </is>
      </c>
      <c r="D198" t="inlineStr">
        <is>
          <t>Hydrology</t>
        </is>
      </c>
      <c r="E198" t="inlineStr">
        <is>
          <t>Small</t>
        </is>
      </c>
      <c r="F198" t="n">
        <v>100</v>
      </c>
      <c r="G198" t="inlineStr">
        <is>
          <t>Market price</t>
        </is>
      </c>
      <c r="H198" t="n">
        <v>1338557.816306033</v>
      </c>
      <c r="I198" t="inlineStr">
        <is>
          <t>BHS</t>
        </is>
      </c>
      <c r="J198" t="n">
        <v>500</v>
      </c>
      <c r="K198" t="inlineStr">
        <is>
          <t>The Bahamas Salt marsh Restoration 100</t>
        </is>
      </c>
      <c r="L198" t="inlineStr">
        <is>
          <t>11068027</t>
        </is>
      </c>
      <c r="M198" t="inlineStr">
        <is>
          <t>13507350</t>
        </is>
      </c>
      <c r="N198" t="n">
        <v>8.268620798572609</v>
      </c>
      <c r="O198" t="n">
        <v>10.09097241483055</v>
      </c>
      <c r="P198" t="inlineStr">
        <is>
          <t>7815450</t>
        </is>
      </c>
      <c r="Q198" t="inlineStr">
        <is>
          <t>8709396</t>
        </is>
      </c>
      <c r="R198" t="inlineStr">
        <is>
          <t>3252577</t>
        </is>
      </c>
      <c r="S198" t="inlineStr">
        <is>
          <t>4797954</t>
        </is>
      </c>
      <c r="T198" t="n">
        <v>1048</v>
      </c>
      <c r="U198" t="n">
        <v>6673</v>
      </c>
      <c r="V198" t="n">
        <v>2073</v>
      </c>
      <c r="W198" t="n">
        <v>2073</v>
      </c>
      <c r="X198" t="inlineStr">
        <is>
          <t>70000</t>
        </is>
      </c>
      <c r="Y198" t="inlineStr">
        <is>
          <t>70000</t>
        </is>
      </c>
      <c r="Z198" t="inlineStr">
        <is>
          <t>629559</t>
        </is>
      </c>
      <c r="AA198" t="inlineStr">
        <is>
          <t>667067</t>
        </is>
      </c>
      <c r="AB198" t="inlineStr">
        <is>
          <t>76963</t>
        </is>
      </c>
      <c r="AC198" t="inlineStr">
        <is>
          <t>80000</t>
        </is>
      </c>
      <c r="AD198" t="inlineStr">
        <is>
          <t>286112</t>
        </is>
      </c>
      <c r="AE198" t="inlineStr">
        <is>
          <t>309300</t>
        </is>
      </c>
      <c r="AF198" t="inlineStr">
        <is>
          <t>111125</t>
        </is>
      </c>
      <c r="AG198" t="inlineStr">
        <is>
          <t>125000</t>
        </is>
      </c>
      <c r="AH198" t="inlineStr">
        <is>
          <t>296010</t>
        </is>
      </c>
      <c r="AI198" t="inlineStr">
        <is>
          <t>320000</t>
        </is>
      </c>
      <c r="AJ198" t="inlineStr">
        <is>
          <t>44450</t>
        </is>
      </c>
      <c r="AK198" t="inlineStr">
        <is>
          <t>50000</t>
        </is>
      </c>
      <c r="AL198" t="inlineStr">
        <is>
          <t>6301232</t>
        </is>
      </c>
      <c r="AM198" t="inlineStr">
        <is>
          <t>7088029</t>
        </is>
      </c>
      <c r="AN198" t="n">
        <v>1801241</v>
      </c>
      <c r="AO198" t="n">
        <v>2367127</v>
      </c>
      <c r="AP198" t="inlineStr">
        <is>
          <t>94664</t>
        </is>
      </c>
      <c r="AQ198" t="inlineStr">
        <is>
          <t>159759</t>
        </is>
      </c>
      <c r="AR198" t="inlineStr">
        <is>
          <t>645</t>
        </is>
      </c>
      <c r="AS198" t="inlineStr">
        <is>
          <t>1068</t>
        </is>
      </c>
      <c r="AT198" t="inlineStr">
        <is>
          <t>75812</t>
        </is>
      </c>
      <c r="AU198" t="inlineStr">
        <is>
          <t>120000</t>
        </is>
      </c>
      <c r="AV198" t="inlineStr">
        <is>
          <t>223062</t>
        </is>
      </c>
      <c r="AW198" t="inlineStr">
        <is>
          <t>400000</t>
        </is>
      </c>
      <c r="AX198" t="inlineStr">
        <is>
          <t>1057153</t>
        </is>
      </c>
      <c r="AY198" t="inlineStr">
        <is>
          <t>1750000</t>
        </is>
      </c>
      <c r="AZ198" t="n">
        <v>30</v>
      </c>
      <c r="BA198" t="n">
        <v>-4797954</v>
      </c>
      <c r="BB198" t="n">
        <v>-3252577</v>
      </c>
      <c r="BC198" t="inlineStr">
        <is>
          <t>0</t>
        </is>
      </c>
      <c r="BD198" t="inlineStr">
        <is>
          <t>0</t>
        </is>
      </c>
      <c r="BE198" t="n">
        <v>0</v>
      </c>
      <c r="BF198" t="inlineStr">
        <is>
          <t>402322</t>
        </is>
      </c>
      <c r="BG198" t="inlineStr">
        <is>
          <t>1398919</t>
        </is>
      </c>
      <c r="BH198" t="inlineStr">
        <is>
          <t>666000</t>
        </is>
      </c>
      <c r="BI198" t="inlineStr">
        <is>
          <t>1701127</t>
        </is>
      </c>
    </row>
    <row r="199">
      <c r="A199" t="inlineStr">
        <is>
          <t>The Bahamas</t>
        </is>
      </c>
      <c r="B199" t="inlineStr">
        <is>
          <t>Salt marsh</t>
        </is>
      </c>
      <c r="C199" t="inlineStr">
        <is>
          <t>Restoration</t>
        </is>
      </c>
      <c r="D199" t="inlineStr">
        <is>
          <t>Hybrid</t>
        </is>
      </c>
      <c r="E199" t="inlineStr">
        <is>
          <t>Small</t>
        </is>
      </c>
      <c r="F199" t="n">
        <v>100</v>
      </c>
      <c r="G199" t="inlineStr">
        <is>
          <t>Market price</t>
        </is>
      </c>
      <c r="H199" t="n">
        <v>1338557.816306033</v>
      </c>
      <c r="I199" t="inlineStr">
        <is>
          <t>BHS</t>
        </is>
      </c>
      <c r="J199" t="n">
        <v>500</v>
      </c>
      <c r="K199" t="inlineStr">
        <is>
          <t>The Bahamas Salt marsh Restoration 100</t>
        </is>
      </c>
      <c r="L199" t="inlineStr">
        <is>
          <t>nan</t>
        </is>
      </c>
      <c r="M199" t="inlineStr">
        <is>
          <t>nan</t>
        </is>
      </c>
      <c r="N199" t="inlineStr"/>
      <c r="O199" t="inlineStr"/>
      <c r="P199" t="inlineStr">
        <is>
          <t>nan</t>
        </is>
      </c>
      <c r="Q199" t="inlineStr">
        <is>
          <t>nan</t>
        </is>
      </c>
      <c r="R199" t="inlineStr">
        <is>
          <t>nan</t>
        </is>
      </c>
      <c r="S199" t="inlineStr">
        <is>
          <t>nan</t>
        </is>
      </c>
      <c r="T199" t="n">
        <v>1048</v>
      </c>
      <c r="U199" t="n">
        <v>6673</v>
      </c>
      <c r="V199" t="n">
        <v>0</v>
      </c>
      <c r="W199" t="n">
        <v>0</v>
      </c>
      <c r="X199" t="inlineStr">
        <is>
          <t>70000</t>
        </is>
      </c>
      <c r="Y199" t="inlineStr">
        <is>
          <t>70000</t>
        </is>
      </c>
      <c r="Z199" t="inlineStr">
        <is>
          <t>629559</t>
        </is>
      </c>
      <c r="AA199" t="inlineStr">
        <is>
          <t>667067</t>
        </is>
      </c>
      <c r="AB199" t="inlineStr">
        <is>
          <t>76963</t>
        </is>
      </c>
      <c r="AC199" t="inlineStr">
        <is>
          <t>80000</t>
        </is>
      </c>
      <c r="AD199" t="inlineStr">
        <is>
          <t>286112</t>
        </is>
      </c>
      <c r="AE199" t="inlineStr">
        <is>
          <t>309300</t>
        </is>
      </c>
      <c r="AF199" t="inlineStr">
        <is>
          <t>111125</t>
        </is>
      </c>
      <c r="AG199" t="inlineStr">
        <is>
          <t>125000</t>
        </is>
      </c>
      <c r="AH199" t="inlineStr">
        <is>
          <t>296010</t>
        </is>
      </c>
      <c r="AI199" t="inlineStr">
        <is>
          <t>320000</t>
        </is>
      </c>
      <c r="AJ199" t="inlineStr">
        <is>
          <t>44450</t>
        </is>
      </c>
      <c r="AK199" t="inlineStr">
        <is>
          <t>50000</t>
        </is>
      </c>
      <c r="AL199" t="inlineStr">
        <is>
          <t>nan</t>
        </is>
      </c>
      <c r="AM199" t="inlineStr">
        <is>
          <t>nan</t>
        </is>
      </c>
      <c r="AN199" t="inlineStr"/>
      <c r="AO199" t="inlineStr"/>
      <c r="AP199" t="inlineStr">
        <is>
          <t>94664</t>
        </is>
      </c>
      <c r="AQ199" t="inlineStr">
        <is>
          <t>159759</t>
        </is>
      </c>
      <c r="AR199" t="inlineStr">
        <is>
          <t>645</t>
        </is>
      </c>
      <c r="AS199" t="inlineStr">
        <is>
          <t>1068</t>
        </is>
      </c>
      <c r="AT199" t="inlineStr">
        <is>
          <t>75812</t>
        </is>
      </c>
      <c r="AU199" t="inlineStr">
        <is>
          <t>120000</t>
        </is>
      </c>
      <c r="AV199" t="inlineStr">
        <is>
          <t>223062</t>
        </is>
      </c>
      <c r="AW199" t="inlineStr">
        <is>
          <t>400000</t>
        </is>
      </c>
      <c r="AX199" t="inlineStr">
        <is>
          <t>1057153</t>
        </is>
      </c>
      <c r="AY199" t="inlineStr">
        <is>
          <t>1750000</t>
        </is>
      </c>
      <c r="AZ199" t="n">
        <v>30</v>
      </c>
      <c r="BA199" t="inlineStr"/>
      <c r="BB199" t="inlineStr"/>
      <c r="BC199" t="inlineStr">
        <is>
          <t>0</t>
        </is>
      </c>
      <c r="BD199" t="inlineStr">
        <is>
          <t>0</t>
        </is>
      </c>
      <c r="BE199" t="n">
        <v>0</v>
      </c>
      <c r="BF199" t="inlineStr">
        <is>
          <t>402322</t>
        </is>
      </c>
      <c r="BG199" t="inlineStr">
        <is>
          <t>nan</t>
        </is>
      </c>
      <c r="BH199" t="inlineStr">
        <is>
          <t>666000</t>
        </is>
      </c>
      <c r="BI199" t="inlineStr">
        <is>
          <t>nan</t>
        </is>
      </c>
    </row>
    <row r="200">
      <c r="A200" t="inlineStr">
        <is>
          <t>The Bahamas</t>
        </is>
      </c>
      <c r="B200" t="inlineStr">
        <is>
          <t>Salt marsh</t>
        </is>
      </c>
      <c r="C200" t="inlineStr">
        <is>
          <t>Restoration</t>
        </is>
      </c>
      <c r="D200" t="inlineStr">
        <is>
          <t>Planting</t>
        </is>
      </c>
      <c r="E200" t="inlineStr">
        <is>
          <t>Medium</t>
        </is>
      </c>
      <c r="F200" t="n">
        <v>500</v>
      </c>
      <c r="G200" t="inlineStr">
        <is>
          <t>Opex breakeven</t>
        </is>
      </c>
      <c r="H200" t="n">
        <v>1338557.816306033</v>
      </c>
      <c r="I200" t="inlineStr">
        <is>
          <t>BHS</t>
        </is>
      </c>
      <c r="J200" t="n">
        <v>500</v>
      </c>
      <c r="K200" t="inlineStr">
        <is>
          <t>The Bahamas Salt marsh Restoration 500</t>
        </is>
      </c>
      <c r="L200" t="inlineStr">
        <is>
          <t>62861203</t>
        </is>
      </c>
      <c r="M200" t="inlineStr">
        <is>
          <t>92903460</t>
        </is>
      </c>
      <c r="N200" t="n">
        <v>46.96188855964075</v>
      </c>
      <c r="O200" t="n">
        <v>69.40563856732174</v>
      </c>
      <c r="P200" t="inlineStr">
        <is>
          <t>21517080</t>
        </is>
      </c>
      <c r="Q200" t="inlineStr">
        <is>
          <t>24563052</t>
        </is>
      </c>
      <c r="R200" t="inlineStr">
        <is>
          <t>41344124</t>
        </is>
      </c>
      <c r="S200" t="inlineStr">
        <is>
          <t>68340408</t>
        </is>
      </c>
      <c r="T200" t="n">
        <v>1048</v>
      </c>
      <c r="U200" t="n">
        <v>26026</v>
      </c>
      <c r="V200" t="n">
        <v>3019</v>
      </c>
      <c r="W200" t="n">
        <v>3019</v>
      </c>
      <c r="X200" t="inlineStr">
        <is>
          <t>70000</t>
        </is>
      </c>
      <c r="Y200" t="inlineStr">
        <is>
          <t>70000</t>
        </is>
      </c>
      <c r="Z200" t="inlineStr">
        <is>
          <t>629559</t>
        </is>
      </c>
      <c r="AA200" t="inlineStr">
        <is>
          <t>667067</t>
        </is>
      </c>
      <c r="AB200" t="inlineStr">
        <is>
          <t>76963</t>
        </is>
      </c>
      <c r="AC200" t="inlineStr">
        <is>
          <t>80000</t>
        </is>
      </c>
      <c r="AD200" t="inlineStr">
        <is>
          <t>286112</t>
        </is>
      </c>
      <c r="AE200" t="inlineStr">
        <is>
          <t>309300</t>
        </is>
      </c>
      <c r="AF200" t="inlineStr">
        <is>
          <t>111125</t>
        </is>
      </c>
      <c r="AG200" t="inlineStr">
        <is>
          <t>125000</t>
        </is>
      </c>
      <c r="AH200" t="inlineStr">
        <is>
          <t>296010</t>
        </is>
      </c>
      <c r="AI200" t="inlineStr">
        <is>
          <t>320000</t>
        </is>
      </c>
      <c r="AJ200" t="inlineStr">
        <is>
          <t>44450</t>
        </is>
      </c>
      <c r="AK200" t="inlineStr">
        <is>
          <t>50000</t>
        </is>
      </c>
      <c r="AL200" t="inlineStr">
        <is>
          <t>20002862</t>
        </is>
      </c>
      <c r="AM200" t="inlineStr">
        <is>
          <t>22941685</t>
        </is>
      </c>
      <c r="AN200" t="n">
        <v>4843103</v>
      </c>
      <c r="AO200" t="n">
        <v>6172004</v>
      </c>
      <c r="AP200" t="inlineStr">
        <is>
          <t>35142505</t>
        </is>
      </c>
      <c r="AQ200" t="inlineStr">
        <is>
          <t>59894239</t>
        </is>
      </c>
      <c r="AR200" t="inlineStr">
        <is>
          <t>2489</t>
        </is>
      </c>
      <c r="AS200" t="inlineStr">
        <is>
          <t>4164</t>
        </is>
      </c>
      <c r="AT200" t="inlineStr">
        <is>
          <t>75812</t>
        </is>
      </c>
      <c r="AU200" t="inlineStr">
        <is>
          <t>120000</t>
        </is>
      </c>
      <c r="AV200" t="inlineStr">
        <is>
          <t>223062</t>
        </is>
      </c>
      <c r="AW200" t="inlineStr">
        <is>
          <t>400000</t>
        </is>
      </c>
      <c r="AX200" t="inlineStr">
        <is>
          <t>1057153</t>
        </is>
      </c>
      <c r="AY200" t="inlineStr">
        <is>
          <t>1750000</t>
        </is>
      </c>
      <c r="AZ200" t="n">
        <v>2873.917391995702</v>
      </c>
      <c r="BA200" t="n">
        <v>-68340408</v>
      </c>
      <c r="BB200" t="n">
        <v>-41344124</v>
      </c>
      <c r="BC200" t="inlineStr">
        <is>
          <t>0</t>
        </is>
      </c>
      <c r="BD200" t="inlineStr">
        <is>
          <t>0</t>
        </is>
      </c>
      <c r="BE200" t="n">
        <v>0</v>
      </c>
      <c r="BF200" t="inlineStr">
        <is>
          <t>402322</t>
        </is>
      </c>
      <c r="BG200" t="inlineStr">
        <is>
          <t>4440781</t>
        </is>
      </c>
      <c r="BH200" t="inlineStr">
        <is>
          <t>666000</t>
        </is>
      </c>
      <c r="BI200" t="inlineStr">
        <is>
          <t>5506004</t>
        </is>
      </c>
    </row>
    <row r="201">
      <c r="A201" t="inlineStr">
        <is>
          <t>The Bahamas</t>
        </is>
      </c>
      <c r="B201" t="inlineStr">
        <is>
          <t>Salt marsh</t>
        </is>
      </c>
      <c r="C201" t="inlineStr">
        <is>
          <t>Restoration</t>
        </is>
      </c>
      <c r="D201" t="inlineStr">
        <is>
          <t>Hydrology</t>
        </is>
      </c>
      <c r="E201" t="inlineStr">
        <is>
          <t>Medium</t>
        </is>
      </c>
      <c r="F201" t="n">
        <v>500</v>
      </c>
      <c r="G201" t="inlineStr">
        <is>
          <t>Opex breakeven</t>
        </is>
      </c>
      <c r="H201" t="n">
        <v>1338557.816306033</v>
      </c>
      <c r="I201" t="inlineStr">
        <is>
          <t>BHS</t>
        </is>
      </c>
      <c r="J201" t="n">
        <v>500</v>
      </c>
      <c r="K201" t="inlineStr">
        <is>
          <t>The Bahamas Salt marsh Restoration 500</t>
        </is>
      </c>
      <c r="L201" t="inlineStr">
        <is>
          <t>89891461</t>
        </is>
      </c>
      <c r="M201" t="inlineStr">
        <is>
          <t>131773859</t>
        </is>
      </c>
      <c r="N201" t="n">
        <v>67.15545634634597</v>
      </c>
      <c r="O201" t="n">
        <v>98.44465244217189</v>
      </c>
      <c r="P201" t="inlineStr">
        <is>
          <t>32414492</t>
        </is>
      </c>
      <c r="Q201" t="inlineStr">
        <is>
          <t>37061514</t>
        </is>
      </c>
      <c r="R201" t="inlineStr">
        <is>
          <t>57476970</t>
        </is>
      </c>
      <c r="S201" t="inlineStr">
        <is>
          <t>94712345</t>
        </is>
      </c>
      <c r="T201" t="n">
        <v>1048</v>
      </c>
      <c r="U201" t="n">
        <v>32533</v>
      </c>
      <c r="V201" t="n">
        <v>3454</v>
      </c>
      <c r="W201" t="n">
        <v>3454</v>
      </c>
      <c r="X201" t="inlineStr">
        <is>
          <t>70000</t>
        </is>
      </c>
      <c r="Y201" t="inlineStr">
        <is>
          <t>70000</t>
        </is>
      </c>
      <c r="Z201" t="inlineStr">
        <is>
          <t>629559</t>
        </is>
      </c>
      <c r="AA201" t="inlineStr">
        <is>
          <t>667067</t>
        </is>
      </c>
      <c r="AB201" t="inlineStr">
        <is>
          <t>76963</t>
        </is>
      </c>
      <c r="AC201" t="inlineStr">
        <is>
          <t>80000</t>
        </is>
      </c>
      <c r="AD201" t="inlineStr">
        <is>
          <t>286112</t>
        </is>
      </c>
      <c r="AE201" t="inlineStr">
        <is>
          <t>309300</t>
        </is>
      </c>
      <c r="AF201" t="inlineStr">
        <is>
          <t>111125</t>
        </is>
      </c>
      <c r="AG201" t="inlineStr">
        <is>
          <t>125000</t>
        </is>
      </c>
      <c r="AH201" t="inlineStr">
        <is>
          <t>296010</t>
        </is>
      </c>
      <c r="AI201" t="inlineStr">
        <is>
          <t>320000</t>
        </is>
      </c>
      <c r="AJ201" t="inlineStr">
        <is>
          <t>44450</t>
        </is>
      </c>
      <c r="AK201" t="inlineStr">
        <is>
          <t>50000</t>
        </is>
      </c>
      <c r="AL201" t="inlineStr">
        <is>
          <t>30900274</t>
        </is>
      </c>
      <c r="AM201" t="inlineStr">
        <is>
          <t>35440147</t>
        </is>
      </c>
      <c r="AN201" t="n">
        <v>7262408</v>
      </c>
      <c r="AO201" t="n">
        <v>9171635</v>
      </c>
      <c r="AP201" t="inlineStr">
        <is>
          <t>48855424</t>
        </is>
      </c>
      <c r="AQ201" t="inlineStr">
        <is>
          <t>83265505</t>
        </is>
      </c>
      <c r="AR201" t="inlineStr">
        <is>
          <t>3111</t>
        </is>
      </c>
      <c r="AS201" t="inlineStr">
        <is>
          <t>5205</t>
        </is>
      </c>
      <c r="AT201" t="inlineStr">
        <is>
          <t>75812</t>
        </is>
      </c>
      <c r="AU201" t="inlineStr">
        <is>
          <t>120000</t>
        </is>
      </c>
      <c r="AV201" t="inlineStr">
        <is>
          <t>223062</t>
        </is>
      </c>
      <c r="AW201" t="inlineStr">
        <is>
          <t>400000</t>
        </is>
      </c>
      <c r="AX201" t="inlineStr">
        <is>
          <t>1057153</t>
        </is>
      </c>
      <c r="AY201" t="inlineStr">
        <is>
          <t>1750000</t>
        </is>
      </c>
      <c r="AZ201" t="n">
        <v>3196.27646284203</v>
      </c>
      <c r="BA201" t="n">
        <v>-94712345</v>
      </c>
      <c r="BB201" t="n">
        <v>-57476970</v>
      </c>
      <c r="BC201" t="inlineStr">
        <is>
          <t>0</t>
        </is>
      </c>
      <c r="BD201" t="inlineStr">
        <is>
          <t>0</t>
        </is>
      </c>
      <c r="BE201" t="n">
        <v>0</v>
      </c>
      <c r="BF201" t="inlineStr">
        <is>
          <t>402322</t>
        </is>
      </c>
      <c r="BG201" t="inlineStr">
        <is>
          <t>6860086</t>
        </is>
      </c>
      <c r="BH201" t="inlineStr">
        <is>
          <t>666000</t>
        </is>
      </c>
      <c r="BI201" t="inlineStr">
        <is>
          <t>8505635</t>
        </is>
      </c>
    </row>
    <row r="202">
      <c r="A202" t="inlineStr">
        <is>
          <t>The Bahamas</t>
        </is>
      </c>
      <c r="B202" t="inlineStr">
        <is>
          <t>Salt marsh</t>
        </is>
      </c>
      <c r="C202" t="inlineStr">
        <is>
          <t>Restoration</t>
        </is>
      </c>
      <c r="D202" t="inlineStr">
        <is>
          <t>Hybrid</t>
        </is>
      </c>
      <c r="E202" t="inlineStr">
        <is>
          <t>Medium</t>
        </is>
      </c>
      <c r="F202" t="n">
        <v>500</v>
      </c>
      <c r="G202" t="inlineStr">
        <is>
          <t>Opex breakeven</t>
        </is>
      </c>
      <c r="H202" t="n">
        <v>1338557.816306033</v>
      </c>
      <c r="I202" t="inlineStr">
        <is>
          <t>BHS</t>
        </is>
      </c>
      <c r="J202" t="n">
        <v>500</v>
      </c>
      <c r="K202" t="inlineStr">
        <is>
          <t>The Bahamas Salt marsh Restoration 500</t>
        </is>
      </c>
      <c r="L202" t="inlineStr">
        <is>
          <t>nan</t>
        </is>
      </c>
      <c r="M202" t="inlineStr">
        <is>
          <t>nan</t>
        </is>
      </c>
      <c r="N202" t="inlineStr"/>
      <c r="O202" t="inlineStr"/>
      <c r="P202" t="inlineStr">
        <is>
          <t>nan</t>
        </is>
      </c>
      <c r="Q202" t="inlineStr">
        <is>
          <t>nan</t>
        </is>
      </c>
      <c r="R202" t="inlineStr">
        <is>
          <t>nan</t>
        </is>
      </c>
      <c r="S202" t="inlineStr">
        <is>
          <t>nan</t>
        </is>
      </c>
      <c r="T202" t="n">
        <v>1048</v>
      </c>
      <c r="U202" t="n">
        <v>32533</v>
      </c>
      <c r="V202" t="n">
        <v>0</v>
      </c>
      <c r="W202" t="n">
        <v>0</v>
      </c>
      <c r="X202" t="inlineStr">
        <is>
          <t>70000</t>
        </is>
      </c>
      <c r="Y202" t="inlineStr">
        <is>
          <t>70000</t>
        </is>
      </c>
      <c r="Z202" t="inlineStr">
        <is>
          <t>629559</t>
        </is>
      </c>
      <c r="AA202" t="inlineStr">
        <is>
          <t>667067</t>
        </is>
      </c>
      <c r="AB202" t="inlineStr">
        <is>
          <t>76963</t>
        </is>
      </c>
      <c r="AC202" t="inlineStr">
        <is>
          <t>80000</t>
        </is>
      </c>
      <c r="AD202" t="inlineStr">
        <is>
          <t>286112</t>
        </is>
      </c>
      <c r="AE202" t="inlineStr">
        <is>
          <t>309300</t>
        </is>
      </c>
      <c r="AF202" t="inlineStr">
        <is>
          <t>111125</t>
        </is>
      </c>
      <c r="AG202" t="inlineStr">
        <is>
          <t>125000</t>
        </is>
      </c>
      <c r="AH202" t="inlineStr">
        <is>
          <t>296010</t>
        </is>
      </c>
      <c r="AI202" t="inlineStr">
        <is>
          <t>320000</t>
        </is>
      </c>
      <c r="AJ202" t="inlineStr">
        <is>
          <t>44450</t>
        </is>
      </c>
      <c r="AK202" t="inlineStr">
        <is>
          <t>50000</t>
        </is>
      </c>
      <c r="AL202" t="inlineStr">
        <is>
          <t>nan</t>
        </is>
      </c>
      <c r="AM202" t="inlineStr">
        <is>
          <t>nan</t>
        </is>
      </c>
      <c r="AN202" t="inlineStr"/>
      <c r="AO202" t="inlineStr"/>
      <c r="AP202" t="inlineStr">
        <is>
          <t>nan</t>
        </is>
      </c>
      <c r="AQ202" t="inlineStr">
        <is>
          <t>nan</t>
        </is>
      </c>
      <c r="AR202" t="inlineStr">
        <is>
          <t>3111</t>
        </is>
      </c>
      <c r="AS202" t="inlineStr">
        <is>
          <t>5205</t>
        </is>
      </c>
      <c r="AT202" t="inlineStr">
        <is>
          <t>75812</t>
        </is>
      </c>
      <c r="AU202" t="inlineStr">
        <is>
          <t>120000</t>
        </is>
      </c>
      <c r="AV202" t="inlineStr">
        <is>
          <t>223062</t>
        </is>
      </c>
      <c r="AW202" t="inlineStr">
        <is>
          <t>400000</t>
        </is>
      </c>
      <c r="AX202" t="inlineStr">
        <is>
          <t>1057153</t>
        </is>
      </c>
      <c r="AY202" t="inlineStr">
        <is>
          <t>1750000</t>
        </is>
      </c>
      <c r="AZ202" t="inlineStr"/>
      <c r="BA202" t="inlineStr"/>
      <c r="BB202" t="inlineStr"/>
      <c r="BC202" t="inlineStr">
        <is>
          <t>0</t>
        </is>
      </c>
      <c r="BD202" t="inlineStr">
        <is>
          <t>0</t>
        </is>
      </c>
      <c r="BE202" t="n">
        <v>0</v>
      </c>
      <c r="BF202" t="inlineStr">
        <is>
          <t>402322</t>
        </is>
      </c>
      <c r="BG202" t="inlineStr">
        <is>
          <t>nan</t>
        </is>
      </c>
      <c r="BH202" t="inlineStr">
        <is>
          <t>666000</t>
        </is>
      </c>
      <c r="BI202" t="inlineStr">
        <is>
          <t>nan</t>
        </is>
      </c>
    </row>
    <row r="203">
      <c r="A203" t="inlineStr">
        <is>
          <t>The Bahamas</t>
        </is>
      </c>
      <c r="B203" t="inlineStr">
        <is>
          <t>Salt marsh</t>
        </is>
      </c>
      <c r="C203" t="inlineStr">
        <is>
          <t>Restoration</t>
        </is>
      </c>
      <c r="D203" t="inlineStr">
        <is>
          <t>Planting</t>
        </is>
      </c>
      <c r="E203" t="inlineStr">
        <is>
          <t>Medium</t>
        </is>
      </c>
      <c r="F203" t="n">
        <v>500</v>
      </c>
      <c r="G203" t="inlineStr">
        <is>
          <t>Market price</t>
        </is>
      </c>
      <c r="H203" t="n">
        <v>1338557.816306033</v>
      </c>
      <c r="I203" t="inlineStr">
        <is>
          <t>BHS</t>
        </is>
      </c>
      <c r="J203" t="n">
        <v>500</v>
      </c>
      <c r="K203" t="inlineStr">
        <is>
          <t>The Bahamas Salt marsh Restoration 500</t>
        </is>
      </c>
      <c r="L203" t="inlineStr">
        <is>
          <t>28085541</t>
        </is>
      </c>
      <c r="M203" t="inlineStr">
        <is>
          <t>33634440</t>
        </is>
      </c>
      <c r="N203" t="n">
        <v>20.98194090525473</v>
      </c>
      <c r="O203" t="n">
        <v>25.12737185519537</v>
      </c>
      <c r="P203" t="inlineStr">
        <is>
          <t>21517080</t>
        </is>
      </c>
      <c r="Q203" t="inlineStr">
        <is>
          <t>24563052</t>
        </is>
      </c>
      <c r="R203" t="inlineStr">
        <is>
          <t>6568461</t>
        </is>
      </c>
      <c r="S203" t="inlineStr">
        <is>
          <t>9071387</t>
        </is>
      </c>
      <c r="T203" t="n">
        <v>1048</v>
      </c>
      <c r="U203" t="n">
        <v>26026</v>
      </c>
      <c r="V203" t="n">
        <v>1349</v>
      </c>
      <c r="W203" t="n">
        <v>1349</v>
      </c>
      <c r="X203" t="inlineStr">
        <is>
          <t>70000</t>
        </is>
      </c>
      <c r="Y203" t="inlineStr">
        <is>
          <t>70000</t>
        </is>
      </c>
      <c r="Z203" t="inlineStr">
        <is>
          <t>629559</t>
        </is>
      </c>
      <c r="AA203" t="inlineStr">
        <is>
          <t>667067</t>
        </is>
      </c>
      <c r="AB203" t="inlineStr">
        <is>
          <t>76963</t>
        </is>
      </c>
      <c r="AC203" t="inlineStr">
        <is>
          <t>80000</t>
        </is>
      </c>
      <c r="AD203" t="inlineStr">
        <is>
          <t>286112</t>
        </is>
      </c>
      <c r="AE203" t="inlineStr">
        <is>
          <t>309300</t>
        </is>
      </c>
      <c r="AF203" t="inlineStr">
        <is>
          <t>111125</t>
        </is>
      </c>
      <c r="AG203" t="inlineStr">
        <is>
          <t>125000</t>
        </is>
      </c>
      <c r="AH203" t="inlineStr">
        <is>
          <t>296010</t>
        </is>
      </c>
      <c r="AI203" t="inlineStr">
        <is>
          <t>320000</t>
        </is>
      </c>
      <c r="AJ203" t="inlineStr">
        <is>
          <t>44450</t>
        </is>
      </c>
      <c r="AK203" t="inlineStr">
        <is>
          <t>50000</t>
        </is>
      </c>
      <c r="AL203" t="inlineStr">
        <is>
          <t>20002862</t>
        </is>
      </c>
      <c r="AM203" t="inlineStr">
        <is>
          <t>22941685</t>
        </is>
      </c>
      <c r="AN203" t="n">
        <v>4843103</v>
      </c>
      <c r="AO203" t="n">
        <v>6172004</v>
      </c>
      <c r="AP203" t="inlineStr">
        <is>
          <t>366843</t>
        </is>
      </c>
      <c r="AQ203" t="inlineStr">
        <is>
          <t>625219</t>
        </is>
      </c>
      <c r="AR203" t="inlineStr">
        <is>
          <t>2489</t>
        </is>
      </c>
      <c r="AS203" t="inlineStr">
        <is>
          <t>4164</t>
        </is>
      </c>
      <c r="AT203" t="inlineStr">
        <is>
          <t>75812</t>
        </is>
      </c>
      <c r="AU203" t="inlineStr">
        <is>
          <t>120000</t>
        </is>
      </c>
      <c r="AV203" t="inlineStr">
        <is>
          <t>223062</t>
        </is>
      </c>
      <c r="AW203" t="inlineStr">
        <is>
          <t>400000</t>
        </is>
      </c>
      <c r="AX203" t="inlineStr">
        <is>
          <t>1057153</t>
        </is>
      </c>
      <c r="AY203" t="inlineStr">
        <is>
          <t>1750000</t>
        </is>
      </c>
      <c r="AZ203" t="n">
        <v>30</v>
      </c>
      <c r="BA203" t="n">
        <v>-9071387</v>
      </c>
      <c r="BB203" t="n">
        <v>-6568461</v>
      </c>
      <c r="BC203" t="inlineStr">
        <is>
          <t>0</t>
        </is>
      </c>
      <c r="BD203" t="inlineStr">
        <is>
          <t>0</t>
        </is>
      </c>
      <c r="BE203" t="n">
        <v>0</v>
      </c>
      <c r="BF203" t="inlineStr">
        <is>
          <t>402322</t>
        </is>
      </c>
      <c r="BG203" t="inlineStr">
        <is>
          <t>4440781</t>
        </is>
      </c>
      <c r="BH203" t="inlineStr">
        <is>
          <t>666000</t>
        </is>
      </c>
      <c r="BI203" t="inlineStr">
        <is>
          <t>5506004</t>
        </is>
      </c>
    </row>
    <row r="204">
      <c r="A204" t="inlineStr">
        <is>
          <t>The Bahamas</t>
        </is>
      </c>
      <c r="B204" t="inlineStr">
        <is>
          <t>Salt marsh</t>
        </is>
      </c>
      <c r="C204" t="inlineStr">
        <is>
          <t>Restoration</t>
        </is>
      </c>
      <c r="D204" t="inlineStr">
        <is>
          <t>Hydrology</t>
        </is>
      </c>
      <c r="E204" t="inlineStr">
        <is>
          <t>Medium</t>
        </is>
      </c>
      <c r="F204" t="n">
        <v>500</v>
      </c>
      <c r="G204" t="inlineStr">
        <is>
          <t>Market price</t>
        </is>
      </c>
      <c r="H204" t="n">
        <v>1338557.816306033</v>
      </c>
      <c r="I204" t="inlineStr">
        <is>
          <t>BHS</t>
        </is>
      </c>
      <c r="J204" t="n">
        <v>500</v>
      </c>
      <c r="K204" t="inlineStr">
        <is>
          <t>The Bahamas Salt marsh Restoration 500</t>
        </is>
      </c>
      <c r="L204" t="inlineStr">
        <is>
          <t>41494591</t>
        </is>
      </c>
      <c r="M204" t="inlineStr">
        <is>
          <t>49289877</t>
        </is>
      </c>
      <c r="N204" t="n">
        <v>30.99947607381729</v>
      </c>
      <c r="O204" t="n">
        <v>36.82312142184742</v>
      </c>
      <c r="P204" t="inlineStr">
        <is>
          <t>32414492</t>
        </is>
      </c>
      <c r="Q204" t="inlineStr">
        <is>
          <t>37061514</t>
        </is>
      </c>
      <c r="R204" t="inlineStr">
        <is>
          <t>9080099</t>
        </is>
      </c>
      <c r="S204" t="inlineStr">
        <is>
          <t>12228364</t>
        </is>
      </c>
      <c r="T204" t="n">
        <v>1048</v>
      </c>
      <c r="U204" t="n">
        <v>32533</v>
      </c>
      <c r="V204" t="n">
        <v>1594</v>
      </c>
      <c r="W204" t="n">
        <v>1594</v>
      </c>
      <c r="X204" t="inlineStr">
        <is>
          <t>70000</t>
        </is>
      </c>
      <c r="Y204" t="inlineStr">
        <is>
          <t>70000</t>
        </is>
      </c>
      <c r="Z204" t="inlineStr">
        <is>
          <t>629559</t>
        </is>
      </c>
      <c r="AA204" t="inlineStr">
        <is>
          <t>667067</t>
        </is>
      </c>
      <c r="AB204" t="inlineStr">
        <is>
          <t>76963</t>
        </is>
      </c>
      <c r="AC204" t="inlineStr">
        <is>
          <t>80000</t>
        </is>
      </c>
      <c r="AD204" t="inlineStr">
        <is>
          <t>286112</t>
        </is>
      </c>
      <c r="AE204" t="inlineStr">
        <is>
          <t>309300</t>
        </is>
      </c>
      <c r="AF204" t="inlineStr">
        <is>
          <t>111125</t>
        </is>
      </c>
      <c r="AG204" t="inlineStr">
        <is>
          <t>125000</t>
        </is>
      </c>
      <c r="AH204" t="inlineStr">
        <is>
          <t>296010</t>
        </is>
      </c>
      <c r="AI204" t="inlineStr">
        <is>
          <t>320000</t>
        </is>
      </c>
      <c r="AJ204" t="inlineStr">
        <is>
          <t>44450</t>
        </is>
      </c>
      <c r="AK204" t="inlineStr">
        <is>
          <t>50000</t>
        </is>
      </c>
      <c r="AL204" t="inlineStr">
        <is>
          <t>30900274</t>
        </is>
      </c>
      <c r="AM204" t="inlineStr">
        <is>
          <t>35440147</t>
        </is>
      </c>
      <c r="AN204" t="n">
        <v>7262408</v>
      </c>
      <c r="AO204" t="n">
        <v>9171635</v>
      </c>
      <c r="AP204" t="inlineStr">
        <is>
          <t>458553</t>
        </is>
      </c>
      <c r="AQ204" t="inlineStr">
        <is>
          <t>781523</t>
        </is>
      </c>
      <c r="AR204" t="inlineStr">
        <is>
          <t>3111</t>
        </is>
      </c>
      <c r="AS204" t="inlineStr">
        <is>
          <t>5205</t>
        </is>
      </c>
      <c r="AT204" t="inlineStr">
        <is>
          <t>75812</t>
        </is>
      </c>
      <c r="AU204" t="inlineStr">
        <is>
          <t>120000</t>
        </is>
      </c>
      <c r="AV204" t="inlineStr">
        <is>
          <t>223062</t>
        </is>
      </c>
      <c r="AW204" t="inlineStr">
        <is>
          <t>400000</t>
        </is>
      </c>
      <c r="AX204" t="inlineStr">
        <is>
          <t>1057153</t>
        </is>
      </c>
      <c r="AY204" t="inlineStr">
        <is>
          <t>1750000</t>
        </is>
      </c>
      <c r="AZ204" t="n">
        <v>30</v>
      </c>
      <c r="BA204" t="n">
        <v>-12228364</v>
      </c>
      <c r="BB204" t="n">
        <v>-9080099</v>
      </c>
      <c r="BC204" t="inlineStr">
        <is>
          <t>0</t>
        </is>
      </c>
      <c r="BD204" t="inlineStr">
        <is>
          <t>0</t>
        </is>
      </c>
      <c r="BE204" t="n">
        <v>0</v>
      </c>
      <c r="BF204" t="inlineStr">
        <is>
          <t>402322</t>
        </is>
      </c>
      <c r="BG204" t="inlineStr">
        <is>
          <t>6860086</t>
        </is>
      </c>
      <c r="BH204" t="inlineStr">
        <is>
          <t>666000</t>
        </is>
      </c>
      <c r="BI204" t="inlineStr">
        <is>
          <t>8505635</t>
        </is>
      </c>
    </row>
    <row r="205">
      <c r="A205" t="inlineStr">
        <is>
          <t>The Bahamas</t>
        </is>
      </c>
      <c r="B205" t="inlineStr">
        <is>
          <t>Salt marsh</t>
        </is>
      </c>
      <c r="C205" t="inlineStr">
        <is>
          <t>Restoration</t>
        </is>
      </c>
      <c r="D205" t="inlineStr">
        <is>
          <t>Hybrid</t>
        </is>
      </c>
      <c r="E205" t="inlineStr">
        <is>
          <t>Medium</t>
        </is>
      </c>
      <c r="F205" t="n">
        <v>500</v>
      </c>
      <c r="G205" t="inlineStr">
        <is>
          <t>Market price</t>
        </is>
      </c>
      <c r="H205" t="n">
        <v>1338557.816306033</v>
      </c>
      <c r="I205" t="inlineStr">
        <is>
          <t>BHS</t>
        </is>
      </c>
      <c r="J205" t="n">
        <v>500</v>
      </c>
      <c r="K205" t="inlineStr">
        <is>
          <t>The Bahamas Salt marsh Restoration 500</t>
        </is>
      </c>
      <c r="L205" t="inlineStr">
        <is>
          <t>nan</t>
        </is>
      </c>
      <c r="M205" t="inlineStr">
        <is>
          <t>nan</t>
        </is>
      </c>
      <c r="N205" t="inlineStr"/>
      <c r="O205" t="inlineStr"/>
      <c r="P205" t="inlineStr">
        <is>
          <t>nan</t>
        </is>
      </c>
      <c r="Q205" t="inlineStr">
        <is>
          <t>nan</t>
        </is>
      </c>
      <c r="R205" t="inlineStr">
        <is>
          <t>nan</t>
        </is>
      </c>
      <c r="S205" t="inlineStr">
        <is>
          <t>nan</t>
        </is>
      </c>
      <c r="T205" t="n">
        <v>1048</v>
      </c>
      <c r="U205" t="n">
        <v>32533</v>
      </c>
      <c r="V205" t="n">
        <v>0</v>
      </c>
      <c r="W205" t="n">
        <v>0</v>
      </c>
      <c r="X205" t="inlineStr">
        <is>
          <t>70000</t>
        </is>
      </c>
      <c r="Y205" t="inlineStr">
        <is>
          <t>70000</t>
        </is>
      </c>
      <c r="Z205" t="inlineStr">
        <is>
          <t>629559</t>
        </is>
      </c>
      <c r="AA205" t="inlineStr">
        <is>
          <t>667067</t>
        </is>
      </c>
      <c r="AB205" t="inlineStr">
        <is>
          <t>76963</t>
        </is>
      </c>
      <c r="AC205" t="inlineStr">
        <is>
          <t>80000</t>
        </is>
      </c>
      <c r="AD205" t="inlineStr">
        <is>
          <t>286112</t>
        </is>
      </c>
      <c r="AE205" t="inlineStr">
        <is>
          <t>309300</t>
        </is>
      </c>
      <c r="AF205" t="inlineStr">
        <is>
          <t>111125</t>
        </is>
      </c>
      <c r="AG205" t="inlineStr">
        <is>
          <t>125000</t>
        </is>
      </c>
      <c r="AH205" t="inlineStr">
        <is>
          <t>296010</t>
        </is>
      </c>
      <c r="AI205" t="inlineStr">
        <is>
          <t>320000</t>
        </is>
      </c>
      <c r="AJ205" t="inlineStr">
        <is>
          <t>44450</t>
        </is>
      </c>
      <c r="AK205" t="inlineStr">
        <is>
          <t>50000</t>
        </is>
      </c>
      <c r="AL205" t="inlineStr">
        <is>
          <t>nan</t>
        </is>
      </c>
      <c r="AM205" t="inlineStr">
        <is>
          <t>nan</t>
        </is>
      </c>
      <c r="AN205" t="inlineStr"/>
      <c r="AO205" t="inlineStr"/>
      <c r="AP205" t="inlineStr">
        <is>
          <t>458553</t>
        </is>
      </c>
      <c r="AQ205" t="inlineStr">
        <is>
          <t>781523</t>
        </is>
      </c>
      <c r="AR205" t="inlineStr">
        <is>
          <t>3111</t>
        </is>
      </c>
      <c r="AS205" t="inlineStr">
        <is>
          <t>5205</t>
        </is>
      </c>
      <c r="AT205" t="inlineStr">
        <is>
          <t>75812</t>
        </is>
      </c>
      <c r="AU205" t="inlineStr">
        <is>
          <t>120000</t>
        </is>
      </c>
      <c r="AV205" t="inlineStr">
        <is>
          <t>223062</t>
        </is>
      </c>
      <c r="AW205" t="inlineStr">
        <is>
          <t>400000</t>
        </is>
      </c>
      <c r="AX205" t="inlineStr">
        <is>
          <t>1057153</t>
        </is>
      </c>
      <c r="AY205" t="inlineStr">
        <is>
          <t>1750000</t>
        </is>
      </c>
      <c r="AZ205" t="n">
        <v>30</v>
      </c>
      <c r="BA205" t="inlineStr"/>
      <c r="BB205" t="inlineStr"/>
      <c r="BC205" t="inlineStr">
        <is>
          <t>0</t>
        </is>
      </c>
      <c r="BD205" t="inlineStr">
        <is>
          <t>0</t>
        </is>
      </c>
      <c r="BE205" t="n">
        <v>0</v>
      </c>
      <c r="BF205" t="inlineStr">
        <is>
          <t>402322</t>
        </is>
      </c>
      <c r="BG205" t="inlineStr">
        <is>
          <t>nan</t>
        </is>
      </c>
      <c r="BH205" t="inlineStr">
        <is>
          <t>666000</t>
        </is>
      </c>
      <c r="BI205" t="inlineStr">
        <is>
          <t>nan</t>
        </is>
      </c>
    </row>
    <row r="206">
      <c r="A206" t="inlineStr">
        <is>
          <t>The Bahamas</t>
        </is>
      </c>
      <c r="B206" t="inlineStr">
        <is>
          <t>Salt marsh</t>
        </is>
      </c>
      <c r="C206" t="inlineStr">
        <is>
          <t>Restoration</t>
        </is>
      </c>
      <c r="D206" t="inlineStr">
        <is>
          <t>Planting</t>
        </is>
      </c>
      <c r="E206" t="inlineStr">
        <is>
          <t>Large</t>
        </is>
      </c>
      <c r="F206" t="n">
        <v>1000</v>
      </c>
      <c r="G206" t="inlineStr">
        <is>
          <t>Opex breakeven</t>
        </is>
      </c>
      <c r="H206" t="n">
        <v>1338557.816306033</v>
      </c>
      <c r="I206" t="inlineStr">
        <is>
          <t>BHS</t>
        </is>
      </c>
      <c r="J206" t="n">
        <v>500</v>
      </c>
      <c r="K206" t="inlineStr">
        <is>
          <t>The Bahamas Salt marsh Restoration 1000</t>
        </is>
      </c>
      <c r="L206" t="inlineStr">
        <is>
          <t>108817862</t>
        </is>
      </c>
      <c r="M206" t="inlineStr">
        <is>
          <t>163019570</t>
        </is>
      </c>
      <c r="N206" t="n">
        <v>81.29485381535517</v>
      </c>
      <c r="O206" t="n">
        <v>121.78747007722</v>
      </c>
      <c r="P206" t="inlineStr">
        <is>
          <t>40087812</t>
        </is>
      </c>
      <c r="Q206" t="inlineStr">
        <is>
          <t>47584737</t>
        </is>
      </c>
      <c r="R206" t="inlineStr">
        <is>
          <t>68730049</t>
        </is>
      </c>
      <c r="S206" t="inlineStr">
        <is>
          <t>115434833</t>
        </is>
      </c>
      <c r="T206" t="n">
        <v>1048</v>
      </c>
      <c r="U206" t="n">
        <v>49383</v>
      </c>
      <c r="V206" t="n">
        <v>2754</v>
      </c>
      <c r="W206" t="n">
        <v>2754</v>
      </c>
      <c r="X206" t="inlineStr">
        <is>
          <t>70000</t>
        </is>
      </c>
      <c r="Y206" t="inlineStr">
        <is>
          <t>70000</t>
        </is>
      </c>
      <c r="Z206" t="inlineStr">
        <is>
          <t>629559</t>
        </is>
      </c>
      <c r="AA206" t="inlineStr">
        <is>
          <t>667067</t>
        </is>
      </c>
      <c r="AB206" t="inlineStr">
        <is>
          <t>153925</t>
        </is>
      </c>
      <c r="AC206" t="inlineStr">
        <is>
          <t>160000</t>
        </is>
      </c>
      <c r="AD206" t="inlineStr">
        <is>
          <t>286112</t>
        </is>
      </c>
      <c r="AE206" t="inlineStr">
        <is>
          <t>309300</t>
        </is>
      </c>
      <c r="AF206" t="inlineStr">
        <is>
          <t>111125</t>
        </is>
      </c>
      <c r="AG206" t="inlineStr">
        <is>
          <t>125000</t>
        </is>
      </c>
      <c r="AH206" t="inlineStr">
        <is>
          <t>296010</t>
        </is>
      </c>
      <c r="AI206" t="inlineStr">
        <is>
          <t>320000</t>
        </is>
      </c>
      <c r="AJ206" t="inlineStr">
        <is>
          <t>44450</t>
        </is>
      </c>
      <c r="AK206" t="inlineStr">
        <is>
          <t>50000</t>
        </is>
      </c>
      <c r="AL206" t="inlineStr">
        <is>
          <t>38496632</t>
        </is>
      </c>
      <c r="AM206" t="inlineStr">
        <is>
          <t>45883371</t>
        </is>
      </c>
      <c r="AN206" t="n">
        <v>8948855</v>
      </c>
      <c r="AO206" t="n">
        <v>11678009</v>
      </c>
      <c r="AP206" t="inlineStr">
        <is>
          <t>58420541</t>
        </is>
      </c>
      <c r="AQ206" t="inlineStr">
        <is>
          <t>101478923</t>
        </is>
      </c>
      <c r="AR206" t="inlineStr">
        <is>
          <t>4626</t>
        </is>
      </c>
      <c r="AS206" t="inlineStr">
        <is>
          <t>7901</t>
        </is>
      </c>
      <c r="AT206" t="inlineStr">
        <is>
          <t>75812</t>
        </is>
      </c>
      <c r="AU206" t="inlineStr">
        <is>
          <t>120000</t>
        </is>
      </c>
      <c r="AV206" t="inlineStr">
        <is>
          <t>223062</t>
        </is>
      </c>
      <c r="AW206" t="inlineStr">
        <is>
          <t>400000</t>
        </is>
      </c>
      <c r="AX206" t="inlineStr">
        <is>
          <t>1057153</t>
        </is>
      </c>
      <c r="AY206" t="inlineStr">
        <is>
          <t>1750000</t>
        </is>
      </c>
      <c r="AZ206" t="n">
        <v>2549.008213478216</v>
      </c>
      <c r="BA206" t="n">
        <v>-115434833</v>
      </c>
      <c r="BB206" t="n">
        <v>-68730049</v>
      </c>
      <c r="BC206" t="inlineStr">
        <is>
          <t>0</t>
        </is>
      </c>
      <c r="BD206" t="inlineStr">
        <is>
          <t>0</t>
        </is>
      </c>
      <c r="BE206" t="n">
        <v>0</v>
      </c>
      <c r="BF206" t="inlineStr">
        <is>
          <t>402322</t>
        </is>
      </c>
      <c r="BG206" t="inlineStr">
        <is>
          <t>8546533</t>
        </is>
      </c>
      <c r="BH206" t="inlineStr">
        <is>
          <t>666000</t>
        </is>
      </c>
      <c r="BI206" t="inlineStr">
        <is>
          <t>11012009</t>
        </is>
      </c>
    </row>
    <row r="207">
      <c r="A207" t="inlineStr">
        <is>
          <t>The Bahamas</t>
        </is>
      </c>
      <c r="B207" t="inlineStr">
        <is>
          <t>Salt marsh</t>
        </is>
      </c>
      <c r="C207" t="inlineStr">
        <is>
          <t>Restoration</t>
        </is>
      </c>
      <c r="D207" t="inlineStr">
        <is>
          <t>Hydrology</t>
        </is>
      </c>
      <c r="E207" t="inlineStr">
        <is>
          <t>Large</t>
        </is>
      </c>
      <c r="F207" t="n">
        <v>1000</v>
      </c>
      <c r="G207" t="inlineStr">
        <is>
          <t>Opex breakeven</t>
        </is>
      </c>
      <c r="H207" t="n">
        <v>1338557.816306033</v>
      </c>
      <c r="I207" t="inlineStr">
        <is>
          <t>BHS</t>
        </is>
      </c>
      <c r="J207" t="n">
        <v>500</v>
      </c>
      <c r="K207" t="inlineStr">
        <is>
          <t>The Bahamas Salt marsh Restoration 1000</t>
        </is>
      </c>
      <c r="L207" t="inlineStr">
        <is>
          <t>160838839</t>
        </is>
      </c>
      <c r="M207" t="inlineStr">
        <is>
          <t>239860089</t>
        </is>
      </c>
      <c r="N207" t="n">
        <v>120.1583054842269</v>
      </c>
      <c r="O207" t="n">
        <v>179.1929239649377</v>
      </c>
      <c r="P207" t="inlineStr">
        <is>
          <t>61060494</t>
        </is>
      </c>
      <c r="Q207" t="inlineStr">
        <is>
          <t>72581660</t>
        </is>
      </c>
      <c r="R207" t="inlineStr">
        <is>
          <t>99778345</t>
        </is>
      </c>
      <c r="S207" t="inlineStr">
        <is>
          <t>167278429</t>
        </is>
      </c>
      <c r="T207" t="n">
        <v>1048</v>
      </c>
      <c r="U207" t="n">
        <v>61728</v>
      </c>
      <c r="V207" t="n">
        <v>3257</v>
      </c>
      <c r="W207" t="n">
        <v>3257</v>
      </c>
      <c r="X207" t="inlineStr">
        <is>
          <t>70000</t>
        </is>
      </c>
      <c r="Y207" t="inlineStr">
        <is>
          <t>70000</t>
        </is>
      </c>
      <c r="Z207" t="inlineStr">
        <is>
          <t>629559</t>
        </is>
      </c>
      <c r="AA207" t="inlineStr">
        <is>
          <t>667067</t>
        </is>
      </c>
      <c r="AB207" t="inlineStr">
        <is>
          <t>153925</t>
        </is>
      </c>
      <c r="AC207" t="inlineStr">
        <is>
          <t>160000</t>
        </is>
      </c>
      <c r="AD207" t="inlineStr">
        <is>
          <t>286112</t>
        </is>
      </c>
      <c r="AE207" t="inlineStr">
        <is>
          <t>309300</t>
        </is>
      </c>
      <c r="AF207" t="inlineStr">
        <is>
          <t>111125</t>
        </is>
      </c>
      <c r="AG207" t="inlineStr">
        <is>
          <t>125000</t>
        </is>
      </c>
      <c r="AH207" t="inlineStr">
        <is>
          <t>296010</t>
        </is>
      </c>
      <c r="AI207" t="inlineStr">
        <is>
          <t>320000</t>
        </is>
      </c>
      <c r="AJ207" t="inlineStr">
        <is>
          <t>44450</t>
        </is>
      </c>
      <c r="AK207" t="inlineStr">
        <is>
          <t>50000</t>
        </is>
      </c>
      <c r="AL207" t="inlineStr">
        <is>
          <t>59469314</t>
        </is>
      </c>
      <c r="AM207" t="inlineStr">
        <is>
          <t>70880294</t>
        </is>
      </c>
      <c r="AN207" t="n">
        <v>13604943</v>
      </c>
      <c r="AO207" t="n">
        <v>17677270</v>
      </c>
      <c r="AP207" t="inlineStr">
        <is>
          <t>84811592</t>
        </is>
      </c>
      <c r="AQ207" t="inlineStr">
        <is>
          <t>147321282</t>
        </is>
      </c>
      <c r="AR207" t="inlineStr">
        <is>
          <t>5783</t>
        </is>
      </c>
      <c r="AS207" t="inlineStr">
        <is>
          <t>9877</t>
        </is>
      </c>
      <c r="AT207" t="inlineStr">
        <is>
          <t>75812</t>
        </is>
      </c>
      <c r="AU207" t="inlineStr">
        <is>
          <t>120000</t>
        </is>
      </c>
      <c r="AV207" t="inlineStr">
        <is>
          <t>223062</t>
        </is>
      </c>
      <c r="AW207" t="inlineStr">
        <is>
          <t>400000</t>
        </is>
      </c>
      <c r="AX207" t="inlineStr">
        <is>
          <t>1057153</t>
        </is>
      </c>
      <c r="AY207" t="inlineStr">
        <is>
          <t>1750000</t>
        </is>
      </c>
      <c r="AZ207" t="n">
        <v>2960.403179961223</v>
      </c>
      <c r="BA207" t="n">
        <v>-167278429</v>
      </c>
      <c r="BB207" t="n">
        <v>-99778345</v>
      </c>
      <c r="BC207" t="inlineStr">
        <is>
          <t>0</t>
        </is>
      </c>
      <c r="BD207" t="inlineStr">
        <is>
          <t>0</t>
        </is>
      </c>
      <c r="BE207" t="n">
        <v>0</v>
      </c>
      <c r="BF207" t="inlineStr">
        <is>
          <t>402322</t>
        </is>
      </c>
      <c r="BG207" t="inlineStr">
        <is>
          <t>13202621</t>
        </is>
      </c>
      <c r="BH207" t="inlineStr">
        <is>
          <t>666000</t>
        </is>
      </c>
      <c r="BI207" t="inlineStr">
        <is>
          <t>17011270</t>
        </is>
      </c>
    </row>
    <row r="208">
      <c r="A208" t="inlineStr">
        <is>
          <t>The Bahamas</t>
        </is>
      </c>
      <c r="B208" t="inlineStr">
        <is>
          <t>Salt marsh</t>
        </is>
      </c>
      <c r="C208" t="inlineStr">
        <is>
          <t>Restoration</t>
        </is>
      </c>
      <c r="D208" t="inlineStr">
        <is>
          <t>Hybrid</t>
        </is>
      </c>
      <c r="E208" t="inlineStr">
        <is>
          <t>Large</t>
        </is>
      </c>
      <c r="F208" t="n">
        <v>1000</v>
      </c>
      <c r="G208" t="inlineStr">
        <is>
          <t>Opex breakeven</t>
        </is>
      </c>
      <c r="H208" t="n">
        <v>1338557.816306033</v>
      </c>
      <c r="I208" t="inlineStr">
        <is>
          <t>BHS</t>
        </is>
      </c>
      <c r="J208" t="n">
        <v>500</v>
      </c>
      <c r="K208" t="inlineStr">
        <is>
          <t>The Bahamas Salt marsh Restoration 1000</t>
        </is>
      </c>
      <c r="L208" t="inlineStr">
        <is>
          <t>nan</t>
        </is>
      </c>
      <c r="M208" t="inlineStr">
        <is>
          <t>nan</t>
        </is>
      </c>
      <c r="N208" t="inlineStr"/>
      <c r="O208" t="inlineStr"/>
      <c r="P208" t="inlineStr">
        <is>
          <t>nan</t>
        </is>
      </c>
      <c r="Q208" t="inlineStr">
        <is>
          <t>nan</t>
        </is>
      </c>
      <c r="R208" t="inlineStr">
        <is>
          <t>nan</t>
        </is>
      </c>
      <c r="S208" t="inlineStr">
        <is>
          <t>nan</t>
        </is>
      </c>
      <c r="T208" t="n">
        <v>1048</v>
      </c>
      <c r="U208" t="n">
        <v>61728</v>
      </c>
      <c r="V208" t="n">
        <v>0</v>
      </c>
      <c r="W208" t="n">
        <v>0</v>
      </c>
      <c r="X208" t="inlineStr">
        <is>
          <t>70000</t>
        </is>
      </c>
      <c r="Y208" t="inlineStr">
        <is>
          <t>70000</t>
        </is>
      </c>
      <c r="Z208" t="inlineStr">
        <is>
          <t>629559</t>
        </is>
      </c>
      <c r="AA208" t="inlineStr">
        <is>
          <t>667067</t>
        </is>
      </c>
      <c r="AB208" t="inlineStr">
        <is>
          <t>153925</t>
        </is>
      </c>
      <c r="AC208" t="inlineStr">
        <is>
          <t>160000</t>
        </is>
      </c>
      <c r="AD208" t="inlineStr">
        <is>
          <t>286112</t>
        </is>
      </c>
      <c r="AE208" t="inlineStr">
        <is>
          <t>309300</t>
        </is>
      </c>
      <c r="AF208" t="inlineStr">
        <is>
          <t>111125</t>
        </is>
      </c>
      <c r="AG208" t="inlineStr">
        <is>
          <t>125000</t>
        </is>
      </c>
      <c r="AH208" t="inlineStr">
        <is>
          <t>296010</t>
        </is>
      </c>
      <c r="AI208" t="inlineStr">
        <is>
          <t>320000</t>
        </is>
      </c>
      <c r="AJ208" t="inlineStr">
        <is>
          <t>44450</t>
        </is>
      </c>
      <c r="AK208" t="inlineStr">
        <is>
          <t>50000</t>
        </is>
      </c>
      <c r="AL208" t="inlineStr">
        <is>
          <t>nan</t>
        </is>
      </c>
      <c r="AM208" t="inlineStr">
        <is>
          <t>nan</t>
        </is>
      </c>
      <c r="AN208" t="inlineStr"/>
      <c r="AO208" t="inlineStr"/>
      <c r="AP208" t="inlineStr">
        <is>
          <t>nan</t>
        </is>
      </c>
      <c r="AQ208" t="inlineStr">
        <is>
          <t>nan</t>
        </is>
      </c>
      <c r="AR208" t="inlineStr">
        <is>
          <t>5783</t>
        </is>
      </c>
      <c r="AS208" t="inlineStr">
        <is>
          <t>9877</t>
        </is>
      </c>
      <c r="AT208" t="inlineStr">
        <is>
          <t>75812</t>
        </is>
      </c>
      <c r="AU208" t="inlineStr">
        <is>
          <t>120000</t>
        </is>
      </c>
      <c r="AV208" t="inlineStr">
        <is>
          <t>223062</t>
        </is>
      </c>
      <c r="AW208" t="inlineStr">
        <is>
          <t>400000</t>
        </is>
      </c>
      <c r="AX208" t="inlineStr">
        <is>
          <t>1057153</t>
        </is>
      </c>
      <c r="AY208" t="inlineStr">
        <is>
          <t>1750000</t>
        </is>
      </c>
      <c r="AZ208" t="inlineStr"/>
      <c r="BA208" t="inlineStr"/>
      <c r="BB208" t="inlineStr"/>
      <c r="BC208" t="inlineStr">
        <is>
          <t>0</t>
        </is>
      </c>
      <c r="BD208" t="inlineStr">
        <is>
          <t>0</t>
        </is>
      </c>
      <c r="BE208" t="n">
        <v>0</v>
      </c>
      <c r="BF208" t="inlineStr">
        <is>
          <t>402322</t>
        </is>
      </c>
      <c r="BG208" t="inlineStr">
        <is>
          <t>nan</t>
        </is>
      </c>
      <c r="BH208" t="inlineStr">
        <is>
          <t>666000</t>
        </is>
      </c>
      <c r="BI208" t="inlineStr">
        <is>
          <t>nan</t>
        </is>
      </c>
    </row>
    <row r="209">
      <c r="A209" t="inlineStr">
        <is>
          <t>The Bahamas</t>
        </is>
      </c>
      <c r="B209" t="inlineStr">
        <is>
          <t>Salt marsh</t>
        </is>
      </c>
      <c r="C209" t="inlineStr">
        <is>
          <t>Restoration</t>
        </is>
      </c>
      <c r="D209" t="inlineStr">
        <is>
          <t>Planting</t>
        </is>
      </c>
      <c r="E209" t="inlineStr">
        <is>
          <t>Large</t>
        </is>
      </c>
      <c r="F209" t="n">
        <v>1000</v>
      </c>
      <c r="G209" t="inlineStr">
        <is>
          <t>Market price</t>
        </is>
      </c>
      <c r="H209" t="n">
        <v>1338557.816306033</v>
      </c>
      <c r="I209" t="inlineStr">
        <is>
          <t>BHS</t>
        </is>
      </c>
      <c r="J209" t="n">
        <v>500</v>
      </c>
      <c r="K209" t="inlineStr">
        <is>
          <t>The Bahamas Salt marsh Restoration 1000</t>
        </is>
      </c>
      <c r="L209" t="inlineStr">
        <is>
          <t>51084888</t>
        </is>
      </c>
      <c r="M209" t="inlineStr">
        <is>
          <t>62734982</t>
        </is>
      </c>
      <c r="N209" t="n">
        <v>38.16412513355382</v>
      </c>
      <c r="O209" t="n">
        <v>46.8675922965564</v>
      </c>
      <c r="P209" t="inlineStr">
        <is>
          <t>40087812</t>
        </is>
      </c>
      <c r="Q209" t="inlineStr">
        <is>
          <t>47584737</t>
        </is>
      </c>
      <c r="R209" t="inlineStr">
        <is>
          <t>10997076</t>
        </is>
      </c>
      <c r="S209" t="inlineStr">
        <is>
          <t>15150244</t>
        </is>
      </c>
      <c r="T209" t="n">
        <v>1048</v>
      </c>
      <c r="U209" t="n">
        <v>49383</v>
      </c>
      <c r="V209" t="n">
        <v>1293</v>
      </c>
      <c r="W209" t="n">
        <v>1293</v>
      </c>
      <c r="X209" t="inlineStr">
        <is>
          <t>70000</t>
        </is>
      </c>
      <c r="Y209" t="inlineStr">
        <is>
          <t>70000</t>
        </is>
      </c>
      <c r="Z209" t="inlineStr">
        <is>
          <t>629559</t>
        </is>
      </c>
      <c r="AA209" t="inlineStr">
        <is>
          <t>667067</t>
        </is>
      </c>
      <c r="AB209" t="inlineStr">
        <is>
          <t>153925</t>
        </is>
      </c>
      <c r="AC209" t="inlineStr">
        <is>
          <t>160000</t>
        </is>
      </c>
      <c r="AD209" t="inlineStr">
        <is>
          <t>286112</t>
        </is>
      </c>
      <c r="AE209" t="inlineStr">
        <is>
          <t>309300</t>
        </is>
      </c>
      <c r="AF209" t="inlineStr">
        <is>
          <t>111125</t>
        </is>
      </c>
      <c r="AG209" t="inlineStr">
        <is>
          <t>125000</t>
        </is>
      </c>
      <c r="AH209" t="inlineStr">
        <is>
          <t>296010</t>
        </is>
      </c>
      <c r="AI209" t="inlineStr">
        <is>
          <t>320000</t>
        </is>
      </c>
      <c r="AJ209" t="inlineStr">
        <is>
          <t>44450</t>
        </is>
      </c>
      <c r="AK209" t="inlineStr">
        <is>
          <t>50000</t>
        </is>
      </c>
      <c r="AL209" t="inlineStr">
        <is>
          <t>38496632</t>
        </is>
      </c>
      <c r="AM209" t="inlineStr">
        <is>
          <t>45883371</t>
        </is>
      </c>
      <c r="AN209" t="n">
        <v>8948855</v>
      </c>
      <c r="AO209" t="n">
        <v>11678009</v>
      </c>
      <c r="AP209" t="inlineStr">
        <is>
          <t>687568</t>
        </is>
      </c>
      <c r="AQ209" t="inlineStr">
        <is>
          <t>1194334</t>
        </is>
      </c>
      <c r="AR209" t="inlineStr">
        <is>
          <t>4626</t>
        </is>
      </c>
      <c r="AS209" t="inlineStr">
        <is>
          <t>7901</t>
        </is>
      </c>
      <c r="AT209" t="inlineStr">
        <is>
          <t>75812</t>
        </is>
      </c>
      <c r="AU209" t="inlineStr">
        <is>
          <t>120000</t>
        </is>
      </c>
      <c r="AV209" t="inlineStr">
        <is>
          <t>223062</t>
        </is>
      </c>
      <c r="AW209" t="inlineStr">
        <is>
          <t>400000</t>
        </is>
      </c>
      <c r="AX209" t="inlineStr">
        <is>
          <t>1057153</t>
        </is>
      </c>
      <c r="AY209" t="inlineStr">
        <is>
          <t>1750000</t>
        </is>
      </c>
      <c r="AZ209" t="n">
        <v>30</v>
      </c>
      <c r="BA209" t="n">
        <v>-15150244</v>
      </c>
      <c r="BB209" t="n">
        <v>-10997076</v>
      </c>
      <c r="BC209" t="inlineStr">
        <is>
          <t>0</t>
        </is>
      </c>
      <c r="BD209" t="inlineStr">
        <is>
          <t>0</t>
        </is>
      </c>
      <c r="BE209" t="n">
        <v>0</v>
      </c>
      <c r="BF209" t="inlineStr">
        <is>
          <t>402322</t>
        </is>
      </c>
      <c r="BG209" t="inlineStr">
        <is>
          <t>8546533</t>
        </is>
      </c>
      <c r="BH209" t="inlineStr">
        <is>
          <t>666000</t>
        </is>
      </c>
      <c r="BI209" t="inlineStr">
        <is>
          <t>11012009</t>
        </is>
      </c>
    </row>
    <row r="210">
      <c r="A210" t="inlineStr">
        <is>
          <t>The Bahamas</t>
        </is>
      </c>
      <c r="B210" t="inlineStr">
        <is>
          <t>Salt marsh</t>
        </is>
      </c>
      <c r="C210" t="inlineStr">
        <is>
          <t>Restoration</t>
        </is>
      </c>
      <c r="D210" t="inlineStr">
        <is>
          <t>Hydrology</t>
        </is>
      </c>
      <c r="E210" t="inlineStr">
        <is>
          <t>Large</t>
        </is>
      </c>
      <c r="F210" t="n">
        <v>1000</v>
      </c>
      <c r="G210" t="inlineStr">
        <is>
          <t>Market price</t>
        </is>
      </c>
      <c r="H210" t="n">
        <v>1338557.816306033</v>
      </c>
      <c r="I210" t="inlineStr">
        <is>
          <t>BHS</t>
        </is>
      </c>
      <c r="J210" t="n">
        <v>500</v>
      </c>
      <c r="K210" t="inlineStr">
        <is>
          <t>The Bahamas Salt marsh Restoration 1000</t>
        </is>
      </c>
      <c r="L210" t="inlineStr">
        <is>
          <t>76886707</t>
        </is>
      </c>
      <c r="M210" t="inlineStr">
        <is>
          <t>94031725</t>
        </is>
      </c>
      <c r="N210" t="n">
        <v>57.43995968151851</v>
      </c>
      <c r="O210" t="n">
        <v>70.24853454555722</v>
      </c>
      <c r="P210" t="inlineStr">
        <is>
          <t>61060494</t>
        </is>
      </c>
      <c r="Q210" t="inlineStr">
        <is>
          <t>72581660</t>
        </is>
      </c>
      <c r="R210" t="inlineStr">
        <is>
          <t>15826213</t>
        </is>
      </c>
      <c r="S210" t="inlineStr">
        <is>
          <t>21450065</t>
        </is>
      </c>
      <c r="T210" t="n">
        <v>1048</v>
      </c>
      <c r="U210" t="n">
        <v>61728</v>
      </c>
      <c r="V210" t="n">
        <v>1557</v>
      </c>
      <c r="W210" t="n">
        <v>1557</v>
      </c>
      <c r="X210" t="inlineStr">
        <is>
          <t>70000</t>
        </is>
      </c>
      <c r="Y210" t="inlineStr">
        <is>
          <t>70000</t>
        </is>
      </c>
      <c r="Z210" t="inlineStr">
        <is>
          <t>629559</t>
        </is>
      </c>
      <c r="AA210" t="inlineStr">
        <is>
          <t>667067</t>
        </is>
      </c>
      <c r="AB210" t="inlineStr">
        <is>
          <t>153925</t>
        </is>
      </c>
      <c r="AC210" t="inlineStr">
        <is>
          <t>160000</t>
        </is>
      </c>
      <c r="AD210" t="inlineStr">
        <is>
          <t>286112</t>
        </is>
      </c>
      <c r="AE210" t="inlineStr">
        <is>
          <t>309300</t>
        </is>
      </c>
      <c r="AF210" t="inlineStr">
        <is>
          <t>111125</t>
        </is>
      </c>
      <c r="AG210" t="inlineStr">
        <is>
          <t>125000</t>
        </is>
      </c>
      <c r="AH210" t="inlineStr">
        <is>
          <t>296010</t>
        </is>
      </c>
      <c r="AI210" t="inlineStr">
        <is>
          <t>320000</t>
        </is>
      </c>
      <c r="AJ210" t="inlineStr">
        <is>
          <t>44450</t>
        </is>
      </c>
      <c r="AK210" t="inlineStr">
        <is>
          <t>50000</t>
        </is>
      </c>
      <c r="AL210" t="inlineStr">
        <is>
          <t>59469314</t>
        </is>
      </c>
      <c r="AM210" t="inlineStr">
        <is>
          <t>70880294</t>
        </is>
      </c>
      <c r="AN210" t="n">
        <v>13604943</v>
      </c>
      <c r="AO210" t="n">
        <v>17677270</v>
      </c>
      <c r="AP210" t="inlineStr">
        <is>
          <t>859460</t>
        </is>
      </c>
      <c r="AQ210" t="inlineStr">
        <is>
          <t>1492918</t>
        </is>
      </c>
      <c r="AR210" t="inlineStr">
        <is>
          <t>5783</t>
        </is>
      </c>
      <c r="AS210" t="inlineStr">
        <is>
          <t>9877</t>
        </is>
      </c>
      <c r="AT210" t="inlineStr">
        <is>
          <t>75812</t>
        </is>
      </c>
      <c r="AU210" t="inlineStr">
        <is>
          <t>120000</t>
        </is>
      </c>
      <c r="AV210" t="inlineStr">
        <is>
          <t>223062</t>
        </is>
      </c>
      <c r="AW210" t="inlineStr">
        <is>
          <t>400000</t>
        </is>
      </c>
      <c r="AX210" t="inlineStr">
        <is>
          <t>1057153</t>
        </is>
      </c>
      <c r="AY210" t="inlineStr">
        <is>
          <t>1750000</t>
        </is>
      </c>
      <c r="AZ210" t="n">
        <v>30</v>
      </c>
      <c r="BA210" t="n">
        <v>-21450065</v>
      </c>
      <c r="BB210" t="n">
        <v>-15826213</v>
      </c>
      <c r="BC210" t="inlineStr">
        <is>
          <t>0</t>
        </is>
      </c>
      <c r="BD210" t="inlineStr">
        <is>
          <t>0</t>
        </is>
      </c>
      <c r="BE210" t="n">
        <v>0</v>
      </c>
      <c r="BF210" t="inlineStr">
        <is>
          <t>402322</t>
        </is>
      </c>
      <c r="BG210" t="inlineStr">
        <is>
          <t>13202621</t>
        </is>
      </c>
      <c r="BH210" t="inlineStr">
        <is>
          <t>666000</t>
        </is>
      </c>
      <c r="BI210" t="inlineStr">
        <is>
          <t>17011270</t>
        </is>
      </c>
    </row>
    <row r="211">
      <c r="A211" t="inlineStr">
        <is>
          <t>The Bahamas</t>
        </is>
      </c>
      <c r="B211" t="inlineStr">
        <is>
          <t>Salt marsh</t>
        </is>
      </c>
      <c r="C211" t="inlineStr">
        <is>
          <t>Restoration</t>
        </is>
      </c>
      <c r="D211" t="inlineStr">
        <is>
          <t>Hybrid</t>
        </is>
      </c>
      <c r="E211" t="inlineStr">
        <is>
          <t>Large</t>
        </is>
      </c>
      <c r="F211" t="n">
        <v>1000</v>
      </c>
      <c r="G211" t="inlineStr">
        <is>
          <t>Market price</t>
        </is>
      </c>
      <c r="H211" t="n">
        <v>1338557.816306033</v>
      </c>
      <c r="I211" t="inlineStr">
        <is>
          <t>BHS</t>
        </is>
      </c>
      <c r="J211" t="n">
        <v>500</v>
      </c>
      <c r="K211" t="inlineStr">
        <is>
          <t>The Bahamas Salt marsh Restoration 1000</t>
        </is>
      </c>
      <c r="L211" t="inlineStr">
        <is>
          <t>nan</t>
        </is>
      </c>
      <c r="M211" t="inlineStr">
        <is>
          <t>nan</t>
        </is>
      </c>
      <c r="N211" t="inlineStr"/>
      <c r="O211" t="inlineStr"/>
      <c r="P211" t="inlineStr">
        <is>
          <t>nan</t>
        </is>
      </c>
      <c r="Q211" t="inlineStr">
        <is>
          <t>nan</t>
        </is>
      </c>
      <c r="R211" t="inlineStr">
        <is>
          <t>nan</t>
        </is>
      </c>
      <c r="S211" t="inlineStr">
        <is>
          <t>nan</t>
        </is>
      </c>
      <c r="T211" t="n">
        <v>1048</v>
      </c>
      <c r="U211" t="n">
        <v>61728</v>
      </c>
      <c r="V211" t="n">
        <v>0</v>
      </c>
      <c r="W211" t="n">
        <v>0</v>
      </c>
      <c r="X211" t="inlineStr">
        <is>
          <t>70000</t>
        </is>
      </c>
      <c r="Y211" t="inlineStr">
        <is>
          <t>70000</t>
        </is>
      </c>
      <c r="Z211" t="inlineStr">
        <is>
          <t>629559</t>
        </is>
      </c>
      <c r="AA211" t="inlineStr">
        <is>
          <t>667067</t>
        </is>
      </c>
      <c r="AB211" t="inlineStr">
        <is>
          <t>153925</t>
        </is>
      </c>
      <c r="AC211" t="inlineStr">
        <is>
          <t>160000</t>
        </is>
      </c>
      <c r="AD211" t="inlineStr">
        <is>
          <t>286112</t>
        </is>
      </c>
      <c r="AE211" t="inlineStr">
        <is>
          <t>309300</t>
        </is>
      </c>
      <c r="AF211" t="inlineStr">
        <is>
          <t>111125</t>
        </is>
      </c>
      <c r="AG211" t="inlineStr">
        <is>
          <t>125000</t>
        </is>
      </c>
      <c r="AH211" t="inlineStr">
        <is>
          <t>296010</t>
        </is>
      </c>
      <c r="AI211" t="inlineStr">
        <is>
          <t>320000</t>
        </is>
      </c>
      <c r="AJ211" t="inlineStr">
        <is>
          <t>44450</t>
        </is>
      </c>
      <c r="AK211" t="inlineStr">
        <is>
          <t>50000</t>
        </is>
      </c>
      <c r="AL211" t="inlineStr">
        <is>
          <t>nan</t>
        </is>
      </c>
      <c r="AM211" t="inlineStr">
        <is>
          <t>nan</t>
        </is>
      </c>
      <c r="AN211" t="inlineStr"/>
      <c r="AO211" t="inlineStr"/>
      <c r="AP211" t="inlineStr">
        <is>
          <t>859460</t>
        </is>
      </c>
      <c r="AQ211" t="inlineStr">
        <is>
          <t>1492918</t>
        </is>
      </c>
      <c r="AR211" t="inlineStr">
        <is>
          <t>5783</t>
        </is>
      </c>
      <c r="AS211" t="inlineStr">
        <is>
          <t>9877</t>
        </is>
      </c>
      <c r="AT211" t="inlineStr">
        <is>
          <t>75812</t>
        </is>
      </c>
      <c r="AU211" t="inlineStr">
        <is>
          <t>120000</t>
        </is>
      </c>
      <c r="AV211" t="inlineStr">
        <is>
          <t>223062</t>
        </is>
      </c>
      <c r="AW211" t="inlineStr">
        <is>
          <t>400000</t>
        </is>
      </c>
      <c r="AX211" t="inlineStr">
        <is>
          <t>1057153</t>
        </is>
      </c>
      <c r="AY211" t="inlineStr">
        <is>
          <t>1750000</t>
        </is>
      </c>
      <c r="AZ211" t="n">
        <v>30</v>
      </c>
      <c r="BA211" t="inlineStr"/>
      <c r="BB211" t="inlineStr"/>
      <c r="BC211" t="inlineStr">
        <is>
          <t>0</t>
        </is>
      </c>
      <c r="BD211" t="inlineStr">
        <is>
          <t>0</t>
        </is>
      </c>
      <c r="BE211" t="n">
        <v>0</v>
      </c>
      <c r="BF211" t="inlineStr">
        <is>
          <t>402322</t>
        </is>
      </c>
      <c r="BG211" t="inlineStr">
        <is>
          <t>nan</t>
        </is>
      </c>
      <c r="BH211" t="inlineStr">
        <is>
          <t>666000</t>
        </is>
      </c>
      <c r="BI211" t="inlineStr">
        <is>
          <t>nan</t>
        </is>
      </c>
    </row>
    <row r="212">
      <c r="A212" t="inlineStr">
        <is>
          <t>The Bahamas</t>
        </is>
      </c>
      <c r="B212" t="inlineStr">
        <is>
          <t>Salt marsh</t>
        </is>
      </c>
      <c r="C212" t="inlineStr">
        <is>
          <t>Conservation</t>
        </is>
      </c>
      <c r="D212" t="inlineStr"/>
      <c r="E212" t="inlineStr">
        <is>
          <t>Small</t>
        </is>
      </c>
      <c r="F212" t="n">
        <v>800</v>
      </c>
      <c r="G212" t="inlineStr">
        <is>
          <t>Opex breakeven</t>
        </is>
      </c>
      <c r="H212" t="n">
        <v>1338557.816306033</v>
      </c>
      <c r="I212" t="inlineStr">
        <is>
          <t>BHS</t>
        </is>
      </c>
      <c r="J212" t="n">
        <v>4000</v>
      </c>
      <c r="K212" t="inlineStr">
        <is>
          <t>The Bahamas Salt marsh Conservation 800</t>
        </is>
      </c>
      <c r="L212" t="inlineStr">
        <is>
          <t>13240058</t>
        </is>
      </c>
      <c r="M212" t="inlineStr">
        <is>
          <t>23610596</t>
        </is>
      </c>
      <c r="N212" t="n">
        <v>9.891285859088315</v>
      </c>
      <c r="O212" t="n">
        <v>17.63883166821831</v>
      </c>
      <c r="P212" t="inlineStr">
        <is>
          <t>1514218</t>
        </is>
      </c>
      <c r="Q212" t="inlineStr">
        <is>
          <t>1621367</t>
        </is>
      </c>
      <c r="R212" t="inlineStr">
        <is>
          <t>11725840</t>
        </is>
      </c>
      <c r="S212" t="inlineStr">
        <is>
          <t>21989229</t>
        </is>
      </c>
      <c r="T212" t="n">
        <v>4504</v>
      </c>
      <c r="U212" t="n">
        <v>6210</v>
      </c>
      <c r="V212" t="n">
        <v>2665</v>
      </c>
      <c r="W212" t="n">
        <v>2665</v>
      </c>
      <c r="X212" t="inlineStr">
        <is>
          <t>70000</t>
        </is>
      </c>
      <c r="Y212" t="inlineStr">
        <is>
          <t>70000</t>
        </is>
      </c>
      <c r="Z212" t="inlineStr">
        <is>
          <t>629559</t>
        </is>
      </c>
      <c r="AA212" t="inlineStr">
        <is>
          <t>667067</t>
        </is>
      </c>
      <c r="AB212" t="inlineStr">
        <is>
          <t>76963</t>
        </is>
      </c>
      <c r="AC212" t="inlineStr">
        <is>
          <t>80000</t>
        </is>
      </c>
      <c r="AD212" t="inlineStr">
        <is>
          <t>286112</t>
        </is>
      </c>
      <c r="AE212" t="inlineStr">
        <is>
          <t>309300</t>
        </is>
      </c>
      <c r="AF212" t="inlineStr">
        <is>
          <t>111125</t>
        </is>
      </c>
      <c r="AG212" t="inlineStr">
        <is>
          <t>125000</t>
        </is>
      </c>
      <c r="AH212" t="inlineStr">
        <is>
          <t>296010</t>
        </is>
      </c>
      <c r="AI212" t="inlineStr">
        <is>
          <t>320000</t>
        </is>
      </c>
      <c r="AJ212" t="inlineStr">
        <is>
          <t>44450</t>
        </is>
      </c>
      <c r="AK212" t="inlineStr">
        <is>
          <t>50000</t>
        </is>
      </c>
      <c r="AL212" t="inlineStr">
        <is>
          <t>0</t>
        </is>
      </c>
      <c r="AM212" t="inlineStr">
        <is>
          <t>0</t>
        </is>
      </c>
      <c r="AN212" t="n">
        <v>402322</v>
      </c>
      <c r="AO212" t="n">
        <v>666000</v>
      </c>
      <c r="AP212" t="inlineStr">
        <is>
          <t>9966964</t>
        </is>
      </c>
      <c r="AQ212" t="inlineStr">
        <is>
          <t>19052235</t>
        </is>
      </c>
      <c r="AR212" t="inlineStr">
        <is>
          <t>527</t>
        </is>
      </c>
      <c r="AS212" t="inlineStr">
        <is>
          <t>994</t>
        </is>
      </c>
      <c r="AT212" t="inlineStr">
        <is>
          <t>75812</t>
        </is>
      </c>
      <c r="AU212" t="inlineStr">
        <is>
          <t>120000</t>
        </is>
      </c>
      <c r="AV212" t="inlineStr">
        <is>
          <t>223062</t>
        </is>
      </c>
      <c r="AW212" t="inlineStr">
        <is>
          <t>400000</t>
        </is>
      </c>
      <c r="AX212" t="inlineStr">
        <is>
          <t>1057153</t>
        </is>
      </c>
      <c r="AY212" t="inlineStr">
        <is>
          <t>1750000</t>
        </is>
      </c>
      <c r="AZ212" t="n">
        <v>3673.538954437829</v>
      </c>
      <c r="BA212" t="n">
        <v>-21989229</v>
      </c>
      <c r="BB212" t="n">
        <v>-11725840</v>
      </c>
      <c r="BC212" t="inlineStr">
        <is>
          <t>0</t>
        </is>
      </c>
      <c r="BD212" t="inlineStr">
        <is>
          <t>0</t>
        </is>
      </c>
      <c r="BE212" t="n">
        <v>0</v>
      </c>
      <c r="BF212" t="inlineStr">
        <is>
          <t>402322</t>
        </is>
      </c>
      <c r="BG212" t="inlineStr">
        <is>
          <t>0</t>
        </is>
      </c>
      <c r="BH212" t="inlineStr">
        <is>
          <t>666000</t>
        </is>
      </c>
      <c r="BI212" t="inlineStr">
        <is>
          <t>0</t>
        </is>
      </c>
    </row>
    <row r="213">
      <c r="A213" t="inlineStr">
        <is>
          <t>The Bahamas</t>
        </is>
      </c>
      <c r="B213" t="inlineStr">
        <is>
          <t>Salt marsh</t>
        </is>
      </c>
      <c r="C213" t="inlineStr">
        <is>
          <t>Conservation</t>
        </is>
      </c>
      <c r="D213" t="inlineStr"/>
      <c r="E213" t="inlineStr">
        <is>
          <t>Small</t>
        </is>
      </c>
      <c r="F213" t="n">
        <v>800</v>
      </c>
      <c r="G213" t="inlineStr">
        <is>
          <t>Market price</t>
        </is>
      </c>
      <c r="H213" t="n">
        <v>1338557.816306033</v>
      </c>
      <c r="I213" t="inlineStr">
        <is>
          <t>BHS</t>
        </is>
      </c>
      <c r="J213" t="n">
        <v>4000</v>
      </c>
      <c r="K213" t="inlineStr">
        <is>
          <t>The Bahamas Salt marsh Conservation 800</t>
        </is>
      </c>
      <c r="L213" t="inlineStr">
        <is>
          <t>3354490</t>
        </is>
      </c>
      <c r="M213" t="inlineStr">
        <is>
          <t>4713951</t>
        </is>
      </c>
      <c r="N213" t="n">
        <v>2.506047896576673</v>
      </c>
      <c r="O213" t="n">
        <v>3.521664094427322</v>
      </c>
      <c r="P213" t="inlineStr">
        <is>
          <t>1514218</t>
        </is>
      </c>
      <c r="Q213" t="inlineStr">
        <is>
          <t>1621367</t>
        </is>
      </c>
      <c r="R213" t="inlineStr">
        <is>
          <t>1840272</t>
        </is>
      </c>
      <c r="S213" t="inlineStr">
        <is>
          <t>3092584</t>
        </is>
      </c>
      <c r="T213" t="n">
        <v>4504</v>
      </c>
      <c r="U213" t="n">
        <v>6210</v>
      </c>
      <c r="V213" t="n">
        <v>675</v>
      </c>
      <c r="W213" t="n">
        <v>675</v>
      </c>
      <c r="X213" t="inlineStr">
        <is>
          <t>70000</t>
        </is>
      </c>
      <c r="Y213" t="inlineStr">
        <is>
          <t>70000</t>
        </is>
      </c>
      <c r="Z213" t="inlineStr">
        <is>
          <t>629559</t>
        </is>
      </c>
      <c r="AA213" t="inlineStr">
        <is>
          <t>667067</t>
        </is>
      </c>
      <c r="AB213" t="inlineStr">
        <is>
          <t>76963</t>
        </is>
      </c>
      <c r="AC213" t="inlineStr">
        <is>
          <t>80000</t>
        </is>
      </c>
      <c r="AD213" t="inlineStr">
        <is>
          <t>286112</t>
        </is>
      </c>
      <c r="AE213" t="inlineStr">
        <is>
          <t>309300</t>
        </is>
      </c>
      <c r="AF213" t="inlineStr">
        <is>
          <t>111125</t>
        </is>
      </c>
      <c r="AG213" t="inlineStr">
        <is>
          <t>125000</t>
        </is>
      </c>
      <c r="AH213" t="inlineStr">
        <is>
          <t>296010</t>
        </is>
      </c>
      <c r="AI213" t="inlineStr">
        <is>
          <t>320000</t>
        </is>
      </c>
      <c r="AJ213" t="inlineStr">
        <is>
          <t>44450</t>
        </is>
      </c>
      <c r="AK213" t="inlineStr">
        <is>
          <t>50000</t>
        </is>
      </c>
      <c r="AL213" t="inlineStr">
        <is>
          <t>0</t>
        </is>
      </c>
      <c r="AM213" t="inlineStr">
        <is>
          <t>0</t>
        </is>
      </c>
      <c r="AN213" t="n">
        <v>402322</v>
      </c>
      <c r="AO213" t="n">
        <v>666000</v>
      </c>
      <c r="AP213" t="inlineStr">
        <is>
          <t>81395</t>
        </is>
      </c>
      <c r="AQ213" t="inlineStr">
        <is>
          <t>155590</t>
        </is>
      </c>
      <c r="AR213" t="inlineStr">
        <is>
          <t>527</t>
        </is>
      </c>
      <c r="AS213" t="inlineStr">
        <is>
          <t>994</t>
        </is>
      </c>
      <c r="AT213" t="inlineStr">
        <is>
          <t>75812</t>
        </is>
      </c>
      <c r="AU213" t="inlineStr">
        <is>
          <t>120000</t>
        </is>
      </c>
      <c r="AV213" t="inlineStr">
        <is>
          <t>223062</t>
        </is>
      </c>
      <c r="AW213" t="inlineStr">
        <is>
          <t>400000</t>
        </is>
      </c>
      <c r="AX213" t="inlineStr">
        <is>
          <t>1057153</t>
        </is>
      </c>
      <c r="AY213" t="inlineStr">
        <is>
          <t>1750000</t>
        </is>
      </c>
      <c r="AZ213" t="n">
        <v>30</v>
      </c>
      <c r="BA213" t="n">
        <v>-3092584</v>
      </c>
      <c r="BB213" t="n">
        <v>-1840272</v>
      </c>
      <c r="BC213" t="inlineStr">
        <is>
          <t>0</t>
        </is>
      </c>
      <c r="BD213" t="inlineStr">
        <is>
          <t>0</t>
        </is>
      </c>
      <c r="BE213" t="n">
        <v>0</v>
      </c>
      <c r="BF213" t="inlineStr">
        <is>
          <t>402322</t>
        </is>
      </c>
      <c r="BG213" t="inlineStr">
        <is>
          <t>0</t>
        </is>
      </c>
      <c r="BH213" t="inlineStr">
        <is>
          <t>666000</t>
        </is>
      </c>
      <c r="BI213" t="inlineStr">
        <is>
          <t>0</t>
        </is>
      </c>
    </row>
    <row r="214">
      <c r="A214" t="inlineStr">
        <is>
          <t>The Bahamas</t>
        </is>
      </c>
      <c r="B214" t="inlineStr">
        <is>
          <t>Salt marsh</t>
        </is>
      </c>
      <c r="C214" t="inlineStr">
        <is>
          <t>Conservation</t>
        </is>
      </c>
      <c r="D214" t="inlineStr"/>
      <c r="E214" t="inlineStr">
        <is>
          <t>Medium</t>
        </is>
      </c>
      <c r="F214" t="n">
        <v>4000</v>
      </c>
      <c r="G214" t="inlineStr">
        <is>
          <t>Opex breakeven</t>
        </is>
      </c>
      <c r="H214" t="n">
        <v>1338557.816306033</v>
      </c>
      <c r="I214" t="inlineStr">
        <is>
          <t>BHS</t>
        </is>
      </c>
      <c r="J214" t="n">
        <v>4000</v>
      </c>
      <c r="K214" t="inlineStr">
        <is>
          <t>The Bahamas Salt marsh Conservation 4000</t>
        </is>
      </c>
      <c r="L214" t="inlineStr">
        <is>
          <t>13254114</t>
        </is>
      </c>
      <c r="M214" t="inlineStr">
        <is>
          <t>23637409</t>
        </is>
      </c>
      <c r="N214" t="n">
        <v>9.901786712939208</v>
      </c>
      <c r="O214" t="n">
        <v>17.65886292848467</v>
      </c>
      <c r="P214" t="inlineStr">
        <is>
          <t>1514218</t>
        </is>
      </c>
      <c r="Q214" t="inlineStr">
        <is>
          <t>1621367</t>
        </is>
      </c>
      <c r="R214" t="inlineStr">
        <is>
          <t>11739897</t>
        </is>
      </c>
      <c r="S214" t="inlineStr">
        <is>
          <t>22016043</t>
        </is>
      </c>
      <c r="T214" t="n">
        <v>4504</v>
      </c>
      <c r="U214" t="n">
        <v>31050</v>
      </c>
      <c r="V214" t="n">
        <v>534</v>
      </c>
      <c r="W214" t="n">
        <v>534</v>
      </c>
      <c r="X214" t="inlineStr">
        <is>
          <t>70000</t>
        </is>
      </c>
      <c r="Y214" t="inlineStr">
        <is>
          <t>70000</t>
        </is>
      </c>
      <c r="Z214" t="inlineStr">
        <is>
          <t>629559</t>
        </is>
      </c>
      <c r="AA214" t="inlineStr">
        <is>
          <t>667067</t>
        </is>
      </c>
      <c r="AB214" t="inlineStr">
        <is>
          <t>76963</t>
        </is>
      </c>
      <c r="AC214" t="inlineStr">
        <is>
          <t>80000</t>
        </is>
      </c>
      <c r="AD214" t="inlineStr">
        <is>
          <t>286112</t>
        </is>
      </c>
      <c r="AE214" t="inlineStr">
        <is>
          <t>309300</t>
        </is>
      </c>
      <c r="AF214" t="inlineStr">
        <is>
          <t>111125</t>
        </is>
      </c>
      <c r="AG214" t="inlineStr">
        <is>
          <t>125000</t>
        </is>
      </c>
      <c r="AH214" t="inlineStr">
        <is>
          <t>296010</t>
        </is>
      </c>
      <c r="AI214" t="inlineStr">
        <is>
          <t>320000</t>
        </is>
      </c>
      <c r="AJ214" t="inlineStr">
        <is>
          <t>44450</t>
        </is>
      </c>
      <c r="AK214" t="inlineStr">
        <is>
          <t>50000</t>
        </is>
      </c>
      <c r="AL214" t="inlineStr">
        <is>
          <t>0</t>
        </is>
      </c>
      <c r="AM214" t="inlineStr">
        <is>
          <t>0</t>
        </is>
      </c>
      <c r="AN214" t="n">
        <v>402322</v>
      </c>
      <c r="AO214" t="n">
        <v>666000</v>
      </c>
      <c r="AP214" t="inlineStr">
        <is>
          <t>9978912</t>
        </is>
      </c>
      <c r="AQ214" t="inlineStr">
        <is>
          <t>19075075</t>
        </is>
      </c>
      <c r="AR214" t="inlineStr">
        <is>
          <t>2636</t>
        </is>
      </c>
      <c r="AS214" t="inlineStr">
        <is>
          <t>4968</t>
        </is>
      </c>
      <c r="AT214" t="inlineStr">
        <is>
          <t>75812</t>
        </is>
      </c>
      <c r="AU214" t="inlineStr">
        <is>
          <t>120000</t>
        </is>
      </c>
      <c r="AV214" t="inlineStr">
        <is>
          <t>223062</t>
        </is>
      </c>
      <c r="AW214" t="inlineStr">
        <is>
          <t>400000</t>
        </is>
      </c>
      <c r="AX214" t="inlineStr">
        <is>
          <t>1057153</t>
        </is>
      </c>
      <c r="AY214" t="inlineStr">
        <is>
          <t>1750000</t>
        </is>
      </c>
      <c r="AZ214" t="n">
        <v>735.5885493763238</v>
      </c>
      <c r="BA214" t="n">
        <v>-22016043</v>
      </c>
      <c r="BB214" t="n">
        <v>-11739897</v>
      </c>
      <c r="BC214" t="inlineStr">
        <is>
          <t>0</t>
        </is>
      </c>
      <c r="BD214" t="inlineStr">
        <is>
          <t>0</t>
        </is>
      </c>
      <c r="BE214" t="n">
        <v>0</v>
      </c>
      <c r="BF214" t="inlineStr">
        <is>
          <t>402322</t>
        </is>
      </c>
      <c r="BG214" t="inlineStr">
        <is>
          <t>0</t>
        </is>
      </c>
      <c r="BH214" t="inlineStr">
        <is>
          <t>666000</t>
        </is>
      </c>
      <c r="BI214" t="inlineStr">
        <is>
          <t>0</t>
        </is>
      </c>
    </row>
    <row r="215">
      <c r="A215" t="inlineStr">
        <is>
          <t>The Bahamas</t>
        </is>
      </c>
      <c r="B215" t="inlineStr">
        <is>
          <t>Salt marsh</t>
        </is>
      </c>
      <c r="C215" t="inlineStr">
        <is>
          <t>Conservation</t>
        </is>
      </c>
      <c r="D215" t="inlineStr"/>
      <c r="E215" t="inlineStr">
        <is>
          <t>Medium</t>
        </is>
      </c>
      <c r="F215" t="n">
        <v>4000</v>
      </c>
      <c r="G215" t="inlineStr">
        <is>
          <t>Market price</t>
        </is>
      </c>
      <c r="H215" t="n">
        <v>1338557.816306033</v>
      </c>
      <c r="I215" t="inlineStr">
        <is>
          <t>BHS</t>
        </is>
      </c>
      <c r="J215" t="n">
        <v>4000</v>
      </c>
      <c r="K215" t="inlineStr">
        <is>
          <t>The Bahamas Salt marsh Conservation 4000</t>
        </is>
      </c>
      <c r="L215" t="inlineStr">
        <is>
          <t>3682179</t>
        </is>
      </c>
      <c r="M215" t="inlineStr">
        <is>
          <t>5340286</t>
        </is>
      </c>
      <c r="N215" t="n">
        <v>2.750855402093552</v>
      </c>
      <c r="O215" t="n">
        <v>3.989581873076938</v>
      </c>
      <c r="P215" t="inlineStr">
        <is>
          <t>1514218</t>
        </is>
      </c>
      <c r="Q215" t="inlineStr">
        <is>
          <t>1621367</t>
        </is>
      </c>
      <c r="R215" t="inlineStr">
        <is>
          <t>2167961</t>
        </is>
      </c>
      <c r="S215" t="inlineStr">
        <is>
          <t>3718919</t>
        </is>
      </c>
      <c r="T215" t="n">
        <v>4504</v>
      </c>
      <c r="U215" t="n">
        <v>31050</v>
      </c>
      <c r="V215" t="n">
        <v>148</v>
      </c>
      <c r="W215" t="n">
        <v>148</v>
      </c>
      <c r="X215" t="inlineStr">
        <is>
          <t>70000</t>
        </is>
      </c>
      <c r="Y215" t="inlineStr">
        <is>
          <t>70000</t>
        </is>
      </c>
      <c r="Z215" t="inlineStr">
        <is>
          <t>629559</t>
        </is>
      </c>
      <c r="AA215" t="inlineStr">
        <is>
          <t>667067</t>
        </is>
      </c>
      <c r="AB215" t="inlineStr">
        <is>
          <t>76963</t>
        </is>
      </c>
      <c r="AC215" t="inlineStr">
        <is>
          <t>80000</t>
        </is>
      </c>
      <c r="AD215" t="inlineStr">
        <is>
          <t>286112</t>
        </is>
      </c>
      <c r="AE215" t="inlineStr">
        <is>
          <t>309300</t>
        </is>
      </c>
      <c r="AF215" t="inlineStr">
        <is>
          <t>111125</t>
        </is>
      </c>
      <c r="AG215" t="inlineStr">
        <is>
          <t>125000</t>
        </is>
      </c>
      <c r="AH215" t="inlineStr">
        <is>
          <t>296010</t>
        </is>
      </c>
      <c r="AI215" t="inlineStr">
        <is>
          <t>320000</t>
        </is>
      </c>
      <c r="AJ215" t="inlineStr">
        <is>
          <t>44450</t>
        </is>
      </c>
      <c r="AK215" t="inlineStr">
        <is>
          <t>50000</t>
        </is>
      </c>
      <c r="AL215" t="inlineStr">
        <is>
          <t>0</t>
        </is>
      </c>
      <c r="AM215" t="inlineStr">
        <is>
          <t>0</t>
        </is>
      </c>
      <c r="AN215" t="n">
        <v>402322</v>
      </c>
      <c r="AO215" t="n">
        <v>666000</v>
      </c>
      <c r="AP215" t="inlineStr">
        <is>
          <t>406977</t>
        </is>
      </c>
      <c r="AQ215" t="inlineStr">
        <is>
          <t>777952</t>
        </is>
      </c>
      <c r="AR215" t="inlineStr">
        <is>
          <t>2636</t>
        </is>
      </c>
      <c r="AS215" t="inlineStr">
        <is>
          <t>4968</t>
        </is>
      </c>
      <c r="AT215" t="inlineStr">
        <is>
          <t>75812</t>
        </is>
      </c>
      <c r="AU215" t="inlineStr">
        <is>
          <t>120000</t>
        </is>
      </c>
      <c r="AV215" t="inlineStr">
        <is>
          <t>223062</t>
        </is>
      </c>
      <c r="AW215" t="inlineStr">
        <is>
          <t>400000</t>
        </is>
      </c>
      <c r="AX215" t="inlineStr">
        <is>
          <t>1057153</t>
        </is>
      </c>
      <c r="AY215" t="inlineStr">
        <is>
          <t>1750000</t>
        </is>
      </c>
      <c r="AZ215" t="n">
        <v>30</v>
      </c>
      <c r="BA215" t="n">
        <v>-3718919</v>
      </c>
      <c r="BB215" t="n">
        <v>-2167961</v>
      </c>
      <c r="BC215" t="inlineStr">
        <is>
          <t>0</t>
        </is>
      </c>
      <c r="BD215" t="inlineStr">
        <is>
          <t>0</t>
        </is>
      </c>
      <c r="BE215" t="n">
        <v>0</v>
      </c>
      <c r="BF215" t="inlineStr">
        <is>
          <t>402322</t>
        </is>
      </c>
      <c r="BG215" t="inlineStr">
        <is>
          <t>0</t>
        </is>
      </c>
      <c r="BH215" t="inlineStr">
        <is>
          <t>666000</t>
        </is>
      </c>
      <c r="BI215" t="inlineStr">
        <is>
          <t>0</t>
        </is>
      </c>
    </row>
    <row r="216">
      <c r="A216" t="inlineStr">
        <is>
          <t>The Bahamas</t>
        </is>
      </c>
      <c r="B216" t="inlineStr">
        <is>
          <t>Salt marsh</t>
        </is>
      </c>
      <c r="C216" t="inlineStr">
        <is>
          <t>Conservation</t>
        </is>
      </c>
      <c r="D216" t="inlineStr"/>
      <c r="E216" t="inlineStr">
        <is>
          <t>Large</t>
        </is>
      </c>
      <c r="F216" t="n">
        <v>8000</v>
      </c>
      <c r="G216" t="inlineStr">
        <is>
          <t>Opex breakeven</t>
        </is>
      </c>
      <c r="H216" t="n">
        <v>1338557.816306033</v>
      </c>
      <c r="I216" t="inlineStr">
        <is>
          <t>BHS</t>
        </is>
      </c>
      <c r="J216" t="n">
        <v>4000</v>
      </c>
      <c r="K216" t="inlineStr">
        <is>
          <t>The Bahamas Salt marsh Conservation 8000</t>
        </is>
      </c>
      <c r="L216" t="inlineStr">
        <is>
          <t>13271685</t>
        </is>
      </c>
      <c r="M216" t="inlineStr">
        <is>
          <t>23670927</t>
        </is>
      </c>
      <c r="N216" t="n">
        <v>9.914913527325522</v>
      </c>
      <c r="O216" t="n">
        <v>17.68390331119484</v>
      </c>
      <c r="P216" t="inlineStr">
        <is>
          <t>1514218</t>
        </is>
      </c>
      <c r="Q216" t="inlineStr">
        <is>
          <t>1621367</t>
        </is>
      </c>
      <c r="R216" t="inlineStr">
        <is>
          <t>11757468</t>
        </is>
      </c>
      <c r="S216" t="inlineStr">
        <is>
          <t>22049560</t>
        </is>
      </c>
      <c r="T216" t="n">
        <v>4504</v>
      </c>
      <c r="U216" t="n">
        <v>62099</v>
      </c>
      <c r="V216" t="n">
        <v>267</v>
      </c>
      <c r="W216" t="n">
        <v>267</v>
      </c>
      <c r="X216" t="inlineStr">
        <is>
          <t>70000</t>
        </is>
      </c>
      <c r="Y216" t="inlineStr">
        <is>
          <t>70000</t>
        </is>
      </c>
      <c r="Z216" t="inlineStr">
        <is>
          <t>629559</t>
        </is>
      </c>
      <c r="AA216" t="inlineStr">
        <is>
          <t>667067</t>
        </is>
      </c>
      <c r="AB216" t="inlineStr">
        <is>
          <t>76963</t>
        </is>
      </c>
      <c r="AC216" t="inlineStr">
        <is>
          <t>80000</t>
        </is>
      </c>
      <c r="AD216" t="inlineStr">
        <is>
          <t>286112</t>
        </is>
      </c>
      <c r="AE216" t="inlineStr">
        <is>
          <t>309300</t>
        </is>
      </c>
      <c r="AF216" t="inlineStr">
        <is>
          <t>111125</t>
        </is>
      </c>
      <c r="AG216" t="inlineStr">
        <is>
          <t>125000</t>
        </is>
      </c>
      <c r="AH216" t="inlineStr">
        <is>
          <t>296010</t>
        </is>
      </c>
      <c r="AI216" t="inlineStr">
        <is>
          <t>320000</t>
        </is>
      </c>
      <c r="AJ216" t="inlineStr">
        <is>
          <t>44450</t>
        </is>
      </c>
      <c r="AK216" t="inlineStr">
        <is>
          <t>50000</t>
        </is>
      </c>
      <c r="AL216" t="inlineStr">
        <is>
          <t>0</t>
        </is>
      </c>
      <c r="AM216" t="inlineStr">
        <is>
          <t>0</t>
        </is>
      </c>
      <c r="AN216" t="n">
        <v>402322</v>
      </c>
      <c r="AO216" t="n">
        <v>666000</v>
      </c>
      <c r="AP216" t="inlineStr">
        <is>
          <t>9993847</t>
        </is>
      </c>
      <c r="AQ216" t="inlineStr">
        <is>
          <t>19103624</t>
        </is>
      </c>
      <c r="AR216" t="inlineStr">
        <is>
          <t>5271</t>
        </is>
      </c>
      <c r="AS216" t="inlineStr">
        <is>
          <t>9936</t>
        </is>
      </c>
      <c r="AT216" t="inlineStr">
        <is>
          <t>75812</t>
        </is>
      </c>
      <c r="AU216" t="inlineStr">
        <is>
          <t>120000</t>
        </is>
      </c>
      <c r="AV216" t="inlineStr">
        <is>
          <t>223062</t>
        </is>
      </c>
      <c r="AW216" t="inlineStr">
        <is>
          <t>400000</t>
        </is>
      </c>
      <c r="AX216" t="inlineStr">
        <is>
          <t>1057153</t>
        </is>
      </c>
      <c r="AY216" t="inlineStr">
        <is>
          <t>1750000</t>
        </is>
      </c>
      <c r="AZ216" t="n">
        <v>368.3447487436355</v>
      </c>
      <c r="BA216" t="n">
        <v>-22049560</v>
      </c>
      <c r="BB216" t="n">
        <v>-11757468</v>
      </c>
      <c r="BC216" t="inlineStr">
        <is>
          <t>0</t>
        </is>
      </c>
      <c r="BD216" t="inlineStr">
        <is>
          <t>0</t>
        </is>
      </c>
      <c r="BE216" t="n">
        <v>0</v>
      </c>
      <c r="BF216" t="inlineStr">
        <is>
          <t>402322</t>
        </is>
      </c>
      <c r="BG216" t="inlineStr">
        <is>
          <t>0</t>
        </is>
      </c>
      <c r="BH216" t="inlineStr">
        <is>
          <t>666000</t>
        </is>
      </c>
      <c r="BI216" t="inlineStr">
        <is>
          <t>0</t>
        </is>
      </c>
    </row>
    <row r="217">
      <c r="A217" t="inlineStr">
        <is>
          <t>The Bahamas</t>
        </is>
      </c>
      <c r="B217" t="inlineStr">
        <is>
          <t>Salt marsh</t>
        </is>
      </c>
      <c r="C217" t="inlineStr">
        <is>
          <t>Conservation</t>
        </is>
      </c>
      <c r="D217" t="inlineStr"/>
      <c r="E217" t="inlineStr">
        <is>
          <t>Large</t>
        </is>
      </c>
      <c r="F217" t="n">
        <v>8000</v>
      </c>
      <c r="G217" t="inlineStr">
        <is>
          <t>Market price</t>
        </is>
      </c>
      <c r="H217" t="n">
        <v>1338557.816306033</v>
      </c>
      <c r="I217" t="inlineStr">
        <is>
          <t>BHS</t>
        </is>
      </c>
      <c r="J217" t="n">
        <v>4000</v>
      </c>
      <c r="K217" t="inlineStr">
        <is>
          <t>The Bahamas Salt marsh Conservation 8000</t>
        </is>
      </c>
      <c r="L217" t="inlineStr">
        <is>
          <t>4091792</t>
        </is>
      </c>
      <c r="M217" t="inlineStr">
        <is>
          <t>6123206</t>
        </is>
      </c>
      <c r="N217" t="n">
        <v>3.056866091366873</v>
      </c>
      <c r="O217" t="n">
        <v>4.574480030229831</v>
      </c>
      <c r="P217" t="inlineStr">
        <is>
          <t>1514218</t>
        </is>
      </c>
      <c r="Q217" t="inlineStr">
        <is>
          <t>1621367</t>
        </is>
      </c>
      <c r="R217" t="inlineStr">
        <is>
          <t>2577574</t>
        </is>
      </c>
      <c r="S217" t="inlineStr">
        <is>
          <t>4501839</t>
        </is>
      </c>
      <c r="T217" t="n">
        <v>4504</v>
      </c>
      <c r="U217" t="n">
        <v>62099</v>
      </c>
      <c r="V217" t="n">
        <v>82</v>
      </c>
      <c r="W217" t="n">
        <v>82</v>
      </c>
      <c r="X217" t="inlineStr">
        <is>
          <t>70000</t>
        </is>
      </c>
      <c r="Y217" t="inlineStr">
        <is>
          <t>70000</t>
        </is>
      </c>
      <c r="Z217" t="inlineStr">
        <is>
          <t>629559</t>
        </is>
      </c>
      <c r="AA217" t="inlineStr">
        <is>
          <t>667067</t>
        </is>
      </c>
      <c r="AB217" t="inlineStr">
        <is>
          <t>76963</t>
        </is>
      </c>
      <c r="AC217" t="inlineStr">
        <is>
          <t>80000</t>
        </is>
      </c>
      <c r="AD217" t="inlineStr">
        <is>
          <t>286112</t>
        </is>
      </c>
      <c r="AE217" t="inlineStr">
        <is>
          <t>309300</t>
        </is>
      </c>
      <c r="AF217" t="inlineStr">
        <is>
          <t>111125</t>
        </is>
      </c>
      <c r="AG217" t="inlineStr">
        <is>
          <t>125000</t>
        </is>
      </c>
      <c r="AH217" t="inlineStr">
        <is>
          <t>296010</t>
        </is>
      </c>
      <c r="AI217" t="inlineStr">
        <is>
          <t>320000</t>
        </is>
      </c>
      <c r="AJ217" t="inlineStr">
        <is>
          <t>44450</t>
        </is>
      </c>
      <c r="AK217" t="inlineStr">
        <is>
          <t>50000</t>
        </is>
      </c>
      <c r="AL217" t="inlineStr">
        <is>
          <t>0</t>
        </is>
      </c>
      <c r="AM217" t="inlineStr">
        <is>
          <t>0</t>
        </is>
      </c>
      <c r="AN217" t="n">
        <v>402322</v>
      </c>
      <c r="AO217" t="n">
        <v>666000</v>
      </c>
      <c r="AP217" t="inlineStr">
        <is>
          <t>813953</t>
        </is>
      </c>
      <c r="AQ217" t="inlineStr">
        <is>
          <t>1555903</t>
        </is>
      </c>
      <c r="AR217" t="inlineStr">
        <is>
          <t>5271</t>
        </is>
      </c>
      <c r="AS217" t="inlineStr">
        <is>
          <t>9936</t>
        </is>
      </c>
      <c r="AT217" t="inlineStr">
        <is>
          <t>75812</t>
        </is>
      </c>
      <c r="AU217" t="inlineStr">
        <is>
          <t>120000</t>
        </is>
      </c>
      <c r="AV217" t="inlineStr">
        <is>
          <t>223062</t>
        </is>
      </c>
      <c r="AW217" t="inlineStr">
        <is>
          <t>400000</t>
        </is>
      </c>
      <c r="AX217" t="inlineStr">
        <is>
          <t>1057153</t>
        </is>
      </c>
      <c r="AY217" t="inlineStr">
        <is>
          <t>1750000</t>
        </is>
      </c>
      <c r="AZ217" t="n">
        <v>30</v>
      </c>
      <c r="BA217" t="n">
        <v>-4501839</v>
      </c>
      <c r="BB217" t="n">
        <v>-2577574</v>
      </c>
      <c r="BC217" t="inlineStr">
        <is>
          <t>0</t>
        </is>
      </c>
      <c r="BD217" t="inlineStr">
        <is>
          <t>0</t>
        </is>
      </c>
      <c r="BE217" t="n">
        <v>0</v>
      </c>
      <c r="BF217" t="inlineStr">
        <is>
          <t>402322</t>
        </is>
      </c>
      <c r="BG217" t="inlineStr">
        <is>
          <t>0</t>
        </is>
      </c>
      <c r="BH217" t="inlineStr">
        <is>
          <t>666000</t>
        </is>
      </c>
      <c r="BI217" t="inlineStr">
        <is>
          <t>0</t>
        </is>
      </c>
    </row>
    <row r="218">
      <c r="A218" t="inlineStr">
        <is>
          <t>Kenya</t>
        </is>
      </c>
      <c r="B218" t="inlineStr">
        <is>
          <t>Mangrove</t>
        </is>
      </c>
      <c r="C218" t="inlineStr">
        <is>
          <t>Restoration</t>
        </is>
      </c>
      <c r="D218" t="inlineStr">
        <is>
          <t>Planting</t>
        </is>
      </c>
      <c r="E218" t="inlineStr">
        <is>
          <t>Small</t>
        </is>
      </c>
      <c r="F218" t="n">
        <v>100</v>
      </c>
      <c r="G218" t="inlineStr">
        <is>
          <t>Opex breakeven</t>
        </is>
      </c>
      <c r="H218" t="n">
        <v>58606174.82755706</v>
      </c>
      <c r="I218" t="inlineStr">
        <is>
          <t>KEN</t>
        </is>
      </c>
      <c r="J218" t="n">
        <v>500</v>
      </c>
      <c r="K218" t="inlineStr">
        <is>
          <t>Kenya Mangrove Restoration 100</t>
        </is>
      </c>
      <c r="L218" t="inlineStr">
        <is>
          <t>2544493</t>
        </is>
      </c>
      <c r="M218" t="inlineStr">
        <is>
          <t>3472674</t>
        </is>
      </c>
      <c r="N218" t="n">
        <v>0.04341680731572948</v>
      </c>
      <c r="O218" t="n">
        <v>0.05925440468036011</v>
      </c>
      <c r="P218" t="inlineStr">
        <is>
          <t>1313170</t>
        </is>
      </c>
      <c r="Q218" t="inlineStr">
        <is>
          <t>1401267</t>
        </is>
      </c>
      <c r="R218" t="inlineStr">
        <is>
          <t>1231323</t>
        </is>
      </c>
      <c r="S218" t="inlineStr">
        <is>
          <t>2071407</t>
        </is>
      </c>
      <c r="T218" t="n">
        <v>40153</v>
      </c>
      <c r="U218" t="n">
        <v>39904</v>
      </c>
      <c r="V218" t="n">
        <v>80</v>
      </c>
      <c r="W218" t="n">
        <v>80</v>
      </c>
      <c r="X218" t="inlineStr">
        <is>
          <t>50000</t>
        </is>
      </c>
      <c r="Y218" t="inlineStr">
        <is>
          <t>50000</t>
        </is>
      </c>
      <c r="Z218" t="inlineStr">
        <is>
          <t>629559</t>
        </is>
      </c>
      <c r="AA218" t="inlineStr">
        <is>
          <t>667067</t>
        </is>
      </c>
      <c r="AB218" t="inlineStr">
        <is>
          <t>76963</t>
        </is>
      </c>
      <c r="AC218" t="inlineStr">
        <is>
          <t>80000</t>
        </is>
      </c>
      <c r="AD218" t="inlineStr">
        <is>
          <t>249345</t>
        </is>
      </c>
      <c r="AE218" t="inlineStr">
        <is>
          <t>264200</t>
        </is>
      </c>
      <c r="AF218" t="inlineStr">
        <is>
          <t>88900</t>
        </is>
      </c>
      <c r="AG218" t="inlineStr">
        <is>
          <t>100000</t>
        </is>
      </c>
      <c r="AH218" t="inlineStr">
        <is>
          <t>129504</t>
        </is>
      </c>
      <c r="AI218" t="inlineStr">
        <is>
          <t>140000</t>
        </is>
      </c>
      <c r="AJ218" t="inlineStr">
        <is>
          <t>44450</t>
        </is>
      </c>
      <c r="AK218" t="inlineStr">
        <is>
          <t>50000</t>
        </is>
      </c>
      <c r="AL218" t="inlineStr">
        <is>
          <t>44450</t>
        </is>
      </c>
      <c r="AM218" t="inlineStr">
        <is>
          <t>50000</t>
        </is>
      </c>
      <c r="AN218" t="n">
        <v>154849</v>
      </c>
      <c r="AO218" t="n">
        <v>252000</v>
      </c>
      <c r="AP218" t="inlineStr">
        <is>
          <t>615661</t>
        </is>
      </c>
      <c r="AQ218" t="inlineStr">
        <is>
          <t>1039023</t>
        </is>
      </c>
      <c r="AR218" t="inlineStr">
        <is>
          <t>3857</t>
        </is>
      </c>
      <c r="AS218" t="inlineStr">
        <is>
          <t>6385</t>
        </is>
      </c>
      <c r="AT218" t="inlineStr">
        <is>
          <t>75812</t>
        </is>
      </c>
      <c r="AU218" t="inlineStr">
        <is>
          <t>120000</t>
        </is>
      </c>
      <c r="AV218" t="inlineStr">
        <is>
          <t>167296</t>
        </is>
      </c>
      <c r="AW218" t="inlineStr">
        <is>
          <t>300000</t>
        </is>
      </c>
      <c r="AX218" t="inlineStr">
        <is>
          <t>213847</t>
        </is>
      </c>
      <c r="AY218" t="inlineStr">
        <is>
          <t>354000</t>
        </is>
      </c>
      <c r="AZ218" t="n">
        <v>55.46970089483276</v>
      </c>
      <c r="BA218" t="n">
        <v>-2071407</v>
      </c>
      <c r="BB218" t="n">
        <v>-1231323</v>
      </c>
      <c r="BC218" t="inlineStr">
        <is>
          <t>0</t>
        </is>
      </c>
      <c r="BD218" t="inlineStr">
        <is>
          <t>0</t>
        </is>
      </c>
      <c r="BE218" t="n">
        <v>0</v>
      </c>
      <c r="BF218" t="inlineStr">
        <is>
          <t>144981</t>
        </is>
      </c>
      <c r="BG218" t="inlineStr">
        <is>
          <t>9868</t>
        </is>
      </c>
      <c r="BH218" t="inlineStr">
        <is>
          <t>240000</t>
        </is>
      </c>
      <c r="BI218" t="inlineStr">
        <is>
          <t>12000</t>
        </is>
      </c>
    </row>
    <row r="219">
      <c r="A219" t="inlineStr">
        <is>
          <t>Kenya</t>
        </is>
      </c>
      <c r="B219" t="inlineStr">
        <is>
          <t>Mangrove</t>
        </is>
      </c>
      <c r="C219" t="inlineStr">
        <is>
          <t>Restoration</t>
        </is>
      </c>
      <c r="D219" t="inlineStr">
        <is>
          <t>Hydrology</t>
        </is>
      </c>
      <c r="E219" t="inlineStr">
        <is>
          <t>Small</t>
        </is>
      </c>
      <c r="F219" t="n">
        <v>100</v>
      </c>
      <c r="G219" t="inlineStr">
        <is>
          <t>Opex breakeven</t>
        </is>
      </c>
      <c r="H219" t="n">
        <v>58606174.82755706</v>
      </c>
      <c r="I219" t="inlineStr">
        <is>
          <t>KEN</t>
        </is>
      </c>
      <c r="J219" t="n">
        <v>500</v>
      </c>
      <c r="K219" t="inlineStr">
        <is>
          <t>Kenya Mangrove Restoration 100</t>
        </is>
      </c>
      <c r="L219" t="inlineStr">
        <is>
          <t>2557975</t>
        </is>
      </c>
      <c r="M219" t="inlineStr">
        <is>
          <t>3490055</t>
        </is>
      </c>
      <c r="N219" t="n">
        <v>0.04364685133480545</v>
      </c>
      <c r="O219" t="n">
        <v>0.05955097752530592</v>
      </c>
      <c r="P219" t="inlineStr">
        <is>
          <t>1321171</t>
        </is>
      </c>
      <c r="Q219" t="inlineStr">
        <is>
          <t>1410267</t>
        </is>
      </c>
      <c r="R219" t="inlineStr">
        <is>
          <t>1236804</t>
        </is>
      </c>
      <c r="S219" t="inlineStr">
        <is>
          <t>2079788</t>
        </is>
      </c>
      <c r="T219" t="n">
        <v>40153</v>
      </c>
      <c r="U219" t="n">
        <v>49880</v>
      </c>
      <c r="V219" t="n">
        <v>64</v>
      </c>
      <c r="W219" t="n">
        <v>64</v>
      </c>
      <c r="X219" t="inlineStr">
        <is>
          <t>50000</t>
        </is>
      </c>
      <c r="Y219" t="inlineStr">
        <is>
          <t>50000</t>
        </is>
      </c>
      <c r="Z219" t="inlineStr">
        <is>
          <t>629559</t>
        </is>
      </c>
      <c r="AA219" t="inlineStr">
        <is>
          <t>667067</t>
        </is>
      </c>
      <c r="AB219" t="inlineStr">
        <is>
          <t>76963</t>
        </is>
      </c>
      <c r="AC219" t="inlineStr">
        <is>
          <t>80000</t>
        </is>
      </c>
      <c r="AD219" t="inlineStr">
        <is>
          <t>249345</t>
        </is>
      </c>
      <c r="AE219" t="inlineStr">
        <is>
          <t>264200</t>
        </is>
      </c>
      <c r="AF219" t="inlineStr">
        <is>
          <t>88900</t>
        </is>
      </c>
      <c r="AG219" t="inlineStr">
        <is>
          <t>100000</t>
        </is>
      </c>
      <c r="AH219" t="inlineStr">
        <is>
          <t>129504</t>
        </is>
      </c>
      <c r="AI219" t="inlineStr">
        <is>
          <t>140000</t>
        </is>
      </c>
      <c r="AJ219" t="inlineStr">
        <is>
          <t>44450</t>
        </is>
      </c>
      <c r="AK219" t="inlineStr">
        <is>
          <t>50000</t>
        </is>
      </c>
      <c r="AL219" t="inlineStr">
        <is>
          <t>52451</t>
        </is>
      </c>
      <c r="AM219" t="inlineStr">
        <is>
          <t>59000</t>
        </is>
      </c>
      <c r="AN219" t="n">
        <v>156625</v>
      </c>
      <c r="AO219" t="n">
        <v>254160</v>
      </c>
      <c r="AP219" t="inlineStr">
        <is>
          <t>618402</t>
        </is>
      </c>
      <c r="AQ219" t="inlineStr">
        <is>
          <t>1043648</t>
        </is>
      </c>
      <c r="AR219" t="inlineStr">
        <is>
          <t>4821</t>
        </is>
      </c>
      <c r="AS219" t="inlineStr">
        <is>
          <t>7981</t>
        </is>
      </c>
      <c r="AT219" t="inlineStr">
        <is>
          <t>75812</t>
        </is>
      </c>
      <c r="AU219" t="inlineStr">
        <is>
          <t>120000</t>
        </is>
      </c>
      <c r="AV219" t="inlineStr">
        <is>
          <t>167296</t>
        </is>
      </c>
      <c r="AW219" t="inlineStr">
        <is>
          <t>300000</t>
        </is>
      </c>
      <c r="AX219" t="inlineStr">
        <is>
          <t>213847</t>
        </is>
      </c>
      <c r="AY219" t="inlineStr">
        <is>
          <t>354000</t>
        </is>
      </c>
      <c r="AZ219" t="n">
        <v>44.57329054269751</v>
      </c>
      <c r="BA219" t="n">
        <v>-2079788</v>
      </c>
      <c r="BB219" t="n">
        <v>-1236804</v>
      </c>
      <c r="BC219" t="inlineStr">
        <is>
          <t>0</t>
        </is>
      </c>
      <c r="BD219" t="inlineStr">
        <is>
          <t>0</t>
        </is>
      </c>
      <c r="BE219" t="n">
        <v>0</v>
      </c>
      <c r="BF219" t="inlineStr">
        <is>
          <t>144981</t>
        </is>
      </c>
      <c r="BG219" t="inlineStr">
        <is>
          <t>11644</t>
        </is>
      </c>
      <c r="BH219" t="inlineStr">
        <is>
          <t>240000</t>
        </is>
      </c>
      <c r="BI219" t="inlineStr">
        <is>
          <t>14160</t>
        </is>
      </c>
    </row>
    <row r="220">
      <c r="A220" t="inlineStr">
        <is>
          <t>Kenya</t>
        </is>
      </c>
      <c r="B220" t="inlineStr">
        <is>
          <t>Mangrove</t>
        </is>
      </c>
      <c r="C220" t="inlineStr">
        <is>
          <t>Restoration</t>
        </is>
      </c>
      <c r="D220" t="inlineStr">
        <is>
          <t>Planting</t>
        </is>
      </c>
      <c r="E220" t="inlineStr">
        <is>
          <t>Small</t>
        </is>
      </c>
      <c r="F220" t="n">
        <v>100</v>
      </c>
      <c r="G220" t="inlineStr">
        <is>
          <t>Market price</t>
        </is>
      </c>
      <c r="H220" t="n">
        <v>58606174.82755706</v>
      </c>
      <c r="I220" t="inlineStr">
        <is>
          <t>KEN</t>
        </is>
      </c>
      <c r="J220" t="n">
        <v>500</v>
      </c>
      <c r="K220" t="inlineStr">
        <is>
          <t>Kenya Mangrove Restoration 100</t>
        </is>
      </c>
      <c r="L220" t="inlineStr">
        <is>
          <t>2261803</t>
        </is>
      </c>
      <c r="M220" t="inlineStr">
        <is>
          <t>2995592</t>
        </is>
      </c>
      <c r="N220" t="n">
        <v>0.0385932541520605</v>
      </c>
      <c r="O220" t="n">
        <v>0.05111393140422894</v>
      </c>
      <c r="P220" t="inlineStr">
        <is>
          <t>1313170</t>
        </is>
      </c>
      <c r="Q220" t="inlineStr">
        <is>
          <t>1401267</t>
        </is>
      </c>
      <c r="R220" t="inlineStr">
        <is>
          <t>948633</t>
        </is>
      </c>
      <c r="S220" t="inlineStr">
        <is>
          <t>1594325</t>
        </is>
      </c>
      <c r="T220" t="n">
        <v>40153</v>
      </c>
      <c r="U220" t="n">
        <v>39904</v>
      </c>
      <c r="V220" t="n">
        <v>71</v>
      </c>
      <c r="W220" t="n">
        <v>71</v>
      </c>
      <c r="X220" t="inlineStr">
        <is>
          <t>50000</t>
        </is>
      </c>
      <c r="Y220" t="inlineStr">
        <is>
          <t>50000</t>
        </is>
      </c>
      <c r="Z220" t="inlineStr">
        <is>
          <t>629559</t>
        </is>
      </c>
      <c r="AA220" t="inlineStr">
        <is>
          <t>667067</t>
        </is>
      </c>
      <c r="AB220" t="inlineStr">
        <is>
          <t>76963</t>
        </is>
      </c>
      <c r="AC220" t="inlineStr">
        <is>
          <t>80000</t>
        </is>
      </c>
      <c r="AD220" t="inlineStr">
        <is>
          <t>249345</t>
        </is>
      </c>
      <c r="AE220" t="inlineStr">
        <is>
          <t>264200</t>
        </is>
      </c>
      <c r="AF220" t="inlineStr">
        <is>
          <t>88900</t>
        </is>
      </c>
      <c r="AG220" t="inlineStr">
        <is>
          <t>100000</t>
        </is>
      </c>
      <c r="AH220" t="inlineStr">
        <is>
          <t>129504</t>
        </is>
      </c>
      <c r="AI220" t="inlineStr">
        <is>
          <t>140000</t>
        </is>
      </c>
      <c r="AJ220" t="inlineStr">
        <is>
          <t>44450</t>
        </is>
      </c>
      <c r="AK220" t="inlineStr">
        <is>
          <t>50000</t>
        </is>
      </c>
      <c r="AL220" t="inlineStr">
        <is>
          <t>44450</t>
        </is>
      </c>
      <c r="AM220" t="inlineStr">
        <is>
          <t>50000</t>
        </is>
      </c>
      <c r="AN220" t="n">
        <v>154849</v>
      </c>
      <c r="AO220" t="n">
        <v>252000</v>
      </c>
      <c r="AP220" t="inlineStr">
        <is>
          <t>332972</t>
        </is>
      </c>
      <c r="AQ220" t="inlineStr">
        <is>
          <t>561941</t>
        </is>
      </c>
      <c r="AR220" t="inlineStr">
        <is>
          <t>3857</t>
        </is>
      </c>
      <c r="AS220" t="inlineStr">
        <is>
          <t>6385</t>
        </is>
      </c>
      <c r="AT220" t="inlineStr">
        <is>
          <t>75812</t>
        </is>
      </c>
      <c r="AU220" t="inlineStr">
        <is>
          <t>120000</t>
        </is>
      </c>
      <c r="AV220" t="inlineStr">
        <is>
          <t>167296</t>
        </is>
      </c>
      <c r="AW220" t="inlineStr">
        <is>
          <t>300000</t>
        </is>
      </c>
      <c r="AX220" t="inlineStr">
        <is>
          <t>213847</t>
        </is>
      </c>
      <c r="AY220" t="inlineStr">
        <is>
          <t>354000</t>
        </is>
      </c>
      <c r="AZ220" t="n">
        <v>30</v>
      </c>
      <c r="BA220" t="n">
        <v>-1594325</v>
      </c>
      <c r="BB220" t="n">
        <v>-948633</v>
      </c>
      <c r="BC220" t="inlineStr">
        <is>
          <t>0</t>
        </is>
      </c>
      <c r="BD220" t="inlineStr">
        <is>
          <t>0</t>
        </is>
      </c>
      <c r="BE220" t="n">
        <v>0</v>
      </c>
      <c r="BF220" t="inlineStr">
        <is>
          <t>144981</t>
        </is>
      </c>
      <c r="BG220" t="inlineStr">
        <is>
          <t>9868</t>
        </is>
      </c>
      <c r="BH220" t="inlineStr">
        <is>
          <t>240000</t>
        </is>
      </c>
      <c r="BI220" t="inlineStr">
        <is>
          <t>12000</t>
        </is>
      </c>
    </row>
    <row r="221">
      <c r="A221" t="inlineStr">
        <is>
          <t>Kenya</t>
        </is>
      </c>
      <c r="B221" t="inlineStr">
        <is>
          <t>Mangrove</t>
        </is>
      </c>
      <c r="C221" t="inlineStr">
        <is>
          <t>Restoration</t>
        </is>
      </c>
      <c r="D221" t="inlineStr">
        <is>
          <t>Hydrology</t>
        </is>
      </c>
      <c r="E221" t="inlineStr">
        <is>
          <t>Small</t>
        </is>
      </c>
      <c r="F221" t="n">
        <v>100</v>
      </c>
      <c r="G221" t="inlineStr">
        <is>
          <t>Market price</t>
        </is>
      </c>
      <c r="H221" t="n">
        <v>58606174.82755706</v>
      </c>
      <c r="I221" t="inlineStr">
        <is>
          <t>KEN</t>
        </is>
      </c>
      <c r="J221" t="n">
        <v>500</v>
      </c>
      <c r="K221" t="inlineStr">
        <is>
          <t>Kenya Mangrove Restoration 100</t>
        </is>
      </c>
      <c r="L221" t="inlineStr">
        <is>
          <t>2355788</t>
        </is>
      </c>
      <c r="M221" t="inlineStr">
        <is>
          <t>3148833</t>
        </is>
      </c>
      <c r="N221" t="n">
        <v>0.04019692475974888</v>
      </c>
      <c r="O221" t="n">
        <v>0.05372869001031262</v>
      </c>
      <c r="P221" t="inlineStr">
        <is>
          <t>1321171</t>
        </is>
      </c>
      <c r="Q221" t="inlineStr">
        <is>
          <t>1410267</t>
        </is>
      </c>
      <c r="R221" t="inlineStr">
        <is>
          <t>1034616</t>
        </is>
      </c>
      <c r="S221" t="inlineStr">
        <is>
          <t>1738567</t>
        </is>
      </c>
      <c r="T221" t="n">
        <v>40153</v>
      </c>
      <c r="U221" t="n">
        <v>49880</v>
      </c>
      <c r="V221" t="n">
        <v>59</v>
      </c>
      <c r="W221" t="n">
        <v>59</v>
      </c>
      <c r="X221" t="inlineStr">
        <is>
          <t>50000</t>
        </is>
      </c>
      <c r="Y221" t="inlineStr">
        <is>
          <t>50000</t>
        </is>
      </c>
      <c r="Z221" t="inlineStr">
        <is>
          <t>629559</t>
        </is>
      </c>
      <c r="AA221" t="inlineStr">
        <is>
          <t>667067</t>
        </is>
      </c>
      <c r="AB221" t="inlineStr">
        <is>
          <t>76963</t>
        </is>
      </c>
      <c r="AC221" t="inlineStr">
        <is>
          <t>80000</t>
        </is>
      </c>
      <c r="AD221" t="inlineStr">
        <is>
          <t>249345</t>
        </is>
      </c>
      <c r="AE221" t="inlineStr">
        <is>
          <t>264200</t>
        </is>
      </c>
      <c r="AF221" t="inlineStr">
        <is>
          <t>88900</t>
        </is>
      </c>
      <c r="AG221" t="inlineStr">
        <is>
          <t>100000</t>
        </is>
      </c>
      <c r="AH221" t="inlineStr">
        <is>
          <t>129504</t>
        </is>
      </c>
      <c r="AI221" t="inlineStr">
        <is>
          <t>140000</t>
        </is>
      </c>
      <c r="AJ221" t="inlineStr">
        <is>
          <t>44450</t>
        </is>
      </c>
      <c r="AK221" t="inlineStr">
        <is>
          <t>50000</t>
        </is>
      </c>
      <c r="AL221" t="inlineStr">
        <is>
          <t>52451</t>
        </is>
      </c>
      <c r="AM221" t="inlineStr">
        <is>
          <t>59000</t>
        </is>
      </c>
      <c r="AN221" t="n">
        <v>156625</v>
      </c>
      <c r="AO221" t="n">
        <v>254160</v>
      </c>
      <c r="AP221" t="inlineStr">
        <is>
          <t>416215</t>
        </is>
      </c>
      <c r="AQ221" t="inlineStr">
        <is>
          <t>702426</t>
        </is>
      </c>
      <c r="AR221" t="inlineStr">
        <is>
          <t>4821</t>
        </is>
      </c>
      <c r="AS221" t="inlineStr">
        <is>
          <t>7981</t>
        </is>
      </c>
      <c r="AT221" t="inlineStr">
        <is>
          <t>75812</t>
        </is>
      </c>
      <c r="AU221" t="inlineStr">
        <is>
          <t>120000</t>
        </is>
      </c>
      <c r="AV221" t="inlineStr">
        <is>
          <t>167296</t>
        </is>
      </c>
      <c r="AW221" t="inlineStr">
        <is>
          <t>300000</t>
        </is>
      </c>
      <c r="AX221" t="inlineStr">
        <is>
          <t>213847</t>
        </is>
      </c>
      <c r="AY221" t="inlineStr">
        <is>
          <t>354000</t>
        </is>
      </c>
      <c r="AZ221" t="n">
        <v>30</v>
      </c>
      <c r="BA221" t="n">
        <v>-1738567</v>
      </c>
      <c r="BB221" t="n">
        <v>-1034616</v>
      </c>
      <c r="BC221" t="inlineStr">
        <is>
          <t>0</t>
        </is>
      </c>
      <c r="BD221" t="inlineStr">
        <is>
          <t>0</t>
        </is>
      </c>
      <c r="BE221" t="n">
        <v>0</v>
      </c>
      <c r="BF221" t="inlineStr">
        <is>
          <t>144981</t>
        </is>
      </c>
      <c r="BG221" t="inlineStr">
        <is>
          <t>11644</t>
        </is>
      </c>
      <c r="BH221" t="inlineStr">
        <is>
          <t>240000</t>
        </is>
      </c>
      <c r="BI221" t="inlineStr">
        <is>
          <t>14160</t>
        </is>
      </c>
    </row>
    <row r="222">
      <c r="A222" t="inlineStr">
        <is>
          <t>Kenya</t>
        </is>
      </c>
      <c r="B222" t="inlineStr">
        <is>
          <t>Mangrove</t>
        </is>
      </c>
      <c r="C222" t="inlineStr">
        <is>
          <t>Restoration</t>
        </is>
      </c>
      <c r="D222" t="inlineStr">
        <is>
          <t>Planting</t>
        </is>
      </c>
      <c r="E222" t="inlineStr">
        <is>
          <t>Medium</t>
        </is>
      </c>
      <c r="F222" t="n">
        <v>500</v>
      </c>
      <c r="G222" t="inlineStr">
        <is>
          <t>Opex breakeven</t>
        </is>
      </c>
      <c r="H222" t="n">
        <v>58606174.82755706</v>
      </c>
      <c r="I222" t="inlineStr">
        <is>
          <t>KEN</t>
        </is>
      </c>
      <c r="J222" t="n">
        <v>500</v>
      </c>
      <c r="K222" t="inlineStr">
        <is>
          <t>Kenya Mangrove Restoration 500</t>
        </is>
      </c>
      <c r="L222" t="inlineStr">
        <is>
          <t>2824556</t>
        </is>
      </c>
      <c r="M222" t="inlineStr">
        <is>
          <t>3846467</t>
        </is>
      </c>
      <c r="N222" t="n">
        <v>0.04819553585114504</v>
      </c>
      <c r="O222" t="n">
        <v>0.06563245274611171</v>
      </c>
      <c r="P222" t="inlineStr">
        <is>
          <t>1486695</t>
        </is>
      </c>
      <c r="Q222" t="inlineStr">
        <is>
          <t>1601267</t>
        </is>
      </c>
      <c r="R222" t="inlineStr">
        <is>
          <t>1337861</t>
        </is>
      </c>
      <c r="S222" t="inlineStr">
        <is>
          <t>2245200</t>
        </is>
      </c>
      <c r="T222" t="n">
        <v>40153</v>
      </c>
      <c r="U222" t="n">
        <v>194532</v>
      </c>
      <c r="V222" t="n">
        <v>18</v>
      </c>
      <c r="W222" t="n">
        <v>18</v>
      </c>
      <c r="X222" t="inlineStr">
        <is>
          <t>50000</t>
        </is>
      </c>
      <c r="Y222" t="inlineStr">
        <is>
          <t>50000</t>
        </is>
      </c>
      <c r="Z222" t="inlineStr">
        <is>
          <t>629559</t>
        </is>
      </c>
      <c r="AA222" t="inlineStr">
        <is>
          <t>667067</t>
        </is>
      </c>
      <c r="AB222" t="inlineStr">
        <is>
          <t>76963</t>
        </is>
      </c>
      <c r="AC222" t="inlineStr">
        <is>
          <t>80000</t>
        </is>
      </c>
      <c r="AD222" t="inlineStr">
        <is>
          <t>249345</t>
        </is>
      </c>
      <c r="AE222" t="inlineStr">
        <is>
          <t>264200</t>
        </is>
      </c>
      <c r="AF222" t="inlineStr">
        <is>
          <t>88900</t>
        </is>
      </c>
      <c r="AG222" t="inlineStr">
        <is>
          <t>100000</t>
        </is>
      </c>
      <c r="AH222" t="inlineStr">
        <is>
          <t>129504</t>
        </is>
      </c>
      <c r="AI222" t="inlineStr">
        <is>
          <t>140000</t>
        </is>
      </c>
      <c r="AJ222" t="inlineStr">
        <is>
          <t>44450</t>
        </is>
      </c>
      <c r="AK222" t="inlineStr">
        <is>
          <t>50000</t>
        </is>
      </c>
      <c r="AL222" t="inlineStr">
        <is>
          <t>217975</t>
        </is>
      </c>
      <c r="AM222" t="inlineStr">
        <is>
          <t>250000</t>
        </is>
      </c>
      <c r="AN222" t="n">
        <v>193373</v>
      </c>
      <c r="AO222" t="n">
        <v>300000</v>
      </c>
      <c r="AP222" t="inlineStr">
        <is>
          <t>668931</t>
        </is>
      </c>
      <c r="AQ222" t="inlineStr">
        <is>
          <t>1140075</t>
        </is>
      </c>
      <c r="AR222" t="inlineStr">
        <is>
          <t>18602</t>
        </is>
      </c>
      <c r="AS222" t="inlineStr">
        <is>
          <t>31125</t>
        </is>
      </c>
      <c r="AT222" t="inlineStr">
        <is>
          <t>75812</t>
        </is>
      </c>
      <c r="AU222" t="inlineStr">
        <is>
          <t>120000</t>
        </is>
      </c>
      <c r="AV222" t="inlineStr">
        <is>
          <t>167296</t>
        </is>
      </c>
      <c r="AW222" t="inlineStr">
        <is>
          <t>300000</t>
        </is>
      </c>
      <c r="AX222" t="inlineStr">
        <is>
          <t>213847</t>
        </is>
      </c>
      <c r="AY222" t="inlineStr">
        <is>
          <t>354000</t>
        </is>
      </c>
      <c r="AZ222" t="n">
        <v>12.44193358210007</v>
      </c>
      <c r="BA222" t="n">
        <v>-2245200</v>
      </c>
      <c r="BB222" t="n">
        <v>-1337861</v>
      </c>
      <c r="BC222" t="inlineStr">
        <is>
          <t>0</t>
        </is>
      </c>
      <c r="BD222" t="inlineStr">
        <is>
          <t>0</t>
        </is>
      </c>
      <c r="BE222" t="n">
        <v>0</v>
      </c>
      <c r="BF222" t="inlineStr">
        <is>
          <t>144981</t>
        </is>
      </c>
      <c r="BG222" t="inlineStr">
        <is>
          <t>48392</t>
        </is>
      </c>
      <c r="BH222" t="inlineStr">
        <is>
          <t>240000</t>
        </is>
      </c>
      <c r="BI222" t="inlineStr">
        <is>
          <t>60000</t>
        </is>
      </c>
    </row>
    <row r="223">
      <c r="A223" t="inlineStr">
        <is>
          <t>Kenya</t>
        </is>
      </c>
      <c r="B223" t="inlineStr">
        <is>
          <t>Mangrove</t>
        </is>
      </c>
      <c r="C223" t="inlineStr">
        <is>
          <t>Restoration</t>
        </is>
      </c>
      <c r="D223" t="inlineStr">
        <is>
          <t>Hydrology</t>
        </is>
      </c>
      <c r="E223" t="inlineStr">
        <is>
          <t>Medium</t>
        </is>
      </c>
      <c r="F223" t="n">
        <v>500</v>
      </c>
      <c r="G223" t="inlineStr">
        <is>
          <t>Opex breakeven</t>
        </is>
      </c>
      <c r="H223" t="n">
        <v>58606174.82755706</v>
      </c>
      <c r="I223" t="inlineStr">
        <is>
          <t>KEN</t>
        </is>
      </c>
      <c r="J223" t="n">
        <v>500</v>
      </c>
      <c r="K223" t="inlineStr">
        <is>
          <t>Kenya Mangrove Restoration 500</t>
        </is>
      </c>
      <c r="L223" t="inlineStr">
        <is>
          <t>2890514</t>
        </is>
      </c>
      <c r="M223" t="inlineStr">
        <is>
          <t>3932820</t>
        </is>
      </c>
      <c r="N223" t="n">
        <v>0.04932098040018915</v>
      </c>
      <c r="O223" t="n">
        <v>0.06710589816810154</v>
      </c>
      <c r="P223" t="inlineStr">
        <is>
          <t>1525931</t>
        </is>
      </c>
      <c r="Q223" t="inlineStr">
        <is>
          <t>1646267</t>
        </is>
      </c>
      <c r="R223" t="inlineStr">
        <is>
          <t>1364583</t>
        </is>
      </c>
      <c r="S223" t="inlineStr">
        <is>
          <t>2286553</t>
        </is>
      </c>
      <c r="T223" t="n">
        <v>40153</v>
      </c>
      <c r="U223" t="n">
        <v>243165</v>
      </c>
      <c r="V223" t="n">
        <v>15</v>
      </c>
      <c r="W223" t="n">
        <v>15</v>
      </c>
      <c r="X223" t="inlineStr">
        <is>
          <t>50000</t>
        </is>
      </c>
      <c r="Y223" t="inlineStr">
        <is>
          <t>50000</t>
        </is>
      </c>
      <c r="Z223" t="inlineStr">
        <is>
          <t>629559</t>
        </is>
      </c>
      <c r="AA223" t="inlineStr">
        <is>
          <t>667067</t>
        </is>
      </c>
      <c r="AB223" t="inlineStr">
        <is>
          <t>76963</t>
        </is>
      </c>
      <c r="AC223" t="inlineStr">
        <is>
          <t>80000</t>
        </is>
      </c>
      <c r="AD223" t="inlineStr">
        <is>
          <t>249345</t>
        </is>
      </c>
      <c r="AE223" t="inlineStr">
        <is>
          <t>264200</t>
        </is>
      </c>
      <c r="AF223" t="inlineStr">
        <is>
          <t>88900</t>
        </is>
      </c>
      <c r="AG223" t="inlineStr">
        <is>
          <t>100000</t>
        </is>
      </c>
      <c r="AH223" t="inlineStr">
        <is>
          <t>129504</t>
        </is>
      </c>
      <c r="AI223" t="inlineStr">
        <is>
          <t>140000</t>
        </is>
      </c>
      <c r="AJ223" t="inlineStr">
        <is>
          <t>44450</t>
        </is>
      </c>
      <c r="AK223" t="inlineStr">
        <is>
          <t>50000</t>
        </is>
      </c>
      <c r="AL223" t="inlineStr">
        <is>
          <t>257211</t>
        </is>
      </c>
      <c r="AM223" t="inlineStr">
        <is>
          <t>295000</t>
        </is>
      </c>
      <c r="AN223" t="n">
        <v>202084</v>
      </c>
      <c r="AO223" t="n">
        <v>310800</v>
      </c>
      <c r="AP223" t="inlineStr">
        <is>
          <t>682292</t>
        </is>
      </c>
      <c r="AQ223" t="inlineStr">
        <is>
          <t>1162847</t>
        </is>
      </c>
      <c r="AR223" t="inlineStr">
        <is>
          <t>23253</t>
        </is>
      </c>
      <c r="AS223" t="inlineStr">
        <is>
          <t>38906</t>
        </is>
      </c>
      <c r="AT223" t="inlineStr">
        <is>
          <t>75812</t>
        </is>
      </c>
      <c r="AU223" t="inlineStr">
        <is>
          <t>120000</t>
        </is>
      </c>
      <c r="AV223" t="inlineStr">
        <is>
          <t>167296</t>
        </is>
      </c>
      <c r="AW223" t="inlineStr">
        <is>
          <t>300000</t>
        </is>
      </c>
      <c r="AX223" t="inlineStr">
        <is>
          <t>213847</t>
        </is>
      </c>
      <c r="AY223" t="inlineStr">
        <is>
          <t>354000</t>
        </is>
      </c>
      <c r="AZ223" t="n">
        <v>10.15235755773295</v>
      </c>
      <c r="BA223" t="n">
        <v>-2286553</v>
      </c>
      <c r="BB223" t="n">
        <v>-1364583</v>
      </c>
      <c r="BC223" t="inlineStr">
        <is>
          <t>0</t>
        </is>
      </c>
      <c r="BD223" t="inlineStr">
        <is>
          <t>0</t>
        </is>
      </c>
      <c r="BE223" t="n">
        <v>0</v>
      </c>
      <c r="BF223" t="inlineStr">
        <is>
          <t>144981</t>
        </is>
      </c>
      <c r="BG223" t="inlineStr">
        <is>
          <t>57103</t>
        </is>
      </c>
      <c r="BH223" t="inlineStr">
        <is>
          <t>240000</t>
        </is>
      </c>
      <c r="BI223" t="inlineStr">
        <is>
          <t>70800</t>
        </is>
      </c>
    </row>
    <row r="224">
      <c r="A224" t="inlineStr">
        <is>
          <t>Kenya</t>
        </is>
      </c>
      <c r="B224" t="inlineStr">
        <is>
          <t>Mangrove</t>
        </is>
      </c>
      <c r="C224" t="inlineStr">
        <is>
          <t>Restoration</t>
        </is>
      </c>
      <c r="D224" t="inlineStr">
        <is>
          <t>Planting</t>
        </is>
      </c>
      <c r="E224" t="inlineStr">
        <is>
          <t>Medium</t>
        </is>
      </c>
      <c r="F224" t="n">
        <v>500</v>
      </c>
      <c r="G224" t="inlineStr">
        <is>
          <t>Market price</t>
        </is>
      </c>
      <c r="H224" t="n">
        <v>58606174.82755706</v>
      </c>
      <c r="I224" t="inlineStr">
        <is>
          <t>KEN</t>
        </is>
      </c>
      <c r="J224" t="n">
        <v>500</v>
      </c>
      <c r="K224" t="inlineStr">
        <is>
          <t>Kenya Mangrove Restoration 500</t>
        </is>
      </c>
      <c r="L224" t="inlineStr">
        <is>
          <t>3768552</t>
        </is>
      </c>
      <c r="M224" t="inlineStr">
        <is>
          <t>5455341</t>
        </is>
      </c>
      <c r="N224" t="n">
        <v>0.06430298532686353</v>
      </c>
      <c r="O224" t="n">
        <v>0.09308474774290948</v>
      </c>
      <c r="P224" t="inlineStr">
        <is>
          <t>1486695</t>
        </is>
      </c>
      <c r="Q224" t="inlineStr">
        <is>
          <t>1601267</t>
        </is>
      </c>
      <c r="R224" t="inlineStr">
        <is>
          <t>2281856</t>
        </is>
      </c>
      <c r="S224" t="inlineStr">
        <is>
          <t>3854074</t>
        </is>
      </c>
      <c r="T224" t="n">
        <v>40153</v>
      </c>
      <c r="U224" t="n">
        <v>194532</v>
      </c>
      <c r="V224" t="n">
        <v>24</v>
      </c>
      <c r="W224" t="n">
        <v>24</v>
      </c>
      <c r="X224" t="inlineStr">
        <is>
          <t>50000</t>
        </is>
      </c>
      <c r="Y224" t="inlineStr">
        <is>
          <t>50000</t>
        </is>
      </c>
      <c r="Z224" t="inlineStr">
        <is>
          <t>629559</t>
        </is>
      </c>
      <c r="AA224" t="inlineStr">
        <is>
          <t>667067</t>
        </is>
      </c>
      <c r="AB224" t="inlineStr">
        <is>
          <t>76963</t>
        </is>
      </c>
      <c r="AC224" t="inlineStr">
        <is>
          <t>80000</t>
        </is>
      </c>
      <c r="AD224" t="inlineStr">
        <is>
          <t>249345</t>
        </is>
      </c>
      <c r="AE224" t="inlineStr">
        <is>
          <t>264200</t>
        </is>
      </c>
      <c r="AF224" t="inlineStr">
        <is>
          <t>88900</t>
        </is>
      </c>
      <c r="AG224" t="inlineStr">
        <is>
          <t>100000</t>
        </is>
      </c>
      <c r="AH224" t="inlineStr">
        <is>
          <t>129504</t>
        </is>
      </c>
      <c r="AI224" t="inlineStr">
        <is>
          <t>140000</t>
        </is>
      </c>
      <c r="AJ224" t="inlineStr">
        <is>
          <t>44450</t>
        </is>
      </c>
      <c r="AK224" t="inlineStr">
        <is>
          <t>50000</t>
        </is>
      </c>
      <c r="AL224" t="inlineStr">
        <is>
          <t>217975</t>
        </is>
      </c>
      <c r="AM224" t="inlineStr">
        <is>
          <t>250000</t>
        </is>
      </c>
      <c r="AN224" t="n">
        <v>193373</v>
      </c>
      <c r="AO224" t="n">
        <v>300000</v>
      </c>
      <c r="AP224" t="inlineStr">
        <is>
          <t>1612926</t>
        </is>
      </c>
      <c r="AQ224" t="inlineStr">
        <is>
          <t>2748949</t>
        </is>
      </c>
      <c r="AR224" t="inlineStr">
        <is>
          <t>18602</t>
        </is>
      </c>
      <c r="AS224" t="inlineStr">
        <is>
          <t>31125</t>
        </is>
      </c>
      <c r="AT224" t="inlineStr">
        <is>
          <t>75812</t>
        </is>
      </c>
      <c r="AU224" t="inlineStr">
        <is>
          <t>120000</t>
        </is>
      </c>
      <c r="AV224" t="inlineStr">
        <is>
          <t>167296</t>
        </is>
      </c>
      <c r="AW224" t="inlineStr">
        <is>
          <t>300000</t>
        </is>
      </c>
      <c r="AX224" t="inlineStr">
        <is>
          <t>213847</t>
        </is>
      </c>
      <c r="AY224" t="inlineStr">
        <is>
          <t>354000</t>
        </is>
      </c>
      <c r="AZ224" t="n">
        <v>30</v>
      </c>
      <c r="BA224" t="n">
        <v>-3854074</v>
      </c>
      <c r="BB224" t="n">
        <v>-2281856</v>
      </c>
      <c r="BC224" t="inlineStr">
        <is>
          <t>0</t>
        </is>
      </c>
      <c r="BD224" t="inlineStr">
        <is>
          <t>0</t>
        </is>
      </c>
      <c r="BE224" t="n">
        <v>0</v>
      </c>
      <c r="BF224" t="inlineStr">
        <is>
          <t>144981</t>
        </is>
      </c>
      <c r="BG224" t="inlineStr">
        <is>
          <t>48392</t>
        </is>
      </c>
      <c r="BH224" t="inlineStr">
        <is>
          <t>240000</t>
        </is>
      </c>
      <c r="BI224" t="inlineStr">
        <is>
          <t>60000</t>
        </is>
      </c>
    </row>
    <row r="225">
      <c r="A225" t="inlineStr">
        <is>
          <t>Kenya</t>
        </is>
      </c>
      <c r="B225" t="inlineStr">
        <is>
          <t>Mangrove</t>
        </is>
      </c>
      <c r="C225" t="inlineStr">
        <is>
          <t>Restoration</t>
        </is>
      </c>
      <c r="D225" t="inlineStr">
        <is>
          <t>Hydrology</t>
        </is>
      </c>
      <c r="E225" t="inlineStr">
        <is>
          <t>Medium</t>
        </is>
      </c>
      <c r="F225" t="n">
        <v>500</v>
      </c>
      <c r="G225" t="inlineStr">
        <is>
          <t>Market price</t>
        </is>
      </c>
      <c r="H225" t="n">
        <v>58606174.82755706</v>
      </c>
      <c r="I225" t="inlineStr">
        <is>
          <t>KEN</t>
        </is>
      </c>
      <c r="J225" t="n">
        <v>500</v>
      </c>
      <c r="K225" t="inlineStr">
        <is>
          <t>Kenya Mangrove Restoration 500</t>
        </is>
      </c>
      <c r="L225" t="inlineStr">
        <is>
          <t>4224380</t>
        </is>
      </c>
      <c r="M225" t="inlineStr">
        <is>
          <t>6206160</t>
        </is>
      </c>
      <c r="N225" t="n">
        <v>0.07208080057143851</v>
      </c>
      <c r="O225" t="n">
        <v>0.1058960087100211</v>
      </c>
      <c r="P225" t="inlineStr">
        <is>
          <t>1525931</t>
        </is>
      </c>
      <c r="Q225" t="inlineStr">
        <is>
          <t>1646267</t>
        </is>
      </c>
      <c r="R225" t="inlineStr">
        <is>
          <t>2698449</t>
        </is>
      </c>
      <c r="S225" t="inlineStr">
        <is>
          <t>4559893</t>
        </is>
      </c>
      <c r="T225" t="n">
        <v>40153</v>
      </c>
      <c r="U225" t="n">
        <v>243165</v>
      </c>
      <c r="V225" t="n">
        <v>22</v>
      </c>
      <c r="W225" t="n">
        <v>22</v>
      </c>
      <c r="X225" t="inlineStr">
        <is>
          <t>50000</t>
        </is>
      </c>
      <c r="Y225" t="inlineStr">
        <is>
          <t>50000</t>
        </is>
      </c>
      <c r="Z225" t="inlineStr">
        <is>
          <t>629559</t>
        </is>
      </c>
      <c r="AA225" t="inlineStr">
        <is>
          <t>667067</t>
        </is>
      </c>
      <c r="AB225" t="inlineStr">
        <is>
          <t>76963</t>
        </is>
      </c>
      <c r="AC225" t="inlineStr">
        <is>
          <t>80000</t>
        </is>
      </c>
      <c r="AD225" t="inlineStr">
        <is>
          <t>249345</t>
        </is>
      </c>
      <c r="AE225" t="inlineStr">
        <is>
          <t>264200</t>
        </is>
      </c>
      <c r="AF225" t="inlineStr">
        <is>
          <t>88900</t>
        </is>
      </c>
      <c r="AG225" t="inlineStr">
        <is>
          <t>100000</t>
        </is>
      </c>
      <c r="AH225" t="inlineStr">
        <is>
          <t>129504</t>
        </is>
      </c>
      <c r="AI225" t="inlineStr">
        <is>
          <t>140000</t>
        </is>
      </c>
      <c r="AJ225" t="inlineStr">
        <is>
          <t>44450</t>
        </is>
      </c>
      <c r="AK225" t="inlineStr">
        <is>
          <t>50000</t>
        </is>
      </c>
      <c r="AL225" t="inlineStr">
        <is>
          <t>257211</t>
        </is>
      </c>
      <c r="AM225" t="inlineStr">
        <is>
          <t>295000</t>
        </is>
      </c>
      <c r="AN225" t="n">
        <v>202084</v>
      </c>
      <c r="AO225" t="n">
        <v>310800</v>
      </c>
      <c r="AP225" t="inlineStr">
        <is>
          <t>2016157</t>
        </is>
      </c>
      <c r="AQ225" t="inlineStr">
        <is>
          <t>3436187</t>
        </is>
      </c>
      <c r="AR225" t="inlineStr">
        <is>
          <t>23253</t>
        </is>
      </c>
      <c r="AS225" t="inlineStr">
        <is>
          <t>38906</t>
        </is>
      </c>
      <c r="AT225" t="inlineStr">
        <is>
          <t>75812</t>
        </is>
      </c>
      <c r="AU225" t="inlineStr">
        <is>
          <t>120000</t>
        </is>
      </c>
      <c r="AV225" t="inlineStr">
        <is>
          <t>167296</t>
        </is>
      </c>
      <c r="AW225" t="inlineStr">
        <is>
          <t>300000</t>
        </is>
      </c>
      <c r="AX225" t="inlineStr">
        <is>
          <t>213847</t>
        </is>
      </c>
      <c r="AY225" t="inlineStr">
        <is>
          <t>354000</t>
        </is>
      </c>
      <c r="AZ225" t="n">
        <v>30</v>
      </c>
      <c r="BA225" t="n">
        <v>-4559893</v>
      </c>
      <c r="BB225" t="n">
        <v>-2698449</v>
      </c>
      <c r="BC225" t="inlineStr">
        <is>
          <t>0</t>
        </is>
      </c>
      <c r="BD225" t="inlineStr">
        <is>
          <t>0</t>
        </is>
      </c>
      <c r="BE225" t="n">
        <v>0</v>
      </c>
      <c r="BF225" t="inlineStr">
        <is>
          <t>144981</t>
        </is>
      </c>
      <c r="BG225" t="inlineStr">
        <is>
          <t>57103</t>
        </is>
      </c>
      <c r="BH225" t="inlineStr">
        <is>
          <t>240000</t>
        </is>
      </c>
      <c r="BI225" t="inlineStr">
        <is>
          <t>70800</t>
        </is>
      </c>
    </row>
    <row r="226">
      <c r="A226" t="inlineStr">
        <is>
          <t>Kenya</t>
        </is>
      </c>
      <c r="B226" t="inlineStr">
        <is>
          <t>Mangrove</t>
        </is>
      </c>
      <c r="C226" t="inlineStr">
        <is>
          <t>Restoration</t>
        </is>
      </c>
      <c r="D226" t="inlineStr">
        <is>
          <t>Planting</t>
        </is>
      </c>
      <c r="E226" t="inlineStr">
        <is>
          <t>Large</t>
        </is>
      </c>
      <c r="F226" t="n">
        <v>1000</v>
      </c>
      <c r="G226" t="inlineStr">
        <is>
          <t>Opex breakeven</t>
        </is>
      </c>
      <c r="H226" t="n">
        <v>58606174.82755706</v>
      </c>
      <c r="I226" t="inlineStr">
        <is>
          <t>KEN</t>
        </is>
      </c>
      <c r="J226" t="n">
        <v>500</v>
      </c>
      <c r="K226" t="inlineStr">
        <is>
          <t>Kenya Mangrove Restoration 1000</t>
        </is>
      </c>
      <c r="L226" t="inlineStr">
        <is>
          <t>3224486</t>
        </is>
      </c>
      <c r="M226" t="inlineStr">
        <is>
          <t>4391755</t>
        </is>
      </c>
      <c r="N226" t="n">
        <v>0.0550195608139882</v>
      </c>
      <c r="O226" t="n">
        <v>0.07493672830418142</v>
      </c>
      <c r="P226" t="inlineStr">
        <is>
          <t>1765188</t>
        </is>
      </c>
      <c r="Q226" t="inlineStr">
        <is>
          <t>1931267</t>
        </is>
      </c>
      <c r="R226" t="inlineStr">
        <is>
          <t>1459298</t>
        </is>
      </c>
      <c r="S226" t="inlineStr">
        <is>
          <t>2460489</t>
        </is>
      </c>
      <c r="T226" t="n">
        <v>40153</v>
      </c>
      <c r="U226" t="n">
        <v>369112</v>
      </c>
      <c r="V226" t="n">
        <v>11</v>
      </c>
      <c r="W226" t="n">
        <v>11</v>
      </c>
      <c r="X226" t="inlineStr">
        <is>
          <t>50000</t>
        </is>
      </c>
      <c r="Y226" t="inlineStr">
        <is>
          <t>50000</t>
        </is>
      </c>
      <c r="Z226" t="inlineStr">
        <is>
          <t>629559</t>
        </is>
      </c>
      <c r="AA226" t="inlineStr">
        <is>
          <t>667067</t>
        </is>
      </c>
      <c r="AB226" t="inlineStr">
        <is>
          <t>153925</t>
        </is>
      </c>
      <c r="AC226" t="inlineStr">
        <is>
          <t>160000</t>
        </is>
      </c>
      <c r="AD226" t="inlineStr">
        <is>
          <t>249345</t>
        </is>
      </c>
      <c r="AE226" t="inlineStr">
        <is>
          <t>264200</t>
        </is>
      </c>
      <c r="AF226" t="inlineStr">
        <is>
          <t>88900</t>
        </is>
      </c>
      <c r="AG226" t="inlineStr">
        <is>
          <t>100000</t>
        </is>
      </c>
      <c r="AH226" t="inlineStr">
        <is>
          <t>129504</t>
        </is>
      </c>
      <c r="AI226" t="inlineStr">
        <is>
          <t>140000</t>
        </is>
      </c>
      <c r="AJ226" t="inlineStr">
        <is>
          <t>44450</t>
        </is>
      </c>
      <c r="AK226" t="inlineStr">
        <is>
          <t>50000</t>
        </is>
      </c>
      <c r="AL226" t="inlineStr">
        <is>
          <t>419505</t>
        </is>
      </c>
      <c r="AM226" t="inlineStr">
        <is>
          <t>500000</t>
        </is>
      </c>
      <c r="AN226" t="n">
        <v>238114</v>
      </c>
      <c r="AO226" t="n">
        <v>360000</v>
      </c>
      <c r="AP226" t="inlineStr">
        <is>
          <t>729649</t>
        </is>
      </c>
      <c r="AQ226" t="inlineStr">
        <is>
          <t>1267431</t>
        </is>
      </c>
      <c r="AR226" t="inlineStr">
        <is>
          <t>34580</t>
        </is>
      </c>
      <c r="AS226" t="inlineStr">
        <is>
          <t>59058</t>
        </is>
      </c>
      <c r="AT226" t="inlineStr">
        <is>
          <t>75812</t>
        </is>
      </c>
      <c r="AU226" t="inlineStr">
        <is>
          <t>120000</t>
        </is>
      </c>
      <c r="AV226" t="inlineStr">
        <is>
          <t>167296</t>
        </is>
      </c>
      <c r="AW226" t="inlineStr">
        <is>
          <t>300000</t>
        </is>
      </c>
      <c r="AX226" t="inlineStr">
        <is>
          <t>213847</t>
        </is>
      </c>
      <c r="AY226" t="inlineStr">
        <is>
          <t>354000</t>
        </is>
      </c>
      <c r="AZ226" t="n">
        <v>7.240773655527832</v>
      </c>
      <c r="BA226" t="n">
        <v>-2460489</v>
      </c>
      <c r="BB226" t="n">
        <v>-1459298</v>
      </c>
      <c r="BC226" t="inlineStr">
        <is>
          <t>0</t>
        </is>
      </c>
      <c r="BD226" t="inlineStr">
        <is>
          <t>0</t>
        </is>
      </c>
      <c r="BE226" t="n">
        <v>0</v>
      </c>
      <c r="BF226" t="inlineStr">
        <is>
          <t>144981</t>
        </is>
      </c>
      <c r="BG226" t="inlineStr">
        <is>
          <t>93133</t>
        </is>
      </c>
      <c r="BH226" t="inlineStr">
        <is>
          <t>240000</t>
        </is>
      </c>
      <c r="BI226" t="inlineStr">
        <is>
          <t>120000</t>
        </is>
      </c>
    </row>
    <row r="227">
      <c r="A227" t="inlineStr">
        <is>
          <t>Kenya</t>
        </is>
      </c>
      <c r="B227" t="inlineStr">
        <is>
          <t>Mangrove</t>
        </is>
      </c>
      <c r="C227" t="inlineStr">
        <is>
          <t>Restoration</t>
        </is>
      </c>
      <c r="D227" t="inlineStr">
        <is>
          <t>Hydrology</t>
        </is>
      </c>
      <c r="E227" t="inlineStr">
        <is>
          <t>Large</t>
        </is>
      </c>
      <c r="F227" t="n">
        <v>1000</v>
      </c>
      <c r="G227" t="inlineStr">
        <is>
          <t>Opex breakeven</t>
        </is>
      </c>
      <c r="H227" t="n">
        <v>58606174.82755706</v>
      </c>
      <c r="I227" t="inlineStr">
        <is>
          <t>KEN</t>
        </is>
      </c>
      <c r="J227" t="n">
        <v>500</v>
      </c>
      <c r="K227" t="inlineStr">
        <is>
          <t>Kenya Mangrove Restoration 1000</t>
        </is>
      </c>
      <c r="L227" t="inlineStr">
        <is>
          <t>3350815</t>
        </is>
      </c>
      <c r="M227" t="inlineStr">
        <is>
          <t>4562256</t>
        </is>
      </c>
      <c r="N227" t="n">
        <v>0.05717511866043887</v>
      </c>
      <c r="O227" t="n">
        <v>0.07784599512634961</v>
      </c>
      <c r="P227" t="inlineStr">
        <is>
          <t>1840699</t>
        </is>
      </c>
      <c r="Q227" t="inlineStr">
        <is>
          <t>2021267</t>
        </is>
      </c>
      <c r="R227" t="inlineStr">
        <is>
          <t>1510116</t>
        </is>
      </c>
      <c r="S227" t="inlineStr">
        <is>
          <t>2540990</t>
        </is>
      </c>
      <c r="T227" t="n">
        <v>40153</v>
      </c>
      <c r="U227" t="n">
        <v>461390</v>
      </c>
      <c r="V227" t="n">
        <v>9</v>
      </c>
      <c r="W227" t="n">
        <v>9</v>
      </c>
      <c r="X227" t="inlineStr">
        <is>
          <t>50000</t>
        </is>
      </c>
      <c r="Y227" t="inlineStr">
        <is>
          <t>50000</t>
        </is>
      </c>
      <c r="Z227" t="inlineStr">
        <is>
          <t>629559</t>
        </is>
      </c>
      <c r="AA227" t="inlineStr">
        <is>
          <t>667067</t>
        </is>
      </c>
      <c r="AB227" t="inlineStr">
        <is>
          <t>153925</t>
        </is>
      </c>
      <c r="AC227" t="inlineStr">
        <is>
          <t>160000</t>
        </is>
      </c>
      <c r="AD227" t="inlineStr">
        <is>
          <t>249345</t>
        </is>
      </c>
      <c r="AE227" t="inlineStr">
        <is>
          <t>264200</t>
        </is>
      </c>
      <c r="AF227" t="inlineStr">
        <is>
          <t>88900</t>
        </is>
      </c>
      <c r="AG227" t="inlineStr">
        <is>
          <t>100000</t>
        </is>
      </c>
      <c r="AH227" t="inlineStr">
        <is>
          <t>129504</t>
        </is>
      </c>
      <c r="AI227" t="inlineStr">
        <is>
          <t>140000</t>
        </is>
      </c>
      <c r="AJ227" t="inlineStr">
        <is>
          <t>44450</t>
        </is>
      </c>
      <c r="AK227" t="inlineStr">
        <is>
          <t>50000</t>
        </is>
      </c>
      <c r="AL227" t="inlineStr">
        <is>
          <t>495016</t>
        </is>
      </c>
      <c r="AM227" t="inlineStr">
        <is>
          <t>590000</t>
        </is>
      </c>
      <c r="AN227" t="n">
        <v>254878</v>
      </c>
      <c r="AO227" t="n">
        <v>381600</v>
      </c>
      <c r="AP227" t="inlineStr">
        <is>
          <t>755058</t>
        </is>
      </c>
      <c r="AQ227" t="inlineStr">
        <is>
          <t>1311567</t>
        </is>
      </c>
      <c r="AR227" t="inlineStr">
        <is>
          <t>43224</t>
        </is>
      </c>
      <c r="AS227" t="inlineStr">
        <is>
          <t>73822</t>
        </is>
      </c>
      <c r="AT227" t="inlineStr">
        <is>
          <t>75812</t>
        </is>
      </c>
      <c r="AU227" t="inlineStr">
        <is>
          <t>120000</t>
        </is>
      </c>
      <c r="AV227" t="inlineStr">
        <is>
          <t>167296</t>
        </is>
      </c>
      <c r="AW227" t="inlineStr">
        <is>
          <t>300000</t>
        </is>
      </c>
      <c r="AX227" t="inlineStr">
        <is>
          <t>213847</t>
        </is>
      </c>
      <c r="AY227" t="inlineStr">
        <is>
          <t>354000</t>
        </is>
      </c>
      <c r="AZ227" t="n">
        <v>5.99433766377982</v>
      </c>
      <c r="BA227" t="n">
        <v>-2540990</v>
      </c>
      <c r="BB227" t="n">
        <v>-1510116</v>
      </c>
      <c r="BC227" t="inlineStr">
        <is>
          <t>0</t>
        </is>
      </c>
      <c r="BD227" t="inlineStr">
        <is>
          <t>0</t>
        </is>
      </c>
      <c r="BE227" t="n">
        <v>0</v>
      </c>
      <c r="BF227" t="inlineStr">
        <is>
          <t>144981</t>
        </is>
      </c>
      <c r="BG227" t="inlineStr">
        <is>
          <t>109897</t>
        </is>
      </c>
      <c r="BH227" t="inlineStr">
        <is>
          <t>240000</t>
        </is>
      </c>
      <c r="BI227" t="inlineStr">
        <is>
          <t>141600</t>
        </is>
      </c>
    </row>
    <row r="228">
      <c r="A228" t="inlineStr">
        <is>
          <t>Kenya</t>
        </is>
      </c>
      <c r="B228" t="inlineStr">
        <is>
          <t>Mangrove</t>
        </is>
      </c>
      <c r="C228" t="inlineStr">
        <is>
          <t>Restoration</t>
        </is>
      </c>
      <c r="D228" t="inlineStr">
        <is>
          <t>Planting</t>
        </is>
      </c>
      <c r="E228" t="inlineStr">
        <is>
          <t>Large</t>
        </is>
      </c>
      <c r="F228" t="n">
        <v>1000</v>
      </c>
      <c r="G228" t="inlineStr">
        <is>
          <t>Market price</t>
        </is>
      </c>
      <c r="H228" t="n">
        <v>58606174.82755706</v>
      </c>
      <c r="I228" t="inlineStr">
        <is>
          <t>KEN</t>
        </is>
      </c>
      <c r="J228" t="n">
        <v>500</v>
      </c>
      <c r="K228" t="inlineStr">
        <is>
          <t>Kenya Mangrove Restoration 1000</t>
        </is>
      </c>
      <c r="L228" t="inlineStr">
        <is>
          <t>5517922</t>
        </is>
      </c>
      <c r="M228" t="inlineStr">
        <is>
          <t>8375549</t>
        </is>
      </c>
      <c r="N228" t="n">
        <v>0.09415257037736972</v>
      </c>
      <c r="O228" t="n">
        <v>0.1429123983034934</v>
      </c>
      <c r="P228" t="inlineStr">
        <is>
          <t>1765188</t>
        </is>
      </c>
      <c r="Q228" t="inlineStr">
        <is>
          <t>1931267</t>
        </is>
      </c>
      <c r="R228" t="inlineStr">
        <is>
          <t>3752734</t>
        </is>
      </c>
      <c r="S228" t="inlineStr">
        <is>
          <t>6444282</t>
        </is>
      </c>
      <c r="T228" t="n">
        <v>40153</v>
      </c>
      <c r="U228" t="n">
        <v>369112</v>
      </c>
      <c r="V228" t="n">
        <v>19</v>
      </c>
      <c r="W228" t="n">
        <v>19</v>
      </c>
      <c r="X228" t="inlineStr">
        <is>
          <t>50000</t>
        </is>
      </c>
      <c r="Y228" t="inlineStr">
        <is>
          <t>50000</t>
        </is>
      </c>
      <c r="Z228" t="inlineStr">
        <is>
          <t>629559</t>
        </is>
      </c>
      <c r="AA228" t="inlineStr">
        <is>
          <t>667067</t>
        </is>
      </c>
      <c r="AB228" t="inlineStr">
        <is>
          <t>153925</t>
        </is>
      </c>
      <c r="AC228" t="inlineStr">
        <is>
          <t>160000</t>
        </is>
      </c>
      <c r="AD228" t="inlineStr">
        <is>
          <t>249345</t>
        </is>
      </c>
      <c r="AE228" t="inlineStr">
        <is>
          <t>264200</t>
        </is>
      </c>
      <c r="AF228" t="inlineStr">
        <is>
          <t>88900</t>
        </is>
      </c>
      <c r="AG228" t="inlineStr">
        <is>
          <t>100000</t>
        </is>
      </c>
      <c r="AH228" t="inlineStr">
        <is>
          <t>129504</t>
        </is>
      </c>
      <c r="AI228" t="inlineStr">
        <is>
          <t>140000</t>
        </is>
      </c>
      <c r="AJ228" t="inlineStr">
        <is>
          <t>44450</t>
        </is>
      </c>
      <c r="AK228" t="inlineStr">
        <is>
          <t>50000</t>
        </is>
      </c>
      <c r="AL228" t="inlineStr">
        <is>
          <t>419505</t>
        </is>
      </c>
      <c r="AM228" t="inlineStr">
        <is>
          <t>500000</t>
        </is>
      </c>
      <c r="AN228" t="n">
        <v>238114</v>
      </c>
      <c r="AO228" t="n">
        <v>360000</v>
      </c>
      <c r="AP228" t="inlineStr">
        <is>
          <t>3023085</t>
        </is>
      </c>
      <c r="AQ228" t="inlineStr">
        <is>
          <t>5251224</t>
        </is>
      </c>
      <c r="AR228" t="inlineStr">
        <is>
          <t>34580</t>
        </is>
      </c>
      <c r="AS228" t="inlineStr">
        <is>
          <t>59058</t>
        </is>
      </c>
      <c r="AT228" t="inlineStr">
        <is>
          <t>75812</t>
        </is>
      </c>
      <c r="AU228" t="inlineStr">
        <is>
          <t>120000</t>
        </is>
      </c>
      <c r="AV228" t="inlineStr">
        <is>
          <t>167296</t>
        </is>
      </c>
      <c r="AW228" t="inlineStr">
        <is>
          <t>300000</t>
        </is>
      </c>
      <c r="AX228" t="inlineStr">
        <is>
          <t>213847</t>
        </is>
      </c>
      <c r="AY228" t="inlineStr">
        <is>
          <t>354000</t>
        </is>
      </c>
      <c r="AZ228" t="n">
        <v>30</v>
      </c>
      <c r="BA228" t="n">
        <v>-6444282</v>
      </c>
      <c r="BB228" t="n">
        <v>-3752734</v>
      </c>
      <c r="BC228" t="inlineStr">
        <is>
          <t>0</t>
        </is>
      </c>
      <c r="BD228" t="inlineStr">
        <is>
          <t>0</t>
        </is>
      </c>
      <c r="BE228" t="n">
        <v>0</v>
      </c>
      <c r="BF228" t="inlineStr">
        <is>
          <t>144981</t>
        </is>
      </c>
      <c r="BG228" t="inlineStr">
        <is>
          <t>93133</t>
        </is>
      </c>
      <c r="BH228" t="inlineStr">
        <is>
          <t>240000</t>
        </is>
      </c>
      <c r="BI228" t="inlineStr">
        <is>
          <t>120000</t>
        </is>
      </c>
    </row>
    <row r="229">
      <c r="A229" t="inlineStr">
        <is>
          <t>Kenya</t>
        </is>
      </c>
      <c r="B229" t="inlineStr">
        <is>
          <t>Mangrove</t>
        </is>
      </c>
      <c r="C229" t="inlineStr">
        <is>
          <t>Restoration</t>
        </is>
      </c>
      <c r="D229" t="inlineStr">
        <is>
          <t>Hydrology</t>
        </is>
      </c>
      <c r="E229" t="inlineStr">
        <is>
          <t>Large</t>
        </is>
      </c>
      <c r="F229" t="n">
        <v>1000</v>
      </c>
      <c r="G229" t="inlineStr">
        <is>
          <t>Market price</t>
        </is>
      </c>
      <c r="H229" t="n">
        <v>58606174.82755706</v>
      </c>
      <c r="I229" t="inlineStr">
        <is>
          <t>KEN</t>
        </is>
      </c>
      <c r="J229" t="n">
        <v>500</v>
      </c>
      <c r="K229" t="inlineStr">
        <is>
          <t>Kenya Mangrove Restoration 1000</t>
        </is>
      </c>
      <c r="L229" t="inlineStr">
        <is>
          <t>6374613</t>
        </is>
      </c>
      <c r="M229" t="inlineStr">
        <is>
          <t>9814719</t>
        </is>
      </c>
      <c r="N229" t="n">
        <v>0.1087703304089829</v>
      </c>
      <c r="O229" t="n">
        <v>0.1674690257277301</v>
      </c>
      <c r="P229" t="inlineStr">
        <is>
          <t>1840699</t>
        </is>
      </c>
      <c r="Q229" t="inlineStr">
        <is>
          <t>2021267</t>
        </is>
      </c>
      <c r="R229" t="inlineStr">
        <is>
          <t>4533914</t>
        </is>
      </c>
      <c r="S229" t="inlineStr">
        <is>
          <t>7793453</t>
        </is>
      </c>
      <c r="T229" t="n">
        <v>40153</v>
      </c>
      <c r="U229" t="n">
        <v>461390</v>
      </c>
      <c r="V229" t="n">
        <v>17</v>
      </c>
      <c r="W229" t="n">
        <v>17</v>
      </c>
      <c r="X229" t="inlineStr">
        <is>
          <t>50000</t>
        </is>
      </c>
      <c r="Y229" t="inlineStr">
        <is>
          <t>50000</t>
        </is>
      </c>
      <c r="Z229" t="inlineStr">
        <is>
          <t>629559</t>
        </is>
      </c>
      <c r="AA229" t="inlineStr">
        <is>
          <t>667067</t>
        </is>
      </c>
      <c r="AB229" t="inlineStr">
        <is>
          <t>153925</t>
        </is>
      </c>
      <c r="AC229" t="inlineStr">
        <is>
          <t>160000</t>
        </is>
      </c>
      <c r="AD229" t="inlineStr">
        <is>
          <t>249345</t>
        </is>
      </c>
      <c r="AE229" t="inlineStr">
        <is>
          <t>264200</t>
        </is>
      </c>
      <c r="AF229" t="inlineStr">
        <is>
          <t>88900</t>
        </is>
      </c>
      <c r="AG229" t="inlineStr">
        <is>
          <t>100000</t>
        </is>
      </c>
      <c r="AH229" t="inlineStr">
        <is>
          <t>129504</t>
        </is>
      </c>
      <c r="AI229" t="inlineStr">
        <is>
          <t>140000</t>
        </is>
      </c>
      <c r="AJ229" t="inlineStr">
        <is>
          <t>44450</t>
        </is>
      </c>
      <c r="AK229" t="inlineStr">
        <is>
          <t>50000</t>
        </is>
      </c>
      <c r="AL229" t="inlineStr">
        <is>
          <t>495016</t>
        </is>
      </c>
      <c r="AM229" t="inlineStr">
        <is>
          <t>590000</t>
        </is>
      </c>
      <c r="AN229" t="n">
        <v>254878</v>
      </c>
      <c r="AO229" t="n">
        <v>381600</v>
      </c>
      <c r="AP229" t="inlineStr">
        <is>
          <t>3778856</t>
        </is>
      </c>
      <c r="AQ229" t="inlineStr">
        <is>
          <t>6564030</t>
        </is>
      </c>
      <c r="AR229" t="inlineStr">
        <is>
          <t>43224</t>
        </is>
      </c>
      <c r="AS229" t="inlineStr">
        <is>
          <t>73822</t>
        </is>
      </c>
      <c r="AT229" t="inlineStr">
        <is>
          <t>75812</t>
        </is>
      </c>
      <c r="AU229" t="inlineStr">
        <is>
          <t>120000</t>
        </is>
      </c>
      <c r="AV229" t="inlineStr">
        <is>
          <t>167296</t>
        </is>
      </c>
      <c r="AW229" t="inlineStr">
        <is>
          <t>300000</t>
        </is>
      </c>
      <c r="AX229" t="inlineStr">
        <is>
          <t>213847</t>
        </is>
      </c>
      <c r="AY229" t="inlineStr">
        <is>
          <t>354000</t>
        </is>
      </c>
      <c r="AZ229" t="n">
        <v>30</v>
      </c>
      <c r="BA229" t="n">
        <v>-7793453</v>
      </c>
      <c r="BB229" t="n">
        <v>-4533914</v>
      </c>
      <c r="BC229" t="inlineStr">
        <is>
          <t>0</t>
        </is>
      </c>
      <c r="BD229" t="inlineStr">
        <is>
          <t>0</t>
        </is>
      </c>
      <c r="BE229" t="n">
        <v>0</v>
      </c>
      <c r="BF229" t="inlineStr">
        <is>
          <t>144981</t>
        </is>
      </c>
      <c r="BG229" t="inlineStr">
        <is>
          <t>109897</t>
        </is>
      </c>
      <c r="BH229" t="inlineStr">
        <is>
          <t>240000</t>
        </is>
      </c>
      <c r="BI229" t="inlineStr">
        <is>
          <t>141600</t>
        </is>
      </c>
    </row>
    <row r="230">
      <c r="A230" t="inlineStr">
        <is>
          <t>Kenya</t>
        </is>
      </c>
      <c r="B230" t="inlineStr">
        <is>
          <t>Mangrove</t>
        </is>
      </c>
      <c r="C230" t="inlineStr">
        <is>
          <t>Conservation</t>
        </is>
      </c>
      <c r="D230" t="inlineStr"/>
      <c r="E230" t="inlineStr">
        <is>
          <t>Small</t>
        </is>
      </c>
      <c r="F230" t="n">
        <v>4000</v>
      </c>
      <c r="G230" t="inlineStr">
        <is>
          <t>Opex breakeven</t>
        </is>
      </c>
      <c r="H230" t="n">
        <v>58606174.82755706</v>
      </c>
      <c r="I230" t="inlineStr">
        <is>
          <t>KEN</t>
        </is>
      </c>
      <c r="J230" t="n">
        <v>20000</v>
      </c>
      <c r="K230" t="inlineStr">
        <is>
          <t>Kenya Mangrove Conservation 4000</t>
        </is>
      </c>
      <c r="L230" t="inlineStr">
        <is>
          <t>2515238</t>
        </is>
      </c>
      <c r="M230" t="inlineStr">
        <is>
          <t>3548055</t>
        </is>
      </c>
      <c r="N230" t="n">
        <v>0.04291762783360016</v>
      </c>
      <c r="O230" t="n">
        <v>0.06054063433485985</v>
      </c>
      <c r="P230" t="inlineStr">
        <is>
          <t>1268720</t>
        </is>
      </c>
      <c r="Q230" t="inlineStr">
        <is>
          <t>1351267</t>
        </is>
      </c>
      <c r="R230" t="inlineStr">
        <is>
          <t>1246518</t>
        </is>
      </c>
      <c r="S230" t="inlineStr">
        <is>
          <t>2196788</t>
        </is>
      </c>
      <c r="T230" t="n">
        <v>163050</v>
      </c>
      <c r="U230" t="n">
        <v>240957</v>
      </c>
      <c r="V230" t="n">
        <v>13</v>
      </c>
      <c r="W230" t="n">
        <v>13</v>
      </c>
      <c r="X230" t="inlineStr">
        <is>
          <t>50000</t>
        </is>
      </c>
      <c r="Y230" t="inlineStr">
        <is>
          <t>50000</t>
        </is>
      </c>
      <c r="Z230" t="inlineStr">
        <is>
          <t>629559</t>
        </is>
      </c>
      <c r="AA230" t="inlineStr">
        <is>
          <t>667067</t>
        </is>
      </c>
      <c r="AB230" t="inlineStr">
        <is>
          <t>76963</t>
        </is>
      </c>
      <c r="AC230" t="inlineStr">
        <is>
          <t>80000</t>
        </is>
      </c>
      <c r="AD230" t="inlineStr">
        <is>
          <t>249345</t>
        </is>
      </c>
      <c r="AE230" t="inlineStr">
        <is>
          <t>264200</t>
        </is>
      </c>
      <c r="AF230" t="inlineStr">
        <is>
          <t>88900</t>
        </is>
      </c>
      <c r="AG230" t="inlineStr">
        <is>
          <t>100000</t>
        </is>
      </c>
      <c r="AH230" t="inlineStr">
        <is>
          <t>129504</t>
        </is>
      </c>
      <c r="AI230" t="inlineStr">
        <is>
          <t>140000</t>
        </is>
      </c>
      <c r="AJ230" t="inlineStr">
        <is>
          <t>44450</t>
        </is>
      </c>
      <c r="AK230" t="inlineStr">
        <is>
          <t>50000</t>
        </is>
      </c>
      <c r="AL230" t="inlineStr">
        <is>
          <t>0</t>
        </is>
      </c>
      <c r="AM230" t="inlineStr">
        <is>
          <t>0</t>
        </is>
      </c>
      <c r="AN230" t="n">
        <v>144981</v>
      </c>
      <c r="AO230" t="n">
        <v>240000</v>
      </c>
      <c r="AP230" t="inlineStr">
        <is>
          <t>623259</t>
        </is>
      </c>
      <c r="AQ230" t="inlineStr">
        <is>
          <t>1144235</t>
        </is>
      </c>
      <c r="AR230" t="inlineStr">
        <is>
          <t>21323</t>
        </is>
      </c>
      <c r="AS230" t="inlineStr">
        <is>
          <t>38553</t>
        </is>
      </c>
      <c r="AT230" t="inlineStr">
        <is>
          <t>75812</t>
        </is>
      </c>
      <c r="AU230" t="inlineStr">
        <is>
          <t>120000</t>
        </is>
      </c>
      <c r="AV230" t="inlineStr">
        <is>
          <t>167296</t>
        </is>
      </c>
      <c r="AW230" t="inlineStr">
        <is>
          <t>300000</t>
        </is>
      </c>
      <c r="AX230" t="inlineStr">
        <is>
          <t>213847</t>
        </is>
      </c>
      <c r="AY230" t="inlineStr">
        <is>
          <t>354000</t>
        </is>
      </c>
      <c r="AZ230" t="n">
        <v>9.811284273385615</v>
      </c>
      <c r="BA230" t="n">
        <v>-2196788</v>
      </c>
      <c r="BB230" t="n">
        <v>-1246518</v>
      </c>
      <c r="BC230" t="inlineStr">
        <is>
          <t>0</t>
        </is>
      </c>
      <c r="BD230" t="inlineStr">
        <is>
          <t>0</t>
        </is>
      </c>
      <c r="BE230" t="n">
        <v>0</v>
      </c>
      <c r="BF230" t="inlineStr">
        <is>
          <t>144981</t>
        </is>
      </c>
      <c r="BG230" t="inlineStr">
        <is>
          <t>0</t>
        </is>
      </c>
      <c r="BH230" t="inlineStr">
        <is>
          <t>240000</t>
        </is>
      </c>
      <c r="BI230" t="inlineStr">
        <is>
          <t>0</t>
        </is>
      </c>
    </row>
    <row r="231">
      <c r="A231" t="inlineStr">
        <is>
          <t>Kenya</t>
        </is>
      </c>
      <c r="B231" t="inlineStr">
        <is>
          <t>Mangrove</t>
        </is>
      </c>
      <c r="C231" t="inlineStr">
        <is>
          <t>Conservation</t>
        </is>
      </c>
      <c r="D231" t="inlineStr"/>
      <c r="E231" t="inlineStr">
        <is>
          <t>Small</t>
        </is>
      </c>
      <c r="F231" t="n">
        <v>4000</v>
      </c>
      <c r="G231" t="inlineStr">
        <is>
          <t>Market price</t>
        </is>
      </c>
      <c r="H231" t="n">
        <v>58606174.82755706</v>
      </c>
      <c r="I231" t="inlineStr">
        <is>
          <t>KEN</t>
        </is>
      </c>
      <c r="J231" t="n">
        <v>20000</v>
      </c>
      <c r="K231" t="inlineStr">
        <is>
          <t>Kenya Mangrove Conservation 4000</t>
        </is>
      </c>
      <c r="L231" t="inlineStr">
        <is>
          <t>3797720</t>
        </is>
      </c>
      <c r="M231" t="inlineStr">
        <is>
          <t>5902552</t>
        </is>
      </c>
      <c r="N231" t="n">
        <v>0.0648006803237785</v>
      </c>
      <c r="O231" t="n">
        <v>0.1007155306990719</v>
      </c>
      <c r="P231" t="inlineStr">
        <is>
          <t>1268720</t>
        </is>
      </c>
      <c r="Q231" t="inlineStr">
        <is>
          <t>1351267</t>
        </is>
      </c>
      <c r="R231" t="inlineStr">
        <is>
          <t>2529000</t>
        </is>
      </c>
      <c r="S231" t="inlineStr">
        <is>
          <t>4551286</t>
        </is>
      </c>
      <c r="T231" t="n">
        <v>163050</v>
      </c>
      <c r="U231" t="n">
        <v>240957</v>
      </c>
      <c r="V231" t="n">
        <v>20</v>
      </c>
      <c r="W231" t="n">
        <v>20</v>
      </c>
      <c r="X231" t="inlineStr">
        <is>
          <t>50000</t>
        </is>
      </c>
      <c r="Y231" t="inlineStr">
        <is>
          <t>50000</t>
        </is>
      </c>
      <c r="Z231" t="inlineStr">
        <is>
          <t>629559</t>
        </is>
      </c>
      <c r="AA231" t="inlineStr">
        <is>
          <t>667067</t>
        </is>
      </c>
      <c r="AB231" t="inlineStr">
        <is>
          <t>76963</t>
        </is>
      </c>
      <c r="AC231" t="inlineStr">
        <is>
          <t>80000</t>
        </is>
      </c>
      <c r="AD231" t="inlineStr">
        <is>
          <t>249345</t>
        </is>
      </c>
      <c r="AE231" t="inlineStr">
        <is>
          <t>264200</t>
        </is>
      </c>
      <c r="AF231" t="inlineStr">
        <is>
          <t>88900</t>
        </is>
      </c>
      <c r="AG231" t="inlineStr">
        <is>
          <t>100000</t>
        </is>
      </c>
      <c r="AH231" t="inlineStr">
        <is>
          <t>129504</t>
        </is>
      </c>
      <c r="AI231" t="inlineStr">
        <is>
          <t>140000</t>
        </is>
      </c>
      <c r="AJ231" t="inlineStr">
        <is>
          <t>44450</t>
        </is>
      </c>
      <c r="AK231" t="inlineStr">
        <is>
          <t>50000</t>
        </is>
      </c>
      <c r="AL231" t="inlineStr">
        <is>
          <t>0</t>
        </is>
      </c>
      <c r="AM231" t="inlineStr">
        <is>
          <t>0</t>
        </is>
      </c>
      <c r="AN231" t="n">
        <v>144981</v>
      </c>
      <c r="AO231" t="n">
        <v>240000</v>
      </c>
      <c r="AP231" t="inlineStr">
        <is>
          <t>1905741</t>
        </is>
      </c>
      <c r="AQ231" t="inlineStr">
        <is>
          <t>3498732</t>
        </is>
      </c>
      <c r="AR231" t="inlineStr">
        <is>
          <t>21323</t>
        </is>
      </c>
      <c r="AS231" t="inlineStr">
        <is>
          <t>38553</t>
        </is>
      </c>
      <c r="AT231" t="inlineStr">
        <is>
          <t>75812</t>
        </is>
      </c>
      <c r="AU231" t="inlineStr">
        <is>
          <t>120000</t>
        </is>
      </c>
      <c r="AV231" t="inlineStr">
        <is>
          <t>167296</t>
        </is>
      </c>
      <c r="AW231" t="inlineStr">
        <is>
          <t>300000</t>
        </is>
      </c>
      <c r="AX231" t="inlineStr">
        <is>
          <t>213847</t>
        </is>
      </c>
      <c r="AY231" t="inlineStr">
        <is>
          <t>354000</t>
        </is>
      </c>
      <c r="AZ231" t="n">
        <v>30</v>
      </c>
      <c r="BA231" t="n">
        <v>-4551286</v>
      </c>
      <c r="BB231" t="n">
        <v>-2529000</v>
      </c>
      <c r="BC231" t="inlineStr">
        <is>
          <t>0</t>
        </is>
      </c>
      <c r="BD231" t="inlineStr">
        <is>
          <t>0</t>
        </is>
      </c>
      <c r="BE231" t="n">
        <v>0</v>
      </c>
      <c r="BF231" t="inlineStr">
        <is>
          <t>144981</t>
        </is>
      </c>
      <c r="BG231" t="inlineStr">
        <is>
          <t>0</t>
        </is>
      </c>
      <c r="BH231" t="inlineStr">
        <is>
          <t>240000</t>
        </is>
      </c>
      <c r="BI231" t="inlineStr">
        <is>
          <t>0</t>
        </is>
      </c>
    </row>
    <row r="232">
      <c r="A232" t="inlineStr">
        <is>
          <t>Kenya</t>
        </is>
      </c>
      <c r="B232" t="inlineStr">
        <is>
          <t>Mangrove</t>
        </is>
      </c>
      <c r="C232" t="inlineStr">
        <is>
          <t>Conservation</t>
        </is>
      </c>
      <c r="D232" t="inlineStr"/>
      <c r="E232" t="inlineStr">
        <is>
          <t>Medium</t>
        </is>
      </c>
      <c r="F232" t="n">
        <v>20000</v>
      </c>
      <c r="G232" t="inlineStr">
        <is>
          <t>Opex breakeven</t>
        </is>
      </c>
      <c r="H232" t="n">
        <v>58606174.82755706</v>
      </c>
      <c r="I232" t="inlineStr">
        <is>
          <t>KEN</t>
        </is>
      </c>
      <c r="J232" t="n">
        <v>20000</v>
      </c>
      <c r="K232" t="inlineStr">
        <is>
          <t>Kenya Mangrove Conservation 20000</t>
        </is>
      </c>
      <c r="L232" t="inlineStr">
        <is>
          <t>2685818</t>
        </is>
      </c>
      <c r="M232" t="inlineStr">
        <is>
          <t>3858851</t>
        </is>
      </c>
      <c r="N232" t="n">
        <v>0.04582824263659516</v>
      </c>
      <c r="O232" t="n">
        <v>0.06584376153799991</v>
      </c>
      <c r="P232" t="inlineStr">
        <is>
          <t>1268720</t>
        </is>
      </c>
      <c r="Q232" t="inlineStr">
        <is>
          <t>1351267</t>
        </is>
      </c>
      <c r="R232" t="inlineStr">
        <is>
          <t>1417098</t>
        </is>
      </c>
      <c r="S232" t="inlineStr">
        <is>
          <t>2507584</t>
        </is>
      </c>
      <c r="T232" t="n">
        <v>163050</v>
      </c>
      <c r="U232" t="n">
        <v>1204786</v>
      </c>
      <c r="V232" t="n">
        <v>3</v>
      </c>
      <c r="W232" t="n">
        <v>3</v>
      </c>
      <c r="X232" t="inlineStr">
        <is>
          <t>50000</t>
        </is>
      </c>
      <c r="Y232" t="inlineStr">
        <is>
          <t>50000</t>
        </is>
      </c>
      <c r="Z232" t="inlineStr">
        <is>
          <t>629559</t>
        </is>
      </c>
      <c r="AA232" t="inlineStr">
        <is>
          <t>667067</t>
        </is>
      </c>
      <c r="AB232" t="inlineStr">
        <is>
          <t>76963</t>
        </is>
      </c>
      <c r="AC232" t="inlineStr">
        <is>
          <t>80000</t>
        </is>
      </c>
      <c r="AD232" t="inlineStr">
        <is>
          <t>249345</t>
        </is>
      </c>
      <c r="AE232" t="inlineStr">
        <is>
          <t>264200</t>
        </is>
      </c>
      <c r="AF232" t="inlineStr">
        <is>
          <t>88900</t>
        </is>
      </c>
      <c r="AG232" t="inlineStr">
        <is>
          <t>100000</t>
        </is>
      </c>
      <c r="AH232" t="inlineStr">
        <is>
          <t>129504</t>
        </is>
      </c>
      <c r="AI232" t="inlineStr">
        <is>
          <t>140000</t>
        </is>
      </c>
      <c r="AJ232" t="inlineStr">
        <is>
          <t>44450</t>
        </is>
      </c>
      <c r="AK232" t="inlineStr">
        <is>
          <t>50000</t>
        </is>
      </c>
      <c r="AL232" t="inlineStr">
        <is>
          <t>0</t>
        </is>
      </c>
      <c r="AM232" t="inlineStr">
        <is>
          <t>0</t>
        </is>
      </c>
      <c r="AN232" t="n">
        <v>144981</v>
      </c>
      <c r="AO232" t="n">
        <v>240000</v>
      </c>
      <c r="AP232" t="inlineStr">
        <is>
          <t>708549</t>
        </is>
      </c>
      <c r="AQ232" t="inlineStr">
        <is>
          <t>1300819</t>
        </is>
      </c>
      <c r="AR232" t="inlineStr">
        <is>
          <t>106613</t>
        </is>
      </c>
      <c r="AS232" t="inlineStr">
        <is>
          <t>192766</t>
        </is>
      </c>
      <c r="AT232" t="inlineStr">
        <is>
          <t>75812</t>
        </is>
      </c>
      <c r="AU232" t="inlineStr">
        <is>
          <t>120000</t>
        </is>
      </c>
      <c r="AV232" t="inlineStr">
        <is>
          <t>167296</t>
        </is>
      </c>
      <c r="AW232" t="inlineStr">
        <is>
          <t>300000</t>
        </is>
      </c>
      <c r="AX232" t="inlineStr">
        <is>
          <t>213847</t>
        </is>
      </c>
      <c r="AY232" t="inlineStr">
        <is>
          <t>354000</t>
        </is>
      </c>
      <c r="AZ232" t="n">
        <v>2.23078291324795</v>
      </c>
      <c r="BA232" t="n">
        <v>-2507584</v>
      </c>
      <c r="BB232" t="n">
        <v>-1417098</v>
      </c>
      <c r="BC232" t="inlineStr">
        <is>
          <t>0</t>
        </is>
      </c>
      <c r="BD232" t="inlineStr">
        <is>
          <t>0</t>
        </is>
      </c>
      <c r="BE232" t="n">
        <v>0</v>
      </c>
      <c r="BF232" t="inlineStr">
        <is>
          <t>144981</t>
        </is>
      </c>
      <c r="BG232" t="inlineStr">
        <is>
          <t>0</t>
        </is>
      </c>
      <c r="BH232" t="inlineStr">
        <is>
          <t>240000</t>
        </is>
      </c>
      <c r="BI232" t="inlineStr">
        <is>
          <t>0</t>
        </is>
      </c>
    </row>
    <row r="233">
      <c r="A233" t="inlineStr">
        <is>
          <t>Kenya</t>
        </is>
      </c>
      <c r="B233" t="inlineStr">
        <is>
          <t>Mangrove</t>
        </is>
      </c>
      <c r="C233" t="inlineStr">
        <is>
          <t>Conservation</t>
        </is>
      </c>
      <c r="D233" t="inlineStr"/>
      <c r="E233" t="inlineStr">
        <is>
          <t>Medium</t>
        </is>
      </c>
      <c r="F233" t="n">
        <v>20000</v>
      </c>
      <c r="G233" t="inlineStr">
        <is>
          <t>Market price</t>
        </is>
      </c>
      <c r="H233" t="n">
        <v>58606174.82755706</v>
      </c>
      <c r="I233" t="inlineStr">
        <is>
          <t>KEN</t>
        </is>
      </c>
      <c r="J233" t="n">
        <v>20000</v>
      </c>
      <c r="K233" t="inlineStr">
        <is>
          <t>Kenya Mangrove Conservation 20000</t>
        </is>
      </c>
      <c r="L233" t="inlineStr">
        <is>
          <t>11505973</t>
        </is>
      </c>
      <c r="M233" t="inlineStr">
        <is>
          <t>20051695</t>
        </is>
      </c>
      <c r="N233" t="n">
        <v>0.1963269746550632</v>
      </c>
      <c r="O233" t="n">
        <v>0.3421430431008363</v>
      </c>
      <c r="P233" t="inlineStr">
        <is>
          <t>1268720</t>
        </is>
      </c>
      <c r="Q233" t="inlineStr">
        <is>
          <t>1351267</t>
        </is>
      </c>
      <c r="R233" t="inlineStr">
        <is>
          <t>10237253</t>
        </is>
      </c>
      <c r="S233" t="inlineStr">
        <is>
          <t>18700428</t>
        </is>
      </c>
      <c r="T233" t="n">
        <v>163050</v>
      </c>
      <c r="U233" t="n">
        <v>1204786</v>
      </c>
      <c r="V233" t="n">
        <v>12</v>
      </c>
      <c r="W233" t="n">
        <v>12</v>
      </c>
      <c r="X233" t="inlineStr">
        <is>
          <t>50000</t>
        </is>
      </c>
      <c r="Y233" t="inlineStr">
        <is>
          <t>50000</t>
        </is>
      </c>
      <c r="Z233" t="inlineStr">
        <is>
          <t>629559</t>
        </is>
      </c>
      <c r="AA233" t="inlineStr">
        <is>
          <t>667067</t>
        </is>
      </c>
      <c r="AB233" t="inlineStr">
        <is>
          <t>76963</t>
        </is>
      </c>
      <c r="AC233" t="inlineStr">
        <is>
          <t>80000</t>
        </is>
      </c>
      <c r="AD233" t="inlineStr">
        <is>
          <t>249345</t>
        </is>
      </c>
      <c r="AE233" t="inlineStr">
        <is>
          <t>264200</t>
        </is>
      </c>
      <c r="AF233" t="inlineStr">
        <is>
          <t>88900</t>
        </is>
      </c>
      <c r="AG233" t="inlineStr">
        <is>
          <t>100000</t>
        </is>
      </c>
      <c r="AH233" t="inlineStr">
        <is>
          <t>129504</t>
        </is>
      </c>
      <c r="AI233" t="inlineStr">
        <is>
          <t>140000</t>
        </is>
      </c>
      <c r="AJ233" t="inlineStr">
        <is>
          <t>44450</t>
        </is>
      </c>
      <c r="AK233" t="inlineStr">
        <is>
          <t>50000</t>
        </is>
      </c>
      <c r="AL233" t="inlineStr">
        <is>
          <t>0</t>
        </is>
      </c>
      <c r="AM233" t="inlineStr">
        <is>
          <t>0</t>
        </is>
      </c>
      <c r="AN233" t="n">
        <v>144981</v>
      </c>
      <c r="AO233" t="n">
        <v>240000</v>
      </c>
      <c r="AP233" t="inlineStr">
        <is>
          <t>9528704</t>
        </is>
      </c>
      <c r="AQ233" t="inlineStr">
        <is>
          <t>17493662</t>
        </is>
      </c>
      <c r="AR233" t="inlineStr">
        <is>
          <t>106613</t>
        </is>
      </c>
      <c r="AS233" t="inlineStr">
        <is>
          <t>192766</t>
        </is>
      </c>
      <c r="AT233" t="inlineStr">
        <is>
          <t>75812</t>
        </is>
      </c>
      <c r="AU233" t="inlineStr">
        <is>
          <t>120000</t>
        </is>
      </c>
      <c r="AV233" t="inlineStr">
        <is>
          <t>167296</t>
        </is>
      </c>
      <c r="AW233" t="inlineStr">
        <is>
          <t>300000</t>
        </is>
      </c>
      <c r="AX233" t="inlineStr">
        <is>
          <t>213847</t>
        </is>
      </c>
      <c r="AY233" t="inlineStr">
        <is>
          <t>354000</t>
        </is>
      </c>
      <c r="AZ233" t="n">
        <v>30</v>
      </c>
      <c r="BA233" t="n">
        <v>-18700428</v>
      </c>
      <c r="BB233" t="n">
        <v>-10237253</v>
      </c>
      <c r="BC233" t="inlineStr">
        <is>
          <t>0</t>
        </is>
      </c>
      <c r="BD233" t="inlineStr">
        <is>
          <t>0</t>
        </is>
      </c>
      <c r="BE233" t="n">
        <v>0</v>
      </c>
      <c r="BF233" t="inlineStr">
        <is>
          <t>144981</t>
        </is>
      </c>
      <c r="BG233" t="inlineStr">
        <is>
          <t>0</t>
        </is>
      </c>
      <c r="BH233" t="inlineStr">
        <is>
          <t>240000</t>
        </is>
      </c>
      <c r="BI233" t="inlineStr">
        <is>
          <t>0</t>
        </is>
      </c>
    </row>
    <row r="234">
      <c r="A234" t="inlineStr">
        <is>
          <t>Kenya</t>
        </is>
      </c>
      <c r="B234" t="inlineStr">
        <is>
          <t>Mangrove</t>
        </is>
      </c>
      <c r="C234" t="inlineStr">
        <is>
          <t>Conservation</t>
        </is>
      </c>
      <c r="D234" t="inlineStr"/>
      <c r="E234" t="inlineStr">
        <is>
          <t>Large</t>
        </is>
      </c>
      <c r="F234" t="n">
        <v>40000</v>
      </c>
      <c r="G234" t="inlineStr">
        <is>
          <t>Opex breakeven</t>
        </is>
      </c>
      <c r="H234" t="n">
        <v>58606174.82755706</v>
      </c>
      <c r="I234" t="inlineStr">
        <is>
          <t>KEN</t>
        </is>
      </c>
      <c r="J234" t="n">
        <v>20000</v>
      </c>
      <c r="K234" t="inlineStr">
        <is>
          <t>Kenya Mangrove Conservation 40000</t>
        </is>
      </c>
      <c r="L234" t="inlineStr">
        <is>
          <t>3654954</t>
        </is>
      </c>
      <c r="M234" t="inlineStr">
        <is>
          <t>5319032</t>
        </is>
      </c>
      <c r="N234" t="n">
        <v>0.06236465715010995</v>
      </c>
      <c r="O234" t="n">
        <v>0.09075890067302178</v>
      </c>
      <c r="P234" t="inlineStr">
        <is>
          <t>1627745</t>
        </is>
      </c>
      <c r="Q234" t="inlineStr">
        <is>
          <t>1730133</t>
        </is>
      </c>
      <c r="R234" t="inlineStr">
        <is>
          <t>2027209</t>
        </is>
      </c>
      <c r="S234" t="inlineStr">
        <is>
          <t>3588899</t>
        </is>
      </c>
      <c r="T234" t="n">
        <v>163050</v>
      </c>
      <c r="U234" t="n">
        <v>2409571</v>
      </c>
      <c r="V234" t="n">
        <v>2</v>
      </c>
      <c r="W234" t="n">
        <v>2</v>
      </c>
      <c r="X234" t="inlineStr">
        <is>
          <t>50000</t>
        </is>
      </c>
      <c r="Y234" t="inlineStr">
        <is>
          <t>50000</t>
        </is>
      </c>
      <c r="Z234" t="inlineStr">
        <is>
          <t>786949</t>
        </is>
      </c>
      <c r="AA234" t="inlineStr">
        <is>
          <t>833833</t>
        </is>
      </c>
      <c r="AB234" t="inlineStr">
        <is>
          <t>153925</t>
        </is>
      </c>
      <c r="AC234" t="inlineStr">
        <is>
          <t>160000</t>
        </is>
      </c>
      <c r="AD234" t="inlineStr">
        <is>
          <t>374017</t>
        </is>
      </c>
      <c r="AE234" t="inlineStr">
        <is>
          <t>396300</t>
        </is>
      </c>
      <c r="AF234" t="inlineStr">
        <is>
          <t>88900</t>
        </is>
      </c>
      <c r="AG234" t="inlineStr">
        <is>
          <t>100000</t>
        </is>
      </c>
      <c r="AH234" t="inlineStr">
        <is>
          <t>129504</t>
        </is>
      </c>
      <c r="AI234" t="inlineStr">
        <is>
          <t>140000</t>
        </is>
      </c>
      <c r="AJ234" t="inlineStr">
        <is>
          <t>44450</t>
        </is>
      </c>
      <c r="AK234" t="inlineStr">
        <is>
          <t>50000</t>
        </is>
      </c>
      <c r="AL234" t="inlineStr">
        <is>
          <t>0</t>
        </is>
      </c>
      <c r="AM234" t="inlineStr">
        <is>
          <t>0</t>
        </is>
      </c>
      <c r="AN234" t="n">
        <v>289962</v>
      </c>
      <c r="AO234" t="n">
        <v>480000</v>
      </c>
      <c r="AP234" t="inlineStr">
        <is>
          <t>1013604</t>
        </is>
      </c>
      <c r="AQ234" t="inlineStr">
        <is>
          <t>1860867</t>
        </is>
      </c>
      <c r="AR234" t="inlineStr">
        <is>
          <t>213225</t>
        </is>
      </c>
      <c r="AS234" t="inlineStr">
        <is>
          <t>385531</t>
        </is>
      </c>
      <c r="AT234" t="inlineStr">
        <is>
          <t>75812</t>
        </is>
      </c>
      <c r="AU234" t="inlineStr">
        <is>
          <t>120000</t>
        </is>
      </c>
      <c r="AV234" t="inlineStr">
        <is>
          <t>167296</t>
        </is>
      </c>
      <c r="AW234" t="inlineStr">
        <is>
          <t>300000</t>
        </is>
      </c>
      <c r="AX234" t="inlineStr">
        <is>
          <t>267309</t>
        </is>
      </c>
      <c r="AY234" t="inlineStr">
        <is>
          <t>442500</t>
        </is>
      </c>
      <c r="AZ234" t="n">
        <v>1.595607044089957</v>
      </c>
      <c r="BA234" t="n">
        <v>-3588899</v>
      </c>
      <c r="BB234" t="n">
        <v>-2027209</v>
      </c>
      <c r="BC234" t="inlineStr">
        <is>
          <t>0</t>
        </is>
      </c>
      <c r="BD234" t="inlineStr">
        <is>
          <t>0</t>
        </is>
      </c>
      <c r="BE234" t="n">
        <v>0</v>
      </c>
      <c r="BF234" t="inlineStr">
        <is>
          <t>289962</t>
        </is>
      </c>
      <c r="BG234" t="inlineStr">
        <is>
          <t>0</t>
        </is>
      </c>
      <c r="BH234" t="inlineStr">
        <is>
          <t>480000</t>
        </is>
      </c>
      <c r="BI234" t="inlineStr">
        <is>
          <t>0</t>
        </is>
      </c>
    </row>
    <row r="235">
      <c r="A235" t="inlineStr">
        <is>
          <t>Kenya</t>
        </is>
      </c>
      <c r="B235" t="inlineStr">
        <is>
          <t>Mangrove</t>
        </is>
      </c>
      <c r="C235" t="inlineStr">
        <is>
          <t>Conservation</t>
        </is>
      </c>
      <c r="D235" t="inlineStr"/>
      <c r="E235" t="inlineStr">
        <is>
          <t>Large</t>
        </is>
      </c>
      <c r="F235" t="n">
        <v>40000</v>
      </c>
      <c r="G235" t="inlineStr">
        <is>
          <t>Market price</t>
        </is>
      </c>
      <c r="H235" t="n">
        <v>58606174.82755706</v>
      </c>
      <c r="I235" t="inlineStr">
        <is>
          <t>KEN</t>
        </is>
      </c>
      <c r="J235" t="n">
        <v>20000</v>
      </c>
      <c r="K235" t="inlineStr">
        <is>
          <t>Kenya Mangrove Conservation 40000</t>
        </is>
      </c>
      <c r="L235" t="inlineStr">
        <is>
          <t>21698757</t>
        </is>
      </c>
      <c r="M235" t="inlineStr">
        <is>
          <t>38445490</t>
        </is>
      </c>
      <c r="N235" t="n">
        <v>0.3702469417914831</v>
      </c>
      <c r="O235" t="n">
        <v>0.6559972581920267</v>
      </c>
      <c r="P235" t="inlineStr">
        <is>
          <t>1627745</t>
        </is>
      </c>
      <c r="Q235" t="inlineStr">
        <is>
          <t>1730133</t>
        </is>
      </c>
      <c r="R235" t="inlineStr">
        <is>
          <t>20071012</t>
        </is>
      </c>
      <c r="S235" t="inlineStr">
        <is>
          <t>36715356</t>
        </is>
      </c>
      <c r="T235" t="n">
        <v>163050</v>
      </c>
      <c r="U235" t="n">
        <v>2409571</v>
      </c>
      <c r="V235" t="n">
        <v>11</v>
      </c>
      <c r="W235" t="n">
        <v>11</v>
      </c>
      <c r="X235" t="inlineStr">
        <is>
          <t>50000</t>
        </is>
      </c>
      <c r="Y235" t="inlineStr">
        <is>
          <t>50000</t>
        </is>
      </c>
      <c r="Z235" t="inlineStr">
        <is>
          <t>786949</t>
        </is>
      </c>
      <c r="AA235" t="inlineStr">
        <is>
          <t>833833</t>
        </is>
      </c>
      <c r="AB235" t="inlineStr">
        <is>
          <t>153925</t>
        </is>
      </c>
      <c r="AC235" t="inlineStr">
        <is>
          <t>160000</t>
        </is>
      </c>
      <c r="AD235" t="inlineStr">
        <is>
          <t>374017</t>
        </is>
      </c>
      <c r="AE235" t="inlineStr">
        <is>
          <t>396300</t>
        </is>
      </c>
      <c r="AF235" t="inlineStr">
        <is>
          <t>88900</t>
        </is>
      </c>
      <c r="AG235" t="inlineStr">
        <is>
          <t>100000</t>
        </is>
      </c>
      <c r="AH235" t="inlineStr">
        <is>
          <t>129504</t>
        </is>
      </c>
      <c r="AI235" t="inlineStr">
        <is>
          <t>140000</t>
        </is>
      </c>
      <c r="AJ235" t="inlineStr">
        <is>
          <t>44450</t>
        </is>
      </c>
      <c r="AK235" t="inlineStr">
        <is>
          <t>50000</t>
        </is>
      </c>
      <c r="AL235" t="inlineStr">
        <is>
          <t>0</t>
        </is>
      </c>
      <c r="AM235" t="inlineStr">
        <is>
          <t>0</t>
        </is>
      </c>
      <c r="AN235" t="n">
        <v>289962</v>
      </c>
      <c r="AO235" t="n">
        <v>480000</v>
      </c>
      <c r="AP235" t="inlineStr">
        <is>
          <t>19057408</t>
        </is>
      </c>
      <c r="AQ235" t="inlineStr">
        <is>
          <t>34987325</t>
        </is>
      </c>
      <c r="AR235" t="inlineStr">
        <is>
          <t>213225</t>
        </is>
      </c>
      <c r="AS235" t="inlineStr">
        <is>
          <t>385531</t>
        </is>
      </c>
      <c r="AT235" t="inlineStr">
        <is>
          <t>75812</t>
        </is>
      </c>
      <c r="AU235" t="inlineStr">
        <is>
          <t>120000</t>
        </is>
      </c>
      <c r="AV235" t="inlineStr">
        <is>
          <t>167296</t>
        </is>
      </c>
      <c r="AW235" t="inlineStr">
        <is>
          <t>300000</t>
        </is>
      </c>
      <c r="AX235" t="inlineStr">
        <is>
          <t>267309</t>
        </is>
      </c>
      <c r="AY235" t="inlineStr">
        <is>
          <t>442500</t>
        </is>
      </c>
      <c r="AZ235" t="n">
        <v>30</v>
      </c>
      <c r="BA235" t="n">
        <v>-36715356</v>
      </c>
      <c r="BB235" t="n">
        <v>-20071012</v>
      </c>
      <c r="BC235" t="inlineStr">
        <is>
          <t>0</t>
        </is>
      </c>
      <c r="BD235" t="inlineStr">
        <is>
          <t>0</t>
        </is>
      </c>
      <c r="BE235" t="n">
        <v>0</v>
      </c>
      <c r="BF235" t="inlineStr">
        <is>
          <t>289962</t>
        </is>
      </c>
      <c r="BG235" t="inlineStr">
        <is>
          <t>0</t>
        </is>
      </c>
      <c r="BH235" t="inlineStr">
        <is>
          <t>480000</t>
        </is>
      </c>
      <c r="BI235" t="inlineStr">
        <is>
          <t>0</t>
        </is>
      </c>
    </row>
    <row r="236">
      <c r="A236" t="inlineStr">
        <is>
          <t>Kenya</t>
        </is>
      </c>
      <c r="B236" t="inlineStr">
        <is>
          <t>Seagrass</t>
        </is>
      </c>
      <c r="C236" t="inlineStr">
        <is>
          <t>Restoration</t>
        </is>
      </c>
      <c r="D236" t="inlineStr">
        <is>
          <t>Planting</t>
        </is>
      </c>
      <c r="E236" t="inlineStr">
        <is>
          <t>Small</t>
        </is>
      </c>
      <c r="F236" t="n">
        <v>100</v>
      </c>
      <c r="G236" t="inlineStr">
        <is>
          <t>Opex breakeven</t>
        </is>
      </c>
      <c r="H236" t="n">
        <v>58606174.82755706</v>
      </c>
      <c r="I236" t="inlineStr">
        <is>
          <t>KEN</t>
        </is>
      </c>
      <c r="J236" t="n">
        <v>500</v>
      </c>
      <c r="K236" t="inlineStr">
        <is>
          <t>Kenya Seagrass Restoration 100</t>
        </is>
      </c>
      <c r="L236" t="inlineStr">
        <is>
          <t>2648903</t>
        </is>
      </c>
      <c r="M236" t="inlineStr">
        <is>
          <t>3597396</t>
        </is>
      </c>
      <c r="N236" t="n">
        <v>0.04519836020341096</v>
      </c>
      <c r="O236" t="n">
        <v>0.06138254220796676</v>
      </c>
      <c r="P236" t="inlineStr">
        <is>
          <t>1390480</t>
        </is>
      </c>
      <c r="Q236" t="inlineStr">
        <is>
          <t>1488230</t>
        </is>
      </c>
      <c r="R236" t="inlineStr">
        <is>
          <t>1258423</t>
        </is>
      </c>
      <c r="S236" t="inlineStr">
        <is>
          <t>2109166</t>
        </is>
      </c>
      <c r="T236" t="n">
        <v>821</v>
      </c>
      <c r="U236" t="n">
        <v>2523</v>
      </c>
      <c r="V236" t="n">
        <v>1313</v>
      </c>
      <c r="W236" t="n">
        <v>1313</v>
      </c>
      <c r="X236" t="inlineStr">
        <is>
          <t>50000</t>
        </is>
      </c>
      <c r="Y236" t="inlineStr">
        <is>
          <t>50000</t>
        </is>
      </c>
      <c r="Z236" t="inlineStr">
        <is>
          <t>629559</t>
        </is>
      </c>
      <c r="AA236" t="inlineStr">
        <is>
          <t>667067</t>
        </is>
      </c>
      <c r="AB236" t="inlineStr">
        <is>
          <t>76963</t>
        </is>
      </c>
      <c r="AC236" t="inlineStr">
        <is>
          <t>80000</t>
        </is>
      </c>
      <c r="AD236" t="inlineStr">
        <is>
          <t>249345</t>
        </is>
      </c>
      <c r="AE236" t="inlineStr">
        <is>
          <t>264200</t>
        </is>
      </c>
      <c r="AF236" t="inlineStr">
        <is>
          <t>88900</t>
        </is>
      </c>
      <c r="AG236" t="inlineStr">
        <is>
          <t>100000</t>
        </is>
      </c>
      <c r="AH236" t="inlineStr">
        <is>
          <t>129504</t>
        </is>
      </c>
      <c r="AI236" t="inlineStr">
        <is>
          <t>140000</t>
        </is>
      </c>
      <c r="AJ236" t="inlineStr">
        <is>
          <t>44450</t>
        </is>
      </c>
      <c r="AK236" t="inlineStr">
        <is>
          <t>50000</t>
        </is>
      </c>
      <c r="AL236" t="inlineStr">
        <is>
          <t>121760</t>
        </is>
      </c>
      <c r="AM236" t="inlineStr">
        <is>
          <t>136963</t>
        </is>
      </c>
      <c r="AN236" t="n">
        <v>172013</v>
      </c>
      <c r="AO236" t="n">
        <v>272871</v>
      </c>
      <c r="AP236" t="inlineStr">
        <is>
          <t>629212</t>
        </is>
      </c>
      <c r="AQ236" t="inlineStr">
        <is>
          <t>1061891</t>
        </is>
      </c>
      <c r="AR236" t="inlineStr">
        <is>
          <t>244</t>
        </is>
      </c>
      <c r="AS236" t="inlineStr">
        <is>
          <t>404</t>
        </is>
      </c>
      <c r="AT236" t="inlineStr">
        <is>
          <t>75812</t>
        </is>
      </c>
      <c r="AU236" t="inlineStr">
        <is>
          <t>120000</t>
        </is>
      </c>
      <c r="AV236" t="inlineStr">
        <is>
          <t>167296</t>
        </is>
      </c>
      <c r="AW236" t="inlineStr">
        <is>
          <t>300000</t>
        </is>
      </c>
      <c r="AX236" t="inlineStr">
        <is>
          <t>213847</t>
        </is>
      </c>
      <c r="AY236" t="inlineStr">
        <is>
          <t>354000</t>
        </is>
      </c>
      <c r="AZ236" t="n">
        <v>896.7414984636154</v>
      </c>
      <c r="BA236" t="n">
        <v>-2109166</v>
      </c>
      <c r="BB236" t="n">
        <v>-1258423</v>
      </c>
      <c r="BC236" t="inlineStr">
        <is>
          <t>0</t>
        </is>
      </c>
      <c r="BD236" t="inlineStr">
        <is>
          <t>0</t>
        </is>
      </c>
      <c r="BE236" t="n">
        <v>0</v>
      </c>
      <c r="BF236" t="inlineStr">
        <is>
          <t>144981</t>
        </is>
      </c>
      <c r="BG236" t="inlineStr">
        <is>
          <t>27032</t>
        </is>
      </c>
      <c r="BH236" t="inlineStr">
        <is>
          <t>240000</t>
        </is>
      </c>
      <c r="BI236" t="inlineStr">
        <is>
          <t>32871</t>
        </is>
      </c>
    </row>
    <row r="237">
      <c r="A237" t="inlineStr">
        <is>
          <t>Kenya</t>
        </is>
      </c>
      <c r="B237" t="inlineStr">
        <is>
          <t>Seagrass</t>
        </is>
      </c>
      <c r="C237" t="inlineStr">
        <is>
          <t>Restoration</t>
        </is>
      </c>
      <c r="D237" t="inlineStr">
        <is>
          <t>Planting</t>
        </is>
      </c>
      <c r="E237" t="inlineStr">
        <is>
          <t>Small</t>
        </is>
      </c>
      <c r="F237" t="n">
        <v>100</v>
      </c>
      <c r="G237" t="inlineStr">
        <is>
          <t>Market price</t>
        </is>
      </c>
      <c r="H237" t="n">
        <v>58606174.82755706</v>
      </c>
      <c r="I237" t="inlineStr">
        <is>
          <t>KEN</t>
        </is>
      </c>
      <c r="J237" t="n">
        <v>500</v>
      </c>
      <c r="K237" t="inlineStr">
        <is>
          <t>Kenya Seagrass Restoration 100</t>
        </is>
      </c>
      <c r="L237" t="inlineStr">
        <is>
          <t>2040742</t>
        </is>
      </c>
      <c r="M237" t="inlineStr">
        <is>
          <t>2571030</t>
        </is>
      </c>
      <c r="N237" t="n">
        <v>0.03482127960073634</v>
      </c>
      <c r="O237" t="n">
        <v>0.04386960943219728</v>
      </c>
      <c r="P237" t="inlineStr">
        <is>
          <t>1390480</t>
        </is>
      </c>
      <c r="Q237" t="inlineStr">
        <is>
          <t>1488230</t>
        </is>
      </c>
      <c r="R237" t="inlineStr">
        <is>
          <t>650262</t>
        </is>
      </c>
      <c r="S237" t="inlineStr">
        <is>
          <t>1082800</t>
        </is>
      </c>
      <c r="T237" t="n">
        <v>821</v>
      </c>
      <c r="U237" t="n">
        <v>2523</v>
      </c>
      <c r="V237" t="n">
        <v>1011</v>
      </c>
      <c r="W237" t="n">
        <v>1011</v>
      </c>
      <c r="X237" t="inlineStr">
        <is>
          <t>50000</t>
        </is>
      </c>
      <c r="Y237" t="inlineStr">
        <is>
          <t>50000</t>
        </is>
      </c>
      <c r="Z237" t="inlineStr">
        <is>
          <t>629559</t>
        </is>
      </c>
      <c r="AA237" t="inlineStr">
        <is>
          <t>667067</t>
        </is>
      </c>
      <c r="AB237" t="inlineStr">
        <is>
          <t>76963</t>
        </is>
      </c>
      <c r="AC237" t="inlineStr">
        <is>
          <t>80000</t>
        </is>
      </c>
      <c r="AD237" t="inlineStr">
        <is>
          <t>249345</t>
        </is>
      </c>
      <c r="AE237" t="inlineStr">
        <is>
          <t>264200</t>
        </is>
      </c>
      <c r="AF237" t="inlineStr">
        <is>
          <t>88900</t>
        </is>
      </c>
      <c r="AG237" t="inlineStr">
        <is>
          <t>100000</t>
        </is>
      </c>
      <c r="AH237" t="inlineStr">
        <is>
          <t>129504</t>
        </is>
      </c>
      <c r="AI237" t="inlineStr">
        <is>
          <t>140000</t>
        </is>
      </c>
      <c r="AJ237" t="inlineStr">
        <is>
          <t>44450</t>
        </is>
      </c>
      <c r="AK237" t="inlineStr">
        <is>
          <t>50000</t>
        </is>
      </c>
      <c r="AL237" t="inlineStr">
        <is>
          <t>121760</t>
        </is>
      </c>
      <c r="AM237" t="inlineStr">
        <is>
          <t>136963</t>
        </is>
      </c>
      <c r="AN237" t="n">
        <v>172013</v>
      </c>
      <c r="AO237" t="n">
        <v>272871</v>
      </c>
      <c r="AP237" t="inlineStr">
        <is>
          <t>21050</t>
        </is>
      </c>
      <c r="AQ237" t="inlineStr">
        <is>
          <t>35525</t>
        </is>
      </c>
      <c r="AR237" t="inlineStr">
        <is>
          <t>244</t>
        </is>
      </c>
      <c r="AS237" t="inlineStr">
        <is>
          <t>404</t>
        </is>
      </c>
      <c r="AT237" t="inlineStr">
        <is>
          <t>75812</t>
        </is>
      </c>
      <c r="AU237" t="inlineStr">
        <is>
          <t>120000</t>
        </is>
      </c>
      <c r="AV237" t="inlineStr">
        <is>
          <t>167296</t>
        </is>
      </c>
      <c r="AW237" t="inlineStr">
        <is>
          <t>300000</t>
        </is>
      </c>
      <c r="AX237" t="inlineStr">
        <is>
          <t>213847</t>
        </is>
      </c>
      <c r="AY237" t="inlineStr">
        <is>
          <t>354000</t>
        </is>
      </c>
      <c r="AZ237" t="n">
        <v>30</v>
      </c>
      <c r="BA237" t="n">
        <v>-1082800</v>
      </c>
      <c r="BB237" t="n">
        <v>-650262</v>
      </c>
      <c r="BC237" t="inlineStr">
        <is>
          <t>0</t>
        </is>
      </c>
      <c r="BD237" t="inlineStr">
        <is>
          <t>0</t>
        </is>
      </c>
      <c r="BE237" t="n">
        <v>0</v>
      </c>
      <c r="BF237" t="inlineStr">
        <is>
          <t>144981</t>
        </is>
      </c>
      <c r="BG237" t="inlineStr">
        <is>
          <t>27032</t>
        </is>
      </c>
      <c r="BH237" t="inlineStr">
        <is>
          <t>240000</t>
        </is>
      </c>
      <c r="BI237" t="inlineStr">
        <is>
          <t>32871</t>
        </is>
      </c>
    </row>
    <row r="238">
      <c r="A238" t="inlineStr">
        <is>
          <t>Kenya</t>
        </is>
      </c>
      <c r="B238" t="inlineStr">
        <is>
          <t>Seagrass</t>
        </is>
      </c>
      <c r="C238" t="inlineStr">
        <is>
          <t>Restoration</t>
        </is>
      </c>
      <c r="D238" t="inlineStr">
        <is>
          <t>Planting</t>
        </is>
      </c>
      <c r="E238" t="inlineStr">
        <is>
          <t>Medium</t>
        </is>
      </c>
      <c r="F238" t="n">
        <v>500</v>
      </c>
      <c r="G238" t="inlineStr">
        <is>
          <t>Opex breakeven</t>
        </is>
      </c>
      <c r="H238" t="n">
        <v>58606174.82755706</v>
      </c>
      <c r="I238" t="inlineStr">
        <is>
          <t>KEN</t>
        </is>
      </c>
      <c r="J238" t="n">
        <v>500</v>
      </c>
      <c r="K238" t="inlineStr">
        <is>
          <t>Kenya Seagrass Restoration 500</t>
        </is>
      </c>
      <c r="L238" t="inlineStr">
        <is>
          <t>3337153</t>
        </is>
      </c>
      <c r="M238" t="inlineStr">
        <is>
          <t>4470228</t>
        </is>
      </c>
      <c r="N238" t="n">
        <v>0.05694200329264359</v>
      </c>
      <c r="O238" t="n">
        <v>0.07627571690445946</v>
      </c>
      <c r="P238" t="inlineStr">
        <is>
          <t>1865812</t>
        </is>
      </c>
      <c r="Q238" t="inlineStr">
        <is>
          <t>2036083</t>
        </is>
      </c>
      <c r="R238" t="inlineStr">
        <is>
          <t>1471342</t>
        </is>
      </c>
      <c r="S238" t="inlineStr">
        <is>
          <t>2434146</t>
        </is>
      </c>
      <c r="T238" t="n">
        <v>821</v>
      </c>
      <c r="U238" t="n">
        <v>12298</v>
      </c>
      <c r="V238" t="n">
        <v>339</v>
      </c>
      <c r="W238" t="n">
        <v>339</v>
      </c>
      <c r="X238" t="inlineStr">
        <is>
          <t>50000</t>
        </is>
      </c>
      <c r="Y238" t="inlineStr">
        <is>
          <t>50000</t>
        </is>
      </c>
      <c r="Z238" t="inlineStr">
        <is>
          <t>629559</t>
        </is>
      </c>
      <c r="AA238" t="inlineStr">
        <is>
          <t>667067</t>
        </is>
      </c>
      <c r="AB238" t="inlineStr">
        <is>
          <t>76963</t>
        </is>
      </c>
      <c r="AC238" t="inlineStr">
        <is>
          <t>80000</t>
        </is>
      </c>
      <c r="AD238" t="inlineStr">
        <is>
          <t>249345</t>
        </is>
      </c>
      <c r="AE238" t="inlineStr">
        <is>
          <t>264200</t>
        </is>
      </c>
      <c r="AF238" t="inlineStr">
        <is>
          <t>88900</t>
        </is>
      </c>
      <c r="AG238" t="inlineStr">
        <is>
          <t>100000</t>
        </is>
      </c>
      <c r="AH238" t="inlineStr">
        <is>
          <t>129504</t>
        </is>
      </c>
      <c r="AI238" t="inlineStr">
        <is>
          <t>140000</t>
        </is>
      </c>
      <c r="AJ238" t="inlineStr">
        <is>
          <t>44450</t>
        </is>
      </c>
      <c r="AK238" t="inlineStr">
        <is>
          <t>50000</t>
        </is>
      </c>
      <c r="AL238" t="inlineStr">
        <is>
          <t>597091</t>
        </is>
      </c>
      <c r="AM238" t="inlineStr">
        <is>
          <t>684816</t>
        </is>
      </c>
      <c r="AN238" t="n">
        <v>277540</v>
      </c>
      <c r="AO238" t="n">
        <v>404356</v>
      </c>
      <c r="AP238" t="inlineStr">
        <is>
          <t>735671</t>
        </is>
      </c>
      <c r="AQ238" t="inlineStr">
        <is>
          <t>1253822</t>
        </is>
      </c>
      <c r="AR238" t="inlineStr">
        <is>
          <t>1176</t>
        </is>
      </c>
      <c r="AS238" t="inlineStr">
        <is>
          <t>1968</t>
        </is>
      </c>
      <c r="AT238" t="inlineStr">
        <is>
          <t>75812</t>
        </is>
      </c>
      <c r="AU238" t="inlineStr">
        <is>
          <t>120000</t>
        </is>
      </c>
      <c r="AV238" t="inlineStr">
        <is>
          <t>167296</t>
        </is>
      </c>
      <c r="AW238" t="inlineStr">
        <is>
          <t>300000</t>
        </is>
      </c>
      <c r="AX238" t="inlineStr">
        <is>
          <t>213847</t>
        </is>
      </c>
      <c r="AY238" t="inlineStr">
        <is>
          <t>354000</t>
        </is>
      </c>
      <c r="AZ238" t="n">
        <v>216.4447213591016</v>
      </c>
      <c r="BA238" t="n">
        <v>-2434146</v>
      </c>
      <c r="BB238" t="n">
        <v>-1471342</v>
      </c>
      <c r="BC238" t="inlineStr">
        <is>
          <t>0</t>
        </is>
      </c>
      <c r="BD238" t="inlineStr">
        <is>
          <t>0</t>
        </is>
      </c>
      <c r="BE238" t="n">
        <v>0</v>
      </c>
      <c r="BF238" t="inlineStr">
        <is>
          <t>144981</t>
        </is>
      </c>
      <c r="BG238" t="inlineStr">
        <is>
          <t>132559</t>
        </is>
      </c>
      <c r="BH238" t="inlineStr">
        <is>
          <t>240000</t>
        </is>
      </c>
      <c r="BI238" t="inlineStr">
        <is>
          <t>164356</t>
        </is>
      </c>
    </row>
    <row r="239">
      <c r="A239" t="inlineStr">
        <is>
          <t>Kenya</t>
        </is>
      </c>
      <c r="B239" t="inlineStr">
        <is>
          <t>Seagrass</t>
        </is>
      </c>
      <c r="C239" t="inlineStr">
        <is>
          <t>Restoration</t>
        </is>
      </c>
      <c r="D239" t="inlineStr">
        <is>
          <t>Planting</t>
        </is>
      </c>
      <c r="E239" t="inlineStr">
        <is>
          <t>Medium</t>
        </is>
      </c>
      <c r="F239" t="n">
        <v>500</v>
      </c>
      <c r="G239" t="inlineStr">
        <is>
          <t>Market price</t>
        </is>
      </c>
      <c r="H239" t="n">
        <v>58606174.82755706</v>
      </c>
      <c r="I239" t="inlineStr">
        <is>
          <t>KEN</t>
        </is>
      </c>
      <c r="J239" t="n">
        <v>500</v>
      </c>
      <c r="K239" t="inlineStr">
        <is>
          <t>Kenya Seagrass Restoration 500</t>
        </is>
      </c>
      <c r="L239" t="inlineStr">
        <is>
          <t>2703449</t>
        </is>
      </c>
      <c r="M239" t="inlineStr">
        <is>
          <t>3390190</t>
        </is>
      </c>
      <c r="N239" t="n">
        <v>0.04612908124365111</v>
      </c>
      <c r="O239" t="n">
        <v>0.0578469761927869</v>
      </c>
      <c r="P239" t="inlineStr">
        <is>
          <t>1865812</t>
        </is>
      </c>
      <c r="Q239" t="inlineStr">
        <is>
          <t>2036083</t>
        </is>
      </c>
      <c r="R239" t="inlineStr">
        <is>
          <t>837637</t>
        </is>
      </c>
      <c r="S239" t="inlineStr">
        <is>
          <t>1354108</t>
        </is>
      </c>
      <c r="T239" t="n">
        <v>821</v>
      </c>
      <c r="U239" t="n">
        <v>12298</v>
      </c>
      <c r="V239" t="n">
        <v>275</v>
      </c>
      <c r="W239" t="n">
        <v>275</v>
      </c>
      <c r="X239" t="inlineStr">
        <is>
          <t>50000</t>
        </is>
      </c>
      <c r="Y239" t="inlineStr">
        <is>
          <t>50000</t>
        </is>
      </c>
      <c r="Z239" t="inlineStr">
        <is>
          <t>629559</t>
        </is>
      </c>
      <c r="AA239" t="inlineStr">
        <is>
          <t>667067</t>
        </is>
      </c>
      <c r="AB239" t="inlineStr">
        <is>
          <t>76963</t>
        </is>
      </c>
      <c r="AC239" t="inlineStr">
        <is>
          <t>80000</t>
        </is>
      </c>
      <c r="AD239" t="inlineStr">
        <is>
          <t>249345</t>
        </is>
      </c>
      <c r="AE239" t="inlineStr">
        <is>
          <t>264200</t>
        </is>
      </c>
      <c r="AF239" t="inlineStr">
        <is>
          <t>88900</t>
        </is>
      </c>
      <c r="AG239" t="inlineStr">
        <is>
          <t>100000</t>
        </is>
      </c>
      <c r="AH239" t="inlineStr">
        <is>
          <t>129504</t>
        </is>
      </c>
      <c r="AI239" t="inlineStr">
        <is>
          <t>140000</t>
        </is>
      </c>
      <c r="AJ239" t="inlineStr">
        <is>
          <t>44450</t>
        </is>
      </c>
      <c r="AK239" t="inlineStr">
        <is>
          <t>50000</t>
        </is>
      </c>
      <c r="AL239" t="inlineStr">
        <is>
          <t>597091</t>
        </is>
      </c>
      <c r="AM239" t="inlineStr">
        <is>
          <t>684816</t>
        </is>
      </c>
      <c r="AN239" t="n">
        <v>277540</v>
      </c>
      <c r="AO239" t="n">
        <v>404356</v>
      </c>
      <c r="AP239" t="inlineStr">
        <is>
          <t>101967</t>
        </is>
      </c>
      <c r="AQ239" t="inlineStr">
        <is>
          <t>173784</t>
        </is>
      </c>
      <c r="AR239" t="inlineStr">
        <is>
          <t>1176</t>
        </is>
      </c>
      <c r="AS239" t="inlineStr">
        <is>
          <t>1968</t>
        </is>
      </c>
      <c r="AT239" t="inlineStr">
        <is>
          <t>75812</t>
        </is>
      </c>
      <c r="AU239" t="inlineStr">
        <is>
          <t>120000</t>
        </is>
      </c>
      <c r="AV239" t="inlineStr">
        <is>
          <t>167296</t>
        </is>
      </c>
      <c r="AW239" t="inlineStr">
        <is>
          <t>300000</t>
        </is>
      </c>
      <c r="AX239" t="inlineStr">
        <is>
          <t>213847</t>
        </is>
      </c>
      <c r="AY239" t="inlineStr">
        <is>
          <t>354000</t>
        </is>
      </c>
      <c r="AZ239" t="n">
        <v>30</v>
      </c>
      <c r="BA239" t="n">
        <v>-1354108</v>
      </c>
      <c r="BB239" t="n">
        <v>-837637</v>
      </c>
      <c r="BC239" t="inlineStr">
        <is>
          <t>0</t>
        </is>
      </c>
      <c r="BD239" t="inlineStr">
        <is>
          <t>0</t>
        </is>
      </c>
      <c r="BE239" t="n">
        <v>0</v>
      </c>
      <c r="BF239" t="inlineStr">
        <is>
          <t>144981</t>
        </is>
      </c>
      <c r="BG239" t="inlineStr">
        <is>
          <t>132559</t>
        </is>
      </c>
      <c r="BH239" t="inlineStr">
        <is>
          <t>240000</t>
        </is>
      </c>
      <c r="BI239" t="inlineStr">
        <is>
          <t>164356</t>
        </is>
      </c>
    </row>
    <row r="240">
      <c r="A240" t="inlineStr">
        <is>
          <t>Kenya</t>
        </is>
      </c>
      <c r="B240" t="inlineStr">
        <is>
          <t>Seagrass</t>
        </is>
      </c>
      <c r="C240" t="inlineStr">
        <is>
          <t>Restoration</t>
        </is>
      </c>
      <c r="D240" t="inlineStr">
        <is>
          <t>Planting</t>
        </is>
      </c>
      <c r="E240" t="inlineStr">
        <is>
          <t>Large</t>
        </is>
      </c>
      <c r="F240" t="n">
        <v>1000</v>
      </c>
      <c r="G240" t="inlineStr">
        <is>
          <t>Opex breakeven</t>
        </is>
      </c>
      <c r="H240" t="n">
        <v>58606174.82755706</v>
      </c>
      <c r="I240" t="inlineStr">
        <is>
          <t>KEN</t>
        </is>
      </c>
      <c r="J240" t="n">
        <v>500</v>
      </c>
      <c r="K240" t="inlineStr">
        <is>
          <t>Kenya Seagrass Restoration 1000</t>
        </is>
      </c>
      <c r="L240" t="inlineStr">
        <is>
          <t>4213296</t>
        </is>
      </c>
      <c r="M240" t="inlineStr">
        <is>
          <t>5639878</t>
        </is>
      </c>
      <c r="N240" t="n">
        <v>0.07189167374252306</v>
      </c>
      <c r="O240" t="n">
        <v>0.09623351151298971</v>
      </c>
      <c r="P240" t="inlineStr">
        <is>
          <t>2494819</t>
        </is>
      </c>
      <c r="Q240" t="inlineStr">
        <is>
          <t>2800899</t>
        </is>
      </c>
      <c r="R240" t="inlineStr">
        <is>
          <t>1718478</t>
        </is>
      </c>
      <c r="S240" t="inlineStr">
        <is>
          <t>2838979</t>
        </is>
      </c>
      <c r="T240" t="n">
        <v>821</v>
      </c>
      <c r="U240" t="n">
        <v>23335</v>
      </c>
      <c r="V240" t="n">
        <v>226</v>
      </c>
      <c r="W240" t="n">
        <v>226</v>
      </c>
      <c r="X240" t="inlineStr">
        <is>
          <t>50000</t>
        </is>
      </c>
      <c r="Y240" t="inlineStr">
        <is>
          <t>50000</t>
        </is>
      </c>
      <c r="Z240" t="inlineStr">
        <is>
          <t>629559</t>
        </is>
      </c>
      <c r="AA240" t="inlineStr">
        <is>
          <t>667067</t>
        </is>
      </c>
      <c r="AB240" t="inlineStr">
        <is>
          <t>153925</t>
        </is>
      </c>
      <c r="AC240" t="inlineStr">
        <is>
          <t>160000</t>
        </is>
      </c>
      <c r="AD240" t="inlineStr">
        <is>
          <t>249345</t>
        </is>
      </c>
      <c r="AE240" t="inlineStr">
        <is>
          <t>264200</t>
        </is>
      </c>
      <c r="AF240" t="inlineStr">
        <is>
          <t>88900</t>
        </is>
      </c>
      <c r="AG240" t="inlineStr">
        <is>
          <t>100000</t>
        </is>
      </c>
      <c r="AH240" t="inlineStr">
        <is>
          <t>129504</t>
        </is>
      </c>
      <c r="AI240" t="inlineStr">
        <is>
          <t>140000</t>
        </is>
      </c>
      <c r="AJ240" t="inlineStr">
        <is>
          <t>44450</t>
        </is>
      </c>
      <c r="AK240" t="inlineStr">
        <is>
          <t>50000</t>
        </is>
      </c>
      <c r="AL240" t="inlineStr">
        <is>
          <t>1149136</t>
        </is>
      </c>
      <c r="AM240" t="inlineStr">
        <is>
          <t>1369632</t>
        </is>
      </c>
      <c r="AN240" t="n">
        <v>400098</v>
      </c>
      <c r="AO240" t="n">
        <v>568712</v>
      </c>
      <c r="AP240" t="inlineStr">
        <is>
          <t>859239</t>
        </is>
      </c>
      <c r="AQ240" t="inlineStr">
        <is>
          <t>1492534</t>
        </is>
      </c>
      <c r="AR240" t="inlineStr">
        <is>
          <t>2186</t>
        </is>
      </c>
      <c r="AS240" t="inlineStr">
        <is>
          <t>3734</t>
        </is>
      </c>
      <c r="AT240" t="inlineStr">
        <is>
          <t>75812</t>
        </is>
      </c>
      <c r="AU240" t="inlineStr">
        <is>
          <t>120000</t>
        </is>
      </c>
      <c r="AV240" t="inlineStr">
        <is>
          <t>167296</t>
        </is>
      </c>
      <c r="AW240" t="inlineStr">
        <is>
          <t>300000</t>
        </is>
      </c>
      <c r="AX240" t="inlineStr">
        <is>
          <t>213847</t>
        </is>
      </c>
      <c r="AY240" t="inlineStr">
        <is>
          <t>354000</t>
        </is>
      </c>
      <c r="AZ240" t="n">
        <v>134.878095149006</v>
      </c>
      <c r="BA240" t="n">
        <v>-2838979</v>
      </c>
      <c r="BB240" t="n">
        <v>-1718478</v>
      </c>
      <c r="BC240" t="inlineStr">
        <is>
          <t>0</t>
        </is>
      </c>
      <c r="BD240" t="inlineStr">
        <is>
          <t>0</t>
        </is>
      </c>
      <c r="BE240" t="n">
        <v>0</v>
      </c>
      <c r="BF240" t="inlineStr">
        <is>
          <t>144981</t>
        </is>
      </c>
      <c r="BG240" t="inlineStr">
        <is>
          <t>255117</t>
        </is>
      </c>
      <c r="BH240" t="inlineStr">
        <is>
          <t>240000</t>
        </is>
      </c>
      <c r="BI240" t="inlineStr">
        <is>
          <t>328712</t>
        </is>
      </c>
    </row>
    <row r="241">
      <c r="A241" t="inlineStr">
        <is>
          <t>Kenya</t>
        </is>
      </c>
      <c r="B241" t="inlineStr">
        <is>
          <t>Seagrass</t>
        </is>
      </c>
      <c r="C241" t="inlineStr">
        <is>
          <t>Restoration</t>
        </is>
      </c>
      <c r="D241" t="inlineStr">
        <is>
          <t>Planting</t>
        </is>
      </c>
      <c r="E241" t="inlineStr">
        <is>
          <t>Large</t>
        </is>
      </c>
      <c r="F241" t="n">
        <v>1000</v>
      </c>
      <c r="G241" t="inlineStr">
        <is>
          <t>Market price</t>
        </is>
      </c>
      <c r="H241" t="n">
        <v>58606174.82755706</v>
      </c>
      <c r="I241" t="inlineStr">
        <is>
          <t>KEN</t>
        </is>
      </c>
      <c r="J241" t="n">
        <v>500</v>
      </c>
      <c r="K241" t="inlineStr">
        <is>
          <t>Kenya Seagrass Restoration 1000</t>
        </is>
      </c>
      <c r="L241" t="inlineStr">
        <is>
          <t>3545172</t>
        </is>
      </c>
      <c r="M241" t="inlineStr">
        <is>
          <t>4479318</t>
        </is>
      </c>
      <c r="N241" t="n">
        <v>0.06049144156620564</v>
      </c>
      <c r="O241" t="n">
        <v>0.07643082001478438</v>
      </c>
      <c r="P241" t="inlineStr">
        <is>
          <t>2494819</t>
        </is>
      </c>
      <c r="Q241" t="inlineStr">
        <is>
          <t>2800899</t>
        </is>
      </c>
      <c r="R241" t="inlineStr">
        <is>
          <t>1050353</t>
        </is>
      </c>
      <c r="S241" t="inlineStr">
        <is>
          <t>1678419</t>
        </is>
      </c>
      <c r="T241" t="n">
        <v>821</v>
      </c>
      <c r="U241" t="n">
        <v>23335</v>
      </c>
      <c r="V241" t="n">
        <v>190</v>
      </c>
      <c r="W241" t="n">
        <v>190</v>
      </c>
      <c r="X241" t="inlineStr">
        <is>
          <t>50000</t>
        </is>
      </c>
      <c r="Y241" t="inlineStr">
        <is>
          <t>50000</t>
        </is>
      </c>
      <c r="Z241" t="inlineStr">
        <is>
          <t>629559</t>
        </is>
      </c>
      <c r="AA241" t="inlineStr">
        <is>
          <t>667067</t>
        </is>
      </c>
      <c r="AB241" t="inlineStr">
        <is>
          <t>153925</t>
        </is>
      </c>
      <c r="AC241" t="inlineStr">
        <is>
          <t>160000</t>
        </is>
      </c>
      <c r="AD241" t="inlineStr">
        <is>
          <t>249345</t>
        </is>
      </c>
      <c r="AE241" t="inlineStr">
        <is>
          <t>264200</t>
        </is>
      </c>
      <c r="AF241" t="inlineStr">
        <is>
          <t>88900</t>
        </is>
      </c>
      <c r="AG241" t="inlineStr">
        <is>
          <t>100000</t>
        </is>
      </c>
      <c r="AH241" t="inlineStr">
        <is>
          <t>129504</t>
        </is>
      </c>
      <c r="AI241" t="inlineStr">
        <is>
          <t>140000</t>
        </is>
      </c>
      <c r="AJ241" t="inlineStr">
        <is>
          <t>44450</t>
        </is>
      </c>
      <c r="AK241" t="inlineStr">
        <is>
          <t>50000</t>
        </is>
      </c>
      <c r="AL241" t="inlineStr">
        <is>
          <t>1149136</t>
        </is>
      </c>
      <c r="AM241" t="inlineStr">
        <is>
          <t>1369632</t>
        </is>
      </c>
      <c r="AN241" t="n">
        <v>400098</v>
      </c>
      <c r="AO241" t="n">
        <v>568712</v>
      </c>
      <c r="AP241" t="inlineStr">
        <is>
          <t>191115</t>
        </is>
      </c>
      <c r="AQ241" t="inlineStr">
        <is>
          <t>331974</t>
        </is>
      </c>
      <c r="AR241" t="inlineStr">
        <is>
          <t>2186</t>
        </is>
      </c>
      <c r="AS241" t="inlineStr">
        <is>
          <t>3734</t>
        </is>
      </c>
      <c r="AT241" t="inlineStr">
        <is>
          <t>75812</t>
        </is>
      </c>
      <c r="AU241" t="inlineStr">
        <is>
          <t>120000</t>
        </is>
      </c>
      <c r="AV241" t="inlineStr">
        <is>
          <t>167296</t>
        </is>
      </c>
      <c r="AW241" t="inlineStr">
        <is>
          <t>300000</t>
        </is>
      </c>
      <c r="AX241" t="inlineStr">
        <is>
          <t>213847</t>
        </is>
      </c>
      <c r="AY241" t="inlineStr">
        <is>
          <t>354000</t>
        </is>
      </c>
      <c r="AZ241" t="n">
        <v>30</v>
      </c>
      <c r="BA241" t="n">
        <v>-1678419</v>
      </c>
      <c r="BB241" t="n">
        <v>-1050353</v>
      </c>
      <c r="BC241" t="inlineStr">
        <is>
          <t>0</t>
        </is>
      </c>
      <c r="BD241" t="inlineStr">
        <is>
          <t>0</t>
        </is>
      </c>
      <c r="BE241" t="n">
        <v>0</v>
      </c>
      <c r="BF241" t="inlineStr">
        <is>
          <t>144981</t>
        </is>
      </c>
      <c r="BG241" t="inlineStr">
        <is>
          <t>255117</t>
        </is>
      </c>
      <c r="BH241" t="inlineStr">
        <is>
          <t>240000</t>
        </is>
      </c>
      <c r="BI241" t="inlineStr">
        <is>
          <t>328712</t>
        </is>
      </c>
    </row>
    <row r="242">
      <c r="A242" t="inlineStr">
        <is>
          <t>Kenya</t>
        </is>
      </c>
      <c r="B242" t="inlineStr">
        <is>
          <t>Seagrass</t>
        </is>
      </c>
      <c r="C242" t="inlineStr">
        <is>
          <t>Conservation</t>
        </is>
      </c>
      <c r="D242" t="inlineStr"/>
      <c r="E242" t="inlineStr">
        <is>
          <t>Small</t>
        </is>
      </c>
      <c r="F242" t="n">
        <v>400</v>
      </c>
      <c r="G242" t="inlineStr">
        <is>
          <t>Opex breakeven</t>
        </is>
      </c>
      <c r="H242" t="n">
        <v>58606174.82755706</v>
      </c>
      <c r="I242" t="inlineStr">
        <is>
          <t>KEN</t>
        </is>
      </c>
      <c r="J242" t="n">
        <v>2000</v>
      </c>
      <c r="K242" t="inlineStr">
        <is>
          <t>Kenya Seagrass Conservation 400</t>
        </is>
      </c>
      <c r="L242" t="inlineStr">
        <is>
          <t>2472692</t>
        </is>
      </c>
      <c r="M242" t="inlineStr">
        <is>
          <t>3516816</t>
        </is>
      </c>
      <c r="N242" t="n">
        <v>0.04219166337464703</v>
      </c>
      <c r="O242" t="n">
        <v>0.06000760176462442</v>
      </c>
      <c r="P242" t="inlineStr">
        <is>
          <t>1268720</t>
        </is>
      </c>
      <c r="Q242" t="inlineStr">
        <is>
          <t>1351267</t>
        </is>
      </c>
      <c r="R242" t="inlineStr">
        <is>
          <t>1203971</t>
        </is>
      </c>
      <c r="S242" t="inlineStr">
        <is>
          <t>2165549</t>
        </is>
      </c>
      <c r="T242" t="n">
        <v>836</v>
      </c>
      <c r="U242" t="n">
        <v>582</v>
      </c>
      <c r="V242" t="n">
        <v>5312</v>
      </c>
      <c r="W242" t="n">
        <v>5312</v>
      </c>
      <c r="X242" t="inlineStr">
        <is>
          <t>50000</t>
        </is>
      </c>
      <c r="Y242" t="inlineStr">
        <is>
          <t>50000</t>
        </is>
      </c>
      <c r="Z242" t="inlineStr">
        <is>
          <t>629559</t>
        </is>
      </c>
      <c r="AA242" t="inlineStr">
        <is>
          <t>667067</t>
        </is>
      </c>
      <c r="AB242" t="inlineStr">
        <is>
          <t>76963</t>
        </is>
      </c>
      <c r="AC242" t="inlineStr">
        <is>
          <t>80000</t>
        </is>
      </c>
      <c r="AD242" t="inlineStr">
        <is>
          <t>249345</t>
        </is>
      </c>
      <c r="AE242" t="inlineStr">
        <is>
          <t>264200</t>
        </is>
      </c>
      <c r="AF242" t="inlineStr">
        <is>
          <t>88900</t>
        </is>
      </c>
      <c r="AG242" t="inlineStr">
        <is>
          <t>100000</t>
        </is>
      </c>
      <c r="AH242" t="inlineStr">
        <is>
          <t>129504</t>
        </is>
      </c>
      <c r="AI242" t="inlineStr">
        <is>
          <t>140000</t>
        </is>
      </c>
      <c r="AJ242" t="inlineStr">
        <is>
          <t>44450</t>
        </is>
      </c>
      <c r="AK242" t="inlineStr">
        <is>
          <t>50000</t>
        </is>
      </c>
      <c r="AL242" t="inlineStr">
        <is>
          <t>0</t>
        </is>
      </c>
      <c r="AM242" t="inlineStr">
        <is>
          <t>0</t>
        </is>
      </c>
      <c r="AN242" t="n">
        <v>144981</v>
      </c>
      <c r="AO242" t="n">
        <v>240000</v>
      </c>
      <c r="AP242" t="inlineStr">
        <is>
          <t>601986</t>
        </is>
      </c>
      <c r="AQ242" t="inlineStr">
        <is>
          <t>1151456</t>
        </is>
      </c>
      <c r="AR242" t="inlineStr">
        <is>
          <t>49</t>
        </is>
      </c>
      <c r="AS242" t="inlineStr">
        <is>
          <t>93</t>
        </is>
      </c>
      <c r="AT242" t="inlineStr">
        <is>
          <t>75812</t>
        </is>
      </c>
      <c r="AU242" t="inlineStr">
        <is>
          <t>120000</t>
        </is>
      </c>
      <c r="AV242" t="inlineStr">
        <is>
          <t>167296</t>
        </is>
      </c>
      <c r="AW242" t="inlineStr">
        <is>
          <t>300000</t>
        </is>
      </c>
      <c r="AX242" t="inlineStr">
        <is>
          <t>213847</t>
        </is>
      </c>
      <c r="AY242" t="inlineStr">
        <is>
          <t>354000</t>
        </is>
      </c>
      <c r="AZ242" t="n">
        <v>4026.820465055079</v>
      </c>
      <c r="BA242" t="n">
        <v>-2165549</v>
      </c>
      <c r="BB242" t="n">
        <v>-1203971</v>
      </c>
      <c r="BC242" t="inlineStr">
        <is>
          <t>0</t>
        </is>
      </c>
      <c r="BD242" t="inlineStr">
        <is>
          <t>0</t>
        </is>
      </c>
      <c r="BE242" t="n">
        <v>0</v>
      </c>
      <c r="BF242" t="inlineStr">
        <is>
          <t>144981</t>
        </is>
      </c>
      <c r="BG242" t="inlineStr">
        <is>
          <t>0</t>
        </is>
      </c>
      <c r="BH242" t="inlineStr">
        <is>
          <t>240000</t>
        </is>
      </c>
      <c r="BI242" t="inlineStr">
        <is>
          <t>0</t>
        </is>
      </c>
    </row>
    <row r="243">
      <c r="A243" t="inlineStr">
        <is>
          <t>Kenya</t>
        </is>
      </c>
      <c r="B243" t="inlineStr">
        <is>
          <t>Seagrass</t>
        </is>
      </c>
      <c r="C243" t="inlineStr">
        <is>
          <t>Conservation</t>
        </is>
      </c>
      <c r="D243" t="inlineStr"/>
      <c r="E243" t="inlineStr">
        <is>
          <t>Small</t>
        </is>
      </c>
      <c r="F243" t="n">
        <v>400</v>
      </c>
      <c r="G243" t="inlineStr">
        <is>
          <t>Market price</t>
        </is>
      </c>
      <c r="H243" t="n">
        <v>58606174.82755706</v>
      </c>
      <c r="I243" t="inlineStr">
        <is>
          <t>KEN</t>
        </is>
      </c>
      <c r="J243" t="n">
        <v>2000</v>
      </c>
      <c r="K243" t="inlineStr">
        <is>
          <t>Kenya Seagrass Conservation 400</t>
        </is>
      </c>
      <c r="L243" t="inlineStr">
        <is>
          <t>1875191</t>
        </is>
      </c>
      <c r="M243" t="inlineStr">
        <is>
          <t>2373938</t>
        </is>
      </c>
      <c r="N243" t="n">
        <v>0.03199647486834905</v>
      </c>
      <c r="O243" t="n">
        <v>0.0405066190889455</v>
      </c>
      <c r="P243" t="inlineStr">
        <is>
          <t>1268720</t>
        </is>
      </c>
      <c r="Q243" t="inlineStr">
        <is>
          <t>1351267</t>
        </is>
      </c>
      <c r="R243" t="inlineStr">
        <is>
          <t>606470</t>
        </is>
      </c>
      <c r="S243" t="inlineStr">
        <is>
          <t>1022672</t>
        </is>
      </c>
      <c r="T243" t="n">
        <v>836</v>
      </c>
      <c r="U243" t="n">
        <v>582</v>
      </c>
      <c r="V243" t="n">
        <v>4028</v>
      </c>
      <c r="W243" t="n">
        <v>4028</v>
      </c>
      <c r="X243" t="inlineStr">
        <is>
          <t>50000</t>
        </is>
      </c>
      <c r="Y243" t="inlineStr">
        <is>
          <t>50000</t>
        </is>
      </c>
      <c r="Z243" t="inlineStr">
        <is>
          <t>629559</t>
        </is>
      </c>
      <c r="AA243" t="inlineStr">
        <is>
          <t>667067</t>
        </is>
      </c>
      <c r="AB243" t="inlineStr">
        <is>
          <t>76963</t>
        </is>
      </c>
      <c r="AC243" t="inlineStr">
        <is>
          <t>80000</t>
        </is>
      </c>
      <c r="AD243" t="inlineStr">
        <is>
          <t>249345</t>
        </is>
      </c>
      <c r="AE243" t="inlineStr">
        <is>
          <t>264200</t>
        </is>
      </c>
      <c r="AF243" t="inlineStr">
        <is>
          <t>88900</t>
        </is>
      </c>
      <c r="AG243" t="inlineStr">
        <is>
          <t>100000</t>
        </is>
      </c>
      <c r="AH243" t="inlineStr">
        <is>
          <t>129504</t>
        </is>
      </c>
      <c r="AI243" t="inlineStr">
        <is>
          <t>140000</t>
        </is>
      </c>
      <c r="AJ243" t="inlineStr">
        <is>
          <t>44450</t>
        </is>
      </c>
      <c r="AK243" t="inlineStr">
        <is>
          <t>50000</t>
        </is>
      </c>
      <c r="AL243" t="inlineStr">
        <is>
          <t>0</t>
        </is>
      </c>
      <c r="AM243" t="inlineStr">
        <is>
          <t>0</t>
        </is>
      </c>
      <c r="AN243" t="n">
        <v>144981</v>
      </c>
      <c r="AO243" t="n">
        <v>240000</v>
      </c>
      <c r="AP243" t="inlineStr">
        <is>
          <t>4485</t>
        </is>
      </c>
      <c r="AQ243" t="inlineStr">
        <is>
          <t>8578</t>
        </is>
      </c>
      <c r="AR243" t="inlineStr">
        <is>
          <t>49</t>
        </is>
      </c>
      <c r="AS243" t="inlineStr">
        <is>
          <t>93</t>
        </is>
      </c>
      <c r="AT243" t="inlineStr">
        <is>
          <t>75812</t>
        </is>
      </c>
      <c r="AU243" t="inlineStr">
        <is>
          <t>120000</t>
        </is>
      </c>
      <c r="AV243" t="inlineStr">
        <is>
          <t>167296</t>
        </is>
      </c>
      <c r="AW243" t="inlineStr">
        <is>
          <t>300000</t>
        </is>
      </c>
      <c r="AX243" t="inlineStr">
        <is>
          <t>213847</t>
        </is>
      </c>
      <c r="AY243" t="inlineStr">
        <is>
          <t>354000</t>
        </is>
      </c>
      <c r="AZ243" t="n">
        <v>30</v>
      </c>
      <c r="BA243" t="n">
        <v>-1022672</v>
      </c>
      <c r="BB243" t="n">
        <v>-606470</v>
      </c>
      <c r="BC243" t="inlineStr">
        <is>
          <t>0</t>
        </is>
      </c>
      <c r="BD243" t="inlineStr">
        <is>
          <t>0</t>
        </is>
      </c>
      <c r="BE243" t="n">
        <v>0</v>
      </c>
      <c r="BF243" t="inlineStr">
        <is>
          <t>144981</t>
        </is>
      </c>
      <c r="BG243" t="inlineStr">
        <is>
          <t>0</t>
        </is>
      </c>
      <c r="BH243" t="inlineStr">
        <is>
          <t>240000</t>
        </is>
      </c>
      <c r="BI243" t="inlineStr">
        <is>
          <t>0</t>
        </is>
      </c>
    </row>
    <row r="244">
      <c r="A244" t="inlineStr">
        <is>
          <t>Kenya</t>
        </is>
      </c>
      <c r="B244" t="inlineStr">
        <is>
          <t>Seagrass</t>
        </is>
      </c>
      <c r="C244" t="inlineStr">
        <is>
          <t>Conservation</t>
        </is>
      </c>
      <c r="D244" t="inlineStr"/>
      <c r="E244" t="inlineStr">
        <is>
          <t>Medium</t>
        </is>
      </c>
      <c r="F244" t="n">
        <v>2000</v>
      </c>
      <c r="G244" t="inlineStr">
        <is>
          <t>Opex breakeven</t>
        </is>
      </c>
      <c r="H244" t="n">
        <v>58606174.82755706</v>
      </c>
      <c r="I244" t="inlineStr">
        <is>
          <t>KEN</t>
        </is>
      </c>
      <c r="J244" t="n">
        <v>2000</v>
      </c>
      <c r="K244" t="inlineStr">
        <is>
          <t>Kenya Seagrass Conservation 2000</t>
        </is>
      </c>
      <c r="L244" t="inlineStr">
        <is>
          <t>2473087</t>
        </is>
      </c>
      <c r="M244" t="inlineStr">
        <is>
          <t>3517566</t>
        </is>
      </c>
      <c r="N244" t="n">
        <v>0.04219840327878106</v>
      </c>
      <c r="O244" t="n">
        <v>0.06002039905095485</v>
      </c>
      <c r="P244" t="inlineStr">
        <is>
          <t>1268720</t>
        </is>
      </c>
      <c r="Q244" t="inlineStr">
        <is>
          <t>1351267</t>
        </is>
      </c>
      <c r="R244" t="inlineStr">
        <is>
          <t>1204366</t>
        </is>
      </c>
      <c r="S244" t="inlineStr">
        <is>
          <t>2166299</t>
        </is>
      </c>
      <c r="T244" t="n">
        <v>836</v>
      </c>
      <c r="U244" t="n">
        <v>2910</v>
      </c>
      <c r="V244" t="n">
        <v>1062</v>
      </c>
      <c r="W244" t="n">
        <v>1062</v>
      </c>
      <c r="X244" t="inlineStr">
        <is>
          <t>50000</t>
        </is>
      </c>
      <c r="Y244" t="inlineStr">
        <is>
          <t>50000</t>
        </is>
      </c>
      <c r="Z244" t="inlineStr">
        <is>
          <t>629559</t>
        </is>
      </c>
      <c r="AA244" t="inlineStr">
        <is>
          <t>667067</t>
        </is>
      </c>
      <c r="AB244" t="inlineStr">
        <is>
          <t>76963</t>
        </is>
      </c>
      <c r="AC244" t="inlineStr">
        <is>
          <t>80000</t>
        </is>
      </c>
      <c r="AD244" t="inlineStr">
        <is>
          <t>249345</t>
        </is>
      </c>
      <c r="AE244" t="inlineStr">
        <is>
          <t>264200</t>
        </is>
      </c>
      <c r="AF244" t="inlineStr">
        <is>
          <t>88900</t>
        </is>
      </c>
      <c r="AG244" t="inlineStr">
        <is>
          <t>100000</t>
        </is>
      </c>
      <c r="AH244" t="inlineStr">
        <is>
          <t>129504</t>
        </is>
      </c>
      <c r="AI244" t="inlineStr">
        <is>
          <t>140000</t>
        </is>
      </c>
      <c r="AJ244" t="inlineStr">
        <is>
          <t>44450</t>
        </is>
      </c>
      <c r="AK244" t="inlineStr">
        <is>
          <t>50000</t>
        </is>
      </c>
      <c r="AL244" t="inlineStr">
        <is>
          <t>0</t>
        </is>
      </c>
      <c r="AM244" t="inlineStr">
        <is>
          <t>0</t>
        </is>
      </c>
      <c r="AN244" t="n">
        <v>144981</v>
      </c>
      <c r="AO244" t="n">
        <v>240000</v>
      </c>
      <c r="AP244" t="inlineStr">
        <is>
          <t>602183</t>
        </is>
      </c>
      <c r="AQ244" t="inlineStr">
        <is>
          <t>1151834</t>
        </is>
      </c>
      <c r="AR244" t="inlineStr">
        <is>
          <t>247</t>
        </is>
      </c>
      <c r="AS244" t="inlineStr">
        <is>
          <t>466</t>
        </is>
      </c>
      <c r="AT244" t="inlineStr">
        <is>
          <t>75812</t>
        </is>
      </c>
      <c r="AU244" t="inlineStr">
        <is>
          <t>120000</t>
        </is>
      </c>
      <c r="AV244" t="inlineStr">
        <is>
          <t>167296</t>
        </is>
      </c>
      <c r="AW244" t="inlineStr">
        <is>
          <t>300000</t>
        </is>
      </c>
      <c r="AX244" t="inlineStr">
        <is>
          <t>213847</t>
        </is>
      </c>
      <c r="AY244" t="inlineStr">
        <is>
          <t>354000</t>
        </is>
      </c>
      <c r="AZ244" t="n">
        <v>805.6282503929397</v>
      </c>
      <c r="BA244" t="n">
        <v>-2166299</v>
      </c>
      <c r="BB244" t="n">
        <v>-1204366</v>
      </c>
      <c r="BC244" t="inlineStr">
        <is>
          <t>0</t>
        </is>
      </c>
      <c r="BD244" t="inlineStr">
        <is>
          <t>0</t>
        </is>
      </c>
      <c r="BE244" t="n">
        <v>0</v>
      </c>
      <c r="BF244" t="inlineStr">
        <is>
          <t>144981</t>
        </is>
      </c>
      <c r="BG244" t="inlineStr">
        <is>
          <t>0</t>
        </is>
      </c>
      <c r="BH244" t="inlineStr">
        <is>
          <t>240000</t>
        </is>
      </c>
      <c r="BI244" t="inlineStr">
        <is>
          <t>0</t>
        </is>
      </c>
    </row>
    <row r="245">
      <c r="A245" t="inlineStr">
        <is>
          <t>Kenya</t>
        </is>
      </c>
      <c r="B245" t="inlineStr">
        <is>
          <t>Seagrass</t>
        </is>
      </c>
      <c r="C245" t="inlineStr">
        <is>
          <t>Conservation</t>
        </is>
      </c>
      <c r="D245" t="inlineStr"/>
      <c r="E245" t="inlineStr">
        <is>
          <t>Medium</t>
        </is>
      </c>
      <c r="F245" t="n">
        <v>2000</v>
      </c>
      <c r="G245" t="inlineStr">
        <is>
          <t>Market price</t>
        </is>
      </c>
      <c r="H245" t="n">
        <v>58606174.82755706</v>
      </c>
      <c r="I245" t="inlineStr">
        <is>
          <t>KEN</t>
        </is>
      </c>
      <c r="J245" t="n">
        <v>2000</v>
      </c>
      <c r="K245" t="inlineStr">
        <is>
          <t>Kenya Seagrass Conservation 2000</t>
        </is>
      </c>
      <c r="L245" t="inlineStr">
        <is>
          <t>1893328</t>
        </is>
      </c>
      <c r="M245" t="inlineStr">
        <is>
          <t>2408624</t>
        </is>
      </c>
      <c r="N245" t="n">
        <v>0.03230594737791594</v>
      </c>
      <c r="O245" t="n">
        <v>0.04109846798715563</v>
      </c>
      <c r="P245" t="inlineStr">
        <is>
          <t>1268720</t>
        </is>
      </c>
      <c r="Q245" t="inlineStr">
        <is>
          <t>1351267</t>
        </is>
      </c>
      <c r="R245" t="inlineStr">
        <is>
          <t>624607</t>
        </is>
      </c>
      <c r="S245" t="inlineStr">
        <is>
          <t>1057358</t>
        </is>
      </c>
      <c r="T245" t="n">
        <v>836</v>
      </c>
      <c r="U245" t="n">
        <v>2910</v>
      </c>
      <c r="V245" t="n">
        <v>813</v>
      </c>
      <c r="W245" t="n">
        <v>813</v>
      </c>
      <c r="X245" t="inlineStr">
        <is>
          <t>50000</t>
        </is>
      </c>
      <c r="Y245" t="inlineStr">
        <is>
          <t>50000</t>
        </is>
      </c>
      <c r="Z245" t="inlineStr">
        <is>
          <t>629559</t>
        </is>
      </c>
      <c r="AA245" t="inlineStr">
        <is>
          <t>667067</t>
        </is>
      </c>
      <c r="AB245" t="inlineStr">
        <is>
          <t>76963</t>
        </is>
      </c>
      <c r="AC245" t="inlineStr">
        <is>
          <t>80000</t>
        </is>
      </c>
      <c r="AD245" t="inlineStr">
        <is>
          <t>249345</t>
        </is>
      </c>
      <c r="AE245" t="inlineStr">
        <is>
          <t>264200</t>
        </is>
      </c>
      <c r="AF245" t="inlineStr">
        <is>
          <t>88900</t>
        </is>
      </c>
      <c r="AG245" t="inlineStr">
        <is>
          <t>100000</t>
        </is>
      </c>
      <c r="AH245" t="inlineStr">
        <is>
          <t>129504</t>
        </is>
      </c>
      <c r="AI245" t="inlineStr">
        <is>
          <t>140000</t>
        </is>
      </c>
      <c r="AJ245" t="inlineStr">
        <is>
          <t>44450</t>
        </is>
      </c>
      <c r="AK245" t="inlineStr">
        <is>
          <t>50000</t>
        </is>
      </c>
      <c r="AL245" t="inlineStr">
        <is>
          <t>0</t>
        </is>
      </c>
      <c r="AM245" t="inlineStr">
        <is>
          <t>0</t>
        </is>
      </c>
      <c r="AN245" t="n">
        <v>144981</v>
      </c>
      <c r="AO245" t="n">
        <v>240000</v>
      </c>
      <c r="AP245" t="inlineStr">
        <is>
          <t>22424</t>
        </is>
      </c>
      <c r="AQ245" t="inlineStr">
        <is>
          <t>42892</t>
        </is>
      </c>
      <c r="AR245" t="inlineStr">
        <is>
          <t>247</t>
        </is>
      </c>
      <c r="AS245" t="inlineStr">
        <is>
          <t>466</t>
        </is>
      </c>
      <c r="AT245" t="inlineStr">
        <is>
          <t>75812</t>
        </is>
      </c>
      <c r="AU245" t="inlineStr">
        <is>
          <t>120000</t>
        </is>
      </c>
      <c r="AV245" t="inlineStr">
        <is>
          <t>167296</t>
        </is>
      </c>
      <c r="AW245" t="inlineStr">
        <is>
          <t>300000</t>
        </is>
      </c>
      <c r="AX245" t="inlineStr">
        <is>
          <t>213847</t>
        </is>
      </c>
      <c r="AY245" t="inlineStr">
        <is>
          <t>354000</t>
        </is>
      </c>
      <c r="AZ245" t="n">
        <v>30</v>
      </c>
      <c r="BA245" t="n">
        <v>-1057358</v>
      </c>
      <c r="BB245" t="n">
        <v>-624607</v>
      </c>
      <c r="BC245" t="inlineStr">
        <is>
          <t>0</t>
        </is>
      </c>
      <c r="BD245" t="inlineStr">
        <is>
          <t>0</t>
        </is>
      </c>
      <c r="BE245" t="n">
        <v>0</v>
      </c>
      <c r="BF245" t="inlineStr">
        <is>
          <t>144981</t>
        </is>
      </c>
      <c r="BG245" t="inlineStr">
        <is>
          <t>0</t>
        </is>
      </c>
      <c r="BH245" t="inlineStr">
        <is>
          <t>240000</t>
        </is>
      </c>
      <c r="BI245" t="inlineStr">
        <is>
          <t>0</t>
        </is>
      </c>
    </row>
    <row r="246">
      <c r="A246" t="inlineStr">
        <is>
          <t>Kenya</t>
        </is>
      </c>
      <c r="B246" t="inlineStr">
        <is>
          <t>Seagrass</t>
        </is>
      </c>
      <c r="C246" t="inlineStr">
        <is>
          <t>Conservation</t>
        </is>
      </c>
      <c r="D246" t="inlineStr"/>
      <c r="E246" t="inlineStr">
        <is>
          <t>Large</t>
        </is>
      </c>
      <c r="F246" t="n">
        <v>4000</v>
      </c>
      <c r="G246" t="inlineStr">
        <is>
          <t>Opex breakeven</t>
        </is>
      </c>
      <c r="H246" t="n">
        <v>58606174.82755706</v>
      </c>
      <c r="I246" t="inlineStr">
        <is>
          <t>KEN</t>
        </is>
      </c>
      <c r="J246" t="n">
        <v>2000</v>
      </c>
      <c r="K246" t="inlineStr">
        <is>
          <t>Kenya Seagrass Conservation 4000</t>
        </is>
      </c>
      <c r="L246" t="inlineStr">
        <is>
          <t>2473580</t>
        </is>
      </c>
      <c r="M246" t="inlineStr">
        <is>
          <t>3518504</t>
        </is>
      </c>
      <c r="N246" t="n">
        <v>0.04220681536166227</v>
      </c>
      <c r="O246" t="n">
        <v>0.06003640419039213</v>
      </c>
      <c r="P246" t="inlineStr">
        <is>
          <t>1268720</t>
        </is>
      </c>
      <c r="Q246" t="inlineStr">
        <is>
          <t>1351267</t>
        </is>
      </c>
      <c r="R246" t="inlineStr">
        <is>
          <t>1204860</t>
        </is>
      </c>
      <c r="S246" t="inlineStr">
        <is>
          <t>2167237</t>
        </is>
      </c>
      <c r="T246" t="n">
        <v>836</v>
      </c>
      <c r="U246" t="n">
        <v>5819</v>
      </c>
      <c r="V246" t="n">
        <v>531</v>
      </c>
      <c r="W246" t="n">
        <v>531</v>
      </c>
      <c r="X246" t="inlineStr">
        <is>
          <t>50000</t>
        </is>
      </c>
      <c r="Y246" t="inlineStr">
        <is>
          <t>50000</t>
        </is>
      </c>
      <c r="Z246" t="inlineStr">
        <is>
          <t>629559</t>
        </is>
      </c>
      <c r="AA246" t="inlineStr">
        <is>
          <t>667067</t>
        </is>
      </c>
      <c r="AB246" t="inlineStr">
        <is>
          <t>76963</t>
        </is>
      </c>
      <c r="AC246" t="inlineStr">
        <is>
          <t>80000</t>
        </is>
      </c>
      <c r="AD246" t="inlineStr">
        <is>
          <t>249345</t>
        </is>
      </c>
      <c r="AE246" t="inlineStr">
        <is>
          <t>264200</t>
        </is>
      </c>
      <c r="AF246" t="inlineStr">
        <is>
          <t>88900</t>
        </is>
      </c>
      <c r="AG246" t="inlineStr">
        <is>
          <t>100000</t>
        </is>
      </c>
      <c r="AH246" t="inlineStr">
        <is>
          <t>129504</t>
        </is>
      </c>
      <c r="AI246" t="inlineStr">
        <is>
          <t>140000</t>
        </is>
      </c>
      <c r="AJ246" t="inlineStr">
        <is>
          <t>44450</t>
        </is>
      </c>
      <c r="AK246" t="inlineStr">
        <is>
          <t>50000</t>
        </is>
      </c>
      <c r="AL246" t="inlineStr">
        <is>
          <t>0</t>
        </is>
      </c>
      <c r="AM246" t="inlineStr">
        <is>
          <t>0</t>
        </is>
      </c>
      <c r="AN246" t="n">
        <v>144981</v>
      </c>
      <c r="AO246" t="n">
        <v>240000</v>
      </c>
      <c r="AP246" t="inlineStr">
        <is>
          <t>602430</t>
        </is>
      </c>
      <c r="AQ246" t="inlineStr">
        <is>
          <t>1152306</t>
        </is>
      </c>
      <c r="AR246" t="inlineStr">
        <is>
          <t>494</t>
        </is>
      </c>
      <c r="AS246" t="inlineStr">
        <is>
          <t>931</t>
        </is>
      </c>
      <c r="AT246" t="inlineStr">
        <is>
          <t>75812</t>
        </is>
      </c>
      <c r="AU246" t="inlineStr">
        <is>
          <t>120000</t>
        </is>
      </c>
      <c r="AV246" t="inlineStr">
        <is>
          <t>167296</t>
        </is>
      </c>
      <c r="AW246" t="inlineStr">
        <is>
          <t>300000</t>
        </is>
      </c>
      <c r="AX246" t="inlineStr">
        <is>
          <t>213847</t>
        </is>
      </c>
      <c r="AY246" t="inlineStr">
        <is>
          <t>354000</t>
        </is>
      </c>
      <c r="AZ246" t="n">
        <v>402.9792235629238</v>
      </c>
      <c r="BA246" t="n">
        <v>-2167237</v>
      </c>
      <c r="BB246" t="n">
        <v>-1204860</v>
      </c>
      <c r="BC246" t="inlineStr">
        <is>
          <t>0</t>
        </is>
      </c>
      <c r="BD246" t="inlineStr">
        <is>
          <t>0</t>
        </is>
      </c>
      <c r="BE246" t="n">
        <v>0</v>
      </c>
      <c r="BF246" t="inlineStr">
        <is>
          <t>144981</t>
        </is>
      </c>
      <c r="BG246" t="inlineStr">
        <is>
          <t>0</t>
        </is>
      </c>
      <c r="BH246" t="inlineStr">
        <is>
          <t>240000</t>
        </is>
      </c>
      <c r="BI246" t="inlineStr">
        <is>
          <t>0</t>
        </is>
      </c>
    </row>
    <row r="247">
      <c r="A247" t="inlineStr">
        <is>
          <t>Kenya</t>
        </is>
      </c>
      <c r="B247" t="inlineStr">
        <is>
          <t>Seagrass</t>
        </is>
      </c>
      <c r="C247" t="inlineStr">
        <is>
          <t>Conservation</t>
        </is>
      </c>
      <c r="D247" t="inlineStr"/>
      <c r="E247" t="inlineStr">
        <is>
          <t>Large</t>
        </is>
      </c>
      <c r="F247" t="n">
        <v>4000</v>
      </c>
      <c r="G247" t="inlineStr">
        <is>
          <t>Market price</t>
        </is>
      </c>
      <c r="H247" t="n">
        <v>58606174.82755706</v>
      </c>
      <c r="I247" t="inlineStr">
        <is>
          <t>KEN</t>
        </is>
      </c>
      <c r="J247" t="n">
        <v>2000</v>
      </c>
      <c r="K247" t="inlineStr">
        <is>
          <t>Kenya Seagrass Conservation 4000</t>
        </is>
      </c>
      <c r="L247" t="inlineStr">
        <is>
          <t>1915998</t>
        </is>
      </c>
      <c r="M247" t="inlineStr">
        <is>
          <t>2451982</t>
        </is>
      </c>
      <c r="N247" t="n">
        <v>0.032692766686064</v>
      </c>
      <c r="O247" t="n">
        <v>0.04183828764144252</v>
      </c>
      <c r="P247" t="inlineStr">
        <is>
          <t>1268720</t>
        </is>
      </c>
      <c r="Q247" t="inlineStr">
        <is>
          <t>1351267</t>
        </is>
      </c>
      <c r="R247" t="inlineStr">
        <is>
          <t>647278</t>
        </is>
      </c>
      <c r="S247" t="inlineStr">
        <is>
          <t>1100715</t>
        </is>
      </c>
      <c r="T247" t="n">
        <v>836</v>
      </c>
      <c r="U247" t="n">
        <v>5819</v>
      </c>
      <c r="V247" t="n">
        <v>412</v>
      </c>
      <c r="W247" t="n">
        <v>412</v>
      </c>
      <c r="X247" t="inlineStr">
        <is>
          <t>50000</t>
        </is>
      </c>
      <c r="Y247" t="inlineStr">
        <is>
          <t>50000</t>
        </is>
      </c>
      <c r="Z247" t="inlineStr">
        <is>
          <t>629559</t>
        </is>
      </c>
      <c r="AA247" t="inlineStr">
        <is>
          <t>667067</t>
        </is>
      </c>
      <c r="AB247" t="inlineStr">
        <is>
          <t>76963</t>
        </is>
      </c>
      <c r="AC247" t="inlineStr">
        <is>
          <t>80000</t>
        </is>
      </c>
      <c r="AD247" t="inlineStr">
        <is>
          <t>249345</t>
        </is>
      </c>
      <c r="AE247" t="inlineStr">
        <is>
          <t>264200</t>
        </is>
      </c>
      <c r="AF247" t="inlineStr">
        <is>
          <t>88900</t>
        </is>
      </c>
      <c r="AG247" t="inlineStr">
        <is>
          <t>100000</t>
        </is>
      </c>
      <c r="AH247" t="inlineStr">
        <is>
          <t>129504</t>
        </is>
      </c>
      <c r="AI247" t="inlineStr">
        <is>
          <t>140000</t>
        </is>
      </c>
      <c r="AJ247" t="inlineStr">
        <is>
          <t>44450</t>
        </is>
      </c>
      <c r="AK247" t="inlineStr">
        <is>
          <t>50000</t>
        </is>
      </c>
      <c r="AL247" t="inlineStr">
        <is>
          <t>0</t>
        </is>
      </c>
      <c r="AM247" t="inlineStr">
        <is>
          <t>0</t>
        </is>
      </c>
      <c r="AN247" t="n">
        <v>144981</v>
      </c>
      <c r="AO247" t="n">
        <v>240000</v>
      </c>
      <c r="AP247" t="inlineStr">
        <is>
          <t>44848</t>
        </is>
      </c>
      <c r="AQ247" t="inlineStr">
        <is>
          <t>85784</t>
        </is>
      </c>
      <c r="AR247" t="inlineStr">
        <is>
          <t>494</t>
        </is>
      </c>
      <c r="AS247" t="inlineStr">
        <is>
          <t>931</t>
        </is>
      </c>
      <c r="AT247" t="inlineStr">
        <is>
          <t>75812</t>
        </is>
      </c>
      <c r="AU247" t="inlineStr">
        <is>
          <t>120000</t>
        </is>
      </c>
      <c r="AV247" t="inlineStr">
        <is>
          <t>167296</t>
        </is>
      </c>
      <c r="AW247" t="inlineStr">
        <is>
          <t>300000</t>
        </is>
      </c>
      <c r="AX247" t="inlineStr">
        <is>
          <t>213847</t>
        </is>
      </c>
      <c r="AY247" t="inlineStr">
        <is>
          <t>354000</t>
        </is>
      </c>
      <c r="AZ247" t="n">
        <v>30</v>
      </c>
      <c r="BA247" t="n">
        <v>-1100715</v>
      </c>
      <c r="BB247" t="n">
        <v>-647278</v>
      </c>
      <c r="BC247" t="inlineStr">
        <is>
          <t>0</t>
        </is>
      </c>
      <c r="BD247" t="inlineStr">
        <is>
          <t>0</t>
        </is>
      </c>
      <c r="BE247" t="n">
        <v>0</v>
      </c>
      <c r="BF247" t="inlineStr">
        <is>
          <t>144981</t>
        </is>
      </c>
      <c r="BG247" t="inlineStr">
        <is>
          <t>0</t>
        </is>
      </c>
      <c r="BH247" t="inlineStr">
        <is>
          <t>240000</t>
        </is>
      </c>
      <c r="BI247" t="inlineStr">
        <is>
          <t>0</t>
        </is>
      </c>
    </row>
    <row r="248">
      <c r="A248" t="inlineStr">
        <is>
          <t>Kenya</t>
        </is>
      </c>
      <c r="B248" t="inlineStr">
        <is>
          <t>Salt marsh</t>
        </is>
      </c>
      <c r="C248" t="inlineStr">
        <is>
          <t>Restoration</t>
        </is>
      </c>
      <c r="D248" t="inlineStr">
        <is>
          <t>Planting</t>
        </is>
      </c>
      <c r="E248" t="inlineStr">
        <is>
          <t>Small</t>
        </is>
      </c>
      <c r="F248" t="n">
        <v>100</v>
      </c>
      <c r="G248" t="inlineStr">
        <is>
          <t>Opex breakeven</t>
        </is>
      </c>
      <c r="H248" t="n">
        <v>58606174.82755706</v>
      </c>
      <c r="I248" t="inlineStr">
        <is>
          <t>KEN</t>
        </is>
      </c>
      <c r="J248" t="n">
        <v>500</v>
      </c>
      <c r="K248" t="inlineStr">
        <is>
          <t>Kenya Salt marsh Restoration 100</t>
        </is>
      </c>
      <c r="L248" t="inlineStr">
        <is>
          <t>2584155</t>
        </is>
      </c>
      <c r="M248" t="inlineStr">
        <is>
          <t>3518295</t>
        </is>
      </c>
      <c r="N248" t="n">
        <v>0.04409356194297996</v>
      </c>
      <c r="O248" t="n">
        <v>0.06003283801326804</v>
      </c>
      <c r="P248" t="inlineStr">
        <is>
          <t>1345264</t>
        </is>
      </c>
      <c r="Q248" t="inlineStr">
        <is>
          <t>1437368</t>
        </is>
      </c>
      <c r="R248" t="inlineStr">
        <is>
          <t>1238891</t>
        </is>
      </c>
      <c r="S248" t="inlineStr">
        <is>
          <t>2080928</t>
        </is>
      </c>
      <c r="T248" t="n">
        <v>13</v>
      </c>
      <c r="U248" t="n">
        <v>5339</v>
      </c>
      <c r="V248" t="n">
        <v>605</v>
      </c>
      <c r="W248" t="n">
        <v>605</v>
      </c>
      <c r="X248" t="inlineStr">
        <is>
          <t>50000</t>
        </is>
      </c>
      <c r="Y248" t="inlineStr">
        <is>
          <t>50000</t>
        </is>
      </c>
      <c r="Z248" t="inlineStr">
        <is>
          <t>629559</t>
        </is>
      </c>
      <c r="AA248" t="inlineStr">
        <is>
          <t>667067</t>
        </is>
      </c>
      <c r="AB248" t="inlineStr">
        <is>
          <t>76963</t>
        </is>
      </c>
      <c r="AC248" t="inlineStr">
        <is>
          <t>80000</t>
        </is>
      </c>
      <c r="AD248" t="inlineStr">
        <is>
          <t>249345</t>
        </is>
      </c>
      <c r="AE248" t="inlineStr">
        <is>
          <t>264200</t>
        </is>
      </c>
      <c r="AF248" t="inlineStr">
        <is>
          <t>88900</t>
        </is>
      </c>
      <c r="AG248" t="inlineStr">
        <is>
          <t>100000</t>
        </is>
      </c>
      <c r="AH248" t="inlineStr">
        <is>
          <t>129504</t>
        </is>
      </c>
      <c r="AI248" t="inlineStr">
        <is>
          <t>140000</t>
        </is>
      </c>
      <c r="AJ248" t="inlineStr">
        <is>
          <t>44450</t>
        </is>
      </c>
      <c r="AK248" t="inlineStr">
        <is>
          <t>50000</t>
        </is>
      </c>
      <c r="AL248" t="inlineStr">
        <is>
          <t>76544</t>
        </is>
      </c>
      <c r="AM248" t="inlineStr">
        <is>
          <t>86101</t>
        </is>
      </c>
      <c r="AN248" t="n">
        <v>161974</v>
      </c>
      <c r="AO248" t="n">
        <v>260664</v>
      </c>
      <c r="AP248" t="inlineStr">
        <is>
          <t>619446</t>
        </is>
      </c>
      <c r="AQ248" t="inlineStr">
        <is>
          <t>1045409</t>
        </is>
      </c>
      <c r="AR248" t="inlineStr">
        <is>
          <t>516</t>
        </is>
      </c>
      <c r="AS248" t="inlineStr">
        <is>
          <t>854</t>
        </is>
      </c>
      <c r="AT248" t="inlineStr">
        <is>
          <t>75812</t>
        </is>
      </c>
      <c r="AU248" t="inlineStr">
        <is>
          <t>120000</t>
        </is>
      </c>
      <c r="AV248" t="inlineStr">
        <is>
          <t>167296</t>
        </is>
      </c>
      <c r="AW248" t="inlineStr">
        <is>
          <t>300000</t>
        </is>
      </c>
      <c r="AX248" t="inlineStr">
        <is>
          <t>213847</t>
        </is>
      </c>
      <c r="AY248" t="inlineStr">
        <is>
          <t>354000</t>
        </is>
      </c>
      <c r="AZ248" t="n">
        <v>417.1581178862033</v>
      </c>
      <c r="BA248" t="n">
        <v>-2080928</v>
      </c>
      <c r="BB248" t="n">
        <v>-1238891</v>
      </c>
      <c r="BC248" t="inlineStr">
        <is>
          <t>0</t>
        </is>
      </c>
      <c r="BD248" t="inlineStr">
        <is>
          <t>0</t>
        </is>
      </c>
      <c r="BE248" t="n">
        <v>0</v>
      </c>
      <c r="BF248" t="inlineStr">
        <is>
          <t>144981</t>
        </is>
      </c>
      <c r="BG248" t="inlineStr">
        <is>
          <t>16993</t>
        </is>
      </c>
      <c r="BH248" t="inlineStr">
        <is>
          <t>240000</t>
        </is>
      </c>
      <c r="BI248" t="inlineStr">
        <is>
          <t>20664</t>
        </is>
      </c>
    </row>
    <row r="249">
      <c r="A249" t="inlineStr">
        <is>
          <t>Kenya</t>
        </is>
      </c>
      <c r="B249" t="inlineStr">
        <is>
          <t>Salt marsh</t>
        </is>
      </c>
      <c r="C249" t="inlineStr">
        <is>
          <t>Restoration</t>
        </is>
      </c>
      <c r="D249" t="inlineStr">
        <is>
          <t>Hydrology</t>
        </is>
      </c>
      <c r="E249" t="inlineStr">
        <is>
          <t>Small</t>
        </is>
      </c>
      <c r="F249" t="n">
        <v>100</v>
      </c>
      <c r="G249" t="inlineStr">
        <is>
          <t>Opex breakeven</t>
        </is>
      </c>
      <c r="H249" t="n">
        <v>58606174.82755706</v>
      </c>
      <c r="I249" t="inlineStr">
        <is>
          <t>KEN</t>
        </is>
      </c>
      <c r="J249" t="n">
        <v>500</v>
      </c>
      <c r="K249" t="inlineStr">
        <is>
          <t>Kenya Salt marsh Restoration 100</t>
        </is>
      </c>
      <c r="L249" t="inlineStr">
        <is>
          <t>2604309</t>
        </is>
      </c>
      <c r="M249" t="inlineStr">
        <is>
          <t>3543107</t>
        </is>
      </c>
      <c r="N249" t="n">
        <v>0.04443745062125151</v>
      </c>
      <c r="O249" t="n">
        <v>0.06045620637117584</v>
      </c>
      <c r="P249" t="inlineStr">
        <is>
          <t>1359042</t>
        </is>
      </c>
      <c r="Q249" t="inlineStr">
        <is>
          <t>1452866</t>
        </is>
      </c>
      <c r="R249" t="inlineStr">
        <is>
          <t>1245267</t>
        </is>
      </c>
      <c r="S249" t="inlineStr">
        <is>
          <t>2090241</t>
        </is>
      </c>
      <c r="T249" t="n">
        <v>13</v>
      </c>
      <c r="U249" t="n">
        <v>6673</v>
      </c>
      <c r="V249" t="n">
        <v>488</v>
      </c>
      <c r="W249" t="n">
        <v>488</v>
      </c>
      <c r="X249" t="inlineStr">
        <is>
          <t>50000</t>
        </is>
      </c>
      <c r="Y249" t="inlineStr">
        <is>
          <t>50000</t>
        </is>
      </c>
      <c r="Z249" t="inlineStr">
        <is>
          <t>629559</t>
        </is>
      </c>
      <c r="AA249" t="inlineStr">
        <is>
          <t>667067</t>
        </is>
      </c>
      <c r="AB249" t="inlineStr">
        <is>
          <t>76963</t>
        </is>
      </c>
      <c r="AC249" t="inlineStr">
        <is>
          <t>80000</t>
        </is>
      </c>
      <c r="AD249" t="inlineStr">
        <is>
          <t>249345</t>
        </is>
      </c>
      <c r="AE249" t="inlineStr">
        <is>
          <t>264200</t>
        </is>
      </c>
      <c r="AF249" t="inlineStr">
        <is>
          <t>88900</t>
        </is>
      </c>
      <c r="AG249" t="inlineStr">
        <is>
          <t>100000</t>
        </is>
      </c>
      <c r="AH249" t="inlineStr">
        <is>
          <t>129504</t>
        </is>
      </c>
      <c r="AI249" t="inlineStr">
        <is>
          <t>140000</t>
        </is>
      </c>
      <c r="AJ249" t="inlineStr">
        <is>
          <t>44450</t>
        </is>
      </c>
      <c r="AK249" t="inlineStr">
        <is>
          <t>50000</t>
        </is>
      </c>
      <c r="AL249" t="inlineStr">
        <is>
          <t>90322</t>
        </is>
      </c>
      <c r="AM249" t="inlineStr">
        <is>
          <t>101600</t>
        </is>
      </c>
      <c r="AN249" t="n">
        <v>165033</v>
      </c>
      <c r="AO249" t="n">
        <v>264384</v>
      </c>
      <c r="AP249" t="inlineStr">
        <is>
          <t>622633</t>
        </is>
      </c>
      <c r="AQ249" t="inlineStr">
        <is>
          <t>1050789</t>
        </is>
      </c>
      <c r="AR249" t="inlineStr">
        <is>
          <t>645</t>
        </is>
      </c>
      <c r="AS249" t="inlineStr">
        <is>
          <t>1068</t>
        </is>
      </c>
      <c r="AT249" t="inlineStr">
        <is>
          <t>75812</t>
        </is>
      </c>
      <c r="AU249" t="inlineStr">
        <is>
          <t>120000</t>
        </is>
      </c>
      <c r="AV249" t="inlineStr">
        <is>
          <t>167296</t>
        </is>
      </c>
      <c r="AW249" t="inlineStr">
        <is>
          <t>300000</t>
        </is>
      </c>
      <c r="AX249" t="inlineStr">
        <is>
          <t>213847</t>
        </is>
      </c>
      <c r="AY249" t="inlineStr">
        <is>
          <t>354000</t>
        </is>
      </c>
      <c r="AZ249" t="n">
        <v>335.4439163702814</v>
      </c>
      <c r="BA249" t="n">
        <v>-2090241</v>
      </c>
      <c r="BB249" t="n">
        <v>-1245267</v>
      </c>
      <c r="BC249" t="inlineStr">
        <is>
          <t>0</t>
        </is>
      </c>
      <c r="BD249" t="inlineStr">
        <is>
          <t>0</t>
        </is>
      </c>
      <c r="BE249" t="n">
        <v>0</v>
      </c>
      <c r="BF249" t="inlineStr">
        <is>
          <t>144981</t>
        </is>
      </c>
      <c r="BG249" t="inlineStr">
        <is>
          <t>20052</t>
        </is>
      </c>
      <c r="BH249" t="inlineStr">
        <is>
          <t>240000</t>
        </is>
      </c>
      <c r="BI249" t="inlineStr">
        <is>
          <t>24384</t>
        </is>
      </c>
    </row>
    <row r="250">
      <c r="A250" t="inlineStr">
        <is>
          <t>Kenya</t>
        </is>
      </c>
      <c r="B250" t="inlineStr">
        <is>
          <t>Salt marsh</t>
        </is>
      </c>
      <c r="C250" t="inlineStr">
        <is>
          <t>Restoration</t>
        </is>
      </c>
      <c r="D250" t="inlineStr">
        <is>
          <t>Planting</t>
        </is>
      </c>
      <c r="E250" t="inlineStr">
        <is>
          <t>Small</t>
        </is>
      </c>
      <c r="F250" t="n">
        <v>100</v>
      </c>
      <c r="G250" t="inlineStr">
        <is>
          <t>Market price</t>
        </is>
      </c>
      <c r="H250" t="n">
        <v>58606174.82755706</v>
      </c>
      <c r="I250" t="inlineStr">
        <is>
          <t>KEN</t>
        </is>
      </c>
      <c r="J250" t="n">
        <v>500</v>
      </c>
      <c r="K250" t="inlineStr">
        <is>
          <t>Kenya Salt marsh Restoration 100</t>
        </is>
      </c>
      <c r="L250" t="inlineStr">
        <is>
          <t>2009257</t>
        </is>
      </c>
      <c r="M250" t="inlineStr">
        <is>
          <t>2548067</t>
        </is>
      </c>
      <c r="N250" t="n">
        <v>0.03428404952058452</v>
      </c>
      <c r="O250" t="n">
        <v>0.04347779065085613</v>
      </c>
      <c r="P250" t="inlineStr">
        <is>
          <t>1345264</t>
        </is>
      </c>
      <c r="Q250" t="inlineStr">
        <is>
          <t>1437368</t>
        </is>
      </c>
      <c r="R250" t="inlineStr">
        <is>
          <t>663993</t>
        </is>
      </c>
      <c r="S250" t="inlineStr">
        <is>
          <t>1110699</t>
        </is>
      </c>
      <c r="T250" t="n">
        <v>13</v>
      </c>
      <c r="U250" t="n">
        <v>5339</v>
      </c>
      <c r="V250" t="n">
        <v>470</v>
      </c>
      <c r="W250" t="n">
        <v>470</v>
      </c>
      <c r="X250" t="inlineStr">
        <is>
          <t>50000</t>
        </is>
      </c>
      <c r="Y250" t="inlineStr">
        <is>
          <t>50000</t>
        </is>
      </c>
      <c r="Z250" t="inlineStr">
        <is>
          <t>629559</t>
        </is>
      </c>
      <c r="AA250" t="inlineStr">
        <is>
          <t>667067</t>
        </is>
      </c>
      <c r="AB250" t="inlineStr">
        <is>
          <t>76963</t>
        </is>
      </c>
      <c r="AC250" t="inlineStr">
        <is>
          <t>80000</t>
        </is>
      </c>
      <c r="AD250" t="inlineStr">
        <is>
          <t>249345</t>
        </is>
      </c>
      <c r="AE250" t="inlineStr">
        <is>
          <t>264200</t>
        </is>
      </c>
      <c r="AF250" t="inlineStr">
        <is>
          <t>88900</t>
        </is>
      </c>
      <c r="AG250" t="inlineStr">
        <is>
          <t>100000</t>
        </is>
      </c>
      <c r="AH250" t="inlineStr">
        <is>
          <t>129504</t>
        </is>
      </c>
      <c r="AI250" t="inlineStr">
        <is>
          <t>140000</t>
        </is>
      </c>
      <c r="AJ250" t="inlineStr">
        <is>
          <t>44450</t>
        </is>
      </c>
      <c r="AK250" t="inlineStr">
        <is>
          <t>50000</t>
        </is>
      </c>
      <c r="AL250" t="inlineStr">
        <is>
          <t>76544</t>
        </is>
      </c>
      <c r="AM250" t="inlineStr">
        <is>
          <t>86101</t>
        </is>
      </c>
      <c r="AN250" t="n">
        <v>161974</v>
      </c>
      <c r="AO250" t="n">
        <v>260664</v>
      </c>
      <c r="AP250" t="inlineStr">
        <is>
          <t>44548</t>
        </is>
      </c>
      <c r="AQ250" t="inlineStr">
        <is>
          <t>75181</t>
        </is>
      </c>
      <c r="AR250" t="inlineStr">
        <is>
          <t>516</t>
        </is>
      </c>
      <c r="AS250" t="inlineStr">
        <is>
          <t>854</t>
        </is>
      </c>
      <c r="AT250" t="inlineStr">
        <is>
          <t>75812</t>
        </is>
      </c>
      <c r="AU250" t="inlineStr">
        <is>
          <t>120000</t>
        </is>
      </c>
      <c r="AV250" t="inlineStr">
        <is>
          <t>167296</t>
        </is>
      </c>
      <c r="AW250" t="inlineStr">
        <is>
          <t>300000</t>
        </is>
      </c>
      <c r="AX250" t="inlineStr">
        <is>
          <t>213847</t>
        </is>
      </c>
      <c r="AY250" t="inlineStr">
        <is>
          <t>354000</t>
        </is>
      </c>
      <c r="AZ250" t="n">
        <v>30</v>
      </c>
      <c r="BA250" t="n">
        <v>-1110699</v>
      </c>
      <c r="BB250" t="n">
        <v>-663993</v>
      </c>
      <c r="BC250" t="inlineStr">
        <is>
          <t>0</t>
        </is>
      </c>
      <c r="BD250" t="inlineStr">
        <is>
          <t>0</t>
        </is>
      </c>
      <c r="BE250" t="n">
        <v>0</v>
      </c>
      <c r="BF250" t="inlineStr">
        <is>
          <t>144981</t>
        </is>
      </c>
      <c r="BG250" t="inlineStr">
        <is>
          <t>16993</t>
        </is>
      </c>
      <c r="BH250" t="inlineStr">
        <is>
          <t>240000</t>
        </is>
      </c>
      <c r="BI250" t="inlineStr">
        <is>
          <t>20664</t>
        </is>
      </c>
    </row>
    <row r="251">
      <c r="A251" t="inlineStr">
        <is>
          <t>Kenya</t>
        </is>
      </c>
      <c r="B251" t="inlineStr">
        <is>
          <t>Salt marsh</t>
        </is>
      </c>
      <c r="C251" t="inlineStr">
        <is>
          <t>Restoration</t>
        </is>
      </c>
      <c r="D251" t="inlineStr">
        <is>
          <t>Hydrology</t>
        </is>
      </c>
      <c r="E251" t="inlineStr">
        <is>
          <t>Small</t>
        </is>
      </c>
      <c r="F251" t="n">
        <v>100</v>
      </c>
      <c r="G251" t="inlineStr">
        <is>
          <t>Market price</t>
        </is>
      </c>
      <c r="H251" t="n">
        <v>58606174.82755706</v>
      </c>
      <c r="I251" t="inlineStr">
        <is>
          <t>KEN</t>
        </is>
      </c>
      <c r="J251" t="n">
        <v>500</v>
      </c>
      <c r="K251" t="inlineStr">
        <is>
          <t>Kenya Salt marsh Restoration 100</t>
        </is>
      </c>
      <c r="L251" t="inlineStr">
        <is>
          <t>2037360</t>
        </is>
      </c>
      <c r="M251" t="inlineStr">
        <is>
          <t>2586294</t>
        </is>
      </c>
      <c r="N251" t="n">
        <v>0.03476357237091028</v>
      </c>
      <c r="O251" t="n">
        <v>0.04413005980359437</v>
      </c>
      <c r="P251" t="inlineStr">
        <is>
          <t>1359042</t>
        </is>
      </c>
      <c r="Q251" t="inlineStr">
        <is>
          <t>1452866</t>
        </is>
      </c>
      <c r="R251" t="inlineStr">
        <is>
          <t>678318</t>
        </is>
      </c>
      <c r="S251" t="inlineStr">
        <is>
          <t>1133428</t>
        </is>
      </c>
      <c r="T251" t="n">
        <v>13</v>
      </c>
      <c r="U251" t="n">
        <v>6673</v>
      </c>
      <c r="V251" t="n">
        <v>382</v>
      </c>
      <c r="W251" t="n">
        <v>382</v>
      </c>
      <c r="X251" t="inlineStr">
        <is>
          <t>50000</t>
        </is>
      </c>
      <c r="Y251" t="inlineStr">
        <is>
          <t>50000</t>
        </is>
      </c>
      <c r="Z251" t="inlineStr">
        <is>
          <t>629559</t>
        </is>
      </c>
      <c r="AA251" t="inlineStr">
        <is>
          <t>667067</t>
        </is>
      </c>
      <c r="AB251" t="inlineStr">
        <is>
          <t>76963</t>
        </is>
      </c>
      <c r="AC251" t="inlineStr">
        <is>
          <t>80000</t>
        </is>
      </c>
      <c r="AD251" t="inlineStr">
        <is>
          <t>249345</t>
        </is>
      </c>
      <c r="AE251" t="inlineStr">
        <is>
          <t>264200</t>
        </is>
      </c>
      <c r="AF251" t="inlineStr">
        <is>
          <t>88900</t>
        </is>
      </c>
      <c r="AG251" t="inlineStr">
        <is>
          <t>100000</t>
        </is>
      </c>
      <c r="AH251" t="inlineStr">
        <is>
          <t>129504</t>
        </is>
      </c>
      <c r="AI251" t="inlineStr">
        <is>
          <t>140000</t>
        </is>
      </c>
      <c r="AJ251" t="inlineStr">
        <is>
          <t>44450</t>
        </is>
      </c>
      <c r="AK251" t="inlineStr">
        <is>
          <t>50000</t>
        </is>
      </c>
      <c r="AL251" t="inlineStr">
        <is>
          <t>90322</t>
        </is>
      </c>
      <c r="AM251" t="inlineStr">
        <is>
          <t>101600</t>
        </is>
      </c>
      <c r="AN251" t="n">
        <v>165033</v>
      </c>
      <c r="AO251" t="n">
        <v>264384</v>
      </c>
      <c r="AP251" t="inlineStr">
        <is>
          <t>55684</t>
        </is>
      </c>
      <c r="AQ251" t="inlineStr">
        <is>
          <t>93976</t>
        </is>
      </c>
      <c r="AR251" t="inlineStr">
        <is>
          <t>645</t>
        </is>
      </c>
      <c r="AS251" t="inlineStr">
        <is>
          <t>1068</t>
        </is>
      </c>
      <c r="AT251" t="inlineStr">
        <is>
          <t>75812</t>
        </is>
      </c>
      <c r="AU251" t="inlineStr">
        <is>
          <t>120000</t>
        </is>
      </c>
      <c r="AV251" t="inlineStr">
        <is>
          <t>167296</t>
        </is>
      </c>
      <c r="AW251" t="inlineStr">
        <is>
          <t>300000</t>
        </is>
      </c>
      <c r="AX251" t="inlineStr">
        <is>
          <t>213847</t>
        </is>
      </c>
      <c r="AY251" t="inlineStr">
        <is>
          <t>354000</t>
        </is>
      </c>
      <c r="AZ251" t="n">
        <v>30</v>
      </c>
      <c r="BA251" t="n">
        <v>-1133428</v>
      </c>
      <c r="BB251" t="n">
        <v>-678318</v>
      </c>
      <c r="BC251" t="inlineStr">
        <is>
          <t>0</t>
        </is>
      </c>
      <c r="BD251" t="inlineStr">
        <is>
          <t>0</t>
        </is>
      </c>
      <c r="BE251" t="n">
        <v>0</v>
      </c>
      <c r="BF251" t="inlineStr">
        <is>
          <t>144981</t>
        </is>
      </c>
      <c r="BG251" t="inlineStr">
        <is>
          <t>20052</t>
        </is>
      </c>
      <c r="BH251" t="inlineStr">
        <is>
          <t>240000</t>
        </is>
      </c>
      <c r="BI251" t="inlineStr">
        <is>
          <t>24384</t>
        </is>
      </c>
    </row>
    <row r="252">
      <c r="A252" t="inlineStr">
        <is>
          <t>Kenya</t>
        </is>
      </c>
      <c r="B252" t="inlineStr">
        <is>
          <t>Salt marsh</t>
        </is>
      </c>
      <c r="C252" t="inlineStr">
        <is>
          <t>Restoration</t>
        </is>
      </c>
      <c r="D252" t="inlineStr">
        <is>
          <t>Planting</t>
        </is>
      </c>
      <c r="E252" t="inlineStr">
        <is>
          <t>Medium</t>
        </is>
      </c>
      <c r="F252" t="n">
        <v>500</v>
      </c>
      <c r="G252" t="inlineStr">
        <is>
          <t>Opex breakeven</t>
        </is>
      </c>
      <c r="H252" t="n">
        <v>58606174.82755706</v>
      </c>
      <c r="I252" t="inlineStr">
        <is>
          <t>KEN</t>
        </is>
      </c>
      <c r="J252" t="n">
        <v>500</v>
      </c>
      <c r="K252" t="inlineStr">
        <is>
          <t>Kenya Salt marsh Restoration 500</t>
        </is>
      </c>
      <c r="L252" t="inlineStr">
        <is>
          <t>3019594</t>
        </is>
      </c>
      <c r="M252" t="inlineStr">
        <is>
          <t>4075421</t>
        </is>
      </c>
      <c r="N252" t="n">
        <v>0.05152347869289986</v>
      </c>
      <c r="O252" t="n">
        <v>0.06953910593877741</v>
      </c>
      <c r="P252" t="inlineStr">
        <is>
          <t>1644079</t>
        </is>
      </c>
      <c r="Q252" t="inlineStr">
        <is>
          <t>1781773</t>
        </is>
      </c>
      <c r="R252" t="inlineStr">
        <is>
          <t>1375515</t>
        </is>
      </c>
      <c r="S252" t="inlineStr">
        <is>
          <t>2293648</t>
        </is>
      </c>
      <c r="T252" t="n">
        <v>13</v>
      </c>
      <c r="U252" t="n">
        <v>26026</v>
      </c>
      <c r="V252" t="n">
        <v>145</v>
      </c>
      <c r="W252" t="n">
        <v>145</v>
      </c>
      <c r="X252" t="inlineStr">
        <is>
          <t>50000</t>
        </is>
      </c>
      <c r="Y252" t="inlineStr">
        <is>
          <t>50000</t>
        </is>
      </c>
      <c r="Z252" t="inlineStr">
        <is>
          <t>629559</t>
        </is>
      </c>
      <c r="AA252" t="inlineStr">
        <is>
          <t>667067</t>
        </is>
      </c>
      <c r="AB252" t="inlineStr">
        <is>
          <t>76963</t>
        </is>
      </c>
      <c r="AC252" t="inlineStr">
        <is>
          <t>80000</t>
        </is>
      </c>
      <c r="AD252" t="inlineStr">
        <is>
          <t>249345</t>
        </is>
      </c>
      <c r="AE252" t="inlineStr">
        <is>
          <t>264200</t>
        </is>
      </c>
      <c r="AF252" t="inlineStr">
        <is>
          <t>88900</t>
        </is>
      </c>
      <c r="AG252" t="inlineStr">
        <is>
          <t>100000</t>
        </is>
      </c>
      <c r="AH252" t="inlineStr">
        <is>
          <t>129504</t>
        </is>
      </c>
      <c r="AI252" t="inlineStr">
        <is>
          <t>140000</t>
        </is>
      </c>
      <c r="AJ252" t="inlineStr">
        <is>
          <t>44450</t>
        </is>
      </c>
      <c r="AK252" t="inlineStr">
        <is>
          <t>50000</t>
        </is>
      </c>
      <c r="AL252" t="inlineStr">
        <is>
          <t>375359</t>
        </is>
      </c>
      <c r="AM252" t="inlineStr">
        <is>
          <t>430506</t>
        </is>
      </c>
      <c r="AN252" t="n">
        <v>228313</v>
      </c>
      <c r="AO252" t="n">
        <v>343322</v>
      </c>
      <c r="AP252" t="inlineStr">
        <is>
          <t>687757</t>
        </is>
      </c>
      <c r="AQ252" t="inlineStr">
        <is>
          <t>1172162</t>
        </is>
      </c>
      <c r="AR252" t="inlineStr">
        <is>
          <t>2489</t>
        </is>
      </c>
      <c r="AS252" t="inlineStr">
        <is>
          <t>4164</t>
        </is>
      </c>
      <c r="AT252" t="inlineStr">
        <is>
          <t>75812</t>
        </is>
      </c>
      <c r="AU252" t="inlineStr">
        <is>
          <t>120000</t>
        </is>
      </c>
      <c r="AV252" t="inlineStr">
        <is>
          <t>167296</t>
        </is>
      </c>
      <c r="AW252" t="inlineStr">
        <is>
          <t>300000</t>
        </is>
      </c>
      <c r="AX252" t="inlineStr">
        <is>
          <t>213847</t>
        </is>
      </c>
      <c r="AY252" t="inlineStr">
        <is>
          <t>354000</t>
        </is>
      </c>
      <c r="AZ252" t="n">
        <v>95.61493648397321</v>
      </c>
      <c r="BA252" t="n">
        <v>-2293648</v>
      </c>
      <c r="BB252" t="n">
        <v>-1375515</v>
      </c>
      <c r="BC252" t="inlineStr">
        <is>
          <t>0</t>
        </is>
      </c>
      <c r="BD252" t="inlineStr">
        <is>
          <t>0</t>
        </is>
      </c>
      <c r="BE252" t="n">
        <v>0</v>
      </c>
      <c r="BF252" t="inlineStr">
        <is>
          <t>144981</t>
        </is>
      </c>
      <c r="BG252" t="inlineStr">
        <is>
          <t>83332</t>
        </is>
      </c>
      <c r="BH252" t="inlineStr">
        <is>
          <t>240000</t>
        </is>
      </c>
      <c r="BI252" t="inlineStr">
        <is>
          <t>103322</t>
        </is>
      </c>
    </row>
    <row r="253">
      <c r="A253" t="inlineStr">
        <is>
          <t>Kenya</t>
        </is>
      </c>
      <c r="B253" t="inlineStr">
        <is>
          <t>Salt marsh</t>
        </is>
      </c>
      <c r="C253" t="inlineStr">
        <is>
          <t>Restoration</t>
        </is>
      </c>
      <c r="D253" t="inlineStr">
        <is>
          <t>Hydrology</t>
        </is>
      </c>
      <c r="E253" t="inlineStr">
        <is>
          <t>Medium</t>
        </is>
      </c>
      <c r="F253" t="n">
        <v>500</v>
      </c>
      <c r="G253" t="inlineStr">
        <is>
          <t>Opex breakeven</t>
        </is>
      </c>
      <c r="H253" t="n">
        <v>58606174.82755706</v>
      </c>
      <c r="I253" t="inlineStr">
        <is>
          <t>KEN</t>
        </is>
      </c>
      <c r="J253" t="n">
        <v>500</v>
      </c>
      <c r="K253" t="inlineStr">
        <is>
          <t>Kenya Salt marsh Restoration 500</t>
        </is>
      </c>
      <c r="L253" t="inlineStr">
        <is>
          <t>3118402</t>
        </is>
      </c>
      <c r="M253" t="inlineStr">
        <is>
          <t>4199176</t>
        </is>
      </c>
      <c r="N253" t="n">
        <v>0.05320944438321718</v>
      </c>
      <c r="O253" t="n">
        <v>0.071650743498542</v>
      </c>
      <c r="P253" t="inlineStr">
        <is>
          <t>1711644</t>
        </is>
      </c>
      <c r="Q253" t="inlineStr">
        <is>
          <t>1859264</t>
        </is>
      </c>
      <c r="R253" t="inlineStr">
        <is>
          <t>1406759</t>
        </is>
      </c>
      <c r="S253" t="inlineStr">
        <is>
          <t>2339911</t>
        </is>
      </c>
      <c r="T253" t="n">
        <v>13</v>
      </c>
      <c r="U253" t="n">
        <v>32533</v>
      </c>
      <c r="V253" t="n">
        <v>120</v>
      </c>
      <c r="W253" t="n">
        <v>120</v>
      </c>
      <c r="X253" t="inlineStr">
        <is>
          <t>50000</t>
        </is>
      </c>
      <c r="Y253" t="inlineStr">
        <is>
          <t>50000</t>
        </is>
      </c>
      <c r="Z253" t="inlineStr">
        <is>
          <t>629559</t>
        </is>
      </c>
      <c r="AA253" t="inlineStr">
        <is>
          <t>667067</t>
        </is>
      </c>
      <c r="AB253" t="inlineStr">
        <is>
          <t>76963</t>
        </is>
      </c>
      <c r="AC253" t="inlineStr">
        <is>
          <t>80000</t>
        </is>
      </c>
      <c r="AD253" t="inlineStr">
        <is>
          <t>249345</t>
        </is>
      </c>
      <c r="AE253" t="inlineStr">
        <is>
          <t>264200</t>
        </is>
      </c>
      <c r="AF253" t="inlineStr">
        <is>
          <t>88900</t>
        </is>
      </c>
      <c r="AG253" t="inlineStr">
        <is>
          <t>100000</t>
        </is>
      </c>
      <c r="AH253" t="inlineStr">
        <is>
          <t>129504</t>
        </is>
      </c>
      <c r="AI253" t="inlineStr">
        <is>
          <t>140000</t>
        </is>
      </c>
      <c r="AJ253" t="inlineStr">
        <is>
          <t>44450</t>
        </is>
      </c>
      <c r="AK253" t="inlineStr">
        <is>
          <t>50000</t>
        </is>
      </c>
      <c r="AL253" t="inlineStr">
        <is>
          <t>442923</t>
        </is>
      </c>
      <c r="AM253" t="inlineStr">
        <is>
          <t>507998</t>
        </is>
      </c>
      <c r="AN253" t="n">
        <v>243313</v>
      </c>
      <c r="AO253" t="n">
        <v>361919</v>
      </c>
      <c r="AP253" t="inlineStr">
        <is>
          <t>703379</t>
        </is>
      </c>
      <c r="AQ253" t="inlineStr">
        <is>
          <t>1198787</t>
        </is>
      </c>
      <c r="AR253" t="inlineStr">
        <is>
          <t>3111</t>
        </is>
      </c>
      <c r="AS253" t="inlineStr">
        <is>
          <t>5205</t>
        </is>
      </c>
      <c r="AT253" t="inlineStr">
        <is>
          <t>75812</t>
        </is>
      </c>
      <c r="AU253" t="inlineStr">
        <is>
          <t>120000</t>
        </is>
      </c>
      <c r="AV253" t="inlineStr">
        <is>
          <t>167296</t>
        </is>
      </c>
      <c r="AW253" t="inlineStr">
        <is>
          <t>300000</t>
        </is>
      </c>
      <c r="AX253" t="inlineStr">
        <is>
          <t>213847</t>
        </is>
      </c>
      <c r="AY253" t="inlineStr">
        <is>
          <t>354000</t>
        </is>
      </c>
      <c r="AZ253" t="n">
        <v>78.22941947954301</v>
      </c>
      <c r="BA253" t="n">
        <v>-2339911</v>
      </c>
      <c r="BB253" t="n">
        <v>-1406759</v>
      </c>
      <c r="BC253" t="inlineStr">
        <is>
          <t>0</t>
        </is>
      </c>
      <c r="BD253" t="inlineStr">
        <is>
          <t>0</t>
        </is>
      </c>
      <c r="BE253" t="n">
        <v>0</v>
      </c>
      <c r="BF253" t="inlineStr">
        <is>
          <t>144981</t>
        </is>
      </c>
      <c r="BG253" t="inlineStr">
        <is>
          <t>98332</t>
        </is>
      </c>
      <c r="BH253" t="inlineStr">
        <is>
          <t>240000</t>
        </is>
      </c>
      <c r="BI253" t="inlineStr">
        <is>
          <t>121919</t>
        </is>
      </c>
    </row>
    <row r="254">
      <c r="A254" t="inlineStr">
        <is>
          <t>Kenya</t>
        </is>
      </c>
      <c r="B254" t="inlineStr">
        <is>
          <t>Salt marsh</t>
        </is>
      </c>
      <c r="C254" t="inlineStr">
        <is>
          <t>Restoration</t>
        </is>
      </c>
      <c r="D254" t="inlineStr">
        <is>
          <t>Planting</t>
        </is>
      </c>
      <c r="E254" t="inlineStr">
        <is>
          <t>Medium</t>
        </is>
      </c>
      <c r="F254" t="n">
        <v>500</v>
      </c>
      <c r="G254" t="inlineStr">
        <is>
          <t>Market price</t>
        </is>
      </c>
      <c r="H254" t="n">
        <v>58606174.82755706</v>
      </c>
      <c r="I254" t="inlineStr">
        <is>
          <t>KEN</t>
        </is>
      </c>
      <c r="J254" t="n">
        <v>500</v>
      </c>
      <c r="K254" t="inlineStr">
        <is>
          <t>Kenya Salt marsh Restoration 500</t>
        </is>
      </c>
      <c r="L254" t="inlineStr">
        <is>
          <t>2547626</t>
        </is>
      </c>
      <c r="M254" t="inlineStr">
        <is>
          <t>3271035</t>
        </is>
      </c>
      <c r="N254" t="n">
        <v>0.04347026584649383</v>
      </c>
      <c r="O254" t="n">
        <v>0.055813828655849</v>
      </c>
      <c r="P254" t="inlineStr">
        <is>
          <t>1644079</t>
        </is>
      </c>
      <c r="Q254" t="inlineStr">
        <is>
          <t>1781773</t>
        </is>
      </c>
      <c r="R254" t="inlineStr">
        <is>
          <t>903547</t>
        </is>
      </c>
      <c r="S254" t="inlineStr">
        <is>
          <t>1489261</t>
        </is>
      </c>
      <c r="T254" t="n">
        <v>13</v>
      </c>
      <c r="U254" t="n">
        <v>26026</v>
      </c>
      <c r="V254" t="n">
        <v>122</v>
      </c>
      <c r="W254" t="n">
        <v>122</v>
      </c>
      <c r="X254" t="inlineStr">
        <is>
          <t>50000</t>
        </is>
      </c>
      <c r="Y254" t="inlineStr">
        <is>
          <t>50000</t>
        </is>
      </c>
      <c r="Z254" t="inlineStr">
        <is>
          <t>629559</t>
        </is>
      </c>
      <c r="AA254" t="inlineStr">
        <is>
          <t>667067</t>
        </is>
      </c>
      <c r="AB254" t="inlineStr">
        <is>
          <t>76963</t>
        </is>
      </c>
      <c r="AC254" t="inlineStr">
        <is>
          <t>80000</t>
        </is>
      </c>
      <c r="AD254" t="inlineStr">
        <is>
          <t>249345</t>
        </is>
      </c>
      <c r="AE254" t="inlineStr">
        <is>
          <t>264200</t>
        </is>
      </c>
      <c r="AF254" t="inlineStr">
        <is>
          <t>88900</t>
        </is>
      </c>
      <c r="AG254" t="inlineStr">
        <is>
          <t>100000</t>
        </is>
      </c>
      <c r="AH254" t="inlineStr">
        <is>
          <t>129504</t>
        </is>
      </c>
      <c r="AI254" t="inlineStr">
        <is>
          <t>140000</t>
        </is>
      </c>
      <c r="AJ254" t="inlineStr">
        <is>
          <t>44450</t>
        </is>
      </c>
      <c r="AK254" t="inlineStr">
        <is>
          <t>50000</t>
        </is>
      </c>
      <c r="AL254" t="inlineStr">
        <is>
          <t>375359</t>
        </is>
      </c>
      <c r="AM254" t="inlineStr">
        <is>
          <t>430506</t>
        </is>
      </c>
      <c r="AN254" t="n">
        <v>228313</v>
      </c>
      <c r="AO254" t="n">
        <v>343322</v>
      </c>
      <c r="AP254" t="inlineStr">
        <is>
          <t>215790</t>
        </is>
      </c>
      <c r="AQ254" t="inlineStr">
        <is>
          <t>367776</t>
        </is>
      </c>
      <c r="AR254" t="inlineStr">
        <is>
          <t>2489</t>
        </is>
      </c>
      <c r="AS254" t="inlineStr">
        <is>
          <t>4164</t>
        </is>
      </c>
      <c r="AT254" t="inlineStr">
        <is>
          <t>75812</t>
        </is>
      </c>
      <c r="AU254" t="inlineStr">
        <is>
          <t>120000</t>
        </is>
      </c>
      <c r="AV254" t="inlineStr">
        <is>
          <t>167296</t>
        </is>
      </c>
      <c r="AW254" t="inlineStr">
        <is>
          <t>300000</t>
        </is>
      </c>
      <c r="AX254" t="inlineStr">
        <is>
          <t>213847</t>
        </is>
      </c>
      <c r="AY254" t="inlineStr">
        <is>
          <t>354000</t>
        </is>
      </c>
      <c r="AZ254" t="n">
        <v>30</v>
      </c>
      <c r="BA254" t="n">
        <v>-1489261</v>
      </c>
      <c r="BB254" t="n">
        <v>-903547</v>
      </c>
      <c r="BC254" t="inlineStr">
        <is>
          <t>0</t>
        </is>
      </c>
      <c r="BD254" t="inlineStr">
        <is>
          <t>0</t>
        </is>
      </c>
      <c r="BE254" t="n">
        <v>0</v>
      </c>
      <c r="BF254" t="inlineStr">
        <is>
          <t>144981</t>
        </is>
      </c>
      <c r="BG254" t="inlineStr">
        <is>
          <t>83332</t>
        </is>
      </c>
      <c r="BH254" t="inlineStr">
        <is>
          <t>240000</t>
        </is>
      </c>
      <c r="BI254" t="inlineStr">
        <is>
          <t>103322</t>
        </is>
      </c>
    </row>
    <row r="255">
      <c r="A255" t="inlineStr">
        <is>
          <t>Kenya</t>
        </is>
      </c>
      <c r="B255" t="inlineStr">
        <is>
          <t>Salt marsh</t>
        </is>
      </c>
      <c r="C255" t="inlineStr">
        <is>
          <t>Restoration</t>
        </is>
      </c>
      <c r="D255" t="inlineStr">
        <is>
          <t>Hydrology</t>
        </is>
      </c>
      <c r="E255" t="inlineStr">
        <is>
          <t>Medium</t>
        </is>
      </c>
      <c r="F255" t="n">
        <v>500</v>
      </c>
      <c r="G255" t="inlineStr">
        <is>
          <t>Market price</t>
        </is>
      </c>
      <c r="H255" t="n">
        <v>58606174.82755706</v>
      </c>
      <c r="I255" t="inlineStr">
        <is>
          <t>KEN</t>
        </is>
      </c>
      <c r="J255" t="n">
        <v>500</v>
      </c>
      <c r="K255" t="inlineStr">
        <is>
          <t>Kenya Salt marsh Restoration 500</t>
        </is>
      </c>
      <c r="L255" t="inlineStr">
        <is>
          <t>2684760</t>
        </is>
      </c>
      <c r="M255" t="inlineStr">
        <is>
          <t>3460109</t>
        </is>
      </c>
      <c r="N255" t="n">
        <v>0.04581018993134502</v>
      </c>
      <c r="O255" t="n">
        <v>0.05904000747670416</v>
      </c>
      <c r="P255" t="inlineStr">
        <is>
          <t>1711644</t>
        </is>
      </c>
      <c r="Q255" t="inlineStr">
        <is>
          <t>1859264</t>
        </is>
      </c>
      <c r="R255" t="inlineStr">
        <is>
          <t>973117</t>
        </is>
      </c>
      <c r="S255" t="inlineStr">
        <is>
          <t>1600844</t>
        </is>
      </c>
      <c r="T255" t="n">
        <v>13</v>
      </c>
      <c r="U255" t="n">
        <v>32533</v>
      </c>
      <c r="V255" t="n">
        <v>103</v>
      </c>
      <c r="W255" t="n">
        <v>103</v>
      </c>
      <c r="X255" t="inlineStr">
        <is>
          <t>50000</t>
        </is>
      </c>
      <c r="Y255" t="inlineStr">
        <is>
          <t>50000</t>
        </is>
      </c>
      <c r="Z255" t="inlineStr">
        <is>
          <t>629559</t>
        </is>
      </c>
      <c r="AA255" t="inlineStr">
        <is>
          <t>667067</t>
        </is>
      </c>
      <c r="AB255" t="inlineStr">
        <is>
          <t>76963</t>
        </is>
      </c>
      <c r="AC255" t="inlineStr">
        <is>
          <t>80000</t>
        </is>
      </c>
      <c r="AD255" t="inlineStr">
        <is>
          <t>249345</t>
        </is>
      </c>
      <c r="AE255" t="inlineStr">
        <is>
          <t>264200</t>
        </is>
      </c>
      <c r="AF255" t="inlineStr">
        <is>
          <t>88900</t>
        </is>
      </c>
      <c r="AG255" t="inlineStr">
        <is>
          <t>100000</t>
        </is>
      </c>
      <c r="AH255" t="inlineStr">
        <is>
          <t>129504</t>
        </is>
      </c>
      <c r="AI255" t="inlineStr">
        <is>
          <t>140000</t>
        </is>
      </c>
      <c r="AJ255" t="inlineStr">
        <is>
          <t>44450</t>
        </is>
      </c>
      <c r="AK255" t="inlineStr">
        <is>
          <t>50000</t>
        </is>
      </c>
      <c r="AL255" t="inlineStr">
        <is>
          <t>442923</t>
        </is>
      </c>
      <c r="AM255" t="inlineStr">
        <is>
          <t>507998</t>
        </is>
      </c>
      <c r="AN255" t="n">
        <v>243313</v>
      </c>
      <c r="AO255" t="n">
        <v>361919</v>
      </c>
      <c r="AP255" t="inlineStr">
        <is>
          <t>269737</t>
        </is>
      </c>
      <c r="AQ255" t="inlineStr">
        <is>
          <t>459720</t>
        </is>
      </c>
      <c r="AR255" t="inlineStr">
        <is>
          <t>3111</t>
        </is>
      </c>
      <c r="AS255" t="inlineStr">
        <is>
          <t>5205</t>
        </is>
      </c>
      <c r="AT255" t="inlineStr">
        <is>
          <t>75812</t>
        </is>
      </c>
      <c r="AU255" t="inlineStr">
        <is>
          <t>120000</t>
        </is>
      </c>
      <c r="AV255" t="inlineStr">
        <is>
          <t>167296</t>
        </is>
      </c>
      <c r="AW255" t="inlineStr">
        <is>
          <t>300000</t>
        </is>
      </c>
      <c r="AX255" t="inlineStr">
        <is>
          <t>213847</t>
        </is>
      </c>
      <c r="AY255" t="inlineStr">
        <is>
          <t>354000</t>
        </is>
      </c>
      <c r="AZ255" t="n">
        <v>30</v>
      </c>
      <c r="BA255" t="n">
        <v>-1600844</v>
      </c>
      <c r="BB255" t="n">
        <v>-973117</v>
      </c>
      <c r="BC255" t="inlineStr">
        <is>
          <t>0</t>
        </is>
      </c>
      <c r="BD255" t="inlineStr">
        <is>
          <t>0</t>
        </is>
      </c>
      <c r="BE255" t="n">
        <v>0</v>
      </c>
      <c r="BF255" t="inlineStr">
        <is>
          <t>144981</t>
        </is>
      </c>
      <c r="BG255" t="inlineStr">
        <is>
          <t>98332</t>
        </is>
      </c>
      <c r="BH255" t="inlineStr">
        <is>
          <t>240000</t>
        </is>
      </c>
      <c r="BI255" t="inlineStr">
        <is>
          <t>121919</t>
        </is>
      </c>
    </row>
    <row r="256">
      <c r="A256" t="inlineStr">
        <is>
          <t>Kenya</t>
        </is>
      </c>
      <c r="B256" t="inlineStr">
        <is>
          <t>Salt marsh</t>
        </is>
      </c>
      <c r="C256" t="inlineStr">
        <is>
          <t>Restoration</t>
        </is>
      </c>
      <c r="D256" t="inlineStr">
        <is>
          <t>Planting</t>
        </is>
      </c>
      <c r="E256" t="inlineStr">
        <is>
          <t>Large</t>
        </is>
      </c>
      <c r="F256" t="n">
        <v>1000</v>
      </c>
      <c r="G256" t="inlineStr">
        <is>
          <t>Opex breakeven</t>
        </is>
      </c>
      <c r="H256" t="n">
        <v>58606174.82755706</v>
      </c>
      <c r="I256" t="inlineStr">
        <is>
          <t>KEN</t>
        </is>
      </c>
      <c r="J256" t="n">
        <v>500</v>
      </c>
      <c r="K256" t="inlineStr">
        <is>
          <t>Kenya Salt marsh Restoration 1000</t>
        </is>
      </c>
      <c r="L256" t="inlineStr">
        <is>
          <t>3601962</t>
        </is>
      </c>
      <c r="M256" t="inlineStr">
        <is>
          <t>4853031</t>
        </is>
      </c>
      <c r="N256" t="n">
        <v>0.06146045208714647</v>
      </c>
      <c r="O256" t="n">
        <v>0.08280750303666072</v>
      </c>
      <c r="P256" t="inlineStr">
        <is>
          <t>2068082</t>
        </is>
      </c>
      <c r="Q256" t="inlineStr">
        <is>
          <t>2292279</t>
        </is>
      </c>
      <c r="R256" t="inlineStr">
        <is>
          <t>1533881</t>
        </is>
      </c>
      <c r="S256" t="inlineStr">
        <is>
          <t>2560752</t>
        </is>
      </c>
      <c r="T256" t="n">
        <v>13</v>
      </c>
      <c r="U256" t="n">
        <v>49383</v>
      </c>
      <c r="V256" t="n">
        <v>91</v>
      </c>
      <c r="W256" t="n">
        <v>91</v>
      </c>
      <c r="X256" t="inlineStr">
        <is>
          <t>50000</t>
        </is>
      </c>
      <c r="Y256" t="inlineStr">
        <is>
          <t>50000</t>
        </is>
      </c>
      <c r="Z256" t="inlineStr">
        <is>
          <t>629559</t>
        </is>
      </c>
      <c r="AA256" t="inlineStr">
        <is>
          <t>667067</t>
        </is>
      </c>
      <c r="AB256" t="inlineStr">
        <is>
          <t>153925</t>
        </is>
      </c>
      <c r="AC256" t="inlineStr">
        <is>
          <t>160000</t>
        </is>
      </c>
      <c r="AD256" t="inlineStr">
        <is>
          <t>249345</t>
        </is>
      </c>
      <c r="AE256" t="inlineStr">
        <is>
          <t>264200</t>
        </is>
      </c>
      <c r="AF256" t="inlineStr">
        <is>
          <t>88900</t>
        </is>
      </c>
      <c r="AG256" t="inlineStr">
        <is>
          <t>100000</t>
        </is>
      </c>
      <c r="AH256" t="inlineStr">
        <is>
          <t>129504</t>
        </is>
      </c>
      <c r="AI256" t="inlineStr">
        <is>
          <t>140000</t>
        </is>
      </c>
      <c r="AJ256" t="inlineStr">
        <is>
          <t>44450</t>
        </is>
      </c>
      <c r="AK256" t="inlineStr">
        <is>
          <t>50000</t>
        </is>
      </c>
      <c r="AL256" t="inlineStr">
        <is>
          <t>722399</t>
        </is>
      </c>
      <c r="AM256" t="inlineStr">
        <is>
          <t>861013</t>
        </is>
      </c>
      <c r="AN256" t="n">
        <v>305359</v>
      </c>
      <c r="AO256" t="n">
        <v>446643</v>
      </c>
      <c r="AP256" t="inlineStr">
        <is>
          <t>766940</t>
        </is>
      </c>
      <c r="AQ256" t="inlineStr">
        <is>
          <t>1332208</t>
        </is>
      </c>
      <c r="AR256" t="inlineStr">
        <is>
          <t>4626</t>
        </is>
      </c>
      <c r="AS256" t="inlineStr">
        <is>
          <t>7901</t>
        </is>
      </c>
      <c r="AT256" t="inlineStr">
        <is>
          <t>75812</t>
        </is>
      </c>
      <c r="AU256" t="inlineStr">
        <is>
          <t>120000</t>
        </is>
      </c>
      <c r="AV256" t="inlineStr">
        <is>
          <t>167296</t>
        </is>
      </c>
      <c r="AW256" t="inlineStr">
        <is>
          <t>300000</t>
        </is>
      </c>
      <c r="AX256" t="inlineStr">
        <is>
          <t>213847</t>
        </is>
      </c>
      <c r="AY256" t="inlineStr">
        <is>
          <t>354000</t>
        </is>
      </c>
      <c r="AZ256" t="n">
        <v>56.88741349249746</v>
      </c>
      <c r="BA256" t="n">
        <v>-2560752</v>
      </c>
      <c r="BB256" t="n">
        <v>-1533881</v>
      </c>
      <c r="BC256" t="inlineStr">
        <is>
          <t>0</t>
        </is>
      </c>
      <c r="BD256" t="inlineStr">
        <is>
          <t>0</t>
        </is>
      </c>
      <c r="BE256" t="n">
        <v>0</v>
      </c>
      <c r="BF256" t="inlineStr">
        <is>
          <t>144981</t>
        </is>
      </c>
      <c r="BG256" t="inlineStr">
        <is>
          <t>160378</t>
        </is>
      </c>
      <c r="BH256" t="inlineStr">
        <is>
          <t>240000</t>
        </is>
      </c>
      <c r="BI256" t="inlineStr">
        <is>
          <t>206643</t>
        </is>
      </c>
    </row>
    <row r="257">
      <c r="A257" t="inlineStr">
        <is>
          <t>Kenya</t>
        </is>
      </c>
      <c r="B257" t="inlineStr">
        <is>
          <t>Salt marsh</t>
        </is>
      </c>
      <c r="C257" t="inlineStr">
        <is>
          <t>Restoration</t>
        </is>
      </c>
      <c r="D257" t="inlineStr">
        <is>
          <t>Hydrology</t>
        </is>
      </c>
      <c r="E257" t="inlineStr">
        <is>
          <t>Large</t>
        </is>
      </c>
      <c r="F257" t="n">
        <v>1000</v>
      </c>
      <c r="G257" t="inlineStr">
        <is>
          <t>Opex breakeven</t>
        </is>
      </c>
      <c r="H257" t="n">
        <v>58606174.82755706</v>
      </c>
      <c r="I257" t="inlineStr">
        <is>
          <t>KEN</t>
        </is>
      </c>
      <c r="J257" t="n">
        <v>500</v>
      </c>
      <c r="K257" t="inlineStr">
        <is>
          <t>Kenya Salt marsh Restoration 1000</t>
        </is>
      </c>
      <c r="L257" t="inlineStr">
        <is>
          <t>3792043</t>
        </is>
      </c>
      <c r="M257" t="inlineStr">
        <is>
          <t>5099339</t>
        </is>
      </c>
      <c r="N257" t="n">
        <v>0.06470381339778131</v>
      </c>
      <c r="O257" t="n">
        <v>0.08701026837196434</v>
      </c>
      <c r="P257" t="inlineStr">
        <is>
          <t>2198113</t>
        </is>
      </c>
      <c r="Q257" t="inlineStr">
        <is>
          <t>2447262</t>
        </is>
      </c>
      <c r="R257" t="inlineStr">
        <is>
          <t>1593930</t>
        </is>
      </c>
      <c r="S257" t="inlineStr">
        <is>
          <t>2652077</t>
        </is>
      </c>
      <c r="T257" t="n">
        <v>13</v>
      </c>
      <c r="U257" t="n">
        <v>61728</v>
      </c>
      <c r="V257" t="n">
        <v>77</v>
      </c>
      <c r="W257" t="n">
        <v>77</v>
      </c>
      <c r="X257" t="inlineStr">
        <is>
          <t>50000</t>
        </is>
      </c>
      <c r="Y257" t="inlineStr">
        <is>
          <t>50000</t>
        </is>
      </c>
      <c r="Z257" t="inlineStr">
        <is>
          <t>629559</t>
        </is>
      </c>
      <c r="AA257" t="inlineStr">
        <is>
          <t>667067</t>
        </is>
      </c>
      <c r="AB257" t="inlineStr">
        <is>
          <t>153925</t>
        </is>
      </c>
      <c r="AC257" t="inlineStr">
        <is>
          <t>160000</t>
        </is>
      </c>
      <c r="AD257" t="inlineStr">
        <is>
          <t>249345</t>
        </is>
      </c>
      <c r="AE257" t="inlineStr">
        <is>
          <t>264200</t>
        </is>
      </c>
      <c r="AF257" t="inlineStr">
        <is>
          <t>88900</t>
        </is>
      </c>
      <c r="AG257" t="inlineStr">
        <is>
          <t>100000</t>
        </is>
      </c>
      <c r="AH257" t="inlineStr">
        <is>
          <t>129504</t>
        </is>
      </c>
      <c r="AI257" t="inlineStr">
        <is>
          <t>140000</t>
        </is>
      </c>
      <c r="AJ257" t="inlineStr">
        <is>
          <t>44450</t>
        </is>
      </c>
      <c r="AK257" t="inlineStr">
        <is>
          <t>50000</t>
        </is>
      </c>
      <c r="AL257" t="inlineStr">
        <is>
          <t>852431</t>
        </is>
      </c>
      <c r="AM257" t="inlineStr">
        <is>
          <t>1015995</t>
        </is>
      </c>
      <c r="AN257" t="n">
        <v>334227</v>
      </c>
      <c r="AO257" t="n">
        <v>483839</v>
      </c>
      <c r="AP257" t="inlineStr">
        <is>
          <t>796965</t>
        </is>
      </c>
      <c r="AQ257" t="inlineStr">
        <is>
          <t>1384361</t>
        </is>
      </c>
      <c r="AR257" t="inlineStr">
        <is>
          <t>5783</t>
        </is>
      </c>
      <c r="AS257" t="inlineStr">
        <is>
          <t>9877</t>
        </is>
      </c>
      <c r="AT257" t="inlineStr">
        <is>
          <t>75812</t>
        </is>
      </c>
      <c r="AU257" t="inlineStr">
        <is>
          <t>120000</t>
        </is>
      </c>
      <c r="AV257" t="inlineStr">
        <is>
          <t>167296</t>
        </is>
      </c>
      <c r="AW257" t="inlineStr">
        <is>
          <t>300000</t>
        </is>
      </c>
      <c r="AX257" t="inlineStr">
        <is>
          <t>213847</t>
        </is>
      </c>
      <c r="AY257" t="inlineStr">
        <is>
          <t>354000</t>
        </is>
      </c>
      <c r="AZ257" t="n">
        <v>47.29157734504304</v>
      </c>
      <c r="BA257" t="n">
        <v>-2652077</v>
      </c>
      <c r="BB257" t="n">
        <v>-1593930</v>
      </c>
      <c r="BC257" t="inlineStr">
        <is>
          <t>0</t>
        </is>
      </c>
      <c r="BD257" t="inlineStr">
        <is>
          <t>0</t>
        </is>
      </c>
      <c r="BE257" t="n">
        <v>0</v>
      </c>
      <c r="BF257" t="inlineStr">
        <is>
          <t>144981</t>
        </is>
      </c>
      <c r="BG257" t="inlineStr">
        <is>
          <t>189246</t>
        </is>
      </c>
      <c r="BH257" t="inlineStr">
        <is>
          <t>240000</t>
        </is>
      </c>
      <c r="BI257" t="inlineStr">
        <is>
          <t>243839</t>
        </is>
      </c>
    </row>
    <row r="258">
      <c r="A258" t="inlineStr">
        <is>
          <t>Kenya</t>
        </is>
      </c>
      <c r="B258" t="inlineStr">
        <is>
          <t>Salt marsh</t>
        </is>
      </c>
      <c r="C258" t="inlineStr">
        <is>
          <t>Restoration</t>
        </is>
      </c>
      <c r="D258" t="inlineStr">
        <is>
          <t>Planting</t>
        </is>
      </c>
      <c r="E258" t="inlineStr">
        <is>
          <t>Large</t>
        </is>
      </c>
      <c r="F258" t="n">
        <v>1000</v>
      </c>
      <c r="G258" t="inlineStr">
        <is>
          <t>Market price</t>
        </is>
      </c>
      <c r="H258" t="n">
        <v>58606174.82755706</v>
      </c>
      <c r="I258" t="inlineStr">
        <is>
          <t>KEN</t>
        </is>
      </c>
      <c r="J258" t="n">
        <v>500</v>
      </c>
      <c r="K258" t="inlineStr">
        <is>
          <t>Kenya Salt marsh Restoration 1000</t>
        </is>
      </c>
      <c r="L258" t="inlineStr">
        <is>
          <t>3239474</t>
        </is>
      </c>
      <c r="M258" t="inlineStr">
        <is>
          <t>4223373</t>
        </is>
      </c>
      <c r="N258" t="n">
        <v>0.05527530178401569</v>
      </c>
      <c r="O258" t="n">
        <v>0.07206361808165884</v>
      </c>
      <c r="P258" t="inlineStr">
        <is>
          <t>2068082</t>
        </is>
      </c>
      <c r="Q258" t="inlineStr">
        <is>
          <t>2292279</t>
        </is>
      </c>
      <c r="R258" t="inlineStr">
        <is>
          <t>1171392</t>
        </is>
      </c>
      <c r="S258" t="inlineStr">
        <is>
          <t>1931094</t>
        </is>
      </c>
      <c r="T258" t="n">
        <v>13</v>
      </c>
      <c r="U258" t="n">
        <v>49383</v>
      </c>
      <c r="V258" t="n">
        <v>82</v>
      </c>
      <c r="W258" t="n">
        <v>82</v>
      </c>
      <c r="X258" t="inlineStr">
        <is>
          <t>50000</t>
        </is>
      </c>
      <c r="Y258" t="inlineStr">
        <is>
          <t>50000</t>
        </is>
      </c>
      <c r="Z258" t="inlineStr">
        <is>
          <t>629559</t>
        </is>
      </c>
      <c r="AA258" t="inlineStr">
        <is>
          <t>667067</t>
        </is>
      </c>
      <c r="AB258" t="inlineStr">
        <is>
          <t>153925</t>
        </is>
      </c>
      <c r="AC258" t="inlineStr">
        <is>
          <t>160000</t>
        </is>
      </c>
      <c r="AD258" t="inlineStr">
        <is>
          <t>249345</t>
        </is>
      </c>
      <c r="AE258" t="inlineStr">
        <is>
          <t>264200</t>
        </is>
      </c>
      <c r="AF258" t="inlineStr">
        <is>
          <t>88900</t>
        </is>
      </c>
      <c r="AG258" t="inlineStr">
        <is>
          <t>100000</t>
        </is>
      </c>
      <c r="AH258" t="inlineStr">
        <is>
          <t>129504</t>
        </is>
      </c>
      <c r="AI258" t="inlineStr">
        <is>
          <t>140000</t>
        </is>
      </c>
      <c r="AJ258" t="inlineStr">
        <is>
          <t>44450</t>
        </is>
      </c>
      <c r="AK258" t="inlineStr">
        <is>
          <t>50000</t>
        </is>
      </c>
      <c r="AL258" t="inlineStr">
        <is>
          <t>722399</t>
        </is>
      </c>
      <c r="AM258" t="inlineStr">
        <is>
          <t>861013</t>
        </is>
      </c>
      <c r="AN258" t="n">
        <v>305359</v>
      </c>
      <c r="AO258" t="n">
        <v>446643</v>
      </c>
      <c r="AP258" t="inlineStr">
        <is>
          <t>404452</t>
        </is>
      </c>
      <c r="AQ258" t="inlineStr">
        <is>
          <t>702550</t>
        </is>
      </c>
      <c r="AR258" t="inlineStr">
        <is>
          <t>4626</t>
        </is>
      </c>
      <c r="AS258" t="inlineStr">
        <is>
          <t>7901</t>
        </is>
      </c>
      <c r="AT258" t="inlineStr">
        <is>
          <t>75812</t>
        </is>
      </c>
      <c r="AU258" t="inlineStr">
        <is>
          <t>120000</t>
        </is>
      </c>
      <c r="AV258" t="inlineStr">
        <is>
          <t>167296</t>
        </is>
      </c>
      <c r="AW258" t="inlineStr">
        <is>
          <t>300000</t>
        </is>
      </c>
      <c r="AX258" t="inlineStr">
        <is>
          <t>213847</t>
        </is>
      </c>
      <c r="AY258" t="inlineStr">
        <is>
          <t>354000</t>
        </is>
      </c>
      <c r="AZ258" t="n">
        <v>30</v>
      </c>
      <c r="BA258" t="n">
        <v>-1931094</v>
      </c>
      <c r="BB258" t="n">
        <v>-1171392</v>
      </c>
      <c r="BC258" t="inlineStr">
        <is>
          <t>0</t>
        </is>
      </c>
      <c r="BD258" t="inlineStr">
        <is>
          <t>0</t>
        </is>
      </c>
      <c r="BE258" t="n">
        <v>0</v>
      </c>
      <c r="BF258" t="inlineStr">
        <is>
          <t>144981</t>
        </is>
      </c>
      <c r="BG258" t="inlineStr">
        <is>
          <t>160378</t>
        </is>
      </c>
      <c r="BH258" t="inlineStr">
        <is>
          <t>240000</t>
        </is>
      </c>
      <c r="BI258" t="inlineStr">
        <is>
          <t>206643</t>
        </is>
      </c>
    </row>
    <row r="259">
      <c r="A259" t="inlineStr">
        <is>
          <t>Kenya</t>
        </is>
      </c>
      <c r="B259" t="inlineStr">
        <is>
          <t>Salt marsh</t>
        </is>
      </c>
      <c r="C259" t="inlineStr">
        <is>
          <t>Restoration</t>
        </is>
      </c>
      <c r="D259" t="inlineStr">
        <is>
          <t>Hydrology</t>
        </is>
      </c>
      <c r="E259" t="inlineStr">
        <is>
          <t>Large</t>
        </is>
      </c>
      <c r="F259" t="n">
        <v>1000</v>
      </c>
      <c r="G259" t="inlineStr">
        <is>
          <t>Market price</t>
        </is>
      </c>
      <c r="H259" t="n">
        <v>58606174.82755706</v>
      </c>
      <c r="I259" t="inlineStr">
        <is>
          <t>KEN</t>
        </is>
      </c>
      <c r="J259" t="n">
        <v>500</v>
      </c>
      <c r="K259" t="inlineStr">
        <is>
          <t>Kenya Salt marsh Restoration 1000</t>
        </is>
      </c>
      <c r="L259" t="inlineStr">
        <is>
          <t>3500643</t>
        </is>
      </c>
      <c r="M259" t="inlineStr">
        <is>
          <t>4593164</t>
        </is>
      </c>
      <c r="N259" t="n">
        <v>0.05973164108219484</v>
      </c>
      <c r="O259" t="n">
        <v>0.07837337982755122</v>
      </c>
      <c r="P259" t="inlineStr">
        <is>
          <t>2198113</t>
        </is>
      </c>
      <c r="Q259" t="inlineStr">
        <is>
          <t>2447262</t>
        </is>
      </c>
      <c r="R259" t="inlineStr">
        <is>
          <t>1302530</t>
        </is>
      </c>
      <c r="S259" t="inlineStr">
        <is>
          <t>2145902</t>
        </is>
      </c>
      <c r="T259" t="n">
        <v>13</v>
      </c>
      <c r="U259" t="n">
        <v>61728</v>
      </c>
      <c r="V259" t="n">
        <v>71</v>
      </c>
      <c r="W259" t="n">
        <v>71</v>
      </c>
      <c r="X259" t="inlineStr">
        <is>
          <t>50000</t>
        </is>
      </c>
      <c r="Y259" t="inlineStr">
        <is>
          <t>50000</t>
        </is>
      </c>
      <c r="Z259" t="inlineStr">
        <is>
          <t>629559</t>
        </is>
      </c>
      <c r="AA259" t="inlineStr">
        <is>
          <t>667067</t>
        </is>
      </c>
      <c r="AB259" t="inlineStr">
        <is>
          <t>153925</t>
        </is>
      </c>
      <c r="AC259" t="inlineStr">
        <is>
          <t>160000</t>
        </is>
      </c>
      <c r="AD259" t="inlineStr">
        <is>
          <t>249345</t>
        </is>
      </c>
      <c r="AE259" t="inlineStr">
        <is>
          <t>264200</t>
        </is>
      </c>
      <c r="AF259" t="inlineStr">
        <is>
          <t>88900</t>
        </is>
      </c>
      <c r="AG259" t="inlineStr">
        <is>
          <t>100000</t>
        </is>
      </c>
      <c r="AH259" t="inlineStr">
        <is>
          <t>129504</t>
        </is>
      </c>
      <c r="AI259" t="inlineStr">
        <is>
          <t>140000</t>
        </is>
      </c>
      <c r="AJ259" t="inlineStr">
        <is>
          <t>44450</t>
        </is>
      </c>
      <c r="AK259" t="inlineStr">
        <is>
          <t>50000</t>
        </is>
      </c>
      <c r="AL259" t="inlineStr">
        <is>
          <t>852431</t>
        </is>
      </c>
      <c r="AM259" t="inlineStr">
        <is>
          <t>1015995</t>
        </is>
      </c>
      <c r="AN259" t="n">
        <v>334227</v>
      </c>
      <c r="AO259" t="n">
        <v>483839</v>
      </c>
      <c r="AP259" t="inlineStr">
        <is>
          <t>505565</t>
        </is>
      </c>
      <c r="AQ259" t="inlineStr">
        <is>
          <t>878187</t>
        </is>
      </c>
      <c r="AR259" t="inlineStr">
        <is>
          <t>5783</t>
        </is>
      </c>
      <c r="AS259" t="inlineStr">
        <is>
          <t>9877</t>
        </is>
      </c>
      <c r="AT259" t="inlineStr">
        <is>
          <t>75812</t>
        </is>
      </c>
      <c r="AU259" t="inlineStr">
        <is>
          <t>120000</t>
        </is>
      </c>
      <c r="AV259" t="inlineStr">
        <is>
          <t>167296</t>
        </is>
      </c>
      <c r="AW259" t="inlineStr">
        <is>
          <t>300000</t>
        </is>
      </c>
      <c r="AX259" t="inlineStr">
        <is>
          <t>213847</t>
        </is>
      </c>
      <c r="AY259" t="inlineStr">
        <is>
          <t>354000</t>
        </is>
      </c>
      <c r="AZ259" t="n">
        <v>30</v>
      </c>
      <c r="BA259" t="n">
        <v>-2145902</v>
      </c>
      <c r="BB259" t="n">
        <v>-1302530</v>
      </c>
      <c r="BC259" t="inlineStr">
        <is>
          <t>0</t>
        </is>
      </c>
      <c r="BD259" t="inlineStr">
        <is>
          <t>0</t>
        </is>
      </c>
      <c r="BE259" t="n">
        <v>0</v>
      </c>
      <c r="BF259" t="inlineStr">
        <is>
          <t>144981</t>
        </is>
      </c>
      <c r="BG259" t="inlineStr">
        <is>
          <t>189246</t>
        </is>
      </c>
      <c r="BH259" t="inlineStr">
        <is>
          <t>240000</t>
        </is>
      </c>
      <c r="BI259" t="inlineStr">
        <is>
          <t>243839</t>
        </is>
      </c>
    </row>
    <row r="260">
      <c r="A260" t="inlineStr">
        <is>
          <t>Kenya</t>
        </is>
      </c>
      <c r="B260" t="inlineStr">
        <is>
          <t>Salt marsh</t>
        </is>
      </c>
      <c r="C260" t="inlineStr">
        <is>
          <t>Conservation</t>
        </is>
      </c>
      <c r="D260" t="inlineStr"/>
      <c r="E260" t="inlineStr">
        <is>
          <t>Small</t>
        </is>
      </c>
      <c r="F260" t="n">
        <v>800</v>
      </c>
      <c r="G260" t="inlineStr">
        <is>
          <t>Opex breakeven</t>
        </is>
      </c>
      <c r="H260" t="n">
        <v>58606174.82755706</v>
      </c>
      <c r="I260" t="inlineStr">
        <is>
          <t>KEN</t>
        </is>
      </c>
      <c r="J260" t="n">
        <v>4000</v>
      </c>
      <c r="K260" t="inlineStr">
        <is>
          <t>Kenya Salt marsh Conservation 800</t>
        </is>
      </c>
      <c r="L260" t="inlineStr">
        <is>
          <t>2473647</t>
        </is>
      </c>
      <c r="M260" t="inlineStr">
        <is>
          <t>3517892</t>
        </is>
      </c>
      <c r="N260" t="n">
        <v>0.04220795858590779</v>
      </c>
      <c r="O260" t="n">
        <v>0.06002596160474648</v>
      </c>
      <c r="P260" t="inlineStr">
        <is>
          <t>1268720</t>
        </is>
      </c>
      <c r="Q260" t="inlineStr">
        <is>
          <t>1351267</t>
        </is>
      </c>
      <c r="R260" t="inlineStr">
        <is>
          <t>1204927</t>
        </is>
      </c>
      <c r="S260" t="inlineStr">
        <is>
          <t>2166626</t>
        </is>
      </c>
      <c r="T260" t="n">
        <v>0</v>
      </c>
      <c r="U260" t="n">
        <v>6210</v>
      </c>
      <c r="V260" t="n">
        <v>498</v>
      </c>
      <c r="W260" t="n">
        <v>498</v>
      </c>
      <c r="X260" t="inlineStr">
        <is>
          <t>50000</t>
        </is>
      </c>
      <c r="Y260" t="inlineStr">
        <is>
          <t>50000</t>
        </is>
      </c>
      <c r="Z260" t="inlineStr">
        <is>
          <t>629559</t>
        </is>
      </c>
      <c r="AA260" t="inlineStr">
        <is>
          <t>667067</t>
        </is>
      </c>
      <c r="AB260" t="inlineStr">
        <is>
          <t>76963</t>
        </is>
      </c>
      <c r="AC260" t="inlineStr">
        <is>
          <t>80000</t>
        </is>
      </c>
      <c r="AD260" t="inlineStr">
        <is>
          <t>249345</t>
        </is>
      </c>
      <c r="AE260" t="inlineStr">
        <is>
          <t>264200</t>
        </is>
      </c>
      <c r="AF260" t="inlineStr">
        <is>
          <t>88900</t>
        </is>
      </c>
      <c r="AG260" t="inlineStr">
        <is>
          <t>100000</t>
        </is>
      </c>
      <c r="AH260" t="inlineStr">
        <is>
          <t>129504</t>
        </is>
      </c>
      <c r="AI260" t="inlineStr">
        <is>
          <t>140000</t>
        </is>
      </c>
      <c r="AJ260" t="inlineStr">
        <is>
          <t>44450</t>
        </is>
      </c>
      <c r="AK260" t="inlineStr">
        <is>
          <t>50000</t>
        </is>
      </c>
      <c r="AL260" t="inlineStr">
        <is>
          <t>0</t>
        </is>
      </c>
      <c r="AM260" t="inlineStr">
        <is>
          <t>0</t>
        </is>
      </c>
      <c r="AN260" t="n">
        <v>144981</v>
      </c>
      <c r="AO260" t="n">
        <v>240000</v>
      </c>
      <c r="AP260" t="inlineStr">
        <is>
          <t>602463</t>
        </is>
      </c>
      <c r="AQ260" t="inlineStr">
        <is>
          <t>1151632</t>
        </is>
      </c>
      <c r="AR260" t="inlineStr">
        <is>
          <t>527</t>
        </is>
      </c>
      <c r="AS260" t="inlineStr">
        <is>
          <t>994</t>
        </is>
      </c>
      <c r="AT260" t="inlineStr">
        <is>
          <t>75812</t>
        </is>
      </c>
      <c r="AU260" t="inlineStr">
        <is>
          <t>120000</t>
        </is>
      </c>
      <c r="AV260" t="inlineStr">
        <is>
          <t>167296</t>
        </is>
      </c>
      <c r="AW260" t="inlineStr">
        <is>
          <t>300000</t>
        </is>
      </c>
      <c r="AX260" t="inlineStr">
        <is>
          <t>213847</t>
        </is>
      </c>
      <c r="AY260" t="inlineStr">
        <is>
          <t>354000</t>
        </is>
      </c>
      <c r="AZ260" t="n">
        <v>377.4864518101026</v>
      </c>
      <c r="BA260" t="n">
        <v>-2166626</v>
      </c>
      <c r="BB260" t="n">
        <v>-1204927</v>
      </c>
      <c r="BC260" t="inlineStr">
        <is>
          <t>0</t>
        </is>
      </c>
      <c r="BD260" t="inlineStr">
        <is>
          <t>0</t>
        </is>
      </c>
      <c r="BE260" t="n">
        <v>0</v>
      </c>
      <c r="BF260" t="inlineStr">
        <is>
          <t>144981</t>
        </is>
      </c>
      <c r="BG260" t="inlineStr">
        <is>
          <t>0</t>
        </is>
      </c>
      <c r="BH260" t="inlineStr">
        <is>
          <t>240000</t>
        </is>
      </c>
      <c r="BI260" t="inlineStr">
        <is>
          <t>0</t>
        </is>
      </c>
    </row>
    <row r="261">
      <c r="A261" t="inlineStr">
        <is>
          <t>Kenya</t>
        </is>
      </c>
      <c r="B261" t="inlineStr">
        <is>
          <t>Salt marsh</t>
        </is>
      </c>
      <c r="C261" t="inlineStr">
        <is>
          <t>Conservation</t>
        </is>
      </c>
      <c r="D261" t="inlineStr"/>
      <c r="E261" t="inlineStr">
        <is>
          <t>Small</t>
        </is>
      </c>
      <c r="F261" t="n">
        <v>800</v>
      </c>
      <c r="G261" t="inlineStr">
        <is>
          <t>Market price</t>
        </is>
      </c>
      <c r="H261" t="n">
        <v>58606174.82755706</v>
      </c>
      <c r="I261" t="inlineStr">
        <is>
          <t>KEN</t>
        </is>
      </c>
      <c r="J261" t="n">
        <v>4000</v>
      </c>
      <c r="K261" t="inlineStr">
        <is>
          <t>Kenya Salt marsh Conservation 800</t>
        </is>
      </c>
      <c r="L261" t="inlineStr">
        <is>
          <t>1919063</t>
        </is>
      </c>
      <c r="M261" t="inlineStr">
        <is>
          <t>2457784</t>
        </is>
      </c>
      <c r="N261" t="n">
        <v>0.03274506492953439</v>
      </c>
      <c r="O261" t="n">
        <v>0.04193728744849479</v>
      </c>
      <c r="P261" t="inlineStr">
        <is>
          <t>1268720</t>
        </is>
      </c>
      <c r="Q261" t="inlineStr">
        <is>
          <t>1351267</t>
        </is>
      </c>
      <c r="R261" t="inlineStr">
        <is>
          <t>650343</t>
        </is>
      </c>
      <c r="S261" t="inlineStr">
        <is>
          <t>1106517</t>
        </is>
      </c>
      <c r="T261" t="n">
        <v>0</v>
      </c>
      <c r="U261" t="n">
        <v>6210</v>
      </c>
      <c r="V261" t="n">
        <v>386</v>
      </c>
      <c r="W261" t="n">
        <v>386</v>
      </c>
      <c r="X261" t="inlineStr">
        <is>
          <t>50000</t>
        </is>
      </c>
      <c r="Y261" t="inlineStr">
        <is>
          <t>50000</t>
        </is>
      </c>
      <c r="Z261" t="inlineStr">
        <is>
          <t>629559</t>
        </is>
      </c>
      <c r="AA261" t="inlineStr">
        <is>
          <t>667067</t>
        </is>
      </c>
      <c r="AB261" t="inlineStr">
        <is>
          <t>76963</t>
        </is>
      </c>
      <c r="AC261" t="inlineStr">
        <is>
          <t>80000</t>
        </is>
      </c>
      <c r="AD261" t="inlineStr">
        <is>
          <t>249345</t>
        </is>
      </c>
      <c r="AE261" t="inlineStr">
        <is>
          <t>264200</t>
        </is>
      </c>
      <c r="AF261" t="inlineStr">
        <is>
          <t>88900</t>
        </is>
      </c>
      <c r="AG261" t="inlineStr">
        <is>
          <t>100000</t>
        </is>
      </c>
      <c r="AH261" t="inlineStr">
        <is>
          <t>129504</t>
        </is>
      </c>
      <c r="AI261" t="inlineStr">
        <is>
          <t>140000</t>
        </is>
      </c>
      <c r="AJ261" t="inlineStr">
        <is>
          <t>44450</t>
        </is>
      </c>
      <c r="AK261" t="inlineStr">
        <is>
          <t>50000</t>
        </is>
      </c>
      <c r="AL261" t="inlineStr">
        <is>
          <t>0</t>
        </is>
      </c>
      <c r="AM261" t="inlineStr">
        <is>
          <t>0</t>
        </is>
      </c>
      <c r="AN261" t="n">
        <v>144981</v>
      </c>
      <c r="AO261" t="n">
        <v>240000</v>
      </c>
      <c r="AP261" t="inlineStr">
        <is>
          <t>47880</t>
        </is>
      </c>
      <c r="AQ261" t="inlineStr">
        <is>
          <t>91524</t>
        </is>
      </c>
      <c r="AR261" t="inlineStr">
        <is>
          <t>527</t>
        </is>
      </c>
      <c r="AS261" t="inlineStr">
        <is>
          <t>994</t>
        </is>
      </c>
      <c r="AT261" t="inlineStr">
        <is>
          <t>75812</t>
        </is>
      </c>
      <c r="AU261" t="inlineStr">
        <is>
          <t>120000</t>
        </is>
      </c>
      <c r="AV261" t="inlineStr">
        <is>
          <t>167296</t>
        </is>
      </c>
      <c r="AW261" t="inlineStr">
        <is>
          <t>300000</t>
        </is>
      </c>
      <c r="AX261" t="inlineStr">
        <is>
          <t>213847</t>
        </is>
      </c>
      <c r="AY261" t="inlineStr">
        <is>
          <t>354000</t>
        </is>
      </c>
      <c r="AZ261" t="n">
        <v>30</v>
      </c>
      <c r="BA261" t="n">
        <v>-1106517</v>
      </c>
      <c r="BB261" t="n">
        <v>-650343</v>
      </c>
      <c r="BC261" t="inlineStr">
        <is>
          <t>0</t>
        </is>
      </c>
      <c r="BD261" t="inlineStr">
        <is>
          <t>0</t>
        </is>
      </c>
      <c r="BE261" t="n">
        <v>0</v>
      </c>
      <c r="BF261" t="inlineStr">
        <is>
          <t>144981</t>
        </is>
      </c>
      <c r="BG261" t="inlineStr">
        <is>
          <t>0</t>
        </is>
      </c>
      <c r="BH261" t="inlineStr">
        <is>
          <t>240000</t>
        </is>
      </c>
      <c r="BI261" t="inlineStr">
        <is>
          <t>0</t>
        </is>
      </c>
    </row>
    <row r="262">
      <c r="A262" t="inlineStr">
        <is>
          <t>Kenya</t>
        </is>
      </c>
      <c r="B262" t="inlineStr">
        <is>
          <t>Salt marsh</t>
        </is>
      </c>
      <c r="C262" t="inlineStr">
        <is>
          <t>Conservation</t>
        </is>
      </c>
      <c r="D262" t="inlineStr"/>
      <c r="E262" t="inlineStr">
        <is>
          <t>Medium</t>
        </is>
      </c>
      <c r="F262" t="n">
        <v>4000</v>
      </c>
      <c r="G262" t="inlineStr">
        <is>
          <t>Opex breakeven</t>
        </is>
      </c>
      <c r="H262" t="n">
        <v>58606174.82755706</v>
      </c>
      <c r="I262" t="inlineStr">
        <is>
          <t>KEN</t>
        </is>
      </c>
      <c r="J262" t="n">
        <v>4000</v>
      </c>
      <c r="K262" t="inlineStr">
        <is>
          <t>Kenya Salt marsh Conservation 4000</t>
        </is>
      </c>
      <c r="L262" t="inlineStr">
        <is>
          <t>2477864</t>
        </is>
      </c>
      <c r="M262" t="inlineStr">
        <is>
          <t>3525897</t>
        </is>
      </c>
      <c r="N262" t="n">
        <v>0.04227991346118174</v>
      </c>
      <c r="O262" t="n">
        <v>0.06016255130751337</v>
      </c>
      <c r="P262" t="inlineStr">
        <is>
          <t>1268720</t>
        </is>
      </c>
      <c r="Q262" t="inlineStr">
        <is>
          <t>1351267</t>
        </is>
      </c>
      <c r="R262" t="inlineStr">
        <is>
          <t>1209144</t>
        </is>
      </c>
      <c r="S262" t="inlineStr">
        <is>
          <t>2174630</t>
        </is>
      </c>
      <c r="T262" t="n">
        <v>0</v>
      </c>
      <c r="U262" t="n">
        <v>31050</v>
      </c>
      <c r="V262" t="n">
        <v>100</v>
      </c>
      <c r="W262" t="n">
        <v>100</v>
      </c>
      <c r="X262" t="inlineStr">
        <is>
          <t>50000</t>
        </is>
      </c>
      <c r="Y262" t="inlineStr">
        <is>
          <t>50000</t>
        </is>
      </c>
      <c r="Z262" t="inlineStr">
        <is>
          <t>629559</t>
        </is>
      </c>
      <c r="AA262" t="inlineStr">
        <is>
          <t>667067</t>
        </is>
      </c>
      <c r="AB262" t="inlineStr">
        <is>
          <t>76963</t>
        </is>
      </c>
      <c r="AC262" t="inlineStr">
        <is>
          <t>80000</t>
        </is>
      </c>
      <c r="AD262" t="inlineStr">
        <is>
          <t>249345</t>
        </is>
      </c>
      <c r="AE262" t="inlineStr">
        <is>
          <t>264200</t>
        </is>
      </c>
      <c r="AF262" t="inlineStr">
        <is>
          <t>88900</t>
        </is>
      </c>
      <c r="AG262" t="inlineStr">
        <is>
          <t>100000</t>
        </is>
      </c>
      <c r="AH262" t="inlineStr">
        <is>
          <t>129504</t>
        </is>
      </c>
      <c r="AI262" t="inlineStr">
        <is>
          <t>140000</t>
        </is>
      </c>
      <c r="AJ262" t="inlineStr">
        <is>
          <t>44450</t>
        </is>
      </c>
      <c r="AK262" t="inlineStr">
        <is>
          <t>50000</t>
        </is>
      </c>
      <c r="AL262" t="inlineStr">
        <is>
          <t>0</t>
        </is>
      </c>
      <c r="AM262" t="inlineStr">
        <is>
          <t>0</t>
        </is>
      </c>
      <c r="AN262" t="n">
        <v>144981</v>
      </c>
      <c r="AO262" t="n">
        <v>240000</v>
      </c>
      <c r="AP262" t="inlineStr">
        <is>
          <t>604572</t>
        </is>
      </c>
      <c r="AQ262" t="inlineStr">
        <is>
          <t>1155663</t>
        </is>
      </c>
      <c r="AR262" t="inlineStr">
        <is>
          <t>2636</t>
        </is>
      </c>
      <c r="AS262" t="inlineStr">
        <is>
          <t>4968</t>
        </is>
      </c>
      <c r="AT262" t="inlineStr">
        <is>
          <t>75812</t>
        </is>
      </c>
      <c r="AU262" t="inlineStr">
        <is>
          <t>120000</t>
        </is>
      </c>
      <c r="AV262" t="inlineStr">
        <is>
          <t>167296</t>
        </is>
      </c>
      <c r="AW262" t="inlineStr">
        <is>
          <t>300000</t>
        </is>
      </c>
      <c r="AX262" t="inlineStr">
        <is>
          <t>213847</t>
        </is>
      </c>
      <c r="AY262" t="inlineStr">
        <is>
          <t>354000</t>
        </is>
      </c>
      <c r="AZ262" t="n">
        <v>75.76151617420183</v>
      </c>
      <c r="BA262" t="n">
        <v>-2174630</v>
      </c>
      <c r="BB262" t="n">
        <v>-1209144</v>
      </c>
      <c r="BC262" t="inlineStr">
        <is>
          <t>0</t>
        </is>
      </c>
      <c r="BD262" t="inlineStr">
        <is>
          <t>0</t>
        </is>
      </c>
      <c r="BE262" t="n">
        <v>0</v>
      </c>
      <c r="BF262" t="inlineStr">
        <is>
          <t>144981</t>
        </is>
      </c>
      <c r="BG262" t="inlineStr">
        <is>
          <t>0</t>
        </is>
      </c>
      <c r="BH262" t="inlineStr">
        <is>
          <t>240000</t>
        </is>
      </c>
      <c r="BI262" t="inlineStr">
        <is>
          <t>0</t>
        </is>
      </c>
    </row>
    <row r="263">
      <c r="A263" t="inlineStr">
        <is>
          <t>Kenya</t>
        </is>
      </c>
      <c r="B263" t="inlineStr">
        <is>
          <t>Salt marsh</t>
        </is>
      </c>
      <c r="C263" t="inlineStr">
        <is>
          <t>Conservation</t>
        </is>
      </c>
      <c r="D263" t="inlineStr"/>
      <c r="E263" t="inlineStr">
        <is>
          <t>Medium</t>
        </is>
      </c>
      <c r="F263" t="n">
        <v>4000</v>
      </c>
      <c r="G263" t="inlineStr">
        <is>
          <t>Market price</t>
        </is>
      </c>
      <c r="H263" t="n">
        <v>58606174.82755706</v>
      </c>
      <c r="I263" t="inlineStr">
        <is>
          <t>KEN</t>
        </is>
      </c>
      <c r="J263" t="n">
        <v>4000</v>
      </c>
      <c r="K263" t="inlineStr">
        <is>
          <t>Kenya Salt marsh Conservation 4000</t>
        </is>
      </c>
      <c r="L263" t="inlineStr">
        <is>
          <t>2112690</t>
        </is>
      </c>
      <c r="M263" t="inlineStr">
        <is>
          <t>2827853</t>
        </is>
      </c>
      <c r="N263" t="n">
        <v>0.03604893180993955</v>
      </c>
      <c r="O263" t="n">
        <v>0.04825179272185365</v>
      </c>
      <c r="P263" t="inlineStr">
        <is>
          <t>1268720</t>
        </is>
      </c>
      <c r="Q263" t="inlineStr">
        <is>
          <t>1351267</t>
        </is>
      </c>
      <c r="R263" t="inlineStr">
        <is>
          <t>843970</t>
        </is>
      </c>
      <c r="S263" t="inlineStr">
        <is>
          <t>1476586</t>
        </is>
      </c>
      <c r="T263" t="n">
        <v>0</v>
      </c>
      <c r="U263" t="n">
        <v>31050</v>
      </c>
      <c r="V263" t="n">
        <v>85</v>
      </c>
      <c r="W263" t="n">
        <v>85</v>
      </c>
      <c r="X263" t="inlineStr">
        <is>
          <t>50000</t>
        </is>
      </c>
      <c r="Y263" t="inlineStr">
        <is>
          <t>50000</t>
        </is>
      </c>
      <c r="Z263" t="inlineStr">
        <is>
          <t>629559</t>
        </is>
      </c>
      <c r="AA263" t="inlineStr">
        <is>
          <t>667067</t>
        </is>
      </c>
      <c r="AB263" t="inlineStr">
        <is>
          <t>76963</t>
        </is>
      </c>
      <c r="AC263" t="inlineStr">
        <is>
          <t>80000</t>
        </is>
      </c>
      <c r="AD263" t="inlineStr">
        <is>
          <t>249345</t>
        </is>
      </c>
      <c r="AE263" t="inlineStr">
        <is>
          <t>264200</t>
        </is>
      </c>
      <c r="AF263" t="inlineStr">
        <is>
          <t>88900</t>
        </is>
      </c>
      <c r="AG263" t="inlineStr">
        <is>
          <t>100000</t>
        </is>
      </c>
      <c r="AH263" t="inlineStr">
        <is>
          <t>129504</t>
        </is>
      </c>
      <c r="AI263" t="inlineStr">
        <is>
          <t>140000</t>
        </is>
      </c>
      <c r="AJ263" t="inlineStr">
        <is>
          <t>44450</t>
        </is>
      </c>
      <c r="AK263" t="inlineStr">
        <is>
          <t>50000</t>
        </is>
      </c>
      <c r="AL263" t="inlineStr">
        <is>
          <t>0</t>
        </is>
      </c>
      <c r="AM263" t="inlineStr">
        <is>
          <t>0</t>
        </is>
      </c>
      <c r="AN263" t="n">
        <v>144981</v>
      </c>
      <c r="AO263" t="n">
        <v>240000</v>
      </c>
      <c r="AP263" t="inlineStr">
        <is>
          <t>239398</t>
        </is>
      </c>
      <c r="AQ263" t="inlineStr">
        <is>
          <t>457619</t>
        </is>
      </c>
      <c r="AR263" t="inlineStr">
        <is>
          <t>2636</t>
        </is>
      </c>
      <c r="AS263" t="inlineStr">
        <is>
          <t>4968</t>
        </is>
      </c>
      <c r="AT263" t="inlineStr">
        <is>
          <t>75812</t>
        </is>
      </c>
      <c r="AU263" t="inlineStr">
        <is>
          <t>120000</t>
        </is>
      </c>
      <c r="AV263" t="inlineStr">
        <is>
          <t>167296</t>
        </is>
      </c>
      <c r="AW263" t="inlineStr">
        <is>
          <t>300000</t>
        </is>
      </c>
      <c r="AX263" t="inlineStr">
        <is>
          <t>213847</t>
        </is>
      </c>
      <c r="AY263" t="inlineStr">
        <is>
          <t>354000</t>
        </is>
      </c>
      <c r="AZ263" t="n">
        <v>30</v>
      </c>
      <c r="BA263" t="n">
        <v>-1476586</v>
      </c>
      <c r="BB263" t="n">
        <v>-843970</v>
      </c>
      <c r="BC263" t="inlineStr">
        <is>
          <t>0</t>
        </is>
      </c>
      <c r="BD263" t="inlineStr">
        <is>
          <t>0</t>
        </is>
      </c>
      <c r="BE263" t="n">
        <v>0</v>
      </c>
      <c r="BF263" t="inlineStr">
        <is>
          <t>144981</t>
        </is>
      </c>
      <c r="BG263" t="inlineStr">
        <is>
          <t>0</t>
        </is>
      </c>
      <c r="BH263" t="inlineStr">
        <is>
          <t>240000</t>
        </is>
      </c>
      <c r="BI263" t="inlineStr">
        <is>
          <t>0</t>
        </is>
      </c>
    </row>
    <row r="264">
      <c r="A264" t="inlineStr">
        <is>
          <t>Kenya</t>
        </is>
      </c>
      <c r="B264" t="inlineStr">
        <is>
          <t>Salt marsh</t>
        </is>
      </c>
      <c r="C264" t="inlineStr">
        <is>
          <t>Conservation</t>
        </is>
      </c>
      <c r="D264" t="inlineStr"/>
      <c r="E264" t="inlineStr">
        <is>
          <t>Large</t>
        </is>
      </c>
      <c r="F264" t="n">
        <v>8000</v>
      </c>
      <c r="G264" t="inlineStr">
        <is>
          <t>Opex breakeven</t>
        </is>
      </c>
      <c r="H264" t="n">
        <v>58606174.82755706</v>
      </c>
      <c r="I264" t="inlineStr">
        <is>
          <t>KEN</t>
        </is>
      </c>
      <c r="J264" t="n">
        <v>4000</v>
      </c>
      <c r="K264" t="inlineStr">
        <is>
          <t>Kenya Salt marsh Conservation 8000</t>
        </is>
      </c>
      <c r="L264" t="inlineStr">
        <is>
          <t>2483135</t>
        </is>
      </c>
      <c r="M264" t="inlineStr">
        <is>
          <t>3535903</t>
        </is>
      </c>
      <c r="N264" t="n">
        <v>0.04236985278951206</v>
      </c>
      <c r="O264" t="n">
        <v>0.06033328417020986</v>
      </c>
      <c r="P264" t="inlineStr">
        <is>
          <t>1268720</t>
        </is>
      </c>
      <c r="Q264" t="inlineStr">
        <is>
          <t>1351267</t>
        </is>
      </c>
      <c r="R264" t="inlineStr">
        <is>
          <t>1214415</t>
        </is>
      </c>
      <c r="S264" t="inlineStr">
        <is>
          <t>2184636</t>
        </is>
      </c>
      <c r="T264" t="n">
        <v>0</v>
      </c>
      <c r="U264" t="n">
        <v>62099</v>
      </c>
      <c r="V264" t="n">
        <v>50</v>
      </c>
      <c r="W264" t="n">
        <v>50</v>
      </c>
      <c r="X264" t="inlineStr">
        <is>
          <t>50000</t>
        </is>
      </c>
      <c r="Y264" t="inlineStr">
        <is>
          <t>50000</t>
        </is>
      </c>
      <c r="Z264" t="inlineStr">
        <is>
          <t>629559</t>
        </is>
      </c>
      <c r="AA264" t="inlineStr">
        <is>
          <t>667067</t>
        </is>
      </c>
      <c r="AB264" t="inlineStr">
        <is>
          <t>76963</t>
        </is>
      </c>
      <c r="AC264" t="inlineStr">
        <is>
          <t>80000</t>
        </is>
      </c>
      <c r="AD264" t="inlineStr">
        <is>
          <t>249345</t>
        </is>
      </c>
      <c r="AE264" t="inlineStr">
        <is>
          <t>264200</t>
        </is>
      </c>
      <c r="AF264" t="inlineStr">
        <is>
          <t>88900</t>
        </is>
      </c>
      <c r="AG264" t="inlineStr">
        <is>
          <t>100000</t>
        </is>
      </c>
      <c r="AH264" t="inlineStr">
        <is>
          <t>129504</t>
        </is>
      </c>
      <c r="AI264" t="inlineStr">
        <is>
          <t>140000</t>
        </is>
      </c>
      <c r="AJ264" t="inlineStr">
        <is>
          <t>44450</t>
        </is>
      </c>
      <c r="AK264" t="inlineStr">
        <is>
          <t>50000</t>
        </is>
      </c>
      <c r="AL264" t="inlineStr">
        <is>
          <t>0</t>
        </is>
      </c>
      <c r="AM264" t="inlineStr">
        <is>
          <t>0</t>
        </is>
      </c>
      <c r="AN264" t="n">
        <v>144981</v>
      </c>
      <c r="AO264" t="n">
        <v>240000</v>
      </c>
      <c r="AP264" t="inlineStr">
        <is>
          <t>607208</t>
        </is>
      </c>
      <c r="AQ264" t="inlineStr">
        <is>
          <t>1160701</t>
        </is>
      </c>
      <c r="AR264" t="inlineStr">
        <is>
          <t>5271</t>
        </is>
      </c>
      <c r="AS264" t="inlineStr">
        <is>
          <t>9936</t>
        </is>
      </c>
      <c r="AT264" t="inlineStr">
        <is>
          <t>75812</t>
        </is>
      </c>
      <c r="AU264" t="inlineStr">
        <is>
          <t>120000</t>
        </is>
      </c>
      <c r="AV264" t="inlineStr">
        <is>
          <t>167296</t>
        </is>
      </c>
      <c r="AW264" t="inlineStr">
        <is>
          <t>300000</t>
        </is>
      </c>
      <c r="AX264" t="inlineStr">
        <is>
          <t>213847</t>
        </is>
      </c>
      <c r="AY264" t="inlineStr">
        <is>
          <t>354000</t>
        </is>
      </c>
      <c r="AZ264" t="n">
        <v>38.04589921982749</v>
      </c>
      <c r="BA264" t="n">
        <v>-2184636</v>
      </c>
      <c r="BB264" t="n">
        <v>-1214415</v>
      </c>
      <c r="BC264" t="inlineStr">
        <is>
          <t>0</t>
        </is>
      </c>
      <c r="BD264" t="inlineStr">
        <is>
          <t>0</t>
        </is>
      </c>
      <c r="BE264" t="n">
        <v>0</v>
      </c>
      <c r="BF264" t="inlineStr">
        <is>
          <t>144981</t>
        </is>
      </c>
      <c r="BG264" t="inlineStr">
        <is>
          <t>0</t>
        </is>
      </c>
      <c r="BH264" t="inlineStr">
        <is>
          <t>240000</t>
        </is>
      </c>
      <c r="BI264" t="inlineStr">
        <is>
          <t>0</t>
        </is>
      </c>
    </row>
    <row r="265">
      <c r="A265" t="inlineStr">
        <is>
          <t>Kenya</t>
        </is>
      </c>
      <c r="B265" t="inlineStr">
        <is>
          <t>Salt marsh</t>
        </is>
      </c>
      <c r="C265" t="inlineStr">
        <is>
          <t>Conservation</t>
        </is>
      </c>
      <c r="D265" t="inlineStr"/>
      <c r="E265" t="inlineStr">
        <is>
          <t>Large</t>
        </is>
      </c>
      <c r="F265" t="n">
        <v>8000</v>
      </c>
      <c r="G265" t="inlineStr">
        <is>
          <t>Market price</t>
        </is>
      </c>
      <c r="H265" t="n">
        <v>58606174.82755706</v>
      </c>
      <c r="I265" t="inlineStr">
        <is>
          <t>KEN</t>
        </is>
      </c>
      <c r="J265" t="n">
        <v>4000</v>
      </c>
      <c r="K265" t="inlineStr">
        <is>
          <t>Kenya Salt marsh Conservation 8000</t>
        </is>
      </c>
      <c r="L265" t="inlineStr">
        <is>
          <t>2354724</t>
        </is>
      </c>
      <c r="M265" t="inlineStr">
        <is>
          <t>3290440</t>
        </is>
      </c>
      <c r="N265" t="n">
        <v>0.0401787696762081</v>
      </c>
      <c r="O265" t="n">
        <v>0.05614493711083855</v>
      </c>
      <c r="P265" t="inlineStr">
        <is>
          <t>1268720</t>
        </is>
      </c>
      <c r="Q265" t="inlineStr">
        <is>
          <t>1351267</t>
        </is>
      </c>
      <c r="R265" t="inlineStr">
        <is>
          <t>1086004</t>
        </is>
      </c>
      <c r="S265" t="inlineStr">
        <is>
          <t>1939173</t>
        </is>
      </c>
      <c r="T265" t="n">
        <v>0</v>
      </c>
      <c r="U265" t="n">
        <v>62099</v>
      </c>
      <c r="V265" t="n">
        <v>47</v>
      </c>
      <c r="W265" t="n">
        <v>47</v>
      </c>
      <c r="X265" t="inlineStr">
        <is>
          <t>50000</t>
        </is>
      </c>
      <c r="Y265" t="inlineStr">
        <is>
          <t>50000</t>
        </is>
      </c>
      <c r="Z265" t="inlineStr">
        <is>
          <t>629559</t>
        </is>
      </c>
      <c r="AA265" t="inlineStr">
        <is>
          <t>667067</t>
        </is>
      </c>
      <c r="AB265" t="inlineStr">
        <is>
          <t>76963</t>
        </is>
      </c>
      <c r="AC265" t="inlineStr">
        <is>
          <t>80000</t>
        </is>
      </c>
      <c r="AD265" t="inlineStr">
        <is>
          <t>249345</t>
        </is>
      </c>
      <c r="AE265" t="inlineStr">
        <is>
          <t>264200</t>
        </is>
      </c>
      <c r="AF265" t="inlineStr">
        <is>
          <t>88900</t>
        </is>
      </c>
      <c r="AG265" t="inlineStr">
        <is>
          <t>100000</t>
        </is>
      </c>
      <c r="AH265" t="inlineStr">
        <is>
          <t>129504</t>
        </is>
      </c>
      <c r="AI265" t="inlineStr">
        <is>
          <t>140000</t>
        </is>
      </c>
      <c r="AJ265" t="inlineStr">
        <is>
          <t>44450</t>
        </is>
      </c>
      <c r="AK265" t="inlineStr">
        <is>
          <t>50000</t>
        </is>
      </c>
      <c r="AL265" t="inlineStr">
        <is>
          <t>0</t>
        </is>
      </c>
      <c r="AM265" t="inlineStr">
        <is>
          <t>0</t>
        </is>
      </c>
      <c r="AN265" t="n">
        <v>144981</v>
      </c>
      <c r="AO265" t="n">
        <v>240000</v>
      </c>
      <c r="AP265" t="inlineStr">
        <is>
          <t>478796</t>
        </is>
      </c>
      <c r="AQ265" t="inlineStr">
        <is>
          <t>915237</t>
        </is>
      </c>
      <c r="AR265" t="inlineStr">
        <is>
          <t>5271</t>
        </is>
      </c>
      <c r="AS265" t="inlineStr">
        <is>
          <t>9936</t>
        </is>
      </c>
      <c r="AT265" t="inlineStr">
        <is>
          <t>75812</t>
        </is>
      </c>
      <c r="AU265" t="inlineStr">
        <is>
          <t>120000</t>
        </is>
      </c>
      <c r="AV265" t="inlineStr">
        <is>
          <t>167296</t>
        </is>
      </c>
      <c r="AW265" t="inlineStr">
        <is>
          <t>300000</t>
        </is>
      </c>
      <c r="AX265" t="inlineStr">
        <is>
          <t>213847</t>
        </is>
      </c>
      <c r="AY265" t="inlineStr">
        <is>
          <t>354000</t>
        </is>
      </c>
      <c r="AZ265" t="n">
        <v>30</v>
      </c>
      <c r="BA265" t="n">
        <v>-1939173</v>
      </c>
      <c r="BB265" t="n">
        <v>-1086004</v>
      </c>
      <c r="BC265" t="inlineStr">
        <is>
          <t>0</t>
        </is>
      </c>
      <c r="BD265" t="inlineStr">
        <is>
          <t>0</t>
        </is>
      </c>
      <c r="BE265" t="n">
        <v>0</v>
      </c>
      <c r="BF265" t="inlineStr">
        <is>
          <t>144981</t>
        </is>
      </c>
      <c r="BG265" t="inlineStr">
        <is>
          <t>0</t>
        </is>
      </c>
      <c r="BH265" t="inlineStr">
        <is>
          <t>240000</t>
        </is>
      </c>
      <c r="BI265" t="inlineStr">
        <is>
          <t>0</t>
        </is>
      </c>
    </row>
    <row r="266">
      <c r="A266" t="inlineStr">
        <is>
          <t>Mexico</t>
        </is>
      </c>
      <c r="B266" t="inlineStr">
        <is>
          <t>Mangrove</t>
        </is>
      </c>
      <c r="C266" t="inlineStr">
        <is>
          <t>Restoration</t>
        </is>
      </c>
      <c r="D266" t="inlineStr">
        <is>
          <t>Planting</t>
        </is>
      </c>
      <c r="E266" t="inlineStr">
        <is>
          <t>Small</t>
        </is>
      </c>
      <c r="F266" t="n">
        <v>100</v>
      </c>
      <c r="G266" t="inlineStr">
        <is>
          <t>Opex breakeven</t>
        </is>
      </c>
      <c r="H266" t="n">
        <v>195179334.5861911</v>
      </c>
      <c r="I266" t="inlineStr">
        <is>
          <t>MEX</t>
        </is>
      </c>
      <c r="J266" t="n">
        <v>500</v>
      </c>
      <c r="K266" t="inlineStr">
        <is>
          <t>Mexico Mangrove Restoration 100</t>
        </is>
      </c>
      <c r="L266" t="inlineStr">
        <is>
          <t>4881358</t>
        </is>
      </c>
      <c r="M266" t="inlineStr">
        <is>
          <t>6476794</t>
        </is>
      </c>
      <c r="N266" t="n">
        <v>0.02500960468150585</v>
      </c>
      <c r="O266" t="n">
        <v>0.03318381023140466</v>
      </c>
      <c r="P266" t="inlineStr">
        <is>
          <t>2714597</t>
        </is>
      </c>
      <c r="Q266" t="inlineStr">
        <is>
          <t>2976067</t>
        </is>
      </c>
      <c r="R266" t="inlineStr">
        <is>
          <t>2166761</t>
        </is>
      </c>
      <c r="S266" t="inlineStr">
        <is>
          <t>3500728</t>
        </is>
      </c>
      <c r="T266" t="n">
        <v>1258400</v>
      </c>
      <c r="U266" t="n">
        <v>29333</v>
      </c>
      <c r="V266" t="n">
        <v>208</v>
      </c>
      <c r="W266" t="n">
        <v>208</v>
      </c>
      <c r="X266" t="inlineStr">
        <is>
          <t>50000</t>
        </is>
      </c>
      <c r="Y266" t="inlineStr">
        <is>
          <t>50000</t>
        </is>
      </c>
      <c r="Z266" t="inlineStr">
        <is>
          <t>629559</t>
        </is>
      </c>
      <c r="AA266" t="inlineStr">
        <is>
          <t>667067</t>
        </is>
      </c>
      <c r="AB266" t="inlineStr">
        <is>
          <t>76963</t>
        </is>
      </c>
      <c r="AC266" t="inlineStr">
        <is>
          <t>80000</t>
        </is>
      </c>
      <c r="AD266" t="inlineStr">
        <is>
          <t>274072</t>
        </is>
      </c>
      <c r="AE266" t="inlineStr">
        <is>
          <t>290400</t>
        </is>
      </c>
      <c r="AF266" t="inlineStr">
        <is>
          <t>88900</t>
        </is>
      </c>
      <c r="AG266" t="inlineStr">
        <is>
          <t>100000</t>
        </is>
      </c>
      <c r="AH266" t="inlineStr">
        <is>
          <t>129504</t>
        </is>
      </c>
      <c r="AI266" t="inlineStr">
        <is>
          <t>140000</t>
        </is>
      </c>
      <c r="AJ266" t="inlineStr">
        <is>
          <t>44450</t>
        </is>
      </c>
      <c r="AK266" t="inlineStr">
        <is>
          <t>50000</t>
        </is>
      </c>
      <c r="AL266" t="inlineStr">
        <is>
          <t>1421150</t>
        </is>
      </c>
      <c r="AM266" t="inlineStr">
        <is>
          <t>1598600</t>
        </is>
      </c>
      <c r="AN266" t="n">
        <v>459279</v>
      </c>
      <c r="AO266" t="n">
        <v>621664</v>
      </c>
      <c r="AP266" t="inlineStr">
        <is>
          <t>1083381</t>
        </is>
      </c>
      <c r="AQ266" t="inlineStr">
        <is>
          <t>1828370</t>
        </is>
      </c>
      <c r="AR266" t="inlineStr">
        <is>
          <t>2835</t>
        </is>
      </c>
      <c r="AS266" t="inlineStr">
        <is>
          <t>4693</t>
        </is>
      </c>
      <c r="AT266" t="inlineStr">
        <is>
          <t>75812</t>
        </is>
      </c>
      <c r="AU266" t="inlineStr">
        <is>
          <t>120000</t>
        </is>
      </c>
      <c r="AV266" t="inlineStr">
        <is>
          <t>167296</t>
        </is>
      </c>
      <c r="AW266" t="inlineStr">
        <is>
          <t>300000</t>
        </is>
      </c>
      <c r="AX266" t="inlineStr">
        <is>
          <t>378159</t>
        </is>
      </c>
      <c r="AY266" t="inlineStr">
        <is>
          <t>626000</t>
        </is>
      </c>
      <c r="AZ266" t="n">
        <v>132.7853337508618</v>
      </c>
      <c r="BA266" t="n">
        <v>-3500728</v>
      </c>
      <c r="BB266" t="n">
        <v>-2166761</v>
      </c>
      <c r="BC266" t="inlineStr">
        <is>
          <t>0</t>
        </is>
      </c>
      <c r="BD266" t="inlineStr">
        <is>
          <t>0</t>
        </is>
      </c>
      <c r="BE266" t="n">
        <v>0</v>
      </c>
      <c r="BF266" t="inlineStr">
        <is>
          <t>143773</t>
        </is>
      </c>
      <c r="BG266" t="inlineStr">
        <is>
          <t>315506</t>
        </is>
      </c>
      <c r="BH266" t="inlineStr">
        <is>
          <t>238000</t>
        </is>
      </c>
      <c r="BI266" t="inlineStr">
        <is>
          <t>383664</t>
        </is>
      </c>
    </row>
    <row r="267">
      <c r="A267" t="inlineStr">
        <is>
          <t>Mexico</t>
        </is>
      </c>
      <c r="B267" t="inlineStr">
        <is>
          <t>Mangrove</t>
        </is>
      </c>
      <c r="C267" t="inlineStr">
        <is>
          <t>Restoration</t>
        </is>
      </c>
      <c r="D267" t="inlineStr">
        <is>
          <t>Hydrology</t>
        </is>
      </c>
      <c r="E267" t="inlineStr">
        <is>
          <t>Small</t>
        </is>
      </c>
      <c r="F267" t="n">
        <v>100</v>
      </c>
      <c r="G267" t="inlineStr">
        <is>
          <t>Opex breakeven</t>
        </is>
      </c>
      <c r="H267" t="n">
        <v>195179334.5861911</v>
      </c>
      <c r="I267" t="inlineStr">
        <is>
          <t>MEX</t>
        </is>
      </c>
      <c r="J267" t="n">
        <v>500</v>
      </c>
      <c r="K267" t="inlineStr">
        <is>
          <t>Mexico Mangrove Restoration 100</t>
        </is>
      </c>
      <c r="L267" t="inlineStr">
        <is>
          <t>3174653</t>
        </is>
      </c>
      <c r="M267" t="inlineStr">
        <is>
          <t>4386022</t>
        </is>
      </c>
      <c r="N267" t="n">
        <v>0.01626531316304942</v>
      </c>
      <c r="O267" t="n">
        <v>0.02247175403737805</v>
      </c>
      <c r="P267" t="inlineStr">
        <is>
          <t>1531698</t>
        </is>
      </c>
      <c r="Q267" t="inlineStr">
        <is>
          <t>1645467</t>
        </is>
      </c>
      <c r="R267" t="inlineStr">
        <is>
          <t>1642955</t>
        </is>
      </c>
      <c r="S267" t="inlineStr">
        <is>
          <t>2740555</t>
        </is>
      </c>
      <c r="T267" t="n">
        <v>1258400</v>
      </c>
      <c r="U267" t="n">
        <v>36667</v>
      </c>
      <c r="V267" t="n">
        <v>108</v>
      </c>
      <c r="W267" t="n">
        <v>108</v>
      </c>
      <c r="X267" t="inlineStr">
        <is>
          <t>50000</t>
        </is>
      </c>
      <c r="Y267" t="inlineStr">
        <is>
          <t>50000</t>
        </is>
      </c>
      <c r="Z267" t="inlineStr">
        <is>
          <t>629559</t>
        </is>
      </c>
      <c r="AA267" t="inlineStr">
        <is>
          <t>667067</t>
        </is>
      </c>
      <c r="AB267" t="inlineStr">
        <is>
          <t>76963</t>
        </is>
      </c>
      <c r="AC267" t="inlineStr">
        <is>
          <t>80000</t>
        </is>
      </c>
      <c r="AD267" t="inlineStr">
        <is>
          <t>274072</t>
        </is>
      </c>
      <c r="AE267" t="inlineStr">
        <is>
          <t>290400</t>
        </is>
      </c>
      <c r="AF267" t="inlineStr">
        <is>
          <t>88900</t>
        </is>
      </c>
      <c r="AG267" t="inlineStr">
        <is>
          <t>100000</t>
        </is>
      </c>
      <c r="AH267" t="inlineStr">
        <is>
          <t>129504</t>
        </is>
      </c>
      <c r="AI267" t="inlineStr">
        <is>
          <t>140000</t>
        </is>
      </c>
      <c r="AJ267" t="inlineStr">
        <is>
          <t>44450</t>
        </is>
      </c>
      <c r="AK267" t="inlineStr">
        <is>
          <t>50000</t>
        </is>
      </c>
      <c r="AL267" t="inlineStr">
        <is>
          <t>238251</t>
        </is>
      </c>
      <c r="AM267" t="inlineStr">
        <is>
          <t>268000</t>
        </is>
      </c>
      <c r="AN267" t="n">
        <v>196666</v>
      </c>
      <c r="AO267" t="n">
        <v>302320</v>
      </c>
      <c r="AP267" t="inlineStr">
        <is>
          <t>821477</t>
        </is>
      </c>
      <c r="AQ267" t="inlineStr">
        <is>
          <t>1386369</t>
        </is>
      </c>
      <c r="AR267" t="inlineStr">
        <is>
          <t>3544</t>
        </is>
      </c>
      <c r="AS267" t="inlineStr">
        <is>
          <t>5867</t>
        </is>
      </c>
      <c r="AT267" t="inlineStr">
        <is>
          <t>75812</t>
        </is>
      </c>
      <c r="AU267" t="inlineStr">
        <is>
          <t>120000</t>
        </is>
      </c>
      <c r="AV267" t="inlineStr">
        <is>
          <t>167296</t>
        </is>
      </c>
      <c r="AW267" t="inlineStr">
        <is>
          <t>300000</t>
        </is>
      </c>
      <c r="AX267" t="inlineStr">
        <is>
          <t>378159</t>
        </is>
      </c>
      <c r="AY267" t="inlineStr">
        <is>
          <t>626000</t>
        </is>
      </c>
      <c r="AZ267" t="n">
        <v>80.54797300154219</v>
      </c>
      <c r="BA267" t="n">
        <v>-2740555</v>
      </c>
      <c r="BB267" t="n">
        <v>-1642955</v>
      </c>
      <c r="BC267" t="inlineStr">
        <is>
          <t>0</t>
        </is>
      </c>
      <c r="BD267" t="inlineStr">
        <is>
          <t>0</t>
        </is>
      </c>
      <c r="BE267" t="n">
        <v>0</v>
      </c>
      <c r="BF267" t="inlineStr">
        <is>
          <t>143773</t>
        </is>
      </c>
      <c r="BG267" t="inlineStr">
        <is>
          <t>52893</t>
        </is>
      </c>
      <c r="BH267" t="inlineStr">
        <is>
          <t>238000</t>
        </is>
      </c>
      <c r="BI267" t="inlineStr">
        <is>
          <t>64320</t>
        </is>
      </c>
    </row>
    <row r="268">
      <c r="A268" t="inlineStr">
        <is>
          <t>Mexico</t>
        </is>
      </c>
      <c r="B268" t="inlineStr">
        <is>
          <t>Mangrove</t>
        </is>
      </c>
      <c r="C268" t="inlineStr">
        <is>
          <t>Restoration</t>
        </is>
      </c>
      <c r="D268" t="inlineStr">
        <is>
          <t>Hybrid</t>
        </is>
      </c>
      <c r="E268" t="inlineStr">
        <is>
          <t>Small</t>
        </is>
      </c>
      <c r="F268" t="n">
        <v>100</v>
      </c>
      <c r="G268" t="inlineStr">
        <is>
          <t>Opex breakeven</t>
        </is>
      </c>
      <c r="H268" t="n">
        <v>195179334.5861911</v>
      </c>
      <c r="I268" t="inlineStr">
        <is>
          <t>MEX</t>
        </is>
      </c>
      <c r="J268" t="n">
        <v>500</v>
      </c>
      <c r="K268" t="inlineStr">
        <is>
          <t>Mexico Mangrove Restoration 100</t>
        </is>
      </c>
      <c r="L268" t="inlineStr">
        <is>
          <t>3853999</t>
        </is>
      </c>
      <c r="M268" t="inlineStr">
        <is>
          <t>5218497</t>
        </is>
      </c>
      <c r="N268" t="n">
        <v>0.01974593779700625</v>
      </c>
      <c r="O268" t="n">
        <v>0.0267369340666315</v>
      </c>
      <c r="P268" t="inlineStr">
        <is>
          <t>2002155</t>
        </is>
      </c>
      <c r="Q268" t="inlineStr">
        <is>
          <t>2174667</t>
        </is>
      </c>
      <c r="R268" t="inlineStr">
        <is>
          <t>1851844</t>
        </is>
      </c>
      <c r="S268" t="inlineStr">
        <is>
          <t>3043830</t>
        </is>
      </c>
      <c r="T268" t="n">
        <v>1258400</v>
      </c>
      <c r="U268" t="n">
        <v>36667</v>
      </c>
      <c r="V268" t="n">
        <v>131</v>
      </c>
      <c r="W268" t="n">
        <v>131</v>
      </c>
      <c r="X268" t="inlineStr">
        <is>
          <t>50000</t>
        </is>
      </c>
      <c r="Y268" t="inlineStr">
        <is>
          <t>50000</t>
        </is>
      </c>
      <c r="Z268" t="inlineStr">
        <is>
          <t>629559</t>
        </is>
      </c>
      <c r="AA268" t="inlineStr">
        <is>
          <t>667067</t>
        </is>
      </c>
      <c r="AB268" t="inlineStr">
        <is>
          <t>76963</t>
        </is>
      </c>
      <c r="AC268" t="inlineStr">
        <is>
          <t>80000</t>
        </is>
      </c>
      <c r="AD268" t="inlineStr">
        <is>
          <t>274072</t>
        </is>
      </c>
      <c r="AE268" t="inlineStr">
        <is>
          <t>290400</t>
        </is>
      </c>
      <c r="AF268" t="inlineStr">
        <is>
          <t>88900</t>
        </is>
      </c>
      <c r="AG268" t="inlineStr">
        <is>
          <t>100000</t>
        </is>
      </c>
      <c r="AH268" t="inlineStr">
        <is>
          <t>129504</t>
        </is>
      </c>
      <c r="AI268" t="inlineStr">
        <is>
          <t>140000</t>
        </is>
      </c>
      <c r="AJ268" t="inlineStr">
        <is>
          <t>44450</t>
        </is>
      </c>
      <c r="AK268" t="inlineStr">
        <is>
          <t>50000</t>
        </is>
      </c>
      <c r="AL268" t="inlineStr">
        <is>
          <t>708708</t>
        </is>
      </c>
      <c r="AM268" t="inlineStr">
        <is>
          <t>797200</t>
        </is>
      </c>
      <c r="AN268" t="n">
        <v>301111</v>
      </c>
      <c r="AO268" t="n">
        <v>429328</v>
      </c>
      <c r="AP268" t="inlineStr">
        <is>
          <t>925922</t>
        </is>
      </c>
      <c r="AQ268" t="inlineStr">
        <is>
          <t>1562635</t>
        </is>
      </c>
      <c r="AR268" t="inlineStr">
        <is>
          <t>3544</t>
        </is>
      </c>
      <c r="AS268" t="inlineStr">
        <is>
          <t>5867</t>
        </is>
      </c>
      <c r="AT268" t="inlineStr">
        <is>
          <t>75812</t>
        </is>
      </c>
      <c r="AU268" t="inlineStr">
        <is>
          <t>120000</t>
        </is>
      </c>
      <c r="AV268" t="inlineStr">
        <is>
          <t>167296</t>
        </is>
      </c>
      <c r="AW268" t="inlineStr">
        <is>
          <t>300000</t>
        </is>
      </c>
      <c r="AX268" t="inlineStr">
        <is>
          <t>378159</t>
        </is>
      </c>
      <c r="AY268" t="inlineStr">
        <is>
          <t>626000</t>
        </is>
      </c>
      <c r="AZ268" t="n">
        <v>90.78906017791996</v>
      </c>
      <c r="BA268" t="n">
        <v>-3043830</v>
      </c>
      <c r="BB268" t="n">
        <v>-1851844</v>
      </c>
      <c r="BC268" t="inlineStr">
        <is>
          <t>0</t>
        </is>
      </c>
      <c r="BD268" t="inlineStr">
        <is>
          <t>0</t>
        </is>
      </c>
      <c r="BE268" t="n">
        <v>0</v>
      </c>
      <c r="BF268" t="inlineStr">
        <is>
          <t>143773</t>
        </is>
      </c>
      <c r="BG268" t="inlineStr">
        <is>
          <t>157338</t>
        </is>
      </c>
      <c r="BH268" t="inlineStr">
        <is>
          <t>238000</t>
        </is>
      </c>
      <c r="BI268" t="inlineStr">
        <is>
          <t>191328</t>
        </is>
      </c>
    </row>
    <row r="269">
      <c r="A269" t="inlineStr">
        <is>
          <t>Mexico</t>
        </is>
      </c>
      <c r="B269" t="inlineStr">
        <is>
          <t>Mangrove</t>
        </is>
      </c>
      <c r="C269" t="inlineStr">
        <is>
          <t>Restoration</t>
        </is>
      </c>
      <c r="D269" t="inlineStr">
        <is>
          <t>Planting</t>
        </is>
      </c>
      <c r="E269" t="inlineStr">
        <is>
          <t>Small</t>
        </is>
      </c>
      <c r="F269" t="n">
        <v>100</v>
      </c>
      <c r="G269" t="inlineStr">
        <is>
          <t>Market price</t>
        </is>
      </c>
      <c r="H269" t="n">
        <v>195179334.5861911</v>
      </c>
      <c r="I269" t="inlineStr">
        <is>
          <t>MEX</t>
        </is>
      </c>
      <c r="J269" t="n">
        <v>500</v>
      </c>
      <c r="K269" t="inlineStr">
        <is>
          <t>Mexico Mangrove Restoration 100</t>
        </is>
      </c>
      <c r="L269" t="inlineStr">
        <is>
          <t>4042744</t>
        </is>
      </c>
      <c r="M269" t="inlineStr">
        <is>
          <t>5061505</t>
        </is>
      </c>
      <c r="N269" t="n">
        <v>0.02071297152729418</v>
      </c>
      <c r="O269" t="n">
        <v>0.02593258661697529</v>
      </c>
      <c r="P269" t="inlineStr">
        <is>
          <t>2714597</t>
        </is>
      </c>
      <c r="Q269" t="inlineStr">
        <is>
          <t>2976067</t>
        </is>
      </c>
      <c r="R269" t="inlineStr">
        <is>
          <t>1328147</t>
        </is>
      </c>
      <c r="S269" t="inlineStr">
        <is>
          <t>2085438</t>
        </is>
      </c>
      <c r="T269" t="n">
        <v>1258400</v>
      </c>
      <c r="U269" t="n">
        <v>29333</v>
      </c>
      <c r="V269" t="n">
        <v>172</v>
      </c>
      <c r="W269" t="n">
        <v>172</v>
      </c>
      <c r="X269" t="inlineStr">
        <is>
          <t>50000</t>
        </is>
      </c>
      <c r="Y269" t="inlineStr">
        <is>
          <t>50000</t>
        </is>
      </c>
      <c r="Z269" t="inlineStr">
        <is>
          <t>629559</t>
        </is>
      </c>
      <c r="AA269" t="inlineStr">
        <is>
          <t>667067</t>
        </is>
      </c>
      <c r="AB269" t="inlineStr">
        <is>
          <t>76963</t>
        </is>
      </c>
      <c r="AC269" t="inlineStr">
        <is>
          <t>80000</t>
        </is>
      </c>
      <c r="AD269" t="inlineStr">
        <is>
          <t>274072</t>
        </is>
      </c>
      <c r="AE269" t="inlineStr">
        <is>
          <t>290400</t>
        </is>
      </c>
      <c r="AF269" t="inlineStr">
        <is>
          <t>88900</t>
        </is>
      </c>
      <c r="AG269" t="inlineStr">
        <is>
          <t>100000</t>
        </is>
      </c>
      <c r="AH269" t="inlineStr">
        <is>
          <t>129504</t>
        </is>
      </c>
      <c r="AI269" t="inlineStr">
        <is>
          <t>140000</t>
        </is>
      </c>
      <c r="AJ269" t="inlineStr">
        <is>
          <t>44450</t>
        </is>
      </c>
      <c r="AK269" t="inlineStr">
        <is>
          <t>50000</t>
        </is>
      </c>
      <c r="AL269" t="inlineStr">
        <is>
          <t>1421150</t>
        </is>
      </c>
      <c r="AM269" t="inlineStr">
        <is>
          <t>1598600</t>
        </is>
      </c>
      <c r="AN269" t="n">
        <v>459279</v>
      </c>
      <c r="AO269" t="n">
        <v>621664</v>
      </c>
      <c r="AP269" t="inlineStr">
        <is>
          <t>244767</t>
        </is>
      </c>
      <c r="AQ269" t="inlineStr">
        <is>
          <t>413081</t>
        </is>
      </c>
      <c r="AR269" t="inlineStr">
        <is>
          <t>2835</t>
        </is>
      </c>
      <c r="AS269" t="inlineStr">
        <is>
          <t>4693</t>
        </is>
      </c>
      <c r="AT269" t="inlineStr">
        <is>
          <t>75812</t>
        </is>
      </c>
      <c r="AU269" t="inlineStr">
        <is>
          <t>120000</t>
        </is>
      </c>
      <c r="AV269" t="inlineStr">
        <is>
          <t>167296</t>
        </is>
      </c>
      <c r="AW269" t="inlineStr">
        <is>
          <t>300000</t>
        </is>
      </c>
      <c r="AX269" t="inlineStr">
        <is>
          <t>378159</t>
        </is>
      </c>
      <c r="AY269" t="inlineStr">
        <is>
          <t>626000</t>
        </is>
      </c>
      <c r="AZ269" t="n">
        <v>30</v>
      </c>
      <c r="BA269" t="n">
        <v>-2085438</v>
      </c>
      <c r="BB269" t="n">
        <v>-1328147</v>
      </c>
      <c r="BC269" t="inlineStr">
        <is>
          <t>0</t>
        </is>
      </c>
      <c r="BD269" t="inlineStr">
        <is>
          <t>0</t>
        </is>
      </c>
      <c r="BE269" t="n">
        <v>0</v>
      </c>
      <c r="BF269" t="inlineStr">
        <is>
          <t>143773</t>
        </is>
      </c>
      <c r="BG269" t="inlineStr">
        <is>
          <t>315506</t>
        </is>
      </c>
      <c r="BH269" t="inlineStr">
        <is>
          <t>238000</t>
        </is>
      </c>
      <c r="BI269" t="inlineStr">
        <is>
          <t>383664</t>
        </is>
      </c>
    </row>
    <row r="270">
      <c r="A270" t="inlineStr">
        <is>
          <t>Mexico</t>
        </is>
      </c>
      <c r="B270" t="inlineStr">
        <is>
          <t>Mangrove</t>
        </is>
      </c>
      <c r="C270" t="inlineStr">
        <is>
          <t>Restoration</t>
        </is>
      </c>
      <c r="D270" t="inlineStr">
        <is>
          <t>Hydrology</t>
        </is>
      </c>
      <c r="E270" t="inlineStr">
        <is>
          <t>Small</t>
        </is>
      </c>
      <c r="F270" t="n">
        <v>100</v>
      </c>
      <c r="G270" t="inlineStr">
        <is>
          <t>Market price</t>
        </is>
      </c>
      <c r="H270" t="n">
        <v>195179334.5861911</v>
      </c>
      <c r="I270" t="inlineStr">
        <is>
          <t>MEX</t>
        </is>
      </c>
      <c r="J270" t="n">
        <v>500</v>
      </c>
      <c r="K270" t="inlineStr">
        <is>
          <t>Mexico Mangrove Restoration 100</t>
        </is>
      </c>
      <c r="L270" t="inlineStr">
        <is>
          <t>2659134</t>
        </is>
      </c>
      <c r="M270" t="inlineStr">
        <is>
          <t>3516005</t>
        </is>
      </c>
      <c r="N270" t="n">
        <v>0.01362405505499727</v>
      </c>
      <c r="O270" t="n">
        <v>0.01801422782516627</v>
      </c>
      <c r="P270" t="inlineStr">
        <is>
          <t>1531698</t>
        </is>
      </c>
      <c r="Q270" t="inlineStr">
        <is>
          <t>1645467</t>
        </is>
      </c>
      <c r="R270" t="inlineStr">
        <is>
          <t>1127436</t>
        </is>
      </c>
      <c r="S270" t="inlineStr">
        <is>
          <t>1870538</t>
        </is>
      </c>
      <c r="T270" t="n">
        <v>1258400</v>
      </c>
      <c r="U270" t="n">
        <v>36667</v>
      </c>
      <c r="V270" t="n">
        <v>91</v>
      </c>
      <c r="W270" t="n">
        <v>91</v>
      </c>
      <c r="X270" t="inlineStr">
        <is>
          <t>50000</t>
        </is>
      </c>
      <c r="Y270" t="inlineStr">
        <is>
          <t>50000</t>
        </is>
      </c>
      <c r="Z270" t="inlineStr">
        <is>
          <t>629559</t>
        </is>
      </c>
      <c r="AA270" t="inlineStr">
        <is>
          <t>667067</t>
        </is>
      </c>
      <c r="AB270" t="inlineStr">
        <is>
          <t>76963</t>
        </is>
      </c>
      <c r="AC270" t="inlineStr">
        <is>
          <t>80000</t>
        </is>
      </c>
      <c r="AD270" t="inlineStr">
        <is>
          <t>274072</t>
        </is>
      </c>
      <c r="AE270" t="inlineStr">
        <is>
          <t>290400</t>
        </is>
      </c>
      <c r="AF270" t="inlineStr">
        <is>
          <t>88900</t>
        </is>
      </c>
      <c r="AG270" t="inlineStr">
        <is>
          <t>100000</t>
        </is>
      </c>
      <c r="AH270" t="inlineStr">
        <is>
          <t>129504</t>
        </is>
      </c>
      <c r="AI270" t="inlineStr">
        <is>
          <t>140000</t>
        </is>
      </c>
      <c r="AJ270" t="inlineStr">
        <is>
          <t>44450</t>
        </is>
      </c>
      <c r="AK270" t="inlineStr">
        <is>
          <t>50000</t>
        </is>
      </c>
      <c r="AL270" t="inlineStr">
        <is>
          <t>238251</t>
        </is>
      </c>
      <c r="AM270" t="inlineStr">
        <is>
          <t>268000</t>
        </is>
      </c>
      <c r="AN270" t="n">
        <v>196666</v>
      </c>
      <c r="AO270" t="n">
        <v>302320</v>
      </c>
      <c r="AP270" t="inlineStr">
        <is>
          <t>305958</t>
        </is>
      </c>
      <c r="AQ270" t="inlineStr">
        <is>
          <t>516351</t>
        </is>
      </c>
      <c r="AR270" t="inlineStr">
        <is>
          <t>3544</t>
        </is>
      </c>
      <c r="AS270" t="inlineStr">
        <is>
          <t>5867</t>
        </is>
      </c>
      <c r="AT270" t="inlineStr">
        <is>
          <t>75812</t>
        </is>
      </c>
      <c r="AU270" t="inlineStr">
        <is>
          <t>120000</t>
        </is>
      </c>
      <c r="AV270" t="inlineStr">
        <is>
          <t>167296</t>
        </is>
      </c>
      <c r="AW270" t="inlineStr">
        <is>
          <t>300000</t>
        </is>
      </c>
      <c r="AX270" t="inlineStr">
        <is>
          <t>378159</t>
        </is>
      </c>
      <c r="AY270" t="inlineStr">
        <is>
          <t>626000</t>
        </is>
      </c>
      <c r="AZ270" t="n">
        <v>30</v>
      </c>
      <c r="BA270" t="n">
        <v>-1870538</v>
      </c>
      <c r="BB270" t="n">
        <v>-1127436</v>
      </c>
      <c r="BC270" t="inlineStr">
        <is>
          <t>0</t>
        </is>
      </c>
      <c r="BD270" t="inlineStr">
        <is>
          <t>0</t>
        </is>
      </c>
      <c r="BE270" t="n">
        <v>0</v>
      </c>
      <c r="BF270" t="inlineStr">
        <is>
          <t>143773</t>
        </is>
      </c>
      <c r="BG270" t="inlineStr">
        <is>
          <t>52893</t>
        </is>
      </c>
      <c r="BH270" t="inlineStr">
        <is>
          <t>238000</t>
        </is>
      </c>
      <c r="BI270" t="inlineStr">
        <is>
          <t>64320</t>
        </is>
      </c>
    </row>
    <row r="271">
      <c r="A271" t="inlineStr">
        <is>
          <t>Mexico</t>
        </is>
      </c>
      <c r="B271" t="inlineStr">
        <is>
          <t>Mangrove</t>
        </is>
      </c>
      <c r="C271" t="inlineStr">
        <is>
          <t>Restoration</t>
        </is>
      </c>
      <c r="D271" t="inlineStr">
        <is>
          <t>Hybrid</t>
        </is>
      </c>
      <c r="E271" t="inlineStr">
        <is>
          <t>Small</t>
        </is>
      </c>
      <c r="F271" t="n">
        <v>100</v>
      </c>
      <c r="G271" t="inlineStr">
        <is>
          <t>Market price</t>
        </is>
      </c>
      <c r="H271" t="n">
        <v>195179334.5861911</v>
      </c>
      <c r="I271" t="inlineStr">
        <is>
          <t>MEX</t>
        </is>
      </c>
      <c r="J271" t="n">
        <v>500</v>
      </c>
      <c r="K271" t="inlineStr">
        <is>
          <t>Mexico Mangrove Restoration 100</t>
        </is>
      </c>
      <c r="L271" t="inlineStr">
        <is>
          <t>3234036</t>
        </is>
      </c>
      <c r="M271" t="inlineStr">
        <is>
          <t>4172213</t>
        </is>
      </c>
      <c r="N271" t="n">
        <v>0.01656956156171263</v>
      </c>
      <c r="O271" t="n">
        <v>0.02137630507269484</v>
      </c>
      <c r="P271" t="inlineStr">
        <is>
          <t>2002155</t>
        </is>
      </c>
      <c r="Q271" t="inlineStr">
        <is>
          <t>2174667</t>
        </is>
      </c>
      <c r="R271" t="inlineStr">
        <is>
          <t>1231880</t>
        </is>
      </c>
      <c r="S271" t="inlineStr">
        <is>
          <t>1997546</t>
        </is>
      </c>
      <c r="T271" t="n">
        <v>1258400</v>
      </c>
      <c r="U271" t="n">
        <v>36667</v>
      </c>
      <c r="V271" t="n">
        <v>110</v>
      </c>
      <c r="W271" t="n">
        <v>110</v>
      </c>
      <c r="X271" t="inlineStr">
        <is>
          <t>50000</t>
        </is>
      </c>
      <c r="Y271" t="inlineStr">
        <is>
          <t>50000</t>
        </is>
      </c>
      <c r="Z271" t="inlineStr">
        <is>
          <t>629559</t>
        </is>
      </c>
      <c r="AA271" t="inlineStr">
        <is>
          <t>667067</t>
        </is>
      </c>
      <c r="AB271" t="inlineStr">
        <is>
          <t>76963</t>
        </is>
      </c>
      <c r="AC271" t="inlineStr">
        <is>
          <t>80000</t>
        </is>
      </c>
      <c r="AD271" t="inlineStr">
        <is>
          <t>274072</t>
        </is>
      </c>
      <c r="AE271" t="inlineStr">
        <is>
          <t>290400</t>
        </is>
      </c>
      <c r="AF271" t="inlineStr">
        <is>
          <t>88900</t>
        </is>
      </c>
      <c r="AG271" t="inlineStr">
        <is>
          <t>100000</t>
        </is>
      </c>
      <c r="AH271" t="inlineStr">
        <is>
          <t>129504</t>
        </is>
      </c>
      <c r="AI271" t="inlineStr">
        <is>
          <t>140000</t>
        </is>
      </c>
      <c r="AJ271" t="inlineStr">
        <is>
          <t>44450</t>
        </is>
      </c>
      <c r="AK271" t="inlineStr">
        <is>
          <t>50000</t>
        </is>
      </c>
      <c r="AL271" t="inlineStr">
        <is>
          <t>708708</t>
        </is>
      </c>
      <c r="AM271" t="inlineStr">
        <is>
          <t>797200</t>
        </is>
      </c>
      <c r="AN271" t="n">
        <v>301111</v>
      </c>
      <c r="AO271" t="n">
        <v>429328</v>
      </c>
      <c r="AP271" t="inlineStr">
        <is>
          <t>305958</t>
        </is>
      </c>
      <c r="AQ271" t="inlineStr">
        <is>
          <t>516351</t>
        </is>
      </c>
      <c r="AR271" t="inlineStr">
        <is>
          <t>3544</t>
        </is>
      </c>
      <c r="AS271" t="inlineStr">
        <is>
          <t>5867</t>
        </is>
      </c>
      <c r="AT271" t="inlineStr">
        <is>
          <t>75812</t>
        </is>
      </c>
      <c r="AU271" t="inlineStr">
        <is>
          <t>120000</t>
        </is>
      </c>
      <c r="AV271" t="inlineStr">
        <is>
          <t>167296</t>
        </is>
      </c>
      <c r="AW271" t="inlineStr">
        <is>
          <t>300000</t>
        </is>
      </c>
      <c r="AX271" t="inlineStr">
        <is>
          <t>378159</t>
        </is>
      </c>
      <c r="AY271" t="inlineStr">
        <is>
          <t>626000</t>
        </is>
      </c>
      <c r="AZ271" t="n">
        <v>30</v>
      </c>
      <c r="BA271" t="n">
        <v>-1997546</v>
      </c>
      <c r="BB271" t="n">
        <v>-1231880</v>
      </c>
      <c r="BC271" t="inlineStr">
        <is>
          <t>0</t>
        </is>
      </c>
      <c r="BD271" t="inlineStr">
        <is>
          <t>0</t>
        </is>
      </c>
      <c r="BE271" t="n">
        <v>0</v>
      </c>
      <c r="BF271" t="inlineStr">
        <is>
          <t>143773</t>
        </is>
      </c>
      <c r="BG271" t="inlineStr">
        <is>
          <t>157338</t>
        </is>
      </c>
      <c r="BH271" t="inlineStr">
        <is>
          <t>238000</t>
        </is>
      </c>
      <c r="BI271" t="inlineStr">
        <is>
          <t>191328</t>
        </is>
      </c>
    </row>
    <row r="272">
      <c r="A272" t="inlineStr">
        <is>
          <t>Mexico</t>
        </is>
      </c>
      <c r="B272" t="inlineStr">
        <is>
          <t>Mangrove</t>
        </is>
      </c>
      <c r="C272" t="inlineStr">
        <is>
          <t>Restoration</t>
        </is>
      </c>
      <c r="D272" t="inlineStr">
        <is>
          <t>Planting</t>
        </is>
      </c>
      <c r="E272" t="inlineStr">
        <is>
          <t>Medium</t>
        </is>
      </c>
      <c r="F272" t="n">
        <v>500</v>
      </c>
      <c r="G272" t="inlineStr">
        <is>
          <t>Opex breakeven</t>
        </is>
      </c>
      <c r="H272" t="n">
        <v>195179334.5861911</v>
      </c>
      <c r="I272" t="inlineStr">
        <is>
          <t>MEX</t>
        </is>
      </c>
      <c r="J272" t="n">
        <v>500</v>
      </c>
      <c r="K272" t="inlineStr">
        <is>
          <t>Mexico Mangrove Restoration 500</t>
        </is>
      </c>
      <c r="L272" t="inlineStr">
        <is>
          <t>12914356</t>
        </is>
      </c>
      <c r="M272" t="inlineStr">
        <is>
          <t>16559764</t>
        </is>
      </c>
      <c r="N272" t="n">
        <v>0.06616661557628699</v>
      </c>
      <c r="O272" t="n">
        <v>0.08484383879630053</v>
      </c>
      <c r="P272" t="inlineStr">
        <is>
          <t>8262546</t>
        </is>
      </c>
      <c r="Q272" t="inlineStr">
        <is>
          <t>9370467</t>
        </is>
      </c>
      <c r="R272" t="inlineStr">
        <is>
          <t>4651810</t>
        </is>
      </c>
      <c r="S272" t="inlineStr">
        <is>
          <t>7189297</t>
        </is>
      </c>
      <c r="T272" t="n">
        <v>1258400</v>
      </c>
      <c r="U272" t="n">
        <v>143000</v>
      </c>
      <c r="V272" t="n">
        <v>113</v>
      </c>
      <c r="W272" t="n">
        <v>113</v>
      </c>
      <c r="X272" t="inlineStr">
        <is>
          <t>50000</t>
        </is>
      </c>
      <c r="Y272" t="inlineStr">
        <is>
          <t>50000</t>
        </is>
      </c>
      <c r="Z272" t="inlineStr">
        <is>
          <t>629559</t>
        </is>
      </c>
      <c r="AA272" t="inlineStr">
        <is>
          <t>667067</t>
        </is>
      </c>
      <c r="AB272" t="inlineStr">
        <is>
          <t>76963</t>
        </is>
      </c>
      <c r="AC272" t="inlineStr">
        <is>
          <t>80000</t>
        </is>
      </c>
      <c r="AD272" t="inlineStr">
        <is>
          <t>274072</t>
        </is>
      </c>
      <c r="AE272" t="inlineStr">
        <is>
          <t>290400</t>
        </is>
      </c>
      <c r="AF272" t="inlineStr">
        <is>
          <t>88900</t>
        </is>
      </c>
      <c r="AG272" t="inlineStr">
        <is>
          <t>100000</t>
        </is>
      </c>
      <c r="AH272" t="inlineStr">
        <is>
          <t>129504</t>
        </is>
      </c>
      <c r="AI272" t="inlineStr">
        <is>
          <t>140000</t>
        </is>
      </c>
      <c r="AJ272" t="inlineStr">
        <is>
          <t>44450</t>
        </is>
      </c>
      <c r="AK272" t="inlineStr">
        <is>
          <t>50000</t>
        </is>
      </c>
      <c r="AL272" t="inlineStr">
        <is>
          <t>6969099</t>
        </is>
      </c>
      <c r="AM272" t="inlineStr">
        <is>
          <t>7993000</t>
        </is>
      </c>
      <c r="AN272" t="n">
        <v>1690964</v>
      </c>
      <c r="AO272" t="n">
        <v>2156320</v>
      </c>
      <c r="AP272" t="inlineStr">
        <is>
          <t>2325905</t>
        </is>
      </c>
      <c r="AQ272" t="inlineStr">
        <is>
          <t>3964097</t>
        </is>
      </c>
      <c r="AR272" t="inlineStr">
        <is>
          <t>13674</t>
        </is>
      </c>
      <c r="AS272" t="inlineStr">
        <is>
          <t>22880</t>
        </is>
      </c>
      <c r="AT272" t="inlineStr">
        <is>
          <t>75812</t>
        </is>
      </c>
      <c r="AU272" t="inlineStr">
        <is>
          <t>120000</t>
        </is>
      </c>
      <c r="AV272" t="inlineStr">
        <is>
          <t>167296</t>
        </is>
      </c>
      <c r="AW272" t="inlineStr">
        <is>
          <t>300000</t>
        </is>
      </c>
      <c r="AX272" t="inlineStr">
        <is>
          <t>378159</t>
        </is>
      </c>
      <c r="AY272" t="inlineStr">
        <is>
          <t>626000</t>
        </is>
      </c>
      <c r="AZ272" t="n">
        <v>58.85101212090132</v>
      </c>
      <c r="BA272" t="n">
        <v>-7189297</v>
      </c>
      <c r="BB272" t="n">
        <v>-4651810</v>
      </c>
      <c r="BC272" t="inlineStr">
        <is>
          <t>0</t>
        </is>
      </c>
      <c r="BD272" t="inlineStr">
        <is>
          <t>0</t>
        </is>
      </c>
      <c r="BE272" t="n">
        <v>0</v>
      </c>
      <c r="BF272" t="inlineStr">
        <is>
          <t>143773</t>
        </is>
      </c>
      <c r="BG272" t="inlineStr">
        <is>
          <t>1547191</t>
        </is>
      </c>
      <c r="BH272" t="inlineStr">
        <is>
          <t>238000</t>
        </is>
      </c>
      <c r="BI272" t="inlineStr">
        <is>
          <t>1918320</t>
        </is>
      </c>
    </row>
    <row r="273">
      <c r="A273" t="inlineStr">
        <is>
          <t>Mexico</t>
        </is>
      </c>
      <c r="B273" t="inlineStr">
        <is>
          <t>Mangrove</t>
        </is>
      </c>
      <c r="C273" t="inlineStr">
        <is>
          <t>Restoration</t>
        </is>
      </c>
      <c r="D273" t="inlineStr">
        <is>
          <t>Hydrology</t>
        </is>
      </c>
      <c r="E273" t="inlineStr">
        <is>
          <t>Medium</t>
        </is>
      </c>
      <c r="F273" t="n">
        <v>500</v>
      </c>
      <c r="G273" t="inlineStr">
        <is>
          <t>Opex breakeven</t>
        </is>
      </c>
      <c r="H273" t="n">
        <v>195179334.5861911</v>
      </c>
      <c r="I273" t="inlineStr">
        <is>
          <t>MEX</t>
        </is>
      </c>
      <c r="J273" t="n">
        <v>500</v>
      </c>
      <c r="K273" t="inlineStr">
        <is>
          <t>Mexico Mangrove Restoration 500</t>
        </is>
      </c>
      <c r="L273" t="inlineStr">
        <is>
          <t>4544822</t>
        </is>
      </c>
      <c r="M273" t="inlineStr">
        <is>
          <t>6126745</t>
        </is>
      </c>
      <c r="N273" t="n">
        <v>0.02328536476279977</v>
      </c>
      <c r="O273" t="n">
        <v>0.03139033654863924</v>
      </c>
      <c r="P273" t="inlineStr">
        <is>
          <t>2461794</t>
        </is>
      </c>
      <c r="Q273" t="inlineStr">
        <is>
          <t>2717467</t>
        </is>
      </c>
      <c r="R273" t="inlineStr">
        <is>
          <t>2083029</t>
        </is>
      </c>
      <c r="S273" t="inlineStr">
        <is>
          <t>3409279</t>
        </is>
      </c>
      <c r="T273" t="n">
        <v>1258400</v>
      </c>
      <c r="U273" t="n">
        <v>178750</v>
      </c>
      <c r="V273" t="n">
        <v>32</v>
      </c>
      <c r="W273" t="n">
        <v>32</v>
      </c>
      <c r="X273" t="inlineStr">
        <is>
          <t>50000</t>
        </is>
      </c>
      <c r="Y273" t="inlineStr">
        <is>
          <t>50000</t>
        </is>
      </c>
      <c r="Z273" t="inlineStr">
        <is>
          <t>629559</t>
        </is>
      </c>
      <c r="AA273" t="inlineStr">
        <is>
          <t>667067</t>
        </is>
      </c>
      <c r="AB273" t="inlineStr">
        <is>
          <t>76963</t>
        </is>
      </c>
      <c r="AC273" t="inlineStr">
        <is>
          <t>80000</t>
        </is>
      </c>
      <c r="AD273" t="inlineStr">
        <is>
          <t>274072</t>
        </is>
      </c>
      <c r="AE273" t="inlineStr">
        <is>
          <t>290400</t>
        </is>
      </c>
      <c r="AF273" t="inlineStr">
        <is>
          <t>88900</t>
        </is>
      </c>
      <c r="AG273" t="inlineStr">
        <is>
          <t>100000</t>
        </is>
      </c>
      <c r="AH273" t="inlineStr">
        <is>
          <t>129504</t>
        </is>
      </c>
      <c r="AI273" t="inlineStr">
        <is>
          <t>140000</t>
        </is>
      </c>
      <c r="AJ273" t="inlineStr">
        <is>
          <t>44450</t>
        </is>
      </c>
      <c r="AK273" t="inlineStr">
        <is>
          <t>50000</t>
        </is>
      </c>
      <c r="AL273" t="inlineStr">
        <is>
          <t>1168346</t>
        </is>
      </c>
      <c r="AM273" t="inlineStr">
        <is>
          <t>1340000</t>
        </is>
      </c>
      <c r="AN273" t="n">
        <v>403154</v>
      </c>
      <c r="AO273" t="n">
        <v>559600</v>
      </c>
      <c r="AP273" t="inlineStr">
        <is>
          <t>1041514</t>
        </is>
      </c>
      <c r="AQ273" t="inlineStr">
        <is>
          <t>1775079</t>
        </is>
      </c>
      <c r="AR273" t="inlineStr">
        <is>
          <t>17093</t>
        </is>
      </c>
      <c r="AS273" t="inlineStr">
        <is>
          <t>28600</t>
        </is>
      </c>
      <c r="AT273" t="inlineStr">
        <is>
          <t>75812</t>
        </is>
      </c>
      <c r="AU273" t="inlineStr">
        <is>
          <t>120000</t>
        </is>
      </c>
      <c r="AV273" t="inlineStr">
        <is>
          <t>167296</t>
        </is>
      </c>
      <c r="AW273" t="inlineStr">
        <is>
          <t>300000</t>
        </is>
      </c>
      <c r="AX273" t="inlineStr">
        <is>
          <t>378159</t>
        </is>
      </c>
      <c r="AY273" t="inlineStr">
        <is>
          <t>626000</t>
        </is>
      </c>
      <c r="AZ273" t="n">
        <v>21.08226168008875</v>
      </c>
      <c r="BA273" t="n">
        <v>-3409279</v>
      </c>
      <c r="BB273" t="n">
        <v>-2083029</v>
      </c>
      <c r="BC273" t="inlineStr">
        <is>
          <t>0</t>
        </is>
      </c>
      <c r="BD273" t="inlineStr">
        <is>
          <t>0</t>
        </is>
      </c>
      <c r="BE273" t="n">
        <v>0</v>
      </c>
      <c r="BF273" t="inlineStr">
        <is>
          <t>143773</t>
        </is>
      </c>
      <c r="BG273" t="inlineStr">
        <is>
          <t>259381</t>
        </is>
      </c>
      <c r="BH273" t="inlineStr">
        <is>
          <t>238000</t>
        </is>
      </c>
      <c r="BI273" t="inlineStr">
        <is>
          <t>321600</t>
        </is>
      </c>
    </row>
    <row r="274">
      <c r="A274" t="inlineStr">
        <is>
          <t>Mexico</t>
        </is>
      </c>
      <c r="B274" t="inlineStr">
        <is>
          <t>Mangrove</t>
        </is>
      </c>
      <c r="C274" t="inlineStr">
        <is>
          <t>Restoration</t>
        </is>
      </c>
      <c r="D274" t="inlineStr">
        <is>
          <t>Hybrid</t>
        </is>
      </c>
      <c r="E274" t="inlineStr">
        <is>
          <t>Medium</t>
        </is>
      </c>
      <c r="F274" t="n">
        <v>500</v>
      </c>
      <c r="G274" t="inlineStr">
        <is>
          <t>Opex breakeven</t>
        </is>
      </c>
      <c r="H274" t="n">
        <v>195179334.5861911</v>
      </c>
      <c r="I274" t="inlineStr">
        <is>
          <t>MEX</t>
        </is>
      </c>
      <c r="J274" t="n">
        <v>500</v>
      </c>
      <c r="K274" t="inlineStr">
        <is>
          <t>Mexico Mangrove Restoration 500</t>
        </is>
      </c>
      <c r="L274" t="inlineStr">
        <is>
          <t>7876233</t>
        </is>
      </c>
      <c r="M274" t="inlineStr">
        <is>
          <t>10280709</t>
        </is>
      </c>
      <c r="N274" t="n">
        <v>0.04035382647808886</v>
      </c>
      <c r="O274" t="n">
        <v>0.05267314299332262</v>
      </c>
      <c r="P274" t="inlineStr">
        <is>
          <t>4768842</t>
        </is>
      </c>
      <c r="Q274" t="inlineStr">
        <is>
          <t>5363467</t>
        </is>
      </c>
      <c r="R274" t="inlineStr">
        <is>
          <t>3107392</t>
        </is>
      </c>
      <c r="S274" t="inlineStr">
        <is>
          <t>4917242</t>
        </is>
      </c>
      <c r="T274" t="n">
        <v>1258400</v>
      </c>
      <c r="U274" t="n">
        <v>178750</v>
      </c>
      <c r="V274" t="n">
        <v>55</v>
      </c>
      <c r="W274" t="n">
        <v>55</v>
      </c>
      <c r="X274" t="inlineStr">
        <is>
          <t>50000</t>
        </is>
      </c>
      <c r="Y274" t="inlineStr">
        <is>
          <t>50000</t>
        </is>
      </c>
      <c r="Z274" t="inlineStr">
        <is>
          <t>629559</t>
        </is>
      </c>
      <c r="AA274" t="inlineStr">
        <is>
          <t>667067</t>
        </is>
      </c>
      <c r="AB274" t="inlineStr">
        <is>
          <t>76963</t>
        </is>
      </c>
      <c r="AC274" t="inlineStr">
        <is>
          <t>80000</t>
        </is>
      </c>
      <c r="AD274" t="inlineStr">
        <is>
          <t>274072</t>
        </is>
      </c>
      <c r="AE274" t="inlineStr">
        <is>
          <t>290400</t>
        </is>
      </c>
      <c r="AF274" t="inlineStr">
        <is>
          <t>88900</t>
        </is>
      </c>
      <c r="AG274" t="inlineStr">
        <is>
          <t>100000</t>
        </is>
      </c>
      <c r="AH274" t="inlineStr">
        <is>
          <t>129504</t>
        </is>
      </c>
      <c r="AI274" t="inlineStr">
        <is>
          <t>140000</t>
        </is>
      </c>
      <c r="AJ274" t="inlineStr">
        <is>
          <t>44450</t>
        </is>
      </c>
      <c r="AK274" t="inlineStr">
        <is>
          <t>50000</t>
        </is>
      </c>
      <c r="AL274" t="inlineStr">
        <is>
          <t>3475394</t>
        </is>
      </c>
      <c r="AM274" t="inlineStr">
        <is>
          <t>3986000</t>
        </is>
      </c>
      <c r="AN274" t="n">
        <v>915336</v>
      </c>
      <c r="AO274" t="n">
        <v>1194640</v>
      </c>
      <c r="AP274" t="inlineStr">
        <is>
          <t>1553696</t>
        </is>
      </c>
      <c r="AQ274" t="inlineStr">
        <is>
          <t>2648002</t>
        </is>
      </c>
      <c r="AR274" t="inlineStr">
        <is>
          <t>17093</t>
        </is>
      </c>
      <c r="AS274" t="inlineStr">
        <is>
          <t>28600</t>
        </is>
      </c>
      <c r="AT274" t="inlineStr">
        <is>
          <t>75812</t>
        </is>
      </c>
      <c r="AU274" t="inlineStr">
        <is>
          <t>120000</t>
        </is>
      </c>
      <c r="AV274" t="inlineStr">
        <is>
          <t>167296</t>
        </is>
      </c>
      <c r="AW274" t="inlineStr">
        <is>
          <t>300000</t>
        </is>
      </c>
      <c r="AX274" t="inlineStr">
        <is>
          <t>378159</t>
        </is>
      </c>
      <c r="AY274" t="inlineStr">
        <is>
          <t>626000</t>
        </is>
      </c>
      <c r="AZ274" t="n">
        <v>31.44980402518182</v>
      </c>
      <c r="BA274" t="n">
        <v>-4917242</v>
      </c>
      <c r="BB274" t="n">
        <v>-3107392</v>
      </c>
      <c r="BC274" t="inlineStr">
        <is>
          <t>0</t>
        </is>
      </c>
      <c r="BD274" t="inlineStr">
        <is>
          <t>0</t>
        </is>
      </c>
      <c r="BE274" t="n">
        <v>0</v>
      </c>
      <c r="BF274" t="inlineStr">
        <is>
          <t>143773</t>
        </is>
      </c>
      <c r="BG274" t="inlineStr">
        <is>
          <t>771563</t>
        </is>
      </c>
      <c r="BH274" t="inlineStr">
        <is>
          <t>238000</t>
        </is>
      </c>
      <c r="BI274" t="inlineStr">
        <is>
          <t>956640</t>
        </is>
      </c>
    </row>
    <row r="275">
      <c r="A275" t="inlineStr">
        <is>
          <t>Mexico</t>
        </is>
      </c>
      <c r="B275" t="inlineStr">
        <is>
          <t>Mangrove</t>
        </is>
      </c>
      <c r="C275" t="inlineStr">
        <is>
          <t>Restoration</t>
        </is>
      </c>
      <c r="D275" t="inlineStr">
        <is>
          <t>Planting</t>
        </is>
      </c>
      <c r="E275" t="inlineStr">
        <is>
          <t>Medium</t>
        </is>
      </c>
      <c r="F275" t="n">
        <v>500</v>
      </c>
      <c r="G275" t="inlineStr">
        <is>
          <t>Market price</t>
        </is>
      </c>
      <c r="H275" t="n">
        <v>195179334.5861911</v>
      </c>
      <c r="I275" t="inlineStr">
        <is>
          <t>MEX</t>
        </is>
      </c>
      <c r="J275" t="n">
        <v>500</v>
      </c>
      <c r="K275" t="inlineStr">
        <is>
          <t>Mexico Mangrove Restoration 500</t>
        </is>
      </c>
      <c r="L275" t="inlineStr">
        <is>
          <t>11774109</t>
        </is>
      </c>
      <c r="M275" t="inlineStr">
        <is>
          <t>14616412</t>
        </is>
      </c>
      <c r="N275" t="n">
        <v>0.06032456778768534</v>
      </c>
      <c r="O275" t="n">
        <v>0.07488708797470259</v>
      </c>
      <c r="P275" t="inlineStr">
        <is>
          <t>8262546</t>
        </is>
      </c>
      <c r="Q275" t="inlineStr">
        <is>
          <t>9370467</t>
        </is>
      </c>
      <c r="R275" t="inlineStr">
        <is>
          <t>3511563</t>
        </is>
      </c>
      <c r="S275" t="inlineStr">
        <is>
          <t>5245946</t>
        </is>
      </c>
      <c r="T275" t="n">
        <v>1258400</v>
      </c>
      <c r="U275" t="n">
        <v>143000</v>
      </c>
      <c r="V275" t="n">
        <v>103</v>
      </c>
      <c r="W275" t="n">
        <v>103</v>
      </c>
      <c r="X275" t="inlineStr">
        <is>
          <t>50000</t>
        </is>
      </c>
      <c r="Y275" t="inlineStr">
        <is>
          <t>50000</t>
        </is>
      </c>
      <c r="Z275" t="inlineStr">
        <is>
          <t>629559</t>
        </is>
      </c>
      <c r="AA275" t="inlineStr">
        <is>
          <t>667067</t>
        </is>
      </c>
      <c r="AB275" t="inlineStr">
        <is>
          <t>76963</t>
        </is>
      </c>
      <c r="AC275" t="inlineStr">
        <is>
          <t>80000</t>
        </is>
      </c>
      <c r="AD275" t="inlineStr">
        <is>
          <t>274072</t>
        </is>
      </c>
      <c r="AE275" t="inlineStr">
        <is>
          <t>290400</t>
        </is>
      </c>
      <c r="AF275" t="inlineStr">
        <is>
          <t>88900</t>
        </is>
      </c>
      <c r="AG275" t="inlineStr">
        <is>
          <t>100000</t>
        </is>
      </c>
      <c r="AH275" t="inlineStr">
        <is>
          <t>129504</t>
        </is>
      </c>
      <c r="AI275" t="inlineStr">
        <is>
          <t>140000</t>
        </is>
      </c>
      <c r="AJ275" t="inlineStr">
        <is>
          <t>44450</t>
        </is>
      </c>
      <c r="AK275" t="inlineStr">
        <is>
          <t>50000</t>
        </is>
      </c>
      <c r="AL275" t="inlineStr">
        <is>
          <t>6969099</t>
        </is>
      </c>
      <c r="AM275" t="inlineStr">
        <is>
          <t>7993000</t>
        </is>
      </c>
      <c r="AN275" t="n">
        <v>1690964</v>
      </c>
      <c r="AO275" t="n">
        <v>2156320</v>
      </c>
      <c r="AP275" t="inlineStr">
        <is>
          <t>1185658</t>
        </is>
      </c>
      <c r="AQ275" t="inlineStr">
        <is>
          <t>2020746</t>
        </is>
      </c>
      <c r="AR275" t="inlineStr">
        <is>
          <t>13674</t>
        </is>
      </c>
      <c r="AS275" t="inlineStr">
        <is>
          <t>22880</t>
        </is>
      </c>
      <c r="AT275" t="inlineStr">
        <is>
          <t>75812</t>
        </is>
      </c>
      <c r="AU275" t="inlineStr">
        <is>
          <t>120000</t>
        </is>
      </c>
      <c r="AV275" t="inlineStr">
        <is>
          <t>167296</t>
        </is>
      </c>
      <c r="AW275" t="inlineStr">
        <is>
          <t>300000</t>
        </is>
      </c>
      <c r="AX275" t="inlineStr">
        <is>
          <t>378159</t>
        </is>
      </c>
      <c r="AY275" t="inlineStr">
        <is>
          <t>626000</t>
        </is>
      </c>
      <c r="AZ275" t="n">
        <v>30</v>
      </c>
      <c r="BA275" t="n">
        <v>-5245946</v>
      </c>
      <c r="BB275" t="n">
        <v>-3511563</v>
      </c>
      <c r="BC275" t="inlineStr">
        <is>
          <t>0</t>
        </is>
      </c>
      <c r="BD275" t="inlineStr">
        <is>
          <t>0</t>
        </is>
      </c>
      <c r="BE275" t="n">
        <v>0</v>
      </c>
      <c r="BF275" t="inlineStr">
        <is>
          <t>143773</t>
        </is>
      </c>
      <c r="BG275" t="inlineStr">
        <is>
          <t>1547191</t>
        </is>
      </c>
      <c r="BH275" t="inlineStr">
        <is>
          <t>238000</t>
        </is>
      </c>
      <c r="BI275" t="inlineStr">
        <is>
          <t>1918320</t>
        </is>
      </c>
    </row>
    <row r="276">
      <c r="A276" t="inlineStr">
        <is>
          <t>Mexico</t>
        </is>
      </c>
      <c r="B276" t="inlineStr">
        <is>
          <t>Mangrove</t>
        </is>
      </c>
      <c r="C276" t="inlineStr">
        <is>
          <t>Restoration</t>
        </is>
      </c>
      <c r="D276" t="inlineStr">
        <is>
          <t>Hydrology</t>
        </is>
      </c>
      <c r="E276" t="inlineStr">
        <is>
          <t>Medium</t>
        </is>
      </c>
      <c r="F276" t="n">
        <v>500</v>
      </c>
      <c r="G276" t="inlineStr">
        <is>
          <t>Market price</t>
        </is>
      </c>
      <c r="H276" t="n">
        <v>195179334.5861911</v>
      </c>
      <c r="I276" t="inlineStr">
        <is>
          <t>MEX</t>
        </is>
      </c>
      <c r="J276" t="n">
        <v>500</v>
      </c>
      <c r="K276" t="inlineStr">
        <is>
          <t>Mexico Mangrove Restoration 500</t>
        </is>
      </c>
      <c r="L276" t="inlineStr">
        <is>
          <t>4985380</t>
        </is>
      </c>
      <c r="M276" t="inlineStr">
        <is>
          <t>6877599</t>
        </is>
      </c>
      <c r="N276" t="n">
        <v>0.02554256069460294</v>
      </c>
      <c r="O276" t="n">
        <v>0.03523733193671104</v>
      </c>
      <c r="P276" t="inlineStr">
        <is>
          <t>2461794</t>
        </is>
      </c>
      <c r="Q276" t="inlineStr">
        <is>
          <t>2717467</t>
        </is>
      </c>
      <c r="R276" t="inlineStr">
        <is>
          <t>2523586</t>
        </is>
      </c>
      <c r="S276" t="inlineStr">
        <is>
          <t>4160132</t>
        </is>
      </c>
      <c r="T276" t="n">
        <v>1258400</v>
      </c>
      <c r="U276" t="n">
        <v>178750</v>
      </c>
      <c r="V276" t="n">
        <v>35</v>
      </c>
      <c r="W276" t="n">
        <v>35</v>
      </c>
      <c r="X276" t="inlineStr">
        <is>
          <t>50000</t>
        </is>
      </c>
      <c r="Y276" t="inlineStr">
        <is>
          <t>50000</t>
        </is>
      </c>
      <c r="Z276" t="inlineStr">
        <is>
          <t>629559</t>
        </is>
      </c>
      <c r="AA276" t="inlineStr">
        <is>
          <t>667067</t>
        </is>
      </c>
      <c r="AB276" t="inlineStr">
        <is>
          <t>76963</t>
        </is>
      </c>
      <c r="AC276" t="inlineStr">
        <is>
          <t>80000</t>
        </is>
      </c>
      <c r="AD276" t="inlineStr">
        <is>
          <t>274072</t>
        </is>
      </c>
      <c r="AE276" t="inlineStr">
        <is>
          <t>290400</t>
        </is>
      </c>
      <c r="AF276" t="inlineStr">
        <is>
          <t>88900</t>
        </is>
      </c>
      <c r="AG276" t="inlineStr">
        <is>
          <t>100000</t>
        </is>
      </c>
      <c r="AH276" t="inlineStr">
        <is>
          <t>129504</t>
        </is>
      </c>
      <c r="AI276" t="inlineStr">
        <is>
          <t>140000</t>
        </is>
      </c>
      <c r="AJ276" t="inlineStr">
        <is>
          <t>44450</t>
        </is>
      </c>
      <c r="AK276" t="inlineStr">
        <is>
          <t>50000</t>
        </is>
      </c>
      <c r="AL276" t="inlineStr">
        <is>
          <t>1168346</t>
        </is>
      </c>
      <c r="AM276" t="inlineStr">
        <is>
          <t>1340000</t>
        </is>
      </c>
      <c r="AN276" t="n">
        <v>403154</v>
      </c>
      <c r="AO276" t="n">
        <v>559600</v>
      </c>
      <c r="AP276" t="inlineStr">
        <is>
          <t>1482072</t>
        </is>
      </c>
      <c r="AQ276" t="inlineStr">
        <is>
          <t>2525932</t>
        </is>
      </c>
      <c r="AR276" t="inlineStr">
        <is>
          <t>17093</t>
        </is>
      </c>
      <c r="AS276" t="inlineStr">
        <is>
          <t>28600</t>
        </is>
      </c>
      <c r="AT276" t="inlineStr">
        <is>
          <t>75812</t>
        </is>
      </c>
      <c r="AU276" t="inlineStr">
        <is>
          <t>120000</t>
        </is>
      </c>
      <c r="AV276" t="inlineStr">
        <is>
          <t>167296</t>
        </is>
      </c>
      <c r="AW276" t="inlineStr">
        <is>
          <t>300000</t>
        </is>
      </c>
      <c r="AX276" t="inlineStr">
        <is>
          <t>378159</t>
        </is>
      </c>
      <c r="AY276" t="inlineStr">
        <is>
          <t>626000</t>
        </is>
      </c>
      <c r="AZ276" t="n">
        <v>30</v>
      </c>
      <c r="BA276" t="n">
        <v>-4160132</v>
      </c>
      <c r="BB276" t="n">
        <v>-2523586</v>
      </c>
      <c r="BC276" t="inlineStr">
        <is>
          <t>0</t>
        </is>
      </c>
      <c r="BD276" t="inlineStr">
        <is>
          <t>0</t>
        </is>
      </c>
      <c r="BE276" t="n">
        <v>0</v>
      </c>
      <c r="BF276" t="inlineStr">
        <is>
          <t>143773</t>
        </is>
      </c>
      <c r="BG276" t="inlineStr">
        <is>
          <t>259381</t>
        </is>
      </c>
      <c r="BH276" t="inlineStr">
        <is>
          <t>238000</t>
        </is>
      </c>
      <c r="BI276" t="inlineStr">
        <is>
          <t>321600</t>
        </is>
      </c>
    </row>
    <row r="277">
      <c r="A277" t="inlineStr">
        <is>
          <t>Mexico</t>
        </is>
      </c>
      <c r="B277" t="inlineStr">
        <is>
          <t>Mangrove</t>
        </is>
      </c>
      <c r="C277" t="inlineStr">
        <is>
          <t>Restoration</t>
        </is>
      </c>
      <c r="D277" t="inlineStr">
        <is>
          <t>Hybrid</t>
        </is>
      </c>
      <c r="E277" t="inlineStr">
        <is>
          <t>Medium</t>
        </is>
      </c>
      <c r="F277" t="n">
        <v>500</v>
      </c>
      <c r="G277" t="inlineStr">
        <is>
          <t>Market price</t>
        </is>
      </c>
      <c r="H277" t="n">
        <v>195179334.5861911</v>
      </c>
      <c r="I277" t="inlineStr">
        <is>
          <t>MEX</t>
        </is>
      </c>
      <c r="J277" t="n">
        <v>500</v>
      </c>
      <c r="K277" t="inlineStr">
        <is>
          <t>Mexico Mangrove Restoration 500</t>
        </is>
      </c>
      <c r="L277" t="inlineStr">
        <is>
          <t>7804610</t>
        </is>
      </c>
      <c r="M277" t="inlineStr">
        <is>
          <t>10158639</t>
        </is>
      </c>
      <c r="N277" t="n">
        <v>0.03998686652225208</v>
      </c>
      <c r="O277" t="n">
        <v>0.05204771817435391</v>
      </c>
      <c r="P277" t="inlineStr">
        <is>
          <t>4768842</t>
        </is>
      </c>
      <c r="Q277" t="inlineStr">
        <is>
          <t>5363467</t>
        </is>
      </c>
      <c r="R277" t="inlineStr">
        <is>
          <t>3035768</t>
        </is>
      </c>
      <c r="S277" t="inlineStr">
        <is>
          <t>4795172</t>
        </is>
      </c>
      <c r="T277" t="n">
        <v>1258400</v>
      </c>
      <c r="U277" t="n">
        <v>178750</v>
      </c>
      <c r="V277" t="n">
        <v>55</v>
      </c>
      <c r="W277" t="n">
        <v>55</v>
      </c>
      <c r="X277" t="inlineStr">
        <is>
          <t>50000</t>
        </is>
      </c>
      <c r="Y277" t="inlineStr">
        <is>
          <t>50000</t>
        </is>
      </c>
      <c r="Z277" t="inlineStr">
        <is>
          <t>629559</t>
        </is>
      </c>
      <c r="AA277" t="inlineStr">
        <is>
          <t>667067</t>
        </is>
      </c>
      <c r="AB277" t="inlineStr">
        <is>
          <t>76963</t>
        </is>
      </c>
      <c r="AC277" t="inlineStr">
        <is>
          <t>80000</t>
        </is>
      </c>
      <c r="AD277" t="inlineStr">
        <is>
          <t>274072</t>
        </is>
      </c>
      <c r="AE277" t="inlineStr">
        <is>
          <t>290400</t>
        </is>
      </c>
      <c r="AF277" t="inlineStr">
        <is>
          <t>88900</t>
        </is>
      </c>
      <c r="AG277" t="inlineStr">
        <is>
          <t>100000</t>
        </is>
      </c>
      <c r="AH277" t="inlineStr">
        <is>
          <t>129504</t>
        </is>
      </c>
      <c r="AI277" t="inlineStr">
        <is>
          <t>140000</t>
        </is>
      </c>
      <c r="AJ277" t="inlineStr">
        <is>
          <t>44450</t>
        </is>
      </c>
      <c r="AK277" t="inlineStr">
        <is>
          <t>50000</t>
        </is>
      </c>
      <c r="AL277" t="inlineStr">
        <is>
          <t>3475394</t>
        </is>
      </c>
      <c r="AM277" t="inlineStr">
        <is>
          <t>3986000</t>
        </is>
      </c>
      <c r="AN277" t="n">
        <v>915336</v>
      </c>
      <c r="AO277" t="n">
        <v>1194640</v>
      </c>
      <c r="AP277" t="inlineStr">
        <is>
          <t>1482072</t>
        </is>
      </c>
      <c r="AQ277" t="inlineStr">
        <is>
          <t>2525932</t>
        </is>
      </c>
      <c r="AR277" t="inlineStr">
        <is>
          <t>17093</t>
        </is>
      </c>
      <c r="AS277" t="inlineStr">
        <is>
          <t>28600</t>
        </is>
      </c>
      <c r="AT277" t="inlineStr">
        <is>
          <t>75812</t>
        </is>
      </c>
      <c r="AU277" t="inlineStr">
        <is>
          <t>120000</t>
        </is>
      </c>
      <c r="AV277" t="inlineStr">
        <is>
          <t>167296</t>
        </is>
      </c>
      <c r="AW277" t="inlineStr">
        <is>
          <t>300000</t>
        </is>
      </c>
      <c r="AX277" t="inlineStr">
        <is>
          <t>378159</t>
        </is>
      </c>
      <c r="AY277" t="inlineStr">
        <is>
          <t>626000</t>
        </is>
      </c>
      <c r="AZ277" t="n">
        <v>30</v>
      </c>
      <c r="BA277" t="n">
        <v>-4795172</v>
      </c>
      <c r="BB277" t="n">
        <v>-3035768</v>
      </c>
      <c r="BC277" t="inlineStr">
        <is>
          <t>0</t>
        </is>
      </c>
      <c r="BD277" t="inlineStr">
        <is>
          <t>0</t>
        </is>
      </c>
      <c r="BE277" t="n">
        <v>0</v>
      </c>
      <c r="BF277" t="inlineStr">
        <is>
          <t>143773</t>
        </is>
      </c>
      <c r="BG277" t="inlineStr">
        <is>
          <t>771563</t>
        </is>
      </c>
      <c r="BH277" t="inlineStr">
        <is>
          <t>238000</t>
        </is>
      </c>
      <c r="BI277" t="inlineStr">
        <is>
          <t>956640</t>
        </is>
      </c>
    </row>
    <row r="278">
      <c r="A278" t="inlineStr">
        <is>
          <t>Mexico</t>
        </is>
      </c>
      <c r="B278" t="inlineStr">
        <is>
          <t>Mangrove</t>
        </is>
      </c>
      <c r="C278" t="inlineStr">
        <is>
          <t>Restoration</t>
        </is>
      </c>
      <c r="D278" t="inlineStr">
        <is>
          <t>Planting</t>
        </is>
      </c>
      <c r="E278" t="inlineStr">
        <is>
          <t>Large</t>
        </is>
      </c>
      <c r="F278" t="n">
        <v>1000</v>
      </c>
      <c r="G278" t="inlineStr">
        <is>
          <t>Opex breakeven</t>
        </is>
      </c>
      <c r="H278" t="n">
        <v>195179334.5861911</v>
      </c>
      <c r="I278" t="inlineStr">
        <is>
          <t>MEX</t>
        </is>
      </c>
      <c r="J278" t="n">
        <v>500</v>
      </c>
      <c r="K278" t="inlineStr">
        <is>
          <t>Mexico Mangrove Restoration 1000</t>
        </is>
      </c>
      <c r="L278" t="inlineStr">
        <is>
          <t>22319062</t>
        </is>
      </c>
      <c r="M278" t="inlineStr">
        <is>
          <t>29152893</t>
        </is>
      </c>
      <c r="N278" t="n">
        <v>0.1143515631269043</v>
      </c>
      <c r="O278" t="n">
        <v>0.1493646500117875</v>
      </c>
      <c r="P278" t="inlineStr">
        <is>
          <t>14782832</t>
        </is>
      </c>
      <c r="Q278" t="inlineStr">
        <is>
          <t>17443467</t>
        </is>
      </c>
      <c r="R278" t="inlineStr">
        <is>
          <t>7536229</t>
        </is>
      </c>
      <c r="S278" t="inlineStr">
        <is>
          <t>11709426</t>
        </is>
      </c>
      <c r="T278" t="n">
        <v>1258400</v>
      </c>
      <c r="U278" t="n">
        <v>271333</v>
      </c>
      <c r="V278" t="n">
        <v>103</v>
      </c>
      <c r="W278" t="n">
        <v>103</v>
      </c>
      <c r="X278" t="inlineStr">
        <is>
          <t>50000</t>
        </is>
      </c>
      <c r="Y278" t="inlineStr">
        <is>
          <t>50000</t>
        </is>
      </c>
      <c r="Z278" t="inlineStr">
        <is>
          <t>629559</t>
        </is>
      </c>
      <c r="AA278" t="inlineStr">
        <is>
          <t>667067</t>
        </is>
      </c>
      <c r="AB278" t="inlineStr">
        <is>
          <t>153925</t>
        </is>
      </c>
      <c r="AC278" t="inlineStr">
        <is>
          <t>160000</t>
        </is>
      </c>
      <c r="AD278" t="inlineStr">
        <is>
          <t>274072</t>
        </is>
      </c>
      <c r="AE278" t="inlineStr">
        <is>
          <t>290400</t>
        </is>
      </c>
      <c r="AF278" t="inlineStr">
        <is>
          <t>88900</t>
        </is>
      </c>
      <c r="AG278" t="inlineStr">
        <is>
          <t>100000</t>
        </is>
      </c>
      <c r="AH278" t="inlineStr">
        <is>
          <t>129504</t>
        </is>
      </c>
      <c r="AI278" t="inlineStr">
        <is>
          <t>140000</t>
        </is>
      </c>
      <c r="AJ278" t="inlineStr">
        <is>
          <t>44450</t>
        </is>
      </c>
      <c r="AK278" t="inlineStr">
        <is>
          <t>50000</t>
        </is>
      </c>
      <c r="AL278" t="inlineStr">
        <is>
          <t>13412423</t>
        </is>
      </c>
      <c r="AM278" t="inlineStr">
        <is>
          <t>15986000</t>
        </is>
      </c>
      <c r="AN278" t="n">
        <v>3121428</v>
      </c>
      <c r="AO278" t="n">
        <v>4074640</v>
      </c>
      <c r="AP278" t="inlineStr">
        <is>
          <t>3768115</t>
        </is>
      </c>
      <c r="AQ278" t="inlineStr">
        <is>
          <t>6545373</t>
        </is>
      </c>
      <c r="AR278" t="inlineStr">
        <is>
          <t>25419</t>
        </is>
      </c>
      <c r="AS278" t="inlineStr">
        <is>
          <t>43413</t>
        </is>
      </c>
      <c r="AT278" t="inlineStr">
        <is>
          <t>75812</t>
        </is>
      </c>
      <c r="AU278" t="inlineStr">
        <is>
          <t>120000</t>
        </is>
      </c>
      <c r="AV278" t="inlineStr">
        <is>
          <t>167296</t>
        </is>
      </c>
      <c r="AW278" t="inlineStr">
        <is>
          <t>300000</t>
        </is>
      </c>
      <c r="AX278" t="inlineStr">
        <is>
          <t>378159</t>
        </is>
      </c>
      <c r="AY278" t="inlineStr">
        <is>
          <t>626000</t>
        </is>
      </c>
      <c r="AZ278" t="n">
        <v>50.86864456178105</v>
      </c>
      <c r="BA278" t="n">
        <v>-11709426</v>
      </c>
      <c r="BB278" t="n">
        <v>-7536229</v>
      </c>
      <c r="BC278" t="inlineStr">
        <is>
          <t>0</t>
        </is>
      </c>
      <c r="BD278" t="inlineStr">
        <is>
          <t>0</t>
        </is>
      </c>
      <c r="BE278" t="n">
        <v>0</v>
      </c>
      <c r="BF278" t="inlineStr">
        <is>
          <t>143773</t>
        </is>
      </c>
      <c r="BG278" t="inlineStr">
        <is>
          <t>2977655</t>
        </is>
      </c>
      <c r="BH278" t="inlineStr">
        <is>
          <t>238000</t>
        </is>
      </c>
      <c r="BI278" t="inlineStr">
        <is>
          <t>3836640</t>
        </is>
      </c>
    </row>
    <row r="279">
      <c r="A279" t="inlineStr">
        <is>
          <t>Mexico</t>
        </is>
      </c>
      <c r="B279" t="inlineStr">
        <is>
          <t>Mangrove</t>
        </is>
      </c>
      <c r="C279" t="inlineStr">
        <is>
          <t>Restoration</t>
        </is>
      </c>
      <c r="D279" t="inlineStr">
        <is>
          <t>Hydrology</t>
        </is>
      </c>
      <c r="E279" t="inlineStr">
        <is>
          <t>Large</t>
        </is>
      </c>
      <c r="F279" t="n">
        <v>1000</v>
      </c>
      <c r="G279" t="inlineStr">
        <is>
          <t>Opex breakeven</t>
        </is>
      </c>
      <c r="H279" t="n">
        <v>195179334.5861911</v>
      </c>
      <c r="I279" t="inlineStr">
        <is>
          <t>MEX</t>
        </is>
      </c>
      <c r="J279" t="n">
        <v>500</v>
      </c>
      <c r="K279" t="inlineStr">
        <is>
          <t>Mexico Mangrove Restoration 1000</t>
        </is>
      </c>
      <c r="L279" t="inlineStr">
        <is>
          <t>6210974</t>
        </is>
      </c>
      <c r="M279" t="inlineStr">
        <is>
          <t>8370154</t>
        </is>
      </c>
      <c r="N279" t="n">
        <v>0.03182188326017291</v>
      </c>
      <c r="O279" t="n">
        <v>0.04288442737929177</v>
      </c>
      <c r="P279" t="inlineStr">
        <is>
          <t>3618958</t>
        </is>
      </c>
      <c r="Q279" t="inlineStr">
        <is>
          <t>4137467</t>
        </is>
      </c>
      <c r="R279" t="inlineStr">
        <is>
          <t>2592016</t>
        </is>
      </c>
      <c r="S279" t="inlineStr">
        <is>
          <t>4232687</t>
        </is>
      </c>
      <c r="T279" t="n">
        <v>1258400</v>
      </c>
      <c r="U279" t="n">
        <v>339167</v>
      </c>
      <c r="V279" t="n">
        <v>23</v>
      </c>
      <c r="W279" t="n">
        <v>23</v>
      </c>
      <c r="X279" t="inlineStr">
        <is>
          <t>50000</t>
        </is>
      </c>
      <c r="Y279" t="inlineStr">
        <is>
          <t>50000</t>
        </is>
      </c>
      <c r="Z279" t="inlineStr">
        <is>
          <t>629559</t>
        </is>
      </c>
      <c r="AA279" t="inlineStr">
        <is>
          <t>667067</t>
        </is>
      </c>
      <c r="AB279" t="inlineStr">
        <is>
          <t>153925</t>
        </is>
      </c>
      <c r="AC279" t="inlineStr">
        <is>
          <t>160000</t>
        </is>
      </c>
      <c r="AD279" t="inlineStr">
        <is>
          <t>274072</t>
        </is>
      </c>
      <c r="AE279" t="inlineStr">
        <is>
          <t>290400</t>
        </is>
      </c>
      <c r="AF279" t="inlineStr">
        <is>
          <t>88900</t>
        </is>
      </c>
      <c r="AG279" t="inlineStr">
        <is>
          <t>100000</t>
        </is>
      </c>
      <c r="AH279" t="inlineStr">
        <is>
          <t>129504</t>
        </is>
      </c>
      <c r="AI279" t="inlineStr">
        <is>
          <t>140000</t>
        </is>
      </c>
      <c r="AJ279" t="inlineStr">
        <is>
          <t>44450</t>
        </is>
      </c>
      <c r="AK279" t="inlineStr">
        <is>
          <t>50000</t>
        </is>
      </c>
      <c r="AL279" t="inlineStr">
        <is>
          <t>2248548</t>
        </is>
      </c>
      <c r="AM279" t="inlineStr">
        <is>
          <t>2680000</t>
        </is>
      </c>
      <c r="AN279" t="n">
        <v>642967</v>
      </c>
      <c r="AO279" t="n">
        <v>881200</v>
      </c>
      <c r="AP279" t="inlineStr">
        <is>
          <t>1296008</t>
        </is>
      </c>
      <c r="AQ279" t="inlineStr">
        <is>
          <t>2251220</t>
        </is>
      </c>
      <c r="AR279" t="inlineStr">
        <is>
          <t>31774</t>
        </is>
      </c>
      <c r="AS279" t="inlineStr">
        <is>
          <t>54267</t>
        </is>
      </c>
      <c r="AT279" t="inlineStr">
        <is>
          <t>75812</t>
        </is>
      </c>
      <c r="AU279" t="inlineStr">
        <is>
          <t>120000</t>
        </is>
      </c>
      <c r="AV279" t="inlineStr">
        <is>
          <t>167296</t>
        </is>
      </c>
      <c r="AW279" t="inlineStr">
        <is>
          <t>300000</t>
        </is>
      </c>
      <c r="AX279" t="inlineStr">
        <is>
          <t>378159</t>
        </is>
      </c>
      <c r="AY279" t="inlineStr">
        <is>
          <t>626000</t>
        </is>
      </c>
      <c r="AZ279" t="n">
        <v>13.99663934544346</v>
      </c>
      <c r="BA279" t="n">
        <v>-4232687</v>
      </c>
      <c r="BB279" t="n">
        <v>-2592016</v>
      </c>
      <c r="BC279" t="inlineStr">
        <is>
          <t>0</t>
        </is>
      </c>
      <c r="BD279" t="inlineStr">
        <is>
          <t>0</t>
        </is>
      </c>
      <c r="BE279" t="n">
        <v>0</v>
      </c>
      <c r="BF279" t="inlineStr">
        <is>
          <t>143773</t>
        </is>
      </c>
      <c r="BG279" t="inlineStr">
        <is>
          <t>499194</t>
        </is>
      </c>
      <c r="BH279" t="inlineStr">
        <is>
          <t>238000</t>
        </is>
      </c>
      <c r="BI279" t="inlineStr">
        <is>
          <t>643200</t>
        </is>
      </c>
    </row>
    <row r="280">
      <c r="A280" t="inlineStr">
        <is>
          <t>Mexico</t>
        </is>
      </c>
      <c r="B280" t="inlineStr">
        <is>
          <t>Mangrove</t>
        </is>
      </c>
      <c r="C280" t="inlineStr">
        <is>
          <t>Restoration</t>
        </is>
      </c>
      <c r="D280" t="inlineStr">
        <is>
          <t>Hybrid</t>
        </is>
      </c>
      <c r="E280" t="inlineStr">
        <is>
          <t>Large</t>
        </is>
      </c>
      <c r="F280" t="n">
        <v>1000</v>
      </c>
      <c r="G280" t="inlineStr">
        <is>
          <t>Opex breakeven</t>
        </is>
      </c>
      <c r="H280" t="n">
        <v>195179334.5861911</v>
      </c>
      <c r="I280" t="inlineStr">
        <is>
          <t>MEX</t>
        </is>
      </c>
      <c r="J280" t="n">
        <v>500</v>
      </c>
      <c r="K280" t="inlineStr">
        <is>
          <t>Mexico Mangrove Restoration 1000</t>
        </is>
      </c>
      <c r="L280" t="inlineStr">
        <is>
          <t>12622462</t>
        </is>
      </c>
      <c r="M280" t="inlineStr">
        <is>
          <t>16644474</t>
        </is>
      </c>
      <c r="N280" t="n">
        <v>0.0646710986424945</v>
      </c>
      <c r="O280" t="n">
        <v>0.08527784990807934</v>
      </c>
      <c r="P280" t="inlineStr">
        <is>
          <t>8059002</t>
        </is>
      </c>
      <c r="Q280" t="inlineStr">
        <is>
          <t>9429467</t>
        </is>
      </c>
      <c r="R280" t="inlineStr">
        <is>
          <t>4563460</t>
        </is>
      </c>
      <c r="S280" t="inlineStr">
        <is>
          <t>7215007</t>
        </is>
      </c>
      <c r="T280" t="n">
        <v>1258400</v>
      </c>
      <c r="U280" t="n">
        <v>339167</v>
      </c>
      <c r="V280" t="n">
        <v>47</v>
      </c>
      <c r="W280" t="n">
        <v>47</v>
      </c>
      <c r="X280" t="inlineStr">
        <is>
          <t>50000</t>
        </is>
      </c>
      <c r="Y280" t="inlineStr">
        <is>
          <t>50000</t>
        </is>
      </c>
      <c r="Z280" t="inlineStr">
        <is>
          <t>629559</t>
        </is>
      </c>
      <c r="AA280" t="inlineStr">
        <is>
          <t>667067</t>
        </is>
      </c>
      <c r="AB280" t="inlineStr">
        <is>
          <t>153925</t>
        </is>
      </c>
      <c r="AC280" t="inlineStr">
        <is>
          <t>160000</t>
        </is>
      </c>
      <c r="AD280" t="inlineStr">
        <is>
          <t>274072</t>
        </is>
      </c>
      <c r="AE280" t="inlineStr">
        <is>
          <t>290400</t>
        </is>
      </c>
      <c r="AF280" t="inlineStr">
        <is>
          <t>88900</t>
        </is>
      </c>
      <c r="AG280" t="inlineStr">
        <is>
          <t>100000</t>
        </is>
      </c>
      <c r="AH280" t="inlineStr">
        <is>
          <t>129504</t>
        </is>
      </c>
      <c r="AI280" t="inlineStr">
        <is>
          <t>140000</t>
        </is>
      </c>
      <c r="AJ280" t="inlineStr">
        <is>
          <t>44450</t>
        </is>
      </c>
      <c r="AK280" t="inlineStr">
        <is>
          <t>50000</t>
        </is>
      </c>
      <c r="AL280" t="inlineStr">
        <is>
          <t>6688592</t>
        </is>
      </c>
      <c r="AM280" t="inlineStr">
        <is>
          <t>7972000</t>
        </is>
      </c>
      <c r="AN280" t="n">
        <v>1628689</v>
      </c>
      <c r="AO280" t="n">
        <v>2151280</v>
      </c>
      <c r="AP280" t="inlineStr">
        <is>
          <t>2281730</t>
        </is>
      </c>
      <c r="AQ280" t="inlineStr">
        <is>
          <t>3963461</t>
        </is>
      </c>
      <c r="AR280" t="inlineStr">
        <is>
          <t>31774</t>
        </is>
      </c>
      <c r="AS280" t="inlineStr">
        <is>
          <t>54267</t>
        </is>
      </c>
      <c r="AT280" t="inlineStr">
        <is>
          <t>75812</t>
        </is>
      </c>
      <c r="AU280" t="inlineStr">
        <is>
          <t>120000</t>
        </is>
      </c>
      <c r="AV280" t="inlineStr">
        <is>
          <t>167296</t>
        </is>
      </c>
      <c r="AW280" t="inlineStr">
        <is>
          <t>300000</t>
        </is>
      </c>
      <c r="AX280" t="inlineStr">
        <is>
          <t>378159</t>
        </is>
      </c>
      <c r="AY280" t="inlineStr">
        <is>
          <t>626000</t>
        </is>
      </c>
      <c r="AZ280" t="n">
        <v>24.64224834764381</v>
      </c>
      <c r="BA280" t="n">
        <v>-7215007</v>
      </c>
      <c r="BB280" t="n">
        <v>-4563460</v>
      </c>
      <c r="BC280" t="inlineStr">
        <is>
          <t>0</t>
        </is>
      </c>
      <c r="BD280" t="inlineStr">
        <is>
          <t>0</t>
        </is>
      </c>
      <c r="BE280" t="n">
        <v>0</v>
      </c>
      <c r="BF280" t="inlineStr">
        <is>
          <t>143773</t>
        </is>
      </c>
      <c r="BG280" t="inlineStr">
        <is>
          <t>1484916</t>
        </is>
      </c>
      <c r="BH280" t="inlineStr">
        <is>
          <t>238000</t>
        </is>
      </c>
      <c r="BI280" t="inlineStr">
        <is>
          <t>1913280</t>
        </is>
      </c>
    </row>
    <row r="281">
      <c r="A281" t="inlineStr">
        <is>
          <t>Mexico</t>
        </is>
      </c>
      <c r="B281" t="inlineStr">
        <is>
          <t>Mangrove</t>
        </is>
      </c>
      <c r="C281" t="inlineStr">
        <is>
          <t>Restoration</t>
        </is>
      </c>
      <c r="D281" t="inlineStr">
        <is>
          <t>Planting</t>
        </is>
      </c>
      <c r="E281" t="inlineStr">
        <is>
          <t>Large</t>
        </is>
      </c>
      <c r="F281" t="n">
        <v>1000</v>
      </c>
      <c r="G281" t="inlineStr">
        <is>
          <t>Market price</t>
        </is>
      </c>
      <c r="H281" t="n">
        <v>195179334.5861911</v>
      </c>
      <c r="I281" t="inlineStr">
        <is>
          <t>MEX</t>
        </is>
      </c>
      <c r="J281" t="n">
        <v>500</v>
      </c>
      <c r="K281" t="inlineStr">
        <is>
          <t>Mexico Mangrove Restoration 1000</t>
        </is>
      </c>
      <c r="L281" t="inlineStr">
        <is>
          <t>20773209</t>
        </is>
      </c>
      <c r="M281" t="inlineStr">
        <is>
          <t>26467682</t>
        </is>
      </c>
      <c r="N281" t="n">
        <v>0.106431395741984</v>
      </c>
      <c r="O281" t="n">
        <v>0.1356069896237498</v>
      </c>
      <c r="P281" t="inlineStr">
        <is>
          <t>14782832</t>
        </is>
      </c>
      <c r="Q281" t="inlineStr">
        <is>
          <t>17443467</t>
        </is>
      </c>
      <c r="R281" t="inlineStr">
        <is>
          <t>5990376</t>
        </is>
      </c>
      <c r="S281" t="inlineStr">
        <is>
          <t>9024215</t>
        </is>
      </c>
      <c r="T281" t="n">
        <v>1258400</v>
      </c>
      <c r="U281" t="n">
        <v>271333</v>
      </c>
      <c r="V281" t="n">
        <v>96</v>
      </c>
      <c r="W281" t="n">
        <v>96</v>
      </c>
      <c r="X281" t="inlineStr">
        <is>
          <t>50000</t>
        </is>
      </c>
      <c r="Y281" t="inlineStr">
        <is>
          <t>50000</t>
        </is>
      </c>
      <c r="Z281" t="inlineStr">
        <is>
          <t>629559</t>
        </is>
      </c>
      <c r="AA281" t="inlineStr">
        <is>
          <t>667067</t>
        </is>
      </c>
      <c r="AB281" t="inlineStr">
        <is>
          <t>153925</t>
        </is>
      </c>
      <c r="AC281" t="inlineStr">
        <is>
          <t>160000</t>
        </is>
      </c>
      <c r="AD281" t="inlineStr">
        <is>
          <t>274072</t>
        </is>
      </c>
      <c r="AE281" t="inlineStr">
        <is>
          <t>290400</t>
        </is>
      </c>
      <c r="AF281" t="inlineStr">
        <is>
          <t>88900</t>
        </is>
      </c>
      <c r="AG281" t="inlineStr">
        <is>
          <t>100000</t>
        </is>
      </c>
      <c r="AH281" t="inlineStr">
        <is>
          <t>129504</t>
        </is>
      </c>
      <c r="AI281" t="inlineStr">
        <is>
          <t>140000</t>
        </is>
      </c>
      <c r="AJ281" t="inlineStr">
        <is>
          <t>44450</t>
        </is>
      </c>
      <c r="AK281" t="inlineStr">
        <is>
          <t>50000</t>
        </is>
      </c>
      <c r="AL281" t="inlineStr">
        <is>
          <t>13412423</t>
        </is>
      </c>
      <c r="AM281" t="inlineStr">
        <is>
          <t>15986000</t>
        </is>
      </c>
      <c r="AN281" t="n">
        <v>3121428</v>
      </c>
      <c r="AO281" t="n">
        <v>4074640</v>
      </c>
      <c r="AP281" t="inlineStr">
        <is>
          <t>2222262</t>
        </is>
      </c>
      <c r="AQ281" t="inlineStr">
        <is>
          <t>3860162</t>
        </is>
      </c>
      <c r="AR281" t="inlineStr">
        <is>
          <t>25419</t>
        </is>
      </c>
      <c r="AS281" t="inlineStr">
        <is>
          <t>43413</t>
        </is>
      </c>
      <c r="AT281" t="inlineStr">
        <is>
          <t>75812</t>
        </is>
      </c>
      <c r="AU281" t="inlineStr">
        <is>
          <t>120000</t>
        </is>
      </c>
      <c r="AV281" t="inlineStr">
        <is>
          <t>167296</t>
        </is>
      </c>
      <c r="AW281" t="inlineStr">
        <is>
          <t>300000</t>
        </is>
      </c>
      <c r="AX281" t="inlineStr">
        <is>
          <t>378159</t>
        </is>
      </c>
      <c r="AY281" t="inlineStr">
        <is>
          <t>626000</t>
        </is>
      </c>
      <c r="AZ281" t="n">
        <v>30</v>
      </c>
      <c r="BA281" t="n">
        <v>-9024215</v>
      </c>
      <c r="BB281" t="n">
        <v>-5990376</v>
      </c>
      <c r="BC281" t="inlineStr">
        <is>
          <t>0</t>
        </is>
      </c>
      <c r="BD281" t="inlineStr">
        <is>
          <t>0</t>
        </is>
      </c>
      <c r="BE281" t="n">
        <v>0</v>
      </c>
      <c r="BF281" t="inlineStr">
        <is>
          <t>143773</t>
        </is>
      </c>
      <c r="BG281" t="inlineStr">
        <is>
          <t>2977655</t>
        </is>
      </c>
      <c r="BH281" t="inlineStr">
        <is>
          <t>238000</t>
        </is>
      </c>
      <c r="BI281" t="inlineStr">
        <is>
          <t>3836640</t>
        </is>
      </c>
    </row>
    <row r="282">
      <c r="A282" t="inlineStr">
        <is>
          <t>Mexico</t>
        </is>
      </c>
      <c r="B282" t="inlineStr">
        <is>
          <t>Mangrove</t>
        </is>
      </c>
      <c r="C282" t="inlineStr">
        <is>
          <t>Restoration</t>
        </is>
      </c>
      <c r="D282" t="inlineStr">
        <is>
          <t>Hydrology</t>
        </is>
      </c>
      <c r="E282" t="inlineStr">
        <is>
          <t>Large</t>
        </is>
      </c>
      <c r="F282" t="n">
        <v>1000</v>
      </c>
      <c r="G282" t="inlineStr">
        <is>
          <t>Market price</t>
        </is>
      </c>
      <c r="H282" t="n">
        <v>195179334.5861911</v>
      </c>
      <c r="I282" t="inlineStr">
        <is>
          <t>MEX</t>
        </is>
      </c>
      <c r="J282" t="n">
        <v>500</v>
      </c>
      <c r="K282" t="inlineStr">
        <is>
          <t>Mexico Mangrove Restoration 1000</t>
        </is>
      </c>
      <c r="L282" t="inlineStr">
        <is>
          <t>7692793</t>
        </is>
      </c>
      <c r="M282" t="inlineStr">
        <is>
          <t>10944135</t>
        </is>
      </c>
      <c r="N282" t="n">
        <v>0.0394139728794027</v>
      </c>
      <c r="O282" t="n">
        <v>0.05607220161500796</v>
      </c>
      <c r="P282" t="inlineStr">
        <is>
          <t>3618958</t>
        </is>
      </c>
      <c r="Q282" t="inlineStr">
        <is>
          <t>4137467</t>
        </is>
      </c>
      <c r="R282" t="inlineStr">
        <is>
          <t>4073835</t>
        </is>
      </c>
      <c r="S282" t="inlineStr">
        <is>
          <t>6806669</t>
        </is>
      </c>
      <c r="T282" t="n">
        <v>1258400</v>
      </c>
      <c r="U282" t="n">
        <v>339167</v>
      </c>
      <c r="V282" t="n">
        <v>28</v>
      </c>
      <c r="W282" t="n">
        <v>28</v>
      </c>
      <c r="X282" t="inlineStr">
        <is>
          <t>50000</t>
        </is>
      </c>
      <c r="Y282" t="inlineStr">
        <is>
          <t>50000</t>
        </is>
      </c>
      <c r="Z282" t="inlineStr">
        <is>
          <t>629559</t>
        </is>
      </c>
      <c r="AA282" t="inlineStr">
        <is>
          <t>667067</t>
        </is>
      </c>
      <c r="AB282" t="inlineStr">
        <is>
          <t>153925</t>
        </is>
      </c>
      <c r="AC282" t="inlineStr">
        <is>
          <t>160000</t>
        </is>
      </c>
      <c r="AD282" t="inlineStr">
        <is>
          <t>274072</t>
        </is>
      </c>
      <c r="AE282" t="inlineStr">
        <is>
          <t>290400</t>
        </is>
      </c>
      <c r="AF282" t="inlineStr">
        <is>
          <t>88900</t>
        </is>
      </c>
      <c r="AG282" t="inlineStr">
        <is>
          <t>100000</t>
        </is>
      </c>
      <c r="AH282" t="inlineStr">
        <is>
          <t>129504</t>
        </is>
      </c>
      <c r="AI282" t="inlineStr">
        <is>
          <t>140000</t>
        </is>
      </c>
      <c r="AJ282" t="inlineStr">
        <is>
          <t>44450</t>
        </is>
      </c>
      <c r="AK282" t="inlineStr">
        <is>
          <t>50000</t>
        </is>
      </c>
      <c r="AL282" t="inlineStr">
        <is>
          <t>2248548</t>
        </is>
      </c>
      <c r="AM282" t="inlineStr">
        <is>
          <t>2680000</t>
        </is>
      </c>
      <c r="AN282" t="n">
        <v>642967</v>
      </c>
      <c r="AO282" t="n">
        <v>881200</v>
      </c>
      <c r="AP282" t="inlineStr">
        <is>
          <t>2777827</t>
        </is>
      </c>
      <c r="AQ282" t="inlineStr">
        <is>
          <t>4825202</t>
        </is>
      </c>
      <c r="AR282" t="inlineStr">
        <is>
          <t>31774</t>
        </is>
      </c>
      <c r="AS282" t="inlineStr">
        <is>
          <t>54267</t>
        </is>
      </c>
      <c r="AT282" t="inlineStr">
        <is>
          <t>75812</t>
        </is>
      </c>
      <c r="AU282" t="inlineStr">
        <is>
          <t>120000</t>
        </is>
      </c>
      <c r="AV282" t="inlineStr">
        <is>
          <t>167296</t>
        </is>
      </c>
      <c r="AW282" t="inlineStr">
        <is>
          <t>300000</t>
        </is>
      </c>
      <c r="AX282" t="inlineStr">
        <is>
          <t>378159</t>
        </is>
      </c>
      <c r="AY282" t="inlineStr">
        <is>
          <t>626000</t>
        </is>
      </c>
      <c r="AZ282" t="n">
        <v>30</v>
      </c>
      <c r="BA282" t="n">
        <v>-6806669</v>
      </c>
      <c r="BB282" t="n">
        <v>-4073835</v>
      </c>
      <c r="BC282" t="inlineStr">
        <is>
          <t>0</t>
        </is>
      </c>
      <c r="BD282" t="inlineStr">
        <is>
          <t>0</t>
        </is>
      </c>
      <c r="BE282" t="n">
        <v>0</v>
      </c>
      <c r="BF282" t="inlineStr">
        <is>
          <t>143773</t>
        </is>
      </c>
      <c r="BG282" t="inlineStr">
        <is>
          <t>499194</t>
        </is>
      </c>
      <c r="BH282" t="inlineStr">
        <is>
          <t>238000</t>
        </is>
      </c>
      <c r="BI282" t="inlineStr">
        <is>
          <t>643200</t>
        </is>
      </c>
    </row>
    <row r="283">
      <c r="A283" t="inlineStr">
        <is>
          <t>Mexico</t>
        </is>
      </c>
      <c r="B283" t="inlineStr">
        <is>
          <t>Mangrove</t>
        </is>
      </c>
      <c r="C283" t="inlineStr">
        <is>
          <t>Restoration</t>
        </is>
      </c>
      <c r="D283" t="inlineStr">
        <is>
          <t>Hybrid</t>
        </is>
      </c>
      <c r="E283" t="inlineStr">
        <is>
          <t>Large</t>
        </is>
      </c>
      <c r="F283" t="n">
        <v>1000</v>
      </c>
      <c r="G283" t="inlineStr">
        <is>
          <t>Market price</t>
        </is>
      </c>
      <c r="H283" t="n">
        <v>195179334.5861911</v>
      </c>
      <c r="I283" t="inlineStr">
        <is>
          <t>MEX</t>
        </is>
      </c>
      <c r="J283" t="n">
        <v>500</v>
      </c>
      <c r="K283" t="inlineStr">
        <is>
          <t>Mexico Mangrove Restoration 1000</t>
        </is>
      </c>
      <c r="L283" t="inlineStr">
        <is>
          <t>13118559</t>
        </is>
      </c>
      <c r="M283" t="inlineStr">
        <is>
          <t>17506215</t>
        </is>
      </c>
      <c r="N283" t="n">
        <v>0.06721284826497272</v>
      </c>
      <c r="O283" t="n">
        <v>0.0896929740902937</v>
      </c>
      <c r="P283" t="inlineStr">
        <is>
          <t>8059002</t>
        </is>
      </c>
      <c r="Q283" t="inlineStr">
        <is>
          <t>9429467</t>
        </is>
      </c>
      <c r="R283" t="inlineStr">
        <is>
          <t>5059557</t>
        </is>
      </c>
      <c r="S283" t="inlineStr">
        <is>
          <t>8076749</t>
        </is>
      </c>
      <c r="T283" t="n">
        <v>1258400</v>
      </c>
      <c r="U283" t="n">
        <v>339167</v>
      </c>
      <c r="V283" t="n">
        <v>48</v>
      </c>
      <c r="W283" t="n">
        <v>48</v>
      </c>
      <c r="X283" t="inlineStr">
        <is>
          <t>50000</t>
        </is>
      </c>
      <c r="Y283" t="inlineStr">
        <is>
          <t>50000</t>
        </is>
      </c>
      <c r="Z283" t="inlineStr">
        <is>
          <t>629559</t>
        </is>
      </c>
      <c r="AA283" t="inlineStr">
        <is>
          <t>667067</t>
        </is>
      </c>
      <c r="AB283" t="inlineStr">
        <is>
          <t>153925</t>
        </is>
      </c>
      <c r="AC283" t="inlineStr">
        <is>
          <t>160000</t>
        </is>
      </c>
      <c r="AD283" t="inlineStr">
        <is>
          <t>274072</t>
        </is>
      </c>
      <c r="AE283" t="inlineStr">
        <is>
          <t>290400</t>
        </is>
      </c>
      <c r="AF283" t="inlineStr">
        <is>
          <t>88900</t>
        </is>
      </c>
      <c r="AG283" t="inlineStr">
        <is>
          <t>100000</t>
        </is>
      </c>
      <c r="AH283" t="inlineStr">
        <is>
          <t>129504</t>
        </is>
      </c>
      <c r="AI283" t="inlineStr">
        <is>
          <t>140000</t>
        </is>
      </c>
      <c r="AJ283" t="inlineStr">
        <is>
          <t>44450</t>
        </is>
      </c>
      <c r="AK283" t="inlineStr">
        <is>
          <t>50000</t>
        </is>
      </c>
      <c r="AL283" t="inlineStr">
        <is>
          <t>6688592</t>
        </is>
      </c>
      <c r="AM283" t="inlineStr">
        <is>
          <t>7972000</t>
        </is>
      </c>
      <c r="AN283" t="n">
        <v>1628689</v>
      </c>
      <c r="AO283" t="n">
        <v>2151280</v>
      </c>
      <c r="AP283" t="inlineStr">
        <is>
          <t>2777827</t>
        </is>
      </c>
      <c r="AQ283" t="inlineStr">
        <is>
          <t>4825202</t>
        </is>
      </c>
      <c r="AR283" t="inlineStr">
        <is>
          <t>31774</t>
        </is>
      </c>
      <c r="AS283" t="inlineStr">
        <is>
          <t>54267</t>
        </is>
      </c>
      <c r="AT283" t="inlineStr">
        <is>
          <t>75812</t>
        </is>
      </c>
      <c r="AU283" t="inlineStr">
        <is>
          <t>120000</t>
        </is>
      </c>
      <c r="AV283" t="inlineStr">
        <is>
          <t>167296</t>
        </is>
      </c>
      <c r="AW283" t="inlineStr">
        <is>
          <t>300000</t>
        </is>
      </c>
      <c r="AX283" t="inlineStr">
        <is>
          <t>378159</t>
        </is>
      </c>
      <c r="AY283" t="inlineStr">
        <is>
          <t>626000</t>
        </is>
      </c>
      <c r="AZ283" t="n">
        <v>30</v>
      </c>
      <c r="BA283" t="n">
        <v>-8076749</v>
      </c>
      <c r="BB283" t="n">
        <v>-5059557</v>
      </c>
      <c r="BC283" t="inlineStr">
        <is>
          <t>0</t>
        </is>
      </c>
      <c r="BD283" t="inlineStr">
        <is>
          <t>0</t>
        </is>
      </c>
      <c r="BE283" t="n">
        <v>0</v>
      </c>
      <c r="BF283" t="inlineStr">
        <is>
          <t>143773</t>
        </is>
      </c>
      <c r="BG283" t="inlineStr">
        <is>
          <t>1484916</t>
        </is>
      </c>
      <c r="BH283" t="inlineStr">
        <is>
          <t>238000</t>
        </is>
      </c>
      <c r="BI283" t="inlineStr">
        <is>
          <t>1913280</t>
        </is>
      </c>
    </row>
    <row r="284">
      <c r="A284" t="inlineStr">
        <is>
          <t>Mexico</t>
        </is>
      </c>
      <c r="B284" t="inlineStr">
        <is>
          <t>Mangrove</t>
        </is>
      </c>
      <c r="C284" t="inlineStr">
        <is>
          <t>Conservation</t>
        </is>
      </c>
      <c r="D284" t="inlineStr"/>
      <c r="E284" t="inlineStr">
        <is>
          <t>Small</t>
        </is>
      </c>
      <c r="F284" t="n">
        <v>4000</v>
      </c>
      <c r="G284" t="inlineStr">
        <is>
          <t>Opex breakeven</t>
        </is>
      </c>
      <c r="H284" t="n">
        <v>195179334.5861911</v>
      </c>
      <c r="I284" t="inlineStr">
        <is>
          <t>MEX</t>
        </is>
      </c>
      <c r="J284" t="n">
        <v>20000</v>
      </c>
      <c r="K284" t="inlineStr">
        <is>
          <t>Mexico Mangrove Conservation 4000</t>
        </is>
      </c>
      <c r="L284" t="inlineStr">
        <is>
          <t>2900423</t>
        </is>
      </c>
      <c r="M284" t="inlineStr">
        <is>
          <t>4208516</t>
        </is>
      </c>
      <c r="N284" t="n">
        <v>0.01486029761372701</v>
      </c>
      <c r="O284" t="n">
        <v>0.02156230324753732</v>
      </c>
      <c r="P284" t="inlineStr">
        <is>
          <t>1293447</t>
        </is>
      </c>
      <c r="Q284" t="inlineStr">
        <is>
          <t>1377467</t>
        </is>
      </c>
      <c r="R284" t="inlineStr">
        <is>
          <t>1606975</t>
        </is>
      </c>
      <c r="S284" t="inlineStr">
        <is>
          <t>2831049</t>
        </is>
      </c>
      <c r="T284" t="n">
        <v>5395948</v>
      </c>
      <c r="U284" t="n">
        <v>435246</v>
      </c>
      <c r="V284" t="n">
        <v>8</v>
      </c>
      <c r="W284" t="n">
        <v>8</v>
      </c>
      <c r="X284" t="inlineStr">
        <is>
          <t>50000</t>
        </is>
      </c>
      <c r="Y284" t="inlineStr">
        <is>
          <t>50000</t>
        </is>
      </c>
      <c r="Z284" t="inlineStr">
        <is>
          <t>629559</t>
        </is>
      </c>
      <c r="AA284" t="inlineStr">
        <is>
          <t>667067</t>
        </is>
      </c>
      <c r="AB284" t="inlineStr">
        <is>
          <t>76963</t>
        </is>
      </c>
      <c r="AC284" t="inlineStr">
        <is>
          <t>80000</t>
        </is>
      </c>
      <c r="AD284" t="inlineStr">
        <is>
          <t>274072</t>
        </is>
      </c>
      <c r="AE284" t="inlineStr">
        <is>
          <t>290400</t>
        </is>
      </c>
      <c r="AF284" t="inlineStr">
        <is>
          <t>88900</t>
        </is>
      </c>
      <c r="AG284" t="inlineStr">
        <is>
          <t>100000</t>
        </is>
      </c>
      <c r="AH284" t="inlineStr">
        <is>
          <t>129504</t>
        </is>
      </c>
      <c r="AI284" t="inlineStr">
        <is>
          <t>140000</t>
        </is>
      </c>
      <c r="AJ284" t="inlineStr">
        <is>
          <t>44450</t>
        </is>
      </c>
      <c r="AK284" t="inlineStr">
        <is>
          <t>50000</t>
        </is>
      </c>
      <c r="AL284" t="inlineStr">
        <is>
          <t>0</t>
        </is>
      </c>
      <c r="AM284" t="inlineStr">
        <is>
          <t>0</t>
        </is>
      </c>
      <c r="AN284" t="n">
        <v>143773</v>
      </c>
      <c r="AO284" t="n">
        <v>238000</v>
      </c>
      <c r="AP284" t="inlineStr">
        <is>
          <t>803488</t>
        </is>
      </c>
      <c r="AQ284" t="inlineStr">
        <is>
          <t>1477410</t>
        </is>
      </c>
      <c r="AR284" t="inlineStr">
        <is>
          <t>38448</t>
        </is>
      </c>
      <c r="AS284" t="inlineStr">
        <is>
          <t>69639</t>
        </is>
      </c>
      <c r="AT284" t="inlineStr">
        <is>
          <t>75812</t>
        </is>
      </c>
      <c r="AU284" t="inlineStr">
        <is>
          <t>120000</t>
        </is>
      </c>
      <c r="AV284" t="inlineStr">
        <is>
          <t>167296</t>
        </is>
      </c>
      <c r="AW284" t="inlineStr">
        <is>
          <t>300000</t>
        </is>
      </c>
      <c r="AX284" t="inlineStr">
        <is>
          <t>378159</t>
        </is>
      </c>
      <c r="AY284" t="inlineStr">
        <is>
          <t>626000</t>
        </is>
      </c>
      <c r="AZ284" t="n">
        <v>7.009495177872642</v>
      </c>
      <c r="BA284" t="n">
        <v>-2831049</v>
      </c>
      <c r="BB284" t="n">
        <v>-1606975</v>
      </c>
      <c r="BC284" t="inlineStr">
        <is>
          <t>0</t>
        </is>
      </c>
      <c r="BD284" t="inlineStr">
        <is>
          <t>0</t>
        </is>
      </c>
      <c r="BE284" t="n">
        <v>0</v>
      </c>
      <c r="BF284" t="inlineStr">
        <is>
          <t>143773</t>
        </is>
      </c>
      <c r="BG284" t="inlineStr">
        <is>
          <t>0</t>
        </is>
      </c>
      <c r="BH284" t="inlineStr">
        <is>
          <t>238000</t>
        </is>
      </c>
      <c r="BI284" t="inlineStr">
        <is>
          <t>0</t>
        </is>
      </c>
    </row>
    <row r="285">
      <c r="A285" t="inlineStr">
        <is>
          <t>Mexico</t>
        </is>
      </c>
      <c r="B285" t="inlineStr">
        <is>
          <t>Mangrove</t>
        </is>
      </c>
      <c r="C285" t="inlineStr">
        <is>
          <t>Conservation</t>
        </is>
      </c>
      <c r="D285" t="inlineStr"/>
      <c r="E285" t="inlineStr">
        <is>
          <t>Small</t>
        </is>
      </c>
      <c r="F285" t="n">
        <v>4000</v>
      </c>
      <c r="G285" t="inlineStr">
        <is>
          <t>Market price</t>
        </is>
      </c>
      <c r="H285" t="n">
        <v>195179334.5861911</v>
      </c>
      <c r="I285" t="inlineStr">
        <is>
          <t>MEX</t>
        </is>
      </c>
      <c r="J285" t="n">
        <v>20000</v>
      </c>
      <c r="K285" t="inlineStr">
        <is>
          <t>Mexico Mangrove Conservation 4000</t>
        </is>
      </c>
      <c r="L285" t="inlineStr">
        <is>
          <t>5535789</t>
        </is>
      </c>
      <c r="M285" t="inlineStr">
        <is>
          <t>9054285</t>
        </is>
      </c>
      <c r="N285" t="n">
        <v>0.02836257748155914</v>
      </c>
      <c r="O285" t="n">
        <v>0.04638956792836915</v>
      </c>
      <c r="P285" t="inlineStr">
        <is>
          <t>1293447</t>
        </is>
      </c>
      <c r="Q285" t="inlineStr">
        <is>
          <t>1377467</t>
        </is>
      </c>
      <c r="R285" t="inlineStr">
        <is>
          <t>4242342</t>
        </is>
      </c>
      <c r="S285" t="inlineStr">
        <is>
          <t>7676818</t>
        </is>
      </c>
      <c r="T285" t="n">
        <v>5395948</v>
      </c>
      <c r="U285" t="n">
        <v>435246</v>
      </c>
      <c r="V285" t="n">
        <v>16</v>
      </c>
      <c r="W285" t="n">
        <v>16</v>
      </c>
      <c r="X285" t="inlineStr">
        <is>
          <t>50000</t>
        </is>
      </c>
      <c r="Y285" t="inlineStr">
        <is>
          <t>50000</t>
        </is>
      </c>
      <c r="Z285" t="inlineStr">
        <is>
          <t>629559</t>
        </is>
      </c>
      <c r="AA285" t="inlineStr">
        <is>
          <t>667067</t>
        </is>
      </c>
      <c r="AB285" t="inlineStr">
        <is>
          <t>76963</t>
        </is>
      </c>
      <c r="AC285" t="inlineStr">
        <is>
          <t>80000</t>
        </is>
      </c>
      <c r="AD285" t="inlineStr">
        <is>
          <t>274072</t>
        </is>
      </c>
      <c r="AE285" t="inlineStr">
        <is>
          <t>290400</t>
        </is>
      </c>
      <c r="AF285" t="inlineStr">
        <is>
          <t>88900</t>
        </is>
      </c>
      <c r="AG285" t="inlineStr">
        <is>
          <t>100000</t>
        </is>
      </c>
      <c r="AH285" t="inlineStr">
        <is>
          <t>129504</t>
        </is>
      </c>
      <c r="AI285" t="inlineStr">
        <is>
          <t>140000</t>
        </is>
      </c>
      <c r="AJ285" t="inlineStr">
        <is>
          <t>44450</t>
        </is>
      </c>
      <c r="AK285" t="inlineStr">
        <is>
          <t>50000</t>
        </is>
      </c>
      <c r="AL285" t="inlineStr">
        <is>
          <t>0</t>
        </is>
      </c>
      <c r="AM285" t="inlineStr">
        <is>
          <t>0</t>
        </is>
      </c>
      <c r="AN285" t="n">
        <v>143773</v>
      </c>
      <c r="AO285" t="n">
        <v>238000</v>
      </c>
      <c r="AP285" t="inlineStr">
        <is>
          <t>3438854</t>
        </is>
      </c>
      <c r="AQ285" t="inlineStr">
        <is>
          <t>6323179</t>
        </is>
      </c>
      <c r="AR285" t="inlineStr">
        <is>
          <t>38448</t>
        </is>
      </c>
      <c r="AS285" t="inlineStr">
        <is>
          <t>69639</t>
        </is>
      </c>
      <c r="AT285" t="inlineStr">
        <is>
          <t>75812</t>
        </is>
      </c>
      <c r="AU285" t="inlineStr">
        <is>
          <t>120000</t>
        </is>
      </c>
      <c r="AV285" t="inlineStr">
        <is>
          <t>167296</t>
        </is>
      </c>
      <c r="AW285" t="inlineStr">
        <is>
          <t>300000</t>
        </is>
      </c>
      <c r="AX285" t="inlineStr">
        <is>
          <t>378159</t>
        </is>
      </c>
      <c r="AY285" t="inlineStr">
        <is>
          <t>626000</t>
        </is>
      </c>
      <c r="AZ285" t="n">
        <v>30</v>
      </c>
      <c r="BA285" t="n">
        <v>-7676818</v>
      </c>
      <c r="BB285" t="n">
        <v>-4242342</v>
      </c>
      <c r="BC285" t="inlineStr">
        <is>
          <t>0</t>
        </is>
      </c>
      <c r="BD285" t="inlineStr">
        <is>
          <t>0</t>
        </is>
      </c>
      <c r="BE285" t="n">
        <v>0</v>
      </c>
      <c r="BF285" t="inlineStr">
        <is>
          <t>143773</t>
        </is>
      </c>
      <c r="BG285" t="inlineStr">
        <is>
          <t>0</t>
        </is>
      </c>
      <c r="BH285" t="inlineStr">
        <is>
          <t>238000</t>
        </is>
      </c>
      <c r="BI285" t="inlineStr">
        <is>
          <t>0</t>
        </is>
      </c>
    </row>
    <row r="286">
      <c r="A286" t="inlineStr">
        <is>
          <t>Mexico</t>
        </is>
      </c>
      <c r="B286" t="inlineStr">
        <is>
          <t>Mangrove</t>
        </is>
      </c>
      <c r="C286" t="inlineStr">
        <is>
          <t>Conservation</t>
        </is>
      </c>
      <c r="D286" t="inlineStr"/>
      <c r="E286" t="inlineStr">
        <is>
          <t>Medium</t>
        </is>
      </c>
      <c r="F286" t="n">
        <v>20000</v>
      </c>
      <c r="G286" t="inlineStr">
        <is>
          <t>Opex breakeven</t>
        </is>
      </c>
      <c r="H286" t="n">
        <v>195179334.5861911</v>
      </c>
      <c r="I286" t="inlineStr">
        <is>
          <t>MEX</t>
        </is>
      </c>
      <c r="J286" t="n">
        <v>20000</v>
      </c>
      <c r="K286" t="inlineStr">
        <is>
          <t>Mexico Mangrove Conservation 20000</t>
        </is>
      </c>
      <c r="L286" t="inlineStr">
        <is>
          <t>3208005</t>
        </is>
      </c>
      <c r="M286" t="inlineStr">
        <is>
          <t>4769856</t>
        </is>
      </c>
      <c r="N286" t="n">
        <v>0.01643619190936091</v>
      </c>
      <c r="O286" t="n">
        <v>0.02443832493902491</v>
      </c>
      <c r="P286" t="inlineStr">
        <is>
          <t>1293447</t>
        </is>
      </c>
      <c r="Q286" t="inlineStr">
        <is>
          <t>1377467</t>
        </is>
      </c>
      <c r="R286" t="inlineStr">
        <is>
          <t>1914558</t>
        </is>
      </c>
      <c r="S286" t="inlineStr">
        <is>
          <t>3392390</t>
        </is>
      </c>
      <c r="T286" t="n">
        <v>5395948</v>
      </c>
      <c r="U286" t="n">
        <v>2176232</v>
      </c>
      <c r="V286" t="n">
        <v>2</v>
      </c>
      <c r="W286" t="n">
        <v>2</v>
      </c>
      <c r="X286" t="inlineStr">
        <is>
          <t>50000</t>
        </is>
      </c>
      <c r="Y286" t="inlineStr">
        <is>
          <t>50000</t>
        </is>
      </c>
      <c r="Z286" t="inlineStr">
        <is>
          <t>629559</t>
        </is>
      </c>
      <c r="AA286" t="inlineStr">
        <is>
          <t>667067</t>
        </is>
      </c>
      <c r="AB286" t="inlineStr">
        <is>
          <t>76963</t>
        </is>
      </c>
      <c r="AC286" t="inlineStr">
        <is>
          <t>80000</t>
        </is>
      </c>
      <c r="AD286" t="inlineStr">
        <is>
          <t>274072</t>
        </is>
      </c>
      <c r="AE286" t="inlineStr">
        <is>
          <t>290400</t>
        </is>
      </c>
      <c r="AF286" t="inlineStr">
        <is>
          <t>88900</t>
        </is>
      </c>
      <c r="AG286" t="inlineStr">
        <is>
          <t>100000</t>
        </is>
      </c>
      <c r="AH286" t="inlineStr">
        <is>
          <t>129504</t>
        </is>
      </c>
      <c r="AI286" t="inlineStr">
        <is>
          <t>140000</t>
        </is>
      </c>
      <c r="AJ286" t="inlineStr">
        <is>
          <t>44450</t>
        </is>
      </c>
      <c r="AK286" t="inlineStr">
        <is>
          <t>50000</t>
        </is>
      </c>
      <c r="AL286" t="inlineStr">
        <is>
          <t>0</t>
        </is>
      </c>
      <c r="AM286" t="inlineStr">
        <is>
          <t>0</t>
        </is>
      </c>
      <c r="AN286" t="n">
        <v>143773</v>
      </c>
      <c r="AO286" t="n">
        <v>238000</v>
      </c>
      <c r="AP286" t="inlineStr">
        <is>
          <t>957279</t>
        </is>
      </c>
      <c r="AQ286" t="inlineStr">
        <is>
          <t>1760193</t>
        </is>
      </c>
      <c r="AR286" t="inlineStr">
        <is>
          <t>192239</t>
        </is>
      </c>
      <c r="AS286" t="inlineStr">
        <is>
          <t>348197</t>
        </is>
      </c>
      <c r="AT286" t="inlineStr">
        <is>
          <t>75812</t>
        </is>
      </c>
      <c r="AU286" t="inlineStr">
        <is>
          <t>120000</t>
        </is>
      </c>
      <c r="AV286" t="inlineStr">
        <is>
          <t>167296</t>
        </is>
      </c>
      <c r="AW286" t="inlineStr">
        <is>
          <t>300000</t>
        </is>
      </c>
      <c r="AX286" t="inlineStr">
        <is>
          <t>378159</t>
        </is>
      </c>
      <c r="AY286" t="inlineStr">
        <is>
          <t>626000</t>
        </is>
      </c>
      <c r="AZ286" t="n">
        <v>1.670228705094143</v>
      </c>
      <c r="BA286" t="n">
        <v>-3392390</v>
      </c>
      <c r="BB286" t="n">
        <v>-1914558</v>
      </c>
      <c r="BC286" t="inlineStr">
        <is>
          <t>0</t>
        </is>
      </c>
      <c r="BD286" t="inlineStr">
        <is>
          <t>0</t>
        </is>
      </c>
      <c r="BE286" t="n">
        <v>0</v>
      </c>
      <c r="BF286" t="inlineStr">
        <is>
          <t>143773</t>
        </is>
      </c>
      <c r="BG286" t="inlineStr">
        <is>
          <t>0</t>
        </is>
      </c>
      <c r="BH286" t="inlineStr">
        <is>
          <t>238000</t>
        </is>
      </c>
      <c r="BI286" t="inlineStr">
        <is>
          <t>0</t>
        </is>
      </c>
    </row>
    <row r="287">
      <c r="A287" t="inlineStr">
        <is>
          <t>Mexico</t>
        </is>
      </c>
      <c r="B287" t="inlineStr">
        <is>
          <t>Mangrove</t>
        </is>
      </c>
      <c r="C287" t="inlineStr">
        <is>
          <t>Conservation</t>
        </is>
      </c>
      <c r="D287" t="inlineStr"/>
      <c r="E287" t="inlineStr">
        <is>
          <t>Medium</t>
        </is>
      </c>
      <c r="F287" t="n">
        <v>20000</v>
      </c>
      <c r="G287" t="inlineStr">
        <is>
          <t>Market price</t>
        </is>
      </c>
      <c r="H287" t="n">
        <v>195179334.5861911</v>
      </c>
      <c r="I287" t="inlineStr">
        <is>
          <t>MEX</t>
        </is>
      </c>
      <c r="J287" t="n">
        <v>20000</v>
      </c>
      <c r="K287" t="inlineStr">
        <is>
          <t>Mexico Mangrove Conservation 20000</t>
        </is>
      </c>
      <c r="L287" t="inlineStr">
        <is>
          <t>19444996</t>
        </is>
      </c>
      <c r="M287" t="inlineStr">
        <is>
          <t>34625559</t>
        </is>
      </c>
      <c r="N287" t="n">
        <v>0.09962630542432301</v>
      </c>
      <c r="O287" t="n">
        <v>0.1774038172299915</v>
      </c>
      <c r="P287" t="inlineStr">
        <is>
          <t>1293447</t>
        </is>
      </c>
      <c r="Q287" t="inlineStr">
        <is>
          <t>1377467</t>
        </is>
      </c>
      <c r="R287" t="inlineStr">
        <is>
          <t>18151549</t>
        </is>
      </c>
      <c r="S287" t="inlineStr">
        <is>
          <t>33248092</t>
        </is>
      </c>
      <c r="T287" t="n">
        <v>5395948</v>
      </c>
      <c r="U287" t="n">
        <v>2176232</v>
      </c>
      <c r="V287" t="n">
        <v>11</v>
      </c>
      <c r="W287" t="n">
        <v>11</v>
      </c>
      <c r="X287" t="inlineStr">
        <is>
          <t>50000</t>
        </is>
      </c>
      <c r="Y287" t="inlineStr">
        <is>
          <t>50000</t>
        </is>
      </c>
      <c r="Z287" t="inlineStr">
        <is>
          <t>629559</t>
        </is>
      </c>
      <c r="AA287" t="inlineStr">
        <is>
          <t>667067</t>
        </is>
      </c>
      <c r="AB287" t="inlineStr">
        <is>
          <t>76963</t>
        </is>
      </c>
      <c r="AC287" t="inlineStr">
        <is>
          <t>80000</t>
        </is>
      </c>
      <c r="AD287" t="inlineStr">
        <is>
          <t>274072</t>
        </is>
      </c>
      <c r="AE287" t="inlineStr">
        <is>
          <t>290400</t>
        </is>
      </c>
      <c r="AF287" t="inlineStr">
        <is>
          <t>88900</t>
        </is>
      </c>
      <c r="AG287" t="inlineStr">
        <is>
          <t>100000</t>
        </is>
      </c>
      <c r="AH287" t="inlineStr">
        <is>
          <t>129504</t>
        </is>
      </c>
      <c r="AI287" t="inlineStr">
        <is>
          <t>140000</t>
        </is>
      </c>
      <c r="AJ287" t="inlineStr">
        <is>
          <t>44450</t>
        </is>
      </c>
      <c r="AK287" t="inlineStr">
        <is>
          <t>50000</t>
        </is>
      </c>
      <c r="AL287" t="inlineStr">
        <is>
          <t>0</t>
        </is>
      </c>
      <c r="AM287" t="inlineStr">
        <is>
          <t>0</t>
        </is>
      </c>
      <c r="AN287" t="n">
        <v>143773</v>
      </c>
      <c r="AO287" t="n">
        <v>238000</v>
      </c>
      <c r="AP287" t="inlineStr">
        <is>
          <t>17194270</t>
        </is>
      </c>
      <c r="AQ287" t="inlineStr">
        <is>
          <t>31615895</t>
        </is>
      </c>
      <c r="AR287" t="inlineStr">
        <is>
          <t>192239</t>
        </is>
      </c>
      <c r="AS287" t="inlineStr">
        <is>
          <t>348197</t>
        </is>
      </c>
      <c r="AT287" t="inlineStr">
        <is>
          <t>75812</t>
        </is>
      </c>
      <c r="AU287" t="inlineStr">
        <is>
          <t>120000</t>
        </is>
      </c>
      <c r="AV287" t="inlineStr">
        <is>
          <t>167296</t>
        </is>
      </c>
      <c r="AW287" t="inlineStr">
        <is>
          <t>300000</t>
        </is>
      </c>
      <c r="AX287" t="inlineStr">
        <is>
          <t>378159</t>
        </is>
      </c>
      <c r="AY287" t="inlineStr">
        <is>
          <t>626000</t>
        </is>
      </c>
      <c r="AZ287" t="n">
        <v>30</v>
      </c>
      <c r="BA287" t="n">
        <v>-33248092</v>
      </c>
      <c r="BB287" t="n">
        <v>-18151549</v>
      </c>
      <c r="BC287" t="inlineStr">
        <is>
          <t>0</t>
        </is>
      </c>
      <c r="BD287" t="inlineStr">
        <is>
          <t>0</t>
        </is>
      </c>
      <c r="BE287" t="n">
        <v>0</v>
      </c>
      <c r="BF287" t="inlineStr">
        <is>
          <t>143773</t>
        </is>
      </c>
      <c r="BG287" t="inlineStr">
        <is>
          <t>0</t>
        </is>
      </c>
      <c r="BH287" t="inlineStr">
        <is>
          <t>238000</t>
        </is>
      </c>
      <c r="BI287" t="inlineStr">
        <is>
          <t>0</t>
        </is>
      </c>
    </row>
    <row r="288">
      <c r="A288" t="inlineStr">
        <is>
          <t>Mexico</t>
        </is>
      </c>
      <c r="B288" t="inlineStr">
        <is>
          <t>Mangrove</t>
        </is>
      </c>
      <c r="C288" t="inlineStr">
        <is>
          <t>Conservation</t>
        </is>
      </c>
      <c r="D288" t="inlineStr"/>
      <c r="E288" t="inlineStr">
        <is>
          <t>Large</t>
        </is>
      </c>
      <c r="F288" t="n">
        <v>40000</v>
      </c>
      <c r="G288" t="inlineStr">
        <is>
          <t>Opex breakeven</t>
        </is>
      </c>
      <c r="H288" t="n">
        <v>195179334.5861911</v>
      </c>
      <c r="I288" t="inlineStr">
        <is>
          <t>MEX</t>
        </is>
      </c>
      <c r="J288" t="n">
        <v>20000</v>
      </c>
      <c r="K288" t="inlineStr">
        <is>
          <t>Mexico Mangrove Conservation 40000</t>
        </is>
      </c>
      <c r="L288" t="inlineStr">
        <is>
          <t>4440496</t>
        </is>
      </c>
      <c r="M288" t="inlineStr">
        <is>
          <t>6696195</t>
        </is>
      </c>
      <c r="N288" t="n">
        <v>0.0227508512077598</v>
      </c>
      <c r="O288" t="n">
        <v>0.03430790977024755</v>
      </c>
      <c r="P288" t="inlineStr">
        <is>
          <t>1664835</t>
        </is>
      </c>
      <c r="Q288" t="inlineStr">
        <is>
          <t>1769433</t>
        </is>
      </c>
      <c r="R288" t="inlineStr">
        <is>
          <t>2775660</t>
        </is>
      </c>
      <c r="S288" t="inlineStr">
        <is>
          <t>4926761</t>
        </is>
      </c>
      <c r="T288" t="n">
        <v>5395948</v>
      </c>
      <c r="U288" t="n">
        <v>4352463</v>
      </c>
      <c r="V288" t="n">
        <v>1</v>
      </c>
      <c r="W288" t="n">
        <v>1</v>
      </c>
      <c r="X288" t="inlineStr">
        <is>
          <t>50000</t>
        </is>
      </c>
      <c r="Y288" t="inlineStr">
        <is>
          <t>50000</t>
        </is>
      </c>
      <c r="Z288" t="inlineStr">
        <is>
          <t>786949</t>
        </is>
      </c>
      <c r="AA288" t="inlineStr">
        <is>
          <t>833833</t>
        </is>
      </c>
      <c r="AB288" t="inlineStr">
        <is>
          <t>153925</t>
        </is>
      </c>
      <c r="AC288" t="inlineStr">
        <is>
          <t>160000</t>
        </is>
      </c>
      <c r="AD288" t="inlineStr">
        <is>
          <t>411107</t>
        </is>
      </c>
      <c r="AE288" t="inlineStr">
        <is>
          <t>435600</t>
        </is>
      </c>
      <c r="AF288" t="inlineStr">
        <is>
          <t>88900</t>
        </is>
      </c>
      <c r="AG288" t="inlineStr">
        <is>
          <t>100000</t>
        </is>
      </c>
      <c r="AH288" t="inlineStr">
        <is>
          <t>129504</t>
        </is>
      </c>
      <c r="AI288" t="inlineStr">
        <is>
          <t>140000</t>
        </is>
      </c>
      <c r="AJ288" t="inlineStr">
        <is>
          <t>44450</t>
        </is>
      </c>
      <c r="AK288" t="inlineStr">
        <is>
          <t>50000</t>
        </is>
      </c>
      <c r="AL288" t="inlineStr">
        <is>
          <t>0</t>
        </is>
      </c>
      <c r="AM288" t="inlineStr">
        <is>
          <t>0</t>
        </is>
      </c>
      <c r="AN288" t="n">
        <v>287546</v>
      </c>
      <c r="AO288" t="n">
        <v>476000</v>
      </c>
      <c r="AP288" t="inlineStr">
        <is>
          <t>1387830</t>
        </is>
      </c>
      <c r="AQ288" t="inlineStr">
        <is>
          <t>2551867</t>
        </is>
      </c>
      <c r="AR288" t="inlineStr">
        <is>
          <t>384478</t>
        </is>
      </c>
      <c r="AS288" t="inlineStr">
        <is>
          <t>696394</t>
        </is>
      </c>
      <c r="AT288" t="inlineStr">
        <is>
          <t>75812</t>
        </is>
      </c>
      <c r="AU288" t="inlineStr">
        <is>
          <t>120000</t>
        </is>
      </c>
      <c r="AV288" t="inlineStr">
        <is>
          <t>167296</t>
        </is>
      </c>
      <c r="AW288" t="inlineStr">
        <is>
          <t>300000</t>
        </is>
      </c>
      <c r="AX288" t="inlineStr">
        <is>
          <t>472698</t>
        </is>
      </c>
      <c r="AY288" t="inlineStr">
        <is>
          <t>782500</t>
        </is>
      </c>
      <c r="AZ288" t="n">
        <v>1.210720353372141</v>
      </c>
      <c r="BA288" t="n">
        <v>-4926761</v>
      </c>
      <c r="BB288" t="n">
        <v>-2775660</v>
      </c>
      <c r="BC288" t="inlineStr">
        <is>
          <t>0</t>
        </is>
      </c>
      <c r="BD288" t="inlineStr">
        <is>
          <t>0</t>
        </is>
      </c>
      <c r="BE288" t="n">
        <v>0</v>
      </c>
      <c r="BF288" t="inlineStr">
        <is>
          <t>287546</t>
        </is>
      </c>
      <c r="BG288" t="inlineStr">
        <is>
          <t>0</t>
        </is>
      </c>
      <c r="BH288" t="inlineStr">
        <is>
          <t>476000</t>
        </is>
      </c>
      <c r="BI288" t="inlineStr">
        <is>
          <t>0</t>
        </is>
      </c>
    </row>
    <row r="289">
      <c r="A289" t="inlineStr">
        <is>
          <t>Mexico</t>
        </is>
      </c>
      <c r="B289" t="inlineStr">
        <is>
          <t>Mangrove</t>
        </is>
      </c>
      <c r="C289" t="inlineStr">
        <is>
          <t>Conservation</t>
        </is>
      </c>
      <c r="D289" t="inlineStr"/>
      <c r="E289" t="inlineStr">
        <is>
          <t>Large</t>
        </is>
      </c>
      <c r="F289" t="n">
        <v>40000</v>
      </c>
      <c r="G289" t="inlineStr">
        <is>
          <t>Market price</t>
        </is>
      </c>
      <c r="H289" t="n">
        <v>195179334.5861911</v>
      </c>
      <c r="I289" t="inlineStr">
        <is>
          <t>MEX</t>
        </is>
      </c>
      <c r="J289" t="n">
        <v>20000</v>
      </c>
      <c r="K289" t="inlineStr">
        <is>
          <t>Mexico Mangrove Conservation 40000</t>
        </is>
      </c>
      <c r="L289" t="inlineStr">
        <is>
          <t>37441205</t>
        </is>
      </c>
      <c r="M289" t="inlineStr">
        <is>
          <t>67376117</t>
        </is>
      </c>
      <c r="N289" t="n">
        <v>0.1918297604578931</v>
      </c>
      <c r="O289" t="n">
        <v>0.345201079524363</v>
      </c>
      <c r="P289" t="inlineStr">
        <is>
          <t>1664835</t>
        </is>
      </c>
      <c r="Q289" t="inlineStr">
        <is>
          <t>1769433</t>
        </is>
      </c>
      <c r="R289" t="inlineStr">
        <is>
          <t>35776370</t>
        </is>
      </c>
      <c r="S289" t="inlineStr">
        <is>
          <t>65606684</t>
        </is>
      </c>
      <c r="T289" t="n">
        <v>5395948</v>
      </c>
      <c r="U289" t="n">
        <v>4352463</v>
      </c>
      <c r="V289" t="n">
        <v>11</v>
      </c>
      <c r="W289" t="n">
        <v>11</v>
      </c>
      <c r="X289" t="inlineStr">
        <is>
          <t>50000</t>
        </is>
      </c>
      <c r="Y289" t="inlineStr">
        <is>
          <t>50000</t>
        </is>
      </c>
      <c r="Z289" t="inlineStr">
        <is>
          <t>786949</t>
        </is>
      </c>
      <c r="AA289" t="inlineStr">
        <is>
          <t>833833</t>
        </is>
      </c>
      <c r="AB289" t="inlineStr">
        <is>
          <t>153925</t>
        </is>
      </c>
      <c r="AC289" t="inlineStr">
        <is>
          <t>160000</t>
        </is>
      </c>
      <c r="AD289" t="inlineStr">
        <is>
          <t>411107</t>
        </is>
      </c>
      <c r="AE289" t="inlineStr">
        <is>
          <t>435600</t>
        </is>
      </c>
      <c r="AF289" t="inlineStr">
        <is>
          <t>88900</t>
        </is>
      </c>
      <c r="AG289" t="inlineStr">
        <is>
          <t>100000</t>
        </is>
      </c>
      <c r="AH289" t="inlineStr">
        <is>
          <t>129504</t>
        </is>
      </c>
      <c r="AI289" t="inlineStr">
        <is>
          <t>140000</t>
        </is>
      </c>
      <c r="AJ289" t="inlineStr">
        <is>
          <t>44450</t>
        </is>
      </c>
      <c r="AK289" t="inlineStr">
        <is>
          <t>50000</t>
        </is>
      </c>
      <c r="AL289" t="inlineStr">
        <is>
          <t>0</t>
        </is>
      </c>
      <c r="AM289" t="inlineStr">
        <is>
          <t>0</t>
        </is>
      </c>
      <c r="AN289" t="n">
        <v>287546</v>
      </c>
      <c r="AO289" t="n">
        <v>476000</v>
      </c>
      <c r="AP289" t="inlineStr">
        <is>
          <t>34388540</t>
        </is>
      </c>
      <c r="AQ289" t="inlineStr">
        <is>
          <t>63231790</t>
        </is>
      </c>
      <c r="AR289" t="inlineStr">
        <is>
          <t>384478</t>
        </is>
      </c>
      <c r="AS289" t="inlineStr">
        <is>
          <t>696394</t>
        </is>
      </c>
      <c r="AT289" t="inlineStr">
        <is>
          <t>75812</t>
        </is>
      </c>
      <c r="AU289" t="inlineStr">
        <is>
          <t>120000</t>
        </is>
      </c>
      <c r="AV289" t="inlineStr">
        <is>
          <t>167296</t>
        </is>
      </c>
      <c r="AW289" t="inlineStr">
        <is>
          <t>300000</t>
        </is>
      </c>
      <c r="AX289" t="inlineStr">
        <is>
          <t>472698</t>
        </is>
      </c>
      <c r="AY289" t="inlineStr">
        <is>
          <t>782500</t>
        </is>
      </c>
      <c r="AZ289" t="n">
        <v>30</v>
      </c>
      <c r="BA289" t="n">
        <v>-65606684</v>
      </c>
      <c r="BB289" t="n">
        <v>-35776370</v>
      </c>
      <c r="BC289" t="inlineStr">
        <is>
          <t>0</t>
        </is>
      </c>
      <c r="BD289" t="inlineStr">
        <is>
          <t>0</t>
        </is>
      </c>
      <c r="BE289" t="n">
        <v>0</v>
      </c>
      <c r="BF289" t="inlineStr">
        <is>
          <t>287546</t>
        </is>
      </c>
      <c r="BG289" t="inlineStr">
        <is>
          <t>0</t>
        </is>
      </c>
      <c r="BH289" t="inlineStr">
        <is>
          <t>476000</t>
        </is>
      </c>
      <c r="BI289" t="inlineStr">
        <is>
          <t>0</t>
        </is>
      </c>
    </row>
    <row r="290">
      <c r="A290" t="inlineStr">
        <is>
          <t>Mexico</t>
        </is>
      </c>
      <c r="B290" t="inlineStr">
        <is>
          <t>Seagrass</t>
        </is>
      </c>
      <c r="C290" t="inlineStr">
        <is>
          <t>Restoration</t>
        </is>
      </c>
      <c r="D290" t="inlineStr">
        <is>
          <t>Planting</t>
        </is>
      </c>
      <c r="E290" t="inlineStr">
        <is>
          <t>Small</t>
        </is>
      </c>
      <c r="F290" t="n">
        <v>100</v>
      </c>
      <c r="G290" t="inlineStr">
        <is>
          <t>Opex breakeven</t>
        </is>
      </c>
      <c r="H290" t="n">
        <v>195179334.5861911</v>
      </c>
      <c r="I290" t="inlineStr">
        <is>
          <t>MEX</t>
        </is>
      </c>
      <c r="J290" t="n">
        <v>500</v>
      </c>
      <c r="K290" t="inlineStr">
        <is>
          <t>Mexico Seagrass Restoration 100</t>
        </is>
      </c>
      <c r="L290" t="inlineStr">
        <is>
          <t>8445425</t>
        </is>
      </c>
      <c r="M290" t="inlineStr">
        <is>
          <t>10841908</t>
        </is>
      </c>
      <c r="N290" t="n">
        <v>0.04327007783844301</v>
      </c>
      <c r="O290" t="n">
        <v>0.05554844227226434</v>
      </c>
      <c r="P290" t="inlineStr">
        <is>
          <t>5186351</t>
        </is>
      </c>
      <c r="Q290" t="inlineStr">
        <is>
          <t>5756455</t>
        </is>
      </c>
      <c r="R290" t="inlineStr">
        <is>
          <t>3259074</t>
        </is>
      </c>
      <c r="S290" t="inlineStr">
        <is>
          <t>5085453</t>
        </is>
      </c>
      <c r="T290" t="n">
        <v>69462</v>
      </c>
      <c r="U290" t="n">
        <v>2523</v>
      </c>
      <c r="V290" t="n">
        <v>4185</v>
      </c>
      <c r="W290" t="n">
        <v>4185</v>
      </c>
      <c r="X290" t="inlineStr">
        <is>
          <t>50000</t>
        </is>
      </c>
      <c r="Y290" t="inlineStr">
        <is>
          <t>50000</t>
        </is>
      </c>
      <c r="Z290" t="inlineStr">
        <is>
          <t>629559</t>
        </is>
      </c>
      <c r="AA290" t="inlineStr">
        <is>
          <t>667067</t>
        </is>
      </c>
      <c r="AB290" t="inlineStr">
        <is>
          <t>76963</t>
        </is>
      </c>
      <c r="AC290" t="inlineStr">
        <is>
          <t>80000</t>
        </is>
      </c>
      <c r="AD290" t="inlineStr">
        <is>
          <t>274072</t>
        </is>
      </c>
      <c r="AE290" t="inlineStr">
        <is>
          <t>290400</t>
        </is>
      </c>
      <c r="AF290" t="inlineStr">
        <is>
          <t>88900</t>
        </is>
      </c>
      <c r="AG290" t="inlineStr">
        <is>
          <t>100000</t>
        </is>
      </c>
      <c r="AH290" t="inlineStr">
        <is>
          <t>129504</t>
        </is>
      </c>
      <c r="AI290" t="inlineStr">
        <is>
          <t>140000</t>
        </is>
      </c>
      <c r="AJ290" t="inlineStr">
        <is>
          <t>44450</t>
        </is>
      </c>
      <c r="AK290" t="inlineStr">
        <is>
          <t>50000</t>
        </is>
      </c>
      <c r="AL290" t="inlineStr">
        <is>
          <t>3892904</t>
        </is>
      </c>
      <c r="AM290" t="inlineStr">
        <is>
          <t>4378988</t>
        </is>
      </c>
      <c r="AN290" t="n">
        <v>1008026</v>
      </c>
      <c r="AO290" t="n">
        <v>1288957</v>
      </c>
      <c r="AP290" t="inlineStr">
        <is>
          <t>1629537</t>
        </is>
      </c>
      <c r="AQ290" t="inlineStr">
        <is>
          <t>2750093</t>
        </is>
      </c>
      <c r="AR290" t="inlineStr">
        <is>
          <t>244</t>
        </is>
      </c>
      <c r="AS290" t="inlineStr">
        <is>
          <t>404</t>
        </is>
      </c>
      <c r="AT290" t="inlineStr">
        <is>
          <t>75812</t>
        </is>
      </c>
      <c r="AU290" t="inlineStr">
        <is>
          <t>120000</t>
        </is>
      </c>
      <c r="AV290" t="inlineStr">
        <is>
          <t>167296</t>
        </is>
      </c>
      <c r="AW290" t="inlineStr">
        <is>
          <t>300000</t>
        </is>
      </c>
      <c r="AX290" t="inlineStr">
        <is>
          <t>378159</t>
        </is>
      </c>
      <c r="AY290" t="inlineStr">
        <is>
          <t>626000</t>
        </is>
      </c>
      <c r="AZ290" t="n">
        <v>2322.387511550736</v>
      </c>
      <c r="BA290" t="n">
        <v>-5085453</v>
      </c>
      <c r="BB290" t="n">
        <v>-3259074</v>
      </c>
      <c r="BC290" t="inlineStr">
        <is>
          <t>0</t>
        </is>
      </c>
      <c r="BD290" t="inlineStr">
        <is>
          <t>0</t>
        </is>
      </c>
      <c r="BE290" t="n">
        <v>0</v>
      </c>
      <c r="BF290" t="inlineStr">
        <is>
          <t>143773</t>
        </is>
      </c>
      <c r="BG290" t="inlineStr">
        <is>
          <t>864253</t>
        </is>
      </c>
      <c r="BH290" t="inlineStr">
        <is>
          <t>238000</t>
        </is>
      </c>
      <c r="BI290" t="inlineStr">
        <is>
          <t>1050957</t>
        </is>
      </c>
    </row>
    <row r="291">
      <c r="A291" t="inlineStr">
        <is>
          <t>Mexico</t>
        </is>
      </c>
      <c r="B291" t="inlineStr">
        <is>
          <t>Seagrass</t>
        </is>
      </c>
      <c r="C291" t="inlineStr">
        <is>
          <t>Restoration</t>
        </is>
      </c>
      <c r="D291" t="inlineStr">
        <is>
          <t>Planting</t>
        </is>
      </c>
      <c r="E291" t="inlineStr">
        <is>
          <t>Small</t>
        </is>
      </c>
      <c r="F291" t="n">
        <v>100</v>
      </c>
      <c r="G291" t="inlineStr">
        <is>
          <t>Market price</t>
        </is>
      </c>
      <c r="H291" t="n">
        <v>195179334.5861911</v>
      </c>
      <c r="I291" t="inlineStr">
        <is>
          <t>MEX</t>
        </is>
      </c>
      <c r="J291" t="n">
        <v>500</v>
      </c>
      <c r="K291" t="inlineStr">
        <is>
          <t>Mexico Seagrass Restoration 100</t>
        </is>
      </c>
      <c r="L291" t="inlineStr">
        <is>
          <t>6836938</t>
        </is>
      </c>
      <c r="M291" t="inlineStr">
        <is>
          <t>8127340</t>
        </is>
      </c>
      <c r="N291" t="n">
        <v>0.03502900557835857</v>
      </c>
      <c r="O291" t="n">
        <v>0.0416403714933815</v>
      </c>
      <c r="P291" t="inlineStr">
        <is>
          <t>5186351</t>
        </is>
      </c>
      <c r="Q291" t="inlineStr">
        <is>
          <t>5756455</t>
        </is>
      </c>
      <c r="R291" t="inlineStr">
        <is>
          <t>1650587</t>
        </is>
      </c>
      <c r="S291" t="inlineStr">
        <is>
          <t>2370886</t>
        </is>
      </c>
      <c r="T291" t="n">
        <v>69462</v>
      </c>
      <c r="U291" t="n">
        <v>2523</v>
      </c>
      <c r="V291" t="n">
        <v>3388</v>
      </c>
      <c r="W291" t="n">
        <v>3388</v>
      </c>
      <c r="X291" t="inlineStr">
        <is>
          <t>50000</t>
        </is>
      </c>
      <c r="Y291" t="inlineStr">
        <is>
          <t>50000</t>
        </is>
      </c>
      <c r="Z291" t="inlineStr">
        <is>
          <t>629559</t>
        </is>
      </c>
      <c r="AA291" t="inlineStr">
        <is>
          <t>667067</t>
        </is>
      </c>
      <c r="AB291" t="inlineStr">
        <is>
          <t>76963</t>
        </is>
      </c>
      <c r="AC291" t="inlineStr">
        <is>
          <t>80000</t>
        </is>
      </c>
      <c r="AD291" t="inlineStr">
        <is>
          <t>274072</t>
        </is>
      </c>
      <c r="AE291" t="inlineStr">
        <is>
          <t>290400</t>
        </is>
      </c>
      <c r="AF291" t="inlineStr">
        <is>
          <t>88900</t>
        </is>
      </c>
      <c r="AG291" t="inlineStr">
        <is>
          <t>100000</t>
        </is>
      </c>
      <c r="AH291" t="inlineStr">
        <is>
          <t>129504</t>
        </is>
      </c>
      <c r="AI291" t="inlineStr">
        <is>
          <t>140000</t>
        </is>
      </c>
      <c r="AJ291" t="inlineStr">
        <is>
          <t>44450</t>
        </is>
      </c>
      <c r="AK291" t="inlineStr">
        <is>
          <t>50000</t>
        </is>
      </c>
      <c r="AL291" t="inlineStr">
        <is>
          <t>3892904</t>
        </is>
      </c>
      <c r="AM291" t="inlineStr">
        <is>
          <t>4378988</t>
        </is>
      </c>
      <c r="AN291" t="n">
        <v>1008026</v>
      </c>
      <c r="AO291" t="n">
        <v>1288957</v>
      </c>
      <c r="AP291" t="inlineStr">
        <is>
          <t>21050</t>
        </is>
      </c>
      <c r="AQ291" t="inlineStr">
        <is>
          <t>35525</t>
        </is>
      </c>
      <c r="AR291" t="inlineStr">
        <is>
          <t>244</t>
        </is>
      </c>
      <c r="AS291" t="inlineStr">
        <is>
          <t>404</t>
        </is>
      </c>
      <c r="AT291" t="inlineStr">
        <is>
          <t>75812</t>
        </is>
      </c>
      <c r="AU291" t="inlineStr">
        <is>
          <t>120000</t>
        </is>
      </c>
      <c r="AV291" t="inlineStr">
        <is>
          <t>167296</t>
        </is>
      </c>
      <c r="AW291" t="inlineStr">
        <is>
          <t>300000</t>
        </is>
      </c>
      <c r="AX291" t="inlineStr">
        <is>
          <t>378159</t>
        </is>
      </c>
      <c r="AY291" t="inlineStr">
        <is>
          <t>626000</t>
        </is>
      </c>
      <c r="AZ291" t="n">
        <v>30</v>
      </c>
      <c r="BA291" t="n">
        <v>-2370886</v>
      </c>
      <c r="BB291" t="n">
        <v>-1650587</v>
      </c>
      <c r="BC291" t="inlineStr">
        <is>
          <t>0</t>
        </is>
      </c>
      <c r="BD291" t="inlineStr">
        <is>
          <t>0</t>
        </is>
      </c>
      <c r="BE291" t="n">
        <v>0</v>
      </c>
      <c r="BF291" t="inlineStr">
        <is>
          <t>143773</t>
        </is>
      </c>
      <c r="BG291" t="inlineStr">
        <is>
          <t>864253</t>
        </is>
      </c>
      <c r="BH291" t="inlineStr">
        <is>
          <t>238000</t>
        </is>
      </c>
      <c r="BI291" t="inlineStr">
        <is>
          <t>1050957</t>
        </is>
      </c>
    </row>
    <row r="292">
      <c r="A292" t="inlineStr">
        <is>
          <t>Mexico</t>
        </is>
      </c>
      <c r="B292" t="inlineStr">
        <is>
          <t>Seagrass</t>
        </is>
      </c>
      <c r="C292" t="inlineStr">
        <is>
          <t>Restoration</t>
        </is>
      </c>
      <c r="D292" t="inlineStr">
        <is>
          <t>Planting</t>
        </is>
      </c>
      <c r="E292" t="inlineStr">
        <is>
          <t>Medium</t>
        </is>
      </c>
      <c r="F292" t="n">
        <v>500</v>
      </c>
      <c r="G292" t="inlineStr">
        <is>
          <t>Opex breakeven</t>
        </is>
      </c>
      <c r="H292" t="n">
        <v>195179334.5861911</v>
      </c>
      <c r="I292" t="inlineStr">
        <is>
          <t>MEX</t>
        </is>
      </c>
      <c r="J292" t="n">
        <v>500</v>
      </c>
      <c r="K292" t="inlineStr">
        <is>
          <t>Mexico Seagrass Restoration 500</t>
        </is>
      </c>
      <c r="L292" t="inlineStr">
        <is>
          <t>30392411</t>
        </is>
      </c>
      <c r="M292" t="inlineStr">
        <is>
          <t>38342248</t>
        </is>
      </c>
      <c r="N292" t="n">
        <v>0.1557153120971356</v>
      </c>
      <c r="O292" t="n">
        <v>0.1964462481711561</v>
      </c>
      <c r="P292" t="inlineStr">
        <is>
          <t>20383651</t>
        </is>
      </c>
      <c r="Q292" t="inlineStr">
        <is>
          <t>23272406</t>
        </is>
      </c>
      <c r="R292" t="inlineStr">
        <is>
          <t>10008760</t>
        </is>
      </c>
      <c r="S292" t="inlineStr">
        <is>
          <t>15069842</t>
        </is>
      </c>
      <c r="T292" t="n">
        <v>69462</v>
      </c>
      <c r="U292" t="n">
        <v>12298</v>
      </c>
      <c r="V292" t="n">
        <v>3089</v>
      </c>
      <c r="W292" t="n">
        <v>3089</v>
      </c>
      <c r="X292" t="inlineStr">
        <is>
          <t>50000</t>
        </is>
      </c>
      <c r="Y292" t="inlineStr">
        <is>
          <t>50000</t>
        </is>
      </c>
      <c r="Z292" t="inlineStr">
        <is>
          <t>629559</t>
        </is>
      </c>
      <c r="AA292" t="inlineStr">
        <is>
          <t>667067</t>
        </is>
      </c>
      <c r="AB292" t="inlineStr">
        <is>
          <t>76963</t>
        </is>
      </c>
      <c r="AC292" t="inlineStr">
        <is>
          <t>80000</t>
        </is>
      </c>
      <c r="AD292" t="inlineStr">
        <is>
          <t>274072</t>
        </is>
      </c>
      <c r="AE292" t="inlineStr">
        <is>
          <t>290400</t>
        </is>
      </c>
      <c r="AF292" t="inlineStr">
        <is>
          <t>88900</t>
        </is>
      </c>
      <c r="AG292" t="inlineStr">
        <is>
          <t>100000</t>
        </is>
      </c>
      <c r="AH292" t="inlineStr">
        <is>
          <t>129504</t>
        </is>
      </c>
      <c r="AI292" t="inlineStr">
        <is>
          <t>140000</t>
        </is>
      </c>
      <c r="AJ292" t="inlineStr">
        <is>
          <t>44450</t>
        </is>
      </c>
      <c r="AK292" t="inlineStr">
        <is>
          <t>50000</t>
        </is>
      </c>
      <c r="AL292" t="inlineStr">
        <is>
          <t>19090204</t>
        </is>
      </c>
      <c r="AM292" t="inlineStr">
        <is>
          <t>21894939</t>
        </is>
      </c>
      <c r="AN292" t="n">
        <v>4381937</v>
      </c>
      <c r="AO292" t="n">
        <v>5492785</v>
      </c>
      <c r="AP292" t="inlineStr">
        <is>
          <t>5004380</t>
        </is>
      </c>
      <c r="AQ292" t="inlineStr">
        <is>
          <t>8529089</t>
        </is>
      </c>
      <c r="AR292" t="inlineStr">
        <is>
          <t>1176</t>
        </is>
      </c>
      <c r="AS292" t="inlineStr">
        <is>
          <t>1968</t>
        </is>
      </c>
      <c r="AT292" t="inlineStr">
        <is>
          <t>75812</t>
        </is>
      </c>
      <c r="AU292" t="inlineStr">
        <is>
          <t>120000</t>
        </is>
      </c>
      <c r="AV292" t="inlineStr">
        <is>
          <t>167296</t>
        </is>
      </c>
      <c r="AW292" t="inlineStr">
        <is>
          <t>300000</t>
        </is>
      </c>
      <c r="AX292" t="inlineStr">
        <is>
          <t>378159</t>
        </is>
      </c>
      <c r="AY292" t="inlineStr">
        <is>
          <t>626000</t>
        </is>
      </c>
      <c r="AZ292" t="n">
        <v>1472.359005912793</v>
      </c>
      <c r="BA292" t="n">
        <v>-15069842</v>
      </c>
      <c r="BB292" t="n">
        <v>-10008760</v>
      </c>
      <c r="BC292" t="inlineStr">
        <is>
          <t>0</t>
        </is>
      </c>
      <c r="BD292" t="inlineStr">
        <is>
          <t>0</t>
        </is>
      </c>
      <c r="BE292" t="n">
        <v>0</v>
      </c>
      <c r="BF292" t="inlineStr">
        <is>
          <t>143773</t>
        </is>
      </c>
      <c r="BG292" t="inlineStr">
        <is>
          <t>4238164</t>
        </is>
      </c>
      <c r="BH292" t="inlineStr">
        <is>
          <t>238000</t>
        </is>
      </c>
      <c r="BI292" t="inlineStr">
        <is>
          <t>5254785</t>
        </is>
      </c>
    </row>
    <row r="293">
      <c r="A293" t="inlineStr">
        <is>
          <t>Mexico</t>
        </is>
      </c>
      <c r="B293" t="inlineStr">
        <is>
          <t>Seagrass</t>
        </is>
      </c>
      <c r="C293" t="inlineStr">
        <is>
          <t>Restoration</t>
        </is>
      </c>
      <c r="D293" t="inlineStr">
        <is>
          <t>Planting</t>
        </is>
      </c>
      <c r="E293" t="inlineStr">
        <is>
          <t>Medium</t>
        </is>
      </c>
      <c r="F293" t="n">
        <v>500</v>
      </c>
      <c r="G293" t="inlineStr">
        <is>
          <t>Market price</t>
        </is>
      </c>
      <c r="H293" t="n">
        <v>195179334.5861911</v>
      </c>
      <c r="I293" t="inlineStr">
        <is>
          <t>MEX</t>
        </is>
      </c>
      <c r="J293" t="n">
        <v>500</v>
      </c>
      <c r="K293" t="inlineStr">
        <is>
          <t>Mexico Seagrass Restoration 500</t>
        </is>
      </c>
      <c r="L293" t="inlineStr">
        <is>
          <t>25489998</t>
        </is>
      </c>
      <c r="M293" t="inlineStr">
        <is>
          <t>29986943</t>
        </is>
      </c>
      <c r="N293" t="n">
        <v>0.1305978322656061</v>
      </c>
      <c r="O293" t="n">
        <v>0.1536378995428831</v>
      </c>
      <c r="P293" t="inlineStr">
        <is>
          <t>20383651</t>
        </is>
      </c>
      <c r="Q293" t="inlineStr">
        <is>
          <t>23272406</t>
        </is>
      </c>
      <c r="R293" t="inlineStr">
        <is>
          <t>5106347</t>
        </is>
      </c>
      <c r="S293" t="inlineStr">
        <is>
          <t>6714537</t>
        </is>
      </c>
      <c r="T293" t="n">
        <v>69462</v>
      </c>
      <c r="U293" t="n">
        <v>12298</v>
      </c>
      <c r="V293" t="n">
        <v>2591</v>
      </c>
      <c r="W293" t="n">
        <v>2591</v>
      </c>
      <c r="X293" t="inlineStr">
        <is>
          <t>50000</t>
        </is>
      </c>
      <c r="Y293" t="inlineStr">
        <is>
          <t>50000</t>
        </is>
      </c>
      <c r="Z293" t="inlineStr">
        <is>
          <t>629559</t>
        </is>
      </c>
      <c r="AA293" t="inlineStr">
        <is>
          <t>667067</t>
        </is>
      </c>
      <c r="AB293" t="inlineStr">
        <is>
          <t>76963</t>
        </is>
      </c>
      <c r="AC293" t="inlineStr">
        <is>
          <t>80000</t>
        </is>
      </c>
      <c r="AD293" t="inlineStr">
        <is>
          <t>274072</t>
        </is>
      </c>
      <c r="AE293" t="inlineStr">
        <is>
          <t>290400</t>
        </is>
      </c>
      <c r="AF293" t="inlineStr">
        <is>
          <t>88900</t>
        </is>
      </c>
      <c r="AG293" t="inlineStr">
        <is>
          <t>100000</t>
        </is>
      </c>
      <c r="AH293" t="inlineStr">
        <is>
          <t>129504</t>
        </is>
      </c>
      <c r="AI293" t="inlineStr">
        <is>
          <t>140000</t>
        </is>
      </c>
      <c r="AJ293" t="inlineStr">
        <is>
          <t>44450</t>
        </is>
      </c>
      <c r="AK293" t="inlineStr">
        <is>
          <t>50000</t>
        </is>
      </c>
      <c r="AL293" t="inlineStr">
        <is>
          <t>19090204</t>
        </is>
      </c>
      <c r="AM293" t="inlineStr">
        <is>
          <t>21894939</t>
        </is>
      </c>
      <c r="AN293" t="n">
        <v>4381937</v>
      </c>
      <c r="AO293" t="n">
        <v>5492785</v>
      </c>
      <c r="AP293" t="inlineStr">
        <is>
          <t>101967</t>
        </is>
      </c>
      <c r="AQ293" t="inlineStr">
        <is>
          <t>173784</t>
        </is>
      </c>
      <c r="AR293" t="inlineStr">
        <is>
          <t>1176</t>
        </is>
      </c>
      <c r="AS293" t="inlineStr">
        <is>
          <t>1968</t>
        </is>
      </c>
      <c r="AT293" t="inlineStr">
        <is>
          <t>75812</t>
        </is>
      </c>
      <c r="AU293" t="inlineStr">
        <is>
          <t>120000</t>
        </is>
      </c>
      <c r="AV293" t="inlineStr">
        <is>
          <t>167296</t>
        </is>
      </c>
      <c r="AW293" t="inlineStr">
        <is>
          <t>300000</t>
        </is>
      </c>
      <c r="AX293" t="inlineStr">
        <is>
          <t>378159</t>
        </is>
      </c>
      <c r="AY293" t="inlineStr">
        <is>
          <t>626000</t>
        </is>
      </c>
      <c r="AZ293" t="n">
        <v>30</v>
      </c>
      <c r="BA293" t="n">
        <v>-6714537</v>
      </c>
      <c r="BB293" t="n">
        <v>-5106347</v>
      </c>
      <c r="BC293" t="inlineStr">
        <is>
          <t>0</t>
        </is>
      </c>
      <c r="BD293" t="inlineStr">
        <is>
          <t>0</t>
        </is>
      </c>
      <c r="BE293" t="n">
        <v>0</v>
      </c>
      <c r="BF293" t="inlineStr">
        <is>
          <t>143773</t>
        </is>
      </c>
      <c r="BG293" t="inlineStr">
        <is>
          <t>4238164</t>
        </is>
      </c>
      <c r="BH293" t="inlineStr">
        <is>
          <t>238000</t>
        </is>
      </c>
      <c r="BI293" t="inlineStr">
        <is>
          <t>5254785</t>
        </is>
      </c>
    </row>
    <row r="294">
      <c r="A294" t="inlineStr">
        <is>
          <t>Mexico</t>
        </is>
      </c>
      <c r="B294" t="inlineStr">
        <is>
          <t>Seagrass</t>
        </is>
      </c>
      <c r="C294" t="inlineStr">
        <is>
          <t>Restoration</t>
        </is>
      </c>
      <c r="D294" t="inlineStr">
        <is>
          <t>Planting</t>
        </is>
      </c>
      <c r="E294" t="inlineStr">
        <is>
          <t>Large</t>
        </is>
      </c>
      <c r="F294" t="n">
        <v>1000</v>
      </c>
      <c r="G294" t="inlineStr">
        <is>
          <t>Opex breakeven</t>
        </is>
      </c>
      <c r="H294" t="n">
        <v>195179334.5861911</v>
      </c>
      <c r="I294" t="inlineStr">
        <is>
          <t>MEX</t>
        </is>
      </c>
      <c r="J294" t="n">
        <v>500</v>
      </c>
      <c r="K294" t="inlineStr">
        <is>
          <t>Mexico Seagrass Restoration 1000</t>
        </is>
      </c>
      <c r="L294" t="inlineStr">
        <is>
          <t>55958202</t>
        </is>
      </c>
      <c r="M294" t="inlineStr">
        <is>
          <t>72545683</t>
        </is>
      </c>
      <c r="N294" t="n">
        <v>0.2867014692853607</v>
      </c>
      <c r="O294" t="n">
        <v>0.371687315943604</v>
      </c>
      <c r="P294" t="inlineStr">
        <is>
          <t>38110580</t>
        </is>
      </c>
      <c r="Q294" t="inlineStr">
        <is>
          <t>45247345</t>
        </is>
      </c>
      <c r="R294" t="inlineStr">
        <is>
          <t>17847623</t>
        </is>
      </c>
      <c r="S294" t="inlineStr">
        <is>
          <t>27298338</t>
        </is>
      </c>
      <c r="T294" t="n">
        <v>69462</v>
      </c>
      <c r="U294" t="n">
        <v>23335</v>
      </c>
      <c r="V294" t="n">
        <v>2998</v>
      </c>
      <c r="W294" t="n">
        <v>2998</v>
      </c>
      <c r="X294" t="inlineStr">
        <is>
          <t>50000</t>
        </is>
      </c>
      <c r="Y294" t="inlineStr">
        <is>
          <t>50000</t>
        </is>
      </c>
      <c r="Z294" t="inlineStr">
        <is>
          <t>629559</t>
        </is>
      </c>
      <c r="AA294" t="inlineStr">
        <is>
          <t>667067</t>
        </is>
      </c>
      <c r="AB294" t="inlineStr">
        <is>
          <t>153925</t>
        </is>
      </c>
      <c r="AC294" t="inlineStr">
        <is>
          <t>160000</t>
        </is>
      </c>
      <c r="AD294" t="inlineStr">
        <is>
          <t>274072</t>
        </is>
      </c>
      <c r="AE294" t="inlineStr">
        <is>
          <t>290400</t>
        </is>
      </c>
      <c r="AF294" t="inlineStr">
        <is>
          <t>88900</t>
        </is>
      </c>
      <c r="AG294" t="inlineStr">
        <is>
          <t>100000</t>
        </is>
      </c>
      <c r="AH294" t="inlineStr">
        <is>
          <t>129504</t>
        </is>
      </c>
      <c r="AI294" t="inlineStr">
        <is>
          <t>140000</t>
        </is>
      </c>
      <c r="AJ294" t="inlineStr">
        <is>
          <t>44450</t>
        </is>
      </c>
      <c r="AK294" t="inlineStr">
        <is>
          <t>50000</t>
        </is>
      </c>
      <c r="AL294" t="inlineStr">
        <is>
          <t>36740170</t>
        </is>
      </c>
      <c r="AM294" t="inlineStr">
        <is>
          <t>43789879</t>
        </is>
      </c>
      <c r="AN294" t="n">
        <v>8300358</v>
      </c>
      <c r="AO294" t="n">
        <v>10747571</v>
      </c>
      <c r="AP294" t="inlineStr">
        <is>
          <t>8923811</t>
        </is>
      </c>
      <c r="AQ294" t="inlineStr">
        <is>
          <t>15501033</t>
        </is>
      </c>
      <c r="AR294" t="inlineStr">
        <is>
          <t>2186</t>
        </is>
      </c>
      <c r="AS294" t="inlineStr">
        <is>
          <t>3734</t>
        </is>
      </c>
      <c r="AT294" t="inlineStr">
        <is>
          <t>75812</t>
        </is>
      </c>
      <c r="AU294" t="inlineStr">
        <is>
          <t>120000</t>
        </is>
      </c>
      <c r="AV294" t="inlineStr">
        <is>
          <t>167296</t>
        </is>
      </c>
      <c r="AW294" t="inlineStr">
        <is>
          <t>300000</t>
        </is>
      </c>
      <c r="AX294" t="inlineStr">
        <is>
          <t>378159</t>
        </is>
      </c>
      <c r="AY294" t="inlineStr">
        <is>
          <t>626000</t>
        </is>
      </c>
      <c r="AZ294" t="n">
        <v>1400.805682840646</v>
      </c>
      <c r="BA294" t="n">
        <v>-27298338</v>
      </c>
      <c r="BB294" t="n">
        <v>-17847623</v>
      </c>
      <c r="BC294" t="inlineStr">
        <is>
          <t>0</t>
        </is>
      </c>
      <c r="BD294" t="inlineStr">
        <is>
          <t>0</t>
        </is>
      </c>
      <c r="BE294" t="n">
        <v>0</v>
      </c>
      <c r="BF294" t="inlineStr">
        <is>
          <t>143773</t>
        </is>
      </c>
      <c r="BG294" t="inlineStr">
        <is>
          <t>8156585</t>
        </is>
      </c>
      <c r="BH294" t="inlineStr">
        <is>
          <t>238000</t>
        </is>
      </c>
      <c r="BI294" t="inlineStr">
        <is>
          <t>10509571</t>
        </is>
      </c>
    </row>
    <row r="295">
      <c r="A295" t="inlineStr">
        <is>
          <t>Mexico</t>
        </is>
      </c>
      <c r="B295" t="inlineStr">
        <is>
          <t>Seagrass</t>
        </is>
      </c>
      <c r="C295" t="inlineStr">
        <is>
          <t>Restoration</t>
        </is>
      </c>
      <c r="D295" t="inlineStr">
        <is>
          <t>Planting</t>
        </is>
      </c>
      <c r="E295" t="inlineStr">
        <is>
          <t>Large</t>
        </is>
      </c>
      <c r="F295" t="n">
        <v>1000</v>
      </c>
      <c r="G295" t="inlineStr">
        <is>
          <t>Market price</t>
        </is>
      </c>
      <c r="H295" t="n">
        <v>195179334.5861911</v>
      </c>
      <c r="I295" t="inlineStr">
        <is>
          <t>MEX</t>
        </is>
      </c>
      <c r="J295" t="n">
        <v>500</v>
      </c>
      <c r="K295" t="inlineStr">
        <is>
          <t>Mexico Seagrass Restoration 1000</t>
        </is>
      </c>
      <c r="L295" t="inlineStr">
        <is>
          <t>47225506</t>
        </is>
      </c>
      <c r="M295" t="inlineStr">
        <is>
          <t>57376624</t>
        </is>
      </c>
      <c r="N295" t="n">
        <v>0.241959560422342</v>
      </c>
      <c r="O295" t="n">
        <v>0.2939687448040895</v>
      </c>
      <c r="P295" t="inlineStr">
        <is>
          <t>38110580</t>
        </is>
      </c>
      <c r="Q295" t="inlineStr">
        <is>
          <t>45247345</t>
        </is>
      </c>
      <c r="R295" t="inlineStr">
        <is>
          <t>9114926</t>
        </is>
      </c>
      <c r="S295" t="inlineStr">
        <is>
          <t>12129278</t>
        </is>
      </c>
      <c r="T295" t="n">
        <v>69462</v>
      </c>
      <c r="U295" t="n">
        <v>23335</v>
      </c>
      <c r="V295" t="n">
        <v>2530</v>
      </c>
      <c r="W295" t="n">
        <v>2530</v>
      </c>
      <c r="X295" t="inlineStr">
        <is>
          <t>50000</t>
        </is>
      </c>
      <c r="Y295" t="inlineStr">
        <is>
          <t>50000</t>
        </is>
      </c>
      <c r="Z295" t="inlineStr">
        <is>
          <t>629559</t>
        </is>
      </c>
      <c r="AA295" t="inlineStr">
        <is>
          <t>667067</t>
        </is>
      </c>
      <c r="AB295" t="inlineStr">
        <is>
          <t>153925</t>
        </is>
      </c>
      <c r="AC295" t="inlineStr">
        <is>
          <t>160000</t>
        </is>
      </c>
      <c r="AD295" t="inlineStr">
        <is>
          <t>274072</t>
        </is>
      </c>
      <c r="AE295" t="inlineStr">
        <is>
          <t>290400</t>
        </is>
      </c>
      <c r="AF295" t="inlineStr">
        <is>
          <t>88900</t>
        </is>
      </c>
      <c r="AG295" t="inlineStr">
        <is>
          <t>100000</t>
        </is>
      </c>
      <c r="AH295" t="inlineStr">
        <is>
          <t>129504</t>
        </is>
      </c>
      <c r="AI295" t="inlineStr">
        <is>
          <t>140000</t>
        </is>
      </c>
      <c r="AJ295" t="inlineStr">
        <is>
          <t>44450</t>
        </is>
      </c>
      <c r="AK295" t="inlineStr">
        <is>
          <t>50000</t>
        </is>
      </c>
      <c r="AL295" t="inlineStr">
        <is>
          <t>36740170</t>
        </is>
      </c>
      <c r="AM295" t="inlineStr">
        <is>
          <t>43789879</t>
        </is>
      </c>
      <c r="AN295" t="n">
        <v>8300358</v>
      </c>
      <c r="AO295" t="n">
        <v>10747571</v>
      </c>
      <c r="AP295" t="inlineStr">
        <is>
          <t>191115</t>
        </is>
      </c>
      <c r="AQ295" t="inlineStr">
        <is>
          <t>331974</t>
        </is>
      </c>
      <c r="AR295" t="inlineStr">
        <is>
          <t>2186</t>
        </is>
      </c>
      <c r="AS295" t="inlineStr">
        <is>
          <t>3734</t>
        </is>
      </c>
      <c r="AT295" t="inlineStr">
        <is>
          <t>75812</t>
        </is>
      </c>
      <c r="AU295" t="inlineStr">
        <is>
          <t>120000</t>
        </is>
      </c>
      <c r="AV295" t="inlineStr">
        <is>
          <t>167296</t>
        </is>
      </c>
      <c r="AW295" t="inlineStr">
        <is>
          <t>300000</t>
        </is>
      </c>
      <c r="AX295" t="inlineStr">
        <is>
          <t>378159</t>
        </is>
      </c>
      <c r="AY295" t="inlineStr">
        <is>
          <t>626000</t>
        </is>
      </c>
      <c r="AZ295" t="n">
        <v>30</v>
      </c>
      <c r="BA295" t="n">
        <v>-12129278</v>
      </c>
      <c r="BB295" t="n">
        <v>-9114926</v>
      </c>
      <c r="BC295" t="inlineStr">
        <is>
          <t>0</t>
        </is>
      </c>
      <c r="BD295" t="inlineStr">
        <is>
          <t>0</t>
        </is>
      </c>
      <c r="BE295" t="n">
        <v>0</v>
      </c>
      <c r="BF295" t="inlineStr">
        <is>
          <t>143773</t>
        </is>
      </c>
      <c r="BG295" t="inlineStr">
        <is>
          <t>8156585</t>
        </is>
      </c>
      <c r="BH295" t="inlineStr">
        <is>
          <t>238000</t>
        </is>
      </c>
      <c r="BI295" t="inlineStr">
        <is>
          <t>10509571</t>
        </is>
      </c>
    </row>
    <row r="296">
      <c r="A296" t="inlineStr">
        <is>
          <t>Mexico</t>
        </is>
      </c>
      <c r="B296" t="inlineStr">
        <is>
          <t>Seagrass</t>
        </is>
      </c>
      <c r="C296" t="inlineStr">
        <is>
          <t>Conservation</t>
        </is>
      </c>
      <c r="D296" t="inlineStr"/>
      <c r="E296" t="inlineStr">
        <is>
          <t>Small</t>
        </is>
      </c>
      <c r="F296" t="n">
        <v>400</v>
      </c>
      <c r="G296" t="inlineStr">
        <is>
          <t>Opex breakeven</t>
        </is>
      </c>
      <c r="H296" t="n">
        <v>195179334.5861911</v>
      </c>
      <c r="I296" t="inlineStr">
        <is>
          <t>MEX</t>
        </is>
      </c>
      <c r="J296" t="n">
        <v>2000</v>
      </c>
      <c r="K296" t="inlineStr">
        <is>
          <t>Mexico Seagrass Conservation 400</t>
        </is>
      </c>
      <c r="L296" t="inlineStr">
        <is>
          <t>2823626</t>
        </is>
      </c>
      <c r="M296" t="inlineStr">
        <is>
          <t>4124995</t>
        </is>
      </c>
      <c r="N296" t="n">
        <v>0.01446682870390199</v>
      </c>
      <c r="O296" t="n">
        <v>0.02113438396921271</v>
      </c>
      <c r="P296" t="inlineStr">
        <is>
          <t>1293447</t>
        </is>
      </c>
      <c r="Q296" t="inlineStr">
        <is>
          <t>1377467</t>
        </is>
      </c>
      <c r="R296" t="inlineStr">
        <is>
          <t>1530179</t>
        </is>
      </c>
      <c r="S296" t="inlineStr">
        <is>
          <t>2747528</t>
        </is>
      </c>
      <c r="T296" t="n">
        <v>69664</v>
      </c>
      <c r="U296" t="n">
        <v>582</v>
      </c>
      <c r="V296" t="n">
        <v>6065</v>
      </c>
      <c r="W296" t="n">
        <v>6065</v>
      </c>
      <c r="X296" t="inlineStr">
        <is>
          <t>50000</t>
        </is>
      </c>
      <c r="Y296" t="inlineStr">
        <is>
          <t>50000</t>
        </is>
      </c>
      <c r="Z296" t="inlineStr">
        <is>
          <t>629559</t>
        </is>
      </c>
      <c r="AA296" t="inlineStr">
        <is>
          <t>667067</t>
        </is>
      </c>
      <c r="AB296" t="inlineStr">
        <is>
          <t>76963</t>
        </is>
      </c>
      <c r="AC296" t="inlineStr">
        <is>
          <t>80000</t>
        </is>
      </c>
      <c r="AD296" t="inlineStr">
        <is>
          <t>274072</t>
        </is>
      </c>
      <c r="AE296" t="inlineStr">
        <is>
          <t>290400</t>
        </is>
      </c>
      <c r="AF296" t="inlineStr">
        <is>
          <t>88900</t>
        </is>
      </c>
      <c r="AG296" t="inlineStr">
        <is>
          <t>100000</t>
        </is>
      </c>
      <c r="AH296" t="inlineStr">
        <is>
          <t>129504</t>
        </is>
      </c>
      <c r="AI296" t="inlineStr">
        <is>
          <t>140000</t>
        </is>
      </c>
      <c r="AJ296" t="inlineStr">
        <is>
          <t>44450</t>
        </is>
      </c>
      <c r="AK296" t="inlineStr">
        <is>
          <t>50000</t>
        </is>
      </c>
      <c r="AL296" t="inlineStr">
        <is>
          <t>0</t>
        </is>
      </c>
      <c r="AM296" t="inlineStr">
        <is>
          <t>0</t>
        </is>
      </c>
      <c r="AN296" t="n">
        <v>143773</v>
      </c>
      <c r="AO296" t="n">
        <v>238000</v>
      </c>
      <c r="AP296" t="inlineStr">
        <is>
          <t>765089</t>
        </is>
      </c>
      <c r="AQ296" t="inlineStr">
        <is>
          <t>1463435</t>
        </is>
      </c>
      <c r="AR296" t="inlineStr">
        <is>
          <t>49</t>
        </is>
      </c>
      <c r="AS296" t="inlineStr">
        <is>
          <t>93</t>
        </is>
      </c>
      <c r="AT296" t="inlineStr">
        <is>
          <t>75812</t>
        </is>
      </c>
      <c r="AU296" t="inlineStr">
        <is>
          <t>120000</t>
        </is>
      </c>
      <c r="AV296" t="inlineStr">
        <is>
          <t>167296</t>
        </is>
      </c>
      <c r="AW296" t="inlineStr">
        <is>
          <t>300000</t>
        </is>
      </c>
      <c r="AX296" t="inlineStr">
        <is>
          <t>378159</t>
        </is>
      </c>
      <c r="AY296" t="inlineStr">
        <is>
          <t>626000</t>
        </is>
      </c>
      <c r="AZ296" t="n">
        <v>5117.858212798872</v>
      </c>
      <c r="BA296" t="n">
        <v>-2747528</v>
      </c>
      <c r="BB296" t="n">
        <v>-1530179</v>
      </c>
      <c r="BC296" t="inlineStr">
        <is>
          <t>0</t>
        </is>
      </c>
      <c r="BD296" t="inlineStr">
        <is>
          <t>0</t>
        </is>
      </c>
      <c r="BE296" t="n">
        <v>0</v>
      </c>
      <c r="BF296" t="inlineStr">
        <is>
          <t>143773</t>
        </is>
      </c>
      <c r="BG296" t="inlineStr">
        <is>
          <t>0</t>
        </is>
      </c>
      <c r="BH296" t="inlineStr">
        <is>
          <t>238000</t>
        </is>
      </c>
      <c r="BI296" t="inlineStr">
        <is>
          <t>0</t>
        </is>
      </c>
    </row>
    <row r="297">
      <c r="A297" t="inlineStr">
        <is>
          <t>Mexico</t>
        </is>
      </c>
      <c r="B297" t="inlineStr">
        <is>
          <t>Seagrass</t>
        </is>
      </c>
      <c r="C297" t="inlineStr">
        <is>
          <t>Conservation</t>
        </is>
      </c>
      <c r="D297" t="inlineStr"/>
      <c r="E297" t="inlineStr">
        <is>
          <t>Small</t>
        </is>
      </c>
      <c r="F297" t="n">
        <v>400</v>
      </c>
      <c r="G297" t="inlineStr">
        <is>
          <t>Market price</t>
        </is>
      </c>
      <c r="H297" t="n">
        <v>195179334.5861911</v>
      </c>
      <c r="I297" t="inlineStr">
        <is>
          <t>MEX</t>
        </is>
      </c>
      <c r="J297" t="n">
        <v>2000</v>
      </c>
      <c r="K297" t="inlineStr">
        <is>
          <t>Mexico Seagrass Conservation 400</t>
        </is>
      </c>
      <c r="L297" t="inlineStr">
        <is>
          <t>2063021</t>
        </is>
      </c>
      <c r="M297" t="inlineStr">
        <is>
          <t>2670138</t>
        </is>
      </c>
      <c r="N297" t="n">
        <v>0.0105698741333139</v>
      </c>
      <c r="O297" t="n">
        <v>0.01368043397453468</v>
      </c>
      <c r="P297" t="inlineStr">
        <is>
          <t>1293447</t>
        </is>
      </c>
      <c r="Q297" t="inlineStr">
        <is>
          <t>1377467</t>
        </is>
      </c>
      <c r="R297" t="inlineStr">
        <is>
          <t>769574</t>
        </is>
      </c>
      <c r="S297" t="inlineStr">
        <is>
          <t>1292672</t>
        </is>
      </c>
      <c r="T297" t="n">
        <v>69664</v>
      </c>
      <c r="U297" t="n">
        <v>582</v>
      </c>
      <c r="V297" t="n">
        <v>4432</v>
      </c>
      <c r="W297" t="n">
        <v>4432</v>
      </c>
      <c r="X297" t="inlineStr">
        <is>
          <t>50000</t>
        </is>
      </c>
      <c r="Y297" t="inlineStr">
        <is>
          <t>50000</t>
        </is>
      </c>
      <c r="Z297" t="inlineStr">
        <is>
          <t>629559</t>
        </is>
      </c>
      <c r="AA297" t="inlineStr">
        <is>
          <t>667067</t>
        </is>
      </c>
      <c r="AB297" t="inlineStr">
        <is>
          <t>76963</t>
        </is>
      </c>
      <c r="AC297" t="inlineStr">
        <is>
          <t>80000</t>
        </is>
      </c>
      <c r="AD297" t="inlineStr">
        <is>
          <t>274072</t>
        </is>
      </c>
      <c r="AE297" t="inlineStr">
        <is>
          <t>290400</t>
        </is>
      </c>
      <c r="AF297" t="inlineStr">
        <is>
          <t>88900</t>
        </is>
      </c>
      <c r="AG297" t="inlineStr">
        <is>
          <t>100000</t>
        </is>
      </c>
      <c r="AH297" t="inlineStr">
        <is>
          <t>129504</t>
        </is>
      </c>
      <c r="AI297" t="inlineStr">
        <is>
          <t>140000</t>
        </is>
      </c>
      <c r="AJ297" t="inlineStr">
        <is>
          <t>44450</t>
        </is>
      </c>
      <c r="AK297" t="inlineStr">
        <is>
          <t>50000</t>
        </is>
      </c>
      <c r="AL297" t="inlineStr">
        <is>
          <t>0</t>
        </is>
      </c>
      <c r="AM297" t="inlineStr">
        <is>
          <t>0</t>
        </is>
      </c>
      <c r="AN297" t="n">
        <v>143773</v>
      </c>
      <c r="AO297" t="n">
        <v>238000</v>
      </c>
      <c r="AP297" t="inlineStr">
        <is>
          <t>4485</t>
        </is>
      </c>
      <c r="AQ297" t="inlineStr">
        <is>
          <t>8578</t>
        </is>
      </c>
      <c r="AR297" t="inlineStr">
        <is>
          <t>49</t>
        </is>
      </c>
      <c r="AS297" t="inlineStr">
        <is>
          <t>93</t>
        </is>
      </c>
      <c r="AT297" t="inlineStr">
        <is>
          <t>75812</t>
        </is>
      </c>
      <c r="AU297" t="inlineStr">
        <is>
          <t>120000</t>
        </is>
      </c>
      <c r="AV297" t="inlineStr">
        <is>
          <t>167296</t>
        </is>
      </c>
      <c r="AW297" t="inlineStr">
        <is>
          <t>300000</t>
        </is>
      </c>
      <c r="AX297" t="inlineStr">
        <is>
          <t>378159</t>
        </is>
      </c>
      <c r="AY297" t="inlineStr">
        <is>
          <t>626000</t>
        </is>
      </c>
      <c r="AZ297" t="n">
        <v>30</v>
      </c>
      <c r="BA297" t="n">
        <v>-1292672</v>
      </c>
      <c r="BB297" t="n">
        <v>-769574</v>
      </c>
      <c r="BC297" t="inlineStr">
        <is>
          <t>0</t>
        </is>
      </c>
      <c r="BD297" t="inlineStr">
        <is>
          <t>0</t>
        </is>
      </c>
      <c r="BE297" t="n">
        <v>0</v>
      </c>
      <c r="BF297" t="inlineStr">
        <is>
          <t>143773</t>
        </is>
      </c>
      <c r="BG297" t="inlineStr">
        <is>
          <t>0</t>
        </is>
      </c>
      <c r="BH297" t="inlineStr">
        <is>
          <t>238000</t>
        </is>
      </c>
      <c r="BI297" t="inlineStr">
        <is>
          <t>0</t>
        </is>
      </c>
    </row>
    <row r="298">
      <c r="A298" t="inlineStr">
        <is>
          <t>Mexico</t>
        </is>
      </c>
      <c r="B298" t="inlineStr">
        <is>
          <t>Seagrass</t>
        </is>
      </c>
      <c r="C298" t="inlineStr">
        <is>
          <t>Conservation</t>
        </is>
      </c>
      <c r="D298" t="inlineStr"/>
      <c r="E298" t="inlineStr">
        <is>
          <t>Medium</t>
        </is>
      </c>
      <c r="F298" t="n">
        <v>2000</v>
      </c>
      <c r="G298" t="inlineStr">
        <is>
          <t>Opex breakeven</t>
        </is>
      </c>
      <c r="H298" t="n">
        <v>195179334.5861911</v>
      </c>
      <c r="I298" t="inlineStr">
        <is>
          <t>MEX</t>
        </is>
      </c>
      <c r="J298" t="n">
        <v>2000</v>
      </c>
      <c r="K298" t="inlineStr">
        <is>
          <t>Mexico Seagrass Conservation 2000</t>
        </is>
      </c>
      <c r="L298" t="inlineStr">
        <is>
          <t>2824021</t>
        </is>
      </c>
      <c r="M298" t="inlineStr">
        <is>
          <t>4125745</t>
        </is>
      </c>
      <c r="N298" t="n">
        <v>0.01446885248372908</v>
      </c>
      <c r="O298" t="n">
        <v>0.02113822658913756</v>
      </c>
      <c r="P298" t="inlineStr">
        <is>
          <t>1293447</t>
        </is>
      </c>
      <c r="Q298" t="inlineStr">
        <is>
          <t>1377467</t>
        </is>
      </c>
      <c r="R298" t="inlineStr">
        <is>
          <t>1530573</t>
        </is>
      </c>
      <c r="S298" t="inlineStr">
        <is>
          <t>2748278</t>
        </is>
      </c>
      <c r="T298" t="n">
        <v>69664</v>
      </c>
      <c r="U298" t="n">
        <v>2910</v>
      </c>
      <c r="V298" t="n">
        <v>1213</v>
      </c>
      <c r="W298" t="n">
        <v>1213</v>
      </c>
      <c r="X298" t="inlineStr">
        <is>
          <t>50000</t>
        </is>
      </c>
      <c r="Y298" t="inlineStr">
        <is>
          <t>50000</t>
        </is>
      </c>
      <c r="Z298" t="inlineStr">
        <is>
          <t>629559</t>
        </is>
      </c>
      <c r="AA298" t="inlineStr">
        <is>
          <t>667067</t>
        </is>
      </c>
      <c r="AB298" t="inlineStr">
        <is>
          <t>76963</t>
        </is>
      </c>
      <c r="AC298" t="inlineStr">
        <is>
          <t>80000</t>
        </is>
      </c>
      <c r="AD298" t="inlineStr">
        <is>
          <t>274072</t>
        </is>
      </c>
      <c r="AE298" t="inlineStr">
        <is>
          <t>290400</t>
        </is>
      </c>
      <c r="AF298" t="inlineStr">
        <is>
          <t>88900</t>
        </is>
      </c>
      <c r="AG298" t="inlineStr">
        <is>
          <t>100000</t>
        </is>
      </c>
      <c r="AH298" t="inlineStr">
        <is>
          <t>129504</t>
        </is>
      </c>
      <c r="AI298" t="inlineStr">
        <is>
          <t>140000</t>
        </is>
      </c>
      <c r="AJ298" t="inlineStr">
        <is>
          <t>44450</t>
        </is>
      </c>
      <c r="AK298" t="inlineStr">
        <is>
          <t>50000</t>
        </is>
      </c>
      <c r="AL298" t="inlineStr">
        <is>
          <t>0</t>
        </is>
      </c>
      <c r="AM298" t="inlineStr">
        <is>
          <t>0</t>
        </is>
      </c>
      <c r="AN298" t="n">
        <v>143773</v>
      </c>
      <c r="AO298" t="n">
        <v>238000</v>
      </c>
      <c r="AP298" t="inlineStr">
        <is>
          <t>765287</t>
        </is>
      </c>
      <c r="AQ298" t="inlineStr">
        <is>
          <t>1463812</t>
        </is>
      </c>
      <c r="AR298" t="inlineStr">
        <is>
          <t>247</t>
        </is>
      </c>
      <c r="AS298" t="inlineStr">
        <is>
          <t>466</t>
        </is>
      </c>
      <c r="AT298" t="inlineStr">
        <is>
          <t>75812</t>
        </is>
      </c>
      <c r="AU298" t="inlineStr">
        <is>
          <t>120000</t>
        </is>
      </c>
      <c r="AV298" t="inlineStr">
        <is>
          <t>167296</t>
        </is>
      </c>
      <c r="AW298" t="inlineStr">
        <is>
          <t>300000</t>
        </is>
      </c>
      <c r="AX298" t="inlineStr">
        <is>
          <t>378159</t>
        </is>
      </c>
      <c r="AY298" t="inlineStr">
        <is>
          <t>626000</t>
        </is>
      </c>
      <c r="AZ298" t="n">
        <v>1023.835799945972</v>
      </c>
      <c r="BA298" t="n">
        <v>-2748278</v>
      </c>
      <c r="BB298" t="n">
        <v>-1530573</v>
      </c>
      <c r="BC298" t="inlineStr">
        <is>
          <t>0</t>
        </is>
      </c>
      <c r="BD298" t="inlineStr">
        <is>
          <t>0</t>
        </is>
      </c>
      <c r="BE298" t="n">
        <v>0</v>
      </c>
      <c r="BF298" t="inlineStr">
        <is>
          <t>143773</t>
        </is>
      </c>
      <c r="BG298" t="inlineStr">
        <is>
          <t>0</t>
        </is>
      </c>
      <c r="BH298" t="inlineStr">
        <is>
          <t>238000</t>
        </is>
      </c>
      <c r="BI298" t="inlineStr">
        <is>
          <t>0</t>
        </is>
      </c>
    </row>
    <row r="299">
      <c r="A299" t="inlineStr">
        <is>
          <t>Mexico</t>
        </is>
      </c>
      <c r="B299" t="inlineStr">
        <is>
          <t>Seagrass</t>
        </is>
      </c>
      <c r="C299" t="inlineStr">
        <is>
          <t>Conservation</t>
        </is>
      </c>
      <c r="D299" t="inlineStr"/>
      <c r="E299" t="inlineStr">
        <is>
          <t>Medium</t>
        </is>
      </c>
      <c r="F299" t="n">
        <v>2000</v>
      </c>
      <c r="G299" t="inlineStr">
        <is>
          <t>Market price</t>
        </is>
      </c>
      <c r="H299" t="n">
        <v>195179334.5861911</v>
      </c>
      <c r="I299" t="inlineStr">
        <is>
          <t>MEX</t>
        </is>
      </c>
      <c r="J299" t="n">
        <v>2000</v>
      </c>
      <c r="K299" t="inlineStr">
        <is>
          <t>Mexico Seagrass Conservation 2000</t>
        </is>
      </c>
      <c r="L299" t="inlineStr">
        <is>
          <t>2081158</t>
        </is>
      </c>
      <c r="M299" t="inlineStr">
        <is>
          <t>2704824</t>
        </is>
      </c>
      <c r="N299" t="n">
        <v>0.01066279893008326</v>
      </c>
      <c r="O299" t="n">
        <v>0.01385814746081918</v>
      </c>
      <c r="P299" t="inlineStr">
        <is>
          <t>1293447</t>
        </is>
      </c>
      <c r="Q299" t="inlineStr">
        <is>
          <t>1377467</t>
        </is>
      </c>
      <c r="R299" t="inlineStr">
        <is>
          <t>787711</t>
        </is>
      </c>
      <c r="S299" t="inlineStr">
        <is>
          <t>1327358</t>
        </is>
      </c>
      <c r="T299" t="n">
        <v>69664</v>
      </c>
      <c r="U299" t="n">
        <v>2910</v>
      </c>
      <c r="V299" t="n">
        <v>894</v>
      </c>
      <c r="W299" t="n">
        <v>894</v>
      </c>
      <c r="X299" t="inlineStr">
        <is>
          <t>50000</t>
        </is>
      </c>
      <c r="Y299" t="inlineStr">
        <is>
          <t>50000</t>
        </is>
      </c>
      <c r="Z299" t="inlineStr">
        <is>
          <t>629559</t>
        </is>
      </c>
      <c r="AA299" t="inlineStr">
        <is>
          <t>667067</t>
        </is>
      </c>
      <c r="AB299" t="inlineStr">
        <is>
          <t>76963</t>
        </is>
      </c>
      <c r="AC299" t="inlineStr">
        <is>
          <t>80000</t>
        </is>
      </c>
      <c r="AD299" t="inlineStr">
        <is>
          <t>274072</t>
        </is>
      </c>
      <c r="AE299" t="inlineStr">
        <is>
          <t>290400</t>
        </is>
      </c>
      <c r="AF299" t="inlineStr">
        <is>
          <t>88900</t>
        </is>
      </c>
      <c r="AG299" t="inlineStr">
        <is>
          <t>100000</t>
        </is>
      </c>
      <c r="AH299" t="inlineStr">
        <is>
          <t>129504</t>
        </is>
      </c>
      <c r="AI299" t="inlineStr">
        <is>
          <t>140000</t>
        </is>
      </c>
      <c r="AJ299" t="inlineStr">
        <is>
          <t>44450</t>
        </is>
      </c>
      <c r="AK299" t="inlineStr">
        <is>
          <t>50000</t>
        </is>
      </c>
      <c r="AL299" t="inlineStr">
        <is>
          <t>0</t>
        </is>
      </c>
      <c r="AM299" t="inlineStr">
        <is>
          <t>0</t>
        </is>
      </c>
      <c r="AN299" t="n">
        <v>143773</v>
      </c>
      <c r="AO299" t="n">
        <v>238000</v>
      </c>
      <c r="AP299" t="inlineStr">
        <is>
          <t>22424</t>
        </is>
      </c>
      <c r="AQ299" t="inlineStr">
        <is>
          <t>42892</t>
        </is>
      </c>
      <c r="AR299" t="inlineStr">
        <is>
          <t>247</t>
        </is>
      </c>
      <c r="AS299" t="inlineStr">
        <is>
          <t>466</t>
        </is>
      </c>
      <c r="AT299" t="inlineStr">
        <is>
          <t>75812</t>
        </is>
      </c>
      <c r="AU299" t="inlineStr">
        <is>
          <t>120000</t>
        </is>
      </c>
      <c r="AV299" t="inlineStr">
        <is>
          <t>167296</t>
        </is>
      </c>
      <c r="AW299" t="inlineStr">
        <is>
          <t>300000</t>
        </is>
      </c>
      <c r="AX299" t="inlineStr">
        <is>
          <t>378159</t>
        </is>
      </c>
      <c r="AY299" t="inlineStr">
        <is>
          <t>626000</t>
        </is>
      </c>
      <c r="AZ299" t="n">
        <v>30</v>
      </c>
      <c r="BA299" t="n">
        <v>-1327358</v>
      </c>
      <c r="BB299" t="n">
        <v>-787711</v>
      </c>
      <c r="BC299" t="inlineStr">
        <is>
          <t>0</t>
        </is>
      </c>
      <c r="BD299" t="inlineStr">
        <is>
          <t>0</t>
        </is>
      </c>
      <c r="BE299" t="n">
        <v>0</v>
      </c>
      <c r="BF299" t="inlineStr">
        <is>
          <t>143773</t>
        </is>
      </c>
      <c r="BG299" t="inlineStr">
        <is>
          <t>0</t>
        </is>
      </c>
      <c r="BH299" t="inlineStr">
        <is>
          <t>238000</t>
        </is>
      </c>
      <c r="BI299" t="inlineStr">
        <is>
          <t>0</t>
        </is>
      </c>
    </row>
    <row r="300">
      <c r="A300" t="inlineStr">
        <is>
          <t>Mexico</t>
        </is>
      </c>
      <c r="B300" t="inlineStr">
        <is>
          <t>Seagrass</t>
        </is>
      </c>
      <c r="C300" t="inlineStr">
        <is>
          <t>Conservation</t>
        </is>
      </c>
      <c r="D300" t="inlineStr"/>
      <c r="E300" t="inlineStr">
        <is>
          <t>Large</t>
        </is>
      </c>
      <c r="F300" t="n">
        <v>4000</v>
      </c>
      <c r="G300" t="inlineStr">
        <is>
          <t>Opex breakeven</t>
        </is>
      </c>
      <c r="H300" t="n">
        <v>195179334.5861911</v>
      </c>
      <c r="I300" t="inlineStr">
        <is>
          <t>MEX</t>
        </is>
      </c>
      <c r="J300" t="n">
        <v>2000</v>
      </c>
      <c r="K300" t="inlineStr">
        <is>
          <t>Mexico Seagrass Conservation 4000</t>
        </is>
      </c>
      <c r="L300" t="inlineStr">
        <is>
          <t>2824514</t>
        </is>
      </c>
      <c r="M300" t="inlineStr">
        <is>
          <t>4126682</t>
        </is>
      </c>
      <c r="N300" t="n">
        <v>0.01447137836589302</v>
      </c>
      <c r="O300" t="n">
        <v>0.02114302730229701</v>
      </c>
      <c r="P300" t="inlineStr">
        <is>
          <t>1293447</t>
        </is>
      </c>
      <c r="Q300" t="inlineStr">
        <is>
          <t>1377467</t>
        </is>
      </c>
      <c r="R300" t="inlineStr">
        <is>
          <t>1531067</t>
        </is>
      </c>
      <c r="S300" t="inlineStr">
        <is>
          <t>2749216</t>
        </is>
      </c>
      <c r="T300" t="n">
        <v>69664</v>
      </c>
      <c r="U300" t="n">
        <v>5819</v>
      </c>
      <c r="V300" t="n">
        <v>607</v>
      </c>
      <c r="W300" t="n">
        <v>607</v>
      </c>
      <c r="X300" t="inlineStr">
        <is>
          <t>50000</t>
        </is>
      </c>
      <c r="Y300" t="inlineStr">
        <is>
          <t>50000</t>
        </is>
      </c>
      <c r="Z300" t="inlineStr">
        <is>
          <t>629559</t>
        </is>
      </c>
      <c r="AA300" t="inlineStr">
        <is>
          <t>667067</t>
        </is>
      </c>
      <c r="AB300" t="inlineStr">
        <is>
          <t>76963</t>
        </is>
      </c>
      <c r="AC300" t="inlineStr">
        <is>
          <t>80000</t>
        </is>
      </c>
      <c r="AD300" t="inlineStr">
        <is>
          <t>274072</t>
        </is>
      </c>
      <c r="AE300" t="inlineStr">
        <is>
          <t>290400</t>
        </is>
      </c>
      <c r="AF300" t="inlineStr">
        <is>
          <t>88900</t>
        </is>
      </c>
      <c r="AG300" t="inlineStr">
        <is>
          <t>100000</t>
        </is>
      </c>
      <c r="AH300" t="inlineStr">
        <is>
          <t>129504</t>
        </is>
      </c>
      <c r="AI300" t="inlineStr">
        <is>
          <t>140000</t>
        </is>
      </c>
      <c r="AJ300" t="inlineStr">
        <is>
          <t>44450</t>
        </is>
      </c>
      <c r="AK300" t="inlineStr">
        <is>
          <t>50000</t>
        </is>
      </c>
      <c r="AL300" t="inlineStr">
        <is>
          <t>0</t>
        </is>
      </c>
      <c r="AM300" t="inlineStr">
        <is>
          <t>0</t>
        </is>
      </c>
      <c r="AN300" t="n">
        <v>143773</v>
      </c>
      <c r="AO300" t="n">
        <v>238000</v>
      </c>
      <c r="AP300" t="inlineStr">
        <is>
          <t>765534</t>
        </is>
      </c>
      <c r="AQ300" t="inlineStr">
        <is>
          <t>1464285</t>
        </is>
      </c>
      <c r="AR300" t="inlineStr">
        <is>
          <t>494</t>
        </is>
      </c>
      <c r="AS300" t="inlineStr">
        <is>
          <t>931</t>
        </is>
      </c>
      <c r="AT300" t="inlineStr">
        <is>
          <t>75812</t>
        </is>
      </c>
      <c r="AU300" t="inlineStr">
        <is>
          <t>120000</t>
        </is>
      </c>
      <c r="AV300" t="inlineStr">
        <is>
          <t>167296</t>
        </is>
      </c>
      <c r="AW300" t="inlineStr">
        <is>
          <t>300000</t>
        </is>
      </c>
      <c r="AX300" t="inlineStr">
        <is>
          <t>378159</t>
        </is>
      </c>
      <c r="AY300" t="inlineStr">
        <is>
          <t>626000</t>
        </is>
      </c>
      <c r="AZ300" t="n">
        <v>512.0829983393584</v>
      </c>
      <c r="BA300" t="n">
        <v>-2749216</v>
      </c>
      <c r="BB300" t="n">
        <v>-1531067</v>
      </c>
      <c r="BC300" t="inlineStr">
        <is>
          <t>0</t>
        </is>
      </c>
      <c r="BD300" t="inlineStr">
        <is>
          <t>0</t>
        </is>
      </c>
      <c r="BE300" t="n">
        <v>0</v>
      </c>
      <c r="BF300" t="inlineStr">
        <is>
          <t>143773</t>
        </is>
      </c>
      <c r="BG300" t="inlineStr">
        <is>
          <t>0</t>
        </is>
      </c>
      <c r="BH300" t="inlineStr">
        <is>
          <t>238000</t>
        </is>
      </c>
      <c r="BI300" t="inlineStr">
        <is>
          <t>0</t>
        </is>
      </c>
    </row>
    <row r="301">
      <c r="A301" t="inlineStr">
        <is>
          <t>Mexico</t>
        </is>
      </c>
      <c r="B301" t="inlineStr">
        <is>
          <t>Seagrass</t>
        </is>
      </c>
      <c r="C301" t="inlineStr">
        <is>
          <t>Conservation</t>
        </is>
      </c>
      <c r="D301" t="inlineStr"/>
      <c r="E301" t="inlineStr">
        <is>
          <t>Large</t>
        </is>
      </c>
      <c r="F301" t="n">
        <v>4000</v>
      </c>
      <c r="G301" t="inlineStr">
        <is>
          <t>Market price</t>
        </is>
      </c>
      <c r="H301" t="n">
        <v>195179334.5861911</v>
      </c>
      <c r="I301" t="inlineStr">
        <is>
          <t>MEX</t>
        </is>
      </c>
      <c r="J301" t="n">
        <v>2000</v>
      </c>
      <c r="K301" t="inlineStr">
        <is>
          <t>Mexico Seagrass Conservation 4000</t>
        </is>
      </c>
      <c r="L301" t="inlineStr">
        <is>
          <t>2103829</t>
        </is>
      </c>
      <c r="M301" t="inlineStr">
        <is>
          <t>2748182</t>
        </is>
      </c>
      <c r="N301" t="n">
        <v>0.01077895364517164</v>
      </c>
      <c r="O301" t="n">
        <v>0.01408029188042141</v>
      </c>
      <c r="P301" t="inlineStr">
        <is>
          <t>1293447</t>
        </is>
      </c>
      <c r="Q301" t="inlineStr">
        <is>
          <t>1377467</t>
        </is>
      </c>
      <c r="R301" t="inlineStr">
        <is>
          <t>810382</t>
        </is>
      </c>
      <c r="S301" t="inlineStr">
        <is>
          <t>1370715</t>
        </is>
      </c>
      <c r="T301" t="n">
        <v>69664</v>
      </c>
      <c r="U301" t="n">
        <v>5819</v>
      </c>
      <c r="V301" t="n">
        <v>452</v>
      </c>
      <c r="W301" t="n">
        <v>452</v>
      </c>
      <c r="X301" t="inlineStr">
        <is>
          <t>50000</t>
        </is>
      </c>
      <c r="Y301" t="inlineStr">
        <is>
          <t>50000</t>
        </is>
      </c>
      <c r="Z301" t="inlineStr">
        <is>
          <t>629559</t>
        </is>
      </c>
      <c r="AA301" t="inlineStr">
        <is>
          <t>667067</t>
        </is>
      </c>
      <c r="AB301" t="inlineStr">
        <is>
          <t>76963</t>
        </is>
      </c>
      <c r="AC301" t="inlineStr">
        <is>
          <t>80000</t>
        </is>
      </c>
      <c r="AD301" t="inlineStr">
        <is>
          <t>274072</t>
        </is>
      </c>
      <c r="AE301" t="inlineStr">
        <is>
          <t>290400</t>
        </is>
      </c>
      <c r="AF301" t="inlineStr">
        <is>
          <t>88900</t>
        </is>
      </c>
      <c r="AG301" t="inlineStr">
        <is>
          <t>100000</t>
        </is>
      </c>
      <c r="AH301" t="inlineStr">
        <is>
          <t>129504</t>
        </is>
      </c>
      <c r="AI301" t="inlineStr">
        <is>
          <t>140000</t>
        </is>
      </c>
      <c r="AJ301" t="inlineStr">
        <is>
          <t>44450</t>
        </is>
      </c>
      <c r="AK301" t="inlineStr">
        <is>
          <t>50000</t>
        </is>
      </c>
      <c r="AL301" t="inlineStr">
        <is>
          <t>0</t>
        </is>
      </c>
      <c r="AM301" t="inlineStr">
        <is>
          <t>0</t>
        </is>
      </c>
      <c r="AN301" t="n">
        <v>143773</v>
      </c>
      <c r="AO301" t="n">
        <v>238000</v>
      </c>
      <c r="AP301" t="inlineStr">
        <is>
          <t>44848</t>
        </is>
      </c>
      <c r="AQ301" t="inlineStr">
        <is>
          <t>85784</t>
        </is>
      </c>
      <c r="AR301" t="inlineStr">
        <is>
          <t>494</t>
        </is>
      </c>
      <c r="AS301" t="inlineStr">
        <is>
          <t>931</t>
        </is>
      </c>
      <c r="AT301" t="inlineStr">
        <is>
          <t>75812</t>
        </is>
      </c>
      <c r="AU301" t="inlineStr">
        <is>
          <t>120000</t>
        </is>
      </c>
      <c r="AV301" t="inlineStr">
        <is>
          <t>167296</t>
        </is>
      </c>
      <c r="AW301" t="inlineStr">
        <is>
          <t>300000</t>
        </is>
      </c>
      <c r="AX301" t="inlineStr">
        <is>
          <t>378159</t>
        </is>
      </c>
      <c r="AY301" t="inlineStr">
        <is>
          <t>626000</t>
        </is>
      </c>
      <c r="AZ301" t="n">
        <v>30</v>
      </c>
      <c r="BA301" t="n">
        <v>-1370715</v>
      </c>
      <c r="BB301" t="n">
        <v>-810382</v>
      </c>
      <c r="BC301" t="inlineStr">
        <is>
          <t>0</t>
        </is>
      </c>
      <c r="BD301" t="inlineStr">
        <is>
          <t>0</t>
        </is>
      </c>
      <c r="BE301" t="n">
        <v>0</v>
      </c>
      <c r="BF301" t="inlineStr">
        <is>
          <t>143773</t>
        </is>
      </c>
      <c r="BG301" t="inlineStr">
        <is>
          <t>0</t>
        </is>
      </c>
      <c r="BH301" t="inlineStr">
        <is>
          <t>238000</t>
        </is>
      </c>
      <c r="BI301" t="inlineStr">
        <is>
          <t>0</t>
        </is>
      </c>
    </row>
    <row r="302">
      <c r="A302" t="inlineStr">
        <is>
          <t>Mexico</t>
        </is>
      </c>
      <c r="B302" t="inlineStr">
        <is>
          <t>Salt marsh</t>
        </is>
      </c>
      <c r="C302" t="inlineStr">
        <is>
          <t>Restoration</t>
        </is>
      </c>
      <c r="D302" t="inlineStr">
        <is>
          <t>Planting</t>
        </is>
      </c>
      <c r="E302" t="inlineStr">
        <is>
          <t>Small</t>
        </is>
      </c>
      <c r="F302" t="n">
        <v>100</v>
      </c>
      <c r="G302" t="inlineStr">
        <is>
          <t>Opex breakeven</t>
        </is>
      </c>
      <c r="H302" t="n">
        <v>195179334.5861911</v>
      </c>
      <c r="I302" t="inlineStr">
        <is>
          <t>MEX</t>
        </is>
      </c>
      <c r="J302" t="n">
        <v>500</v>
      </c>
      <c r="K302" t="inlineStr">
        <is>
          <t>Mexico Salt marsh Restoration 100</t>
        </is>
      </c>
      <c r="L302" t="inlineStr">
        <is>
          <t>6358432</t>
        </is>
      </c>
      <c r="M302" t="inlineStr">
        <is>
          <t>8284739</t>
        </is>
      </c>
      <c r="N302" t="n">
        <v>0.03257738332534442</v>
      </c>
      <c r="O302" t="n">
        <v>0.0424468042047836</v>
      </c>
      <c r="P302" t="inlineStr">
        <is>
          <t>3740703</t>
        </is>
      </c>
      <c r="Q302" t="inlineStr">
        <is>
          <t>4130297</t>
        </is>
      </c>
      <c r="R302" t="inlineStr">
        <is>
          <t>2617729</t>
        </is>
      </c>
      <c r="S302" t="inlineStr">
        <is>
          <t>4154442</t>
        </is>
      </c>
      <c r="T302" t="n">
        <v>10764</v>
      </c>
      <c r="U302" t="n">
        <v>5339</v>
      </c>
      <c r="V302" t="n">
        <v>1489</v>
      </c>
      <c r="W302" t="n">
        <v>1489</v>
      </c>
      <c r="X302" t="inlineStr">
        <is>
          <t>50000</t>
        </is>
      </c>
      <c r="Y302" t="inlineStr">
        <is>
          <t>50000</t>
        </is>
      </c>
      <c r="Z302" t="inlineStr">
        <is>
          <t>629559</t>
        </is>
      </c>
      <c r="AA302" t="inlineStr">
        <is>
          <t>667067</t>
        </is>
      </c>
      <c r="AB302" t="inlineStr">
        <is>
          <t>76963</t>
        </is>
      </c>
      <c r="AC302" t="inlineStr">
        <is>
          <t>80000</t>
        </is>
      </c>
      <c r="AD302" t="inlineStr">
        <is>
          <t>274072</t>
        </is>
      </c>
      <c r="AE302" t="inlineStr">
        <is>
          <t>290400</t>
        </is>
      </c>
      <c r="AF302" t="inlineStr">
        <is>
          <t>88900</t>
        </is>
      </c>
      <c r="AG302" t="inlineStr">
        <is>
          <t>100000</t>
        </is>
      </c>
      <c r="AH302" t="inlineStr">
        <is>
          <t>129504</t>
        </is>
      </c>
      <c r="AI302" t="inlineStr">
        <is>
          <t>140000</t>
        </is>
      </c>
      <c r="AJ302" t="inlineStr">
        <is>
          <t>44450</t>
        </is>
      </c>
      <c r="AK302" t="inlineStr">
        <is>
          <t>50000</t>
        </is>
      </c>
      <c r="AL302" t="inlineStr">
        <is>
          <t>2447256</t>
        </is>
      </c>
      <c r="AM302" t="inlineStr">
        <is>
          <t>2752830</t>
        </is>
      </c>
      <c r="AN302" t="n">
        <v>687082</v>
      </c>
      <c r="AO302" t="n">
        <v>898679</v>
      </c>
      <c r="AP302" t="inlineStr">
        <is>
          <t>1308865</t>
        </is>
      </c>
      <c r="AQ302" t="inlineStr">
        <is>
          <t>2208909</t>
        </is>
      </c>
      <c r="AR302" t="inlineStr">
        <is>
          <t>516</t>
        </is>
      </c>
      <c r="AS302" t="inlineStr">
        <is>
          <t>854</t>
        </is>
      </c>
      <c r="AT302" t="inlineStr">
        <is>
          <t>75812</t>
        </is>
      </c>
      <c r="AU302" t="inlineStr">
        <is>
          <t>120000</t>
        </is>
      </c>
      <c r="AV302" t="inlineStr">
        <is>
          <t>167296</t>
        </is>
      </c>
      <c r="AW302" t="inlineStr">
        <is>
          <t>300000</t>
        </is>
      </c>
      <c r="AX302" t="inlineStr">
        <is>
          <t>378159</t>
        </is>
      </c>
      <c r="AY302" t="inlineStr">
        <is>
          <t>626000</t>
        </is>
      </c>
      <c r="AZ302" t="n">
        <v>881.4390180340708</v>
      </c>
      <c r="BA302" t="n">
        <v>-4154442</v>
      </c>
      <c r="BB302" t="n">
        <v>-2617729</v>
      </c>
      <c r="BC302" t="inlineStr">
        <is>
          <t>0</t>
        </is>
      </c>
      <c r="BD302" t="inlineStr">
        <is>
          <t>0</t>
        </is>
      </c>
      <c r="BE302" t="n">
        <v>0</v>
      </c>
      <c r="BF302" t="inlineStr">
        <is>
          <t>143773</t>
        </is>
      </c>
      <c r="BG302" t="inlineStr">
        <is>
          <t>543309</t>
        </is>
      </c>
      <c r="BH302" t="inlineStr">
        <is>
          <t>238000</t>
        </is>
      </c>
      <c r="BI302" t="inlineStr">
        <is>
          <t>660679</t>
        </is>
      </c>
    </row>
    <row r="303">
      <c r="A303" t="inlineStr">
        <is>
          <t>Mexico</t>
        </is>
      </c>
      <c r="B303" t="inlineStr">
        <is>
          <t>Salt marsh</t>
        </is>
      </c>
      <c r="C303" t="inlineStr">
        <is>
          <t>Restoration</t>
        </is>
      </c>
      <c r="D303" t="inlineStr">
        <is>
          <t>Hydrology</t>
        </is>
      </c>
      <c r="E303" t="inlineStr">
        <is>
          <t>Small</t>
        </is>
      </c>
      <c r="F303" t="n">
        <v>100</v>
      </c>
      <c r="G303" t="inlineStr">
        <is>
          <t>Opex breakeven</t>
        </is>
      </c>
      <c r="H303" t="n">
        <v>195179334.5861911</v>
      </c>
      <c r="I303" t="inlineStr">
        <is>
          <t>MEX</t>
        </is>
      </c>
      <c r="J303" t="n">
        <v>500</v>
      </c>
      <c r="K303" t="inlineStr">
        <is>
          <t>Mexico Salt marsh Restoration 100</t>
        </is>
      </c>
      <c r="L303" t="inlineStr">
        <is>
          <t>3417259</t>
        </is>
      </c>
      <c r="M303" t="inlineStr">
        <is>
          <t>4680726</t>
        </is>
      </c>
      <c r="N303" t="n">
        <v>0.01750830336236719</v>
      </c>
      <c r="O303" t="n">
        <v>0.02398166798715565</v>
      </c>
      <c r="P303" t="inlineStr">
        <is>
          <t>1703722</t>
        </is>
      </c>
      <c r="Q303" t="inlineStr">
        <is>
          <t>1838970</t>
        </is>
      </c>
      <c r="R303" t="inlineStr">
        <is>
          <t>1713538</t>
        </is>
      </c>
      <c r="S303" t="inlineStr">
        <is>
          <t>2841757</t>
        </is>
      </c>
      <c r="T303" t="n">
        <v>10764</v>
      </c>
      <c r="U303" t="n">
        <v>6673</v>
      </c>
      <c r="V303" t="n">
        <v>640</v>
      </c>
      <c r="W303" t="n">
        <v>640</v>
      </c>
      <c r="X303" t="inlineStr">
        <is>
          <t>50000</t>
        </is>
      </c>
      <c r="Y303" t="inlineStr">
        <is>
          <t>50000</t>
        </is>
      </c>
      <c r="Z303" t="inlineStr">
        <is>
          <t>629559</t>
        </is>
      </c>
      <c r="AA303" t="inlineStr">
        <is>
          <t>667067</t>
        </is>
      </c>
      <c r="AB303" t="inlineStr">
        <is>
          <t>76963</t>
        </is>
      </c>
      <c r="AC303" t="inlineStr">
        <is>
          <t>80000</t>
        </is>
      </c>
      <c r="AD303" t="inlineStr">
        <is>
          <t>274072</t>
        </is>
      </c>
      <c r="AE303" t="inlineStr">
        <is>
          <t>290400</t>
        </is>
      </c>
      <c r="AF303" t="inlineStr">
        <is>
          <t>88900</t>
        </is>
      </c>
      <c r="AG303" t="inlineStr">
        <is>
          <t>100000</t>
        </is>
      </c>
      <c r="AH303" t="inlineStr">
        <is>
          <t>129504</t>
        </is>
      </c>
      <c r="AI303" t="inlineStr">
        <is>
          <t>140000</t>
        </is>
      </c>
      <c r="AJ303" t="inlineStr">
        <is>
          <t>44450</t>
        </is>
      </c>
      <c r="AK303" t="inlineStr">
        <is>
          <t>50000</t>
        </is>
      </c>
      <c r="AL303" t="inlineStr">
        <is>
          <t>410274</t>
        </is>
      </c>
      <c r="AM303" t="inlineStr">
        <is>
          <t>461503</t>
        </is>
      </c>
      <c r="AN303" t="n">
        <v>234857</v>
      </c>
      <c r="AO303" t="n">
        <v>348761</v>
      </c>
      <c r="AP303" t="inlineStr">
        <is>
          <t>856769</t>
        </is>
      </c>
      <c r="AQ303" t="inlineStr">
        <is>
          <t>1445928</t>
        </is>
      </c>
      <c r="AR303" t="inlineStr">
        <is>
          <t>645</t>
        </is>
      </c>
      <c r="AS303" t="inlineStr">
        <is>
          <t>1068</t>
        </is>
      </c>
      <c r="AT303" t="inlineStr">
        <is>
          <t>75812</t>
        </is>
      </c>
      <c r="AU303" t="inlineStr">
        <is>
          <t>120000</t>
        </is>
      </c>
      <c r="AV303" t="inlineStr">
        <is>
          <t>167296</t>
        </is>
      </c>
      <c r="AW303" t="inlineStr">
        <is>
          <t>300000</t>
        </is>
      </c>
      <c r="AX303" t="inlineStr">
        <is>
          <t>378159</t>
        </is>
      </c>
      <c r="AY303" t="inlineStr">
        <is>
          <t>626000</t>
        </is>
      </c>
      <c r="AZ303" t="n">
        <v>461.5844837380485</v>
      </c>
      <c r="BA303" t="n">
        <v>-2841757</v>
      </c>
      <c r="BB303" t="n">
        <v>-1713538</v>
      </c>
      <c r="BC303" t="inlineStr">
        <is>
          <t>0</t>
        </is>
      </c>
      <c r="BD303" t="inlineStr">
        <is>
          <t>0</t>
        </is>
      </c>
      <c r="BE303" t="n">
        <v>0</v>
      </c>
      <c r="BF303" t="inlineStr">
        <is>
          <t>143773</t>
        </is>
      </c>
      <c r="BG303" t="inlineStr">
        <is>
          <t>91084</t>
        </is>
      </c>
      <c r="BH303" t="inlineStr">
        <is>
          <t>238000</t>
        </is>
      </c>
      <c r="BI303" t="inlineStr">
        <is>
          <t>110761</t>
        </is>
      </c>
    </row>
    <row r="304">
      <c r="A304" t="inlineStr">
        <is>
          <t>Mexico</t>
        </is>
      </c>
      <c r="B304" t="inlineStr">
        <is>
          <t>Salt marsh</t>
        </is>
      </c>
      <c r="C304" t="inlineStr">
        <is>
          <t>Restoration</t>
        </is>
      </c>
      <c r="D304" t="inlineStr">
        <is>
          <t>Hybrid</t>
        </is>
      </c>
      <c r="E304" t="inlineStr">
        <is>
          <t>Small</t>
        </is>
      </c>
      <c r="F304" t="n">
        <v>100</v>
      </c>
      <c r="G304" t="inlineStr">
        <is>
          <t>Opex breakeven</t>
        </is>
      </c>
      <c r="H304" t="n">
        <v>195179334.5861911</v>
      </c>
      <c r="I304" t="inlineStr">
        <is>
          <t>MEX</t>
        </is>
      </c>
      <c r="J304" t="n">
        <v>500</v>
      </c>
      <c r="K304" t="inlineStr">
        <is>
          <t>Mexico Salt marsh Restoration 100</t>
        </is>
      </c>
      <c r="L304" t="inlineStr">
        <is>
          <t>4587111</t>
        </is>
      </c>
      <c r="M304" t="inlineStr">
        <is>
          <t>6114269</t>
        </is>
      </c>
      <c r="N304" t="n">
        <v>0.02350203216813579</v>
      </c>
      <c r="O304" t="n">
        <v>0.03132641584706266</v>
      </c>
      <c r="P304" t="inlineStr">
        <is>
          <t>2513860</t>
        </is>
      </c>
      <c r="Q304" t="inlineStr">
        <is>
          <t>2750265</t>
        </is>
      </c>
      <c r="R304" t="inlineStr">
        <is>
          <t>2073251</t>
        </is>
      </c>
      <c r="S304" t="inlineStr">
        <is>
          <t>3364003</t>
        </is>
      </c>
      <c r="T304" t="n">
        <v>10764</v>
      </c>
      <c r="U304" t="n">
        <v>6673</v>
      </c>
      <c r="V304" t="n">
        <v>859</v>
      </c>
      <c r="W304" t="n">
        <v>859</v>
      </c>
      <c r="X304" t="inlineStr">
        <is>
          <t>50000</t>
        </is>
      </c>
      <c r="Y304" t="inlineStr">
        <is>
          <t>50000</t>
        </is>
      </c>
      <c r="Z304" t="inlineStr">
        <is>
          <t>629559</t>
        </is>
      </c>
      <c r="AA304" t="inlineStr">
        <is>
          <t>667067</t>
        </is>
      </c>
      <c r="AB304" t="inlineStr">
        <is>
          <t>76963</t>
        </is>
      </c>
      <c r="AC304" t="inlineStr">
        <is>
          <t>80000</t>
        </is>
      </c>
      <c r="AD304" t="inlineStr">
        <is>
          <t>274072</t>
        </is>
      </c>
      <c r="AE304" t="inlineStr">
        <is>
          <t>290400</t>
        </is>
      </c>
      <c r="AF304" t="inlineStr">
        <is>
          <t>88900</t>
        </is>
      </c>
      <c r="AG304" t="inlineStr">
        <is>
          <t>100000</t>
        </is>
      </c>
      <c r="AH304" t="inlineStr">
        <is>
          <t>129504</t>
        </is>
      </c>
      <c r="AI304" t="inlineStr">
        <is>
          <t>140000</t>
        </is>
      </c>
      <c r="AJ304" t="inlineStr">
        <is>
          <t>44450</t>
        </is>
      </c>
      <c r="AK304" t="inlineStr">
        <is>
          <t>50000</t>
        </is>
      </c>
      <c r="AL304" t="inlineStr">
        <is>
          <t>1220413</t>
        </is>
      </c>
      <c r="AM304" t="inlineStr">
        <is>
          <t>1372799</t>
        </is>
      </c>
      <c r="AN304" t="n">
        <v>414714</v>
      </c>
      <c r="AO304" t="n">
        <v>567472</v>
      </c>
      <c r="AP304" t="inlineStr">
        <is>
          <t>1036626</t>
        </is>
      </c>
      <c r="AQ304" t="inlineStr">
        <is>
          <t>1749464</t>
        </is>
      </c>
      <c r="AR304" t="inlineStr">
        <is>
          <t>645</t>
        </is>
      </c>
      <c r="AS304" t="inlineStr">
        <is>
          <t>1068</t>
        </is>
      </c>
      <c r="AT304" t="inlineStr">
        <is>
          <t>75812</t>
        </is>
      </c>
      <c r="AU304" t="inlineStr">
        <is>
          <t>120000</t>
        </is>
      </c>
      <c r="AV304" t="inlineStr">
        <is>
          <t>167296</t>
        </is>
      </c>
      <c r="AW304" t="inlineStr">
        <is>
          <t>300000</t>
        </is>
      </c>
      <c r="AX304" t="inlineStr">
        <is>
          <t>378159</t>
        </is>
      </c>
      <c r="AY304" t="inlineStr">
        <is>
          <t>626000</t>
        </is>
      </c>
      <c r="AZ304" t="n">
        <v>558.48234402241</v>
      </c>
      <c r="BA304" t="n">
        <v>-3364003</v>
      </c>
      <c r="BB304" t="n">
        <v>-2073251</v>
      </c>
      <c r="BC304" t="inlineStr">
        <is>
          <t>0</t>
        </is>
      </c>
      <c r="BD304" t="inlineStr">
        <is>
          <t>0</t>
        </is>
      </c>
      <c r="BE304" t="n">
        <v>0</v>
      </c>
      <c r="BF304" t="inlineStr">
        <is>
          <t>143773</t>
        </is>
      </c>
      <c r="BG304" t="inlineStr">
        <is>
          <t>270941</t>
        </is>
      </c>
      <c r="BH304" t="inlineStr">
        <is>
          <t>238000</t>
        </is>
      </c>
      <c r="BI304" t="inlineStr">
        <is>
          <t>329472</t>
        </is>
      </c>
    </row>
    <row r="305">
      <c r="A305" t="inlineStr">
        <is>
          <t>Mexico</t>
        </is>
      </c>
      <c r="B305" t="inlineStr">
        <is>
          <t>Salt marsh</t>
        </is>
      </c>
      <c r="C305" t="inlineStr">
        <is>
          <t>Restoration</t>
        </is>
      </c>
      <c r="D305" t="inlineStr">
        <is>
          <t>Planting</t>
        </is>
      </c>
      <c r="E305" t="inlineStr">
        <is>
          <t>Small</t>
        </is>
      </c>
      <c r="F305" t="n">
        <v>100</v>
      </c>
      <c r="G305" t="inlineStr">
        <is>
          <t>Market price</t>
        </is>
      </c>
      <c r="H305" t="n">
        <v>195179334.5861911</v>
      </c>
      <c r="I305" t="inlineStr">
        <is>
          <t>MEX</t>
        </is>
      </c>
      <c r="J305" t="n">
        <v>500</v>
      </c>
      <c r="K305" t="inlineStr">
        <is>
          <t>Mexico Salt marsh Restoration 100</t>
        </is>
      </c>
      <c r="L305" t="inlineStr">
        <is>
          <t>5094115</t>
        </is>
      </c>
      <c r="M305" t="inlineStr">
        <is>
          <t>6151011</t>
        </is>
      </c>
      <c r="N305" t="n">
        <v>0.02609966373130779</v>
      </c>
      <c r="O305" t="n">
        <v>0.03151466323543448</v>
      </c>
      <c r="P305" t="inlineStr">
        <is>
          <t>3740703</t>
        </is>
      </c>
      <c r="Q305" t="inlineStr">
        <is>
          <t>4130297</t>
        </is>
      </c>
      <c r="R305" t="inlineStr">
        <is>
          <t>1353412</t>
        </is>
      </c>
      <c r="S305" t="inlineStr">
        <is>
          <t>2020714</t>
        </is>
      </c>
      <c r="T305" t="n">
        <v>10764</v>
      </c>
      <c r="U305" t="n">
        <v>5339</v>
      </c>
      <c r="V305" t="n">
        <v>1193</v>
      </c>
      <c r="W305" t="n">
        <v>1193</v>
      </c>
      <c r="X305" t="inlineStr">
        <is>
          <t>50000</t>
        </is>
      </c>
      <c r="Y305" t="inlineStr">
        <is>
          <t>50000</t>
        </is>
      </c>
      <c r="Z305" t="inlineStr">
        <is>
          <t>629559</t>
        </is>
      </c>
      <c r="AA305" t="inlineStr">
        <is>
          <t>667067</t>
        </is>
      </c>
      <c r="AB305" t="inlineStr">
        <is>
          <t>76963</t>
        </is>
      </c>
      <c r="AC305" t="inlineStr">
        <is>
          <t>80000</t>
        </is>
      </c>
      <c r="AD305" t="inlineStr">
        <is>
          <t>274072</t>
        </is>
      </c>
      <c r="AE305" t="inlineStr">
        <is>
          <t>290400</t>
        </is>
      </c>
      <c r="AF305" t="inlineStr">
        <is>
          <t>88900</t>
        </is>
      </c>
      <c r="AG305" t="inlineStr">
        <is>
          <t>100000</t>
        </is>
      </c>
      <c r="AH305" t="inlineStr">
        <is>
          <t>129504</t>
        </is>
      </c>
      <c r="AI305" t="inlineStr">
        <is>
          <t>140000</t>
        </is>
      </c>
      <c r="AJ305" t="inlineStr">
        <is>
          <t>44450</t>
        </is>
      </c>
      <c r="AK305" t="inlineStr">
        <is>
          <t>50000</t>
        </is>
      </c>
      <c r="AL305" t="inlineStr">
        <is>
          <t>2447256</t>
        </is>
      </c>
      <c r="AM305" t="inlineStr">
        <is>
          <t>2752830</t>
        </is>
      </c>
      <c r="AN305" t="n">
        <v>687082</v>
      </c>
      <c r="AO305" t="n">
        <v>898679</v>
      </c>
      <c r="AP305" t="inlineStr">
        <is>
          <t>44548</t>
        </is>
      </c>
      <c r="AQ305" t="inlineStr">
        <is>
          <t>75181</t>
        </is>
      </c>
      <c r="AR305" t="inlineStr">
        <is>
          <t>516</t>
        </is>
      </c>
      <c r="AS305" t="inlineStr">
        <is>
          <t>854</t>
        </is>
      </c>
      <c r="AT305" t="inlineStr">
        <is>
          <t>75812</t>
        </is>
      </c>
      <c r="AU305" t="inlineStr">
        <is>
          <t>120000</t>
        </is>
      </c>
      <c r="AV305" t="inlineStr">
        <is>
          <t>167296</t>
        </is>
      </c>
      <c r="AW305" t="inlineStr">
        <is>
          <t>300000</t>
        </is>
      </c>
      <c r="AX305" t="inlineStr">
        <is>
          <t>378159</t>
        </is>
      </c>
      <c r="AY305" t="inlineStr">
        <is>
          <t>626000</t>
        </is>
      </c>
      <c r="AZ305" t="n">
        <v>30</v>
      </c>
      <c r="BA305" t="n">
        <v>-2020714</v>
      </c>
      <c r="BB305" t="n">
        <v>-1353412</v>
      </c>
      <c r="BC305" t="inlineStr">
        <is>
          <t>0</t>
        </is>
      </c>
      <c r="BD305" t="inlineStr">
        <is>
          <t>0</t>
        </is>
      </c>
      <c r="BE305" t="n">
        <v>0</v>
      </c>
      <c r="BF305" t="inlineStr">
        <is>
          <t>143773</t>
        </is>
      </c>
      <c r="BG305" t="inlineStr">
        <is>
          <t>543309</t>
        </is>
      </c>
      <c r="BH305" t="inlineStr">
        <is>
          <t>238000</t>
        </is>
      </c>
      <c r="BI305" t="inlineStr">
        <is>
          <t>660679</t>
        </is>
      </c>
    </row>
    <row r="306">
      <c r="A306" t="inlineStr">
        <is>
          <t>Mexico</t>
        </is>
      </c>
      <c r="B306" t="inlineStr">
        <is>
          <t>Salt marsh</t>
        </is>
      </c>
      <c r="C306" t="inlineStr">
        <is>
          <t>Restoration</t>
        </is>
      </c>
      <c r="D306" t="inlineStr">
        <is>
          <t>Hydrology</t>
        </is>
      </c>
      <c r="E306" t="inlineStr">
        <is>
          <t>Small</t>
        </is>
      </c>
      <c r="F306" t="n">
        <v>100</v>
      </c>
      <c r="G306" t="inlineStr">
        <is>
          <t>Market price</t>
        </is>
      </c>
      <c r="H306" t="n">
        <v>195179334.5861911</v>
      </c>
      <c r="I306" t="inlineStr">
        <is>
          <t>MEX</t>
        </is>
      </c>
      <c r="J306" t="n">
        <v>500</v>
      </c>
      <c r="K306" t="inlineStr">
        <is>
          <t>Mexico Salt marsh Restoration 100</t>
        </is>
      </c>
      <c r="L306" t="inlineStr">
        <is>
          <t>2616175</t>
        </is>
      </c>
      <c r="M306" t="inlineStr">
        <is>
          <t>3328774</t>
        </is>
      </c>
      <c r="N306" t="n">
        <v>0.01340395490919506</v>
      </c>
      <c r="O306" t="n">
        <v>0.01705495106363331</v>
      </c>
      <c r="P306" t="inlineStr">
        <is>
          <t>1703722</t>
        </is>
      </c>
      <c r="Q306" t="inlineStr">
        <is>
          <t>1838970</t>
        </is>
      </c>
      <c r="R306" t="inlineStr">
        <is>
          <t>912453</t>
        </is>
      </c>
      <c r="S306" t="inlineStr">
        <is>
          <t>1489804</t>
        </is>
      </c>
      <c r="T306" t="n">
        <v>10764</v>
      </c>
      <c r="U306" t="n">
        <v>6673</v>
      </c>
      <c r="V306" t="n">
        <v>490</v>
      </c>
      <c r="W306" t="n">
        <v>490</v>
      </c>
      <c r="X306" t="inlineStr">
        <is>
          <t>50000</t>
        </is>
      </c>
      <c r="Y306" t="inlineStr">
        <is>
          <t>50000</t>
        </is>
      </c>
      <c r="Z306" t="inlineStr">
        <is>
          <t>629559</t>
        </is>
      </c>
      <c r="AA306" t="inlineStr">
        <is>
          <t>667067</t>
        </is>
      </c>
      <c r="AB306" t="inlineStr">
        <is>
          <t>76963</t>
        </is>
      </c>
      <c r="AC306" t="inlineStr">
        <is>
          <t>80000</t>
        </is>
      </c>
      <c r="AD306" t="inlineStr">
        <is>
          <t>274072</t>
        </is>
      </c>
      <c r="AE306" t="inlineStr">
        <is>
          <t>290400</t>
        </is>
      </c>
      <c r="AF306" t="inlineStr">
        <is>
          <t>88900</t>
        </is>
      </c>
      <c r="AG306" t="inlineStr">
        <is>
          <t>100000</t>
        </is>
      </c>
      <c r="AH306" t="inlineStr">
        <is>
          <t>129504</t>
        </is>
      </c>
      <c r="AI306" t="inlineStr">
        <is>
          <t>140000</t>
        </is>
      </c>
      <c r="AJ306" t="inlineStr">
        <is>
          <t>44450</t>
        </is>
      </c>
      <c r="AK306" t="inlineStr">
        <is>
          <t>50000</t>
        </is>
      </c>
      <c r="AL306" t="inlineStr">
        <is>
          <t>410274</t>
        </is>
      </c>
      <c r="AM306" t="inlineStr">
        <is>
          <t>461503</t>
        </is>
      </c>
      <c r="AN306" t="n">
        <v>234857</v>
      </c>
      <c r="AO306" t="n">
        <v>348761</v>
      </c>
      <c r="AP306" t="inlineStr">
        <is>
          <t>55684</t>
        </is>
      </c>
      <c r="AQ306" t="inlineStr">
        <is>
          <t>93976</t>
        </is>
      </c>
      <c r="AR306" t="inlineStr">
        <is>
          <t>645</t>
        </is>
      </c>
      <c r="AS306" t="inlineStr">
        <is>
          <t>1068</t>
        </is>
      </c>
      <c r="AT306" t="inlineStr">
        <is>
          <t>75812</t>
        </is>
      </c>
      <c r="AU306" t="inlineStr">
        <is>
          <t>120000</t>
        </is>
      </c>
      <c r="AV306" t="inlineStr">
        <is>
          <t>167296</t>
        </is>
      </c>
      <c r="AW306" t="inlineStr">
        <is>
          <t>300000</t>
        </is>
      </c>
      <c r="AX306" t="inlineStr">
        <is>
          <t>378159</t>
        </is>
      </c>
      <c r="AY306" t="inlineStr">
        <is>
          <t>626000</t>
        </is>
      </c>
      <c r="AZ306" t="n">
        <v>30</v>
      </c>
      <c r="BA306" t="n">
        <v>-1489804</v>
      </c>
      <c r="BB306" t="n">
        <v>-912453</v>
      </c>
      <c r="BC306" t="inlineStr">
        <is>
          <t>0</t>
        </is>
      </c>
      <c r="BD306" t="inlineStr">
        <is>
          <t>0</t>
        </is>
      </c>
      <c r="BE306" t="n">
        <v>0</v>
      </c>
      <c r="BF306" t="inlineStr">
        <is>
          <t>143773</t>
        </is>
      </c>
      <c r="BG306" t="inlineStr">
        <is>
          <t>91084</t>
        </is>
      </c>
      <c r="BH306" t="inlineStr">
        <is>
          <t>238000</t>
        </is>
      </c>
      <c r="BI306" t="inlineStr">
        <is>
          <t>110761</t>
        </is>
      </c>
    </row>
    <row r="307">
      <c r="A307" t="inlineStr">
        <is>
          <t>Mexico</t>
        </is>
      </c>
      <c r="B307" t="inlineStr">
        <is>
          <t>Salt marsh</t>
        </is>
      </c>
      <c r="C307" t="inlineStr">
        <is>
          <t>Restoration</t>
        </is>
      </c>
      <c r="D307" t="inlineStr">
        <is>
          <t>Hybrid</t>
        </is>
      </c>
      <c r="E307" t="inlineStr">
        <is>
          <t>Small</t>
        </is>
      </c>
      <c r="F307" t="n">
        <v>100</v>
      </c>
      <c r="G307" t="inlineStr">
        <is>
          <t>Market price</t>
        </is>
      </c>
      <c r="H307" t="n">
        <v>195179334.5861911</v>
      </c>
      <c r="I307" t="inlineStr">
        <is>
          <t>MEX</t>
        </is>
      </c>
      <c r="J307" t="n">
        <v>500</v>
      </c>
      <c r="K307" t="inlineStr">
        <is>
          <t>Mexico Salt marsh Restoration 100</t>
        </is>
      </c>
      <c r="L307" t="inlineStr">
        <is>
          <t>3606170</t>
        </is>
      </c>
      <c r="M307" t="inlineStr">
        <is>
          <t>4458781</t>
        </is>
      </c>
      <c r="N307" t="n">
        <v>0.01847618759253182</v>
      </c>
      <c r="O307" t="n">
        <v>0.02284453428152767</v>
      </c>
      <c r="P307" t="inlineStr">
        <is>
          <t>2513860</t>
        </is>
      </c>
      <c r="Q307" t="inlineStr">
        <is>
          <t>2750265</t>
        </is>
      </c>
      <c r="R307" t="inlineStr">
        <is>
          <t>1092310</t>
        </is>
      </c>
      <c r="S307" t="inlineStr">
        <is>
          <t>1708515</t>
        </is>
      </c>
      <c r="T307" t="n">
        <v>10764</v>
      </c>
      <c r="U307" t="n">
        <v>6673</v>
      </c>
      <c r="V307" t="n">
        <v>675</v>
      </c>
      <c r="W307" t="n">
        <v>675</v>
      </c>
      <c r="X307" t="inlineStr">
        <is>
          <t>50000</t>
        </is>
      </c>
      <c r="Y307" t="inlineStr">
        <is>
          <t>50000</t>
        </is>
      </c>
      <c r="Z307" t="inlineStr">
        <is>
          <t>629559</t>
        </is>
      </c>
      <c r="AA307" t="inlineStr">
        <is>
          <t>667067</t>
        </is>
      </c>
      <c r="AB307" t="inlineStr">
        <is>
          <t>76963</t>
        </is>
      </c>
      <c r="AC307" t="inlineStr">
        <is>
          <t>80000</t>
        </is>
      </c>
      <c r="AD307" t="inlineStr">
        <is>
          <t>274072</t>
        </is>
      </c>
      <c r="AE307" t="inlineStr">
        <is>
          <t>290400</t>
        </is>
      </c>
      <c r="AF307" t="inlineStr">
        <is>
          <t>88900</t>
        </is>
      </c>
      <c r="AG307" t="inlineStr">
        <is>
          <t>100000</t>
        </is>
      </c>
      <c r="AH307" t="inlineStr">
        <is>
          <t>129504</t>
        </is>
      </c>
      <c r="AI307" t="inlineStr">
        <is>
          <t>140000</t>
        </is>
      </c>
      <c r="AJ307" t="inlineStr">
        <is>
          <t>44450</t>
        </is>
      </c>
      <c r="AK307" t="inlineStr">
        <is>
          <t>50000</t>
        </is>
      </c>
      <c r="AL307" t="inlineStr">
        <is>
          <t>1220413</t>
        </is>
      </c>
      <c r="AM307" t="inlineStr">
        <is>
          <t>1372799</t>
        </is>
      </c>
      <c r="AN307" t="n">
        <v>414714</v>
      </c>
      <c r="AO307" t="n">
        <v>567472</v>
      </c>
      <c r="AP307" t="inlineStr">
        <is>
          <t>55684</t>
        </is>
      </c>
      <c r="AQ307" t="inlineStr">
        <is>
          <t>93976</t>
        </is>
      </c>
      <c r="AR307" t="inlineStr">
        <is>
          <t>645</t>
        </is>
      </c>
      <c r="AS307" t="inlineStr">
        <is>
          <t>1068</t>
        </is>
      </c>
      <c r="AT307" t="inlineStr">
        <is>
          <t>75812</t>
        </is>
      </c>
      <c r="AU307" t="inlineStr">
        <is>
          <t>120000</t>
        </is>
      </c>
      <c r="AV307" t="inlineStr">
        <is>
          <t>167296</t>
        </is>
      </c>
      <c r="AW307" t="inlineStr">
        <is>
          <t>300000</t>
        </is>
      </c>
      <c r="AX307" t="inlineStr">
        <is>
          <t>378159</t>
        </is>
      </c>
      <c r="AY307" t="inlineStr">
        <is>
          <t>626000</t>
        </is>
      </c>
      <c r="AZ307" t="n">
        <v>30</v>
      </c>
      <c r="BA307" t="n">
        <v>-1708515</v>
      </c>
      <c r="BB307" t="n">
        <v>-1092310</v>
      </c>
      <c r="BC307" t="inlineStr">
        <is>
          <t>0</t>
        </is>
      </c>
      <c r="BD307" t="inlineStr">
        <is>
          <t>0</t>
        </is>
      </c>
      <c r="BE307" t="n">
        <v>0</v>
      </c>
      <c r="BF307" t="inlineStr">
        <is>
          <t>143773</t>
        </is>
      </c>
      <c r="BG307" t="inlineStr">
        <is>
          <t>270941</t>
        </is>
      </c>
      <c r="BH307" t="inlineStr">
        <is>
          <t>238000</t>
        </is>
      </c>
      <c r="BI307" t="inlineStr">
        <is>
          <t>329472</t>
        </is>
      </c>
    </row>
    <row r="308">
      <c r="A308" t="inlineStr">
        <is>
          <t>Mexico</t>
        </is>
      </c>
      <c r="B308" t="inlineStr">
        <is>
          <t>Salt marsh</t>
        </is>
      </c>
      <c r="C308" t="inlineStr">
        <is>
          <t>Restoration</t>
        </is>
      </c>
      <c r="D308" t="inlineStr">
        <is>
          <t>Planting</t>
        </is>
      </c>
      <c r="E308" t="inlineStr">
        <is>
          <t>Medium</t>
        </is>
      </c>
      <c r="F308" t="n">
        <v>500</v>
      </c>
      <c r="G308" t="inlineStr">
        <is>
          <t>Opex breakeven</t>
        </is>
      </c>
      <c r="H308" t="n">
        <v>195179334.5861911</v>
      </c>
      <c r="I308" t="inlineStr">
        <is>
          <t>MEX</t>
        </is>
      </c>
      <c r="J308" t="n">
        <v>500</v>
      </c>
      <c r="K308" t="inlineStr">
        <is>
          <t>Mexico Salt marsh Restoration 500</t>
        </is>
      </c>
      <c r="L308" t="inlineStr">
        <is>
          <t>20158075</t>
        </is>
      </c>
      <c r="M308" t="inlineStr">
        <is>
          <t>25582131</t>
        </is>
      </c>
      <c r="N308" t="n">
        <v>0.1032797608555132</v>
      </c>
      <c r="O308" t="n">
        <v>0.1310698750676545</v>
      </c>
      <c r="P308" t="inlineStr">
        <is>
          <t>13294414</t>
        </is>
      </c>
      <c r="Q308" t="inlineStr">
        <is>
          <t>15141617</t>
        </is>
      </c>
      <c r="R308" t="inlineStr">
        <is>
          <t>6863661</t>
        </is>
      </c>
      <c r="S308" t="inlineStr">
        <is>
          <t>10440514</t>
        </is>
      </c>
      <c r="T308" t="n">
        <v>10764</v>
      </c>
      <c r="U308" t="n">
        <v>26026</v>
      </c>
      <c r="V308" t="n">
        <v>968</v>
      </c>
      <c r="W308" t="n">
        <v>968</v>
      </c>
      <c r="X308" t="inlineStr">
        <is>
          <t>50000</t>
        </is>
      </c>
      <c r="Y308" t="inlineStr">
        <is>
          <t>50000</t>
        </is>
      </c>
      <c r="Z308" t="inlineStr">
        <is>
          <t>629559</t>
        </is>
      </c>
      <c r="AA308" t="inlineStr">
        <is>
          <t>667067</t>
        </is>
      </c>
      <c r="AB308" t="inlineStr">
        <is>
          <t>76963</t>
        </is>
      </c>
      <c r="AC308" t="inlineStr">
        <is>
          <t>80000</t>
        </is>
      </c>
      <c r="AD308" t="inlineStr">
        <is>
          <t>274072</t>
        </is>
      </c>
      <c r="AE308" t="inlineStr">
        <is>
          <t>290400</t>
        </is>
      </c>
      <c r="AF308" t="inlineStr">
        <is>
          <t>88900</t>
        </is>
      </c>
      <c r="AG308" t="inlineStr">
        <is>
          <t>100000</t>
        </is>
      </c>
      <c r="AH308" t="inlineStr">
        <is>
          <t>129504</t>
        </is>
      </c>
      <c r="AI308" t="inlineStr">
        <is>
          <t>140000</t>
        </is>
      </c>
      <c r="AJ308" t="inlineStr">
        <is>
          <t>44450</t>
        </is>
      </c>
      <c r="AK308" t="inlineStr">
        <is>
          <t>50000</t>
        </is>
      </c>
      <c r="AL308" t="inlineStr">
        <is>
          <t>12000966</t>
        </is>
      </c>
      <c r="AM308" t="inlineStr">
        <is>
          <t>13764150</t>
        </is>
      </c>
      <c r="AN308" t="n">
        <v>2808075</v>
      </c>
      <c r="AO308" t="n">
        <v>3541396</v>
      </c>
      <c r="AP308" t="inlineStr">
        <is>
          <t>3431831</t>
        </is>
      </c>
      <c r="AQ308" t="inlineStr">
        <is>
          <t>5848954</t>
        </is>
      </c>
      <c r="AR308" t="inlineStr">
        <is>
          <t>2489</t>
        </is>
      </c>
      <c r="AS308" t="inlineStr">
        <is>
          <t>4164</t>
        </is>
      </c>
      <c r="AT308" t="inlineStr">
        <is>
          <t>75812</t>
        </is>
      </c>
      <c r="AU308" t="inlineStr">
        <is>
          <t>120000</t>
        </is>
      </c>
      <c r="AV308" t="inlineStr">
        <is>
          <t>167296</t>
        </is>
      </c>
      <c r="AW308" t="inlineStr">
        <is>
          <t>300000</t>
        </is>
      </c>
      <c r="AX308" t="inlineStr">
        <is>
          <t>378159</t>
        </is>
      </c>
      <c r="AY308" t="inlineStr">
        <is>
          <t>626000</t>
        </is>
      </c>
      <c r="AZ308" t="n">
        <v>477.1075932866848</v>
      </c>
      <c r="BA308" t="n">
        <v>-10440514</v>
      </c>
      <c r="BB308" t="n">
        <v>-6863661</v>
      </c>
      <c r="BC308" t="inlineStr">
        <is>
          <t>0</t>
        </is>
      </c>
      <c r="BD308" t="inlineStr">
        <is>
          <t>0</t>
        </is>
      </c>
      <c r="BE308" t="n">
        <v>0</v>
      </c>
      <c r="BF308" t="inlineStr">
        <is>
          <t>143773</t>
        </is>
      </c>
      <c r="BG308" t="inlineStr">
        <is>
          <t>2664302</t>
        </is>
      </c>
      <c r="BH308" t="inlineStr">
        <is>
          <t>238000</t>
        </is>
      </c>
      <c r="BI308" t="inlineStr">
        <is>
          <t>3303396</t>
        </is>
      </c>
    </row>
    <row r="309">
      <c r="A309" t="inlineStr">
        <is>
          <t>Mexico</t>
        </is>
      </c>
      <c r="B309" t="inlineStr">
        <is>
          <t>Salt marsh</t>
        </is>
      </c>
      <c r="C309" t="inlineStr">
        <is>
          <t>Restoration</t>
        </is>
      </c>
      <c r="D309" t="inlineStr">
        <is>
          <t>Hydrology</t>
        </is>
      </c>
      <c r="E309" t="inlineStr">
        <is>
          <t>Medium</t>
        </is>
      </c>
      <c r="F309" t="n">
        <v>500</v>
      </c>
      <c r="G309" t="inlineStr">
        <is>
          <t>Opex breakeven</t>
        </is>
      </c>
      <c r="H309" t="n">
        <v>195179334.5861911</v>
      </c>
      <c r="I309" t="inlineStr">
        <is>
          <t>MEX</t>
        </is>
      </c>
      <c r="J309" t="n">
        <v>500</v>
      </c>
      <c r="K309" t="inlineStr">
        <is>
          <t>Mexico Salt marsh Restoration 500</t>
        </is>
      </c>
      <c r="L309" t="inlineStr">
        <is>
          <t>5734994</t>
        </is>
      </c>
      <c r="M309" t="inlineStr">
        <is>
          <t>7598424</t>
        </is>
      </c>
      <c r="N309" t="n">
        <v>0.02938320295106565</v>
      </c>
      <c r="O309" t="n">
        <v>0.03893047394648505</v>
      </c>
      <c r="P309" t="inlineStr">
        <is>
          <t>3305369</t>
        </is>
      </c>
      <c r="Q309" t="inlineStr">
        <is>
          <t>3684981</t>
        </is>
      </c>
      <c r="R309" t="inlineStr">
        <is>
          <t>2429624</t>
        </is>
      </c>
      <c r="S309" t="inlineStr">
        <is>
          <t>3913443</t>
        </is>
      </c>
      <c r="T309" t="n">
        <v>10764</v>
      </c>
      <c r="U309" t="n">
        <v>32533</v>
      </c>
      <c r="V309" t="n">
        <v>220</v>
      </c>
      <c r="W309" t="n">
        <v>220</v>
      </c>
      <c r="X309" t="inlineStr">
        <is>
          <t>50000</t>
        </is>
      </c>
      <c r="Y309" t="inlineStr">
        <is>
          <t>50000</t>
        </is>
      </c>
      <c r="Z309" t="inlineStr">
        <is>
          <t>629559</t>
        </is>
      </c>
      <c r="AA309" t="inlineStr">
        <is>
          <t>667067</t>
        </is>
      </c>
      <c r="AB309" t="inlineStr">
        <is>
          <t>76963</t>
        </is>
      </c>
      <c r="AC309" t="inlineStr">
        <is>
          <t>80000</t>
        </is>
      </c>
      <c r="AD309" t="inlineStr">
        <is>
          <t>274072</t>
        </is>
      </c>
      <c r="AE309" t="inlineStr">
        <is>
          <t>290400</t>
        </is>
      </c>
      <c r="AF309" t="inlineStr">
        <is>
          <t>88900</t>
        </is>
      </c>
      <c r="AG309" t="inlineStr">
        <is>
          <t>100000</t>
        </is>
      </c>
      <c r="AH309" t="inlineStr">
        <is>
          <t>129504</t>
        </is>
      </c>
      <c r="AI309" t="inlineStr">
        <is>
          <t>140000</t>
        </is>
      </c>
      <c r="AJ309" t="inlineStr">
        <is>
          <t>44450</t>
        </is>
      </c>
      <c r="AK309" t="inlineStr">
        <is>
          <t>50000</t>
        </is>
      </c>
      <c r="AL309" t="inlineStr">
        <is>
          <t>2011922</t>
        </is>
      </c>
      <c r="AM309" t="inlineStr">
        <is>
          <t>2307514</t>
        </is>
      </c>
      <c r="AN309" t="n">
        <v>590434</v>
      </c>
      <c r="AO309" t="n">
        <v>791803</v>
      </c>
      <c r="AP309" t="inlineStr">
        <is>
          <t>1214812</t>
        </is>
      </c>
      <c r="AQ309" t="inlineStr">
        <is>
          <t>2070435</t>
        </is>
      </c>
      <c r="AR309" t="inlineStr">
        <is>
          <t>3111</t>
        </is>
      </c>
      <c r="AS309" t="inlineStr">
        <is>
          <t>5205</t>
        </is>
      </c>
      <c r="AT309" t="inlineStr">
        <is>
          <t>75812</t>
        </is>
      </c>
      <c r="AU309" t="inlineStr">
        <is>
          <t>120000</t>
        </is>
      </c>
      <c r="AV309" t="inlineStr">
        <is>
          <t>167296</t>
        </is>
      </c>
      <c r="AW309" t="inlineStr">
        <is>
          <t>300000</t>
        </is>
      </c>
      <c r="AX309" t="inlineStr">
        <is>
          <t>378159</t>
        </is>
      </c>
      <c r="AY309" t="inlineStr">
        <is>
          <t>626000</t>
        </is>
      </c>
      <c r="AZ309" t="n">
        <v>135.1106659704452</v>
      </c>
      <c r="BA309" t="n">
        <v>-3913443</v>
      </c>
      <c r="BB309" t="n">
        <v>-2429624</v>
      </c>
      <c r="BC309" t="inlineStr">
        <is>
          <t>0</t>
        </is>
      </c>
      <c r="BD309" t="inlineStr">
        <is>
          <t>0</t>
        </is>
      </c>
      <c r="BE309" t="n">
        <v>0</v>
      </c>
      <c r="BF309" t="inlineStr">
        <is>
          <t>143773</t>
        </is>
      </c>
      <c r="BG309" t="inlineStr">
        <is>
          <t>446661</t>
        </is>
      </c>
      <c r="BH309" t="inlineStr">
        <is>
          <t>238000</t>
        </is>
      </c>
      <c r="BI309" t="inlineStr">
        <is>
          <t>553803</t>
        </is>
      </c>
    </row>
    <row r="310">
      <c r="A310" t="inlineStr">
        <is>
          <t>Mexico</t>
        </is>
      </c>
      <c r="B310" t="inlineStr">
        <is>
          <t>Salt marsh</t>
        </is>
      </c>
      <c r="C310" t="inlineStr">
        <is>
          <t>Restoration</t>
        </is>
      </c>
      <c r="D310" t="inlineStr">
        <is>
          <t>Hybrid</t>
        </is>
      </c>
      <c r="E310" t="inlineStr">
        <is>
          <t>Medium</t>
        </is>
      </c>
      <c r="F310" t="n">
        <v>500</v>
      </c>
      <c r="G310" t="inlineStr">
        <is>
          <t>Opex breakeven</t>
        </is>
      </c>
      <c r="H310" t="n">
        <v>195179334.5861911</v>
      </c>
      <c r="I310" t="inlineStr">
        <is>
          <t>MEX</t>
        </is>
      </c>
      <c r="J310" t="n">
        <v>500</v>
      </c>
      <c r="K310" t="inlineStr">
        <is>
          <t>Mexico Salt marsh Restoration 500</t>
        </is>
      </c>
      <c r="L310" t="inlineStr">
        <is>
          <t>11471769</t>
        </is>
      </c>
      <c r="M310" t="inlineStr">
        <is>
          <t>14751655</t>
        </is>
      </c>
      <c r="N310" t="n">
        <v>0.05877553084357953</v>
      </c>
      <c r="O310" t="n">
        <v>0.07558000457003136</v>
      </c>
      <c r="P310" t="inlineStr">
        <is>
          <t>7278165</t>
        </is>
      </c>
      <c r="Q310" t="inlineStr">
        <is>
          <t>8241461</t>
        </is>
      </c>
      <c r="R310" t="inlineStr">
        <is>
          <t>4193604</t>
        </is>
      </c>
      <c r="S310" t="inlineStr">
        <is>
          <t>6510195</t>
        </is>
      </c>
      <c r="T310" t="n">
        <v>10764</v>
      </c>
      <c r="U310" t="n">
        <v>32533</v>
      </c>
      <c r="V310" t="n">
        <v>441</v>
      </c>
      <c r="W310" t="n">
        <v>441</v>
      </c>
      <c r="X310" t="inlineStr">
        <is>
          <t>50000</t>
        </is>
      </c>
      <c r="Y310" t="inlineStr">
        <is>
          <t>50000</t>
        </is>
      </c>
      <c r="Z310" t="inlineStr">
        <is>
          <t>629559</t>
        </is>
      </c>
      <c r="AA310" t="inlineStr">
        <is>
          <t>667067</t>
        </is>
      </c>
      <c r="AB310" t="inlineStr">
        <is>
          <t>76963</t>
        </is>
      </c>
      <c r="AC310" t="inlineStr">
        <is>
          <t>80000</t>
        </is>
      </c>
      <c r="AD310" t="inlineStr">
        <is>
          <t>274072</t>
        </is>
      </c>
      <c r="AE310" t="inlineStr">
        <is>
          <t>290400</t>
        </is>
      </c>
      <c r="AF310" t="inlineStr">
        <is>
          <t>88900</t>
        </is>
      </c>
      <c r="AG310" t="inlineStr">
        <is>
          <t>100000</t>
        </is>
      </c>
      <c r="AH310" t="inlineStr">
        <is>
          <t>129504</t>
        </is>
      </c>
      <c r="AI310" t="inlineStr">
        <is>
          <t>140000</t>
        </is>
      </c>
      <c r="AJ310" t="inlineStr">
        <is>
          <t>44450</t>
        </is>
      </c>
      <c r="AK310" t="inlineStr">
        <is>
          <t>50000</t>
        </is>
      </c>
      <c r="AL310" t="inlineStr">
        <is>
          <t>5984718</t>
        </is>
      </c>
      <c r="AM310" t="inlineStr">
        <is>
          <t>6863994</t>
        </is>
      </c>
      <c r="AN310" t="n">
        <v>1472424</v>
      </c>
      <c r="AO310" t="n">
        <v>1885359</v>
      </c>
      <c r="AP310" t="inlineStr">
        <is>
          <t>2096802</t>
        </is>
      </c>
      <c r="AQ310" t="inlineStr">
        <is>
          <t>3573631</t>
        </is>
      </c>
      <c r="AR310" t="inlineStr">
        <is>
          <t>3111</t>
        </is>
      </c>
      <c r="AS310" t="inlineStr">
        <is>
          <t>5205</t>
        </is>
      </c>
      <c r="AT310" t="inlineStr">
        <is>
          <t>75812</t>
        </is>
      </c>
      <c r="AU310" t="inlineStr">
        <is>
          <t>120000</t>
        </is>
      </c>
      <c r="AV310" t="inlineStr">
        <is>
          <t>167296</t>
        </is>
      </c>
      <c r="AW310" t="inlineStr">
        <is>
          <t>300000</t>
        </is>
      </c>
      <c r="AX310" t="inlineStr">
        <is>
          <t>378159</t>
        </is>
      </c>
      <c r="AY310" t="inlineStr">
        <is>
          <t>626000</t>
        </is>
      </c>
      <c r="AZ310" t="n">
        <v>233.2050042364637</v>
      </c>
      <c r="BA310" t="n">
        <v>-6510195</v>
      </c>
      <c r="BB310" t="n">
        <v>-4193604</v>
      </c>
      <c r="BC310" t="inlineStr">
        <is>
          <t>0</t>
        </is>
      </c>
      <c r="BD310" t="inlineStr">
        <is>
          <t>0</t>
        </is>
      </c>
      <c r="BE310" t="n">
        <v>0</v>
      </c>
      <c r="BF310" t="inlineStr">
        <is>
          <t>143773</t>
        </is>
      </c>
      <c r="BG310" t="inlineStr">
        <is>
          <t>1328651</t>
        </is>
      </c>
      <c r="BH310" t="inlineStr">
        <is>
          <t>238000</t>
        </is>
      </c>
      <c r="BI310" t="inlineStr">
        <is>
          <t>1647359</t>
        </is>
      </c>
    </row>
    <row r="311">
      <c r="A311" t="inlineStr">
        <is>
          <t>Mexico</t>
        </is>
      </c>
      <c r="B311" t="inlineStr">
        <is>
          <t>Salt marsh</t>
        </is>
      </c>
      <c r="C311" t="inlineStr">
        <is>
          <t>Restoration</t>
        </is>
      </c>
      <c r="D311" t="inlineStr">
        <is>
          <t>Planting</t>
        </is>
      </c>
      <c r="E311" t="inlineStr">
        <is>
          <t>Medium</t>
        </is>
      </c>
      <c r="F311" t="n">
        <v>500</v>
      </c>
      <c r="G311" t="inlineStr">
        <is>
          <t>Market price</t>
        </is>
      </c>
      <c r="H311" t="n">
        <v>195179334.5861911</v>
      </c>
      <c r="I311" t="inlineStr">
        <is>
          <t>MEX</t>
        </is>
      </c>
      <c r="J311" t="n">
        <v>500</v>
      </c>
      <c r="K311" t="inlineStr">
        <is>
          <t>Mexico Salt marsh Restoration 500</t>
        </is>
      </c>
      <c r="L311" t="inlineStr">
        <is>
          <t>16942034</t>
        </is>
      </c>
      <c r="M311" t="inlineStr">
        <is>
          <t>20100953</t>
        </is>
      </c>
      <c r="N311" t="n">
        <v>0.08680239655453077</v>
      </c>
      <c r="O311" t="n">
        <v>0.1029870966750501</v>
      </c>
      <c r="P311" t="inlineStr">
        <is>
          <t>13294414</t>
        </is>
      </c>
      <c r="Q311" t="inlineStr">
        <is>
          <t>15141617</t>
        </is>
      </c>
      <c r="R311" t="inlineStr">
        <is>
          <t>3647620</t>
        </is>
      </c>
      <c r="S311" t="inlineStr">
        <is>
          <t>4959336</t>
        </is>
      </c>
      <c r="T311" t="n">
        <v>10764</v>
      </c>
      <c r="U311" t="n">
        <v>26026</v>
      </c>
      <c r="V311" t="n">
        <v>814</v>
      </c>
      <c r="W311" t="n">
        <v>814</v>
      </c>
      <c r="X311" t="inlineStr">
        <is>
          <t>50000</t>
        </is>
      </c>
      <c r="Y311" t="inlineStr">
        <is>
          <t>50000</t>
        </is>
      </c>
      <c r="Z311" t="inlineStr">
        <is>
          <t>629559</t>
        </is>
      </c>
      <c r="AA311" t="inlineStr">
        <is>
          <t>667067</t>
        </is>
      </c>
      <c r="AB311" t="inlineStr">
        <is>
          <t>76963</t>
        </is>
      </c>
      <c r="AC311" t="inlineStr">
        <is>
          <t>80000</t>
        </is>
      </c>
      <c r="AD311" t="inlineStr">
        <is>
          <t>274072</t>
        </is>
      </c>
      <c r="AE311" t="inlineStr">
        <is>
          <t>290400</t>
        </is>
      </c>
      <c r="AF311" t="inlineStr">
        <is>
          <t>88900</t>
        </is>
      </c>
      <c r="AG311" t="inlineStr">
        <is>
          <t>100000</t>
        </is>
      </c>
      <c r="AH311" t="inlineStr">
        <is>
          <t>129504</t>
        </is>
      </c>
      <c r="AI311" t="inlineStr">
        <is>
          <t>140000</t>
        </is>
      </c>
      <c r="AJ311" t="inlineStr">
        <is>
          <t>44450</t>
        </is>
      </c>
      <c r="AK311" t="inlineStr">
        <is>
          <t>50000</t>
        </is>
      </c>
      <c r="AL311" t="inlineStr">
        <is>
          <t>12000966</t>
        </is>
      </c>
      <c r="AM311" t="inlineStr">
        <is>
          <t>13764150</t>
        </is>
      </c>
      <c r="AN311" t="n">
        <v>2808075</v>
      </c>
      <c r="AO311" t="n">
        <v>3541396</v>
      </c>
      <c r="AP311" t="inlineStr">
        <is>
          <t>215790</t>
        </is>
      </c>
      <c r="AQ311" t="inlineStr">
        <is>
          <t>367776</t>
        </is>
      </c>
      <c r="AR311" t="inlineStr">
        <is>
          <t>2489</t>
        </is>
      </c>
      <c r="AS311" t="inlineStr">
        <is>
          <t>4164</t>
        </is>
      </c>
      <c r="AT311" t="inlineStr">
        <is>
          <t>75812</t>
        </is>
      </c>
      <c r="AU311" t="inlineStr">
        <is>
          <t>120000</t>
        </is>
      </c>
      <c r="AV311" t="inlineStr">
        <is>
          <t>167296</t>
        </is>
      </c>
      <c r="AW311" t="inlineStr">
        <is>
          <t>300000</t>
        </is>
      </c>
      <c r="AX311" t="inlineStr">
        <is>
          <t>378159</t>
        </is>
      </c>
      <c r="AY311" t="inlineStr">
        <is>
          <t>626000</t>
        </is>
      </c>
      <c r="AZ311" t="n">
        <v>30</v>
      </c>
      <c r="BA311" t="n">
        <v>-4959336</v>
      </c>
      <c r="BB311" t="n">
        <v>-3647620</v>
      </c>
      <c r="BC311" t="inlineStr">
        <is>
          <t>0</t>
        </is>
      </c>
      <c r="BD311" t="inlineStr">
        <is>
          <t>0</t>
        </is>
      </c>
      <c r="BE311" t="n">
        <v>0</v>
      </c>
      <c r="BF311" t="inlineStr">
        <is>
          <t>143773</t>
        </is>
      </c>
      <c r="BG311" t="inlineStr">
        <is>
          <t>2664302</t>
        </is>
      </c>
      <c r="BH311" t="inlineStr">
        <is>
          <t>238000</t>
        </is>
      </c>
      <c r="BI311" t="inlineStr">
        <is>
          <t>3303396</t>
        </is>
      </c>
    </row>
    <row r="312">
      <c r="A312" t="inlineStr">
        <is>
          <t>Mexico</t>
        </is>
      </c>
      <c r="B312" t="inlineStr">
        <is>
          <t>Salt marsh</t>
        </is>
      </c>
      <c r="C312" t="inlineStr">
        <is>
          <t>Restoration</t>
        </is>
      </c>
      <c r="D312" t="inlineStr">
        <is>
          <t>Hydrology</t>
        </is>
      </c>
      <c r="E312" t="inlineStr">
        <is>
          <t>Medium</t>
        </is>
      </c>
      <c r="F312" t="n">
        <v>500</v>
      </c>
      <c r="G312" t="inlineStr">
        <is>
          <t>Market price</t>
        </is>
      </c>
      <c r="H312" t="n">
        <v>195179334.5861911</v>
      </c>
      <c r="I312" t="inlineStr">
        <is>
          <t>MEX</t>
        </is>
      </c>
      <c r="J312" t="n">
        <v>500</v>
      </c>
      <c r="K312" t="inlineStr">
        <is>
          <t>Mexico Salt marsh Restoration 500</t>
        </is>
      </c>
      <c r="L312" t="inlineStr">
        <is>
          <t>4789919</t>
        </is>
      </c>
      <c r="M312" t="inlineStr">
        <is>
          <t>5987709</t>
        </is>
      </c>
      <c r="N312" t="n">
        <v>0.02454111758376128</v>
      </c>
      <c r="O312" t="n">
        <v>0.03067798654347718</v>
      </c>
      <c r="P312" t="inlineStr">
        <is>
          <t>3305369</t>
        </is>
      </c>
      <c r="Q312" t="inlineStr">
        <is>
          <t>3684981</t>
        </is>
      </c>
      <c r="R312" t="inlineStr">
        <is>
          <t>1484549</t>
        </is>
      </c>
      <c r="S312" t="inlineStr">
        <is>
          <t>2302728</t>
        </is>
      </c>
      <c r="T312" t="n">
        <v>10764</v>
      </c>
      <c r="U312" t="n">
        <v>32533</v>
      </c>
      <c r="V312" t="n">
        <v>184</v>
      </c>
      <c r="W312" t="n">
        <v>184</v>
      </c>
      <c r="X312" t="inlineStr">
        <is>
          <t>50000</t>
        </is>
      </c>
      <c r="Y312" t="inlineStr">
        <is>
          <t>50000</t>
        </is>
      </c>
      <c r="Z312" t="inlineStr">
        <is>
          <t>629559</t>
        </is>
      </c>
      <c r="AA312" t="inlineStr">
        <is>
          <t>667067</t>
        </is>
      </c>
      <c r="AB312" t="inlineStr">
        <is>
          <t>76963</t>
        </is>
      </c>
      <c r="AC312" t="inlineStr">
        <is>
          <t>80000</t>
        </is>
      </c>
      <c r="AD312" t="inlineStr">
        <is>
          <t>274072</t>
        </is>
      </c>
      <c r="AE312" t="inlineStr">
        <is>
          <t>290400</t>
        </is>
      </c>
      <c r="AF312" t="inlineStr">
        <is>
          <t>88900</t>
        </is>
      </c>
      <c r="AG312" t="inlineStr">
        <is>
          <t>100000</t>
        </is>
      </c>
      <c r="AH312" t="inlineStr">
        <is>
          <t>129504</t>
        </is>
      </c>
      <c r="AI312" t="inlineStr">
        <is>
          <t>140000</t>
        </is>
      </c>
      <c r="AJ312" t="inlineStr">
        <is>
          <t>44450</t>
        </is>
      </c>
      <c r="AK312" t="inlineStr">
        <is>
          <t>50000</t>
        </is>
      </c>
      <c r="AL312" t="inlineStr">
        <is>
          <t>2011922</t>
        </is>
      </c>
      <c r="AM312" t="inlineStr">
        <is>
          <t>2307514</t>
        </is>
      </c>
      <c r="AN312" t="n">
        <v>590434</v>
      </c>
      <c r="AO312" t="n">
        <v>791803</v>
      </c>
      <c r="AP312" t="inlineStr">
        <is>
          <t>269737</t>
        </is>
      </c>
      <c r="AQ312" t="inlineStr">
        <is>
          <t>459720</t>
        </is>
      </c>
      <c r="AR312" t="inlineStr">
        <is>
          <t>3111</t>
        </is>
      </c>
      <c r="AS312" t="inlineStr">
        <is>
          <t>5205</t>
        </is>
      </c>
      <c r="AT312" t="inlineStr">
        <is>
          <t>75812</t>
        </is>
      </c>
      <c r="AU312" t="inlineStr">
        <is>
          <t>120000</t>
        </is>
      </c>
      <c r="AV312" t="inlineStr">
        <is>
          <t>167296</t>
        </is>
      </c>
      <c r="AW312" t="inlineStr">
        <is>
          <t>300000</t>
        </is>
      </c>
      <c r="AX312" t="inlineStr">
        <is>
          <t>378159</t>
        </is>
      </c>
      <c r="AY312" t="inlineStr">
        <is>
          <t>626000</t>
        </is>
      </c>
      <c r="AZ312" t="n">
        <v>30</v>
      </c>
      <c r="BA312" t="n">
        <v>-2302728</v>
      </c>
      <c r="BB312" t="n">
        <v>-1484549</v>
      </c>
      <c r="BC312" t="inlineStr">
        <is>
          <t>0</t>
        </is>
      </c>
      <c r="BD312" t="inlineStr">
        <is>
          <t>0</t>
        </is>
      </c>
      <c r="BE312" t="n">
        <v>0</v>
      </c>
      <c r="BF312" t="inlineStr">
        <is>
          <t>143773</t>
        </is>
      </c>
      <c r="BG312" t="inlineStr">
        <is>
          <t>446661</t>
        </is>
      </c>
      <c r="BH312" t="inlineStr">
        <is>
          <t>238000</t>
        </is>
      </c>
      <c r="BI312" t="inlineStr">
        <is>
          <t>553803</t>
        </is>
      </c>
    </row>
    <row r="313">
      <c r="A313" t="inlineStr">
        <is>
          <t>Mexico</t>
        </is>
      </c>
      <c r="B313" t="inlineStr">
        <is>
          <t>Salt marsh</t>
        </is>
      </c>
      <c r="C313" t="inlineStr">
        <is>
          <t>Restoration</t>
        </is>
      </c>
      <c r="D313" t="inlineStr">
        <is>
          <t>Hybrid</t>
        </is>
      </c>
      <c r="E313" t="inlineStr">
        <is>
          <t>Medium</t>
        </is>
      </c>
      <c r="F313" t="n">
        <v>500</v>
      </c>
      <c r="G313" t="inlineStr">
        <is>
          <t>Market price</t>
        </is>
      </c>
      <c r="H313" t="n">
        <v>195179334.5861911</v>
      </c>
      <c r="I313" t="inlineStr">
        <is>
          <t>MEX</t>
        </is>
      </c>
      <c r="J313" t="n">
        <v>500</v>
      </c>
      <c r="K313" t="inlineStr">
        <is>
          <t>Mexico Salt marsh Restoration 500</t>
        </is>
      </c>
      <c r="L313" t="inlineStr">
        <is>
          <t>9644704</t>
        </is>
      </c>
      <c r="M313" t="inlineStr">
        <is>
          <t>11637744</t>
        </is>
      </c>
      <c r="N313" t="n">
        <v>0.04941457567958305</v>
      </c>
      <c r="O313" t="n">
        <v>0.05962590263294899</v>
      </c>
      <c r="P313" t="inlineStr">
        <is>
          <t>7278165</t>
        </is>
      </c>
      <c r="Q313" t="inlineStr">
        <is>
          <t>8241461</t>
        </is>
      </c>
      <c r="R313" t="inlineStr">
        <is>
          <t>2366539</t>
        </is>
      </c>
      <c r="S313" t="inlineStr">
        <is>
          <t>3396283</t>
        </is>
      </c>
      <c r="T313" t="n">
        <v>10764</v>
      </c>
      <c r="U313" t="n">
        <v>32533</v>
      </c>
      <c r="V313" t="n">
        <v>371</v>
      </c>
      <c r="W313" t="n">
        <v>371</v>
      </c>
      <c r="X313" t="inlineStr">
        <is>
          <t>50000</t>
        </is>
      </c>
      <c r="Y313" t="inlineStr">
        <is>
          <t>50000</t>
        </is>
      </c>
      <c r="Z313" t="inlineStr">
        <is>
          <t>629559</t>
        </is>
      </c>
      <c r="AA313" t="inlineStr">
        <is>
          <t>667067</t>
        </is>
      </c>
      <c r="AB313" t="inlineStr">
        <is>
          <t>76963</t>
        </is>
      </c>
      <c r="AC313" t="inlineStr">
        <is>
          <t>80000</t>
        </is>
      </c>
      <c r="AD313" t="inlineStr">
        <is>
          <t>274072</t>
        </is>
      </c>
      <c r="AE313" t="inlineStr">
        <is>
          <t>290400</t>
        </is>
      </c>
      <c r="AF313" t="inlineStr">
        <is>
          <t>88900</t>
        </is>
      </c>
      <c r="AG313" t="inlineStr">
        <is>
          <t>100000</t>
        </is>
      </c>
      <c r="AH313" t="inlineStr">
        <is>
          <t>129504</t>
        </is>
      </c>
      <c r="AI313" t="inlineStr">
        <is>
          <t>140000</t>
        </is>
      </c>
      <c r="AJ313" t="inlineStr">
        <is>
          <t>44450</t>
        </is>
      </c>
      <c r="AK313" t="inlineStr">
        <is>
          <t>50000</t>
        </is>
      </c>
      <c r="AL313" t="inlineStr">
        <is>
          <t>5984718</t>
        </is>
      </c>
      <c r="AM313" t="inlineStr">
        <is>
          <t>6863994</t>
        </is>
      </c>
      <c r="AN313" t="n">
        <v>1472424</v>
      </c>
      <c r="AO313" t="n">
        <v>1885359</v>
      </c>
      <c r="AP313" t="inlineStr">
        <is>
          <t>269737</t>
        </is>
      </c>
      <c r="AQ313" t="inlineStr">
        <is>
          <t>459720</t>
        </is>
      </c>
      <c r="AR313" t="inlineStr">
        <is>
          <t>3111</t>
        </is>
      </c>
      <c r="AS313" t="inlineStr">
        <is>
          <t>5205</t>
        </is>
      </c>
      <c r="AT313" t="inlineStr">
        <is>
          <t>75812</t>
        </is>
      </c>
      <c r="AU313" t="inlineStr">
        <is>
          <t>120000</t>
        </is>
      </c>
      <c r="AV313" t="inlineStr">
        <is>
          <t>167296</t>
        </is>
      </c>
      <c r="AW313" t="inlineStr">
        <is>
          <t>300000</t>
        </is>
      </c>
      <c r="AX313" t="inlineStr">
        <is>
          <t>378159</t>
        </is>
      </c>
      <c r="AY313" t="inlineStr">
        <is>
          <t>626000</t>
        </is>
      </c>
      <c r="AZ313" t="n">
        <v>30</v>
      </c>
      <c r="BA313" t="n">
        <v>-3396283</v>
      </c>
      <c r="BB313" t="n">
        <v>-2366539</v>
      </c>
      <c r="BC313" t="inlineStr">
        <is>
          <t>0</t>
        </is>
      </c>
      <c r="BD313" t="inlineStr">
        <is>
          <t>0</t>
        </is>
      </c>
      <c r="BE313" t="n">
        <v>0</v>
      </c>
      <c r="BF313" t="inlineStr">
        <is>
          <t>143773</t>
        </is>
      </c>
      <c r="BG313" t="inlineStr">
        <is>
          <t>1328651</t>
        </is>
      </c>
      <c r="BH313" t="inlineStr">
        <is>
          <t>238000</t>
        </is>
      </c>
      <c r="BI313" t="inlineStr">
        <is>
          <t>1647359</t>
        </is>
      </c>
    </row>
    <row r="314">
      <c r="A314" t="inlineStr">
        <is>
          <t>Mexico</t>
        </is>
      </c>
      <c r="B314" t="inlineStr">
        <is>
          <t>Salt marsh</t>
        </is>
      </c>
      <c r="C314" t="inlineStr">
        <is>
          <t>Restoration</t>
        </is>
      </c>
      <c r="D314" t="inlineStr">
        <is>
          <t>Planting</t>
        </is>
      </c>
      <c r="E314" t="inlineStr">
        <is>
          <t>Large</t>
        </is>
      </c>
      <c r="F314" t="n">
        <v>1000</v>
      </c>
      <c r="G314" t="inlineStr">
        <is>
          <t>Opex breakeven</t>
        </is>
      </c>
      <c r="H314" t="n">
        <v>195179334.5861911</v>
      </c>
      <c r="I314" t="inlineStr">
        <is>
          <t>MEX</t>
        </is>
      </c>
      <c r="J314" t="n">
        <v>500</v>
      </c>
      <c r="K314" t="inlineStr">
        <is>
          <t>Mexico Salt marsh Restoration 1000</t>
        </is>
      </c>
      <c r="L314" t="inlineStr">
        <is>
          <t>36261474</t>
        </is>
      </c>
      <c r="M314" t="inlineStr">
        <is>
          <t>47128256</t>
        </is>
      </c>
      <c r="N314" t="n">
        <v>0.1857854166624744</v>
      </c>
      <c r="O314" t="n">
        <v>0.2414613007054197</v>
      </c>
      <c r="P314" t="inlineStr">
        <is>
          <t>24466944</t>
        </is>
      </c>
      <c r="Q314" t="inlineStr">
        <is>
          <t>28985767</t>
        </is>
      </c>
      <c r="R314" t="inlineStr">
        <is>
          <t>11794530</t>
        </is>
      </c>
      <c r="S314" t="inlineStr">
        <is>
          <t>18142489</t>
        </is>
      </c>
      <c r="T314" t="n">
        <v>10764</v>
      </c>
      <c r="U314" t="n">
        <v>49383</v>
      </c>
      <c r="V314" t="n">
        <v>918</v>
      </c>
      <c r="W314" t="n">
        <v>918</v>
      </c>
      <c r="X314" t="inlineStr">
        <is>
          <t>50000</t>
        </is>
      </c>
      <c r="Y314" t="inlineStr">
        <is>
          <t>50000</t>
        </is>
      </c>
      <c r="Z314" t="inlineStr">
        <is>
          <t>629559</t>
        </is>
      </c>
      <c r="AA314" t="inlineStr">
        <is>
          <t>667067</t>
        </is>
      </c>
      <c r="AB314" t="inlineStr">
        <is>
          <t>153925</t>
        </is>
      </c>
      <c r="AC314" t="inlineStr">
        <is>
          <t>160000</t>
        </is>
      </c>
      <c r="AD314" t="inlineStr">
        <is>
          <t>274072</t>
        </is>
      </c>
      <c r="AE314" t="inlineStr">
        <is>
          <t>290400</t>
        </is>
      </c>
      <c r="AF314" t="inlineStr">
        <is>
          <t>88900</t>
        </is>
      </c>
      <c r="AG314" t="inlineStr">
        <is>
          <t>100000</t>
        </is>
      </c>
      <c r="AH314" t="inlineStr">
        <is>
          <t>129504</t>
        </is>
      </c>
      <c r="AI314" t="inlineStr">
        <is>
          <t>140000</t>
        </is>
      </c>
      <c r="AJ314" t="inlineStr">
        <is>
          <t>44450</t>
        </is>
      </c>
      <c r="AK314" t="inlineStr">
        <is>
          <t>50000</t>
        </is>
      </c>
      <c r="AL314" t="inlineStr">
        <is>
          <t>23096534</t>
        </is>
      </c>
      <c r="AM314" t="inlineStr">
        <is>
          <t>27528300</t>
        </is>
      </c>
      <c r="AN314" t="n">
        <v>5271372</v>
      </c>
      <c r="AO314" t="n">
        <v>6844792</v>
      </c>
      <c r="AP314" t="inlineStr">
        <is>
          <t>5897265</t>
        </is>
      </c>
      <c r="AQ314" t="inlineStr">
        <is>
          <t>10243796</t>
        </is>
      </c>
      <c r="AR314" t="inlineStr">
        <is>
          <t>4626</t>
        </is>
      </c>
      <c r="AS314" t="inlineStr">
        <is>
          <t>7901</t>
        </is>
      </c>
      <c r="AT314" t="inlineStr">
        <is>
          <t>75812</t>
        </is>
      </c>
      <c r="AU314" t="inlineStr">
        <is>
          <t>120000</t>
        </is>
      </c>
      <c r="AV314" t="inlineStr">
        <is>
          <t>167296</t>
        </is>
      </c>
      <c r="AW314" t="inlineStr">
        <is>
          <t>300000</t>
        </is>
      </c>
      <c r="AX314" t="inlineStr">
        <is>
          <t>378159</t>
        </is>
      </c>
      <c r="AY314" t="inlineStr">
        <is>
          <t>626000</t>
        </is>
      </c>
      <c r="AZ314" t="n">
        <v>437.4266403240371</v>
      </c>
      <c r="BA314" t="n">
        <v>-18142489</v>
      </c>
      <c r="BB314" t="n">
        <v>-11794530</v>
      </c>
      <c r="BC314" t="inlineStr">
        <is>
          <t>0</t>
        </is>
      </c>
      <c r="BD314" t="inlineStr">
        <is>
          <t>0</t>
        </is>
      </c>
      <c r="BE314" t="n">
        <v>0</v>
      </c>
      <c r="BF314" t="inlineStr">
        <is>
          <t>143773</t>
        </is>
      </c>
      <c r="BG314" t="inlineStr">
        <is>
          <t>5127599</t>
        </is>
      </c>
      <c r="BH314" t="inlineStr">
        <is>
          <t>238000</t>
        </is>
      </c>
      <c r="BI314" t="inlineStr">
        <is>
          <t>6606792</t>
        </is>
      </c>
    </row>
    <row r="315">
      <c r="A315" t="inlineStr">
        <is>
          <t>Mexico</t>
        </is>
      </c>
      <c r="B315" t="inlineStr">
        <is>
          <t>Salt marsh</t>
        </is>
      </c>
      <c r="C315" t="inlineStr">
        <is>
          <t>Restoration</t>
        </is>
      </c>
      <c r="D315" t="inlineStr">
        <is>
          <t>Hydrology</t>
        </is>
      </c>
      <c r="E315" t="inlineStr">
        <is>
          <t>Large</t>
        </is>
      </c>
      <c r="F315" t="n">
        <v>1000</v>
      </c>
      <c r="G315" t="inlineStr">
        <is>
          <t>Opex breakeven</t>
        </is>
      </c>
      <c r="H315" t="n">
        <v>195179334.5861911</v>
      </c>
      <c r="I315" t="inlineStr">
        <is>
          <t>MEX</t>
        </is>
      </c>
      <c r="J315" t="n">
        <v>500</v>
      </c>
      <c r="K315" t="inlineStr">
        <is>
          <t>Mexico Salt marsh Restoration 1000</t>
        </is>
      </c>
      <c r="L315" t="inlineStr">
        <is>
          <t>8503363</t>
        </is>
      </c>
      <c r="M315" t="inlineStr">
        <is>
          <t>11306134</t>
        </is>
      </c>
      <c r="N315" t="n">
        <v>0.04356692278938435</v>
      </c>
      <c r="O315" t="n">
        <v>0.05792690104190933</v>
      </c>
      <c r="P315" t="inlineStr">
        <is>
          <t>5242467</t>
        </is>
      </c>
      <c r="Q315" t="inlineStr">
        <is>
          <t>6072495</t>
        </is>
      </c>
      <c r="R315" t="inlineStr">
        <is>
          <t>3260896</t>
        </is>
      </c>
      <c r="S315" t="inlineStr">
        <is>
          <t>5233639</t>
        </is>
      </c>
      <c r="T315" t="n">
        <v>10764</v>
      </c>
      <c r="U315" t="n">
        <v>61728</v>
      </c>
      <c r="V315" t="n">
        <v>172</v>
      </c>
      <c r="W315" t="n">
        <v>172</v>
      </c>
      <c r="X315" t="inlineStr">
        <is>
          <t>50000</t>
        </is>
      </c>
      <c r="Y315" t="inlineStr">
        <is>
          <t>50000</t>
        </is>
      </c>
      <c r="Z315" t="inlineStr">
        <is>
          <t>629559</t>
        </is>
      </c>
      <c r="AA315" t="inlineStr">
        <is>
          <t>667067</t>
        </is>
      </c>
      <c r="AB315" t="inlineStr">
        <is>
          <t>153925</t>
        </is>
      </c>
      <c r="AC315" t="inlineStr">
        <is>
          <t>160000</t>
        </is>
      </c>
      <c r="AD315" t="inlineStr">
        <is>
          <t>274072</t>
        </is>
      </c>
      <c r="AE315" t="inlineStr">
        <is>
          <t>290400</t>
        </is>
      </c>
      <c r="AF315" t="inlineStr">
        <is>
          <t>88900</t>
        </is>
      </c>
      <c r="AG315" t="inlineStr">
        <is>
          <t>100000</t>
        </is>
      </c>
      <c r="AH315" t="inlineStr">
        <is>
          <t>129504</t>
        </is>
      </c>
      <c r="AI315" t="inlineStr">
        <is>
          <t>140000</t>
        </is>
      </c>
      <c r="AJ315" t="inlineStr">
        <is>
          <t>44450</t>
        </is>
      </c>
      <c r="AK315" t="inlineStr">
        <is>
          <t>50000</t>
        </is>
      </c>
      <c r="AL315" t="inlineStr">
        <is>
          <t>3872058</t>
        </is>
      </c>
      <c r="AM315" t="inlineStr">
        <is>
          <t>4615028</t>
        </is>
      </c>
      <c r="AN315" t="n">
        <v>1003398</v>
      </c>
      <c r="AO315" t="n">
        <v>1345607</v>
      </c>
      <c r="AP315" t="inlineStr">
        <is>
          <t>1630448</t>
        </is>
      </c>
      <c r="AQ315" t="inlineStr">
        <is>
          <t>2832156</t>
        </is>
      </c>
      <c r="AR315" t="inlineStr">
        <is>
          <t>5783</t>
        </is>
      </c>
      <c r="AS315" t="inlineStr">
        <is>
          <t>9877</t>
        </is>
      </c>
      <c r="AT315" t="inlineStr">
        <is>
          <t>75812</t>
        </is>
      </c>
      <c r="AU315" t="inlineStr">
        <is>
          <t>120000</t>
        </is>
      </c>
      <c r="AV315" t="inlineStr">
        <is>
          <t>167296</t>
        </is>
      </c>
      <c r="AW315" t="inlineStr">
        <is>
          <t>300000</t>
        </is>
      </c>
      <c r="AX315" t="inlineStr">
        <is>
          <t>378159</t>
        </is>
      </c>
      <c r="AY315" t="inlineStr">
        <is>
          <t>626000</t>
        </is>
      </c>
      <c r="AZ315" t="n">
        <v>96.75010879044308</v>
      </c>
      <c r="BA315" t="n">
        <v>-5233639</v>
      </c>
      <c r="BB315" t="n">
        <v>-3260896</v>
      </c>
      <c r="BC315" t="inlineStr">
        <is>
          <t>0</t>
        </is>
      </c>
      <c r="BD315" t="inlineStr">
        <is>
          <t>0</t>
        </is>
      </c>
      <c r="BE315" t="n">
        <v>0</v>
      </c>
      <c r="BF315" t="inlineStr">
        <is>
          <t>143773</t>
        </is>
      </c>
      <c r="BG315" t="inlineStr">
        <is>
          <t>859625</t>
        </is>
      </c>
      <c r="BH315" t="inlineStr">
        <is>
          <t>238000</t>
        </is>
      </c>
      <c r="BI315" t="inlineStr">
        <is>
          <t>1107607</t>
        </is>
      </c>
    </row>
    <row r="316">
      <c r="A316" t="inlineStr">
        <is>
          <t>Mexico</t>
        </is>
      </c>
      <c r="B316" t="inlineStr">
        <is>
          <t>Salt marsh</t>
        </is>
      </c>
      <c r="C316" t="inlineStr">
        <is>
          <t>Restoration</t>
        </is>
      </c>
      <c r="D316" t="inlineStr">
        <is>
          <t>Hybrid</t>
        </is>
      </c>
      <c r="E316" t="inlineStr">
        <is>
          <t>Large</t>
        </is>
      </c>
      <c r="F316" t="n">
        <v>1000</v>
      </c>
      <c r="G316" t="inlineStr">
        <is>
          <t>Opex breakeven</t>
        </is>
      </c>
      <c r="H316" t="n">
        <v>195179334.5861911</v>
      </c>
      <c r="I316" t="inlineStr">
        <is>
          <t>MEX</t>
        </is>
      </c>
      <c r="J316" t="n">
        <v>500</v>
      </c>
      <c r="K316" t="inlineStr">
        <is>
          <t>Mexico Salt marsh Restoration 1000</t>
        </is>
      </c>
      <c r="L316" t="inlineStr">
        <is>
          <t>19544109</t>
        </is>
      </c>
      <c r="M316" t="inlineStr">
        <is>
          <t>25554726</t>
        </is>
      </c>
      <c r="N316" t="n">
        <v>0.1001341102091386</v>
      </c>
      <c r="O316" t="n">
        <v>0.1309294657356005</v>
      </c>
      <c r="P316" t="inlineStr">
        <is>
          <t>12888336</t>
        </is>
      </c>
      <c r="Q316" t="inlineStr">
        <is>
          <t>15185454</t>
        </is>
      </c>
      <c r="R316" t="inlineStr">
        <is>
          <t>6655773</t>
        </is>
      </c>
      <c r="S316" t="inlineStr">
        <is>
          <t>10369271</t>
        </is>
      </c>
      <c r="T316" t="n">
        <v>10764</v>
      </c>
      <c r="U316" t="n">
        <v>61728</v>
      </c>
      <c r="V316" t="n">
        <v>396</v>
      </c>
      <c r="W316" t="n">
        <v>396</v>
      </c>
      <c r="X316" t="inlineStr">
        <is>
          <t>50000</t>
        </is>
      </c>
      <c r="Y316" t="inlineStr">
        <is>
          <t>50000</t>
        </is>
      </c>
      <c r="Z316" t="inlineStr">
        <is>
          <t>629559</t>
        </is>
      </c>
      <c r="AA316" t="inlineStr">
        <is>
          <t>667067</t>
        </is>
      </c>
      <c r="AB316" t="inlineStr">
        <is>
          <t>153925</t>
        </is>
      </c>
      <c r="AC316" t="inlineStr">
        <is>
          <t>160000</t>
        </is>
      </c>
      <c r="AD316" t="inlineStr">
        <is>
          <t>274072</t>
        </is>
      </c>
      <c r="AE316" t="inlineStr">
        <is>
          <t>290400</t>
        </is>
      </c>
      <c r="AF316" t="inlineStr">
        <is>
          <t>88900</t>
        </is>
      </c>
      <c r="AG316" t="inlineStr">
        <is>
          <t>100000</t>
        </is>
      </c>
      <c r="AH316" t="inlineStr">
        <is>
          <t>129504</t>
        </is>
      </c>
      <c r="AI316" t="inlineStr">
        <is>
          <t>140000</t>
        </is>
      </c>
      <c r="AJ316" t="inlineStr">
        <is>
          <t>44450</t>
        </is>
      </c>
      <c r="AK316" t="inlineStr">
        <is>
          <t>50000</t>
        </is>
      </c>
      <c r="AL316" t="inlineStr">
        <is>
          <t>11517926</t>
        </is>
      </c>
      <c r="AM316" t="inlineStr">
        <is>
          <t>13727988</t>
        </is>
      </c>
      <c r="AN316" t="n">
        <v>2700837</v>
      </c>
      <c r="AO316" t="n">
        <v>3532717</v>
      </c>
      <c r="AP316" t="inlineStr">
        <is>
          <t>3327886</t>
        </is>
      </c>
      <c r="AQ316" t="inlineStr">
        <is>
          <t>5780678</t>
        </is>
      </c>
      <c r="AR316" t="inlineStr">
        <is>
          <t>5783</t>
        </is>
      </c>
      <c r="AS316" t="inlineStr">
        <is>
          <t>9877</t>
        </is>
      </c>
      <c r="AT316" t="inlineStr">
        <is>
          <t>75812</t>
        </is>
      </c>
      <c r="AU316" t="inlineStr">
        <is>
          <t>120000</t>
        </is>
      </c>
      <c r="AV316" t="inlineStr">
        <is>
          <t>167296</t>
        </is>
      </c>
      <c r="AW316" t="inlineStr">
        <is>
          <t>300000</t>
        </is>
      </c>
      <c r="AX316" t="inlineStr">
        <is>
          <t>378159</t>
        </is>
      </c>
      <c r="AY316" t="inlineStr">
        <is>
          <t>626000</t>
        </is>
      </c>
      <c r="AZ316" t="n">
        <v>197.4754239820985</v>
      </c>
      <c r="BA316" t="n">
        <v>-10369271</v>
      </c>
      <c r="BB316" t="n">
        <v>-6655773</v>
      </c>
      <c r="BC316" t="inlineStr">
        <is>
          <t>0</t>
        </is>
      </c>
      <c r="BD316" t="inlineStr">
        <is>
          <t>0</t>
        </is>
      </c>
      <c r="BE316" t="n">
        <v>0</v>
      </c>
      <c r="BF316" t="inlineStr">
        <is>
          <t>143773</t>
        </is>
      </c>
      <c r="BG316" t="inlineStr">
        <is>
          <t>2557064</t>
        </is>
      </c>
      <c r="BH316" t="inlineStr">
        <is>
          <t>238000</t>
        </is>
      </c>
      <c r="BI316" t="inlineStr">
        <is>
          <t>3294717</t>
        </is>
      </c>
    </row>
    <row r="317">
      <c r="A317" t="inlineStr">
        <is>
          <t>Mexico</t>
        </is>
      </c>
      <c r="B317" t="inlineStr">
        <is>
          <t>Salt marsh</t>
        </is>
      </c>
      <c r="C317" t="inlineStr">
        <is>
          <t>Restoration</t>
        </is>
      </c>
      <c r="D317" t="inlineStr">
        <is>
          <t>Planting</t>
        </is>
      </c>
      <c r="E317" t="inlineStr">
        <is>
          <t>Large</t>
        </is>
      </c>
      <c r="F317" t="n">
        <v>1000</v>
      </c>
      <c r="G317" t="inlineStr">
        <is>
          <t>Market price</t>
        </is>
      </c>
      <c r="H317" t="n">
        <v>195179334.5861911</v>
      </c>
      <c r="I317" t="inlineStr">
        <is>
          <t>MEX</t>
        </is>
      </c>
      <c r="J317" t="n">
        <v>500</v>
      </c>
      <c r="K317" t="inlineStr">
        <is>
          <t>Mexico Salt marsh Restoration 1000</t>
        </is>
      </c>
      <c r="L317" t="inlineStr">
        <is>
          <t>30768661</t>
        </is>
      </c>
      <c r="M317" t="inlineStr">
        <is>
          <t>37587010</t>
        </is>
      </c>
      <c r="N317" t="n">
        <v>0.1576430264261024</v>
      </c>
      <c r="O317" t="n">
        <v>0.1925767913887503</v>
      </c>
      <c r="P317" t="inlineStr">
        <is>
          <t>24466944</t>
        </is>
      </c>
      <c r="Q317" t="inlineStr">
        <is>
          <t>28985767</t>
        </is>
      </c>
      <c r="R317" t="inlineStr">
        <is>
          <t>6301717</t>
        </is>
      </c>
      <c r="S317" t="inlineStr">
        <is>
          <t>8601243</t>
        </is>
      </c>
      <c r="T317" t="n">
        <v>10764</v>
      </c>
      <c r="U317" t="n">
        <v>49383</v>
      </c>
      <c r="V317" t="n">
        <v>779</v>
      </c>
      <c r="W317" t="n">
        <v>779</v>
      </c>
      <c r="X317" t="inlineStr">
        <is>
          <t>50000</t>
        </is>
      </c>
      <c r="Y317" t="inlineStr">
        <is>
          <t>50000</t>
        </is>
      </c>
      <c r="Z317" t="inlineStr">
        <is>
          <t>629559</t>
        </is>
      </c>
      <c r="AA317" t="inlineStr">
        <is>
          <t>667067</t>
        </is>
      </c>
      <c r="AB317" t="inlineStr">
        <is>
          <t>153925</t>
        </is>
      </c>
      <c r="AC317" t="inlineStr">
        <is>
          <t>160000</t>
        </is>
      </c>
      <c r="AD317" t="inlineStr">
        <is>
          <t>274072</t>
        </is>
      </c>
      <c r="AE317" t="inlineStr">
        <is>
          <t>290400</t>
        </is>
      </c>
      <c r="AF317" t="inlineStr">
        <is>
          <t>88900</t>
        </is>
      </c>
      <c r="AG317" t="inlineStr">
        <is>
          <t>100000</t>
        </is>
      </c>
      <c r="AH317" t="inlineStr">
        <is>
          <t>129504</t>
        </is>
      </c>
      <c r="AI317" t="inlineStr">
        <is>
          <t>140000</t>
        </is>
      </c>
      <c r="AJ317" t="inlineStr">
        <is>
          <t>44450</t>
        </is>
      </c>
      <c r="AK317" t="inlineStr">
        <is>
          <t>50000</t>
        </is>
      </c>
      <c r="AL317" t="inlineStr">
        <is>
          <t>23096534</t>
        </is>
      </c>
      <c r="AM317" t="inlineStr">
        <is>
          <t>27528300</t>
        </is>
      </c>
      <c r="AN317" t="n">
        <v>5271372</v>
      </c>
      <c r="AO317" t="n">
        <v>6844792</v>
      </c>
      <c r="AP317" t="inlineStr">
        <is>
          <t>404452</t>
        </is>
      </c>
      <c r="AQ317" t="inlineStr">
        <is>
          <t>702550</t>
        </is>
      </c>
      <c r="AR317" t="inlineStr">
        <is>
          <t>4626</t>
        </is>
      </c>
      <c r="AS317" t="inlineStr">
        <is>
          <t>7901</t>
        </is>
      </c>
      <c r="AT317" t="inlineStr">
        <is>
          <t>75812</t>
        </is>
      </c>
      <c r="AU317" t="inlineStr">
        <is>
          <t>120000</t>
        </is>
      </c>
      <c r="AV317" t="inlineStr">
        <is>
          <t>167296</t>
        </is>
      </c>
      <c r="AW317" t="inlineStr">
        <is>
          <t>300000</t>
        </is>
      </c>
      <c r="AX317" t="inlineStr">
        <is>
          <t>378159</t>
        </is>
      </c>
      <c r="AY317" t="inlineStr">
        <is>
          <t>626000</t>
        </is>
      </c>
      <c r="AZ317" t="n">
        <v>30</v>
      </c>
      <c r="BA317" t="n">
        <v>-8601243</v>
      </c>
      <c r="BB317" t="n">
        <v>-6301717</v>
      </c>
      <c r="BC317" t="inlineStr">
        <is>
          <t>0</t>
        </is>
      </c>
      <c r="BD317" t="inlineStr">
        <is>
          <t>0</t>
        </is>
      </c>
      <c r="BE317" t="n">
        <v>0</v>
      </c>
      <c r="BF317" t="inlineStr">
        <is>
          <t>143773</t>
        </is>
      </c>
      <c r="BG317" t="inlineStr">
        <is>
          <t>5127599</t>
        </is>
      </c>
      <c r="BH317" t="inlineStr">
        <is>
          <t>238000</t>
        </is>
      </c>
      <c r="BI317" t="inlineStr">
        <is>
          <t>6606792</t>
        </is>
      </c>
    </row>
    <row r="318">
      <c r="A318" t="inlineStr">
        <is>
          <t>Mexico</t>
        </is>
      </c>
      <c r="B318" t="inlineStr">
        <is>
          <t>Salt marsh</t>
        </is>
      </c>
      <c r="C318" t="inlineStr">
        <is>
          <t>Restoration</t>
        </is>
      </c>
      <c r="D318" t="inlineStr">
        <is>
          <t>Hydrology</t>
        </is>
      </c>
      <c r="E318" t="inlineStr">
        <is>
          <t>Large</t>
        </is>
      </c>
      <c r="F318" t="n">
        <v>1000</v>
      </c>
      <c r="G318" t="inlineStr">
        <is>
          <t>Market price</t>
        </is>
      </c>
      <c r="H318" t="n">
        <v>195179334.5861911</v>
      </c>
      <c r="I318" t="inlineStr">
        <is>
          <t>MEX</t>
        </is>
      </c>
      <c r="J318" t="n">
        <v>500</v>
      </c>
      <c r="K318" t="inlineStr">
        <is>
          <t>Mexico Salt marsh Restoration 1000</t>
        </is>
      </c>
      <c r="L318" t="inlineStr">
        <is>
          <t>7378480</t>
        </is>
      </c>
      <c r="M318" t="inlineStr">
        <is>
          <t>9352165</t>
        </is>
      </c>
      <c r="N318" t="n">
        <v>0.03780359235081657</v>
      </c>
      <c r="O318" t="n">
        <v>0.04791575409265519</v>
      </c>
      <c r="P318" t="inlineStr">
        <is>
          <t>5242467</t>
        </is>
      </c>
      <c r="Q318" t="inlineStr">
        <is>
          <t>6072495</t>
        </is>
      </c>
      <c r="R318" t="inlineStr">
        <is>
          <t>2136012</t>
        </is>
      </c>
      <c r="S318" t="inlineStr">
        <is>
          <t>3279670</t>
        </is>
      </c>
      <c r="T318" t="n">
        <v>10764</v>
      </c>
      <c r="U318" t="n">
        <v>61728</v>
      </c>
      <c r="V318" t="n">
        <v>149</v>
      </c>
      <c r="W318" t="n">
        <v>149</v>
      </c>
      <c r="X318" t="inlineStr">
        <is>
          <t>50000</t>
        </is>
      </c>
      <c r="Y318" t="inlineStr">
        <is>
          <t>50000</t>
        </is>
      </c>
      <c r="Z318" t="inlineStr">
        <is>
          <t>629559</t>
        </is>
      </c>
      <c r="AA318" t="inlineStr">
        <is>
          <t>667067</t>
        </is>
      </c>
      <c r="AB318" t="inlineStr">
        <is>
          <t>153925</t>
        </is>
      </c>
      <c r="AC318" t="inlineStr">
        <is>
          <t>160000</t>
        </is>
      </c>
      <c r="AD318" t="inlineStr">
        <is>
          <t>274072</t>
        </is>
      </c>
      <c r="AE318" t="inlineStr">
        <is>
          <t>290400</t>
        </is>
      </c>
      <c r="AF318" t="inlineStr">
        <is>
          <t>88900</t>
        </is>
      </c>
      <c r="AG318" t="inlineStr">
        <is>
          <t>100000</t>
        </is>
      </c>
      <c r="AH318" t="inlineStr">
        <is>
          <t>129504</t>
        </is>
      </c>
      <c r="AI318" t="inlineStr">
        <is>
          <t>140000</t>
        </is>
      </c>
      <c r="AJ318" t="inlineStr">
        <is>
          <t>44450</t>
        </is>
      </c>
      <c r="AK318" t="inlineStr">
        <is>
          <t>50000</t>
        </is>
      </c>
      <c r="AL318" t="inlineStr">
        <is>
          <t>3872058</t>
        </is>
      </c>
      <c r="AM318" t="inlineStr">
        <is>
          <t>4615028</t>
        </is>
      </c>
      <c r="AN318" t="n">
        <v>1003398</v>
      </c>
      <c r="AO318" t="n">
        <v>1345607</v>
      </c>
      <c r="AP318" t="inlineStr">
        <is>
          <t>505565</t>
        </is>
      </c>
      <c r="AQ318" t="inlineStr">
        <is>
          <t>878187</t>
        </is>
      </c>
      <c r="AR318" t="inlineStr">
        <is>
          <t>5783</t>
        </is>
      </c>
      <c r="AS318" t="inlineStr">
        <is>
          <t>9877</t>
        </is>
      </c>
      <c r="AT318" t="inlineStr">
        <is>
          <t>75812</t>
        </is>
      </c>
      <c r="AU318" t="inlineStr">
        <is>
          <t>120000</t>
        </is>
      </c>
      <c r="AV318" t="inlineStr">
        <is>
          <t>167296</t>
        </is>
      </c>
      <c r="AW318" t="inlineStr">
        <is>
          <t>300000</t>
        </is>
      </c>
      <c r="AX318" t="inlineStr">
        <is>
          <t>378159</t>
        </is>
      </c>
      <c r="AY318" t="inlineStr">
        <is>
          <t>626000</t>
        </is>
      </c>
      <c r="AZ318" t="n">
        <v>30</v>
      </c>
      <c r="BA318" t="n">
        <v>-3279670</v>
      </c>
      <c r="BB318" t="n">
        <v>-2136012</v>
      </c>
      <c r="BC318" t="inlineStr">
        <is>
          <t>0</t>
        </is>
      </c>
      <c r="BD318" t="inlineStr">
        <is>
          <t>0</t>
        </is>
      </c>
      <c r="BE318" t="n">
        <v>0</v>
      </c>
      <c r="BF318" t="inlineStr">
        <is>
          <t>143773</t>
        </is>
      </c>
      <c r="BG318" t="inlineStr">
        <is>
          <t>859625</t>
        </is>
      </c>
      <c r="BH318" t="inlineStr">
        <is>
          <t>238000</t>
        </is>
      </c>
      <c r="BI318" t="inlineStr">
        <is>
          <t>1107607</t>
        </is>
      </c>
    </row>
    <row r="319">
      <c r="A319" t="inlineStr">
        <is>
          <t>Mexico</t>
        </is>
      </c>
      <c r="B319" t="inlineStr">
        <is>
          <t>Salt marsh</t>
        </is>
      </c>
      <c r="C319" t="inlineStr">
        <is>
          <t>Restoration</t>
        </is>
      </c>
      <c r="D319" t="inlineStr">
        <is>
          <t>Hybrid</t>
        </is>
      </c>
      <c r="E319" t="inlineStr">
        <is>
          <t>Large</t>
        </is>
      </c>
      <c r="F319" t="n">
        <v>1000</v>
      </c>
      <c r="G319" t="inlineStr">
        <is>
          <t>Market price</t>
        </is>
      </c>
      <c r="H319" t="n">
        <v>195179334.5861911</v>
      </c>
      <c r="I319" t="inlineStr">
        <is>
          <t>MEX</t>
        </is>
      </c>
      <c r="J319" t="n">
        <v>500</v>
      </c>
      <c r="K319" t="inlineStr">
        <is>
          <t>Mexico Salt marsh Restoration 1000</t>
        </is>
      </c>
      <c r="L319" t="inlineStr">
        <is>
          <t>16721787</t>
        </is>
      </c>
      <c r="M319" t="inlineStr">
        <is>
          <t>20652235</t>
        </is>
      </c>
      <c r="N319" t="n">
        <v>0.08567396254041265</v>
      </c>
      <c r="O319" t="n">
        <v>0.1058115862715988</v>
      </c>
      <c r="P319" t="inlineStr">
        <is>
          <t>12888336</t>
        </is>
      </c>
      <c r="Q319" t="inlineStr">
        <is>
          <t>15185454</t>
        </is>
      </c>
      <c r="R319" t="inlineStr">
        <is>
          <t>3833451</t>
        </is>
      </c>
      <c r="S319" t="inlineStr">
        <is>
          <t>5466780</t>
        </is>
      </c>
      <c r="T319" t="n">
        <v>10764</v>
      </c>
      <c r="U319" t="n">
        <v>61728</v>
      </c>
      <c r="V319" t="n">
        <v>339</v>
      </c>
      <c r="W319" t="n">
        <v>339</v>
      </c>
      <c r="X319" t="inlineStr">
        <is>
          <t>50000</t>
        </is>
      </c>
      <c r="Y319" t="inlineStr">
        <is>
          <t>50000</t>
        </is>
      </c>
      <c r="Z319" t="inlineStr">
        <is>
          <t>629559</t>
        </is>
      </c>
      <c r="AA319" t="inlineStr">
        <is>
          <t>667067</t>
        </is>
      </c>
      <c r="AB319" t="inlineStr">
        <is>
          <t>153925</t>
        </is>
      </c>
      <c r="AC319" t="inlineStr">
        <is>
          <t>160000</t>
        </is>
      </c>
      <c r="AD319" t="inlineStr">
        <is>
          <t>274072</t>
        </is>
      </c>
      <c r="AE319" t="inlineStr">
        <is>
          <t>290400</t>
        </is>
      </c>
      <c r="AF319" t="inlineStr">
        <is>
          <t>88900</t>
        </is>
      </c>
      <c r="AG319" t="inlineStr">
        <is>
          <t>100000</t>
        </is>
      </c>
      <c r="AH319" t="inlineStr">
        <is>
          <t>129504</t>
        </is>
      </c>
      <c r="AI319" t="inlineStr">
        <is>
          <t>140000</t>
        </is>
      </c>
      <c r="AJ319" t="inlineStr">
        <is>
          <t>44450</t>
        </is>
      </c>
      <c r="AK319" t="inlineStr">
        <is>
          <t>50000</t>
        </is>
      </c>
      <c r="AL319" t="inlineStr">
        <is>
          <t>11517926</t>
        </is>
      </c>
      <c r="AM319" t="inlineStr">
        <is>
          <t>13727988</t>
        </is>
      </c>
      <c r="AN319" t="n">
        <v>2700837</v>
      </c>
      <c r="AO319" t="n">
        <v>3532717</v>
      </c>
      <c r="AP319" t="inlineStr">
        <is>
          <t>505565</t>
        </is>
      </c>
      <c r="AQ319" t="inlineStr">
        <is>
          <t>878187</t>
        </is>
      </c>
      <c r="AR319" t="inlineStr">
        <is>
          <t>5783</t>
        </is>
      </c>
      <c r="AS319" t="inlineStr">
        <is>
          <t>9877</t>
        </is>
      </c>
      <c r="AT319" t="inlineStr">
        <is>
          <t>75812</t>
        </is>
      </c>
      <c r="AU319" t="inlineStr">
        <is>
          <t>120000</t>
        </is>
      </c>
      <c r="AV319" t="inlineStr">
        <is>
          <t>167296</t>
        </is>
      </c>
      <c r="AW319" t="inlineStr">
        <is>
          <t>300000</t>
        </is>
      </c>
      <c r="AX319" t="inlineStr">
        <is>
          <t>378159</t>
        </is>
      </c>
      <c r="AY319" t="inlineStr">
        <is>
          <t>626000</t>
        </is>
      </c>
      <c r="AZ319" t="n">
        <v>30</v>
      </c>
      <c r="BA319" t="n">
        <v>-5466780</v>
      </c>
      <c r="BB319" t="n">
        <v>-3833451</v>
      </c>
      <c r="BC319" t="inlineStr">
        <is>
          <t>0</t>
        </is>
      </c>
      <c r="BD319" t="inlineStr">
        <is>
          <t>0</t>
        </is>
      </c>
      <c r="BE319" t="n">
        <v>0</v>
      </c>
      <c r="BF319" t="inlineStr">
        <is>
          <t>143773</t>
        </is>
      </c>
      <c r="BG319" t="inlineStr">
        <is>
          <t>2557064</t>
        </is>
      </c>
      <c r="BH319" t="inlineStr">
        <is>
          <t>238000</t>
        </is>
      </c>
      <c r="BI319" t="inlineStr">
        <is>
          <t>3294717</t>
        </is>
      </c>
    </row>
    <row r="320">
      <c r="A320" t="inlineStr">
        <is>
          <t>Mexico</t>
        </is>
      </c>
      <c r="B320" t="inlineStr">
        <is>
          <t>Salt marsh</t>
        </is>
      </c>
      <c r="C320" t="inlineStr">
        <is>
          <t>Conservation</t>
        </is>
      </c>
      <c r="D320" t="inlineStr"/>
      <c r="E320" t="inlineStr">
        <is>
          <t>Small</t>
        </is>
      </c>
      <c r="F320" t="n">
        <v>800</v>
      </c>
      <c r="G320" t="inlineStr">
        <is>
          <t>Opex breakeven</t>
        </is>
      </c>
      <c r="H320" t="n">
        <v>195179334.5861911</v>
      </c>
      <c r="I320" t="inlineStr">
        <is>
          <t>MEX</t>
        </is>
      </c>
      <c r="J320" t="n">
        <v>4000</v>
      </c>
      <c r="K320" t="inlineStr">
        <is>
          <t>Mexico Salt marsh Conservation 800</t>
        </is>
      </c>
      <c r="L320" t="inlineStr">
        <is>
          <t>2823748</t>
        </is>
      </c>
      <c r="M320" t="inlineStr">
        <is>
          <t>4125782</t>
        </is>
      </c>
      <c r="N320" t="n">
        <v>0.01446745377007644</v>
      </c>
      <c r="O320" t="n">
        <v>0.02113841615838719</v>
      </c>
      <c r="P320" t="inlineStr">
        <is>
          <t>1293447</t>
        </is>
      </c>
      <c r="Q320" t="inlineStr">
        <is>
          <t>1377467</t>
        </is>
      </c>
      <c r="R320" t="inlineStr">
        <is>
          <t>1530301</t>
        </is>
      </c>
      <c r="S320" t="inlineStr">
        <is>
          <t>2748316</t>
        </is>
      </c>
      <c r="T320" t="n">
        <v>9731</v>
      </c>
      <c r="U320" t="n">
        <v>1302</v>
      </c>
      <c r="V320" t="n">
        <v>2711</v>
      </c>
      <c r="W320" t="n">
        <v>2711</v>
      </c>
      <c r="X320" t="inlineStr">
        <is>
          <t>50000</t>
        </is>
      </c>
      <c r="Y320" t="inlineStr">
        <is>
          <t>50000</t>
        </is>
      </c>
      <c r="Z320" t="inlineStr">
        <is>
          <t>629559</t>
        </is>
      </c>
      <c r="AA320" t="inlineStr">
        <is>
          <t>667067</t>
        </is>
      </c>
      <c r="AB320" t="inlineStr">
        <is>
          <t>76963</t>
        </is>
      </c>
      <c r="AC320" t="inlineStr">
        <is>
          <t>80000</t>
        </is>
      </c>
      <c r="AD320" t="inlineStr">
        <is>
          <t>274072</t>
        </is>
      </c>
      <c r="AE320" t="inlineStr">
        <is>
          <t>290400</t>
        </is>
      </c>
      <c r="AF320" t="inlineStr">
        <is>
          <t>88900</t>
        </is>
      </c>
      <c r="AG320" t="inlineStr">
        <is>
          <t>100000</t>
        </is>
      </c>
      <c r="AH320" t="inlineStr">
        <is>
          <t>129504</t>
        </is>
      </c>
      <c r="AI320" t="inlineStr">
        <is>
          <t>140000</t>
        </is>
      </c>
      <c r="AJ320" t="inlineStr">
        <is>
          <t>44450</t>
        </is>
      </c>
      <c r="AK320" t="inlineStr">
        <is>
          <t>50000</t>
        </is>
      </c>
      <c r="AL320" t="inlineStr">
        <is>
          <t>0</t>
        </is>
      </c>
      <c r="AM320" t="inlineStr">
        <is>
          <t>0</t>
        </is>
      </c>
      <c r="AN320" t="n">
        <v>143773</v>
      </c>
      <c r="AO320" t="n">
        <v>238000</v>
      </c>
      <c r="AP320" t="inlineStr">
        <is>
          <t>765150</t>
        </is>
      </c>
      <c r="AQ320" t="inlineStr">
        <is>
          <t>1464107</t>
        </is>
      </c>
      <c r="AR320" t="inlineStr">
        <is>
          <t>110</t>
        </is>
      </c>
      <c r="AS320" t="inlineStr">
        <is>
          <t>208</t>
        </is>
      </c>
      <c r="AT320" t="inlineStr">
        <is>
          <t>75812</t>
        </is>
      </c>
      <c r="AU320" t="inlineStr">
        <is>
          <t>120000</t>
        </is>
      </c>
      <c r="AV320" t="inlineStr">
        <is>
          <t>167296</t>
        </is>
      </c>
      <c r="AW320" t="inlineStr">
        <is>
          <t>300000</t>
        </is>
      </c>
      <c r="AX320" t="inlineStr">
        <is>
          <t>378159</t>
        </is>
      </c>
      <c r="AY320" t="inlineStr">
        <is>
          <t>626000</t>
        </is>
      </c>
      <c r="AZ320" t="n">
        <v>2288.36094063673</v>
      </c>
      <c r="BA320" t="n">
        <v>-2748316</v>
      </c>
      <c r="BB320" t="n">
        <v>-1530301</v>
      </c>
      <c r="BC320" t="inlineStr">
        <is>
          <t>0</t>
        </is>
      </c>
      <c r="BD320" t="inlineStr">
        <is>
          <t>0</t>
        </is>
      </c>
      <c r="BE320" t="n">
        <v>0</v>
      </c>
      <c r="BF320" t="inlineStr">
        <is>
          <t>143773</t>
        </is>
      </c>
      <c r="BG320" t="inlineStr">
        <is>
          <t>0</t>
        </is>
      </c>
      <c r="BH320" t="inlineStr">
        <is>
          <t>238000</t>
        </is>
      </c>
      <c r="BI320" t="inlineStr">
        <is>
          <t>0</t>
        </is>
      </c>
    </row>
    <row r="321">
      <c r="A321" t="inlineStr">
        <is>
          <t>Mexico</t>
        </is>
      </c>
      <c r="B321" t="inlineStr">
        <is>
          <t>Salt marsh</t>
        </is>
      </c>
      <c r="C321" t="inlineStr">
        <is>
          <t>Conservation</t>
        </is>
      </c>
      <c r="D321" t="inlineStr"/>
      <c r="E321" t="inlineStr">
        <is>
          <t>Small</t>
        </is>
      </c>
      <c r="F321" t="n">
        <v>800</v>
      </c>
      <c r="G321" t="inlineStr">
        <is>
          <t>Market price</t>
        </is>
      </c>
      <c r="H321" t="n">
        <v>195179334.5861911</v>
      </c>
      <c r="I321" t="inlineStr">
        <is>
          <t>MEX</t>
        </is>
      </c>
      <c r="J321" t="n">
        <v>4000</v>
      </c>
      <c r="K321" t="inlineStr">
        <is>
          <t>Mexico Salt marsh Conservation 800</t>
        </is>
      </c>
      <c r="L321" t="inlineStr">
        <is>
          <t>2068628</t>
        </is>
      </c>
      <c r="M321" t="inlineStr">
        <is>
          <t>2680869</t>
        </is>
      </c>
      <c r="N321" t="n">
        <v>0.01059860155987208</v>
      </c>
      <c r="O321" t="n">
        <v>0.01373541418041944</v>
      </c>
      <c r="P321" t="inlineStr">
        <is>
          <t>1293447</t>
        </is>
      </c>
      <c r="Q321" t="inlineStr">
        <is>
          <t>1377467</t>
        </is>
      </c>
      <c r="R321" t="inlineStr">
        <is>
          <t>775181</t>
        </is>
      </c>
      <c r="S321" t="inlineStr">
        <is>
          <t>1303402</t>
        </is>
      </c>
      <c r="T321" t="n">
        <v>9731</v>
      </c>
      <c r="U321" t="n">
        <v>1302</v>
      </c>
      <c r="V321" t="n">
        <v>1986</v>
      </c>
      <c r="W321" t="n">
        <v>1986</v>
      </c>
      <c r="X321" t="inlineStr">
        <is>
          <t>50000</t>
        </is>
      </c>
      <c r="Y321" t="inlineStr">
        <is>
          <t>50000</t>
        </is>
      </c>
      <c r="Z321" t="inlineStr">
        <is>
          <t>629559</t>
        </is>
      </c>
      <c r="AA321" t="inlineStr">
        <is>
          <t>667067</t>
        </is>
      </c>
      <c r="AB321" t="inlineStr">
        <is>
          <t>76963</t>
        </is>
      </c>
      <c r="AC321" t="inlineStr">
        <is>
          <t>80000</t>
        </is>
      </c>
      <c r="AD321" t="inlineStr">
        <is>
          <t>274072</t>
        </is>
      </c>
      <c r="AE321" t="inlineStr">
        <is>
          <t>290400</t>
        </is>
      </c>
      <c r="AF321" t="inlineStr">
        <is>
          <t>88900</t>
        </is>
      </c>
      <c r="AG321" t="inlineStr">
        <is>
          <t>100000</t>
        </is>
      </c>
      <c r="AH321" t="inlineStr">
        <is>
          <t>129504</t>
        </is>
      </c>
      <c r="AI321" t="inlineStr">
        <is>
          <t>140000</t>
        </is>
      </c>
      <c r="AJ321" t="inlineStr">
        <is>
          <t>44450</t>
        </is>
      </c>
      <c r="AK321" t="inlineStr">
        <is>
          <t>50000</t>
        </is>
      </c>
      <c r="AL321" t="inlineStr">
        <is>
          <t>0</t>
        </is>
      </c>
      <c r="AM321" t="inlineStr">
        <is>
          <t>0</t>
        </is>
      </c>
      <c r="AN321" t="n">
        <v>143773</v>
      </c>
      <c r="AO321" t="n">
        <v>238000</v>
      </c>
      <c r="AP321" t="inlineStr">
        <is>
          <t>10031</t>
        </is>
      </c>
      <c r="AQ321" t="inlineStr">
        <is>
          <t>19194</t>
        </is>
      </c>
      <c r="AR321" t="inlineStr">
        <is>
          <t>110</t>
        </is>
      </c>
      <c r="AS321" t="inlineStr">
        <is>
          <t>208</t>
        </is>
      </c>
      <c r="AT321" t="inlineStr">
        <is>
          <t>75812</t>
        </is>
      </c>
      <c r="AU321" t="inlineStr">
        <is>
          <t>120000</t>
        </is>
      </c>
      <c r="AV321" t="inlineStr">
        <is>
          <t>167296</t>
        </is>
      </c>
      <c r="AW321" t="inlineStr">
        <is>
          <t>300000</t>
        </is>
      </c>
      <c r="AX321" t="inlineStr">
        <is>
          <t>378159</t>
        </is>
      </c>
      <c r="AY321" t="inlineStr">
        <is>
          <t>626000</t>
        </is>
      </c>
      <c r="AZ321" t="n">
        <v>30</v>
      </c>
      <c r="BA321" t="n">
        <v>-1303402</v>
      </c>
      <c r="BB321" t="n">
        <v>-775181</v>
      </c>
      <c r="BC321" t="inlineStr">
        <is>
          <t>0</t>
        </is>
      </c>
      <c r="BD321" t="inlineStr">
        <is>
          <t>0</t>
        </is>
      </c>
      <c r="BE321" t="n">
        <v>0</v>
      </c>
      <c r="BF321" t="inlineStr">
        <is>
          <t>143773</t>
        </is>
      </c>
      <c r="BG321" t="inlineStr">
        <is>
          <t>0</t>
        </is>
      </c>
      <c r="BH321" t="inlineStr">
        <is>
          <t>238000</t>
        </is>
      </c>
      <c r="BI321" t="inlineStr">
        <is>
          <t>0</t>
        </is>
      </c>
    </row>
    <row r="322">
      <c r="A322" t="inlineStr">
        <is>
          <t>Mexico</t>
        </is>
      </c>
      <c r="B322" t="inlineStr">
        <is>
          <t>Salt marsh</t>
        </is>
      </c>
      <c r="C322" t="inlineStr">
        <is>
          <t>Conservation</t>
        </is>
      </c>
      <c r="D322" t="inlineStr"/>
      <c r="E322" t="inlineStr">
        <is>
          <t>Medium</t>
        </is>
      </c>
      <c r="F322" t="n">
        <v>4000</v>
      </c>
      <c r="G322" t="inlineStr">
        <is>
          <t>Opex breakeven</t>
        </is>
      </c>
      <c r="H322" t="n">
        <v>195179334.5861911</v>
      </c>
      <c r="I322" t="inlineStr">
        <is>
          <t>MEX</t>
        </is>
      </c>
      <c r="J322" t="n">
        <v>4000</v>
      </c>
      <c r="K322" t="inlineStr">
        <is>
          <t>Mexico Salt marsh Conservation 4000</t>
        </is>
      </c>
      <c r="L322" t="inlineStr">
        <is>
          <t>2824631</t>
        </is>
      </c>
      <c r="M322" t="inlineStr">
        <is>
          <t>4127460</t>
        </is>
      </c>
      <c r="N322" t="n">
        <v>0.01447197781460129</v>
      </c>
      <c r="O322" t="n">
        <v>0.02114701338003239</v>
      </c>
      <c r="P322" t="inlineStr">
        <is>
          <t>1293447</t>
        </is>
      </c>
      <c r="Q322" t="inlineStr">
        <is>
          <t>1377467</t>
        </is>
      </c>
      <c r="R322" t="inlineStr">
        <is>
          <t>1531184</t>
        </is>
      </c>
      <c r="S322" t="inlineStr">
        <is>
          <t>2749994</t>
        </is>
      </c>
      <c r="T322" t="n">
        <v>9731</v>
      </c>
      <c r="U322" t="n">
        <v>6509</v>
      </c>
      <c r="V322" t="n">
        <v>542</v>
      </c>
      <c r="W322" t="n">
        <v>542</v>
      </c>
      <c r="X322" t="inlineStr">
        <is>
          <t>50000</t>
        </is>
      </c>
      <c r="Y322" t="inlineStr">
        <is>
          <t>50000</t>
        </is>
      </c>
      <c r="Z322" t="inlineStr">
        <is>
          <t>629559</t>
        </is>
      </c>
      <c r="AA322" t="inlineStr">
        <is>
          <t>667067</t>
        </is>
      </c>
      <c r="AB322" t="inlineStr">
        <is>
          <t>76963</t>
        </is>
      </c>
      <c r="AC322" t="inlineStr">
        <is>
          <t>80000</t>
        </is>
      </c>
      <c r="AD322" t="inlineStr">
        <is>
          <t>274072</t>
        </is>
      </c>
      <c r="AE322" t="inlineStr">
        <is>
          <t>290400</t>
        </is>
      </c>
      <c r="AF322" t="inlineStr">
        <is>
          <t>88900</t>
        </is>
      </c>
      <c r="AG322" t="inlineStr">
        <is>
          <t>100000</t>
        </is>
      </c>
      <c r="AH322" t="inlineStr">
        <is>
          <t>129504</t>
        </is>
      </c>
      <c r="AI322" t="inlineStr">
        <is>
          <t>140000</t>
        </is>
      </c>
      <c r="AJ322" t="inlineStr">
        <is>
          <t>44450</t>
        </is>
      </c>
      <c r="AK322" t="inlineStr">
        <is>
          <t>50000</t>
        </is>
      </c>
      <c r="AL322" t="inlineStr">
        <is>
          <t>0</t>
        </is>
      </c>
      <c r="AM322" t="inlineStr">
        <is>
          <t>0</t>
        </is>
      </c>
      <c r="AN322" t="n">
        <v>143773</v>
      </c>
      <c r="AO322" t="n">
        <v>238000</v>
      </c>
      <c r="AP322" t="inlineStr">
        <is>
          <t>765592</t>
        </is>
      </c>
      <c r="AQ322" t="inlineStr">
        <is>
          <t>1464952</t>
        </is>
      </c>
      <c r="AR322" t="inlineStr">
        <is>
          <t>552</t>
        </is>
      </c>
      <c r="AS322" t="inlineStr">
        <is>
          <t>1041</t>
        </is>
      </c>
      <c r="AT322" t="inlineStr">
        <is>
          <t>75812</t>
        </is>
      </c>
      <c r="AU322" t="inlineStr">
        <is>
          <t>120000</t>
        </is>
      </c>
      <c r="AV322" t="inlineStr">
        <is>
          <t>167296</t>
        </is>
      </c>
      <c r="AW322" t="inlineStr">
        <is>
          <t>300000</t>
        </is>
      </c>
      <c r="AX322" t="inlineStr">
        <is>
          <t>378159</t>
        </is>
      </c>
      <c r="AY322" t="inlineStr">
        <is>
          <t>626000</t>
        </is>
      </c>
      <c r="AZ322" t="n">
        <v>457.9363049528977</v>
      </c>
      <c r="BA322" t="n">
        <v>-2749994</v>
      </c>
      <c r="BB322" t="n">
        <v>-1531184</v>
      </c>
      <c r="BC322" t="inlineStr">
        <is>
          <t>0</t>
        </is>
      </c>
      <c r="BD322" t="inlineStr">
        <is>
          <t>0</t>
        </is>
      </c>
      <c r="BE322" t="n">
        <v>0</v>
      </c>
      <c r="BF322" t="inlineStr">
        <is>
          <t>143773</t>
        </is>
      </c>
      <c r="BG322" t="inlineStr">
        <is>
          <t>0</t>
        </is>
      </c>
      <c r="BH322" t="inlineStr">
        <is>
          <t>238000</t>
        </is>
      </c>
      <c r="BI322" t="inlineStr">
        <is>
          <t>0</t>
        </is>
      </c>
    </row>
    <row r="323">
      <c r="A323" t="inlineStr">
        <is>
          <t>Mexico</t>
        </is>
      </c>
      <c r="B323" t="inlineStr">
        <is>
          <t>Salt marsh</t>
        </is>
      </c>
      <c r="C323" t="inlineStr">
        <is>
          <t>Conservation</t>
        </is>
      </c>
      <c r="D323" t="inlineStr"/>
      <c r="E323" t="inlineStr">
        <is>
          <t>Medium</t>
        </is>
      </c>
      <c r="F323" t="n">
        <v>4000</v>
      </c>
      <c r="G323" t="inlineStr">
        <is>
          <t>Market price</t>
        </is>
      </c>
      <c r="H323" t="n">
        <v>195179334.5861911</v>
      </c>
      <c r="I323" t="inlineStr">
        <is>
          <t>MEX</t>
        </is>
      </c>
      <c r="J323" t="n">
        <v>4000</v>
      </c>
      <c r="K323" t="inlineStr">
        <is>
          <t>Mexico Salt marsh Conservation 4000</t>
        </is>
      </c>
      <c r="L323" t="inlineStr">
        <is>
          <t>2109194</t>
        </is>
      </c>
      <c r="M323" t="inlineStr">
        <is>
          <t>2758479</t>
        </is>
      </c>
      <c r="N323" t="n">
        <v>0.01080644118636741</v>
      </c>
      <c r="O323" t="n">
        <v>0.014133048490243</v>
      </c>
      <c r="P323" t="inlineStr">
        <is>
          <t>1293447</t>
        </is>
      </c>
      <c r="Q323" t="inlineStr">
        <is>
          <t>1377467</t>
        </is>
      </c>
      <c r="R323" t="inlineStr">
        <is>
          <t>815747</t>
        </is>
      </c>
      <c r="S323" t="inlineStr">
        <is>
          <t>1381012</t>
        </is>
      </c>
      <c r="T323" t="n">
        <v>9731</v>
      </c>
      <c r="U323" t="n">
        <v>6509</v>
      </c>
      <c r="V323" t="n">
        <v>405</v>
      </c>
      <c r="W323" t="n">
        <v>405</v>
      </c>
      <c r="X323" t="inlineStr">
        <is>
          <t>50000</t>
        </is>
      </c>
      <c r="Y323" t="inlineStr">
        <is>
          <t>50000</t>
        </is>
      </c>
      <c r="Z323" t="inlineStr">
        <is>
          <t>629559</t>
        </is>
      </c>
      <c r="AA323" t="inlineStr">
        <is>
          <t>667067</t>
        </is>
      </c>
      <c r="AB323" t="inlineStr">
        <is>
          <t>76963</t>
        </is>
      </c>
      <c r="AC323" t="inlineStr">
        <is>
          <t>80000</t>
        </is>
      </c>
      <c r="AD323" t="inlineStr">
        <is>
          <t>274072</t>
        </is>
      </c>
      <c r="AE323" t="inlineStr">
        <is>
          <t>290400</t>
        </is>
      </c>
      <c r="AF323" t="inlineStr">
        <is>
          <t>88900</t>
        </is>
      </c>
      <c r="AG323" t="inlineStr">
        <is>
          <t>100000</t>
        </is>
      </c>
      <c r="AH323" t="inlineStr">
        <is>
          <t>129504</t>
        </is>
      </c>
      <c r="AI323" t="inlineStr">
        <is>
          <t>140000</t>
        </is>
      </c>
      <c r="AJ323" t="inlineStr">
        <is>
          <t>44450</t>
        </is>
      </c>
      <c r="AK323" t="inlineStr">
        <is>
          <t>50000</t>
        </is>
      </c>
      <c r="AL323" t="inlineStr">
        <is>
          <t>0</t>
        </is>
      </c>
      <c r="AM323" t="inlineStr">
        <is>
          <t>0</t>
        </is>
      </c>
      <c r="AN323" t="n">
        <v>143773</v>
      </c>
      <c r="AO323" t="n">
        <v>238000</v>
      </c>
      <c r="AP323" t="inlineStr">
        <is>
          <t>50155</t>
        </is>
      </c>
      <c r="AQ323" t="inlineStr">
        <is>
          <t>95971</t>
        </is>
      </c>
      <c r="AR323" t="inlineStr">
        <is>
          <t>552</t>
        </is>
      </c>
      <c r="AS323" t="inlineStr">
        <is>
          <t>1041</t>
        </is>
      </c>
      <c r="AT323" t="inlineStr">
        <is>
          <t>75812</t>
        </is>
      </c>
      <c r="AU323" t="inlineStr">
        <is>
          <t>120000</t>
        </is>
      </c>
      <c r="AV323" t="inlineStr">
        <is>
          <t>167296</t>
        </is>
      </c>
      <c r="AW323" t="inlineStr">
        <is>
          <t>300000</t>
        </is>
      </c>
      <c r="AX323" t="inlineStr">
        <is>
          <t>378159</t>
        </is>
      </c>
      <c r="AY323" t="inlineStr">
        <is>
          <t>626000</t>
        </is>
      </c>
      <c r="AZ323" t="n">
        <v>30</v>
      </c>
      <c r="BA323" t="n">
        <v>-1381012</v>
      </c>
      <c r="BB323" t="n">
        <v>-815747</v>
      </c>
      <c r="BC323" t="inlineStr">
        <is>
          <t>0</t>
        </is>
      </c>
      <c r="BD323" t="inlineStr">
        <is>
          <t>0</t>
        </is>
      </c>
      <c r="BE323" t="n">
        <v>0</v>
      </c>
      <c r="BF323" t="inlineStr">
        <is>
          <t>143773</t>
        </is>
      </c>
      <c r="BG323" t="inlineStr">
        <is>
          <t>0</t>
        </is>
      </c>
      <c r="BH323" t="inlineStr">
        <is>
          <t>238000</t>
        </is>
      </c>
      <c r="BI323" t="inlineStr">
        <is>
          <t>0</t>
        </is>
      </c>
    </row>
    <row r="324">
      <c r="A324" t="inlineStr">
        <is>
          <t>Mexico</t>
        </is>
      </c>
      <c r="B324" t="inlineStr">
        <is>
          <t>Salt marsh</t>
        </is>
      </c>
      <c r="C324" t="inlineStr">
        <is>
          <t>Conservation</t>
        </is>
      </c>
      <c r="D324" t="inlineStr"/>
      <c r="E324" t="inlineStr">
        <is>
          <t>Large</t>
        </is>
      </c>
      <c r="F324" t="n">
        <v>8000</v>
      </c>
      <c r="G324" t="inlineStr">
        <is>
          <t>Opex breakeven</t>
        </is>
      </c>
      <c r="H324" t="n">
        <v>195179334.5861911</v>
      </c>
      <c r="I324" t="inlineStr">
        <is>
          <t>MEX</t>
        </is>
      </c>
      <c r="J324" t="n">
        <v>4000</v>
      </c>
      <c r="K324" t="inlineStr">
        <is>
          <t>Mexico Salt marsh Conservation 8000</t>
        </is>
      </c>
      <c r="L324" t="inlineStr">
        <is>
          <t>2825735</t>
        </is>
      </c>
      <c r="M324" t="inlineStr">
        <is>
          <t>4129558</t>
        </is>
      </c>
      <c r="N324" t="n">
        <v>0.01447763415113067</v>
      </c>
      <c r="O324" t="n">
        <v>0.0211577624688355</v>
      </c>
      <c r="P324" t="inlineStr">
        <is>
          <t>1293447</t>
        </is>
      </c>
      <c r="Q324" t="inlineStr">
        <is>
          <t>1377467</t>
        </is>
      </c>
      <c r="R324" t="inlineStr">
        <is>
          <t>1532288</t>
        </is>
      </c>
      <c r="S324" t="inlineStr">
        <is>
          <t>2752091</t>
        </is>
      </c>
      <c r="T324" t="n">
        <v>9731</v>
      </c>
      <c r="U324" t="n">
        <v>13018</v>
      </c>
      <c r="V324" t="n">
        <v>271</v>
      </c>
      <c r="W324" t="n">
        <v>271</v>
      </c>
      <c r="X324" t="inlineStr">
        <is>
          <t>50000</t>
        </is>
      </c>
      <c r="Y324" t="inlineStr">
        <is>
          <t>50000</t>
        </is>
      </c>
      <c r="Z324" t="inlineStr">
        <is>
          <t>629559</t>
        </is>
      </c>
      <c r="AA324" t="inlineStr">
        <is>
          <t>667067</t>
        </is>
      </c>
      <c r="AB324" t="inlineStr">
        <is>
          <t>76963</t>
        </is>
      </c>
      <c r="AC324" t="inlineStr">
        <is>
          <t>80000</t>
        </is>
      </c>
      <c r="AD324" t="inlineStr">
        <is>
          <t>274072</t>
        </is>
      </c>
      <c r="AE324" t="inlineStr">
        <is>
          <t>290400</t>
        </is>
      </c>
      <c r="AF324" t="inlineStr">
        <is>
          <t>88900</t>
        </is>
      </c>
      <c r="AG324" t="inlineStr">
        <is>
          <t>100000</t>
        </is>
      </c>
      <c r="AH324" t="inlineStr">
        <is>
          <t>129504</t>
        </is>
      </c>
      <c r="AI324" t="inlineStr">
        <is>
          <t>140000</t>
        </is>
      </c>
      <c r="AJ324" t="inlineStr">
        <is>
          <t>44450</t>
        </is>
      </c>
      <c r="AK324" t="inlineStr">
        <is>
          <t>50000</t>
        </is>
      </c>
      <c r="AL324" t="inlineStr">
        <is>
          <t>0</t>
        </is>
      </c>
      <c r="AM324" t="inlineStr">
        <is>
          <t>0</t>
        </is>
      </c>
      <c r="AN324" t="n">
        <v>143773</v>
      </c>
      <c r="AO324" t="n">
        <v>238000</v>
      </c>
      <c r="AP324" t="inlineStr">
        <is>
          <t>766144</t>
        </is>
      </c>
      <c r="AQ324" t="inlineStr">
        <is>
          <t>1466008</t>
        </is>
      </c>
      <c r="AR324" t="inlineStr">
        <is>
          <t>1104</t>
        </is>
      </c>
      <c r="AS324" t="inlineStr">
        <is>
          <t>2083</t>
        </is>
      </c>
      <c r="AT324" t="inlineStr">
        <is>
          <t>75812</t>
        </is>
      </c>
      <c r="AU324" t="inlineStr">
        <is>
          <t>120000</t>
        </is>
      </c>
      <c r="AV324" t="inlineStr">
        <is>
          <t>167296</t>
        </is>
      </c>
      <c r="AW324" t="inlineStr">
        <is>
          <t>300000</t>
        </is>
      </c>
      <c r="AX324" t="inlineStr">
        <is>
          <t>378159</t>
        </is>
      </c>
      <c r="AY324" t="inlineStr">
        <is>
          <t>626000</t>
        </is>
      </c>
      <c r="AZ324" t="n">
        <v>229.1332254924183</v>
      </c>
      <c r="BA324" t="n">
        <v>-2752091</v>
      </c>
      <c r="BB324" t="n">
        <v>-1532288</v>
      </c>
      <c r="BC324" t="inlineStr">
        <is>
          <t>0</t>
        </is>
      </c>
      <c r="BD324" t="inlineStr">
        <is>
          <t>0</t>
        </is>
      </c>
      <c r="BE324" t="n">
        <v>0</v>
      </c>
      <c r="BF324" t="inlineStr">
        <is>
          <t>143773</t>
        </is>
      </c>
      <c r="BG324" t="inlineStr">
        <is>
          <t>0</t>
        </is>
      </c>
      <c r="BH324" t="inlineStr">
        <is>
          <t>238000</t>
        </is>
      </c>
      <c r="BI324" t="inlineStr">
        <is>
          <t>0</t>
        </is>
      </c>
    </row>
    <row r="325">
      <c r="A325" t="inlineStr">
        <is>
          <t>Mexico</t>
        </is>
      </c>
      <c r="B325" t="inlineStr">
        <is>
          <t>Salt marsh</t>
        </is>
      </c>
      <c r="C325" t="inlineStr">
        <is>
          <t>Conservation</t>
        </is>
      </c>
      <c r="D325" t="inlineStr"/>
      <c r="E325" t="inlineStr">
        <is>
          <t>Large</t>
        </is>
      </c>
      <c r="F325" t="n">
        <v>8000</v>
      </c>
      <c r="G325" t="inlineStr">
        <is>
          <t>Market price</t>
        </is>
      </c>
      <c r="H325" t="n">
        <v>195179334.5861911</v>
      </c>
      <c r="I325" t="inlineStr">
        <is>
          <t>MEX</t>
        </is>
      </c>
      <c r="J325" t="n">
        <v>4000</v>
      </c>
      <c r="K325" t="inlineStr">
        <is>
          <t>Mexico Salt marsh Conservation 8000</t>
        </is>
      </c>
      <c r="L325" t="inlineStr">
        <is>
          <t>2159901</t>
        </is>
      </c>
      <c r="M325" t="inlineStr">
        <is>
          <t>2855491</t>
        </is>
      </c>
      <c r="N325" t="n">
        <v>0.01106623815773995</v>
      </c>
      <c r="O325" t="n">
        <v>0.01463008881577582</v>
      </c>
      <c r="P325" t="inlineStr">
        <is>
          <t>1293447</t>
        </is>
      </c>
      <c r="Q325" t="inlineStr">
        <is>
          <t>1377467</t>
        </is>
      </c>
      <c r="R325" t="inlineStr">
        <is>
          <t>866454</t>
        </is>
      </c>
      <c r="S325" t="inlineStr">
        <is>
          <t>1478025</t>
        </is>
      </c>
      <c r="T325" t="n">
        <v>9731</v>
      </c>
      <c r="U325" t="n">
        <v>13018</v>
      </c>
      <c r="V325" t="n">
        <v>207</v>
      </c>
      <c r="W325" t="n">
        <v>207</v>
      </c>
      <c r="X325" t="inlineStr">
        <is>
          <t>50000</t>
        </is>
      </c>
      <c r="Y325" t="inlineStr">
        <is>
          <t>50000</t>
        </is>
      </c>
      <c r="Z325" t="inlineStr">
        <is>
          <t>629559</t>
        </is>
      </c>
      <c r="AA325" t="inlineStr">
        <is>
          <t>667067</t>
        </is>
      </c>
      <c r="AB325" t="inlineStr">
        <is>
          <t>76963</t>
        </is>
      </c>
      <c r="AC325" t="inlineStr">
        <is>
          <t>80000</t>
        </is>
      </c>
      <c r="AD325" t="inlineStr">
        <is>
          <t>274072</t>
        </is>
      </c>
      <c r="AE325" t="inlineStr">
        <is>
          <t>290400</t>
        </is>
      </c>
      <c r="AF325" t="inlineStr">
        <is>
          <t>88900</t>
        </is>
      </c>
      <c r="AG325" t="inlineStr">
        <is>
          <t>100000</t>
        </is>
      </c>
      <c r="AH325" t="inlineStr">
        <is>
          <t>129504</t>
        </is>
      </c>
      <c r="AI325" t="inlineStr">
        <is>
          <t>140000</t>
        </is>
      </c>
      <c r="AJ325" t="inlineStr">
        <is>
          <t>44450</t>
        </is>
      </c>
      <c r="AK325" t="inlineStr">
        <is>
          <t>50000</t>
        </is>
      </c>
      <c r="AL325" t="inlineStr">
        <is>
          <t>0</t>
        </is>
      </c>
      <c r="AM325" t="inlineStr">
        <is>
          <t>0</t>
        </is>
      </c>
      <c r="AN325" t="n">
        <v>143773</v>
      </c>
      <c r="AO325" t="n">
        <v>238000</v>
      </c>
      <c r="AP325" t="inlineStr">
        <is>
          <t>100310</t>
        </is>
      </c>
      <c r="AQ325" t="inlineStr">
        <is>
          <t>191942</t>
        </is>
      </c>
      <c r="AR325" t="inlineStr">
        <is>
          <t>1104</t>
        </is>
      </c>
      <c r="AS325" t="inlineStr">
        <is>
          <t>2083</t>
        </is>
      </c>
      <c r="AT325" t="inlineStr">
        <is>
          <t>75812</t>
        </is>
      </c>
      <c r="AU325" t="inlineStr">
        <is>
          <t>120000</t>
        </is>
      </c>
      <c r="AV325" t="inlineStr">
        <is>
          <t>167296</t>
        </is>
      </c>
      <c r="AW325" t="inlineStr">
        <is>
          <t>300000</t>
        </is>
      </c>
      <c r="AX325" t="inlineStr">
        <is>
          <t>378159</t>
        </is>
      </c>
      <c r="AY325" t="inlineStr">
        <is>
          <t>626000</t>
        </is>
      </c>
      <c r="AZ325" t="n">
        <v>30</v>
      </c>
      <c r="BA325" t="n">
        <v>-1478025</v>
      </c>
      <c r="BB325" t="n">
        <v>-866454</v>
      </c>
      <c r="BC325" t="inlineStr">
        <is>
          <t>0</t>
        </is>
      </c>
      <c r="BD325" t="inlineStr">
        <is>
          <t>0</t>
        </is>
      </c>
      <c r="BE325" t="n">
        <v>0</v>
      </c>
      <c r="BF325" t="inlineStr">
        <is>
          <t>143773</t>
        </is>
      </c>
      <c r="BG325" t="inlineStr">
        <is>
          <t>0</t>
        </is>
      </c>
      <c r="BH325" t="inlineStr">
        <is>
          <t>238000</t>
        </is>
      </c>
      <c r="BI325" t="inlineStr">
        <is>
          <t>0</t>
        </is>
      </c>
    </row>
    <row r="326">
      <c r="A326" t="inlineStr">
        <is>
          <t>Colombia</t>
        </is>
      </c>
      <c r="B326" t="inlineStr">
        <is>
          <t>Mangrove</t>
        </is>
      </c>
      <c r="C326" t="inlineStr">
        <is>
          <t>Restoration</t>
        </is>
      </c>
      <c r="D326" t="inlineStr">
        <is>
          <t>Planting</t>
        </is>
      </c>
      <c r="E326" t="inlineStr">
        <is>
          <t>Small</t>
        </is>
      </c>
      <c r="F326" t="n">
        <v>100</v>
      </c>
      <c r="G326" t="inlineStr">
        <is>
          <t>Opex breakeven</t>
        </is>
      </c>
      <c r="H326" t="n">
        <v>113742621.2763725</v>
      </c>
      <c r="I326" t="inlineStr">
        <is>
          <t>COL</t>
        </is>
      </c>
      <c r="J326" t="n">
        <v>500</v>
      </c>
      <c r="K326" t="inlineStr">
        <is>
          <t>Colombia Mangrove Restoration 100</t>
        </is>
      </c>
      <c r="L326" t="inlineStr">
        <is>
          <t>nan</t>
        </is>
      </c>
      <c r="M326" t="inlineStr">
        <is>
          <t>nan</t>
        </is>
      </c>
      <c r="N326" t="inlineStr"/>
      <c r="O326" t="inlineStr"/>
      <c r="P326" t="inlineStr">
        <is>
          <t>1654551</t>
        </is>
      </c>
      <c r="Q326" t="inlineStr">
        <is>
          <t>1785986</t>
        </is>
      </c>
      <c r="R326" t="inlineStr">
        <is>
          <t>nan</t>
        </is>
      </c>
      <c r="S326" t="inlineStr">
        <is>
          <t>nan</t>
        </is>
      </c>
      <c r="T326" t="inlineStr"/>
      <c r="U326" t="inlineStr"/>
      <c r="V326" t="inlineStr"/>
      <c r="W326" t="inlineStr"/>
      <c r="X326" t="inlineStr">
        <is>
          <t>50000</t>
        </is>
      </c>
      <c r="Y326" t="inlineStr">
        <is>
          <t>50000</t>
        </is>
      </c>
      <c r="Z326" t="inlineStr">
        <is>
          <t>629559</t>
        </is>
      </c>
      <c r="AA326" t="inlineStr">
        <is>
          <t>667067</t>
        </is>
      </c>
      <c r="AB326" t="inlineStr">
        <is>
          <t>76963</t>
        </is>
      </c>
      <c r="AC326" t="inlineStr">
        <is>
          <t>80000</t>
        </is>
      </c>
      <c r="AD326" t="inlineStr">
        <is>
          <t>244644</t>
        </is>
      </c>
      <c r="AE326" t="inlineStr">
        <is>
          <t>259219</t>
        </is>
      </c>
      <c r="AF326" t="inlineStr">
        <is>
          <t>88900</t>
        </is>
      </c>
      <c r="AG326" t="inlineStr">
        <is>
          <t>100000</t>
        </is>
      </c>
      <c r="AH326" t="inlineStr">
        <is>
          <t>120254</t>
        </is>
      </c>
      <c r="AI326" t="inlineStr">
        <is>
          <t>130000</t>
        </is>
      </c>
      <c r="AJ326" t="inlineStr">
        <is>
          <t>44450</t>
        </is>
      </c>
      <c r="AK326" t="inlineStr">
        <is>
          <t>50000</t>
        </is>
      </c>
      <c r="AL326" t="inlineStr">
        <is>
          <t>399782</t>
        </is>
      </c>
      <c r="AM326" t="inlineStr">
        <is>
          <t>449700</t>
        </is>
      </c>
      <c r="AN326" t="n">
        <v>167285</v>
      </c>
      <c r="AO326" t="n">
        <v>237928</v>
      </c>
      <c r="AP326" t="inlineStr">
        <is>
          <t>nan</t>
        </is>
      </c>
      <c r="AQ326" t="inlineStr">
        <is>
          <t>nan</t>
        </is>
      </c>
      <c r="AR326" t="inlineStr">
        <is>
          <t>nan</t>
        </is>
      </c>
      <c r="AS326" t="inlineStr">
        <is>
          <t>nan</t>
        </is>
      </c>
      <c r="AT326" t="inlineStr">
        <is>
          <t>75812</t>
        </is>
      </c>
      <c r="AU326" t="inlineStr">
        <is>
          <t>120000</t>
        </is>
      </c>
      <c r="AV326" t="inlineStr">
        <is>
          <t>167296</t>
        </is>
      </c>
      <c r="AW326" t="inlineStr">
        <is>
          <t>300000</t>
        </is>
      </c>
      <c r="AX326" t="inlineStr">
        <is>
          <t>205390</t>
        </is>
      </c>
      <c r="AY326" t="inlineStr">
        <is>
          <t>340000</t>
        </is>
      </c>
      <c r="AZ326" t="inlineStr"/>
      <c r="BA326" t="inlineStr"/>
      <c r="BB326" t="inlineStr"/>
      <c r="BC326" t="inlineStr"/>
      <c r="BD326" t="inlineStr"/>
      <c r="BE326" t="inlineStr"/>
      <c r="BF326" t="inlineStr">
        <is>
          <t>78531</t>
        </is>
      </c>
      <c r="BG326" t="inlineStr">
        <is>
          <t>88754</t>
        </is>
      </c>
      <c r="BH326" t="inlineStr">
        <is>
          <t>130000</t>
        </is>
      </c>
      <c r="BI326" t="inlineStr">
        <is>
          <t>107928</t>
        </is>
      </c>
    </row>
    <row r="327">
      <c r="A327" t="inlineStr">
        <is>
          <t>Colombia</t>
        </is>
      </c>
      <c r="B327" t="inlineStr">
        <is>
          <t>Mangrove</t>
        </is>
      </c>
      <c r="C327" t="inlineStr">
        <is>
          <t>Restoration</t>
        </is>
      </c>
      <c r="D327" t="inlineStr">
        <is>
          <t>Hydrology</t>
        </is>
      </c>
      <c r="E327" t="inlineStr">
        <is>
          <t>Small</t>
        </is>
      </c>
      <c r="F327" t="n">
        <v>100</v>
      </c>
      <c r="G327" t="inlineStr">
        <is>
          <t>Opex breakeven</t>
        </is>
      </c>
      <c r="H327" t="n">
        <v>113742621.2763725</v>
      </c>
      <c r="I327" t="inlineStr">
        <is>
          <t>COL</t>
        </is>
      </c>
      <c r="J327" t="n">
        <v>500</v>
      </c>
      <c r="K327" t="inlineStr">
        <is>
          <t>Colombia Mangrove Restoration 100</t>
        </is>
      </c>
      <c r="L327" t="inlineStr"/>
      <c r="M327" t="inlineStr"/>
      <c r="N327" t="inlineStr"/>
      <c r="O327" t="inlineStr"/>
      <c r="P327" t="inlineStr"/>
      <c r="Q327" t="inlineStr"/>
      <c r="R327" t="inlineStr"/>
      <c r="S327" t="inlineStr"/>
      <c r="T327" t="inlineStr"/>
      <c r="U327" t="inlineStr"/>
      <c r="V327" t="inlineStr"/>
      <c r="W327" t="inlineStr"/>
      <c r="X327" t="inlineStr"/>
      <c r="Y327" t="inlineStr"/>
      <c r="Z327" t="inlineStr"/>
      <c r="AA327" t="inlineStr"/>
      <c r="AB327" t="inlineStr"/>
      <c r="AC327" t="inlineStr"/>
      <c r="AD327" t="inlineStr"/>
      <c r="AE327" t="inlineStr"/>
      <c r="AF327" t="inlineStr"/>
      <c r="AG327" t="inlineStr"/>
      <c r="AH327" t="inlineStr"/>
      <c r="AI327" t="inlineStr"/>
      <c r="AJ327" t="inlineStr"/>
      <c r="AK327" t="inlineStr"/>
      <c r="AL327" t="inlineStr"/>
      <c r="AM327" t="inlineStr"/>
      <c r="AN327" t="inlineStr"/>
      <c r="AO327" t="inlineStr"/>
      <c r="AP327" t="inlineStr"/>
      <c r="AQ327" t="inlineStr"/>
      <c r="AR327" t="inlineStr"/>
      <c r="AS327" t="inlineStr"/>
      <c r="AT327" t="inlineStr"/>
      <c r="AU327" t="inlineStr"/>
      <c r="AV327" t="inlineStr"/>
      <c r="AW327" t="inlineStr"/>
      <c r="AX327" t="inlineStr"/>
      <c r="AY327" t="inlineStr"/>
      <c r="AZ327" t="inlineStr"/>
      <c r="BA327" t="inlineStr"/>
      <c r="BB327" t="inlineStr"/>
      <c r="BC327" t="inlineStr"/>
      <c r="BD327" t="inlineStr"/>
      <c r="BE327" t="inlineStr"/>
      <c r="BF327" t="inlineStr"/>
      <c r="BG327" t="inlineStr"/>
      <c r="BH327" t="inlineStr"/>
      <c r="BI327" t="inlineStr"/>
    </row>
    <row r="328">
      <c r="A328" t="inlineStr">
        <is>
          <t>Colombia</t>
        </is>
      </c>
      <c r="B328" t="inlineStr">
        <is>
          <t>Mangrove</t>
        </is>
      </c>
      <c r="C328" t="inlineStr">
        <is>
          <t>Restoration</t>
        </is>
      </c>
      <c r="D328" t="inlineStr">
        <is>
          <t>Planting</t>
        </is>
      </c>
      <c r="E328" t="inlineStr">
        <is>
          <t>Small</t>
        </is>
      </c>
      <c r="F328" t="n">
        <v>100</v>
      </c>
      <c r="G328" t="inlineStr">
        <is>
          <t>Market price</t>
        </is>
      </c>
      <c r="H328" t="n">
        <v>113742621.2763725</v>
      </c>
      <c r="I328" t="inlineStr">
        <is>
          <t>COL</t>
        </is>
      </c>
      <c r="J328" t="n">
        <v>500</v>
      </c>
      <c r="K328" t="inlineStr">
        <is>
          <t>Colombia Mangrove Restoration 100</t>
        </is>
      </c>
      <c r="L328" t="inlineStr"/>
      <c r="M328" t="inlineStr"/>
      <c r="N328" t="inlineStr"/>
      <c r="O328" t="inlineStr"/>
      <c r="P328" t="inlineStr"/>
      <c r="Q328" t="inlineStr"/>
      <c r="R328" t="inlineStr"/>
      <c r="S328" t="inlineStr"/>
      <c r="T328" t="inlineStr"/>
      <c r="U328" t="inlineStr"/>
      <c r="V328" t="inlineStr"/>
      <c r="W328" t="inlineStr"/>
      <c r="X328" t="inlineStr"/>
      <c r="Y328" t="inlineStr"/>
      <c r="Z328" t="inlineStr"/>
      <c r="AA328" t="inlineStr"/>
      <c r="AB328" t="inlineStr"/>
      <c r="AC328" t="inlineStr"/>
      <c r="AD328" t="inlineStr"/>
      <c r="AE328" t="inlineStr"/>
      <c r="AF328" t="inlineStr"/>
      <c r="AG328" t="inlineStr"/>
      <c r="AH328" t="inlineStr"/>
      <c r="AI328" t="inlineStr"/>
      <c r="AJ328" t="inlineStr"/>
      <c r="AK328" t="inlineStr"/>
      <c r="AL328" t="inlineStr"/>
      <c r="AM328" t="inlineStr"/>
      <c r="AN328" t="inlineStr"/>
      <c r="AO328" t="inlineStr"/>
      <c r="AP328" t="inlineStr"/>
      <c r="AQ328" t="inlineStr"/>
      <c r="AR328" t="inlineStr"/>
      <c r="AS328" t="inlineStr"/>
      <c r="AT328" t="inlineStr"/>
      <c r="AU328" t="inlineStr"/>
      <c r="AV328" t="inlineStr"/>
      <c r="AW328" t="inlineStr"/>
      <c r="AX328" t="inlineStr"/>
      <c r="AY328" t="inlineStr"/>
      <c r="AZ328" t="inlineStr"/>
      <c r="BA328" t="inlineStr"/>
      <c r="BB328" t="inlineStr"/>
      <c r="BC328" t="inlineStr"/>
      <c r="BD328" t="inlineStr"/>
      <c r="BE328" t="inlineStr"/>
      <c r="BF328" t="inlineStr"/>
      <c r="BG328" t="inlineStr"/>
      <c r="BH328" t="inlineStr"/>
      <c r="BI328" t="inlineStr"/>
    </row>
    <row r="329">
      <c r="A329" t="inlineStr">
        <is>
          <t>Colombia</t>
        </is>
      </c>
      <c r="B329" t="inlineStr">
        <is>
          <t>Mangrove</t>
        </is>
      </c>
      <c r="C329" t="inlineStr">
        <is>
          <t>Restoration</t>
        </is>
      </c>
      <c r="D329" t="inlineStr">
        <is>
          <t>Hydrology</t>
        </is>
      </c>
      <c r="E329" t="inlineStr">
        <is>
          <t>Small</t>
        </is>
      </c>
      <c r="F329" t="n">
        <v>100</v>
      </c>
      <c r="G329" t="inlineStr">
        <is>
          <t>Market price</t>
        </is>
      </c>
      <c r="H329" t="n">
        <v>113742621.2763725</v>
      </c>
      <c r="I329" t="inlineStr">
        <is>
          <t>COL</t>
        </is>
      </c>
      <c r="J329" t="n">
        <v>500</v>
      </c>
      <c r="K329" t="inlineStr">
        <is>
          <t>Colombia Mangrove Restoration 100</t>
        </is>
      </c>
      <c r="L329" t="inlineStr"/>
      <c r="M329" t="inlineStr"/>
      <c r="N329" t="inlineStr"/>
      <c r="O329" t="inlineStr"/>
      <c r="P329" t="inlineStr"/>
      <c r="Q329" t="inlineStr"/>
      <c r="R329" t="inlineStr"/>
      <c r="S329" t="inlineStr"/>
      <c r="T329" t="inlineStr"/>
      <c r="U329" t="inlineStr"/>
      <c r="V329" t="inlineStr"/>
      <c r="W329" t="inlineStr"/>
      <c r="X329" t="inlineStr"/>
      <c r="Y329" t="inlineStr"/>
      <c r="Z329" t="inlineStr"/>
      <c r="AA329" t="inlineStr"/>
      <c r="AB329" t="inlineStr"/>
      <c r="AC329" t="inlineStr"/>
      <c r="AD329" t="inlineStr"/>
      <c r="AE329" t="inlineStr"/>
      <c r="AF329" t="inlineStr"/>
      <c r="AG329" t="inlineStr"/>
      <c r="AH329" t="inlineStr"/>
      <c r="AI329" t="inlineStr"/>
      <c r="AJ329" t="inlineStr"/>
      <c r="AK329" t="inlineStr"/>
      <c r="AL329" t="inlineStr"/>
      <c r="AM329" t="inlineStr"/>
      <c r="AN329" t="inlineStr"/>
      <c r="AO329" t="inlineStr"/>
      <c r="AP329" t="inlineStr"/>
      <c r="AQ329" t="inlineStr"/>
      <c r="AR329" t="inlineStr"/>
      <c r="AS329" t="inlineStr"/>
      <c r="AT329" t="inlineStr"/>
      <c r="AU329" t="inlineStr"/>
      <c r="AV329" t="inlineStr"/>
      <c r="AW329" t="inlineStr"/>
      <c r="AX329" t="inlineStr"/>
      <c r="AY329" t="inlineStr"/>
      <c r="AZ329" t="inlineStr"/>
      <c r="BA329" t="inlineStr"/>
      <c r="BB329" t="inlineStr"/>
      <c r="BC329" t="inlineStr"/>
      <c r="BD329" t="inlineStr"/>
      <c r="BE329" t="inlineStr"/>
      <c r="BF329" t="inlineStr"/>
      <c r="BG329" t="inlineStr"/>
      <c r="BH329" t="inlineStr"/>
      <c r="BI329" t="inlineStr"/>
    </row>
    <row r="330">
      <c r="A330" t="inlineStr">
        <is>
          <t>Colombia</t>
        </is>
      </c>
      <c r="B330" t="inlineStr">
        <is>
          <t>Mangrove</t>
        </is>
      </c>
      <c r="C330" t="inlineStr">
        <is>
          <t>Restoration</t>
        </is>
      </c>
      <c r="D330" t="inlineStr">
        <is>
          <t>Planting</t>
        </is>
      </c>
      <c r="E330" t="inlineStr">
        <is>
          <t>Medium</t>
        </is>
      </c>
      <c r="F330" t="n">
        <v>500</v>
      </c>
      <c r="G330" t="inlineStr">
        <is>
          <t>Opex breakeven</t>
        </is>
      </c>
      <c r="H330" t="n">
        <v>113742621.2763725</v>
      </c>
      <c r="I330" t="inlineStr">
        <is>
          <t>COL</t>
        </is>
      </c>
      <c r="J330" t="n">
        <v>500</v>
      </c>
      <c r="K330" t="inlineStr">
        <is>
          <t>Colombia Mangrove Restoration 500</t>
        </is>
      </c>
      <c r="L330" t="inlineStr"/>
      <c r="M330" t="inlineStr"/>
      <c r="N330" t="inlineStr"/>
      <c r="O330" t="inlineStr"/>
      <c r="P330" t="inlineStr"/>
      <c r="Q330" t="inlineStr"/>
      <c r="R330" t="inlineStr"/>
      <c r="S330" t="inlineStr"/>
      <c r="T330" t="inlineStr"/>
      <c r="U330" t="inlineStr"/>
      <c r="V330" t="inlineStr"/>
      <c r="W330" t="inlineStr"/>
      <c r="X330" t="inlineStr"/>
      <c r="Y330" t="inlineStr"/>
      <c r="Z330" t="inlineStr"/>
      <c r="AA330" t="inlineStr"/>
      <c r="AB330" t="inlineStr"/>
      <c r="AC330" t="inlineStr"/>
      <c r="AD330" t="inlineStr"/>
      <c r="AE330" t="inlineStr"/>
      <c r="AF330" t="inlineStr"/>
      <c r="AG330" t="inlineStr"/>
      <c r="AH330" t="inlineStr"/>
      <c r="AI330" t="inlineStr"/>
      <c r="AJ330" t="inlineStr"/>
      <c r="AK330" t="inlineStr"/>
      <c r="AL330" t="inlineStr"/>
      <c r="AM330" t="inlineStr"/>
      <c r="AN330" t="inlineStr"/>
      <c r="AO330" t="inlineStr"/>
      <c r="AP330" t="inlineStr"/>
      <c r="AQ330" t="inlineStr"/>
      <c r="AR330" t="inlineStr"/>
      <c r="AS330" t="inlineStr"/>
      <c r="AT330" t="inlineStr"/>
      <c r="AU330" t="inlineStr"/>
      <c r="AV330" t="inlineStr"/>
      <c r="AW330" t="inlineStr"/>
      <c r="AX330" t="inlineStr"/>
      <c r="AY330" t="inlineStr"/>
      <c r="AZ330" t="inlineStr"/>
      <c r="BA330" t="inlineStr"/>
      <c r="BB330" t="inlineStr"/>
      <c r="BC330" t="inlineStr"/>
      <c r="BD330" t="inlineStr"/>
      <c r="BE330" t="inlineStr"/>
      <c r="BF330" t="inlineStr"/>
      <c r="BG330" t="inlineStr"/>
      <c r="BH330" t="inlineStr"/>
      <c r="BI330" t="inlineStr"/>
    </row>
    <row r="331">
      <c r="A331" t="inlineStr">
        <is>
          <t>Colombia</t>
        </is>
      </c>
      <c r="B331" t="inlineStr">
        <is>
          <t>Mangrove</t>
        </is>
      </c>
      <c r="C331" t="inlineStr">
        <is>
          <t>Restoration</t>
        </is>
      </c>
      <c r="D331" t="inlineStr">
        <is>
          <t>Hydrology</t>
        </is>
      </c>
      <c r="E331" t="inlineStr">
        <is>
          <t>Medium</t>
        </is>
      </c>
      <c r="F331" t="n">
        <v>500</v>
      </c>
      <c r="G331" t="inlineStr">
        <is>
          <t>Opex breakeven</t>
        </is>
      </c>
      <c r="H331" t="n">
        <v>113742621.2763725</v>
      </c>
      <c r="I331" t="inlineStr">
        <is>
          <t>COL</t>
        </is>
      </c>
      <c r="J331" t="n">
        <v>500</v>
      </c>
      <c r="K331" t="inlineStr">
        <is>
          <t>Colombia Mangrove Restoration 500</t>
        </is>
      </c>
      <c r="L331" t="inlineStr"/>
      <c r="M331" t="inlineStr"/>
      <c r="N331" t="inlineStr"/>
      <c r="O331" t="inlineStr"/>
      <c r="P331" t="inlineStr"/>
      <c r="Q331" t="inlineStr"/>
      <c r="R331" t="inlineStr"/>
      <c r="S331" t="inlineStr"/>
      <c r="T331" t="inlineStr"/>
      <c r="U331" t="inlineStr"/>
      <c r="V331" t="inlineStr"/>
      <c r="W331" t="inlineStr"/>
      <c r="X331" t="inlineStr"/>
      <c r="Y331" t="inlineStr"/>
      <c r="Z331" t="inlineStr"/>
      <c r="AA331" t="inlineStr"/>
      <c r="AB331" t="inlineStr"/>
      <c r="AC331" t="inlineStr"/>
      <c r="AD331" t="inlineStr"/>
      <c r="AE331" t="inlineStr"/>
      <c r="AF331" t="inlineStr"/>
      <c r="AG331" t="inlineStr"/>
      <c r="AH331" t="inlineStr"/>
      <c r="AI331" t="inlineStr"/>
      <c r="AJ331" t="inlineStr"/>
      <c r="AK331" t="inlineStr"/>
      <c r="AL331" t="inlineStr"/>
      <c r="AM331" t="inlineStr"/>
      <c r="AN331" t="inlineStr"/>
      <c r="AO331" t="inlineStr"/>
      <c r="AP331" t="inlineStr"/>
      <c r="AQ331" t="inlineStr"/>
      <c r="AR331" t="inlineStr"/>
      <c r="AS331" t="inlineStr"/>
      <c r="AT331" t="inlineStr"/>
      <c r="AU331" t="inlineStr"/>
      <c r="AV331" t="inlineStr"/>
      <c r="AW331" t="inlineStr"/>
      <c r="AX331" t="inlineStr"/>
      <c r="AY331" t="inlineStr"/>
      <c r="AZ331" t="inlineStr"/>
      <c r="BA331" t="inlineStr"/>
      <c r="BB331" t="inlineStr"/>
      <c r="BC331" t="inlineStr"/>
      <c r="BD331" t="inlineStr"/>
      <c r="BE331" t="inlineStr"/>
      <c r="BF331" t="inlineStr"/>
      <c r="BG331" t="inlineStr"/>
      <c r="BH331" t="inlineStr"/>
      <c r="BI331" t="inlineStr"/>
    </row>
    <row r="332">
      <c r="A332" t="inlineStr">
        <is>
          <t>Colombia</t>
        </is>
      </c>
      <c r="B332" t="inlineStr">
        <is>
          <t>Mangrove</t>
        </is>
      </c>
      <c r="C332" t="inlineStr">
        <is>
          <t>Restoration</t>
        </is>
      </c>
      <c r="D332" t="inlineStr">
        <is>
          <t>Planting</t>
        </is>
      </c>
      <c r="E332" t="inlineStr">
        <is>
          <t>Medium</t>
        </is>
      </c>
      <c r="F332" t="n">
        <v>500</v>
      </c>
      <c r="G332" t="inlineStr">
        <is>
          <t>Market price</t>
        </is>
      </c>
      <c r="H332" t="n">
        <v>113742621.2763725</v>
      </c>
      <c r="I332" t="inlineStr">
        <is>
          <t>COL</t>
        </is>
      </c>
      <c r="J332" t="n">
        <v>500</v>
      </c>
      <c r="K332" t="inlineStr">
        <is>
          <t>Colombia Mangrove Restoration 500</t>
        </is>
      </c>
      <c r="L332" t="inlineStr"/>
      <c r="M332" t="inlineStr"/>
      <c r="N332" t="inlineStr"/>
      <c r="O332" t="inlineStr"/>
      <c r="P332" t="inlineStr"/>
      <c r="Q332" t="inlineStr"/>
      <c r="R332" t="inlineStr"/>
      <c r="S332" t="inlineStr"/>
      <c r="T332" t="inlineStr"/>
      <c r="U332" t="inlineStr"/>
      <c r="V332" t="inlineStr"/>
      <c r="W332" t="inlineStr"/>
      <c r="X332" t="inlineStr"/>
      <c r="Y332" t="inlineStr"/>
      <c r="Z332" t="inlineStr"/>
      <c r="AA332" t="inlineStr"/>
      <c r="AB332" t="inlineStr"/>
      <c r="AC332" t="inlineStr"/>
      <c r="AD332" t="inlineStr"/>
      <c r="AE332" t="inlineStr"/>
      <c r="AF332" t="inlineStr"/>
      <c r="AG332" t="inlineStr"/>
      <c r="AH332" t="inlineStr"/>
      <c r="AI332" t="inlineStr"/>
      <c r="AJ332" t="inlineStr"/>
      <c r="AK332" t="inlineStr"/>
      <c r="AL332" t="inlineStr"/>
      <c r="AM332" t="inlineStr"/>
      <c r="AN332" t="inlineStr"/>
      <c r="AO332" t="inlineStr"/>
      <c r="AP332" t="inlineStr"/>
      <c r="AQ332" t="inlineStr"/>
      <c r="AR332" t="inlineStr"/>
      <c r="AS332" t="inlineStr"/>
      <c r="AT332" t="inlineStr"/>
      <c r="AU332" t="inlineStr"/>
      <c r="AV332" t="inlineStr"/>
      <c r="AW332" t="inlineStr"/>
      <c r="AX332" t="inlineStr"/>
      <c r="AY332" t="inlineStr"/>
      <c r="AZ332" t="inlineStr"/>
      <c r="BA332" t="inlineStr"/>
      <c r="BB332" t="inlineStr"/>
      <c r="BC332" t="inlineStr"/>
      <c r="BD332" t="inlineStr"/>
      <c r="BE332" t="inlineStr"/>
      <c r="BF332" t="inlineStr"/>
      <c r="BG332" t="inlineStr"/>
      <c r="BH332" t="inlineStr"/>
      <c r="BI332" t="inlineStr"/>
    </row>
    <row r="333">
      <c r="A333" t="inlineStr">
        <is>
          <t>Colombia</t>
        </is>
      </c>
      <c r="B333" t="inlineStr">
        <is>
          <t>Mangrove</t>
        </is>
      </c>
      <c r="C333" t="inlineStr">
        <is>
          <t>Restoration</t>
        </is>
      </c>
      <c r="D333" t="inlineStr">
        <is>
          <t>Hydrology</t>
        </is>
      </c>
      <c r="E333" t="inlineStr">
        <is>
          <t>Medium</t>
        </is>
      </c>
      <c r="F333" t="n">
        <v>500</v>
      </c>
      <c r="G333" t="inlineStr">
        <is>
          <t>Market price</t>
        </is>
      </c>
      <c r="H333" t="n">
        <v>113742621.2763725</v>
      </c>
      <c r="I333" t="inlineStr">
        <is>
          <t>COL</t>
        </is>
      </c>
      <c r="J333" t="n">
        <v>500</v>
      </c>
      <c r="K333" t="inlineStr">
        <is>
          <t>Colombia Mangrove Restoration 500</t>
        </is>
      </c>
      <c r="L333" t="inlineStr"/>
      <c r="M333" t="inlineStr"/>
      <c r="N333" t="inlineStr"/>
      <c r="O333" t="inlineStr"/>
      <c r="P333" t="inlineStr"/>
      <c r="Q333" t="inlineStr"/>
      <c r="R333" t="inlineStr"/>
      <c r="S333" t="inlineStr"/>
      <c r="T333" t="inlineStr"/>
      <c r="U333" t="inlineStr"/>
      <c r="V333" t="inlineStr"/>
      <c r="W333" t="inlineStr"/>
      <c r="X333" t="inlineStr"/>
      <c r="Y333" t="inlineStr"/>
      <c r="Z333" t="inlineStr"/>
      <c r="AA333" t="inlineStr"/>
      <c r="AB333" t="inlineStr"/>
      <c r="AC333" t="inlineStr"/>
      <c r="AD333" t="inlineStr"/>
      <c r="AE333" t="inlineStr"/>
      <c r="AF333" t="inlineStr"/>
      <c r="AG333" t="inlineStr"/>
      <c r="AH333" t="inlineStr"/>
      <c r="AI333" t="inlineStr"/>
      <c r="AJ333" t="inlineStr"/>
      <c r="AK333" t="inlineStr"/>
      <c r="AL333" t="inlineStr"/>
      <c r="AM333" t="inlineStr"/>
      <c r="AN333" t="inlineStr"/>
      <c r="AO333" t="inlineStr"/>
      <c r="AP333" t="inlineStr"/>
      <c r="AQ333" t="inlineStr"/>
      <c r="AR333" t="inlineStr"/>
      <c r="AS333" t="inlineStr"/>
      <c r="AT333" t="inlineStr"/>
      <c r="AU333" t="inlineStr"/>
      <c r="AV333" t="inlineStr"/>
      <c r="AW333" t="inlineStr"/>
      <c r="AX333" t="inlineStr"/>
      <c r="AY333" t="inlineStr"/>
      <c r="AZ333" t="inlineStr"/>
      <c r="BA333" t="inlineStr"/>
      <c r="BB333" t="inlineStr"/>
      <c r="BC333" t="inlineStr"/>
      <c r="BD333" t="inlineStr"/>
      <c r="BE333" t="inlineStr"/>
      <c r="BF333" t="inlineStr"/>
      <c r="BG333" t="inlineStr"/>
      <c r="BH333" t="inlineStr"/>
      <c r="BI333" t="inlineStr"/>
    </row>
    <row r="334">
      <c r="A334" t="inlineStr">
        <is>
          <t>Colombia</t>
        </is>
      </c>
      <c r="B334" t="inlineStr">
        <is>
          <t>Mangrove</t>
        </is>
      </c>
      <c r="C334" t="inlineStr">
        <is>
          <t>Restoration</t>
        </is>
      </c>
      <c r="D334" t="inlineStr">
        <is>
          <t>Planting</t>
        </is>
      </c>
      <c r="E334" t="inlineStr">
        <is>
          <t>Large</t>
        </is>
      </c>
      <c r="F334" t="n">
        <v>1000</v>
      </c>
      <c r="G334" t="inlineStr">
        <is>
          <t>Opex breakeven</t>
        </is>
      </c>
      <c r="H334" t="n">
        <v>113742621.2763725</v>
      </c>
      <c r="I334" t="inlineStr">
        <is>
          <t>COL</t>
        </is>
      </c>
      <c r="J334" t="n">
        <v>500</v>
      </c>
      <c r="K334" t="inlineStr">
        <is>
          <t>Colombia Mangrove Restoration 1000</t>
        </is>
      </c>
      <c r="L334" t="inlineStr"/>
      <c r="M334" t="inlineStr"/>
      <c r="N334" t="inlineStr"/>
      <c r="O334" t="inlineStr"/>
      <c r="P334" t="inlineStr"/>
      <c r="Q334" t="inlineStr"/>
      <c r="R334" t="inlineStr"/>
      <c r="S334" t="inlineStr"/>
      <c r="T334" t="inlineStr"/>
      <c r="U334" t="inlineStr"/>
      <c r="V334" t="inlineStr"/>
      <c r="W334" t="inlineStr"/>
      <c r="X334" t="inlineStr"/>
      <c r="Y334" t="inlineStr"/>
      <c r="Z334" t="inlineStr"/>
      <c r="AA334" t="inlineStr"/>
      <c r="AB334" t="inlineStr"/>
      <c r="AC334" t="inlineStr"/>
      <c r="AD334" t="inlineStr"/>
      <c r="AE334" t="inlineStr"/>
      <c r="AF334" t="inlineStr"/>
      <c r="AG334" t="inlineStr"/>
      <c r="AH334" t="inlineStr"/>
      <c r="AI334" t="inlineStr"/>
      <c r="AJ334" t="inlineStr"/>
      <c r="AK334" t="inlineStr"/>
      <c r="AL334" t="inlineStr"/>
      <c r="AM334" t="inlineStr"/>
      <c r="AN334" t="inlineStr"/>
      <c r="AO334" t="inlineStr"/>
      <c r="AP334" t="inlineStr"/>
      <c r="AQ334" t="inlineStr"/>
      <c r="AR334" t="inlineStr"/>
      <c r="AS334" t="inlineStr"/>
      <c r="AT334" t="inlineStr"/>
      <c r="AU334" t="inlineStr"/>
      <c r="AV334" t="inlineStr"/>
      <c r="AW334" t="inlineStr"/>
      <c r="AX334" t="inlineStr"/>
      <c r="AY334" t="inlineStr"/>
      <c r="AZ334" t="inlineStr"/>
      <c r="BA334" t="inlineStr"/>
      <c r="BB334" t="inlineStr"/>
      <c r="BC334" t="inlineStr"/>
      <c r="BD334" t="inlineStr"/>
      <c r="BE334" t="inlineStr"/>
      <c r="BF334" t="inlineStr"/>
      <c r="BG334" t="inlineStr"/>
      <c r="BH334" t="inlineStr"/>
      <c r="BI334" t="inlineStr"/>
    </row>
    <row r="335">
      <c r="A335" t="inlineStr">
        <is>
          <t>Colombia</t>
        </is>
      </c>
      <c r="B335" t="inlineStr">
        <is>
          <t>Mangrove</t>
        </is>
      </c>
      <c r="C335" t="inlineStr">
        <is>
          <t>Restoration</t>
        </is>
      </c>
      <c r="D335" t="inlineStr">
        <is>
          <t>Hydrology</t>
        </is>
      </c>
      <c r="E335" t="inlineStr">
        <is>
          <t>Large</t>
        </is>
      </c>
      <c r="F335" t="n">
        <v>1000</v>
      </c>
      <c r="G335" t="inlineStr">
        <is>
          <t>Opex breakeven</t>
        </is>
      </c>
      <c r="H335" t="n">
        <v>113742621.2763725</v>
      </c>
      <c r="I335" t="inlineStr">
        <is>
          <t>COL</t>
        </is>
      </c>
      <c r="J335" t="n">
        <v>500</v>
      </c>
      <c r="K335" t="inlineStr">
        <is>
          <t>Colombia Mangrove Restoration 1000</t>
        </is>
      </c>
      <c r="L335" t="inlineStr"/>
      <c r="M335" t="inlineStr"/>
      <c r="N335" t="inlineStr"/>
      <c r="O335" t="inlineStr"/>
      <c r="P335" t="inlineStr"/>
      <c r="Q335" t="inlineStr"/>
      <c r="R335" t="inlineStr"/>
      <c r="S335" t="inlineStr"/>
      <c r="T335" t="inlineStr"/>
      <c r="U335" t="inlineStr"/>
      <c r="V335" t="inlineStr"/>
      <c r="W335" t="inlineStr"/>
      <c r="X335" t="inlineStr"/>
      <c r="Y335" t="inlineStr"/>
      <c r="Z335" t="inlineStr"/>
      <c r="AA335" t="inlineStr"/>
      <c r="AB335" t="inlineStr"/>
      <c r="AC335" t="inlineStr"/>
      <c r="AD335" t="inlineStr"/>
      <c r="AE335" t="inlineStr"/>
      <c r="AF335" t="inlineStr"/>
      <c r="AG335" t="inlineStr"/>
      <c r="AH335" t="inlineStr"/>
      <c r="AI335" t="inlineStr"/>
      <c r="AJ335" t="inlineStr"/>
      <c r="AK335" t="inlineStr"/>
      <c r="AL335" t="inlineStr"/>
      <c r="AM335" t="inlineStr"/>
      <c r="AN335" t="inlineStr"/>
      <c r="AO335" t="inlineStr"/>
      <c r="AP335" t="inlineStr"/>
      <c r="AQ335" t="inlineStr"/>
      <c r="AR335" t="inlineStr"/>
      <c r="AS335" t="inlineStr"/>
      <c r="AT335" t="inlineStr"/>
      <c r="AU335" t="inlineStr"/>
      <c r="AV335" t="inlineStr"/>
      <c r="AW335" t="inlineStr"/>
      <c r="AX335" t="inlineStr"/>
      <c r="AY335" t="inlineStr"/>
      <c r="AZ335" t="inlineStr"/>
      <c r="BA335" t="inlineStr"/>
      <c r="BB335" t="inlineStr"/>
      <c r="BC335" t="inlineStr"/>
      <c r="BD335" t="inlineStr"/>
      <c r="BE335" t="inlineStr"/>
      <c r="BF335" t="inlineStr"/>
      <c r="BG335" t="inlineStr"/>
      <c r="BH335" t="inlineStr"/>
      <c r="BI335" t="inlineStr"/>
    </row>
    <row r="336">
      <c r="A336" t="inlineStr">
        <is>
          <t>Colombia</t>
        </is>
      </c>
      <c r="B336" t="inlineStr">
        <is>
          <t>Mangrove</t>
        </is>
      </c>
      <c r="C336" t="inlineStr">
        <is>
          <t>Restoration</t>
        </is>
      </c>
      <c r="D336" t="inlineStr">
        <is>
          <t>Planting</t>
        </is>
      </c>
      <c r="E336" t="inlineStr">
        <is>
          <t>Large</t>
        </is>
      </c>
      <c r="F336" t="n">
        <v>1000</v>
      </c>
      <c r="G336" t="inlineStr">
        <is>
          <t>Market price</t>
        </is>
      </c>
      <c r="H336" t="n">
        <v>113742621.2763725</v>
      </c>
      <c r="I336" t="inlineStr">
        <is>
          <t>COL</t>
        </is>
      </c>
      <c r="J336" t="n">
        <v>500</v>
      </c>
      <c r="K336" t="inlineStr">
        <is>
          <t>Colombia Mangrove Restoration 1000</t>
        </is>
      </c>
      <c r="L336" t="inlineStr"/>
      <c r="M336" t="inlineStr"/>
      <c r="N336" t="inlineStr"/>
      <c r="O336" t="inlineStr"/>
      <c r="P336" t="inlineStr"/>
      <c r="Q336" t="inlineStr"/>
      <c r="R336" t="inlineStr"/>
      <c r="S336" t="inlineStr"/>
      <c r="T336" t="inlineStr"/>
      <c r="U336" t="inlineStr"/>
      <c r="V336" t="inlineStr"/>
      <c r="W336" t="inlineStr"/>
      <c r="X336" t="inlineStr"/>
      <c r="Y336" t="inlineStr"/>
      <c r="Z336" t="inlineStr"/>
      <c r="AA336" t="inlineStr"/>
      <c r="AB336" t="inlineStr"/>
      <c r="AC336" t="inlineStr"/>
      <c r="AD336" t="inlineStr"/>
      <c r="AE336" t="inlineStr"/>
      <c r="AF336" t="inlineStr"/>
      <c r="AG336" t="inlineStr"/>
      <c r="AH336" t="inlineStr"/>
      <c r="AI336" t="inlineStr"/>
      <c r="AJ336" t="inlineStr"/>
      <c r="AK336" t="inlineStr"/>
      <c r="AL336" t="inlineStr"/>
      <c r="AM336" t="inlineStr"/>
      <c r="AN336" t="inlineStr"/>
      <c r="AO336" t="inlineStr"/>
      <c r="AP336" t="inlineStr"/>
      <c r="AQ336" t="inlineStr"/>
      <c r="AR336" t="inlineStr"/>
      <c r="AS336" t="inlineStr"/>
      <c r="AT336" t="inlineStr"/>
      <c r="AU336" t="inlineStr"/>
      <c r="AV336" t="inlineStr"/>
      <c r="AW336" t="inlineStr"/>
      <c r="AX336" t="inlineStr"/>
      <c r="AY336" t="inlineStr"/>
      <c r="AZ336" t="inlineStr"/>
      <c r="BA336" t="inlineStr"/>
      <c r="BB336" t="inlineStr"/>
      <c r="BC336" t="inlineStr"/>
      <c r="BD336" t="inlineStr"/>
      <c r="BE336" t="inlineStr"/>
      <c r="BF336" t="inlineStr"/>
      <c r="BG336" t="inlineStr"/>
      <c r="BH336" t="inlineStr"/>
      <c r="BI336" t="inlineStr"/>
    </row>
    <row r="337">
      <c r="A337" t="inlineStr">
        <is>
          <t>Colombia</t>
        </is>
      </c>
      <c r="B337" t="inlineStr">
        <is>
          <t>Mangrove</t>
        </is>
      </c>
      <c r="C337" t="inlineStr">
        <is>
          <t>Restoration</t>
        </is>
      </c>
      <c r="D337" t="inlineStr">
        <is>
          <t>Hydrology</t>
        </is>
      </c>
      <c r="E337" t="inlineStr">
        <is>
          <t>Large</t>
        </is>
      </c>
      <c r="F337" t="n">
        <v>1000</v>
      </c>
      <c r="G337" t="inlineStr">
        <is>
          <t>Market price</t>
        </is>
      </c>
      <c r="H337" t="n">
        <v>113742621.2763725</v>
      </c>
      <c r="I337" t="inlineStr">
        <is>
          <t>COL</t>
        </is>
      </c>
      <c r="J337" t="n">
        <v>500</v>
      </c>
      <c r="K337" t="inlineStr">
        <is>
          <t>Colombia Mangrove Restoration 1000</t>
        </is>
      </c>
      <c r="L337" t="inlineStr"/>
      <c r="M337" t="inlineStr"/>
      <c r="N337" t="inlineStr"/>
      <c r="O337" t="inlineStr"/>
      <c r="P337" t="inlineStr"/>
      <c r="Q337" t="inlineStr"/>
      <c r="R337" t="inlineStr"/>
      <c r="S337" t="inlineStr"/>
      <c r="T337" t="inlineStr"/>
      <c r="U337" t="inlineStr"/>
      <c r="V337" t="inlineStr"/>
      <c r="W337" t="inlineStr"/>
      <c r="X337" t="inlineStr"/>
      <c r="Y337" t="inlineStr"/>
      <c r="Z337" t="inlineStr"/>
      <c r="AA337" t="inlineStr"/>
      <c r="AB337" t="inlineStr"/>
      <c r="AC337" t="inlineStr"/>
      <c r="AD337" t="inlineStr"/>
      <c r="AE337" t="inlineStr"/>
      <c r="AF337" t="inlineStr"/>
      <c r="AG337" t="inlineStr"/>
      <c r="AH337" t="inlineStr"/>
      <c r="AI337" t="inlineStr"/>
      <c r="AJ337" t="inlineStr"/>
      <c r="AK337" t="inlineStr"/>
      <c r="AL337" t="inlineStr"/>
      <c r="AM337" t="inlineStr"/>
      <c r="AN337" t="inlineStr"/>
      <c r="AO337" t="inlineStr"/>
      <c r="AP337" t="inlineStr"/>
      <c r="AQ337" t="inlineStr"/>
      <c r="AR337" t="inlineStr"/>
      <c r="AS337" t="inlineStr"/>
      <c r="AT337" t="inlineStr"/>
      <c r="AU337" t="inlineStr"/>
      <c r="AV337" t="inlineStr"/>
      <c r="AW337" t="inlineStr"/>
      <c r="AX337" t="inlineStr"/>
      <c r="AY337" t="inlineStr"/>
      <c r="AZ337" t="inlineStr"/>
      <c r="BA337" t="inlineStr"/>
      <c r="BB337" t="inlineStr"/>
      <c r="BC337" t="inlineStr"/>
      <c r="BD337" t="inlineStr"/>
      <c r="BE337" t="inlineStr"/>
      <c r="BF337" t="inlineStr"/>
      <c r="BG337" t="inlineStr"/>
      <c r="BH337" t="inlineStr"/>
      <c r="BI337" t="inlineStr"/>
    </row>
    <row r="338">
      <c r="A338" t="inlineStr">
        <is>
          <t>Colombia</t>
        </is>
      </c>
      <c r="B338" t="inlineStr">
        <is>
          <t>Mangrove</t>
        </is>
      </c>
      <c r="C338" t="inlineStr">
        <is>
          <t>Conservation</t>
        </is>
      </c>
      <c r="D338" t="inlineStr"/>
      <c r="E338" t="inlineStr">
        <is>
          <t>Small</t>
        </is>
      </c>
      <c r="F338" t="n">
        <v>4000</v>
      </c>
      <c r="G338" t="inlineStr">
        <is>
          <t>Opex breakeven</t>
        </is>
      </c>
      <c r="H338" t="n">
        <v>113742621.2763725</v>
      </c>
      <c r="I338" t="inlineStr">
        <is>
          <t>COL</t>
        </is>
      </c>
      <c r="J338" t="n">
        <v>20000</v>
      </c>
      <c r="K338" t="inlineStr">
        <is>
          <t>Colombia Mangrove Conservation 4000</t>
        </is>
      </c>
      <c r="L338" t="inlineStr"/>
      <c r="M338" t="inlineStr"/>
      <c r="N338" t="inlineStr"/>
      <c r="O338" t="inlineStr"/>
      <c r="P338" t="inlineStr"/>
      <c r="Q338" t="inlineStr"/>
      <c r="R338" t="inlineStr"/>
      <c r="S338" t="inlineStr"/>
      <c r="T338" t="inlineStr"/>
      <c r="U338" t="inlineStr"/>
      <c r="V338" t="inlineStr"/>
      <c r="W338" t="inlineStr"/>
      <c r="X338" t="inlineStr"/>
      <c r="Y338" t="inlineStr"/>
      <c r="Z338" t="inlineStr"/>
      <c r="AA338" t="inlineStr"/>
      <c r="AB338" t="inlineStr"/>
      <c r="AC338" t="inlineStr"/>
      <c r="AD338" t="inlineStr"/>
      <c r="AE338" t="inlineStr"/>
      <c r="AF338" t="inlineStr"/>
      <c r="AG338" t="inlineStr"/>
      <c r="AH338" t="inlineStr"/>
      <c r="AI338" t="inlineStr"/>
      <c r="AJ338" t="inlineStr"/>
      <c r="AK338" t="inlineStr"/>
      <c r="AL338" t="inlineStr"/>
      <c r="AM338" t="inlineStr"/>
      <c r="AN338" t="inlineStr"/>
      <c r="AO338" t="inlineStr"/>
      <c r="AP338" t="inlineStr"/>
      <c r="AQ338" t="inlineStr"/>
      <c r="AR338" t="inlineStr"/>
      <c r="AS338" t="inlineStr"/>
      <c r="AT338" t="inlineStr"/>
      <c r="AU338" t="inlineStr"/>
      <c r="AV338" t="inlineStr"/>
      <c r="AW338" t="inlineStr"/>
      <c r="AX338" t="inlineStr"/>
      <c r="AY338" t="inlineStr"/>
      <c r="AZ338" t="inlineStr"/>
      <c r="BA338" t="inlineStr"/>
      <c r="BB338" t="inlineStr"/>
      <c r="BC338" t="inlineStr"/>
      <c r="BD338" t="inlineStr"/>
      <c r="BE338" t="inlineStr"/>
      <c r="BF338" t="inlineStr"/>
      <c r="BG338" t="inlineStr"/>
      <c r="BH338" t="inlineStr"/>
      <c r="BI338" t="inlineStr"/>
    </row>
    <row r="339">
      <c r="A339" t="inlineStr">
        <is>
          <t>Colombia</t>
        </is>
      </c>
      <c r="B339" t="inlineStr">
        <is>
          <t>Mangrove</t>
        </is>
      </c>
      <c r="C339" t="inlineStr">
        <is>
          <t>Conservation</t>
        </is>
      </c>
      <c r="D339" t="inlineStr"/>
      <c r="E339" t="inlineStr">
        <is>
          <t>Small</t>
        </is>
      </c>
      <c r="F339" t="n">
        <v>4000</v>
      </c>
      <c r="G339" t="inlineStr">
        <is>
          <t>Market price</t>
        </is>
      </c>
      <c r="H339" t="n">
        <v>113742621.2763725</v>
      </c>
      <c r="I339" t="inlineStr">
        <is>
          <t>COL</t>
        </is>
      </c>
      <c r="J339" t="n">
        <v>20000</v>
      </c>
      <c r="K339" t="inlineStr">
        <is>
          <t>Colombia Mangrove Conservation 4000</t>
        </is>
      </c>
      <c r="L339" t="inlineStr"/>
      <c r="M339" t="inlineStr"/>
      <c r="N339" t="inlineStr"/>
      <c r="O339" t="inlineStr"/>
      <c r="P339" t="inlineStr"/>
      <c r="Q339" t="inlineStr"/>
      <c r="R339" t="inlineStr"/>
      <c r="S339" t="inlineStr"/>
      <c r="T339" t="inlineStr"/>
      <c r="U339" t="inlineStr"/>
      <c r="V339" t="inlineStr"/>
      <c r="W339" t="inlineStr"/>
      <c r="X339" t="inlineStr"/>
      <c r="Y339" t="inlineStr"/>
      <c r="Z339" t="inlineStr"/>
      <c r="AA339" t="inlineStr"/>
      <c r="AB339" t="inlineStr"/>
      <c r="AC339" t="inlineStr"/>
      <c r="AD339" t="inlineStr"/>
      <c r="AE339" t="inlineStr"/>
      <c r="AF339" t="inlineStr"/>
      <c r="AG339" t="inlineStr"/>
      <c r="AH339" t="inlineStr"/>
      <c r="AI339" t="inlineStr"/>
      <c r="AJ339" t="inlineStr"/>
      <c r="AK339" t="inlineStr"/>
      <c r="AL339" t="inlineStr"/>
      <c r="AM339" t="inlineStr"/>
      <c r="AN339" t="inlineStr"/>
      <c r="AO339" t="inlineStr"/>
      <c r="AP339" t="inlineStr"/>
      <c r="AQ339" t="inlineStr"/>
      <c r="AR339" t="inlineStr"/>
      <c r="AS339" t="inlineStr"/>
      <c r="AT339" t="inlineStr"/>
      <c r="AU339" t="inlineStr"/>
      <c r="AV339" t="inlineStr"/>
      <c r="AW339" t="inlineStr"/>
      <c r="AX339" t="inlineStr"/>
      <c r="AY339" t="inlineStr"/>
      <c r="AZ339" t="inlineStr"/>
      <c r="BA339" t="inlineStr"/>
      <c r="BB339" t="inlineStr"/>
      <c r="BC339" t="inlineStr"/>
      <c r="BD339" t="inlineStr"/>
      <c r="BE339" t="inlineStr"/>
      <c r="BF339" t="inlineStr"/>
      <c r="BG339" t="inlineStr"/>
      <c r="BH339" t="inlineStr"/>
      <c r="BI339" t="inlineStr"/>
    </row>
    <row r="340">
      <c r="A340" t="inlineStr">
        <is>
          <t>Colombia</t>
        </is>
      </c>
      <c r="B340" t="inlineStr">
        <is>
          <t>Mangrove</t>
        </is>
      </c>
      <c r="C340" t="inlineStr">
        <is>
          <t>Conservation</t>
        </is>
      </c>
      <c r="D340" t="inlineStr"/>
      <c r="E340" t="inlineStr">
        <is>
          <t>Medium</t>
        </is>
      </c>
      <c r="F340" t="n">
        <v>20000</v>
      </c>
      <c r="G340" t="inlineStr">
        <is>
          <t>Opex breakeven</t>
        </is>
      </c>
      <c r="H340" t="n">
        <v>113742621.2763725</v>
      </c>
      <c r="I340" t="inlineStr">
        <is>
          <t>COL</t>
        </is>
      </c>
      <c r="J340" t="n">
        <v>20000</v>
      </c>
      <c r="K340" t="inlineStr">
        <is>
          <t>Colombia Mangrove Conservation 20000</t>
        </is>
      </c>
      <c r="L340" t="inlineStr"/>
      <c r="M340" t="inlineStr"/>
      <c r="N340" t="inlineStr"/>
      <c r="O340" t="inlineStr"/>
      <c r="P340" t="inlineStr"/>
      <c r="Q340" t="inlineStr"/>
      <c r="R340" t="inlineStr"/>
      <c r="S340" t="inlineStr"/>
      <c r="T340" t="inlineStr"/>
      <c r="U340" t="inlineStr"/>
      <c r="V340" t="inlineStr"/>
      <c r="W340" t="inlineStr"/>
      <c r="X340" t="inlineStr"/>
      <c r="Y340" t="inlineStr"/>
      <c r="Z340" t="inlineStr"/>
      <c r="AA340" t="inlineStr"/>
      <c r="AB340" t="inlineStr"/>
      <c r="AC340" t="inlineStr"/>
      <c r="AD340" t="inlineStr"/>
      <c r="AE340" t="inlineStr"/>
      <c r="AF340" t="inlineStr"/>
      <c r="AG340" t="inlineStr"/>
      <c r="AH340" t="inlineStr"/>
      <c r="AI340" t="inlineStr"/>
      <c r="AJ340" t="inlineStr"/>
      <c r="AK340" t="inlineStr"/>
      <c r="AL340" t="inlineStr"/>
      <c r="AM340" t="inlineStr"/>
      <c r="AN340" t="inlineStr"/>
      <c r="AO340" t="inlineStr"/>
      <c r="AP340" t="inlineStr"/>
      <c r="AQ340" t="inlineStr"/>
      <c r="AR340" t="inlineStr"/>
      <c r="AS340" t="inlineStr"/>
      <c r="AT340" t="inlineStr"/>
      <c r="AU340" t="inlineStr"/>
      <c r="AV340" t="inlineStr"/>
      <c r="AW340" t="inlineStr"/>
      <c r="AX340" t="inlineStr"/>
      <c r="AY340" t="inlineStr"/>
      <c r="AZ340" t="inlineStr"/>
      <c r="BA340" t="inlineStr"/>
      <c r="BB340" t="inlineStr"/>
      <c r="BC340" t="inlineStr"/>
      <c r="BD340" t="inlineStr"/>
      <c r="BE340" t="inlineStr"/>
      <c r="BF340" t="inlineStr"/>
      <c r="BG340" t="inlineStr"/>
      <c r="BH340" t="inlineStr"/>
      <c r="BI340" t="inlineStr"/>
    </row>
    <row r="341">
      <c r="A341" t="inlineStr">
        <is>
          <t>Colombia</t>
        </is>
      </c>
      <c r="B341" t="inlineStr">
        <is>
          <t>Mangrove</t>
        </is>
      </c>
      <c r="C341" t="inlineStr">
        <is>
          <t>Conservation</t>
        </is>
      </c>
      <c r="D341" t="inlineStr"/>
      <c r="E341" t="inlineStr">
        <is>
          <t>Medium</t>
        </is>
      </c>
      <c r="F341" t="n">
        <v>20000</v>
      </c>
      <c r="G341" t="inlineStr">
        <is>
          <t>Market price</t>
        </is>
      </c>
      <c r="H341" t="n">
        <v>113742621.2763725</v>
      </c>
      <c r="I341" t="inlineStr">
        <is>
          <t>COL</t>
        </is>
      </c>
      <c r="J341" t="n">
        <v>20000</v>
      </c>
      <c r="K341" t="inlineStr">
        <is>
          <t>Colombia Mangrove Conservation 20000</t>
        </is>
      </c>
      <c r="L341" t="inlineStr"/>
      <c r="M341" t="inlineStr"/>
      <c r="N341" t="inlineStr"/>
      <c r="O341" t="inlineStr"/>
      <c r="P341" t="inlineStr"/>
      <c r="Q341" t="inlineStr"/>
      <c r="R341" t="inlineStr"/>
      <c r="S341" t="inlineStr"/>
      <c r="T341" t="inlineStr"/>
      <c r="U341" t="inlineStr"/>
      <c r="V341" t="inlineStr"/>
      <c r="W341" t="inlineStr"/>
      <c r="X341" t="inlineStr"/>
      <c r="Y341" t="inlineStr"/>
      <c r="Z341" t="inlineStr"/>
      <c r="AA341" t="inlineStr"/>
      <c r="AB341" t="inlineStr"/>
      <c r="AC341" t="inlineStr"/>
      <c r="AD341" t="inlineStr"/>
      <c r="AE341" t="inlineStr"/>
      <c r="AF341" t="inlineStr"/>
      <c r="AG341" t="inlineStr"/>
      <c r="AH341" t="inlineStr"/>
      <c r="AI341" t="inlineStr"/>
      <c r="AJ341" t="inlineStr"/>
      <c r="AK341" t="inlineStr"/>
      <c r="AL341" t="inlineStr"/>
      <c r="AM341" t="inlineStr"/>
      <c r="AN341" t="inlineStr"/>
      <c r="AO341" t="inlineStr"/>
      <c r="AP341" t="inlineStr"/>
      <c r="AQ341" t="inlineStr"/>
      <c r="AR341" t="inlineStr"/>
      <c r="AS341" t="inlineStr"/>
      <c r="AT341" t="inlineStr"/>
      <c r="AU341" t="inlineStr"/>
      <c r="AV341" t="inlineStr"/>
      <c r="AW341" t="inlineStr"/>
      <c r="AX341" t="inlineStr"/>
      <c r="AY341" t="inlineStr"/>
      <c r="AZ341" t="inlineStr"/>
      <c r="BA341" t="inlineStr"/>
      <c r="BB341" t="inlineStr"/>
      <c r="BC341" t="inlineStr"/>
      <c r="BD341" t="inlineStr"/>
      <c r="BE341" t="inlineStr"/>
      <c r="BF341" t="inlineStr"/>
      <c r="BG341" t="inlineStr"/>
      <c r="BH341" t="inlineStr"/>
      <c r="BI341" t="inlineStr"/>
    </row>
    <row r="342">
      <c r="A342" t="inlineStr">
        <is>
          <t>Colombia</t>
        </is>
      </c>
      <c r="B342" t="inlineStr">
        <is>
          <t>Mangrove</t>
        </is>
      </c>
      <c r="C342" t="inlineStr">
        <is>
          <t>Conservation</t>
        </is>
      </c>
      <c r="D342" t="inlineStr"/>
      <c r="E342" t="inlineStr">
        <is>
          <t>Large</t>
        </is>
      </c>
      <c r="F342" t="n">
        <v>40000</v>
      </c>
      <c r="G342" t="inlineStr">
        <is>
          <t>Opex breakeven</t>
        </is>
      </c>
      <c r="H342" t="n">
        <v>113742621.2763725</v>
      </c>
      <c r="I342" t="inlineStr">
        <is>
          <t>COL</t>
        </is>
      </c>
      <c r="J342" t="n">
        <v>20000</v>
      </c>
      <c r="K342" t="inlineStr">
        <is>
          <t>Colombia Mangrove Conservation 40000</t>
        </is>
      </c>
      <c r="L342" t="inlineStr"/>
      <c r="M342" t="inlineStr"/>
      <c r="N342" t="inlineStr"/>
      <c r="O342" t="inlineStr"/>
      <c r="P342" t="inlineStr"/>
      <c r="Q342" t="inlineStr"/>
      <c r="R342" t="inlineStr"/>
      <c r="S342" t="inlineStr"/>
      <c r="T342" t="inlineStr"/>
      <c r="U342" t="inlineStr"/>
      <c r="V342" t="inlineStr"/>
      <c r="W342" t="inlineStr"/>
      <c r="X342" t="inlineStr"/>
      <c r="Y342" t="inlineStr"/>
      <c r="Z342" t="inlineStr"/>
      <c r="AA342" t="inlineStr"/>
      <c r="AB342" t="inlineStr"/>
      <c r="AC342" t="inlineStr"/>
      <c r="AD342" t="inlineStr"/>
      <c r="AE342" t="inlineStr"/>
      <c r="AF342" t="inlineStr"/>
      <c r="AG342" t="inlineStr"/>
      <c r="AH342" t="inlineStr"/>
      <c r="AI342" t="inlineStr"/>
      <c r="AJ342" t="inlineStr"/>
      <c r="AK342" t="inlineStr"/>
      <c r="AL342" t="inlineStr"/>
      <c r="AM342" t="inlineStr"/>
      <c r="AN342" t="inlineStr"/>
      <c r="AO342" t="inlineStr"/>
      <c r="AP342" t="inlineStr"/>
      <c r="AQ342" t="inlineStr"/>
      <c r="AR342" t="inlineStr"/>
      <c r="AS342" t="inlineStr"/>
      <c r="AT342" t="inlineStr"/>
      <c r="AU342" t="inlineStr"/>
      <c r="AV342" t="inlineStr"/>
      <c r="AW342" t="inlineStr"/>
      <c r="AX342" t="inlineStr"/>
      <c r="AY342" t="inlineStr"/>
      <c r="AZ342" t="inlineStr"/>
      <c r="BA342" t="inlineStr"/>
      <c r="BB342" t="inlineStr"/>
      <c r="BC342" t="inlineStr"/>
      <c r="BD342" t="inlineStr"/>
      <c r="BE342" t="inlineStr"/>
      <c r="BF342" t="inlineStr"/>
      <c r="BG342" t="inlineStr"/>
      <c r="BH342" t="inlineStr"/>
      <c r="BI342" t="inlineStr"/>
    </row>
    <row r="343">
      <c r="A343" t="inlineStr">
        <is>
          <t>Colombia</t>
        </is>
      </c>
      <c r="B343" t="inlineStr">
        <is>
          <t>Mangrove</t>
        </is>
      </c>
      <c r="C343" t="inlineStr">
        <is>
          <t>Conservation</t>
        </is>
      </c>
      <c r="D343" t="inlineStr"/>
      <c r="E343" t="inlineStr">
        <is>
          <t>Large</t>
        </is>
      </c>
      <c r="F343" t="n">
        <v>40000</v>
      </c>
      <c r="G343" t="inlineStr">
        <is>
          <t>Market price</t>
        </is>
      </c>
      <c r="H343" t="n">
        <v>113742621.2763725</v>
      </c>
      <c r="I343" t="inlineStr">
        <is>
          <t>COL</t>
        </is>
      </c>
      <c r="J343" t="n">
        <v>20000</v>
      </c>
      <c r="K343" t="inlineStr">
        <is>
          <t>Colombia Mangrove Conservation 40000</t>
        </is>
      </c>
      <c r="L343" t="inlineStr"/>
      <c r="M343" t="inlineStr"/>
      <c r="N343" t="inlineStr"/>
      <c r="O343" t="inlineStr"/>
      <c r="P343" t="inlineStr"/>
      <c r="Q343" t="inlineStr"/>
      <c r="R343" t="inlineStr"/>
      <c r="S343" t="inlineStr"/>
      <c r="T343" t="inlineStr"/>
      <c r="U343" t="inlineStr"/>
      <c r="V343" t="inlineStr"/>
      <c r="W343" t="inlineStr"/>
      <c r="X343" t="inlineStr"/>
      <c r="Y343" t="inlineStr"/>
      <c r="Z343" t="inlineStr"/>
      <c r="AA343" t="inlineStr"/>
      <c r="AB343" t="inlineStr"/>
      <c r="AC343" t="inlineStr"/>
      <c r="AD343" t="inlineStr"/>
      <c r="AE343" t="inlineStr"/>
      <c r="AF343" t="inlineStr"/>
      <c r="AG343" t="inlineStr"/>
      <c r="AH343" t="inlineStr"/>
      <c r="AI343" t="inlineStr"/>
      <c r="AJ343" t="inlineStr"/>
      <c r="AK343" t="inlineStr"/>
      <c r="AL343" t="inlineStr"/>
      <c r="AM343" t="inlineStr"/>
      <c r="AN343" t="inlineStr"/>
      <c r="AO343" t="inlineStr"/>
      <c r="AP343" t="inlineStr"/>
      <c r="AQ343" t="inlineStr"/>
      <c r="AR343" t="inlineStr"/>
      <c r="AS343" t="inlineStr"/>
      <c r="AT343" t="inlineStr"/>
      <c r="AU343" t="inlineStr"/>
      <c r="AV343" t="inlineStr"/>
      <c r="AW343" t="inlineStr"/>
      <c r="AX343" t="inlineStr"/>
      <c r="AY343" t="inlineStr"/>
      <c r="AZ343" t="inlineStr"/>
      <c r="BA343" t="inlineStr"/>
      <c r="BB343" t="inlineStr"/>
      <c r="BC343" t="inlineStr"/>
      <c r="BD343" t="inlineStr"/>
      <c r="BE343" t="inlineStr"/>
      <c r="BF343" t="inlineStr"/>
      <c r="BG343" t="inlineStr"/>
      <c r="BH343" t="inlineStr"/>
      <c r="BI343" t="inlineStr"/>
    </row>
    <row r="344">
      <c r="A344" t="inlineStr">
        <is>
          <t>Colombia</t>
        </is>
      </c>
      <c r="B344" t="inlineStr">
        <is>
          <t>Seagrass</t>
        </is>
      </c>
      <c r="C344" t="inlineStr">
        <is>
          <t>Restoration</t>
        </is>
      </c>
      <c r="D344" t="inlineStr">
        <is>
          <t>Planting</t>
        </is>
      </c>
      <c r="E344" t="inlineStr">
        <is>
          <t>Small</t>
        </is>
      </c>
      <c r="F344" t="n">
        <v>100</v>
      </c>
      <c r="G344" t="inlineStr">
        <is>
          <t>Opex breakeven</t>
        </is>
      </c>
      <c r="H344" t="n">
        <v>113742621.2763725</v>
      </c>
      <c r="I344" t="inlineStr">
        <is>
          <t>COL</t>
        </is>
      </c>
      <c r="J344" t="n">
        <v>500</v>
      </c>
      <c r="K344" t="inlineStr">
        <is>
          <t>Colombia Seagrass Restoration 100</t>
        </is>
      </c>
      <c r="L344" t="inlineStr"/>
      <c r="M344" t="inlineStr"/>
      <c r="N344" t="inlineStr"/>
      <c r="O344" t="inlineStr"/>
      <c r="P344" t="inlineStr"/>
      <c r="Q344" t="inlineStr"/>
      <c r="R344" t="inlineStr"/>
      <c r="S344" t="inlineStr"/>
      <c r="T344" t="inlineStr"/>
      <c r="U344" t="inlineStr"/>
      <c r="V344" t="inlineStr"/>
      <c r="W344" t="inlineStr"/>
      <c r="X344" t="inlineStr"/>
      <c r="Y344" t="inlineStr"/>
      <c r="Z344" t="inlineStr"/>
      <c r="AA344" t="inlineStr"/>
      <c r="AB344" t="inlineStr"/>
      <c r="AC344" t="inlineStr"/>
      <c r="AD344" t="inlineStr"/>
      <c r="AE344" t="inlineStr"/>
      <c r="AF344" t="inlineStr"/>
      <c r="AG344" t="inlineStr"/>
      <c r="AH344" t="inlineStr"/>
      <c r="AI344" t="inlineStr"/>
      <c r="AJ344" t="inlineStr"/>
      <c r="AK344" t="inlineStr"/>
      <c r="AL344" t="inlineStr"/>
      <c r="AM344" t="inlineStr"/>
      <c r="AN344" t="inlineStr"/>
      <c r="AO344" t="inlineStr"/>
      <c r="AP344" t="inlineStr"/>
      <c r="AQ344" t="inlineStr"/>
      <c r="AR344" t="inlineStr"/>
      <c r="AS344" t="inlineStr"/>
      <c r="AT344" t="inlineStr"/>
      <c r="AU344" t="inlineStr"/>
      <c r="AV344" t="inlineStr"/>
      <c r="AW344" t="inlineStr"/>
      <c r="AX344" t="inlineStr"/>
      <c r="AY344" t="inlineStr"/>
      <c r="AZ344" t="inlineStr"/>
      <c r="BA344" t="inlineStr"/>
      <c r="BB344" t="inlineStr"/>
      <c r="BC344" t="inlineStr"/>
      <c r="BD344" t="inlineStr"/>
      <c r="BE344" t="inlineStr"/>
      <c r="BF344" t="inlineStr"/>
      <c r="BG344" t="inlineStr"/>
      <c r="BH344" t="inlineStr"/>
      <c r="BI344" t="inlineStr"/>
    </row>
    <row r="345">
      <c r="A345" t="inlineStr">
        <is>
          <t>Colombia</t>
        </is>
      </c>
      <c r="B345" t="inlineStr">
        <is>
          <t>Seagrass</t>
        </is>
      </c>
      <c r="C345" t="inlineStr">
        <is>
          <t>Restoration</t>
        </is>
      </c>
      <c r="D345" t="inlineStr">
        <is>
          <t>Planting</t>
        </is>
      </c>
      <c r="E345" t="inlineStr">
        <is>
          <t>Small</t>
        </is>
      </c>
      <c r="F345" t="n">
        <v>100</v>
      </c>
      <c r="G345" t="inlineStr">
        <is>
          <t>Market price</t>
        </is>
      </c>
      <c r="H345" t="n">
        <v>113742621.2763725</v>
      </c>
      <c r="I345" t="inlineStr">
        <is>
          <t>COL</t>
        </is>
      </c>
      <c r="J345" t="n">
        <v>500</v>
      </c>
      <c r="K345" t="inlineStr">
        <is>
          <t>Colombia Seagrass Restoration 100</t>
        </is>
      </c>
      <c r="L345" t="inlineStr"/>
      <c r="M345" t="inlineStr"/>
      <c r="N345" t="inlineStr"/>
      <c r="O345" t="inlineStr"/>
      <c r="P345" t="inlineStr"/>
      <c r="Q345" t="inlineStr"/>
      <c r="R345" t="inlineStr"/>
      <c r="S345" t="inlineStr"/>
      <c r="T345" t="inlineStr"/>
      <c r="U345" t="inlineStr"/>
      <c r="V345" t="inlineStr"/>
      <c r="W345" t="inlineStr"/>
      <c r="X345" t="inlineStr"/>
      <c r="Y345" t="inlineStr"/>
      <c r="Z345" t="inlineStr"/>
      <c r="AA345" t="inlineStr"/>
      <c r="AB345" t="inlineStr"/>
      <c r="AC345" t="inlineStr"/>
      <c r="AD345" t="inlineStr"/>
      <c r="AE345" t="inlineStr"/>
      <c r="AF345" t="inlineStr"/>
      <c r="AG345" t="inlineStr"/>
      <c r="AH345" t="inlineStr"/>
      <c r="AI345" t="inlineStr"/>
      <c r="AJ345" t="inlineStr"/>
      <c r="AK345" t="inlineStr"/>
      <c r="AL345" t="inlineStr"/>
      <c r="AM345" t="inlineStr"/>
      <c r="AN345" t="inlineStr"/>
      <c r="AO345" t="inlineStr"/>
      <c r="AP345" t="inlineStr"/>
      <c r="AQ345" t="inlineStr"/>
      <c r="AR345" t="inlineStr"/>
      <c r="AS345" t="inlineStr"/>
      <c r="AT345" t="inlineStr"/>
      <c r="AU345" t="inlineStr"/>
      <c r="AV345" t="inlineStr"/>
      <c r="AW345" t="inlineStr"/>
      <c r="AX345" t="inlineStr"/>
      <c r="AY345" t="inlineStr"/>
      <c r="AZ345" t="inlineStr"/>
      <c r="BA345" t="inlineStr"/>
      <c r="BB345" t="inlineStr"/>
      <c r="BC345" t="inlineStr"/>
      <c r="BD345" t="inlineStr"/>
      <c r="BE345" t="inlineStr"/>
      <c r="BF345" t="inlineStr"/>
      <c r="BG345" t="inlineStr"/>
      <c r="BH345" t="inlineStr"/>
      <c r="BI345" t="inlineStr"/>
    </row>
    <row r="346">
      <c r="A346" t="inlineStr">
        <is>
          <t>Colombia</t>
        </is>
      </c>
      <c r="B346" t="inlineStr">
        <is>
          <t>Seagrass</t>
        </is>
      </c>
      <c r="C346" t="inlineStr">
        <is>
          <t>Restoration</t>
        </is>
      </c>
      <c r="D346" t="inlineStr">
        <is>
          <t>Planting</t>
        </is>
      </c>
      <c r="E346" t="inlineStr">
        <is>
          <t>Medium</t>
        </is>
      </c>
      <c r="F346" t="n">
        <v>500</v>
      </c>
      <c r="G346" t="inlineStr">
        <is>
          <t>Opex breakeven</t>
        </is>
      </c>
      <c r="H346" t="n">
        <v>113742621.2763725</v>
      </c>
      <c r="I346" t="inlineStr">
        <is>
          <t>COL</t>
        </is>
      </c>
      <c r="J346" t="n">
        <v>500</v>
      </c>
      <c r="K346" t="inlineStr">
        <is>
          <t>Colombia Seagrass Restoration 500</t>
        </is>
      </c>
      <c r="L346" t="inlineStr"/>
      <c r="M346" t="inlineStr"/>
      <c r="N346" t="inlineStr"/>
      <c r="O346" t="inlineStr"/>
      <c r="P346" t="inlineStr"/>
      <c r="Q346" t="inlineStr"/>
      <c r="R346" t="inlineStr"/>
      <c r="S346" t="inlineStr"/>
      <c r="T346" t="inlineStr"/>
      <c r="U346" t="inlineStr"/>
      <c r="V346" t="inlineStr"/>
      <c r="W346" t="inlineStr"/>
      <c r="X346" t="inlineStr"/>
      <c r="Y346" t="inlineStr"/>
      <c r="Z346" t="inlineStr"/>
      <c r="AA346" t="inlineStr"/>
      <c r="AB346" t="inlineStr"/>
      <c r="AC346" t="inlineStr"/>
      <c r="AD346" t="inlineStr"/>
      <c r="AE346" t="inlineStr"/>
      <c r="AF346" t="inlineStr"/>
      <c r="AG346" t="inlineStr"/>
      <c r="AH346" t="inlineStr"/>
      <c r="AI346" t="inlineStr"/>
      <c r="AJ346" t="inlineStr"/>
      <c r="AK346" t="inlineStr"/>
      <c r="AL346" t="inlineStr"/>
      <c r="AM346" t="inlineStr"/>
      <c r="AN346" t="inlineStr"/>
      <c r="AO346" t="inlineStr"/>
      <c r="AP346" t="inlineStr"/>
      <c r="AQ346" t="inlineStr"/>
      <c r="AR346" t="inlineStr"/>
      <c r="AS346" t="inlineStr"/>
      <c r="AT346" t="inlineStr"/>
      <c r="AU346" t="inlineStr"/>
      <c r="AV346" t="inlineStr"/>
      <c r="AW346" t="inlineStr"/>
      <c r="AX346" t="inlineStr"/>
      <c r="AY346" t="inlineStr"/>
      <c r="AZ346" t="inlineStr"/>
      <c r="BA346" t="inlineStr"/>
      <c r="BB346" t="inlineStr"/>
      <c r="BC346" t="inlineStr"/>
      <c r="BD346" t="inlineStr"/>
      <c r="BE346" t="inlineStr"/>
      <c r="BF346" t="inlineStr"/>
      <c r="BG346" t="inlineStr"/>
      <c r="BH346" t="inlineStr"/>
      <c r="BI346" t="inlineStr"/>
    </row>
    <row r="347">
      <c r="A347" t="inlineStr">
        <is>
          <t>Colombia</t>
        </is>
      </c>
      <c r="B347" t="inlineStr">
        <is>
          <t>Seagrass</t>
        </is>
      </c>
      <c r="C347" t="inlineStr">
        <is>
          <t>Restoration</t>
        </is>
      </c>
      <c r="D347" t="inlineStr">
        <is>
          <t>Planting</t>
        </is>
      </c>
      <c r="E347" t="inlineStr">
        <is>
          <t>Medium</t>
        </is>
      </c>
      <c r="F347" t="n">
        <v>500</v>
      </c>
      <c r="G347" t="inlineStr">
        <is>
          <t>Market price</t>
        </is>
      </c>
      <c r="H347" t="n">
        <v>113742621.2763725</v>
      </c>
      <c r="I347" t="inlineStr">
        <is>
          <t>COL</t>
        </is>
      </c>
      <c r="J347" t="n">
        <v>500</v>
      </c>
      <c r="K347" t="inlineStr">
        <is>
          <t>Colombia Seagrass Restoration 500</t>
        </is>
      </c>
      <c r="L347" t="inlineStr"/>
      <c r="M347" t="inlineStr"/>
      <c r="N347" t="inlineStr"/>
      <c r="O347" t="inlineStr"/>
      <c r="P347" t="inlineStr"/>
      <c r="Q347" t="inlineStr"/>
      <c r="R347" t="inlineStr"/>
      <c r="S347" t="inlineStr"/>
      <c r="T347" t="inlineStr"/>
      <c r="U347" t="inlineStr"/>
      <c r="V347" t="inlineStr"/>
      <c r="W347" t="inlineStr"/>
      <c r="X347" t="inlineStr"/>
      <c r="Y347" t="inlineStr"/>
      <c r="Z347" t="inlineStr"/>
      <c r="AA347" t="inlineStr"/>
      <c r="AB347" t="inlineStr"/>
      <c r="AC347" t="inlineStr"/>
      <c r="AD347" t="inlineStr"/>
      <c r="AE347" t="inlineStr"/>
      <c r="AF347" t="inlineStr"/>
      <c r="AG347" t="inlineStr"/>
      <c r="AH347" t="inlineStr"/>
      <c r="AI347" t="inlineStr"/>
      <c r="AJ347" t="inlineStr"/>
      <c r="AK347" t="inlineStr"/>
      <c r="AL347" t="inlineStr"/>
      <c r="AM347" t="inlineStr"/>
      <c r="AN347" t="inlineStr"/>
      <c r="AO347" t="inlineStr"/>
      <c r="AP347" t="inlineStr"/>
      <c r="AQ347" t="inlineStr"/>
      <c r="AR347" t="inlineStr"/>
      <c r="AS347" t="inlineStr"/>
      <c r="AT347" t="inlineStr"/>
      <c r="AU347" t="inlineStr"/>
      <c r="AV347" t="inlineStr"/>
      <c r="AW347" t="inlineStr"/>
      <c r="AX347" t="inlineStr"/>
      <c r="AY347" t="inlineStr"/>
      <c r="AZ347" t="inlineStr"/>
      <c r="BA347" t="inlineStr"/>
      <c r="BB347" t="inlineStr"/>
      <c r="BC347" t="inlineStr"/>
      <c r="BD347" t="inlineStr"/>
      <c r="BE347" t="inlineStr"/>
      <c r="BF347" t="inlineStr"/>
      <c r="BG347" t="inlineStr"/>
      <c r="BH347" t="inlineStr"/>
      <c r="BI347" t="inlineStr"/>
    </row>
    <row r="348">
      <c r="A348" t="inlineStr">
        <is>
          <t>Colombia</t>
        </is>
      </c>
      <c r="B348" t="inlineStr">
        <is>
          <t>Seagrass</t>
        </is>
      </c>
      <c r="C348" t="inlineStr">
        <is>
          <t>Restoration</t>
        </is>
      </c>
      <c r="D348" t="inlineStr">
        <is>
          <t>Planting</t>
        </is>
      </c>
      <c r="E348" t="inlineStr">
        <is>
          <t>Large</t>
        </is>
      </c>
      <c r="F348" t="n">
        <v>1000</v>
      </c>
      <c r="G348" t="inlineStr">
        <is>
          <t>Opex breakeven</t>
        </is>
      </c>
      <c r="H348" t="n">
        <v>113742621.2763725</v>
      </c>
      <c r="I348" t="inlineStr">
        <is>
          <t>COL</t>
        </is>
      </c>
      <c r="J348" t="n">
        <v>500</v>
      </c>
      <c r="K348" t="inlineStr">
        <is>
          <t>Colombia Seagrass Restoration 1000</t>
        </is>
      </c>
      <c r="L348" t="inlineStr"/>
      <c r="M348" t="inlineStr"/>
      <c r="N348" t="inlineStr"/>
      <c r="O348" t="inlineStr"/>
      <c r="P348" t="inlineStr"/>
      <c r="Q348" t="inlineStr"/>
      <c r="R348" t="inlineStr"/>
      <c r="S348" t="inlineStr"/>
      <c r="T348" t="inlineStr"/>
      <c r="U348" t="inlineStr"/>
      <c r="V348" t="inlineStr"/>
      <c r="W348" t="inlineStr"/>
      <c r="X348" t="inlineStr"/>
      <c r="Y348" t="inlineStr"/>
      <c r="Z348" t="inlineStr"/>
      <c r="AA348" t="inlineStr"/>
      <c r="AB348" t="inlineStr"/>
      <c r="AC348" t="inlineStr"/>
      <c r="AD348" t="inlineStr"/>
      <c r="AE348" t="inlineStr"/>
      <c r="AF348" t="inlineStr"/>
      <c r="AG348" t="inlineStr"/>
      <c r="AH348" t="inlineStr"/>
      <c r="AI348" t="inlineStr"/>
      <c r="AJ348" t="inlineStr"/>
      <c r="AK348" t="inlineStr"/>
      <c r="AL348" t="inlineStr"/>
      <c r="AM348" t="inlineStr"/>
      <c r="AN348" t="inlineStr"/>
      <c r="AO348" t="inlineStr"/>
      <c r="AP348" t="inlineStr"/>
      <c r="AQ348" t="inlineStr"/>
      <c r="AR348" t="inlineStr"/>
      <c r="AS348" t="inlineStr"/>
      <c r="AT348" t="inlineStr"/>
      <c r="AU348" t="inlineStr"/>
      <c r="AV348" t="inlineStr"/>
      <c r="AW348" t="inlineStr"/>
      <c r="AX348" t="inlineStr"/>
      <c r="AY348" t="inlineStr"/>
      <c r="AZ348" t="inlineStr"/>
      <c r="BA348" t="inlineStr"/>
      <c r="BB348" t="inlineStr"/>
      <c r="BC348" t="inlineStr"/>
      <c r="BD348" t="inlineStr"/>
      <c r="BE348" t="inlineStr"/>
      <c r="BF348" t="inlineStr"/>
      <c r="BG348" t="inlineStr"/>
      <c r="BH348" t="inlineStr"/>
      <c r="BI348" t="inlineStr"/>
    </row>
    <row r="349">
      <c r="A349" t="inlineStr">
        <is>
          <t>Colombia</t>
        </is>
      </c>
      <c r="B349" t="inlineStr">
        <is>
          <t>Seagrass</t>
        </is>
      </c>
      <c r="C349" t="inlineStr">
        <is>
          <t>Restoration</t>
        </is>
      </c>
      <c r="D349" t="inlineStr">
        <is>
          <t>Planting</t>
        </is>
      </c>
      <c r="E349" t="inlineStr">
        <is>
          <t>Large</t>
        </is>
      </c>
      <c r="F349" t="n">
        <v>1000</v>
      </c>
      <c r="G349" t="inlineStr">
        <is>
          <t>Market price</t>
        </is>
      </c>
      <c r="H349" t="n">
        <v>113742621.2763725</v>
      </c>
      <c r="I349" t="inlineStr">
        <is>
          <t>COL</t>
        </is>
      </c>
      <c r="J349" t="n">
        <v>500</v>
      </c>
      <c r="K349" t="inlineStr">
        <is>
          <t>Colombia Seagrass Restoration 1000</t>
        </is>
      </c>
      <c r="L349" t="inlineStr"/>
      <c r="M349" t="inlineStr"/>
      <c r="N349" t="inlineStr"/>
      <c r="O349" t="inlineStr"/>
      <c r="P349" t="inlineStr"/>
      <c r="Q349" t="inlineStr"/>
      <c r="R349" t="inlineStr"/>
      <c r="S349" t="inlineStr"/>
      <c r="T349" t="inlineStr"/>
      <c r="U349" t="inlineStr"/>
      <c r="V349" t="inlineStr"/>
      <c r="W349" t="inlineStr"/>
      <c r="X349" t="inlineStr"/>
      <c r="Y349" t="inlineStr"/>
      <c r="Z349" t="inlineStr"/>
      <c r="AA349" t="inlineStr"/>
      <c r="AB349" t="inlineStr"/>
      <c r="AC349" t="inlineStr"/>
      <c r="AD349" t="inlineStr"/>
      <c r="AE349" t="inlineStr"/>
      <c r="AF349" t="inlineStr"/>
      <c r="AG349" t="inlineStr"/>
      <c r="AH349" t="inlineStr"/>
      <c r="AI349" t="inlineStr"/>
      <c r="AJ349" t="inlineStr"/>
      <c r="AK349" t="inlineStr"/>
      <c r="AL349" t="inlineStr"/>
      <c r="AM349" t="inlineStr"/>
      <c r="AN349" t="inlineStr"/>
      <c r="AO349" t="inlineStr"/>
      <c r="AP349" t="inlineStr"/>
      <c r="AQ349" t="inlineStr"/>
      <c r="AR349" t="inlineStr"/>
      <c r="AS349" t="inlineStr"/>
      <c r="AT349" t="inlineStr"/>
      <c r="AU349" t="inlineStr"/>
      <c r="AV349" t="inlineStr"/>
      <c r="AW349" t="inlineStr"/>
      <c r="AX349" t="inlineStr"/>
      <c r="AY349" t="inlineStr"/>
      <c r="AZ349" t="inlineStr"/>
      <c r="BA349" t="inlineStr"/>
      <c r="BB349" t="inlineStr"/>
      <c r="BC349" t="inlineStr"/>
      <c r="BD349" t="inlineStr"/>
      <c r="BE349" t="inlineStr"/>
      <c r="BF349" t="inlineStr"/>
      <c r="BG349" t="inlineStr"/>
      <c r="BH349" t="inlineStr"/>
      <c r="BI349" t="inlineStr"/>
    </row>
    <row r="350">
      <c r="A350" t="inlineStr">
        <is>
          <t>Colombia</t>
        </is>
      </c>
      <c r="B350" t="inlineStr">
        <is>
          <t>Seagrass</t>
        </is>
      </c>
      <c r="C350" t="inlineStr">
        <is>
          <t>Conservation</t>
        </is>
      </c>
      <c r="D350" t="inlineStr"/>
      <c r="E350" t="inlineStr">
        <is>
          <t>Small</t>
        </is>
      </c>
      <c r="F350" t="n">
        <v>400</v>
      </c>
      <c r="G350" t="inlineStr">
        <is>
          <t>Opex breakeven</t>
        </is>
      </c>
      <c r="H350" t="n">
        <v>113742621.2763725</v>
      </c>
      <c r="I350" t="inlineStr">
        <is>
          <t>COL</t>
        </is>
      </c>
      <c r="J350" t="n">
        <v>2000</v>
      </c>
      <c r="K350" t="inlineStr">
        <is>
          <t>Colombia Seagrass Conservation 400</t>
        </is>
      </c>
      <c r="L350" t="inlineStr"/>
      <c r="M350" t="inlineStr"/>
      <c r="N350" t="inlineStr"/>
      <c r="O350" t="inlineStr"/>
      <c r="P350" t="inlineStr"/>
      <c r="Q350" t="inlineStr"/>
      <c r="R350" t="inlineStr"/>
      <c r="S350" t="inlineStr"/>
      <c r="T350" t="inlineStr"/>
      <c r="U350" t="inlineStr"/>
      <c r="V350" t="inlineStr"/>
      <c r="W350" t="inlineStr"/>
      <c r="X350" t="inlineStr"/>
      <c r="Y350" t="inlineStr"/>
      <c r="Z350" t="inlineStr"/>
      <c r="AA350" t="inlineStr"/>
      <c r="AB350" t="inlineStr"/>
      <c r="AC350" t="inlineStr"/>
      <c r="AD350" t="inlineStr"/>
      <c r="AE350" t="inlineStr"/>
      <c r="AF350" t="inlineStr"/>
      <c r="AG350" t="inlineStr"/>
      <c r="AH350" t="inlineStr"/>
      <c r="AI350" t="inlineStr"/>
      <c r="AJ350" t="inlineStr"/>
      <c r="AK350" t="inlineStr"/>
      <c r="AL350" t="inlineStr"/>
      <c r="AM350" t="inlineStr"/>
      <c r="AN350" t="inlineStr"/>
      <c r="AO350" t="inlineStr"/>
      <c r="AP350" t="inlineStr"/>
      <c r="AQ350" t="inlineStr"/>
      <c r="AR350" t="inlineStr"/>
      <c r="AS350" t="inlineStr"/>
      <c r="AT350" t="inlineStr"/>
      <c r="AU350" t="inlineStr"/>
      <c r="AV350" t="inlineStr"/>
      <c r="AW350" t="inlineStr"/>
      <c r="AX350" t="inlineStr"/>
      <c r="AY350" t="inlineStr"/>
      <c r="AZ350" t="inlineStr"/>
      <c r="BA350" t="inlineStr"/>
      <c r="BB350" t="inlineStr"/>
      <c r="BC350" t="inlineStr"/>
      <c r="BD350" t="inlineStr"/>
      <c r="BE350" t="inlineStr"/>
      <c r="BF350" t="inlineStr"/>
      <c r="BG350" t="inlineStr"/>
      <c r="BH350" t="inlineStr"/>
      <c r="BI350" t="inlineStr"/>
    </row>
    <row r="351">
      <c r="A351" t="inlineStr">
        <is>
          <t>Colombia</t>
        </is>
      </c>
      <c r="B351" t="inlineStr">
        <is>
          <t>Seagrass</t>
        </is>
      </c>
      <c r="C351" t="inlineStr">
        <is>
          <t>Conservation</t>
        </is>
      </c>
      <c r="D351" t="inlineStr"/>
      <c r="E351" t="inlineStr">
        <is>
          <t>Small</t>
        </is>
      </c>
      <c r="F351" t="n">
        <v>400</v>
      </c>
      <c r="G351" t="inlineStr">
        <is>
          <t>Market price</t>
        </is>
      </c>
      <c r="H351" t="n">
        <v>113742621.2763725</v>
      </c>
      <c r="I351" t="inlineStr">
        <is>
          <t>COL</t>
        </is>
      </c>
      <c r="J351" t="n">
        <v>2000</v>
      </c>
      <c r="K351" t="inlineStr">
        <is>
          <t>Colombia Seagrass Conservation 400</t>
        </is>
      </c>
      <c r="L351" t="inlineStr"/>
      <c r="M351" t="inlineStr"/>
      <c r="N351" t="inlineStr"/>
      <c r="O351" t="inlineStr"/>
      <c r="P351" t="inlineStr"/>
      <c r="Q351" t="inlineStr"/>
      <c r="R351" t="inlineStr"/>
      <c r="S351" t="inlineStr"/>
      <c r="T351" t="inlineStr"/>
      <c r="U351" t="inlineStr"/>
      <c r="V351" t="inlineStr"/>
      <c r="W351" t="inlineStr"/>
      <c r="X351" t="inlineStr"/>
      <c r="Y351" t="inlineStr"/>
      <c r="Z351" t="inlineStr"/>
      <c r="AA351" t="inlineStr"/>
      <c r="AB351" t="inlineStr"/>
      <c r="AC351" t="inlineStr"/>
      <c r="AD351" t="inlineStr"/>
      <c r="AE351" t="inlineStr"/>
      <c r="AF351" t="inlineStr"/>
      <c r="AG351" t="inlineStr"/>
      <c r="AH351" t="inlineStr"/>
      <c r="AI351" t="inlineStr"/>
      <c r="AJ351" t="inlineStr"/>
      <c r="AK351" t="inlineStr"/>
      <c r="AL351" t="inlineStr"/>
      <c r="AM351" t="inlineStr"/>
      <c r="AN351" t="inlineStr"/>
      <c r="AO351" t="inlineStr"/>
      <c r="AP351" t="inlineStr"/>
      <c r="AQ351" t="inlineStr"/>
      <c r="AR351" t="inlineStr"/>
      <c r="AS351" t="inlineStr"/>
      <c r="AT351" t="inlineStr"/>
      <c r="AU351" t="inlineStr"/>
      <c r="AV351" t="inlineStr"/>
      <c r="AW351" t="inlineStr"/>
      <c r="AX351" t="inlineStr"/>
      <c r="AY351" t="inlineStr"/>
      <c r="AZ351" t="inlineStr"/>
      <c r="BA351" t="inlineStr"/>
      <c r="BB351" t="inlineStr"/>
      <c r="BC351" t="inlineStr"/>
      <c r="BD351" t="inlineStr"/>
      <c r="BE351" t="inlineStr"/>
      <c r="BF351" t="inlineStr"/>
      <c r="BG351" t="inlineStr"/>
      <c r="BH351" t="inlineStr"/>
      <c r="BI351" t="inlineStr"/>
    </row>
    <row r="352">
      <c r="A352" t="inlineStr">
        <is>
          <t>Colombia</t>
        </is>
      </c>
      <c r="B352" t="inlineStr">
        <is>
          <t>Seagrass</t>
        </is>
      </c>
      <c r="C352" t="inlineStr">
        <is>
          <t>Conservation</t>
        </is>
      </c>
      <c r="D352" t="inlineStr"/>
      <c r="E352" t="inlineStr">
        <is>
          <t>Medium</t>
        </is>
      </c>
      <c r="F352" t="n">
        <v>2000</v>
      </c>
      <c r="G352" t="inlineStr">
        <is>
          <t>Opex breakeven</t>
        </is>
      </c>
      <c r="H352" t="n">
        <v>113742621.2763725</v>
      </c>
      <c r="I352" t="inlineStr">
        <is>
          <t>COL</t>
        </is>
      </c>
      <c r="J352" t="n">
        <v>2000</v>
      </c>
      <c r="K352" t="inlineStr">
        <is>
          <t>Colombia Seagrass Conservation 2000</t>
        </is>
      </c>
      <c r="L352" t="inlineStr"/>
      <c r="M352" t="inlineStr"/>
      <c r="N352" t="inlineStr"/>
      <c r="O352" t="inlineStr"/>
      <c r="P352" t="inlineStr"/>
      <c r="Q352" t="inlineStr"/>
      <c r="R352" t="inlineStr"/>
      <c r="S352" t="inlineStr"/>
      <c r="T352" t="inlineStr"/>
      <c r="U352" t="inlineStr"/>
      <c r="V352" t="inlineStr"/>
      <c r="W352" t="inlineStr"/>
      <c r="X352" t="inlineStr"/>
      <c r="Y352" t="inlineStr"/>
      <c r="Z352" t="inlineStr"/>
      <c r="AA352" t="inlineStr"/>
      <c r="AB352" t="inlineStr"/>
      <c r="AC352" t="inlineStr"/>
      <c r="AD352" t="inlineStr"/>
      <c r="AE352" t="inlineStr"/>
      <c r="AF352" t="inlineStr"/>
      <c r="AG352" t="inlineStr"/>
      <c r="AH352" t="inlineStr"/>
      <c r="AI352" t="inlineStr"/>
      <c r="AJ352" t="inlineStr"/>
      <c r="AK352" t="inlineStr"/>
      <c r="AL352" t="inlineStr"/>
      <c r="AM352" t="inlineStr"/>
      <c r="AN352" t="inlineStr"/>
      <c r="AO352" t="inlineStr"/>
      <c r="AP352" t="inlineStr"/>
      <c r="AQ352" t="inlineStr"/>
      <c r="AR352" t="inlineStr"/>
      <c r="AS352" t="inlineStr"/>
      <c r="AT352" t="inlineStr"/>
      <c r="AU352" t="inlineStr"/>
      <c r="AV352" t="inlineStr"/>
      <c r="AW352" t="inlineStr"/>
      <c r="AX352" t="inlineStr"/>
      <c r="AY352" t="inlineStr"/>
      <c r="AZ352" t="inlineStr"/>
      <c r="BA352" t="inlineStr"/>
      <c r="BB352" t="inlineStr"/>
      <c r="BC352" t="inlineStr"/>
      <c r="BD352" t="inlineStr"/>
      <c r="BE352" t="inlineStr"/>
      <c r="BF352" t="inlineStr"/>
      <c r="BG352" t="inlineStr"/>
      <c r="BH352" t="inlineStr"/>
      <c r="BI352" t="inlineStr"/>
    </row>
    <row r="353">
      <c r="A353" t="inlineStr">
        <is>
          <t>Colombia</t>
        </is>
      </c>
      <c r="B353" t="inlineStr">
        <is>
          <t>Seagrass</t>
        </is>
      </c>
      <c r="C353" t="inlineStr">
        <is>
          <t>Conservation</t>
        </is>
      </c>
      <c r="D353" t="inlineStr"/>
      <c r="E353" t="inlineStr">
        <is>
          <t>Medium</t>
        </is>
      </c>
      <c r="F353" t="n">
        <v>2000</v>
      </c>
      <c r="G353" t="inlineStr">
        <is>
          <t>Market price</t>
        </is>
      </c>
      <c r="H353" t="n">
        <v>113742621.2763725</v>
      </c>
      <c r="I353" t="inlineStr">
        <is>
          <t>COL</t>
        </is>
      </c>
      <c r="J353" t="n">
        <v>2000</v>
      </c>
      <c r="K353" t="inlineStr">
        <is>
          <t>Colombia Seagrass Conservation 2000</t>
        </is>
      </c>
      <c r="L353" t="inlineStr"/>
      <c r="M353" t="inlineStr"/>
      <c r="N353" t="inlineStr"/>
      <c r="O353" t="inlineStr"/>
      <c r="P353" t="inlineStr"/>
      <c r="Q353" t="inlineStr"/>
      <c r="R353" t="inlineStr"/>
      <c r="S353" t="inlineStr"/>
      <c r="T353" t="inlineStr"/>
      <c r="U353" t="inlineStr"/>
      <c r="V353" t="inlineStr"/>
      <c r="W353" t="inlineStr"/>
      <c r="X353" t="inlineStr"/>
      <c r="Y353" t="inlineStr"/>
      <c r="Z353" t="inlineStr"/>
      <c r="AA353" t="inlineStr"/>
      <c r="AB353" t="inlineStr"/>
      <c r="AC353" t="inlineStr"/>
      <c r="AD353" t="inlineStr"/>
      <c r="AE353" t="inlineStr"/>
      <c r="AF353" t="inlineStr"/>
      <c r="AG353" t="inlineStr"/>
      <c r="AH353" t="inlineStr"/>
      <c r="AI353" t="inlineStr"/>
      <c r="AJ353" t="inlineStr"/>
      <c r="AK353" t="inlineStr"/>
      <c r="AL353" t="inlineStr"/>
      <c r="AM353" t="inlineStr"/>
      <c r="AN353" t="inlineStr"/>
      <c r="AO353" t="inlineStr"/>
      <c r="AP353" t="inlineStr"/>
      <c r="AQ353" t="inlineStr"/>
      <c r="AR353" t="inlineStr"/>
      <c r="AS353" t="inlineStr"/>
      <c r="AT353" t="inlineStr"/>
      <c r="AU353" t="inlineStr"/>
      <c r="AV353" t="inlineStr"/>
      <c r="AW353" t="inlineStr"/>
      <c r="AX353" t="inlineStr"/>
      <c r="AY353" t="inlineStr"/>
      <c r="AZ353" t="inlineStr"/>
      <c r="BA353" t="inlineStr"/>
      <c r="BB353" t="inlineStr"/>
      <c r="BC353" t="inlineStr"/>
      <c r="BD353" t="inlineStr"/>
      <c r="BE353" t="inlineStr"/>
      <c r="BF353" t="inlineStr"/>
      <c r="BG353" t="inlineStr"/>
      <c r="BH353" t="inlineStr"/>
      <c r="BI353" t="inlineStr"/>
    </row>
    <row r="354">
      <c r="A354" t="inlineStr">
        <is>
          <t>Colombia</t>
        </is>
      </c>
      <c r="B354" t="inlineStr">
        <is>
          <t>Seagrass</t>
        </is>
      </c>
      <c r="C354" t="inlineStr">
        <is>
          <t>Conservation</t>
        </is>
      </c>
      <c r="D354" t="inlineStr"/>
      <c r="E354" t="inlineStr">
        <is>
          <t>Large</t>
        </is>
      </c>
      <c r="F354" t="n">
        <v>4000</v>
      </c>
      <c r="G354" t="inlineStr">
        <is>
          <t>Opex breakeven</t>
        </is>
      </c>
      <c r="H354" t="n">
        <v>113742621.2763725</v>
      </c>
      <c r="I354" t="inlineStr">
        <is>
          <t>COL</t>
        </is>
      </c>
      <c r="J354" t="n">
        <v>2000</v>
      </c>
      <c r="K354" t="inlineStr">
        <is>
          <t>Colombia Seagrass Conservation 4000</t>
        </is>
      </c>
      <c r="L354" t="inlineStr"/>
      <c r="M354" t="inlineStr"/>
      <c r="N354" t="inlineStr"/>
      <c r="O354" t="inlineStr"/>
      <c r="P354" t="inlineStr"/>
      <c r="Q354" t="inlineStr"/>
      <c r="R354" t="inlineStr"/>
      <c r="S354" t="inlineStr"/>
      <c r="T354" t="inlineStr"/>
      <c r="U354" t="inlineStr"/>
      <c r="V354" t="inlineStr"/>
      <c r="W354" t="inlineStr"/>
      <c r="X354" t="inlineStr"/>
      <c r="Y354" t="inlineStr"/>
      <c r="Z354" t="inlineStr"/>
      <c r="AA354" t="inlineStr"/>
      <c r="AB354" t="inlineStr"/>
      <c r="AC354" t="inlineStr"/>
      <c r="AD354" t="inlineStr"/>
      <c r="AE354" t="inlineStr"/>
      <c r="AF354" t="inlineStr"/>
      <c r="AG354" t="inlineStr"/>
      <c r="AH354" t="inlineStr"/>
      <c r="AI354" t="inlineStr"/>
      <c r="AJ354" t="inlineStr"/>
      <c r="AK354" t="inlineStr"/>
      <c r="AL354" t="inlineStr"/>
      <c r="AM354" t="inlineStr"/>
      <c r="AN354" t="inlineStr"/>
      <c r="AO354" t="inlineStr"/>
      <c r="AP354" t="inlineStr"/>
      <c r="AQ354" t="inlineStr"/>
      <c r="AR354" t="inlineStr"/>
      <c r="AS354" t="inlineStr"/>
      <c r="AT354" t="inlineStr"/>
      <c r="AU354" t="inlineStr"/>
      <c r="AV354" t="inlineStr"/>
      <c r="AW354" t="inlineStr"/>
      <c r="AX354" t="inlineStr"/>
      <c r="AY354" t="inlineStr"/>
      <c r="AZ354" t="inlineStr"/>
      <c r="BA354" t="inlineStr"/>
      <c r="BB354" t="inlineStr"/>
      <c r="BC354" t="inlineStr"/>
      <c r="BD354" t="inlineStr"/>
      <c r="BE354" t="inlineStr"/>
      <c r="BF354" t="inlineStr"/>
      <c r="BG354" t="inlineStr"/>
      <c r="BH354" t="inlineStr"/>
      <c r="BI354" t="inlineStr"/>
    </row>
    <row r="355">
      <c r="A355" t="inlineStr">
        <is>
          <t>Colombia</t>
        </is>
      </c>
      <c r="B355" t="inlineStr">
        <is>
          <t>Seagrass</t>
        </is>
      </c>
      <c r="C355" t="inlineStr">
        <is>
          <t>Conservation</t>
        </is>
      </c>
      <c r="D355" t="inlineStr"/>
      <c r="E355" t="inlineStr">
        <is>
          <t>Large</t>
        </is>
      </c>
      <c r="F355" t="n">
        <v>4000</v>
      </c>
      <c r="G355" t="inlineStr">
        <is>
          <t>Market price</t>
        </is>
      </c>
      <c r="H355" t="n">
        <v>113742621.2763725</v>
      </c>
      <c r="I355" t="inlineStr">
        <is>
          <t>COL</t>
        </is>
      </c>
      <c r="J355" t="n">
        <v>2000</v>
      </c>
      <c r="K355" t="inlineStr">
        <is>
          <t>Colombia Seagrass Conservation 4000</t>
        </is>
      </c>
      <c r="L355" t="inlineStr"/>
      <c r="M355" t="inlineStr"/>
      <c r="N355" t="inlineStr"/>
      <c r="O355" t="inlineStr"/>
      <c r="P355" t="inlineStr"/>
      <c r="Q355" t="inlineStr"/>
      <c r="R355" t="inlineStr"/>
      <c r="S355" t="inlineStr"/>
      <c r="T355" t="inlineStr"/>
      <c r="U355" t="inlineStr"/>
      <c r="V355" t="inlineStr"/>
      <c r="W355" t="inlineStr"/>
      <c r="X355" t="inlineStr"/>
      <c r="Y355" t="inlineStr"/>
      <c r="Z355" t="inlineStr"/>
      <c r="AA355" t="inlineStr"/>
      <c r="AB355" t="inlineStr"/>
      <c r="AC355" t="inlineStr"/>
      <c r="AD355" t="inlineStr"/>
      <c r="AE355" t="inlineStr"/>
      <c r="AF355" t="inlineStr"/>
      <c r="AG355" t="inlineStr"/>
      <c r="AH355" t="inlineStr"/>
      <c r="AI355" t="inlineStr"/>
      <c r="AJ355" t="inlineStr"/>
      <c r="AK355" t="inlineStr"/>
      <c r="AL355" t="inlineStr"/>
      <c r="AM355" t="inlineStr"/>
      <c r="AN355" t="inlineStr"/>
      <c r="AO355" t="inlineStr"/>
      <c r="AP355" t="inlineStr"/>
      <c r="AQ355" t="inlineStr"/>
      <c r="AR355" t="inlineStr"/>
      <c r="AS355" t="inlineStr"/>
      <c r="AT355" t="inlineStr"/>
      <c r="AU355" t="inlineStr"/>
      <c r="AV355" t="inlineStr"/>
      <c r="AW355" t="inlineStr"/>
      <c r="AX355" t="inlineStr"/>
      <c r="AY355" t="inlineStr"/>
      <c r="AZ355" t="inlineStr"/>
      <c r="BA355" t="inlineStr"/>
      <c r="BB355" t="inlineStr"/>
      <c r="BC355" t="inlineStr"/>
      <c r="BD355" t="inlineStr"/>
      <c r="BE355" t="inlineStr"/>
      <c r="BF355" t="inlineStr"/>
      <c r="BG355" t="inlineStr"/>
      <c r="BH355" t="inlineStr"/>
      <c r="BI355" t="inlineStr"/>
    </row>
    <row r="356">
      <c r="A356" t="inlineStr">
        <is>
          <t>Colombia</t>
        </is>
      </c>
      <c r="B356" t="inlineStr">
        <is>
          <t>Salt marsh</t>
        </is>
      </c>
      <c r="C356" t="inlineStr">
        <is>
          <t>Restoration</t>
        </is>
      </c>
      <c r="D356" t="inlineStr">
        <is>
          <t>Planting</t>
        </is>
      </c>
      <c r="E356" t="inlineStr">
        <is>
          <t>Small</t>
        </is>
      </c>
      <c r="F356" t="n">
        <v>100</v>
      </c>
      <c r="G356" t="inlineStr">
        <is>
          <t>Opex breakeven</t>
        </is>
      </c>
      <c r="H356" t="n">
        <v>113742621.2763725</v>
      </c>
      <c r="I356" t="inlineStr">
        <is>
          <t>COL</t>
        </is>
      </c>
      <c r="J356" t="n">
        <v>500</v>
      </c>
      <c r="K356" t="inlineStr">
        <is>
          <t>Colombia Salt marsh Restoration 100</t>
        </is>
      </c>
      <c r="L356" t="inlineStr"/>
      <c r="M356" t="inlineStr"/>
      <c r="N356" t="inlineStr"/>
      <c r="O356" t="inlineStr"/>
      <c r="P356" t="inlineStr"/>
      <c r="Q356" t="inlineStr"/>
      <c r="R356" t="inlineStr"/>
      <c r="S356" t="inlineStr"/>
      <c r="T356" t="inlineStr"/>
      <c r="U356" t="inlineStr"/>
      <c r="V356" t="inlineStr"/>
      <c r="W356" t="inlineStr"/>
      <c r="X356" t="inlineStr"/>
      <c r="Y356" t="inlineStr"/>
      <c r="Z356" t="inlineStr"/>
      <c r="AA356" t="inlineStr"/>
      <c r="AB356" t="inlineStr"/>
      <c r="AC356" t="inlineStr"/>
      <c r="AD356" t="inlineStr"/>
      <c r="AE356" t="inlineStr"/>
      <c r="AF356" t="inlineStr"/>
      <c r="AG356" t="inlineStr"/>
      <c r="AH356" t="inlineStr"/>
      <c r="AI356" t="inlineStr"/>
      <c r="AJ356" t="inlineStr"/>
      <c r="AK356" t="inlineStr"/>
      <c r="AL356" t="inlineStr"/>
      <c r="AM356" t="inlineStr"/>
      <c r="AN356" t="inlineStr"/>
      <c r="AO356" t="inlineStr"/>
      <c r="AP356" t="inlineStr"/>
      <c r="AQ356" t="inlineStr"/>
      <c r="AR356" t="inlineStr"/>
      <c r="AS356" t="inlineStr"/>
      <c r="AT356" t="inlineStr"/>
      <c r="AU356" t="inlineStr"/>
      <c r="AV356" t="inlineStr"/>
      <c r="AW356" t="inlineStr"/>
      <c r="AX356" t="inlineStr"/>
      <c r="AY356" t="inlineStr"/>
      <c r="AZ356" t="inlineStr"/>
      <c r="BA356" t="inlineStr"/>
      <c r="BB356" t="inlineStr"/>
      <c r="BC356" t="inlineStr"/>
      <c r="BD356" t="inlineStr"/>
      <c r="BE356" t="inlineStr"/>
      <c r="BF356" t="inlineStr"/>
      <c r="BG356" t="inlineStr"/>
      <c r="BH356" t="inlineStr"/>
      <c r="BI356" t="inlineStr"/>
    </row>
    <row r="357">
      <c r="A357" t="inlineStr">
        <is>
          <t>Colombia</t>
        </is>
      </c>
      <c r="B357" t="inlineStr">
        <is>
          <t>Salt marsh</t>
        </is>
      </c>
      <c r="C357" t="inlineStr">
        <is>
          <t>Restoration</t>
        </is>
      </c>
      <c r="D357" t="inlineStr">
        <is>
          <t>Hydrology</t>
        </is>
      </c>
      <c r="E357" t="inlineStr">
        <is>
          <t>Small</t>
        </is>
      </c>
      <c r="F357" t="n">
        <v>100</v>
      </c>
      <c r="G357" t="inlineStr">
        <is>
          <t>Opex breakeven</t>
        </is>
      </c>
      <c r="H357" t="n">
        <v>113742621.2763725</v>
      </c>
      <c r="I357" t="inlineStr">
        <is>
          <t>COL</t>
        </is>
      </c>
      <c r="J357" t="n">
        <v>500</v>
      </c>
      <c r="K357" t="inlineStr">
        <is>
          <t>Colombia Salt marsh Restoration 100</t>
        </is>
      </c>
      <c r="L357" t="inlineStr"/>
      <c r="M357" t="inlineStr"/>
      <c r="N357" t="inlineStr"/>
      <c r="O357" t="inlineStr"/>
      <c r="P357" t="inlineStr"/>
      <c r="Q357" t="inlineStr"/>
      <c r="R357" t="inlineStr"/>
      <c r="S357" t="inlineStr"/>
      <c r="T357" t="inlineStr"/>
      <c r="U357" t="inlineStr"/>
      <c r="V357" t="inlineStr"/>
      <c r="W357" t="inlineStr"/>
      <c r="X357" t="inlineStr"/>
      <c r="Y357" t="inlineStr"/>
      <c r="Z357" t="inlineStr"/>
      <c r="AA357" t="inlineStr"/>
      <c r="AB357" t="inlineStr"/>
      <c r="AC357" t="inlineStr"/>
      <c r="AD357" t="inlineStr"/>
      <c r="AE357" t="inlineStr"/>
      <c r="AF357" t="inlineStr"/>
      <c r="AG357" t="inlineStr"/>
      <c r="AH357" t="inlineStr"/>
      <c r="AI357" t="inlineStr"/>
      <c r="AJ357" t="inlineStr"/>
      <c r="AK357" t="inlineStr"/>
      <c r="AL357" t="inlineStr"/>
      <c r="AM357" t="inlineStr"/>
      <c r="AN357" t="inlineStr"/>
      <c r="AO357" t="inlineStr"/>
      <c r="AP357" t="inlineStr"/>
      <c r="AQ357" t="inlineStr"/>
      <c r="AR357" t="inlineStr"/>
      <c r="AS357" t="inlineStr"/>
      <c r="AT357" t="inlineStr"/>
      <c r="AU357" t="inlineStr"/>
      <c r="AV357" t="inlineStr"/>
      <c r="AW357" t="inlineStr"/>
      <c r="AX357" t="inlineStr"/>
      <c r="AY357" t="inlineStr"/>
      <c r="AZ357" t="inlineStr"/>
      <c r="BA357" t="inlineStr"/>
      <c r="BB357" t="inlineStr"/>
      <c r="BC357" t="inlineStr"/>
      <c r="BD357" t="inlineStr"/>
      <c r="BE357" t="inlineStr"/>
      <c r="BF357" t="inlineStr"/>
      <c r="BG357" t="inlineStr"/>
      <c r="BH357" t="inlineStr"/>
      <c r="BI357" t="inlineStr"/>
    </row>
    <row r="358">
      <c r="A358" t="inlineStr">
        <is>
          <t>Colombia</t>
        </is>
      </c>
      <c r="B358" t="inlineStr">
        <is>
          <t>Salt marsh</t>
        </is>
      </c>
      <c r="C358" t="inlineStr">
        <is>
          <t>Restoration</t>
        </is>
      </c>
      <c r="D358" t="inlineStr">
        <is>
          <t>Planting</t>
        </is>
      </c>
      <c r="E358" t="inlineStr">
        <is>
          <t>Small</t>
        </is>
      </c>
      <c r="F358" t="n">
        <v>100</v>
      </c>
      <c r="G358" t="inlineStr">
        <is>
          <t>Market price</t>
        </is>
      </c>
      <c r="H358" t="n">
        <v>113742621.2763725</v>
      </c>
      <c r="I358" t="inlineStr">
        <is>
          <t>COL</t>
        </is>
      </c>
      <c r="J358" t="n">
        <v>500</v>
      </c>
      <c r="K358" t="inlineStr">
        <is>
          <t>Colombia Salt marsh Restoration 100</t>
        </is>
      </c>
      <c r="L358" t="inlineStr"/>
      <c r="M358" t="inlineStr"/>
      <c r="N358" t="inlineStr"/>
      <c r="O358" t="inlineStr"/>
      <c r="P358" t="inlineStr"/>
      <c r="Q358" t="inlineStr"/>
      <c r="R358" t="inlineStr"/>
      <c r="S358" t="inlineStr"/>
      <c r="T358" t="inlineStr"/>
      <c r="U358" t="inlineStr"/>
      <c r="V358" t="inlineStr"/>
      <c r="W358" t="inlineStr"/>
      <c r="X358" t="inlineStr"/>
      <c r="Y358" t="inlineStr"/>
      <c r="Z358" t="inlineStr"/>
      <c r="AA358" t="inlineStr"/>
      <c r="AB358" t="inlineStr"/>
      <c r="AC358" t="inlineStr"/>
      <c r="AD358" t="inlineStr"/>
      <c r="AE358" t="inlineStr"/>
      <c r="AF358" t="inlineStr"/>
      <c r="AG358" t="inlineStr"/>
      <c r="AH358" t="inlineStr"/>
      <c r="AI358" t="inlineStr"/>
      <c r="AJ358" t="inlineStr"/>
      <c r="AK358" t="inlineStr"/>
      <c r="AL358" t="inlineStr"/>
      <c r="AM358" t="inlineStr"/>
      <c r="AN358" t="inlineStr"/>
      <c r="AO358" t="inlineStr"/>
      <c r="AP358" t="inlineStr"/>
      <c r="AQ358" t="inlineStr"/>
      <c r="AR358" t="inlineStr"/>
      <c r="AS358" t="inlineStr"/>
      <c r="AT358" t="inlineStr"/>
      <c r="AU358" t="inlineStr"/>
      <c r="AV358" t="inlineStr"/>
      <c r="AW358" t="inlineStr"/>
      <c r="AX358" t="inlineStr"/>
      <c r="AY358" t="inlineStr"/>
      <c r="AZ358" t="inlineStr"/>
      <c r="BA358" t="inlineStr"/>
      <c r="BB358" t="inlineStr"/>
      <c r="BC358" t="inlineStr"/>
      <c r="BD358" t="inlineStr"/>
      <c r="BE358" t="inlineStr"/>
      <c r="BF358" t="inlineStr"/>
      <c r="BG358" t="inlineStr"/>
      <c r="BH358" t="inlineStr"/>
      <c r="BI358" t="inlineStr"/>
    </row>
    <row r="359">
      <c r="A359" t="inlineStr">
        <is>
          <t>Colombia</t>
        </is>
      </c>
      <c r="B359" t="inlineStr">
        <is>
          <t>Salt marsh</t>
        </is>
      </c>
      <c r="C359" t="inlineStr">
        <is>
          <t>Restoration</t>
        </is>
      </c>
      <c r="D359" t="inlineStr">
        <is>
          <t>Hydrology</t>
        </is>
      </c>
      <c r="E359" t="inlineStr">
        <is>
          <t>Small</t>
        </is>
      </c>
      <c r="F359" t="n">
        <v>100</v>
      </c>
      <c r="G359" t="inlineStr">
        <is>
          <t>Market price</t>
        </is>
      </c>
      <c r="H359" t="n">
        <v>113742621.2763725</v>
      </c>
      <c r="I359" t="inlineStr">
        <is>
          <t>COL</t>
        </is>
      </c>
      <c r="J359" t="n">
        <v>500</v>
      </c>
      <c r="K359" t="inlineStr">
        <is>
          <t>Colombia Salt marsh Restoration 100</t>
        </is>
      </c>
      <c r="L359" t="inlineStr"/>
      <c r="M359" t="inlineStr"/>
      <c r="N359" t="inlineStr"/>
      <c r="O359" t="inlineStr"/>
      <c r="P359" t="inlineStr"/>
      <c r="Q359" t="inlineStr"/>
      <c r="R359" t="inlineStr"/>
      <c r="S359" t="inlineStr"/>
      <c r="T359" t="inlineStr"/>
      <c r="U359" t="inlineStr"/>
      <c r="V359" t="inlineStr"/>
      <c r="W359" t="inlineStr"/>
      <c r="X359" t="inlineStr"/>
      <c r="Y359" t="inlineStr"/>
      <c r="Z359" t="inlineStr"/>
      <c r="AA359" t="inlineStr"/>
      <c r="AB359" t="inlineStr"/>
      <c r="AC359" t="inlineStr"/>
      <c r="AD359" t="inlineStr"/>
      <c r="AE359" t="inlineStr"/>
      <c r="AF359" t="inlineStr"/>
      <c r="AG359" t="inlineStr"/>
      <c r="AH359" t="inlineStr"/>
      <c r="AI359" t="inlineStr"/>
      <c r="AJ359" t="inlineStr"/>
      <c r="AK359" t="inlineStr"/>
      <c r="AL359" t="inlineStr"/>
      <c r="AM359" t="inlineStr"/>
      <c r="AN359" t="inlineStr"/>
      <c r="AO359" t="inlineStr"/>
      <c r="AP359" t="inlineStr"/>
      <c r="AQ359" t="inlineStr"/>
      <c r="AR359" t="inlineStr"/>
      <c r="AS359" t="inlineStr"/>
      <c r="AT359" t="inlineStr"/>
      <c r="AU359" t="inlineStr"/>
      <c r="AV359" t="inlineStr"/>
      <c r="AW359" t="inlineStr"/>
      <c r="AX359" t="inlineStr"/>
      <c r="AY359" t="inlineStr"/>
      <c r="AZ359" t="inlineStr"/>
      <c r="BA359" t="inlineStr"/>
      <c r="BB359" t="inlineStr"/>
      <c r="BC359" t="inlineStr"/>
      <c r="BD359" t="inlineStr"/>
      <c r="BE359" t="inlineStr"/>
      <c r="BF359" t="inlineStr"/>
      <c r="BG359" t="inlineStr"/>
      <c r="BH359" t="inlineStr"/>
      <c r="BI359" t="inlineStr"/>
    </row>
    <row r="360">
      <c r="A360" t="inlineStr">
        <is>
          <t>Colombia</t>
        </is>
      </c>
      <c r="B360" t="inlineStr">
        <is>
          <t>Salt marsh</t>
        </is>
      </c>
      <c r="C360" t="inlineStr">
        <is>
          <t>Restoration</t>
        </is>
      </c>
      <c r="D360" t="inlineStr">
        <is>
          <t>Planting</t>
        </is>
      </c>
      <c r="E360" t="inlineStr">
        <is>
          <t>Medium</t>
        </is>
      </c>
      <c r="F360" t="n">
        <v>500</v>
      </c>
      <c r="G360" t="inlineStr">
        <is>
          <t>Opex breakeven</t>
        </is>
      </c>
      <c r="H360" t="n">
        <v>113742621.2763725</v>
      </c>
      <c r="I360" t="inlineStr">
        <is>
          <t>COL</t>
        </is>
      </c>
      <c r="J360" t="n">
        <v>500</v>
      </c>
      <c r="K360" t="inlineStr">
        <is>
          <t>Colombia Salt marsh Restoration 500</t>
        </is>
      </c>
      <c r="L360" t="inlineStr"/>
      <c r="M360" t="inlineStr"/>
      <c r="N360" t="inlineStr"/>
      <c r="O360" t="inlineStr"/>
      <c r="P360" t="inlineStr"/>
      <c r="Q360" t="inlineStr"/>
      <c r="R360" t="inlineStr"/>
      <c r="S360" t="inlineStr"/>
      <c r="T360" t="inlineStr"/>
      <c r="U360" t="inlineStr"/>
      <c r="V360" t="inlineStr"/>
      <c r="W360" t="inlineStr"/>
      <c r="X360" t="inlineStr"/>
      <c r="Y360" t="inlineStr"/>
      <c r="Z360" t="inlineStr"/>
      <c r="AA360" t="inlineStr"/>
      <c r="AB360" t="inlineStr"/>
      <c r="AC360" t="inlineStr"/>
      <c r="AD360" t="inlineStr"/>
      <c r="AE360" t="inlineStr"/>
      <c r="AF360" t="inlineStr"/>
      <c r="AG360" t="inlineStr"/>
      <c r="AH360" t="inlineStr"/>
      <c r="AI360" t="inlineStr"/>
      <c r="AJ360" t="inlineStr"/>
      <c r="AK360" t="inlineStr"/>
      <c r="AL360" t="inlineStr"/>
      <c r="AM360" t="inlineStr"/>
      <c r="AN360" t="inlineStr"/>
      <c r="AO360" t="inlineStr"/>
      <c r="AP360" t="inlineStr"/>
      <c r="AQ360" t="inlineStr"/>
      <c r="AR360" t="inlineStr"/>
      <c r="AS360" t="inlineStr"/>
      <c r="AT360" t="inlineStr"/>
      <c r="AU360" t="inlineStr"/>
      <c r="AV360" t="inlineStr"/>
      <c r="AW360" t="inlineStr"/>
      <c r="AX360" t="inlineStr"/>
      <c r="AY360" t="inlineStr"/>
      <c r="AZ360" t="inlineStr"/>
      <c r="BA360" t="inlineStr"/>
      <c r="BB360" t="inlineStr"/>
      <c r="BC360" t="inlineStr"/>
      <c r="BD360" t="inlineStr"/>
      <c r="BE360" t="inlineStr"/>
      <c r="BF360" t="inlineStr"/>
      <c r="BG360" t="inlineStr"/>
      <c r="BH360" t="inlineStr"/>
      <c r="BI360" t="inlineStr"/>
    </row>
    <row r="361">
      <c r="A361" t="inlineStr">
        <is>
          <t>Colombia</t>
        </is>
      </c>
      <c r="B361" t="inlineStr">
        <is>
          <t>Salt marsh</t>
        </is>
      </c>
      <c r="C361" t="inlineStr">
        <is>
          <t>Restoration</t>
        </is>
      </c>
      <c r="D361" t="inlineStr">
        <is>
          <t>Hydrology</t>
        </is>
      </c>
      <c r="E361" t="inlineStr">
        <is>
          <t>Medium</t>
        </is>
      </c>
      <c r="F361" t="n">
        <v>500</v>
      </c>
      <c r="G361" t="inlineStr">
        <is>
          <t>Opex breakeven</t>
        </is>
      </c>
      <c r="H361" t="n">
        <v>113742621.2763725</v>
      </c>
      <c r="I361" t="inlineStr">
        <is>
          <t>COL</t>
        </is>
      </c>
      <c r="J361" t="n">
        <v>500</v>
      </c>
      <c r="K361" t="inlineStr">
        <is>
          <t>Colombia Salt marsh Restoration 500</t>
        </is>
      </c>
      <c r="L361" t="inlineStr"/>
      <c r="M361" t="inlineStr"/>
      <c r="N361" t="inlineStr"/>
      <c r="O361" t="inlineStr"/>
      <c r="P361" t="inlineStr"/>
      <c r="Q361" t="inlineStr"/>
      <c r="R361" t="inlineStr"/>
      <c r="S361" t="inlineStr"/>
      <c r="T361" t="inlineStr"/>
      <c r="U361" t="inlineStr"/>
      <c r="V361" t="inlineStr"/>
      <c r="W361" t="inlineStr"/>
      <c r="X361" t="inlineStr"/>
      <c r="Y361" t="inlineStr"/>
      <c r="Z361" t="inlineStr"/>
      <c r="AA361" t="inlineStr"/>
      <c r="AB361" t="inlineStr"/>
      <c r="AC361" t="inlineStr"/>
      <c r="AD361" t="inlineStr"/>
      <c r="AE361" t="inlineStr"/>
      <c r="AF361" t="inlineStr"/>
      <c r="AG361" t="inlineStr"/>
      <c r="AH361" t="inlineStr"/>
      <c r="AI361" t="inlineStr"/>
      <c r="AJ361" t="inlineStr"/>
      <c r="AK361" t="inlineStr"/>
      <c r="AL361" t="inlineStr"/>
      <c r="AM361" t="inlineStr"/>
      <c r="AN361" t="inlineStr"/>
      <c r="AO361" t="inlineStr"/>
      <c r="AP361" t="inlineStr"/>
      <c r="AQ361" t="inlineStr"/>
      <c r="AR361" t="inlineStr"/>
      <c r="AS361" t="inlineStr"/>
      <c r="AT361" t="inlineStr"/>
      <c r="AU361" t="inlineStr"/>
      <c r="AV361" t="inlineStr"/>
      <c r="AW361" t="inlineStr"/>
      <c r="AX361" t="inlineStr"/>
      <c r="AY361" t="inlineStr"/>
      <c r="AZ361" t="inlineStr"/>
      <c r="BA361" t="inlineStr"/>
      <c r="BB361" t="inlineStr"/>
      <c r="BC361" t="inlineStr"/>
      <c r="BD361" t="inlineStr"/>
      <c r="BE361" t="inlineStr"/>
      <c r="BF361" t="inlineStr"/>
      <c r="BG361" t="inlineStr"/>
      <c r="BH361" t="inlineStr"/>
      <c r="BI361" t="inlineStr"/>
    </row>
    <row r="362">
      <c r="A362" t="inlineStr">
        <is>
          <t>Colombia</t>
        </is>
      </c>
      <c r="B362" t="inlineStr">
        <is>
          <t>Salt marsh</t>
        </is>
      </c>
      <c r="C362" t="inlineStr">
        <is>
          <t>Restoration</t>
        </is>
      </c>
      <c r="D362" t="inlineStr">
        <is>
          <t>Planting</t>
        </is>
      </c>
      <c r="E362" t="inlineStr">
        <is>
          <t>Medium</t>
        </is>
      </c>
      <c r="F362" t="n">
        <v>500</v>
      </c>
      <c r="G362" t="inlineStr">
        <is>
          <t>Market price</t>
        </is>
      </c>
      <c r="H362" t="n">
        <v>113742621.2763725</v>
      </c>
      <c r="I362" t="inlineStr">
        <is>
          <t>COL</t>
        </is>
      </c>
      <c r="J362" t="n">
        <v>500</v>
      </c>
      <c r="K362" t="inlineStr">
        <is>
          <t>Colombia Salt marsh Restoration 500</t>
        </is>
      </c>
      <c r="L362" t="inlineStr"/>
      <c r="M362" t="inlineStr"/>
      <c r="N362" t="inlineStr"/>
      <c r="O362" t="inlineStr"/>
      <c r="P362" t="inlineStr"/>
      <c r="Q362" t="inlineStr"/>
      <c r="R362" t="inlineStr"/>
      <c r="S362" t="inlineStr"/>
      <c r="T362" t="inlineStr"/>
      <c r="U362" t="inlineStr"/>
      <c r="V362" t="inlineStr"/>
      <c r="W362" t="inlineStr"/>
      <c r="X362" t="inlineStr"/>
      <c r="Y362" t="inlineStr"/>
      <c r="Z362" t="inlineStr"/>
      <c r="AA362" t="inlineStr"/>
      <c r="AB362" t="inlineStr"/>
      <c r="AC362" t="inlineStr"/>
      <c r="AD362" t="inlineStr"/>
      <c r="AE362" t="inlineStr"/>
      <c r="AF362" t="inlineStr"/>
      <c r="AG362" t="inlineStr"/>
      <c r="AH362" t="inlineStr"/>
      <c r="AI362" t="inlineStr"/>
      <c r="AJ362" t="inlineStr"/>
      <c r="AK362" t="inlineStr"/>
      <c r="AL362" t="inlineStr"/>
      <c r="AM362" t="inlineStr"/>
      <c r="AN362" t="inlineStr"/>
      <c r="AO362" t="inlineStr"/>
      <c r="AP362" t="inlineStr"/>
      <c r="AQ362" t="inlineStr"/>
      <c r="AR362" t="inlineStr"/>
      <c r="AS362" t="inlineStr"/>
      <c r="AT362" t="inlineStr"/>
      <c r="AU362" t="inlineStr"/>
      <c r="AV362" t="inlineStr"/>
      <c r="AW362" t="inlineStr"/>
      <c r="AX362" t="inlineStr"/>
      <c r="AY362" t="inlineStr"/>
      <c r="AZ362" t="inlineStr"/>
      <c r="BA362" t="inlineStr"/>
      <c r="BB362" t="inlineStr"/>
      <c r="BC362" t="inlineStr"/>
      <c r="BD362" t="inlineStr"/>
      <c r="BE362" t="inlineStr"/>
      <c r="BF362" t="inlineStr"/>
      <c r="BG362" t="inlineStr"/>
      <c r="BH362" t="inlineStr"/>
      <c r="BI362" t="inlineStr"/>
    </row>
    <row r="363">
      <c r="A363" t="inlineStr">
        <is>
          <t>Colombia</t>
        </is>
      </c>
      <c r="B363" t="inlineStr">
        <is>
          <t>Salt marsh</t>
        </is>
      </c>
      <c r="C363" t="inlineStr">
        <is>
          <t>Restoration</t>
        </is>
      </c>
      <c r="D363" t="inlineStr">
        <is>
          <t>Hydrology</t>
        </is>
      </c>
      <c r="E363" t="inlineStr">
        <is>
          <t>Medium</t>
        </is>
      </c>
      <c r="F363" t="n">
        <v>500</v>
      </c>
      <c r="G363" t="inlineStr">
        <is>
          <t>Market price</t>
        </is>
      </c>
      <c r="H363" t="n">
        <v>113742621.2763725</v>
      </c>
      <c r="I363" t="inlineStr">
        <is>
          <t>COL</t>
        </is>
      </c>
      <c r="J363" t="n">
        <v>500</v>
      </c>
      <c r="K363" t="inlineStr">
        <is>
          <t>Colombia Salt marsh Restoration 500</t>
        </is>
      </c>
      <c r="L363" t="inlineStr"/>
      <c r="M363" t="inlineStr"/>
      <c r="N363" t="inlineStr"/>
      <c r="O363" t="inlineStr"/>
      <c r="P363" t="inlineStr"/>
      <c r="Q363" t="inlineStr"/>
      <c r="R363" t="inlineStr"/>
      <c r="S363" t="inlineStr"/>
      <c r="T363" t="inlineStr"/>
      <c r="U363" t="inlineStr"/>
      <c r="V363" t="inlineStr"/>
      <c r="W363" t="inlineStr"/>
      <c r="X363" t="inlineStr"/>
      <c r="Y363" t="inlineStr"/>
      <c r="Z363" t="inlineStr"/>
      <c r="AA363" t="inlineStr"/>
      <c r="AB363" t="inlineStr"/>
      <c r="AC363" t="inlineStr"/>
      <c r="AD363" t="inlineStr"/>
      <c r="AE363" t="inlineStr"/>
      <c r="AF363" t="inlineStr"/>
      <c r="AG363" t="inlineStr"/>
      <c r="AH363" t="inlineStr"/>
      <c r="AI363" t="inlineStr"/>
      <c r="AJ363" t="inlineStr"/>
      <c r="AK363" t="inlineStr"/>
      <c r="AL363" t="inlineStr"/>
      <c r="AM363" t="inlineStr"/>
      <c r="AN363" t="inlineStr"/>
      <c r="AO363" t="inlineStr"/>
      <c r="AP363" t="inlineStr"/>
      <c r="AQ363" t="inlineStr"/>
      <c r="AR363" t="inlineStr"/>
      <c r="AS363" t="inlineStr"/>
      <c r="AT363" t="inlineStr"/>
      <c r="AU363" t="inlineStr"/>
      <c r="AV363" t="inlineStr"/>
      <c r="AW363" t="inlineStr"/>
      <c r="AX363" t="inlineStr"/>
      <c r="AY363" t="inlineStr"/>
      <c r="AZ363" t="inlineStr"/>
      <c r="BA363" t="inlineStr"/>
      <c r="BB363" t="inlineStr"/>
      <c r="BC363" t="inlineStr"/>
      <c r="BD363" t="inlineStr"/>
      <c r="BE363" t="inlineStr"/>
      <c r="BF363" t="inlineStr"/>
      <c r="BG363" t="inlineStr"/>
      <c r="BH363" t="inlineStr"/>
      <c r="BI363" t="inlineStr"/>
    </row>
    <row r="364">
      <c r="A364" t="inlineStr">
        <is>
          <t>Colombia</t>
        </is>
      </c>
      <c r="B364" t="inlineStr">
        <is>
          <t>Salt marsh</t>
        </is>
      </c>
      <c r="C364" t="inlineStr">
        <is>
          <t>Restoration</t>
        </is>
      </c>
      <c r="D364" t="inlineStr">
        <is>
          <t>Planting</t>
        </is>
      </c>
      <c r="E364" t="inlineStr">
        <is>
          <t>Large</t>
        </is>
      </c>
      <c r="F364" t="n">
        <v>1000</v>
      </c>
      <c r="G364" t="inlineStr">
        <is>
          <t>Opex breakeven</t>
        </is>
      </c>
      <c r="H364" t="n">
        <v>113742621.2763725</v>
      </c>
      <c r="I364" t="inlineStr">
        <is>
          <t>COL</t>
        </is>
      </c>
      <c r="J364" t="n">
        <v>500</v>
      </c>
      <c r="K364" t="inlineStr">
        <is>
          <t>Colombia Salt marsh Restoration 1000</t>
        </is>
      </c>
      <c r="L364" t="inlineStr"/>
      <c r="M364" t="inlineStr"/>
      <c r="N364" t="inlineStr"/>
      <c r="O364" t="inlineStr"/>
      <c r="P364" t="inlineStr"/>
      <c r="Q364" t="inlineStr"/>
      <c r="R364" t="inlineStr"/>
      <c r="S364" t="inlineStr"/>
      <c r="T364" t="inlineStr"/>
      <c r="U364" t="inlineStr"/>
      <c r="V364" t="inlineStr"/>
      <c r="W364" t="inlineStr"/>
      <c r="X364" t="inlineStr"/>
      <c r="Y364" t="inlineStr"/>
      <c r="Z364" t="inlineStr"/>
      <c r="AA364" t="inlineStr"/>
      <c r="AB364" t="inlineStr"/>
      <c r="AC364" t="inlineStr"/>
      <c r="AD364" t="inlineStr"/>
      <c r="AE364" t="inlineStr"/>
      <c r="AF364" t="inlineStr"/>
      <c r="AG364" t="inlineStr"/>
      <c r="AH364" t="inlineStr"/>
      <c r="AI364" t="inlineStr"/>
      <c r="AJ364" t="inlineStr"/>
      <c r="AK364" t="inlineStr"/>
      <c r="AL364" t="inlineStr"/>
      <c r="AM364" t="inlineStr"/>
      <c r="AN364" t="inlineStr"/>
      <c r="AO364" t="inlineStr"/>
      <c r="AP364" t="inlineStr"/>
      <c r="AQ364" t="inlineStr"/>
      <c r="AR364" t="inlineStr"/>
      <c r="AS364" t="inlineStr"/>
      <c r="AT364" t="inlineStr"/>
      <c r="AU364" t="inlineStr"/>
      <c r="AV364" t="inlineStr"/>
      <c r="AW364" t="inlineStr"/>
      <c r="AX364" t="inlineStr"/>
      <c r="AY364" t="inlineStr"/>
      <c r="AZ364" t="inlineStr"/>
      <c r="BA364" t="inlineStr"/>
      <c r="BB364" t="inlineStr"/>
      <c r="BC364" t="inlineStr"/>
      <c r="BD364" t="inlineStr"/>
      <c r="BE364" t="inlineStr"/>
      <c r="BF364" t="inlineStr"/>
      <c r="BG364" t="inlineStr"/>
      <c r="BH364" t="inlineStr"/>
      <c r="BI364" t="inlineStr"/>
    </row>
    <row r="365">
      <c r="A365" t="inlineStr">
        <is>
          <t>Colombia</t>
        </is>
      </c>
      <c r="B365" t="inlineStr">
        <is>
          <t>Salt marsh</t>
        </is>
      </c>
      <c r="C365" t="inlineStr">
        <is>
          <t>Restoration</t>
        </is>
      </c>
      <c r="D365" t="inlineStr">
        <is>
          <t>Hydrology</t>
        </is>
      </c>
      <c r="E365" t="inlineStr">
        <is>
          <t>Large</t>
        </is>
      </c>
      <c r="F365" t="n">
        <v>1000</v>
      </c>
      <c r="G365" t="inlineStr">
        <is>
          <t>Opex breakeven</t>
        </is>
      </c>
      <c r="H365" t="n">
        <v>113742621.2763725</v>
      </c>
      <c r="I365" t="inlineStr">
        <is>
          <t>COL</t>
        </is>
      </c>
      <c r="J365" t="n">
        <v>500</v>
      </c>
      <c r="K365" t="inlineStr">
        <is>
          <t>Colombia Salt marsh Restoration 1000</t>
        </is>
      </c>
      <c r="L365" t="inlineStr"/>
      <c r="M365" t="inlineStr"/>
      <c r="N365" t="inlineStr"/>
      <c r="O365" t="inlineStr"/>
      <c r="P365" t="inlineStr"/>
      <c r="Q365" t="inlineStr"/>
      <c r="R365" t="inlineStr"/>
      <c r="S365" t="inlineStr"/>
      <c r="T365" t="inlineStr"/>
      <c r="U365" t="inlineStr"/>
      <c r="V365" t="inlineStr"/>
      <c r="W365" t="inlineStr"/>
      <c r="X365" t="inlineStr"/>
      <c r="Y365" t="inlineStr"/>
      <c r="Z365" t="inlineStr"/>
      <c r="AA365" t="inlineStr"/>
      <c r="AB365" t="inlineStr"/>
      <c r="AC365" t="inlineStr"/>
      <c r="AD365" t="inlineStr"/>
      <c r="AE365" t="inlineStr"/>
      <c r="AF365" t="inlineStr"/>
      <c r="AG365" t="inlineStr"/>
      <c r="AH365" t="inlineStr"/>
      <c r="AI365" t="inlineStr"/>
      <c r="AJ365" t="inlineStr"/>
      <c r="AK365" t="inlineStr"/>
      <c r="AL365" t="inlineStr"/>
      <c r="AM365" t="inlineStr"/>
      <c r="AN365" t="inlineStr"/>
      <c r="AO365" t="inlineStr"/>
      <c r="AP365" t="inlineStr"/>
      <c r="AQ365" t="inlineStr"/>
      <c r="AR365" t="inlineStr"/>
      <c r="AS365" t="inlineStr"/>
      <c r="AT365" t="inlineStr"/>
      <c r="AU365" t="inlineStr"/>
      <c r="AV365" t="inlineStr"/>
      <c r="AW365" t="inlineStr"/>
      <c r="AX365" t="inlineStr"/>
      <c r="AY365" t="inlineStr"/>
      <c r="AZ365" t="inlineStr"/>
      <c r="BA365" t="inlineStr"/>
      <c r="BB365" t="inlineStr"/>
      <c r="BC365" t="inlineStr"/>
      <c r="BD365" t="inlineStr"/>
      <c r="BE365" t="inlineStr"/>
      <c r="BF365" t="inlineStr"/>
      <c r="BG365" t="inlineStr"/>
      <c r="BH365" t="inlineStr"/>
      <c r="BI365" t="inlineStr"/>
    </row>
    <row r="366">
      <c r="A366" t="inlineStr">
        <is>
          <t>Colombia</t>
        </is>
      </c>
      <c r="B366" t="inlineStr">
        <is>
          <t>Salt marsh</t>
        </is>
      </c>
      <c r="C366" t="inlineStr">
        <is>
          <t>Restoration</t>
        </is>
      </c>
      <c r="D366" t="inlineStr">
        <is>
          <t>Planting</t>
        </is>
      </c>
      <c r="E366" t="inlineStr">
        <is>
          <t>Large</t>
        </is>
      </c>
      <c r="F366" t="n">
        <v>1000</v>
      </c>
      <c r="G366" t="inlineStr">
        <is>
          <t>Market price</t>
        </is>
      </c>
      <c r="H366" t="n">
        <v>113742621.2763725</v>
      </c>
      <c r="I366" t="inlineStr">
        <is>
          <t>COL</t>
        </is>
      </c>
      <c r="J366" t="n">
        <v>500</v>
      </c>
      <c r="K366" t="inlineStr">
        <is>
          <t>Colombia Salt marsh Restoration 1000</t>
        </is>
      </c>
      <c r="L366" t="inlineStr"/>
      <c r="M366" t="inlineStr"/>
      <c r="N366" t="inlineStr"/>
      <c r="O366" t="inlineStr"/>
      <c r="P366" t="inlineStr"/>
      <c r="Q366" t="inlineStr"/>
      <c r="R366" t="inlineStr"/>
      <c r="S366" t="inlineStr"/>
      <c r="T366" t="inlineStr"/>
      <c r="U366" t="inlineStr"/>
      <c r="V366" t="inlineStr"/>
      <c r="W366" t="inlineStr"/>
      <c r="X366" t="inlineStr"/>
      <c r="Y366" t="inlineStr"/>
      <c r="Z366" t="inlineStr"/>
      <c r="AA366" t="inlineStr"/>
      <c r="AB366" t="inlineStr"/>
      <c r="AC366" t="inlineStr"/>
      <c r="AD366" t="inlineStr"/>
      <c r="AE366" t="inlineStr"/>
      <c r="AF366" t="inlineStr"/>
      <c r="AG366" t="inlineStr"/>
      <c r="AH366" t="inlineStr"/>
      <c r="AI366" t="inlineStr"/>
      <c r="AJ366" t="inlineStr"/>
      <c r="AK366" t="inlineStr"/>
      <c r="AL366" t="inlineStr"/>
      <c r="AM366" t="inlineStr"/>
      <c r="AN366" t="inlineStr"/>
      <c r="AO366" t="inlineStr"/>
      <c r="AP366" t="inlineStr"/>
      <c r="AQ366" t="inlineStr"/>
      <c r="AR366" t="inlineStr"/>
      <c r="AS366" t="inlineStr"/>
      <c r="AT366" t="inlineStr"/>
      <c r="AU366" t="inlineStr"/>
      <c r="AV366" t="inlineStr"/>
      <c r="AW366" t="inlineStr"/>
      <c r="AX366" t="inlineStr"/>
      <c r="AY366" t="inlineStr"/>
      <c r="AZ366" t="inlineStr"/>
      <c r="BA366" t="inlineStr"/>
      <c r="BB366" t="inlineStr"/>
      <c r="BC366" t="inlineStr"/>
      <c r="BD366" t="inlineStr"/>
      <c r="BE366" t="inlineStr"/>
      <c r="BF366" t="inlineStr"/>
      <c r="BG366" t="inlineStr"/>
      <c r="BH366" t="inlineStr"/>
      <c r="BI366" t="inlineStr"/>
    </row>
    <row r="367">
      <c r="A367" t="inlineStr">
        <is>
          <t>Colombia</t>
        </is>
      </c>
      <c r="B367" t="inlineStr">
        <is>
          <t>Salt marsh</t>
        </is>
      </c>
      <c r="C367" t="inlineStr">
        <is>
          <t>Restoration</t>
        </is>
      </c>
      <c r="D367" t="inlineStr">
        <is>
          <t>Hydrology</t>
        </is>
      </c>
      <c r="E367" t="inlineStr">
        <is>
          <t>Large</t>
        </is>
      </c>
      <c r="F367" t="n">
        <v>1000</v>
      </c>
      <c r="G367" t="inlineStr">
        <is>
          <t>Market price</t>
        </is>
      </c>
      <c r="H367" t="n">
        <v>113742621.2763725</v>
      </c>
      <c r="I367" t="inlineStr">
        <is>
          <t>COL</t>
        </is>
      </c>
      <c r="J367" t="n">
        <v>500</v>
      </c>
      <c r="K367" t="inlineStr">
        <is>
          <t>Colombia Salt marsh Restoration 1000</t>
        </is>
      </c>
      <c r="L367" t="inlineStr"/>
      <c r="M367" t="inlineStr"/>
      <c r="N367" t="inlineStr"/>
      <c r="O367" t="inlineStr"/>
      <c r="P367" t="inlineStr"/>
      <c r="Q367" t="inlineStr"/>
      <c r="R367" t="inlineStr"/>
      <c r="S367" t="inlineStr"/>
      <c r="T367" t="inlineStr"/>
      <c r="U367" t="inlineStr"/>
      <c r="V367" t="inlineStr"/>
      <c r="W367" t="inlineStr"/>
      <c r="X367" t="inlineStr"/>
      <c r="Y367" t="inlineStr"/>
      <c r="Z367" t="inlineStr"/>
      <c r="AA367" t="inlineStr"/>
      <c r="AB367" t="inlineStr"/>
      <c r="AC367" t="inlineStr"/>
      <c r="AD367" t="inlineStr"/>
      <c r="AE367" t="inlineStr"/>
      <c r="AF367" t="inlineStr"/>
      <c r="AG367" t="inlineStr"/>
      <c r="AH367" t="inlineStr"/>
      <c r="AI367" t="inlineStr"/>
      <c r="AJ367" t="inlineStr"/>
      <c r="AK367" t="inlineStr"/>
      <c r="AL367" t="inlineStr"/>
      <c r="AM367" t="inlineStr"/>
      <c r="AN367" t="inlineStr"/>
      <c r="AO367" t="inlineStr"/>
      <c r="AP367" t="inlineStr"/>
      <c r="AQ367" t="inlineStr"/>
      <c r="AR367" t="inlineStr"/>
      <c r="AS367" t="inlineStr"/>
      <c r="AT367" t="inlineStr"/>
      <c r="AU367" t="inlineStr"/>
      <c r="AV367" t="inlineStr"/>
      <c r="AW367" t="inlineStr"/>
      <c r="AX367" t="inlineStr"/>
      <c r="AY367" t="inlineStr"/>
      <c r="AZ367" t="inlineStr"/>
      <c r="BA367" t="inlineStr"/>
      <c r="BB367" t="inlineStr"/>
      <c r="BC367" t="inlineStr"/>
      <c r="BD367" t="inlineStr"/>
      <c r="BE367" t="inlineStr"/>
      <c r="BF367" t="inlineStr"/>
      <c r="BG367" t="inlineStr"/>
      <c r="BH367" t="inlineStr"/>
      <c r="BI367" t="inlineStr"/>
    </row>
    <row r="368">
      <c r="A368" t="inlineStr">
        <is>
          <t>Colombia</t>
        </is>
      </c>
      <c r="B368" t="inlineStr">
        <is>
          <t>Salt marsh</t>
        </is>
      </c>
      <c r="C368" t="inlineStr">
        <is>
          <t>Conservation</t>
        </is>
      </c>
      <c r="D368" t="inlineStr"/>
      <c r="E368" t="inlineStr">
        <is>
          <t>Small</t>
        </is>
      </c>
      <c r="F368" t="n">
        <v>800</v>
      </c>
      <c r="G368" t="inlineStr">
        <is>
          <t>Opex breakeven</t>
        </is>
      </c>
      <c r="H368" t="n">
        <v>113742621.2763725</v>
      </c>
      <c r="I368" t="inlineStr">
        <is>
          <t>COL</t>
        </is>
      </c>
      <c r="J368" t="n">
        <v>4000</v>
      </c>
      <c r="K368" t="inlineStr">
        <is>
          <t>Colombia Salt marsh Conservation 800</t>
        </is>
      </c>
      <c r="L368" t="inlineStr"/>
      <c r="M368" t="inlineStr"/>
      <c r="N368" t="inlineStr"/>
      <c r="O368" t="inlineStr"/>
      <c r="P368" t="inlineStr"/>
      <c r="Q368" t="inlineStr"/>
      <c r="R368" t="inlineStr"/>
      <c r="S368" t="inlineStr"/>
      <c r="T368" t="inlineStr"/>
      <c r="U368" t="inlineStr"/>
      <c r="V368" t="inlineStr"/>
      <c r="W368" t="inlineStr"/>
      <c r="X368" t="inlineStr"/>
      <c r="Y368" t="inlineStr"/>
      <c r="Z368" t="inlineStr"/>
      <c r="AA368" t="inlineStr"/>
      <c r="AB368" t="inlineStr"/>
      <c r="AC368" t="inlineStr"/>
      <c r="AD368" t="inlineStr"/>
      <c r="AE368" t="inlineStr"/>
      <c r="AF368" t="inlineStr"/>
      <c r="AG368" t="inlineStr"/>
      <c r="AH368" t="inlineStr"/>
      <c r="AI368" t="inlineStr"/>
      <c r="AJ368" t="inlineStr"/>
      <c r="AK368" t="inlineStr"/>
      <c r="AL368" t="inlineStr"/>
      <c r="AM368" t="inlineStr"/>
      <c r="AN368" t="inlineStr"/>
      <c r="AO368" t="inlineStr"/>
      <c r="AP368" t="inlineStr"/>
      <c r="AQ368" t="inlineStr"/>
      <c r="AR368" t="inlineStr"/>
      <c r="AS368" t="inlineStr"/>
      <c r="AT368" t="inlineStr"/>
      <c r="AU368" t="inlineStr"/>
      <c r="AV368" t="inlineStr"/>
      <c r="AW368" t="inlineStr"/>
      <c r="AX368" t="inlineStr"/>
      <c r="AY368" t="inlineStr"/>
      <c r="AZ368" t="inlineStr"/>
      <c r="BA368" t="inlineStr"/>
      <c r="BB368" t="inlineStr"/>
      <c r="BC368" t="inlineStr"/>
      <c r="BD368" t="inlineStr"/>
      <c r="BE368" t="inlineStr"/>
      <c r="BF368" t="inlineStr"/>
      <c r="BG368" t="inlineStr"/>
      <c r="BH368" t="inlineStr"/>
      <c r="BI368" t="inlineStr"/>
    </row>
    <row r="369">
      <c r="A369" t="inlineStr">
        <is>
          <t>Colombia</t>
        </is>
      </c>
      <c r="B369" t="inlineStr">
        <is>
          <t>Salt marsh</t>
        </is>
      </c>
      <c r="C369" t="inlineStr">
        <is>
          <t>Conservation</t>
        </is>
      </c>
      <c r="D369" t="inlineStr"/>
      <c r="E369" t="inlineStr">
        <is>
          <t>Small</t>
        </is>
      </c>
      <c r="F369" t="n">
        <v>800</v>
      </c>
      <c r="G369" t="inlineStr">
        <is>
          <t>Market price</t>
        </is>
      </c>
      <c r="H369" t="n">
        <v>113742621.2763725</v>
      </c>
      <c r="I369" t="inlineStr">
        <is>
          <t>COL</t>
        </is>
      </c>
      <c r="J369" t="n">
        <v>4000</v>
      </c>
      <c r="K369" t="inlineStr">
        <is>
          <t>Colombia Salt marsh Conservation 800</t>
        </is>
      </c>
      <c r="L369" t="inlineStr"/>
      <c r="M369" t="inlineStr"/>
      <c r="N369" t="inlineStr"/>
      <c r="O369" t="inlineStr"/>
      <c r="P369" t="inlineStr"/>
      <c r="Q369" t="inlineStr"/>
      <c r="R369" t="inlineStr"/>
      <c r="S369" t="inlineStr"/>
      <c r="T369" t="inlineStr"/>
      <c r="U369" t="inlineStr"/>
      <c r="V369" t="inlineStr"/>
      <c r="W369" t="inlineStr"/>
      <c r="X369" t="inlineStr"/>
      <c r="Y369" t="inlineStr"/>
      <c r="Z369" t="inlineStr"/>
      <c r="AA369" t="inlineStr"/>
      <c r="AB369" t="inlineStr"/>
      <c r="AC369" t="inlineStr"/>
      <c r="AD369" t="inlineStr"/>
      <c r="AE369" t="inlineStr"/>
      <c r="AF369" t="inlineStr"/>
      <c r="AG369" t="inlineStr"/>
      <c r="AH369" t="inlineStr"/>
      <c r="AI369" t="inlineStr"/>
      <c r="AJ369" t="inlineStr"/>
      <c r="AK369" t="inlineStr"/>
      <c r="AL369" t="inlineStr"/>
      <c r="AM369" t="inlineStr"/>
      <c r="AN369" t="inlineStr"/>
      <c r="AO369" t="inlineStr"/>
      <c r="AP369" t="inlineStr"/>
      <c r="AQ369" t="inlineStr"/>
      <c r="AR369" t="inlineStr"/>
      <c r="AS369" t="inlineStr"/>
      <c r="AT369" t="inlineStr"/>
      <c r="AU369" t="inlineStr"/>
      <c r="AV369" t="inlineStr"/>
      <c r="AW369" t="inlineStr"/>
      <c r="AX369" t="inlineStr"/>
      <c r="AY369" t="inlineStr"/>
      <c r="AZ369" t="inlineStr"/>
      <c r="BA369" t="inlineStr"/>
      <c r="BB369" t="inlineStr"/>
      <c r="BC369" t="inlineStr"/>
      <c r="BD369" t="inlineStr"/>
      <c r="BE369" t="inlineStr"/>
      <c r="BF369" t="inlineStr"/>
      <c r="BG369" t="inlineStr"/>
      <c r="BH369" t="inlineStr"/>
      <c r="BI369" t="inlineStr"/>
    </row>
    <row r="370">
      <c r="A370" t="inlineStr">
        <is>
          <t>Colombia</t>
        </is>
      </c>
      <c r="B370" t="inlineStr">
        <is>
          <t>Salt marsh</t>
        </is>
      </c>
      <c r="C370" t="inlineStr">
        <is>
          <t>Conservation</t>
        </is>
      </c>
      <c r="D370" t="inlineStr"/>
      <c r="E370" t="inlineStr">
        <is>
          <t>Medium</t>
        </is>
      </c>
      <c r="F370" t="n">
        <v>4000</v>
      </c>
      <c r="G370" t="inlineStr">
        <is>
          <t>Opex breakeven</t>
        </is>
      </c>
      <c r="H370" t="n">
        <v>113742621.2763725</v>
      </c>
      <c r="I370" t="inlineStr">
        <is>
          <t>COL</t>
        </is>
      </c>
      <c r="J370" t="n">
        <v>4000</v>
      </c>
      <c r="K370" t="inlineStr">
        <is>
          <t>Colombia Salt marsh Conservation 4000</t>
        </is>
      </c>
      <c r="L370" t="inlineStr"/>
      <c r="M370" t="inlineStr"/>
      <c r="N370" t="inlineStr"/>
      <c r="O370" t="inlineStr"/>
      <c r="P370" t="inlineStr"/>
      <c r="Q370" t="inlineStr"/>
      <c r="R370" t="inlineStr"/>
      <c r="S370" t="inlineStr"/>
      <c r="T370" t="inlineStr"/>
      <c r="U370" t="inlineStr"/>
      <c r="V370" t="inlineStr"/>
      <c r="W370" t="inlineStr"/>
      <c r="X370" t="inlineStr"/>
      <c r="Y370" t="inlineStr"/>
      <c r="Z370" t="inlineStr"/>
      <c r="AA370" t="inlineStr"/>
      <c r="AB370" t="inlineStr"/>
      <c r="AC370" t="inlineStr"/>
      <c r="AD370" t="inlineStr"/>
      <c r="AE370" t="inlineStr"/>
      <c r="AF370" t="inlineStr"/>
      <c r="AG370" t="inlineStr"/>
      <c r="AH370" t="inlineStr"/>
      <c r="AI370" t="inlineStr"/>
      <c r="AJ370" t="inlineStr"/>
      <c r="AK370" t="inlineStr"/>
      <c r="AL370" t="inlineStr"/>
      <c r="AM370" t="inlineStr"/>
      <c r="AN370" t="inlineStr"/>
      <c r="AO370" t="inlineStr"/>
      <c r="AP370" t="inlineStr"/>
      <c r="AQ370" t="inlineStr"/>
      <c r="AR370" t="inlineStr"/>
      <c r="AS370" t="inlineStr"/>
      <c r="AT370" t="inlineStr"/>
      <c r="AU370" t="inlineStr"/>
      <c r="AV370" t="inlineStr"/>
      <c r="AW370" t="inlineStr"/>
      <c r="AX370" t="inlineStr"/>
      <c r="AY370" t="inlineStr"/>
      <c r="AZ370" t="inlineStr"/>
      <c r="BA370" t="inlineStr"/>
      <c r="BB370" t="inlineStr"/>
      <c r="BC370" t="inlineStr"/>
      <c r="BD370" t="inlineStr"/>
      <c r="BE370" t="inlineStr"/>
      <c r="BF370" t="inlineStr"/>
      <c r="BG370" t="inlineStr"/>
      <c r="BH370" t="inlineStr"/>
      <c r="BI370" t="inlineStr"/>
    </row>
    <row r="371">
      <c r="A371" t="inlineStr">
        <is>
          <t>Colombia</t>
        </is>
      </c>
      <c r="B371" t="inlineStr">
        <is>
          <t>Salt marsh</t>
        </is>
      </c>
      <c r="C371" t="inlineStr">
        <is>
          <t>Conservation</t>
        </is>
      </c>
      <c r="D371" t="inlineStr"/>
      <c r="E371" t="inlineStr">
        <is>
          <t>Medium</t>
        </is>
      </c>
      <c r="F371" t="n">
        <v>4000</v>
      </c>
      <c r="G371" t="inlineStr">
        <is>
          <t>Market price</t>
        </is>
      </c>
      <c r="H371" t="n">
        <v>113742621.2763725</v>
      </c>
      <c r="I371" t="inlineStr">
        <is>
          <t>COL</t>
        </is>
      </c>
      <c r="J371" t="n">
        <v>4000</v>
      </c>
      <c r="K371" t="inlineStr">
        <is>
          <t>Colombia Salt marsh Conservation 4000</t>
        </is>
      </c>
      <c r="L371" t="inlineStr"/>
      <c r="M371" t="inlineStr"/>
      <c r="N371" t="inlineStr"/>
      <c r="O371" t="inlineStr"/>
      <c r="P371" t="inlineStr"/>
      <c r="Q371" t="inlineStr"/>
      <c r="R371" t="inlineStr"/>
      <c r="S371" t="inlineStr"/>
      <c r="T371" t="inlineStr"/>
      <c r="U371" t="inlineStr"/>
      <c r="V371" t="inlineStr"/>
      <c r="W371" t="inlineStr"/>
      <c r="X371" t="inlineStr"/>
      <c r="Y371" t="inlineStr"/>
      <c r="Z371" t="inlineStr"/>
      <c r="AA371" t="inlineStr"/>
      <c r="AB371" t="inlineStr"/>
      <c r="AC371" t="inlineStr"/>
      <c r="AD371" t="inlineStr"/>
      <c r="AE371" t="inlineStr"/>
      <c r="AF371" t="inlineStr"/>
      <c r="AG371" t="inlineStr"/>
      <c r="AH371" t="inlineStr"/>
      <c r="AI371" t="inlineStr"/>
      <c r="AJ371" t="inlineStr"/>
      <c r="AK371" t="inlineStr"/>
      <c r="AL371" t="inlineStr"/>
      <c r="AM371" t="inlineStr"/>
      <c r="AN371" t="inlineStr"/>
      <c r="AO371" t="inlineStr"/>
      <c r="AP371" t="inlineStr"/>
      <c r="AQ371" t="inlineStr"/>
      <c r="AR371" t="inlineStr"/>
      <c r="AS371" t="inlineStr"/>
      <c r="AT371" t="inlineStr"/>
      <c r="AU371" t="inlineStr"/>
      <c r="AV371" t="inlineStr"/>
      <c r="AW371" t="inlineStr"/>
      <c r="AX371" t="inlineStr"/>
      <c r="AY371" t="inlineStr"/>
      <c r="AZ371" t="inlineStr"/>
      <c r="BA371" t="inlineStr"/>
      <c r="BB371" t="inlineStr"/>
      <c r="BC371" t="inlineStr"/>
      <c r="BD371" t="inlineStr"/>
      <c r="BE371" t="inlineStr"/>
      <c r="BF371" t="inlineStr"/>
      <c r="BG371" t="inlineStr"/>
      <c r="BH371" t="inlineStr"/>
      <c r="BI371" t="inlineStr"/>
    </row>
    <row r="372">
      <c r="A372" t="inlineStr">
        <is>
          <t>Colombia</t>
        </is>
      </c>
      <c r="B372" t="inlineStr">
        <is>
          <t>Salt marsh</t>
        </is>
      </c>
      <c r="C372" t="inlineStr">
        <is>
          <t>Conservation</t>
        </is>
      </c>
      <c r="D372" t="inlineStr"/>
      <c r="E372" t="inlineStr">
        <is>
          <t>Large</t>
        </is>
      </c>
      <c r="F372" t="n">
        <v>8000</v>
      </c>
      <c r="G372" t="inlineStr">
        <is>
          <t>Opex breakeven</t>
        </is>
      </c>
      <c r="H372" t="n">
        <v>113742621.2763725</v>
      </c>
      <c r="I372" t="inlineStr">
        <is>
          <t>COL</t>
        </is>
      </c>
      <c r="J372" t="n">
        <v>4000</v>
      </c>
      <c r="K372" t="inlineStr">
        <is>
          <t>Colombia Salt marsh Conservation 8000</t>
        </is>
      </c>
      <c r="L372" t="inlineStr"/>
      <c r="M372" t="inlineStr"/>
      <c r="N372" t="inlineStr"/>
      <c r="O372" t="inlineStr"/>
      <c r="P372" t="inlineStr"/>
      <c r="Q372" t="inlineStr"/>
      <c r="R372" t="inlineStr"/>
      <c r="S372" t="inlineStr"/>
      <c r="T372" t="inlineStr"/>
      <c r="U372" t="inlineStr"/>
      <c r="V372" t="inlineStr"/>
      <c r="W372" t="inlineStr"/>
      <c r="X372" t="inlineStr"/>
      <c r="Y372" t="inlineStr"/>
      <c r="Z372" t="inlineStr"/>
      <c r="AA372" t="inlineStr"/>
      <c r="AB372" t="inlineStr"/>
      <c r="AC372" t="inlineStr"/>
      <c r="AD372" t="inlineStr"/>
      <c r="AE372" t="inlineStr"/>
      <c r="AF372" t="inlineStr"/>
      <c r="AG372" t="inlineStr"/>
      <c r="AH372" t="inlineStr"/>
      <c r="AI372" t="inlineStr"/>
      <c r="AJ372" t="inlineStr"/>
      <c r="AK372" t="inlineStr"/>
      <c r="AL372" t="inlineStr"/>
      <c r="AM372" t="inlineStr"/>
      <c r="AN372" t="inlineStr"/>
      <c r="AO372" t="inlineStr"/>
      <c r="AP372" t="inlineStr"/>
      <c r="AQ372" t="inlineStr"/>
      <c r="AR372" t="inlineStr"/>
      <c r="AS372" t="inlineStr"/>
      <c r="AT372" t="inlineStr"/>
      <c r="AU372" t="inlineStr"/>
      <c r="AV372" t="inlineStr"/>
      <c r="AW372" t="inlineStr"/>
      <c r="AX372" t="inlineStr"/>
      <c r="AY372" t="inlineStr"/>
      <c r="AZ372" t="inlineStr"/>
      <c r="BA372" t="inlineStr"/>
      <c r="BB372" t="inlineStr"/>
      <c r="BC372" t="inlineStr"/>
      <c r="BD372" t="inlineStr"/>
      <c r="BE372" t="inlineStr"/>
      <c r="BF372" t="inlineStr"/>
      <c r="BG372" t="inlineStr"/>
      <c r="BH372" t="inlineStr"/>
      <c r="BI372" t="inlineStr"/>
    </row>
    <row r="373">
      <c r="A373" t="inlineStr">
        <is>
          <t>Colombia</t>
        </is>
      </c>
      <c r="B373" t="inlineStr">
        <is>
          <t>Salt marsh</t>
        </is>
      </c>
      <c r="C373" t="inlineStr">
        <is>
          <t>Conservation</t>
        </is>
      </c>
      <c r="D373" t="inlineStr"/>
      <c r="E373" t="inlineStr">
        <is>
          <t>Large</t>
        </is>
      </c>
      <c r="F373" t="n">
        <v>8000</v>
      </c>
      <c r="G373" t="inlineStr">
        <is>
          <t>Market price</t>
        </is>
      </c>
      <c r="H373" t="n">
        <v>113742621.2763725</v>
      </c>
      <c r="I373" t="inlineStr">
        <is>
          <t>COL</t>
        </is>
      </c>
      <c r="J373" t="n">
        <v>4000</v>
      </c>
      <c r="K373" t="inlineStr">
        <is>
          <t>Colombia Salt marsh Conservation 8000</t>
        </is>
      </c>
      <c r="L373" t="inlineStr"/>
      <c r="M373" t="inlineStr"/>
      <c r="N373" t="inlineStr"/>
      <c r="O373" t="inlineStr"/>
      <c r="P373" t="inlineStr"/>
      <c r="Q373" t="inlineStr"/>
      <c r="R373" t="inlineStr"/>
      <c r="S373" t="inlineStr"/>
      <c r="T373" t="inlineStr"/>
      <c r="U373" t="inlineStr"/>
      <c r="V373" t="inlineStr"/>
      <c r="W373" t="inlineStr"/>
      <c r="X373" t="inlineStr"/>
      <c r="Y373" t="inlineStr"/>
      <c r="Z373" t="inlineStr"/>
      <c r="AA373" t="inlineStr"/>
      <c r="AB373" t="inlineStr"/>
      <c r="AC373" t="inlineStr"/>
      <c r="AD373" t="inlineStr"/>
      <c r="AE373" t="inlineStr"/>
      <c r="AF373" t="inlineStr"/>
      <c r="AG373" t="inlineStr"/>
      <c r="AH373" t="inlineStr"/>
      <c r="AI373" t="inlineStr"/>
      <c r="AJ373" t="inlineStr"/>
      <c r="AK373" t="inlineStr"/>
      <c r="AL373" t="inlineStr"/>
      <c r="AM373" t="inlineStr"/>
      <c r="AN373" t="inlineStr"/>
      <c r="AO373" t="inlineStr"/>
      <c r="AP373" t="inlineStr"/>
      <c r="AQ373" t="inlineStr"/>
      <c r="AR373" t="inlineStr"/>
      <c r="AS373" t="inlineStr"/>
      <c r="AT373" t="inlineStr"/>
      <c r="AU373" t="inlineStr"/>
      <c r="AV373" t="inlineStr"/>
      <c r="AW373" t="inlineStr"/>
      <c r="AX373" t="inlineStr"/>
      <c r="AY373" t="inlineStr"/>
      <c r="AZ373" t="inlineStr"/>
      <c r="BA373" t="inlineStr"/>
      <c r="BB373" t="inlineStr"/>
      <c r="BC373" t="inlineStr"/>
      <c r="BD373" t="inlineStr"/>
      <c r="BE373" t="inlineStr"/>
      <c r="BF373" t="inlineStr"/>
      <c r="BG373" t="inlineStr"/>
      <c r="BH373" t="inlineStr"/>
      <c r="BI373" t="inlineStr"/>
    </row>
    <row r="374">
      <c r="A374" t="inlineStr">
        <is>
          <t>India</t>
        </is>
      </c>
      <c r="B374" t="inlineStr">
        <is>
          <t>Mangrove</t>
        </is>
      </c>
      <c r="C374" t="inlineStr">
        <is>
          <t>Restoration</t>
        </is>
      </c>
      <c r="D374" t="inlineStr">
        <is>
          <t>Planting</t>
        </is>
      </c>
      <c r="E374" t="inlineStr">
        <is>
          <t>Small</t>
        </is>
      </c>
      <c r="F374" t="n">
        <v>100</v>
      </c>
      <c r="G374" t="inlineStr">
        <is>
          <t>Opex breakeven</t>
        </is>
      </c>
      <c r="H374" t="n">
        <v>297769359.954299</v>
      </c>
      <c r="I374" t="inlineStr">
        <is>
          <t>IND</t>
        </is>
      </c>
      <c r="J374" t="n">
        <v>500</v>
      </c>
      <c r="K374" t="inlineStr">
        <is>
          <t>India Mangrove Restoration 100</t>
        </is>
      </c>
      <c r="L374" t="inlineStr"/>
      <c r="M374" t="inlineStr"/>
      <c r="N374" t="inlineStr"/>
      <c r="O374" t="inlineStr"/>
      <c r="P374" t="inlineStr"/>
      <c r="Q374" t="inlineStr"/>
      <c r="R374" t="inlineStr"/>
      <c r="S374" t="inlineStr"/>
      <c r="T374" t="inlineStr"/>
      <c r="U374" t="inlineStr"/>
      <c r="V374" t="inlineStr"/>
      <c r="W374" t="inlineStr"/>
      <c r="X374" t="inlineStr"/>
      <c r="Y374" t="inlineStr"/>
      <c r="Z374" t="inlineStr"/>
      <c r="AA374" t="inlineStr"/>
      <c r="AB374" t="inlineStr"/>
      <c r="AC374" t="inlineStr"/>
      <c r="AD374" t="inlineStr"/>
      <c r="AE374" t="inlineStr"/>
      <c r="AF374" t="inlineStr"/>
      <c r="AG374" t="inlineStr"/>
      <c r="AH374" t="inlineStr"/>
      <c r="AI374" t="inlineStr"/>
      <c r="AJ374" t="inlineStr"/>
      <c r="AK374" t="inlineStr"/>
      <c r="AL374" t="inlineStr"/>
      <c r="AM374" t="inlineStr"/>
      <c r="AN374" t="inlineStr"/>
      <c r="AO374" t="inlineStr"/>
      <c r="AP374" t="inlineStr"/>
      <c r="AQ374" t="inlineStr"/>
      <c r="AR374" t="inlineStr"/>
      <c r="AS374" t="inlineStr"/>
      <c r="AT374" t="inlineStr"/>
      <c r="AU374" t="inlineStr"/>
      <c r="AV374" t="inlineStr"/>
      <c r="AW374" t="inlineStr"/>
      <c r="AX374" t="inlineStr"/>
      <c r="AY374" t="inlineStr"/>
      <c r="AZ374" t="inlineStr"/>
      <c r="BA374" t="inlineStr"/>
      <c r="BB374" t="inlineStr"/>
      <c r="BC374" t="inlineStr"/>
      <c r="BD374" t="inlineStr"/>
      <c r="BE374" t="inlineStr"/>
      <c r="BF374" t="inlineStr"/>
      <c r="BG374" t="inlineStr"/>
      <c r="BH374" t="inlineStr"/>
      <c r="BI374" t="inlineStr"/>
    </row>
    <row r="375">
      <c r="A375" t="inlineStr">
        <is>
          <t>India</t>
        </is>
      </c>
      <c r="B375" t="inlineStr">
        <is>
          <t>Mangrove</t>
        </is>
      </c>
      <c r="C375" t="inlineStr">
        <is>
          <t>Restoration</t>
        </is>
      </c>
      <c r="D375" t="inlineStr">
        <is>
          <t>Hydrology</t>
        </is>
      </c>
      <c r="E375" t="inlineStr">
        <is>
          <t>Small</t>
        </is>
      </c>
      <c r="F375" t="n">
        <v>100</v>
      </c>
      <c r="G375" t="inlineStr">
        <is>
          <t>Opex breakeven</t>
        </is>
      </c>
      <c r="H375" t="n">
        <v>297769359.954299</v>
      </c>
      <c r="I375" t="inlineStr">
        <is>
          <t>IND</t>
        </is>
      </c>
      <c r="J375" t="n">
        <v>500</v>
      </c>
      <c r="K375" t="inlineStr">
        <is>
          <t>India Mangrove Restoration 100</t>
        </is>
      </c>
      <c r="L375" t="inlineStr"/>
      <c r="M375" t="inlineStr"/>
      <c r="N375" t="inlineStr"/>
      <c r="O375" t="inlineStr"/>
      <c r="P375" t="inlineStr"/>
      <c r="Q375" t="inlineStr"/>
      <c r="R375" t="inlineStr"/>
      <c r="S375" t="inlineStr"/>
      <c r="T375" t="inlineStr"/>
      <c r="U375" t="inlineStr"/>
      <c r="V375" t="inlineStr"/>
      <c r="W375" t="inlineStr"/>
      <c r="X375" t="inlineStr"/>
      <c r="Y375" t="inlineStr"/>
      <c r="Z375" t="inlineStr"/>
      <c r="AA375" t="inlineStr"/>
      <c r="AB375" t="inlineStr"/>
      <c r="AC375" t="inlineStr"/>
      <c r="AD375" t="inlineStr"/>
      <c r="AE375" t="inlineStr"/>
      <c r="AF375" t="inlineStr"/>
      <c r="AG375" t="inlineStr"/>
      <c r="AH375" t="inlineStr"/>
      <c r="AI375" t="inlineStr"/>
      <c r="AJ375" t="inlineStr"/>
      <c r="AK375" t="inlineStr"/>
      <c r="AL375" t="inlineStr"/>
      <c r="AM375" t="inlineStr"/>
      <c r="AN375" t="inlineStr"/>
      <c r="AO375" t="inlineStr"/>
      <c r="AP375" t="inlineStr"/>
      <c r="AQ375" t="inlineStr"/>
      <c r="AR375" t="inlineStr"/>
      <c r="AS375" t="inlineStr"/>
      <c r="AT375" t="inlineStr"/>
      <c r="AU375" t="inlineStr"/>
      <c r="AV375" t="inlineStr"/>
      <c r="AW375" t="inlineStr"/>
      <c r="AX375" t="inlineStr"/>
      <c r="AY375" t="inlineStr"/>
      <c r="AZ375" t="inlineStr"/>
      <c r="BA375" t="inlineStr"/>
      <c r="BB375" t="inlineStr"/>
      <c r="BC375" t="inlineStr"/>
      <c r="BD375" t="inlineStr"/>
      <c r="BE375" t="inlineStr"/>
      <c r="BF375" t="inlineStr"/>
      <c r="BG375" t="inlineStr"/>
      <c r="BH375" t="inlineStr"/>
      <c r="BI375" t="inlineStr"/>
    </row>
    <row r="376">
      <c r="A376" t="inlineStr">
        <is>
          <t>India</t>
        </is>
      </c>
      <c r="B376" t="inlineStr">
        <is>
          <t>Mangrove</t>
        </is>
      </c>
      <c r="C376" t="inlineStr">
        <is>
          <t>Restoration</t>
        </is>
      </c>
      <c r="D376" t="inlineStr">
        <is>
          <t>Planting</t>
        </is>
      </c>
      <c r="E376" t="inlineStr">
        <is>
          <t>Small</t>
        </is>
      </c>
      <c r="F376" t="n">
        <v>100</v>
      </c>
      <c r="G376" t="inlineStr">
        <is>
          <t>Market price</t>
        </is>
      </c>
      <c r="H376" t="n">
        <v>297769359.954299</v>
      </c>
      <c r="I376" t="inlineStr">
        <is>
          <t>IND</t>
        </is>
      </c>
      <c r="J376" t="n">
        <v>500</v>
      </c>
      <c r="K376" t="inlineStr">
        <is>
          <t>India Mangrove Restoration 100</t>
        </is>
      </c>
      <c r="L376" t="inlineStr"/>
      <c r="M376" t="inlineStr"/>
      <c r="N376" t="inlineStr"/>
      <c r="O376" t="inlineStr"/>
      <c r="P376" t="inlineStr"/>
      <c r="Q376" t="inlineStr"/>
      <c r="R376" t="inlineStr"/>
      <c r="S376" t="inlineStr"/>
      <c r="T376" t="inlineStr"/>
      <c r="U376" t="inlineStr"/>
      <c r="V376" t="inlineStr"/>
      <c r="W376" t="inlineStr"/>
      <c r="X376" t="inlineStr"/>
      <c r="Y376" t="inlineStr"/>
      <c r="Z376" t="inlineStr"/>
      <c r="AA376" t="inlineStr"/>
      <c r="AB376" t="inlineStr"/>
      <c r="AC376" t="inlineStr"/>
      <c r="AD376" t="inlineStr"/>
      <c r="AE376" t="inlineStr"/>
      <c r="AF376" t="inlineStr"/>
      <c r="AG376" t="inlineStr"/>
      <c r="AH376" t="inlineStr"/>
      <c r="AI376" t="inlineStr"/>
      <c r="AJ376" t="inlineStr"/>
      <c r="AK376" t="inlineStr"/>
      <c r="AL376" t="inlineStr"/>
      <c r="AM376" t="inlineStr"/>
      <c r="AN376" t="inlineStr"/>
      <c r="AO376" t="inlineStr"/>
      <c r="AP376" t="inlineStr"/>
      <c r="AQ376" t="inlineStr"/>
      <c r="AR376" t="inlineStr"/>
      <c r="AS376" t="inlineStr"/>
      <c r="AT376" t="inlineStr"/>
      <c r="AU376" t="inlineStr"/>
      <c r="AV376" t="inlineStr"/>
      <c r="AW376" t="inlineStr"/>
      <c r="AX376" t="inlineStr"/>
      <c r="AY376" t="inlineStr"/>
      <c r="AZ376" t="inlineStr"/>
      <c r="BA376" t="inlineStr"/>
      <c r="BB376" t="inlineStr"/>
      <c r="BC376" t="inlineStr"/>
      <c r="BD376" t="inlineStr"/>
      <c r="BE376" t="inlineStr"/>
      <c r="BF376" t="inlineStr"/>
      <c r="BG376" t="inlineStr"/>
      <c r="BH376" t="inlineStr"/>
      <c r="BI376" t="inlineStr"/>
    </row>
    <row r="377">
      <c r="A377" t="inlineStr">
        <is>
          <t>India</t>
        </is>
      </c>
      <c r="B377" t="inlineStr">
        <is>
          <t>Mangrove</t>
        </is>
      </c>
      <c r="C377" t="inlineStr">
        <is>
          <t>Restoration</t>
        </is>
      </c>
      <c r="D377" t="inlineStr">
        <is>
          <t>Hydrology</t>
        </is>
      </c>
      <c r="E377" t="inlineStr">
        <is>
          <t>Small</t>
        </is>
      </c>
      <c r="F377" t="n">
        <v>100</v>
      </c>
      <c r="G377" t="inlineStr">
        <is>
          <t>Market price</t>
        </is>
      </c>
      <c r="H377" t="n">
        <v>297769359.954299</v>
      </c>
      <c r="I377" t="inlineStr">
        <is>
          <t>IND</t>
        </is>
      </c>
      <c r="J377" t="n">
        <v>500</v>
      </c>
      <c r="K377" t="inlineStr">
        <is>
          <t>India Mangrove Restoration 100</t>
        </is>
      </c>
      <c r="L377" t="inlineStr"/>
      <c r="M377" t="inlineStr"/>
      <c r="N377" t="inlineStr"/>
      <c r="O377" t="inlineStr"/>
      <c r="P377" t="inlineStr"/>
      <c r="Q377" t="inlineStr"/>
      <c r="R377" t="inlineStr"/>
      <c r="S377" t="inlineStr"/>
      <c r="T377" t="inlineStr"/>
      <c r="U377" t="inlineStr"/>
      <c r="V377" t="inlineStr"/>
      <c r="W377" t="inlineStr"/>
      <c r="X377" t="inlineStr"/>
      <c r="Y377" t="inlineStr"/>
      <c r="Z377" t="inlineStr"/>
      <c r="AA377" t="inlineStr"/>
      <c r="AB377" t="inlineStr"/>
      <c r="AC377" t="inlineStr"/>
      <c r="AD377" t="inlineStr"/>
      <c r="AE377" t="inlineStr"/>
      <c r="AF377" t="inlineStr"/>
      <c r="AG377" t="inlineStr"/>
      <c r="AH377" t="inlineStr"/>
      <c r="AI377" t="inlineStr"/>
      <c r="AJ377" t="inlineStr"/>
      <c r="AK377" t="inlineStr"/>
      <c r="AL377" t="inlineStr"/>
      <c r="AM377" t="inlineStr"/>
      <c r="AN377" t="inlineStr"/>
      <c r="AO377" t="inlineStr"/>
      <c r="AP377" t="inlineStr"/>
      <c r="AQ377" t="inlineStr"/>
      <c r="AR377" t="inlineStr"/>
      <c r="AS377" t="inlineStr"/>
      <c r="AT377" t="inlineStr"/>
      <c r="AU377" t="inlineStr"/>
      <c r="AV377" t="inlineStr"/>
      <c r="AW377" t="inlineStr"/>
      <c r="AX377" t="inlineStr"/>
      <c r="AY377" t="inlineStr"/>
      <c r="AZ377" t="inlineStr"/>
      <c r="BA377" t="inlineStr"/>
      <c r="BB377" t="inlineStr"/>
      <c r="BC377" t="inlineStr"/>
      <c r="BD377" t="inlineStr"/>
      <c r="BE377" t="inlineStr"/>
      <c r="BF377" t="inlineStr"/>
      <c r="BG377" t="inlineStr"/>
      <c r="BH377" t="inlineStr"/>
      <c r="BI377" t="inlineStr"/>
    </row>
    <row r="378">
      <c r="A378" t="inlineStr">
        <is>
          <t>India</t>
        </is>
      </c>
      <c r="B378" t="inlineStr">
        <is>
          <t>Mangrove</t>
        </is>
      </c>
      <c r="C378" t="inlineStr">
        <is>
          <t>Restoration</t>
        </is>
      </c>
      <c r="D378" t="inlineStr">
        <is>
          <t>Planting</t>
        </is>
      </c>
      <c r="E378" t="inlineStr">
        <is>
          <t>Medium</t>
        </is>
      </c>
      <c r="F378" t="n">
        <v>500</v>
      </c>
      <c r="G378" t="inlineStr">
        <is>
          <t>Opex breakeven</t>
        </is>
      </c>
      <c r="H378" t="n">
        <v>297769359.954299</v>
      </c>
      <c r="I378" t="inlineStr">
        <is>
          <t>IND</t>
        </is>
      </c>
      <c r="J378" t="n">
        <v>500</v>
      </c>
      <c r="K378" t="inlineStr">
        <is>
          <t>India Mangrove Restoration 500</t>
        </is>
      </c>
      <c r="L378" t="inlineStr"/>
      <c r="M378" t="inlineStr"/>
      <c r="N378" t="inlineStr"/>
      <c r="O378" t="inlineStr"/>
      <c r="P378" t="inlineStr"/>
      <c r="Q378" t="inlineStr"/>
      <c r="R378" t="inlineStr"/>
      <c r="S378" t="inlineStr"/>
      <c r="T378" t="inlineStr"/>
      <c r="U378" t="inlineStr"/>
      <c r="V378" t="inlineStr"/>
      <c r="W378" t="inlineStr"/>
      <c r="X378" t="inlineStr"/>
      <c r="Y378" t="inlineStr"/>
      <c r="Z378" t="inlineStr"/>
      <c r="AA378" t="inlineStr"/>
      <c r="AB378" t="inlineStr"/>
      <c r="AC378" t="inlineStr"/>
      <c r="AD378" t="inlineStr"/>
      <c r="AE378" t="inlineStr"/>
      <c r="AF378" t="inlineStr"/>
      <c r="AG378" t="inlineStr"/>
      <c r="AH378" t="inlineStr"/>
      <c r="AI378" t="inlineStr"/>
      <c r="AJ378" t="inlineStr"/>
      <c r="AK378" t="inlineStr"/>
      <c r="AL378" t="inlineStr"/>
      <c r="AM378" t="inlineStr"/>
      <c r="AN378" t="inlineStr"/>
      <c r="AO378" t="inlineStr"/>
      <c r="AP378" t="inlineStr"/>
      <c r="AQ378" t="inlineStr"/>
      <c r="AR378" t="inlineStr"/>
      <c r="AS378" t="inlineStr"/>
      <c r="AT378" t="inlineStr"/>
      <c r="AU378" t="inlineStr"/>
      <c r="AV378" t="inlineStr"/>
      <c r="AW378" t="inlineStr"/>
      <c r="AX378" t="inlineStr"/>
      <c r="AY378" t="inlineStr"/>
      <c r="AZ378" t="inlineStr"/>
      <c r="BA378" t="inlineStr"/>
      <c r="BB378" t="inlineStr"/>
      <c r="BC378" t="inlineStr"/>
      <c r="BD378" t="inlineStr"/>
      <c r="BE378" t="inlineStr"/>
      <c r="BF378" t="inlineStr"/>
      <c r="BG378" t="inlineStr"/>
      <c r="BH378" t="inlineStr"/>
      <c r="BI378" t="inlineStr"/>
    </row>
    <row r="379">
      <c r="A379" t="inlineStr">
        <is>
          <t>India</t>
        </is>
      </c>
      <c r="B379" t="inlineStr">
        <is>
          <t>Mangrove</t>
        </is>
      </c>
      <c r="C379" t="inlineStr">
        <is>
          <t>Restoration</t>
        </is>
      </c>
      <c r="D379" t="inlineStr">
        <is>
          <t>Hydrology</t>
        </is>
      </c>
      <c r="E379" t="inlineStr">
        <is>
          <t>Medium</t>
        </is>
      </c>
      <c r="F379" t="n">
        <v>500</v>
      </c>
      <c r="G379" t="inlineStr">
        <is>
          <t>Opex breakeven</t>
        </is>
      </c>
      <c r="H379" t="n">
        <v>297769359.954299</v>
      </c>
      <c r="I379" t="inlineStr">
        <is>
          <t>IND</t>
        </is>
      </c>
      <c r="J379" t="n">
        <v>500</v>
      </c>
      <c r="K379" t="inlineStr">
        <is>
          <t>India Mangrove Restoration 500</t>
        </is>
      </c>
      <c r="L379" t="inlineStr"/>
      <c r="M379" t="inlineStr"/>
      <c r="N379" t="inlineStr"/>
      <c r="O379" t="inlineStr"/>
      <c r="P379" t="inlineStr"/>
      <c r="Q379" t="inlineStr"/>
      <c r="R379" t="inlineStr"/>
      <c r="S379" t="inlineStr"/>
      <c r="T379" t="inlineStr"/>
      <c r="U379" t="inlineStr"/>
      <c r="V379" t="inlineStr"/>
      <c r="W379" t="inlineStr"/>
      <c r="X379" t="inlineStr"/>
      <c r="Y379" t="inlineStr"/>
      <c r="Z379" t="inlineStr"/>
      <c r="AA379" t="inlineStr"/>
      <c r="AB379" t="inlineStr"/>
      <c r="AC379" t="inlineStr"/>
      <c r="AD379" t="inlineStr"/>
      <c r="AE379" t="inlineStr"/>
      <c r="AF379" t="inlineStr"/>
      <c r="AG379" t="inlineStr"/>
      <c r="AH379" t="inlineStr"/>
      <c r="AI379" t="inlineStr"/>
      <c r="AJ379" t="inlineStr"/>
      <c r="AK379" t="inlineStr"/>
      <c r="AL379" t="inlineStr"/>
      <c r="AM379" t="inlineStr"/>
      <c r="AN379" t="inlineStr"/>
      <c r="AO379" t="inlineStr"/>
      <c r="AP379" t="inlineStr"/>
      <c r="AQ379" t="inlineStr"/>
      <c r="AR379" t="inlineStr"/>
      <c r="AS379" t="inlineStr"/>
      <c r="AT379" t="inlineStr"/>
      <c r="AU379" t="inlineStr"/>
      <c r="AV379" t="inlineStr"/>
      <c r="AW379" t="inlineStr"/>
      <c r="AX379" t="inlineStr"/>
      <c r="AY379" t="inlineStr"/>
      <c r="AZ379" t="inlineStr"/>
      <c r="BA379" t="inlineStr"/>
      <c r="BB379" t="inlineStr"/>
      <c r="BC379" t="inlineStr"/>
      <c r="BD379" t="inlineStr"/>
      <c r="BE379" t="inlineStr"/>
      <c r="BF379" t="inlineStr"/>
      <c r="BG379" t="inlineStr"/>
      <c r="BH379" t="inlineStr"/>
      <c r="BI379" t="inlineStr"/>
    </row>
    <row r="380">
      <c r="A380" t="inlineStr">
        <is>
          <t>India</t>
        </is>
      </c>
      <c r="B380" t="inlineStr">
        <is>
          <t>Mangrove</t>
        </is>
      </c>
      <c r="C380" t="inlineStr">
        <is>
          <t>Restoration</t>
        </is>
      </c>
      <c r="D380" t="inlineStr">
        <is>
          <t>Planting</t>
        </is>
      </c>
      <c r="E380" t="inlineStr">
        <is>
          <t>Medium</t>
        </is>
      </c>
      <c r="F380" t="n">
        <v>500</v>
      </c>
      <c r="G380" t="inlineStr">
        <is>
          <t>Market price</t>
        </is>
      </c>
      <c r="H380" t="n">
        <v>297769359.954299</v>
      </c>
      <c r="I380" t="inlineStr">
        <is>
          <t>IND</t>
        </is>
      </c>
      <c r="J380" t="n">
        <v>500</v>
      </c>
      <c r="K380" t="inlineStr">
        <is>
          <t>India Mangrove Restoration 500</t>
        </is>
      </c>
      <c r="L380" t="inlineStr"/>
      <c r="M380" t="inlineStr"/>
      <c r="N380" t="inlineStr"/>
      <c r="O380" t="inlineStr"/>
      <c r="P380" t="inlineStr"/>
      <c r="Q380" t="inlineStr"/>
      <c r="R380" t="inlineStr"/>
      <c r="S380" t="inlineStr"/>
      <c r="T380" t="inlineStr"/>
      <c r="U380" t="inlineStr"/>
      <c r="V380" t="inlineStr"/>
      <c r="W380" t="inlineStr"/>
      <c r="X380" t="inlineStr"/>
      <c r="Y380" t="inlineStr"/>
      <c r="Z380" t="inlineStr"/>
      <c r="AA380" t="inlineStr"/>
      <c r="AB380" t="inlineStr"/>
      <c r="AC380" t="inlineStr"/>
      <c r="AD380" t="inlineStr"/>
      <c r="AE380" t="inlineStr"/>
      <c r="AF380" t="inlineStr"/>
      <c r="AG380" t="inlineStr"/>
      <c r="AH380" t="inlineStr"/>
      <c r="AI380" t="inlineStr"/>
      <c r="AJ380" t="inlineStr"/>
      <c r="AK380" t="inlineStr"/>
      <c r="AL380" t="inlineStr"/>
      <c r="AM380" t="inlineStr"/>
      <c r="AN380" t="inlineStr"/>
      <c r="AO380" t="inlineStr"/>
      <c r="AP380" t="inlineStr"/>
      <c r="AQ380" t="inlineStr"/>
      <c r="AR380" t="inlineStr"/>
      <c r="AS380" t="inlineStr"/>
      <c r="AT380" t="inlineStr"/>
      <c r="AU380" t="inlineStr"/>
      <c r="AV380" t="inlineStr"/>
      <c r="AW380" t="inlineStr"/>
      <c r="AX380" t="inlineStr"/>
      <c r="AY380" t="inlineStr"/>
      <c r="AZ380" t="inlineStr"/>
      <c r="BA380" t="inlineStr"/>
      <c r="BB380" t="inlineStr"/>
      <c r="BC380" t="inlineStr"/>
      <c r="BD380" t="inlineStr"/>
      <c r="BE380" t="inlineStr"/>
      <c r="BF380" t="inlineStr"/>
      <c r="BG380" t="inlineStr"/>
      <c r="BH380" t="inlineStr"/>
      <c r="BI380" t="inlineStr"/>
    </row>
    <row r="381">
      <c r="A381" t="inlineStr">
        <is>
          <t>India</t>
        </is>
      </c>
      <c r="B381" t="inlineStr">
        <is>
          <t>Mangrove</t>
        </is>
      </c>
      <c r="C381" t="inlineStr">
        <is>
          <t>Restoration</t>
        </is>
      </c>
      <c r="D381" t="inlineStr">
        <is>
          <t>Hydrology</t>
        </is>
      </c>
      <c r="E381" t="inlineStr">
        <is>
          <t>Medium</t>
        </is>
      </c>
      <c r="F381" t="n">
        <v>500</v>
      </c>
      <c r="G381" t="inlineStr">
        <is>
          <t>Market price</t>
        </is>
      </c>
      <c r="H381" t="n">
        <v>297769359.954299</v>
      </c>
      <c r="I381" t="inlineStr">
        <is>
          <t>IND</t>
        </is>
      </c>
      <c r="J381" t="n">
        <v>500</v>
      </c>
      <c r="K381" t="inlineStr">
        <is>
          <t>India Mangrove Restoration 500</t>
        </is>
      </c>
      <c r="L381" t="inlineStr"/>
      <c r="M381" t="inlineStr"/>
      <c r="N381" t="inlineStr"/>
      <c r="O381" t="inlineStr"/>
      <c r="P381" t="inlineStr"/>
      <c r="Q381" t="inlineStr"/>
      <c r="R381" t="inlineStr"/>
      <c r="S381" t="inlineStr"/>
      <c r="T381" t="inlineStr"/>
      <c r="U381" t="inlineStr"/>
      <c r="V381" t="inlineStr"/>
      <c r="W381" t="inlineStr"/>
      <c r="X381" t="inlineStr"/>
      <c r="Y381" t="inlineStr"/>
      <c r="Z381" t="inlineStr"/>
      <c r="AA381" t="inlineStr"/>
      <c r="AB381" t="inlineStr"/>
      <c r="AC381" t="inlineStr"/>
      <c r="AD381" t="inlineStr"/>
      <c r="AE381" t="inlineStr"/>
      <c r="AF381" t="inlineStr"/>
      <c r="AG381" t="inlineStr"/>
      <c r="AH381" t="inlineStr"/>
      <c r="AI381" t="inlineStr"/>
      <c r="AJ381" t="inlineStr"/>
      <c r="AK381" t="inlineStr"/>
      <c r="AL381" t="inlineStr"/>
      <c r="AM381" t="inlineStr"/>
      <c r="AN381" t="inlineStr"/>
      <c r="AO381" t="inlineStr"/>
      <c r="AP381" t="inlineStr"/>
      <c r="AQ381" t="inlineStr"/>
      <c r="AR381" t="inlineStr"/>
      <c r="AS381" t="inlineStr"/>
      <c r="AT381" t="inlineStr"/>
      <c r="AU381" t="inlineStr"/>
      <c r="AV381" t="inlineStr"/>
      <c r="AW381" t="inlineStr"/>
      <c r="AX381" t="inlineStr"/>
      <c r="AY381" t="inlineStr"/>
      <c r="AZ381" t="inlineStr"/>
      <c r="BA381" t="inlineStr"/>
      <c r="BB381" t="inlineStr"/>
      <c r="BC381" t="inlineStr"/>
      <c r="BD381" t="inlineStr"/>
      <c r="BE381" t="inlineStr"/>
      <c r="BF381" t="inlineStr"/>
      <c r="BG381" t="inlineStr"/>
      <c r="BH381" t="inlineStr"/>
      <c r="BI381" t="inlineStr"/>
    </row>
    <row r="382">
      <c r="A382" t="inlineStr">
        <is>
          <t>India</t>
        </is>
      </c>
      <c r="B382" t="inlineStr">
        <is>
          <t>Mangrove</t>
        </is>
      </c>
      <c r="C382" t="inlineStr">
        <is>
          <t>Restoration</t>
        </is>
      </c>
      <c r="D382" t="inlineStr">
        <is>
          <t>Planting</t>
        </is>
      </c>
      <c r="E382" t="inlineStr">
        <is>
          <t>Large</t>
        </is>
      </c>
      <c r="F382" t="n">
        <v>1000</v>
      </c>
      <c r="G382" t="inlineStr">
        <is>
          <t>Opex breakeven</t>
        </is>
      </c>
      <c r="H382" t="n">
        <v>297769359.954299</v>
      </c>
      <c r="I382" t="inlineStr">
        <is>
          <t>IND</t>
        </is>
      </c>
      <c r="J382" t="n">
        <v>500</v>
      </c>
      <c r="K382" t="inlineStr">
        <is>
          <t>India Mangrove Restoration 1000</t>
        </is>
      </c>
      <c r="L382" t="inlineStr"/>
      <c r="M382" t="inlineStr"/>
      <c r="N382" t="inlineStr"/>
      <c r="O382" t="inlineStr"/>
      <c r="P382" t="inlineStr"/>
      <c r="Q382" t="inlineStr"/>
      <c r="R382" t="inlineStr"/>
      <c r="S382" t="inlineStr"/>
      <c r="T382" t="inlineStr"/>
      <c r="U382" t="inlineStr"/>
      <c r="V382" t="inlineStr"/>
      <c r="W382" t="inlineStr"/>
      <c r="X382" t="inlineStr"/>
      <c r="Y382" t="inlineStr"/>
      <c r="Z382" t="inlineStr"/>
      <c r="AA382" t="inlineStr"/>
      <c r="AB382" t="inlineStr"/>
      <c r="AC382" t="inlineStr"/>
      <c r="AD382" t="inlineStr"/>
      <c r="AE382" t="inlineStr"/>
      <c r="AF382" t="inlineStr"/>
      <c r="AG382" t="inlineStr"/>
      <c r="AH382" t="inlineStr"/>
      <c r="AI382" t="inlineStr"/>
      <c r="AJ382" t="inlineStr"/>
      <c r="AK382" t="inlineStr"/>
      <c r="AL382" t="inlineStr"/>
      <c r="AM382" t="inlineStr"/>
      <c r="AN382" t="inlineStr"/>
      <c r="AO382" t="inlineStr"/>
      <c r="AP382" t="inlineStr"/>
      <c r="AQ382" t="inlineStr"/>
      <c r="AR382" t="inlineStr"/>
      <c r="AS382" t="inlineStr"/>
      <c r="AT382" t="inlineStr"/>
      <c r="AU382" t="inlineStr"/>
      <c r="AV382" t="inlineStr"/>
      <c r="AW382" t="inlineStr"/>
      <c r="AX382" t="inlineStr"/>
      <c r="AY382" t="inlineStr"/>
      <c r="AZ382" t="inlineStr"/>
      <c r="BA382" t="inlineStr"/>
      <c r="BB382" t="inlineStr"/>
      <c r="BC382" t="inlineStr"/>
      <c r="BD382" t="inlineStr"/>
      <c r="BE382" t="inlineStr"/>
      <c r="BF382" t="inlineStr"/>
      <c r="BG382" t="inlineStr"/>
      <c r="BH382" t="inlineStr"/>
      <c r="BI382" t="inlineStr"/>
    </row>
    <row r="383">
      <c r="A383" t="inlineStr">
        <is>
          <t>India</t>
        </is>
      </c>
      <c r="B383" t="inlineStr">
        <is>
          <t>Mangrove</t>
        </is>
      </c>
      <c r="C383" t="inlineStr">
        <is>
          <t>Restoration</t>
        </is>
      </c>
      <c r="D383" t="inlineStr">
        <is>
          <t>Hydrology</t>
        </is>
      </c>
      <c r="E383" t="inlineStr">
        <is>
          <t>Large</t>
        </is>
      </c>
      <c r="F383" t="n">
        <v>1000</v>
      </c>
      <c r="G383" t="inlineStr">
        <is>
          <t>Opex breakeven</t>
        </is>
      </c>
      <c r="H383" t="n">
        <v>297769359.954299</v>
      </c>
      <c r="I383" t="inlineStr">
        <is>
          <t>IND</t>
        </is>
      </c>
      <c r="J383" t="n">
        <v>500</v>
      </c>
      <c r="K383" t="inlineStr">
        <is>
          <t>India Mangrove Restoration 1000</t>
        </is>
      </c>
      <c r="L383" t="inlineStr"/>
      <c r="M383" t="inlineStr"/>
      <c r="N383" t="inlineStr"/>
      <c r="O383" t="inlineStr"/>
      <c r="P383" t="inlineStr"/>
      <c r="Q383" t="inlineStr"/>
      <c r="R383" t="inlineStr"/>
      <c r="S383" t="inlineStr"/>
      <c r="T383" t="inlineStr"/>
      <c r="U383" t="inlineStr"/>
      <c r="V383" t="inlineStr"/>
      <c r="W383" t="inlineStr"/>
      <c r="X383" t="inlineStr"/>
      <c r="Y383" t="inlineStr"/>
      <c r="Z383" t="inlineStr"/>
      <c r="AA383" t="inlineStr"/>
      <c r="AB383" t="inlineStr"/>
      <c r="AC383" t="inlineStr"/>
      <c r="AD383" t="inlineStr"/>
      <c r="AE383" t="inlineStr"/>
      <c r="AF383" t="inlineStr"/>
      <c r="AG383" t="inlineStr"/>
      <c r="AH383" t="inlineStr"/>
      <c r="AI383" t="inlineStr"/>
      <c r="AJ383" t="inlineStr"/>
      <c r="AK383" t="inlineStr"/>
      <c r="AL383" t="inlineStr"/>
      <c r="AM383" t="inlineStr"/>
      <c r="AN383" t="inlineStr"/>
      <c r="AO383" t="inlineStr"/>
      <c r="AP383" t="inlineStr"/>
      <c r="AQ383" t="inlineStr"/>
      <c r="AR383" t="inlineStr"/>
      <c r="AS383" t="inlineStr"/>
      <c r="AT383" t="inlineStr"/>
      <c r="AU383" t="inlineStr"/>
      <c r="AV383" t="inlineStr"/>
      <c r="AW383" t="inlineStr"/>
      <c r="AX383" t="inlineStr"/>
      <c r="AY383" t="inlineStr"/>
      <c r="AZ383" t="inlineStr"/>
      <c r="BA383" t="inlineStr"/>
      <c r="BB383" t="inlineStr"/>
      <c r="BC383" t="inlineStr"/>
      <c r="BD383" t="inlineStr"/>
      <c r="BE383" t="inlineStr"/>
      <c r="BF383" t="inlineStr"/>
      <c r="BG383" t="inlineStr"/>
      <c r="BH383" t="inlineStr"/>
      <c r="BI383" t="inlineStr"/>
    </row>
    <row r="384">
      <c r="A384" t="inlineStr">
        <is>
          <t>India</t>
        </is>
      </c>
      <c r="B384" t="inlineStr">
        <is>
          <t>Mangrove</t>
        </is>
      </c>
      <c r="C384" t="inlineStr">
        <is>
          <t>Restoration</t>
        </is>
      </c>
      <c r="D384" t="inlineStr">
        <is>
          <t>Planting</t>
        </is>
      </c>
      <c r="E384" t="inlineStr">
        <is>
          <t>Large</t>
        </is>
      </c>
      <c r="F384" t="n">
        <v>1000</v>
      </c>
      <c r="G384" t="inlineStr">
        <is>
          <t>Market price</t>
        </is>
      </c>
      <c r="H384" t="n">
        <v>297769359.954299</v>
      </c>
      <c r="I384" t="inlineStr">
        <is>
          <t>IND</t>
        </is>
      </c>
      <c r="J384" t="n">
        <v>500</v>
      </c>
      <c r="K384" t="inlineStr">
        <is>
          <t>India Mangrove Restoration 1000</t>
        </is>
      </c>
      <c r="L384" t="inlineStr"/>
      <c r="M384" t="inlineStr"/>
      <c r="N384" t="inlineStr"/>
      <c r="O384" t="inlineStr"/>
      <c r="P384" t="inlineStr"/>
      <c r="Q384" t="inlineStr"/>
      <c r="R384" t="inlineStr"/>
      <c r="S384" t="inlineStr"/>
      <c r="T384" t="inlineStr"/>
      <c r="U384" t="inlineStr"/>
      <c r="V384" t="inlineStr"/>
      <c r="W384" t="inlineStr"/>
      <c r="X384" t="inlineStr"/>
      <c r="Y384" t="inlineStr"/>
      <c r="Z384" t="inlineStr"/>
      <c r="AA384" t="inlineStr"/>
      <c r="AB384" t="inlineStr"/>
      <c r="AC384" t="inlineStr"/>
      <c r="AD384" t="inlineStr"/>
      <c r="AE384" t="inlineStr"/>
      <c r="AF384" t="inlineStr"/>
      <c r="AG384" t="inlineStr"/>
      <c r="AH384" t="inlineStr"/>
      <c r="AI384" t="inlineStr"/>
      <c r="AJ384" t="inlineStr"/>
      <c r="AK384" t="inlineStr"/>
      <c r="AL384" t="inlineStr"/>
      <c r="AM384" t="inlineStr"/>
      <c r="AN384" t="inlineStr"/>
      <c r="AO384" t="inlineStr"/>
      <c r="AP384" t="inlineStr"/>
      <c r="AQ384" t="inlineStr"/>
      <c r="AR384" t="inlineStr"/>
      <c r="AS384" t="inlineStr"/>
      <c r="AT384" t="inlineStr"/>
      <c r="AU384" t="inlineStr"/>
      <c r="AV384" t="inlineStr"/>
      <c r="AW384" t="inlineStr"/>
      <c r="AX384" t="inlineStr"/>
      <c r="AY384" t="inlineStr"/>
      <c r="AZ384" t="inlineStr"/>
      <c r="BA384" t="inlineStr"/>
      <c r="BB384" t="inlineStr"/>
      <c r="BC384" t="inlineStr"/>
      <c r="BD384" t="inlineStr"/>
      <c r="BE384" t="inlineStr"/>
      <c r="BF384" t="inlineStr"/>
      <c r="BG384" t="inlineStr"/>
      <c r="BH384" t="inlineStr"/>
      <c r="BI384" t="inlineStr"/>
    </row>
    <row r="385">
      <c r="A385" t="inlineStr">
        <is>
          <t>India</t>
        </is>
      </c>
      <c r="B385" t="inlineStr">
        <is>
          <t>Mangrove</t>
        </is>
      </c>
      <c r="C385" t="inlineStr">
        <is>
          <t>Restoration</t>
        </is>
      </c>
      <c r="D385" t="inlineStr">
        <is>
          <t>Hydrology</t>
        </is>
      </c>
      <c r="E385" t="inlineStr">
        <is>
          <t>Large</t>
        </is>
      </c>
      <c r="F385" t="n">
        <v>1000</v>
      </c>
      <c r="G385" t="inlineStr">
        <is>
          <t>Market price</t>
        </is>
      </c>
      <c r="H385" t="n">
        <v>297769359.954299</v>
      </c>
      <c r="I385" t="inlineStr">
        <is>
          <t>IND</t>
        </is>
      </c>
      <c r="J385" t="n">
        <v>500</v>
      </c>
      <c r="K385" t="inlineStr">
        <is>
          <t>India Mangrove Restoration 1000</t>
        </is>
      </c>
      <c r="L385" t="inlineStr"/>
      <c r="M385" t="inlineStr"/>
      <c r="N385" t="inlineStr"/>
      <c r="O385" t="inlineStr"/>
      <c r="P385" t="inlineStr"/>
      <c r="Q385" t="inlineStr"/>
      <c r="R385" t="inlineStr"/>
      <c r="S385" t="inlineStr"/>
      <c r="T385" t="inlineStr"/>
      <c r="U385" t="inlineStr"/>
      <c r="V385" t="inlineStr"/>
      <c r="W385" t="inlineStr"/>
      <c r="X385" t="inlineStr"/>
      <c r="Y385" t="inlineStr"/>
      <c r="Z385" t="inlineStr"/>
      <c r="AA385" t="inlineStr"/>
      <c r="AB385" t="inlineStr"/>
      <c r="AC385" t="inlineStr"/>
      <c r="AD385" t="inlineStr"/>
      <c r="AE385" t="inlineStr"/>
      <c r="AF385" t="inlineStr"/>
      <c r="AG385" t="inlineStr"/>
      <c r="AH385" t="inlineStr"/>
      <c r="AI385" t="inlineStr"/>
      <c r="AJ385" t="inlineStr"/>
      <c r="AK385" t="inlineStr"/>
      <c r="AL385" t="inlineStr"/>
      <c r="AM385" t="inlineStr"/>
      <c r="AN385" t="inlineStr"/>
      <c r="AO385" t="inlineStr"/>
      <c r="AP385" t="inlineStr"/>
      <c r="AQ385" t="inlineStr"/>
      <c r="AR385" t="inlineStr"/>
      <c r="AS385" t="inlineStr"/>
      <c r="AT385" t="inlineStr"/>
      <c r="AU385" t="inlineStr"/>
      <c r="AV385" t="inlineStr"/>
      <c r="AW385" t="inlineStr"/>
      <c r="AX385" t="inlineStr"/>
      <c r="AY385" t="inlineStr"/>
      <c r="AZ385" t="inlineStr"/>
      <c r="BA385" t="inlineStr"/>
      <c r="BB385" t="inlineStr"/>
      <c r="BC385" t="inlineStr"/>
      <c r="BD385" t="inlineStr"/>
      <c r="BE385" t="inlineStr"/>
      <c r="BF385" t="inlineStr"/>
      <c r="BG385" t="inlineStr"/>
      <c r="BH385" t="inlineStr"/>
      <c r="BI385" t="inlineStr"/>
    </row>
    <row r="386">
      <c r="A386" t="inlineStr">
        <is>
          <t>India</t>
        </is>
      </c>
      <c r="B386" t="inlineStr">
        <is>
          <t>Mangrove</t>
        </is>
      </c>
      <c r="C386" t="inlineStr">
        <is>
          <t>Conservation</t>
        </is>
      </c>
      <c r="D386" t="inlineStr"/>
      <c r="E386" t="inlineStr">
        <is>
          <t>Small</t>
        </is>
      </c>
      <c r="F386" t="n">
        <v>4000</v>
      </c>
      <c r="G386" t="inlineStr">
        <is>
          <t>Opex breakeven</t>
        </is>
      </c>
      <c r="H386" t="n">
        <v>297769359.954299</v>
      </c>
      <c r="I386" t="inlineStr">
        <is>
          <t>IND</t>
        </is>
      </c>
      <c r="J386" t="n">
        <v>20000</v>
      </c>
      <c r="K386" t="inlineStr">
        <is>
          <t>India Mangrove Conservation 4000</t>
        </is>
      </c>
      <c r="L386" t="inlineStr"/>
      <c r="M386" t="inlineStr"/>
      <c r="N386" t="inlineStr"/>
      <c r="O386" t="inlineStr"/>
      <c r="P386" t="inlineStr"/>
      <c r="Q386" t="inlineStr"/>
      <c r="R386" t="inlineStr"/>
      <c r="S386" t="inlineStr"/>
      <c r="T386" t="inlineStr"/>
      <c r="U386" t="inlineStr"/>
      <c r="V386" t="inlineStr"/>
      <c r="W386" t="inlineStr"/>
      <c r="X386" t="inlineStr"/>
      <c r="Y386" t="inlineStr"/>
      <c r="Z386" t="inlineStr"/>
      <c r="AA386" t="inlineStr"/>
      <c r="AB386" t="inlineStr"/>
      <c r="AC386" t="inlineStr"/>
      <c r="AD386" t="inlineStr"/>
      <c r="AE386" t="inlineStr"/>
      <c r="AF386" t="inlineStr"/>
      <c r="AG386" t="inlineStr"/>
      <c r="AH386" t="inlineStr"/>
      <c r="AI386" t="inlineStr"/>
      <c r="AJ386" t="inlineStr"/>
      <c r="AK386" t="inlineStr"/>
      <c r="AL386" t="inlineStr"/>
      <c r="AM386" t="inlineStr"/>
      <c r="AN386" t="inlineStr"/>
      <c r="AO386" t="inlineStr"/>
      <c r="AP386" t="inlineStr"/>
      <c r="AQ386" t="inlineStr"/>
      <c r="AR386" t="inlineStr"/>
      <c r="AS386" t="inlineStr"/>
      <c r="AT386" t="inlineStr"/>
      <c r="AU386" t="inlineStr"/>
      <c r="AV386" t="inlineStr"/>
      <c r="AW386" t="inlineStr"/>
      <c r="AX386" t="inlineStr"/>
      <c r="AY386" t="inlineStr"/>
      <c r="AZ386" t="inlineStr"/>
      <c r="BA386" t="inlineStr"/>
      <c r="BB386" t="inlineStr"/>
      <c r="BC386" t="inlineStr"/>
      <c r="BD386" t="inlineStr"/>
      <c r="BE386" t="inlineStr"/>
      <c r="BF386" t="inlineStr"/>
      <c r="BG386" t="inlineStr"/>
      <c r="BH386" t="inlineStr"/>
      <c r="BI386" t="inlineStr"/>
    </row>
    <row r="387">
      <c r="A387" t="inlineStr">
        <is>
          <t>India</t>
        </is>
      </c>
      <c r="B387" t="inlineStr">
        <is>
          <t>Mangrove</t>
        </is>
      </c>
      <c r="C387" t="inlineStr">
        <is>
          <t>Conservation</t>
        </is>
      </c>
      <c r="D387" t="inlineStr"/>
      <c r="E387" t="inlineStr">
        <is>
          <t>Small</t>
        </is>
      </c>
      <c r="F387" t="n">
        <v>4000</v>
      </c>
      <c r="G387" t="inlineStr">
        <is>
          <t>Market price</t>
        </is>
      </c>
      <c r="H387" t="n">
        <v>297769359.954299</v>
      </c>
      <c r="I387" t="inlineStr">
        <is>
          <t>IND</t>
        </is>
      </c>
      <c r="J387" t="n">
        <v>20000</v>
      </c>
      <c r="K387" t="inlineStr">
        <is>
          <t>India Mangrove Conservation 4000</t>
        </is>
      </c>
      <c r="L387" t="inlineStr"/>
      <c r="M387" t="inlineStr"/>
      <c r="N387" t="inlineStr"/>
      <c r="O387" t="inlineStr"/>
      <c r="P387" t="inlineStr"/>
      <c r="Q387" t="inlineStr"/>
      <c r="R387" t="inlineStr"/>
      <c r="S387" t="inlineStr"/>
      <c r="T387" t="inlineStr"/>
      <c r="U387" t="inlineStr"/>
      <c r="V387" t="inlineStr"/>
      <c r="W387" t="inlineStr"/>
      <c r="X387" t="inlineStr"/>
      <c r="Y387" t="inlineStr"/>
      <c r="Z387" t="inlineStr"/>
      <c r="AA387" t="inlineStr"/>
      <c r="AB387" t="inlineStr"/>
      <c r="AC387" t="inlineStr"/>
      <c r="AD387" t="inlineStr"/>
      <c r="AE387" t="inlineStr"/>
      <c r="AF387" t="inlineStr"/>
      <c r="AG387" t="inlineStr"/>
      <c r="AH387" t="inlineStr"/>
      <c r="AI387" t="inlineStr"/>
      <c r="AJ387" t="inlineStr"/>
      <c r="AK387" t="inlineStr"/>
      <c r="AL387" t="inlineStr"/>
      <c r="AM387" t="inlineStr"/>
      <c r="AN387" t="inlineStr"/>
      <c r="AO387" t="inlineStr"/>
      <c r="AP387" t="inlineStr"/>
      <c r="AQ387" t="inlineStr"/>
      <c r="AR387" t="inlineStr"/>
      <c r="AS387" t="inlineStr"/>
      <c r="AT387" t="inlineStr"/>
      <c r="AU387" t="inlineStr"/>
      <c r="AV387" t="inlineStr"/>
      <c r="AW387" t="inlineStr"/>
      <c r="AX387" t="inlineStr"/>
      <c r="AY387" t="inlineStr"/>
      <c r="AZ387" t="inlineStr"/>
      <c r="BA387" t="inlineStr"/>
      <c r="BB387" t="inlineStr"/>
      <c r="BC387" t="inlineStr"/>
      <c r="BD387" t="inlineStr"/>
      <c r="BE387" t="inlineStr"/>
      <c r="BF387" t="inlineStr"/>
      <c r="BG387" t="inlineStr"/>
      <c r="BH387" t="inlineStr"/>
      <c r="BI387" t="inlineStr"/>
    </row>
    <row r="388">
      <c r="A388" t="inlineStr">
        <is>
          <t>India</t>
        </is>
      </c>
      <c r="B388" t="inlineStr">
        <is>
          <t>Mangrove</t>
        </is>
      </c>
      <c r="C388" t="inlineStr">
        <is>
          <t>Conservation</t>
        </is>
      </c>
      <c r="D388" t="inlineStr"/>
      <c r="E388" t="inlineStr">
        <is>
          <t>Medium</t>
        </is>
      </c>
      <c r="F388" t="n">
        <v>20000</v>
      </c>
      <c r="G388" t="inlineStr">
        <is>
          <t>Opex breakeven</t>
        </is>
      </c>
      <c r="H388" t="n">
        <v>297769359.954299</v>
      </c>
      <c r="I388" t="inlineStr">
        <is>
          <t>IND</t>
        </is>
      </c>
      <c r="J388" t="n">
        <v>20000</v>
      </c>
      <c r="K388" t="inlineStr">
        <is>
          <t>India Mangrove Conservation 20000</t>
        </is>
      </c>
      <c r="L388" t="inlineStr"/>
      <c r="M388" t="inlineStr"/>
      <c r="N388" t="inlineStr"/>
      <c r="O388" t="inlineStr"/>
      <c r="P388" t="inlineStr"/>
      <c r="Q388" t="inlineStr"/>
      <c r="R388" t="inlineStr"/>
      <c r="S388" t="inlineStr"/>
      <c r="T388" t="inlineStr"/>
      <c r="U388" t="inlineStr"/>
      <c r="V388" t="inlineStr"/>
      <c r="W388" t="inlineStr"/>
      <c r="X388" t="inlineStr"/>
      <c r="Y388" t="inlineStr"/>
      <c r="Z388" t="inlineStr"/>
      <c r="AA388" t="inlineStr"/>
      <c r="AB388" t="inlineStr"/>
      <c r="AC388" t="inlineStr"/>
      <c r="AD388" t="inlineStr"/>
      <c r="AE388" t="inlineStr"/>
      <c r="AF388" t="inlineStr"/>
      <c r="AG388" t="inlineStr"/>
      <c r="AH388" t="inlineStr"/>
      <c r="AI388" t="inlineStr"/>
      <c r="AJ388" t="inlineStr"/>
      <c r="AK388" t="inlineStr"/>
      <c r="AL388" t="inlineStr"/>
      <c r="AM388" t="inlineStr"/>
      <c r="AN388" t="inlineStr"/>
      <c r="AO388" t="inlineStr"/>
      <c r="AP388" t="inlineStr"/>
      <c r="AQ388" t="inlineStr"/>
      <c r="AR388" t="inlineStr"/>
      <c r="AS388" t="inlineStr"/>
      <c r="AT388" t="inlineStr"/>
      <c r="AU388" t="inlineStr"/>
      <c r="AV388" t="inlineStr"/>
      <c r="AW388" t="inlineStr"/>
      <c r="AX388" t="inlineStr"/>
      <c r="AY388" t="inlineStr"/>
      <c r="AZ388" t="inlineStr"/>
      <c r="BA388" t="inlineStr"/>
      <c r="BB388" t="inlineStr"/>
      <c r="BC388" t="inlineStr"/>
      <c r="BD388" t="inlineStr"/>
      <c r="BE388" t="inlineStr"/>
      <c r="BF388" t="inlineStr"/>
      <c r="BG388" t="inlineStr"/>
      <c r="BH388" t="inlineStr"/>
      <c r="BI388" t="inlineStr"/>
    </row>
    <row r="389">
      <c r="A389" t="inlineStr">
        <is>
          <t>India</t>
        </is>
      </c>
      <c r="B389" t="inlineStr">
        <is>
          <t>Mangrove</t>
        </is>
      </c>
      <c r="C389" t="inlineStr">
        <is>
          <t>Conservation</t>
        </is>
      </c>
      <c r="D389" t="inlineStr"/>
      <c r="E389" t="inlineStr">
        <is>
          <t>Medium</t>
        </is>
      </c>
      <c r="F389" t="n">
        <v>20000</v>
      </c>
      <c r="G389" t="inlineStr">
        <is>
          <t>Market price</t>
        </is>
      </c>
      <c r="H389" t="n">
        <v>297769359.954299</v>
      </c>
      <c r="I389" t="inlineStr">
        <is>
          <t>IND</t>
        </is>
      </c>
      <c r="J389" t="n">
        <v>20000</v>
      </c>
      <c r="K389" t="inlineStr">
        <is>
          <t>India Mangrove Conservation 20000</t>
        </is>
      </c>
      <c r="L389" t="inlineStr"/>
      <c r="M389" t="inlineStr"/>
      <c r="N389" t="inlineStr"/>
      <c r="O389" t="inlineStr"/>
      <c r="P389" t="inlineStr"/>
      <c r="Q389" t="inlineStr"/>
      <c r="R389" t="inlineStr"/>
      <c r="S389" t="inlineStr"/>
      <c r="T389" t="inlineStr"/>
      <c r="U389" t="inlineStr"/>
      <c r="V389" t="inlineStr"/>
      <c r="W389" t="inlineStr"/>
      <c r="X389" t="inlineStr"/>
      <c r="Y389" t="inlineStr"/>
      <c r="Z389" t="inlineStr"/>
      <c r="AA389" t="inlineStr"/>
      <c r="AB389" t="inlineStr"/>
      <c r="AC389" t="inlineStr"/>
      <c r="AD389" t="inlineStr"/>
      <c r="AE389" t="inlineStr"/>
      <c r="AF389" t="inlineStr"/>
      <c r="AG389" t="inlineStr"/>
      <c r="AH389" t="inlineStr"/>
      <c r="AI389" t="inlineStr"/>
      <c r="AJ389" t="inlineStr"/>
      <c r="AK389" t="inlineStr"/>
      <c r="AL389" t="inlineStr"/>
      <c r="AM389" t="inlineStr"/>
      <c r="AN389" t="inlineStr"/>
      <c r="AO389" t="inlineStr"/>
      <c r="AP389" t="inlineStr"/>
      <c r="AQ389" t="inlineStr"/>
      <c r="AR389" t="inlineStr"/>
      <c r="AS389" t="inlineStr"/>
      <c r="AT389" t="inlineStr"/>
      <c r="AU389" t="inlineStr"/>
      <c r="AV389" t="inlineStr"/>
      <c r="AW389" t="inlineStr"/>
      <c r="AX389" t="inlineStr"/>
      <c r="AY389" t="inlineStr"/>
      <c r="AZ389" t="inlineStr"/>
      <c r="BA389" t="inlineStr"/>
      <c r="BB389" t="inlineStr"/>
      <c r="BC389" t="inlineStr"/>
      <c r="BD389" t="inlineStr"/>
      <c r="BE389" t="inlineStr"/>
      <c r="BF389" t="inlineStr"/>
      <c r="BG389" t="inlineStr"/>
      <c r="BH389" t="inlineStr"/>
      <c r="BI389" t="inlineStr"/>
    </row>
    <row r="390">
      <c r="A390" t="inlineStr">
        <is>
          <t>India</t>
        </is>
      </c>
      <c r="B390" t="inlineStr">
        <is>
          <t>Mangrove</t>
        </is>
      </c>
      <c r="C390" t="inlineStr">
        <is>
          <t>Conservation</t>
        </is>
      </c>
      <c r="D390" t="inlineStr"/>
      <c r="E390" t="inlineStr">
        <is>
          <t>Large</t>
        </is>
      </c>
      <c r="F390" t="n">
        <v>40000</v>
      </c>
      <c r="G390" t="inlineStr">
        <is>
          <t>Opex breakeven</t>
        </is>
      </c>
      <c r="H390" t="n">
        <v>297769359.954299</v>
      </c>
      <c r="I390" t="inlineStr">
        <is>
          <t>IND</t>
        </is>
      </c>
      <c r="J390" t="n">
        <v>20000</v>
      </c>
      <c r="K390" t="inlineStr">
        <is>
          <t>India Mangrove Conservation 40000</t>
        </is>
      </c>
      <c r="L390" t="inlineStr"/>
      <c r="M390" t="inlineStr"/>
      <c r="N390" t="inlineStr"/>
      <c r="O390" t="inlineStr"/>
      <c r="P390" t="inlineStr"/>
      <c r="Q390" t="inlineStr"/>
      <c r="R390" t="inlineStr"/>
      <c r="S390" t="inlineStr"/>
      <c r="T390" t="inlineStr"/>
      <c r="U390" t="inlineStr"/>
      <c r="V390" t="inlineStr"/>
      <c r="W390" t="inlineStr"/>
      <c r="X390" t="inlineStr"/>
      <c r="Y390" t="inlineStr"/>
      <c r="Z390" t="inlineStr"/>
      <c r="AA390" t="inlineStr"/>
      <c r="AB390" t="inlineStr"/>
      <c r="AC390" t="inlineStr"/>
      <c r="AD390" t="inlineStr"/>
      <c r="AE390" t="inlineStr"/>
      <c r="AF390" t="inlineStr"/>
      <c r="AG390" t="inlineStr"/>
      <c r="AH390" t="inlineStr"/>
      <c r="AI390" t="inlineStr"/>
      <c r="AJ390" t="inlineStr"/>
      <c r="AK390" t="inlineStr"/>
      <c r="AL390" t="inlineStr"/>
      <c r="AM390" t="inlineStr"/>
      <c r="AN390" t="inlineStr"/>
      <c r="AO390" t="inlineStr"/>
      <c r="AP390" t="inlineStr"/>
      <c r="AQ390" t="inlineStr"/>
      <c r="AR390" t="inlineStr"/>
      <c r="AS390" t="inlineStr"/>
      <c r="AT390" t="inlineStr"/>
      <c r="AU390" t="inlineStr"/>
      <c r="AV390" t="inlineStr"/>
      <c r="AW390" t="inlineStr"/>
      <c r="AX390" t="inlineStr"/>
      <c r="AY390" t="inlineStr"/>
      <c r="AZ390" t="inlineStr"/>
      <c r="BA390" t="inlineStr"/>
      <c r="BB390" t="inlineStr"/>
      <c r="BC390" t="inlineStr"/>
      <c r="BD390" t="inlineStr"/>
      <c r="BE390" t="inlineStr"/>
      <c r="BF390" t="inlineStr"/>
      <c r="BG390" t="inlineStr"/>
      <c r="BH390" t="inlineStr"/>
      <c r="BI390" t="inlineStr"/>
    </row>
    <row r="391">
      <c r="A391" t="inlineStr">
        <is>
          <t>India</t>
        </is>
      </c>
      <c r="B391" t="inlineStr">
        <is>
          <t>Mangrove</t>
        </is>
      </c>
      <c r="C391" t="inlineStr">
        <is>
          <t>Conservation</t>
        </is>
      </c>
      <c r="D391" t="inlineStr"/>
      <c r="E391" t="inlineStr">
        <is>
          <t>Large</t>
        </is>
      </c>
      <c r="F391" t="n">
        <v>40000</v>
      </c>
      <c r="G391" t="inlineStr">
        <is>
          <t>Market price</t>
        </is>
      </c>
      <c r="H391" t="n">
        <v>297769359.954299</v>
      </c>
      <c r="I391" t="inlineStr">
        <is>
          <t>IND</t>
        </is>
      </c>
      <c r="J391" t="n">
        <v>20000</v>
      </c>
      <c r="K391" t="inlineStr">
        <is>
          <t>India Mangrove Conservation 40000</t>
        </is>
      </c>
      <c r="L391" t="inlineStr"/>
      <c r="M391" t="inlineStr"/>
      <c r="N391" t="inlineStr"/>
      <c r="O391" t="inlineStr"/>
      <c r="P391" t="inlineStr"/>
      <c r="Q391" t="inlineStr"/>
      <c r="R391" t="inlineStr"/>
      <c r="S391" t="inlineStr"/>
      <c r="T391" t="inlineStr"/>
      <c r="U391" t="inlineStr"/>
      <c r="V391" t="inlineStr"/>
      <c r="W391" t="inlineStr"/>
      <c r="X391" t="inlineStr"/>
      <c r="Y391" t="inlineStr"/>
      <c r="Z391" t="inlineStr"/>
      <c r="AA391" t="inlineStr"/>
      <c r="AB391" t="inlineStr"/>
      <c r="AC391" t="inlineStr"/>
      <c r="AD391" t="inlineStr"/>
      <c r="AE391" t="inlineStr"/>
      <c r="AF391" t="inlineStr"/>
      <c r="AG391" t="inlineStr"/>
      <c r="AH391" t="inlineStr"/>
      <c r="AI391" t="inlineStr"/>
      <c r="AJ391" t="inlineStr"/>
      <c r="AK391" t="inlineStr"/>
      <c r="AL391" t="inlineStr"/>
      <c r="AM391" t="inlineStr"/>
      <c r="AN391" t="inlineStr"/>
      <c r="AO391" t="inlineStr"/>
      <c r="AP391" t="inlineStr"/>
      <c r="AQ391" t="inlineStr"/>
      <c r="AR391" t="inlineStr"/>
      <c r="AS391" t="inlineStr"/>
      <c r="AT391" t="inlineStr"/>
      <c r="AU391" t="inlineStr"/>
      <c r="AV391" t="inlineStr"/>
      <c r="AW391" t="inlineStr"/>
      <c r="AX391" t="inlineStr"/>
      <c r="AY391" t="inlineStr"/>
      <c r="AZ391" t="inlineStr"/>
      <c r="BA391" t="inlineStr"/>
      <c r="BB391" t="inlineStr"/>
      <c r="BC391" t="inlineStr"/>
      <c r="BD391" t="inlineStr"/>
      <c r="BE391" t="inlineStr"/>
      <c r="BF391" t="inlineStr"/>
      <c r="BG391" t="inlineStr"/>
      <c r="BH391" t="inlineStr"/>
      <c r="BI391" t="inlineStr"/>
    </row>
    <row r="392">
      <c r="A392" t="inlineStr">
        <is>
          <t>India</t>
        </is>
      </c>
      <c r="B392" t="inlineStr">
        <is>
          <t>Seagrass</t>
        </is>
      </c>
      <c r="C392" t="inlineStr">
        <is>
          <t>Restoration</t>
        </is>
      </c>
      <c r="D392" t="inlineStr">
        <is>
          <t>Planting</t>
        </is>
      </c>
      <c r="E392" t="inlineStr">
        <is>
          <t>Small</t>
        </is>
      </c>
      <c r="F392" t="n">
        <v>100</v>
      </c>
      <c r="G392" t="inlineStr">
        <is>
          <t>Opex breakeven</t>
        </is>
      </c>
      <c r="H392" t="n">
        <v>297769359.954299</v>
      </c>
      <c r="I392" t="inlineStr">
        <is>
          <t>IND</t>
        </is>
      </c>
      <c r="J392" t="n">
        <v>500</v>
      </c>
      <c r="K392" t="inlineStr">
        <is>
          <t>India Seagrass Restoration 100</t>
        </is>
      </c>
      <c r="L392" t="inlineStr"/>
      <c r="M392" t="inlineStr"/>
      <c r="N392" t="inlineStr"/>
      <c r="O392" t="inlineStr"/>
      <c r="P392" t="inlineStr"/>
      <c r="Q392" t="inlineStr"/>
      <c r="R392" t="inlineStr"/>
      <c r="S392" t="inlineStr"/>
      <c r="T392" t="inlineStr"/>
      <c r="U392" t="inlineStr"/>
      <c r="V392" t="inlineStr"/>
      <c r="W392" t="inlineStr"/>
      <c r="X392" t="inlineStr"/>
      <c r="Y392" t="inlineStr"/>
      <c r="Z392" t="inlineStr"/>
      <c r="AA392" t="inlineStr"/>
      <c r="AB392" t="inlineStr"/>
      <c r="AC392" t="inlineStr"/>
      <c r="AD392" t="inlineStr"/>
      <c r="AE392" t="inlineStr"/>
      <c r="AF392" t="inlineStr"/>
      <c r="AG392" t="inlineStr"/>
      <c r="AH392" t="inlineStr"/>
      <c r="AI392" t="inlineStr"/>
      <c r="AJ392" t="inlineStr"/>
      <c r="AK392" t="inlineStr"/>
      <c r="AL392" t="inlineStr"/>
      <c r="AM392" t="inlineStr"/>
      <c r="AN392" t="inlineStr"/>
      <c r="AO392" t="inlineStr"/>
      <c r="AP392" t="inlineStr"/>
      <c r="AQ392" t="inlineStr"/>
      <c r="AR392" t="inlineStr"/>
      <c r="AS392" t="inlineStr"/>
      <c r="AT392" t="inlineStr"/>
      <c r="AU392" t="inlineStr"/>
      <c r="AV392" t="inlineStr"/>
      <c r="AW392" t="inlineStr"/>
      <c r="AX392" t="inlineStr"/>
      <c r="AY392" t="inlineStr"/>
      <c r="AZ392" t="inlineStr"/>
      <c r="BA392" t="inlineStr"/>
      <c r="BB392" t="inlineStr"/>
      <c r="BC392" t="inlineStr"/>
      <c r="BD392" t="inlineStr"/>
      <c r="BE392" t="inlineStr"/>
      <c r="BF392" t="inlineStr"/>
      <c r="BG392" t="inlineStr"/>
      <c r="BH392" t="inlineStr"/>
      <c r="BI392" t="inlineStr"/>
    </row>
    <row r="393">
      <c r="A393" t="inlineStr">
        <is>
          <t>India</t>
        </is>
      </c>
      <c r="B393" t="inlineStr">
        <is>
          <t>Seagrass</t>
        </is>
      </c>
      <c r="C393" t="inlineStr">
        <is>
          <t>Restoration</t>
        </is>
      </c>
      <c r="D393" t="inlineStr">
        <is>
          <t>Planting</t>
        </is>
      </c>
      <c r="E393" t="inlineStr">
        <is>
          <t>Small</t>
        </is>
      </c>
      <c r="F393" t="n">
        <v>100</v>
      </c>
      <c r="G393" t="inlineStr">
        <is>
          <t>Market price</t>
        </is>
      </c>
      <c r="H393" t="n">
        <v>297769359.954299</v>
      </c>
      <c r="I393" t="inlineStr">
        <is>
          <t>IND</t>
        </is>
      </c>
      <c r="J393" t="n">
        <v>500</v>
      </c>
      <c r="K393" t="inlineStr">
        <is>
          <t>India Seagrass Restoration 100</t>
        </is>
      </c>
      <c r="L393" t="inlineStr"/>
      <c r="M393" t="inlineStr"/>
      <c r="N393" t="inlineStr"/>
      <c r="O393" t="inlineStr"/>
      <c r="P393" t="inlineStr"/>
      <c r="Q393" t="inlineStr"/>
      <c r="R393" t="inlineStr"/>
      <c r="S393" t="inlineStr"/>
      <c r="T393" t="inlineStr"/>
      <c r="U393" t="inlineStr"/>
      <c r="V393" t="inlineStr"/>
      <c r="W393" t="inlineStr"/>
      <c r="X393" t="inlineStr"/>
      <c r="Y393" t="inlineStr"/>
      <c r="Z393" t="inlineStr"/>
      <c r="AA393" t="inlineStr"/>
      <c r="AB393" t="inlineStr"/>
      <c r="AC393" t="inlineStr"/>
      <c r="AD393" t="inlineStr"/>
      <c r="AE393" t="inlineStr"/>
      <c r="AF393" t="inlineStr"/>
      <c r="AG393" t="inlineStr"/>
      <c r="AH393" t="inlineStr"/>
      <c r="AI393" t="inlineStr"/>
      <c r="AJ393" t="inlineStr"/>
      <c r="AK393" t="inlineStr"/>
      <c r="AL393" t="inlineStr"/>
      <c r="AM393" t="inlineStr"/>
      <c r="AN393" t="inlineStr"/>
      <c r="AO393" t="inlineStr"/>
      <c r="AP393" t="inlineStr"/>
      <c r="AQ393" t="inlineStr"/>
      <c r="AR393" t="inlineStr"/>
      <c r="AS393" t="inlineStr"/>
      <c r="AT393" t="inlineStr"/>
      <c r="AU393" t="inlineStr"/>
      <c r="AV393" t="inlineStr"/>
      <c r="AW393" t="inlineStr"/>
      <c r="AX393" t="inlineStr"/>
      <c r="AY393" t="inlineStr"/>
      <c r="AZ393" t="inlineStr"/>
      <c r="BA393" t="inlineStr"/>
      <c r="BB393" t="inlineStr"/>
      <c r="BC393" t="inlineStr"/>
      <c r="BD393" t="inlineStr"/>
      <c r="BE393" t="inlineStr"/>
      <c r="BF393" t="inlineStr"/>
      <c r="BG393" t="inlineStr"/>
      <c r="BH393" t="inlineStr"/>
      <c r="BI393" t="inlineStr"/>
    </row>
    <row r="394">
      <c r="A394" t="inlineStr">
        <is>
          <t>India</t>
        </is>
      </c>
      <c r="B394" t="inlineStr">
        <is>
          <t>Seagrass</t>
        </is>
      </c>
      <c r="C394" t="inlineStr">
        <is>
          <t>Restoration</t>
        </is>
      </c>
      <c r="D394" t="inlineStr">
        <is>
          <t>Planting</t>
        </is>
      </c>
      <c r="E394" t="inlineStr">
        <is>
          <t>Medium</t>
        </is>
      </c>
      <c r="F394" t="n">
        <v>500</v>
      </c>
      <c r="G394" t="inlineStr">
        <is>
          <t>Opex breakeven</t>
        </is>
      </c>
      <c r="H394" t="n">
        <v>297769359.954299</v>
      </c>
      <c r="I394" t="inlineStr">
        <is>
          <t>IND</t>
        </is>
      </c>
      <c r="J394" t="n">
        <v>500</v>
      </c>
      <c r="K394" t="inlineStr">
        <is>
          <t>India Seagrass Restoration 500</t>
        </is>
      </c>
      <c r="L394" t="inlineStr"/>
      <c r="M394" t="inlineStr"/>
      <c r="N394" t="inlineStr"/>
      <c r="O394" t="inlineStr"/>
      <c r="P394" t="inlineStr"/>
      <c r="Q394" t="inlineStr"/>
      <c r="R394" t="inlineStr"/>
      <c r="S394" t="inlineStr"/>
      <c r="T394" t="inlineStr"/>
      <c r="U394" t="inlineStr"/>
      <c r="V394" t="inlineStr"/>
      <c r="W394" t="inlineStr"/>
      <c r="X394" t="inlineStr"/>
      <c r="Y394" t="inlineStr"/>
      <c r="Z394" t="inlineStr"/>
      <c r="AA394" t="inlineStr"/>
      <c r="AB394" t="inlineStr"/>
      <c r="AC394" t="inlineStr"/>
      <c r="AD394" t="inlineStr"/>
      <c r="AE394" t="inlineStr"/>
      <c r="AF394" t="inlineStr"/>
      <c r="AG394" t="inlineStr"/>
      <c r="AH394" t="inlineStr"/>
      <c r="AI394" t="inlineStr"/>
      <c r="AJ394" t="inlineStr"/>
      <c r="AK394" t="inlineStr"/>
      <c r="AL394" t="inlineStr"/>
      <c r="AM394" t="inlineStr"/>
      <c r="AN394" t="inlineStr"/>
      <c r="AO394" t="inlineStr"/>
      <c r="AP394" t="inlineStr"/>
      <c r="AQ394" t="inlineStr"/>
      <c r="AR394" t="inlineStr"/>
      <c r="AS394" t="inlineStr"/>
      <c r="AT394" t="inlineStr"/>
      <c r="AU394" t="inlineStr"/>
      <c r="AV394" t="inlineStr"/>
      <c r="AW394" t="inlineStr"/>
      <c r="AX394" t="inlineStr"/>
      <c r="AY394" t="inlineStr"/>
      <c r="AZ394" t="inlineStr"/>
      <c r="BA394" t="inlineStr"/>
      <c r="BB394" t="inlineStr"/>
      <c r="BC394" t="inlineStr"/>
      <c r="BD394" t="inlineStr"/>
      <c r="BE394" t="inlineStr"/>
      <c r="BF394" t="inlineStr"/>
      <c r="BG394" t="inlineStr"/>
      <c r="BH394" t="inlineStr"/>
      <c r="BI394" t="inlineStr"/>
    </row>
    <row r="395">
      <c r="A395" t="inlineStr">
        <is>
          <t>India</t>
        </is>
      </c>
      <c r="B395" t="inlineStr">
        <is>
          <t>Seagrass</t>
        </is>
      </c>
      <c r="C395" t="inlineStr">
        <is>
          <t>Restoration</t>
        </is>
      </c>
      <c r="D395" t="inlineStr">
        <is>
          <t>Planting</t>
        </is>
      </c>
      <c r="E395" t="inlineStr">
        <is>
          <t>Medium</t>
        </is>
      </c>
      <c r="F395" t="n">
        <v>500</v>
      </c>
      <c r="G395" t="inlineStr">
        <is>
          <t>Market price</t>
        </is>
      </c>
      <c r="H395" t="n">
        <v>297769359.954299</v>
      </c>
      <c r="I395" t="inlineStr">
        <is>
          <t>IND</t>
        </is>
      </c>
      <c r="J395" t="n">
        <v>500</v>
      </c>
      <c r="K395" t="inlineStr">
        <is>
          <t>India Seagrass Restoration 500</t>
        </is>
      </c>
      <c r="L395" t="inlineStr"/>
      <c r="M395" t="inlineStr"/>
      <c r="N395" t="inlineStr"/>
      <c r="O395" t="inlineStr"/>
      <c r="P395" t="inlineStr"/>
      <c r="Q395" t="inlineStr"/>
      <c r="R395" t="inlineStr"/>
      <c r="S395" t="inlineStr"/>
      <c r="T395" t="inlineStr"/>
      <c r="U395" t="inlineStr"/>
      <c r="V395" t="inlineStr"/>
      <c r="W395" t="inlineStr"/>
      <c r="X395" t="inlineStr"/>
      <c r="Y395" t="inlineStr"/>
      <c r="Z395" t="inlineStr"/>
      <c r="AA395" t="inlineStr"/>
      <c r="AB395" t="inlineStr"/>
      <c r="AC395" t="inlineStr"/>
      <c r="AD395" t="inlineStr"/>
      <c r="AE395" t="inlineStr"/>
      <c r="AF395" t="inlineStr"/>
      <c r="AG395" t="inlineStr"/>
      <c r="AH395" t="inlineStr"/>
      <c r="AI395" t="inlineStr"/>
      <c r="AJ395" t="inlineStr"/>
      <c r="AK395" t="inlineStr"/>
      <c r="AL395" t="inlineStr"/>
      <c r="AM395" t="inlineStr"/>
      <c r="AN395" t="inlineStr"/>
      <c r="AO395" t="inlineStr"/>
      <c r="AP395" t="inlineStr"/>
      <c r="AQ395" t="inlineStr"/>
      <c r="AR395" t="inlineStr"/>
      <c r="AS395" t="inlineStr"/>
      <c r="AT395" t="inlineStr"/>
      <c r="AU395" t="inlineStr"/>
      <c r="AV395" t="inlineStr"/>
      <c r="AW395" t="inlineStr"/>
      <c r="AX395" t="inlineStr"/>
      <c r="AY395" t="inlineStr"/>
      <c r="AZ395" t="inlineStr"/>
      <c r="BA395" t="inlineStr"/>
      <c r="BB395" t="inlineStr"/>
      <c r="BC395" t="inlineStr"/>
      <c r="BD395" t="inlineStr"/>
      <c r="BE395" t="inlineStr"/>
      <c r="BF395" t="inlineStr"/>
      <c r="BG395" t="inlineStr"/>
      <c r="BH395" t="inlineStr"/>
      <c r="BI395" t="inlineStr"/>
    </row>
    <row r="396">
      <c r="A396" t="inlineStr">
        <is>
          <t>India</t>
        </is>
      </c>
      <c r="B396" t="inlineStr">
        <is>
          <t>Seagrass</t>
        </is>
      </c>
      <c r="C396" t="inlineStr">
        <is>
          <t>Restoration</t>
        </is>
      </c>
      <c r="D396" t="inlineStr">
        <is>
          <t>Planting</t>
        </is>
      </c>
      <c r="E396" t="inlineStr">
        <is>
          <t>Large</t>
        </is>
      </c>
      <c r="F396" t="n">
        <v>1000</v>
      </c>
      <c r="G396" t="inlineStr">
        <is>
          <t>Opex breakeven</t>
        </is>
      </c>
      <c r="H396" t="n">
        <v>297769359.954299</v>
      </c>
      <c r="I396" t="inlineStr">
        <is>
          <t>IND</t>
        </is>
      </c>
      <c r="J396" t="n">
        <v>500</v>
      </c>
      <c r="K396" t="inlineStr">
        <is>
          <t>India Seagrass Restoration 1000</t>
        </is>
      </c>
      <c r="L396" t="inlineStr"/>
      <c r="M396" t="inlineStr"/>
      <c r="N396" t="inlineStr"/>
      <c r="O396" t="inlineStr"/>
      <c r="P396" t="inlineStr"/>
      <c r="Q396" t="inlineStr"/>
      <c r="R396" t="inlineStr"/>
      <c r="S396" t="inlineStr"/>
      <c r="T396" t="inlineStr"/>
      <c r="U396" t="inlineStr"/>
      <c r="V396" t="inlineStr"/>
      <c r="W396" t="inlineStr"/>
      <c r="X396" t="inlineStr"/>
      <c r="Y396" t="inlineStr"/>
      <c r="Z396" t="inlineStr"/>
      <c r="AA396" t="inlineStr"/>
      <c r="AB396" t="inlineStr"/>
      <c r="AC396" t="inlineStr"/>
      <c r="AD396" t="inlineStr"/>
      <c r="AE396" t="inlineStr"/>
      <c r="AF396" t="inlineStr"/>
      <c r="AG396" t="inlineStr"/>
      <c r="AH396" t="inlineStr"/>
      <c r="AI396" t="inlineStr"/>
      <c r="AJ396" t="inlineStr"/>
      <c r="AK396" t="inlineStr"/>
      <c r="AL396" t="inlineStr"/>
      <c r="AM396" t="inlineStr"/>
      <c r="AN396" t="inlineStr"/>
      <c r="AO396" t="inlineStr"/>
      <c r="AP396" t="inlineStr"/>
      <c r="AQ396" t="inlineStr"/>
      <c r="AR396" t="inlineStr"/>
      <c r="AS396" t="inlineStr"/>
      <c r="AT396" t="inlineStr"/>
      <c r="AU396" t="inlineStr"/>
      <c r="AV396" t="inlineStr"/>
      <c r="AW396" t="inlineStr"/>
      <c r="AX396" t="inlineStr"/>
      <c r="AY396" t="inlineStr"/>
      <c r="AZ396" t="inlineStr"/>
      <c r="BA396" t="inlineStr"/>
      <c r="BB396" t="inlineStr"/>
      <c r="BC396" t="inlineStr"/>
      <c r="BD396" t="inlineStr"/>
      <c r="BE396" t="inlineStr"/>
      <c r="BF396" t="inlineStr"/>
      <c r="BG396" t="inlineStr"/>
      <c r="BH396" t="inlineStr"/>
      <c r="BI396" t="inlineStr"/>
    </row>
    <row r="397">
      <c r="A397" t="inlineStr">
        <is>
          <t>India</t>
        </is>
      </c>
      <c r="B397" t="inlineStr">
        <is>
          <t>Seagrass</t>
        </is>
      </c>
      <c r="C397" t="inlineStr">
        <is>
          <t>Restoration</t>
        </is>
      </c>
      <c r="D397" t="inlineStr">
        <is>
          <t>Planting</t>
        </is>
      </c>
      <c r="E397" t="inlineStr">
        <is>
          <t>Large</t>
        </is>
      </c>
      <c r="F397" t="n">
        <v>1000</v>
      </c>
      <c r="G397" t="inlineStr">
        <is>
          <t>Market price</t>
        </is>
      </c>
      <c r="H397" t="n">
        <v>297769359.954299</v>
      </c>
      <c r="I397" t="inlineStr">
        <is>
          <t>IND</t>
        </is>
      </c>
      <c r="J397" t="n">
        <v>500</v>
      </c>
      <c r="K397" t="inlineStr">
        <is>
          <t>India Seagrass Restoration 1000</t>
        </is>
      </c>
      <c r="L397" t="inlineStr"/>
      <c r="M397" t="inlineStr"/>
      <c r="N397" t="inlineStr"/>
      <c r="O397" t="inlineStr"/>
      <c r="P397" t="inlineStr"/>
      <c r="Q397" t="inlineStr"/>
      <c r="R397" t="inlineStr"/>
      <c r="S397" t="inlineStr"/>
      <c r="T397" t="inlineStr"/>
      <c r="U397" t="inlineStr"/>
      <c r="V397" t="inlineStr"/>
      <c r="W397" t="inlineStr"/>
      <c r="X397" t="inlineStr"/>
      <c r="Y397" t="inlineStr"/>
      <c r="Z397" t="inlineStr"/>
      <c r="AA397" t="inlineStr"/>
      <c r="AB397" t="inlineStr"/>
      <c r="AC397" t="inlineStr"/>
      <c r="AD397" t="inlineStr"/>
      <c r="AE397" t="inlineStr"/>
      <c r="AF397" t="inlineStr"/>
      <c r="AG397" t="inlineStr"/>
      <c r="AH397" t="inlineStr"/>
      <c r="AI397" t="inlineStr"/>
      <c r="AJ397" t="inlineStr"/>
      <c r="AK397" t="inlineStr"/>
      <c r="AL397" t="inlineStr"/>
      <c r="AM397" t="inlineStr"/>
      <c r="AN397" t="inlineStr"/>
      <c r="AO397" t="inlineStr"/>
      <c r="AP397" t="inlineStr"/>
      <c r="AQ397" t="inlineStr"/>
      <c r="AR397" t="inlineStr"/>
      <c r="AS397" t="inlineStr"/>
      <c r="AT397" t="inlineStr"/>
      <c r="AU397" t="inlineStr"/>
      <c r="AV397" t="inlineStr"/>
      <c r="AW397" t="inlineStr"/>
      <c r="AX397" t="inlineStr"/>
      <c r="AY397" t="inlineStr"/>
      <c r="AZ397" t="inlineStr"/>
      <c r="BA397" t="inlineStr"/>
      <c r="BB397" t="inlineStr"/>
      <c r="BC397" t="inlineStr"/>
      <c r="BD397" t="inlineStr"/>
      <c r="BE397" t="inlineStr"/>
      <c r="BF397" t="inlineStr"/>
      <c r="BG397" t="inlineStr"/>
      <c r="BH397" t="inlineStr"/>
      <c r="BI397" t="inlineStr"/>
    </row>
    <row r="398">
      <c r="A398" t="inlineStr">
        <is>
          <t>India</t>
        </is>
      </c>
      <c r="B398" t="inlineStr">
        <is>
          <t>Seagrass</t>
        </is>
      </c>
      <c r="C398" t="inlineStr">
        <is>
          <t>Conservation</t>
        </is>
      </c>
      <c r="D398" t="inlineStr"/>
      <c r="E398" t="inlineStr">
        <is>
          <t>Small</t>
        </is>
      </c>
      <c r="F398" t="n">
        <v>400</v>
      </c>
      <c r="G398" t="inlineStr">
        <is>
          <t>Opex breakeven</t>
        </is>
      </c>
      <c r="H398" t="n">
        <v>297769359.954299</v>
      </c>
      <c r="I398" t="inlineStr">
        <is>
          <t>IND</t>
        </is>
      </c>
      <c r="J398" t="n">
        <v>2000</v>
      </c>
      <c r="K398" t="inlineStr">
        <is>
          <t>India Seagrass Conservation 400</t>
        </is>
      </c>
      <c r="L398" t="inlineStr"/>
      <c r="M398" t="inlineStr"/>
      <c r="N398" t="inlineStr"/>
      <c r="O398" t="inlineStr"/>
      <c r="P398" t="inlineStr"/>
      <c r="Q398" t="inlineStr"/>
      <c r="R398" t="inlineStr"/>
      <c r="S398" t="inlineStr"/>
      <c r="T398" t="inlineStr"/>
      <c r="U398" t="inlineStr"/>
      <c r="V398" t="inlineStr"/>
      <c r="W398" t="inlineStr"/>
      <c r="X398" t="inlineStr"/>
      <c r="Y398" t="inlineStr"/>
      <c r="Z398" t="inlineStr"/>
      <c r="AA398" t="inlineStr"/>
      <c r="AB398" t="inlineStr"/>
      <c r="AC398" t="inlineStr"/>
      <c r="AD398" t="inlineStr"/>
      <c r="AE398" t="inlineStr"/>
      <c r="AF398" t="inlineStr"/>
      <c r="AG398" t="inlineStr"/>
      <c r="AH398" t="inlineStr"/>
      <c r="AI398" t="inlineStr"/>
      <c r="AJ398" t="inlineStr"/>
      <c r="AK398" t="inlineStr"/>
      <c r="AL398" t="inlineStr"/>
      <c r="AM398" t="inlineStr"/>
      <c r="AN398" t="inlineStr"/>
      <c r="AO398" t="inlineStr"/>
      <c r="AP398" t="inlineStr"/>
      <c r="AQ398" t="inlineStr"/>
      <c r="AR398" t="inlineStr"/>
      <c r="AS398" t="inlineStr"/>
      <c r="AT398" t="inlineStr"/>
      <c r="AU398" t="inlineStr"/>
      <c r="AV398" t="inlineStr"/>
      <c r="AW398" t="inlineStr"/>
      <c r="AX398" t="inlineStr"/>
      <c r="AY398" t="inlineStr"/>
      <c r="AZ398" t="inlineStr"/>
      <c r="BA398" t="inlineStr"/>
      <c r="BB398" t="inlineStr"/>
      <c r="BC398" t="inlineStr"/>
      <c r="BD398" t="inlineStr"/>
      <c r="BE398" t="inlineStr"/>
      <c r="BF398" t="inlineStr"/>
      <c r="BG398" t="inlineStr"/>
      <c r="BH398" t="inlineStr"/>
      <c r="BI398" t="inlineStr"/>
    </row>
    <row r="399">
      <c r="A399" t="inlineStr">
        <is>
          <t>India</t>
        </is>
      </c>
      <c r="B399" t="inlineStr">
        <is>
          <t>Seagrass</t>
        </is>
      </c>
      <c r="C399" t="inlineStr">
        <is>
          <t>Conservation</t>
        </is>
      </c>
      <c r="D399" t="inlineStr"/>
      <c r="E399" t="inlineStr">
        <is>
          <t>Small</t>
        </is>
      </c>
      <c r="F399" t="n">
        <v>400</v>
      </c>
      <c r="G399" t="inlineStr">
        <is>
          <t>Market price</t>
        </is>
      </c>
      <c r="H399" t="n">
        <v>297769359.954299</v>
      </c>
      <c r="I399" t="inlineStr">
        <is>
          <t>IND</t>
        </is>
      </c>
      <c r="J399" t="n">
        <v>2000</v>
      </c>
      <c r="K399" t="inlineStr">
        <is>
          <t>India Seagrass Conservation 400</t>
        </is>
      </c>
      <c r="L399" t="inlineStr"/>
      <c r="M399" t="inlineStr"/>
      <c r="N399" t="inlineStr"/>
      <c r="O399" t="inlineStr"/>
      <c r="P399" t="inlineStr"/>
      <c r="Q399" t="inlineStr"/>
      <c r="R399" t="inlineStr"/>
      <c r="S399" t="inlineStr"/>
      <c r="T399" t="inlineStr"/>
      <c r="U399" t="inlineStr"/>
      <c r="V399" t="inlineStr"/>
      <c r="W399" t="inlineStr"/>
      <c r="X399" t="inlineStr"/>
      <c r="Y399" t="inlineStr"/>
      <c r="Z399" t="inlineStr"/>
      <c r="AA399" t="inlineStr"/>
      <c r="AB399" t="inlineStr"/>
      <c r="AC399" t="inlineStr"/>
      <c r="AD399" t="inlineStr"/>
      <c r="AE399" t="inlineStr"/>
      <c r="AF399" t="inlineStr"/>
      <c r="AG399" t="inlineStr"/>
      <c r="AH399" t="inlineStr"/>
      <c r="AI399" t="inlineStr"/>
      <c r="AJ399" t="inlineStr"/>
      <c r="AK399" t="inlineStr"/>
      <c r="AL399" t="inlineStr"/>
      <c r="AM399" t="inlineStr"/>
      <c r="AN399" t="inlineStr"/>
      <c r="AO399" t="inlineStr"/>
      <c r="AP399" t="inlineStr"/>
      <c r="AQ399" t="inlineStr"/>
      <c r="AR399" t="inlineStr"/>
      <c r="AS399" t="inlineStr"/>
      <c r="AT399" t="inlineStr"/>
      <c r="AU399" t="inlineStr"/>
      <c r="AV399" t="inlineStr"/>
      <c r="AW399" t="inlineStr"/>
      <c r="AX399" t="inlineStr"/>
      <c r="AY399" t="inlineStr"/>
      <c r="AZ399" t="inlineStr"/>
      <c r="BA399" t="inlineStr"/>
      <c r="BB399" t="inlineStr"/>
      <c r="BC399" t="inlineStr"/>
      <c r="BD399" t="inlineStr"/>
      <c r="BE399" t="inlineStr"/>
      <c r="BF399" t="inlineStr"/>
      <c r="BG399" t="inlineStr"/>
      <c r="BH399" t="inlineStr"/>
      <c r="BI399" t="inlineStr"/>
    </row>
    <row r="400">
      <c r="A400" t="inlineStr">
        <is>
          <t>India</t>
        </is>
      </c>
      <c r="B400" t="inlineStr">
        <is>
          <t>Seagrass</t>
        </is>
      </c>
      <c r="C400" t="inlineStr">
        <is>
          <t>Conservation</t>
        </is>
      </c>
      <c r="D400" t="inlineStr"/>
      <c r="E400" t="inlineStr">
        <is>
          <t>Medium</t>
        </is>
      </c>
      <c r="F400" t="n">
        <v>2000</v>
      </c>
      <c r="G400" t="inlineStr">
        <is>
          <t>Opex breakeven</t>
        </is>
      </c>
      <c r="H400" t="n">
        <v>297769359.954299</v>
      </c>
      <c r="I400" t="inlineStr">
        <is>
          <t>IND</t>
        </is>
      </c>
      <c r="J400" t="n">
        <v>2000</v>
      </c>
      <c r="K400" t="inlineStr">
        <is>
          <t>India Seagrass Conservation 2000</t>
        </is>
      </c>
      <c r="L400" t="inlineStr"/>
      <c r="M400" t="inlineStr"/>
      <c r="N400" t="inlineStr"/>
      <c r="O400" t="inlineStr"/>
      <c r="P400" t="inlineStr"/>
      <c r="Q400" t="inlineStr"/>
      <c r="R400" t="inlineStr"/>
      <c r="S400" t="inlineStr"/>
      <c r="T400" t="inlineStr"/>
      <c r="U400" t="inlineStr"/>
      <c r="V400" t="inlineStr"/>
      <c r="W400" t="inlineStr"/>
      <c r="X400" t="inlineStr"/>
      <c r="Y400" t="inlineStr"/>
      <c r="Z400" t="inlineStr"/>
      <c r="AA400" t="inlineStr"/>
      <c r="AB400" t="inlineStr"/>
      <c r="AC400" t="inlineStr"/>
      <c r="AD400" t="inlineStr"/>
      <c r="AE400" t="inlineStr"/>
      <c r="AF400" t="inlineStr"/>
      <c r="AG400" t="inlineStr"/>
      <c r="AH400" t="inlineStr"/>
      <c r="AI400" t="inlineStr"/>
      <c r="AJ400" t="inlineStr"/>
      <c r="AK400" t="inlineStr"/>
      <c r="AL400" t="inlineStr"/>
      <c r="AM400" t="inlineStr"/>
      <c r="AN400" t="inlineStr"/>
      <c r="AO400" t="inlineStr"/>
      <c r="AP400" t="inlineStr"/>
      <c r="AQ400" t="inlineStr"/>
      <c r="AR400" t="inlineStr"/>
      <c r="AS400" t="inlineStr"/>
      <c r="AT400" t="inlineStr"/>
      <c r="AU400" t="inlineStr"/>
      <c r="AV400" t="inlineStr"/>
      <c r="AW400" t="inlineStr"/>
      <c r="AX400" t="inlineStr"/>
      <c r="AY400" t="inlineStr"/>
      <c r="AZ400" t="inlineStr"/>
      <c r="BA400" t="inlineStr"/>
      <c r="BB400" t="inlineStr"/>
      <c r="BC400" t="inlineStr"/>
      <c r="BD400" t="inlineStr"/>
      <c r="BE400" t="inlineStr"/>
      <c r="BF400" t="inlineStr"/>
      <c r="BG400" t="inlineStr"/>
      <c r="BH400" t="inlineStr"/>
      <c r="BI400" t="inlineStr"/>
    </row>
    <row r="401">
      <c r="A401" t="inlineStr">
        <is>
          <t>India</t>
        </is>
      </c>
      <c r="B401" t="inlineStr">
        <is>
          <t>Seagrass</t>
        </is>
      </c>
      <c r="C401" t="inlineStr">
        <is>
          <t>Conservation</t>
        </is>
      </c>
      <c r="D401" t="inlineStr"/>
      <c r="E401" t="inlineStr">
        <is>
          <t>Medium</t>
        </is>
      </c>
      <c r="F401" t="n">
        <v>2000</v>
      </c>
      <c r="G401" t="inlineStr">
        <is>
          <t>Market price</t>
        </is>
      </c>
      <c r="H401" t="n">
        <v>297769359.954299</v>
      </c>
      <c r="I401" t="inlineStr">
        <is>
          <t>IND</t>
        </is>
      </c>
      <c r="J401" t="n">
        <v>2000</v>
      </c>
      <c r="K401" t="inlineStr">
        <is>
          <t>India Seagrass Conservation 2000</t>
        </is>
      </c>
      <c r="L401" t="inlineStr"/>
      <c r="M401" t="inlineStr"/>
      <c r="N401" t="inlineStr"/>
      <c r="O401" t="inlineStr"/>
      <c r="P401" t="inlineStr"/>
      <c r="Q401" t="inlineStr"/>
      <c r="R401" t="inlineStr"/>
      <c r="S401" t="inlineStr"/>
      <c r="T401" t="inlineStr"/>
      <c r="U401" t="inlineStr"/>
      <c r="V401" t="inlineStr"/>
      <c r="W401" t="inlineStr"/>
      <c r="X401" t="inlineStr"/>
      <c r="Y401" t="inlineStr"/>
      <c r="Z401" t="inlineStr"/>
      <c r="AA401" t="inlineStr"/>
      <c r="AB401" t="inlineStr"/>
      <c r="AC401" t="inlineStr"/>
      <c r="AD401" t="inlineStr"/>
      <c r="AE401" t="inlineStr"/>
      <c r="AF401" t="inlineStr"/>
      <c r="AG401" t="inlineStr"/>
      <c r="AH401" t="inlineStr"/>
      <c r="AI401" t="inlineStr"/>
      <c r="AJ401" t="inlineStr"/>
      <c r="AK401" t="inlineStr"/>
      <c r="AL401" t="inlineStr"/>
      <c r="AM401" t="inlineStr"/>
      <c r="AN401" t="inlineStr"/>
      <c r="AO401" t="inlineStr"/>
      <c r="AP401" t="inlineStr"/>
      <c r="AQ401" t="inlineStr"/>
      <c r="AR401" t="inlineStr"/>
      <c r="AS401" t="inlineStr"/>
      <c r="AT401" t="inlineStr"/>
      <c r="AU401" t="inlineStr"/>
      <c r="AV401" t="inlineStr"/>
      <c r="AW401" t="inlineStr"/>
      <c r="AX401" t="inlineStr"/>
      <c r="AY401" t="inlineStr"/>
      <c r="AZ401" t="inlineStr"/>
      <c r="BA401" t="inlineStr"/>
      <c r="BB401" t="inlineStr"/>
      <c r="BC401" t="inlineStr"/>
      <c r="BD401" t="inlineStr"/>
      <c r="BE401" t="inlineStr"/>
      <c r="BF401" t="inlineStr"/>
      <c r="BG401" t="inlineStr"/>
      <c r="BH401" t="inlineStr"/>
      <c r="BI401" t="inlineStr"/>
    </row>
    <row r="402">
      <c r="A402" t="inlineStr">
        <is>
          <t>India</t>
        </is>
      </c>
      <c r="B402" t="inlineStr">
        <is>
          <t>Seagrass</t>
        </is>
      </c>
      <c r="C402" t="inlineStr">
        <is>
          <t>Conservation</t>
        </is>
      </c>
      <c r="D402" t="inlineStr"/>
      <c r="E402" t="inlineStr">
        <is>
          <t>Large</t>
        </is>
      </c>
      <c r="F402" t="n">
        <v>4000</v>
      </c>
      <c r="G402" t="inlineStr">
        <is>
          <t>Opex breakeven</t>
        </is>
      </c>
      <c r="H402" t="n">
        <v>297769359.954299</v>
      </c>
      <c r="I402" t="inlineStr">
        <is>
          <t>IND</t>
        </is>
      </c>
      <c r="J402" t="n">
        <v>2000</v>
      </c>
      <c r="K402" t="inlineStr">
        <is>
          <t>India Seagrass Conservation 4000</t>
        </is>
      </c>
      <c r="L402" t="inlineStr"/>
      <c r="M402" t="inlineStr"/>
      <c r="N402" t="inlineStr"/>
      <c r="O402" t="inlineStr"/>
      <c r="P402" t="inlineStr"/>
      <c r="Q402" t="inlineStr"/>
      <c r="R402" t="inlineStr"/>
      <c r="S402" t="inlineStr"/>
      <c r="T402" t="inlineStr"/>
      <c r="U402" t="inlineStr"/>
      <c r="V402" t="inlineStr"/>
      <c r="W402" t="inlineStr"/>
      <c r="X402" t="inlineStr"/>
      <c r="Y402" t="inlineStr"/>
      <c r="Z402" t="inlineStr"/>
      <c r="AA402" t="inlineStr"/>
      <c r="AB402" t="inlineStr"/>
      <c r="AC402" t="inlineStr"/>
      <c r="AD402" t="inlineStr"/>
      <c r="AE402" t="inlineStr"/>
      <c r="AF402" t="inlineStr"/>
      <c r="AG402" t="inlineStr"/>
      <c r="AH402" t="inlineStr"/>
      <c r="AI402" t="inlineStr"/>
      <c r="AJ402" t="inlineStr"/>
      <c r="AK402" t="inlineStr"/>
      <c r="AL402" t="inlineStr"/>
      <c r="AM402" t="inlineStr"/>
      <c r="AN402" t="inlineStr"/>
      <c r="AO402" t="inlineStr"/>
      <c r="AP402" t="inlineStr"/>
      <c r="AQ402" t="inlineStr"/>
      <c r="AR402" t="inlineStr"/>
      <c r="AS402" t="inlineStr"/>
      <c r="AT402" t="inlineStr"/>
      <c r="AU402" t="inlineStr"/>
      <c r="AV402" t="inlineStr"/>
      <c r="AW402" t="inlineStr"/>
      <c r="AX402" t="inlineStr"/>
      <c r="AY402" t="inlineStr"/>
      <c r="AZ402" t="inlineStr"/>
      <c r="BA402" t="inlineStr"/>
      <c r="BB402" t="inlineStr"/>
      <c r="BC402" t="inlineStr"/>
      <c r="BD402" t="inlineStr"/>
      <c r="BE402" t="inlineStr"/>
      <c r="BF402" t="inlineStr"/>
      <c r="BG402" t="inlineStr"/>
      <c r="BH402" t="inlineStr"/>
      <c r="BI402" t="inlineStr"/>
    </row>
    <row r="403">
      <c r="A403" t="inlineStr">
        <is>
          <t>India</t>
        </is>
      </c>
      <c r="B403" t="inlineStr">
        <is>
          <t>Seagrass</t>
        </is>
      </c>
      <c r="C403" t="inlineStr">
        <is>
          <t>Conservation</t>
        </is>
      </c>
      <c r="D403" t="inlineStr"/>
      <c r="E403" t="inlineStr">
        <is>
          <t>Large</t>
        </is>
      </c>
      <c r="F403" t="n">
        <v>4000</v>
      </c>
      <c r="G403" t="inlineStr">
        <is>
          <t>Market price</t>
        </is>
      </c>
      <c r="H403" t="n">
        <v>297769359.954299</v>
      </c>
      <c r="I403" t="inlineStr">
        <is>
          <t>IND</t>
        </is>
      </c>
      <c r="J403" t="n">
        <v>2000</v>
      </c>
      <c r="K403" t="inlineStr">
        <is>
          <t>India Seagrass Conservation 4000</t>
        </is>
      </c>
      <c r="L403" t="inlineStr"/>
      <c r="M403" t="inlineStr"/>
      <c r="N403" t="inlineStr"/>
      <c r="O403" t="inlineStr"/>
      <c r="P403" t="inlineStr"/>
      <c r="Q403" t="inlineStr"/>
      <c r="R403" t="inlineStr"/>
      <c r="S403" t="inlineStr"/>
      <c r="T403" t="inlineStr"/>
      <c r="U403" t="inlineStr"/>
      <c r="V403" t="inlineStr"/>
      <c r="W403" t="inlineStr"/>
      <c r="X403" t="inlineStr"/>
      <c r="Y403" t="inlineStr"/>
      <c r="Z403" t="inlineStr"/>
      <c r="AA403" t="inlineStr"/>
      <c r="AB403" t="inlineStr"/>
      <c r="AC403" t="inlineStr"/>
      <c r="AD403" t="inlineStr"/>
      <c r="AE403" t="inlineStr"/>
      <c r="AF403" t="inlineStr"/>
      <c r="AG403" t="inlineStr"/>
      <c r="AH403" t="inlineStr"/>
      <c r="AI403" t="inlineStr"/>
      <c r="AJ403" t="inlineStr"/>
      <c r="AK403" t="inlineStr"/>
      <c r="AL403" t="inlineStr"/>
      <c r="AM403" t="inlineStr"/>
      <c r="AN403" t="inlineStr"/>
      <c r="AO403" t="inlineStr"/>
      <c r="AP403" t="inlineStr"/>
      <c r="AQ403" t="inlineStr"/>
      <c r="AR403" t="inlineStr"/>
      <c r="AS403" t="inlineStr"/>
      <c r="AT403" t="inlineStr"/>
      <c r="AU403" t="inlineStr"/>
      <c r="AV403" t="inlineStr"/>
      <c r="AW403" t="inlineStr"/>
      <c r="AX403" t="inlineStr"/>
      <c r="AY403" t="inlineStr"/>
      <c r="AZ403" t="inlineStr"/>
      <c r="BA403" t="inlineStr"/>
      <c r="BB403" t="inlineStr"/>
      <c r="BC403" t="inlineStr"/>
      <c r="BD403" t="inlineStr"/>
      <c r="BE403" t="inlineStr"/>
      <c r="BF403" t="inlineStr"/>
      <c r="BG403" t="inlineStr"/>
      <c r="BH403" t="inlineStr"/>
      <c r="BI403" t="inlineStr"/>
    </row>
    <row r="404">
      <c r="A404" t="inlineStr">
        <is>
          <t>India</t>
        </is>
      </c>
      <c r="B404" t="inlineStr">
        <is>
          <t>Salt marsh</t>
        </is>
      </c>
      <c r="C404" t="inlineStr">
        <is>
          <t>Restoration</t>
        </is>
      </c>
      <c r="D404" t="inlineStr">
        <is>
          <t>Planting</t>
        </is>
      </c>
      <c r="E404" t="inlineStr">
        <is>
          <t>Small</t>
        </is>
      </c>
      <c r="F404" t="n">
        <v>100</v>
      </c>
      <c r="G404" t="inlineStr">
        <is>
          <t>Opex breakeven</t>
        </is>
      </c>
      <c r="H404" t="n">
        <v>297769359.954299</v>
      </c>
      <c r="I404" t="inlineStr">
        <is>
          <t>IND</t>
        </is>
      </c>
      <c r="J404" t="n">
        <v>500</v>
      </c>
      <c r="K404" t="inlineStr">
        <is>
          <t>India Salt marsh Restoration 100</t>
        </is>
      </c>
      <c r="L404" t="inlineStr"/>
      <c r="M404" t="inlineStr"/>
      <c r="N404" t="inlineStr"/>
      <c r="O404" t="inlineStr"/>
      <c r="P404" t="inlineStr"/>
      <c r="Q404" t="inlineStr"/>
      <c r="R404" t="inlineStr"/>
      <c r="S404" t="inlineStr"/>
      <c r="T404" t="inlineStr"/>
      <c r="U404" t="inlineStr"/>
      <c r="V404" t="inlineStr"/>
      <c r="W404" t="inlineStr"/>
      <c r="X404" t="inlineStr"/>
      <c r="Y404" t="inlineStr"/>
      <c r="Z404" t="inlineStr"/>
      <c r="AA404" t="inlineStr"/>
      <c r="AB404" t="inlineStr"/>
      <c r="AC404" t="inlineStr"/>
      <c r="AD404" t="inlineStr"/>
      <c r="AE404" t="inlineStr"/>
      <c r="AF404" t="inlineStr"/>
      <c r="AG404" t="inlineStr"/>
      <c r="AH404" t="inlineStr"/>
      <c r="AI404" t="inlineStr"/>
      <c r="AJ404" t="inlineStr"/>
      <c r="AK404" t="inlineStr"/>
      <c r="AL404" t="inlineStr"/>
      <c r="AM404" t="inlineStr"/>
      <c r="AN404" t="inlineStr"/>
      <c r="AO404" t="inlineStr"/>
      <c r="AP404" t="inlineStr"/>
      <c r="AQ404" t="inlineStr"/>
      <c r="AR404" t="inlineStr"/>
      <c r="AS404" t="inlineStr"/>
      <c r="AT404" t="inlineStr"/>
      <c r="AU404" t="inlineStr"/>
      <c r="AV404" t="inlineStr"/>
      <c r="AW404" t="inlineStr"/>
      <c r="AX404" t="inlineStr"/>
      <c r="AY404" t="inlineStr"/>
      <c r="AZ404" t="inlineStr"/>
      <c r="BA404" t="inlineStr"/>
      <c r="BB404" t="inlineStr"/>
      <c r="BC404" t="inlineStr"/>
      <c r="BD404" t="inlineStr"/>
      <c r="BE404" t="inlineStr"/>
      <c r="BF404" t="inlineStr"/>
      <c r="BG404" t="inlineStr"/>
      <c r="BH404" t="inlineStr"/>
      <c r="BI404" t="inlineStr"/>
    </row>
    <row r="405">
      <c r="A405" t="inlineStr">
        <is>
          <t>India</t>
        </is>
      </c>
      <c r="B405" t="inlineStr">
        <is>
          <t>Salt marsh</t>
        </is>
      </c>
      <c r="C405" t="inlineStr">
        <is>
          <t>Restoration</t>
        </is>
      </c>
      <c r="D405" t="inlineStr">
        <is>
          <t>Hydrology</t>
        </is>
      </c>
      <c r="E405" t="inlineStr">
        <is>
          <t>Small</t>
        </is>
      </c>
      <c r="F405" t="n">
        <v>100</v>
      </c>
      <c r="G405" t="inlineStr">
        <is>
          <t>Opex breakeven</t>
        </is>
      </c>
      <c r="H405" t="n">
        <v>297769359.954299</v>
      </c>
      <c r="I405" t="inlineStr">
        <is>
          <t>IND</t>
        </is>
      </c>
      <c r="J405" t="n">
        <v>500</v>
      </c>
      <c r="K405" t="inlineStr">
        <is>
          <t>India Salt marsh Restoration 100</t>
        </is>
      </c>
      <c r="L405" t="inlineStr"/>
      <c r="M405" t="inlineStr"/>
      <c r="N405" t="inlineStr"/>
      <c r="O405" t="inlineStr"/>
      <c r="P405" t="inlineStr"/>
      <c r="Q405" t="inlineStr"/>
      <c r="R405" t="inlineStr"/>
      <c r="S405" t="inlineStr"/>
      <c r="T405" t="inlineStr"/>
      <c r="U405" t="inlineStr"/>
      <c r="V405" t="inlineStr"/>
      <c r="W405" t="inlineStr"/>
      <c r="X405" t="inlineStr"/>
      <c r="Y405" t="inlineStr"/>
      <c r="Z405" t="inlineStr"/>
      <c r="AA405" t="inlineStr"/>
      <c r="AB405" t="inlineStr"/>
      <c r="AC405" t="inlineStr"/>
      <c r="AD405" t="inlineStr"/>
      <c r="AE405" t="inlineStr"/>
      <c r="AF405" t="inlineStr"/>
      <c r="AG405" t="inlineStr"/>
      <c r="AH405" t="inlineStr"/>
      <c r="AI405" t="inlineStr"/>
      <c r="AJ405" t="inlineStr"/>
      <c r="AK405" t="inlineStr"/>
      <c r="AL405" t="inlineStr"/>
      <c r="AM405" t="inlineStr"/>
      <c r="AN405" t="inlineStr"/>
      <c r="AO405" t="inlineStr"/>
      <c r="AP405" t="inlineStr"/>
      <c r="AQ405" t="inlineStr"/>
      <c r="AR405" t="inlineStr"/>
      <c r="AS405" t="inlineStr"/>
      <c r="AT405" t="inlineStr"/>
      <c r="AU405" t="inlineStr"/>
      <c r="AV405" t="inlineStr"/>
      <c r="AW405" t="inlineStr"/>
      <c r="AX405" t="inlineStr"/>
      <c r="AY405" t="inlineStr"/>
      <c r="AZ405" t="inlineStr"/>
      <c r="BA405" t="inlineStr"/>
      <c r="BB405" t="inlineStr"/>
      <c r="BC405" t="inlineStr"/>
      <c r="BD405" t="inlineStr"/>
      <c r="BE405" t="inlineStr"/>
      <c r="BF405" t="inlineStr"/>
      <c r="BG405" t="inlineStr"/>
      <c r="BH405" t="inlineStr"/>
      <c r="BI405" t="inlineStr"/>
    </row>
    <row r="406">
      <c r="A406" t="inlineStr">
        <is>
          <t>India</t>
        </is>
      </c>
      <c r="B406" t="inlineStr">
        <is>
          <t>Salt marsh</t>
        </is>
      </c>
      <c r="C406" t="inlineStr">
        <is>
          <t>Restoration</t>
        </is>
      </c>
      <c r="D406" t="inlineStr">
        <is>
          <t>Planting</t>
        </is>
      </c>
      <c r="E406" t="inlineStr">
        <is>
          <t>Small</t>
        </is>
      </c>
      <c r="F406" t="n">
        <v>100</v>
      </c>
      <c r="G406" t="inlineStr">
        <is>
          <t>Market price</t>
        </is>
      </c>
      <c r="H406" t="n">
        <v>297769359.954299</v>
      </c>
      <c r="I406" t="inlineStr">
        <is>
          <t>IND</t>
        </is>
      </c>
      <c r="J406" t="n">
        <v>500</v>
      </c>
      <c r="K406" t="inlineStr">
        <is>
          <t>India Salt marsh Restoration 100</t>
        </is>
      </c>
      <c r="L406" t="inlineStr"/>
      <c r="M406" t="inlineStr"/>
      <c r="N406" t="inlineStr"/>
      <c r="O406" t="inlineStr"/>
      <c r="P406" t="inlineStr"/>
      <c r="Q406" t="inlineStr"/>
      <c r="R406" t="inlineStr"/>
      <c r="S406" t="inlineStr"/>
      <c r="T406" t="inlineStr"/>
      <c r="U406" t="inlineStr"/>
      <c r="V406" t="inlineStr"/>
      <c r="W406" t="inlineStr"/>
      <c r="X406" t="inlineStr"/>
      <c r="Y406" t="inlineStr"/>
      <c r="Z406" t="inlineStr"/>
      <c r="AA406" t="inlineStr"/>
      <c r="AB406" t="inlineStr"/>
      <c r="AC406" t="inlineStr"/>
      <c r="AD406" t="inlineStr"/>
      <c r="AE406" t="inlineStr"/>
      <c r="AF406" t="inlineStr"/>
      <c r="AG406" t="inlineStr"/>
      <c r="AH406" t="inlineStr"/>
      <c r="AI406" t="inlineStr"/>
      <c r="AJ406" t="inlineStr"/>
      <c r="AK406" t="inlineStr"/>
      <c r="AL406" t="inlineStr"/>
      <c r="AM406" t="inlineStr"/>
      <c r="AN406" t="inlineStr"/>
      <c r="AO406" t="inlineStr"/>
      <c r="AP406" t="inlineStr"/>
      <c r="AQ406" t="inlineStr"/>
      <c r="AR406" t="inlineStr"/>
      <c r="AS406" t="inlineStr"/>
      <c r="AT406" t="inlineStr"/>
      <c r="AU406" t="inlineStr"/>
      <c r="AV406" t="inlineStr"/>
      <c r="AW406" t="inlineStr"/>
      <c r="AX406" t="inlineStr"/>
      <c r="AY406" t="inlineStr"/>
      <c r="AZ406" t="inlineStr"/>
      <c r="BA406" t="inlineStr"/>
      <c r="BB406" t="inlineStr"/>
      <c r="BC406" t="inlineStr"/>
      <c r="BD406" t="inlineStr"/>
      <c r="BE406" t="inlineStr"/>
      <c r="BF406" t="inlineStr"/>
      <c r="BG406" t="inlineStr"/>
      <c r="BH406" t="inlineStr"/>
      <c r="BI406" t="inlineStr"/>
    </row>
    <row r="407">
      <c r="A407" t="inlineStr">
        <is>
          <t>India</t>
        </is>
      </c>
      <c r="B407" t="inlineStr">
        <is>
          <t>Salt marsh</t>
        </is>
      </c>
      <c r="C407" t="inlineStr">
        <is>
          <t>Restoration</t>
        </is>
      </c>
      <c r="D407" t="inlineStr">
        <is>
          <t>Hydrology</t>
        </is>
      </c>
      <c r="E407" t="inlineStr">
        <is>
          <t>Small</t>
        </is>
      </c>
      <c r="F407" t="n">
        <v>100</v>
      </c>
      <c r="G407" t="inlineStr">
        <is>
          <t>Market price</t>
        </is>
      </c>
      <c r="H407" t="n">
        <v>297769359.954299</v>
      </c>
      <c r="I407" t="inlineStr">
        <is>
          <t>IND</t>
        </is>
      </c>
      <c r="J407" t="n">
        <v>500</v>
      </c>
      <c r="K407" t="inlineStr">
        <is>
          <t>India Salt marsh Restoration 100</t>
        </is>
      </c>
      <c r="L407" t="inlineStr"/>
      <c r="M407" t="inlineStr"/>
      <c r="N407" t="inlineStr"/>
      <c r="O407" t="inlineStr"/>
      <c r="P407" t="inlineStr"/>
      <c r="Q407" t="inlineStr"/>
      <c r="R407" t="inlineStr"/>
      <c r="S407" t="inlineStr"/>
      <c r="T407" t="inlineStr"/>
      <c r="U407" t="inlineStr"/>
      <c r="V407" t="inlineStr"/>
      <c r="W407" t="inlineStr"/>
      <c r="X407" t="inlineStr"/>
      <c r="Y407" t="inlineStr"/>
      <c r="Z407" t="inlineStr"/>
      <c r="AA407" t="inlineStr"/>
      <c r="AB407" t="inlineStr"/>
      <c r="AC407" t="inlineStr"/>
      <c r="AD407" t="inlineStr"/>
      <c r="AE407" t="inlineStr"/>
      <c r="AF407" t="inlineStr"/>
      <c r="AG407" t="inlineStr"/>
      <c r="AH407" t="inlineStr"/>
      <c r="AI407" t="inlineStr"/>
      <c r="AJ407" t="inlineStr"/>
      <c r="AK407" t="inlineStr"/>
      <c r="AL407" t="inlineStr"/>
      <c r="AM407" t="inlineStr"/>
      <c r="AN407" t="inlineStr"/>
      <c r="AO407" t="inlineStr"/>
      <c r="AP407" t="inlineStr"/>
      <c r="AQ407" t="inlineStr"/>
      <c r="AR407" t="inlineStr"/>
      <c r="AS407" t="inlineStr"/>
      <c r="AT407" t="inlineStr"/>
      <c r="AU407" t="inlineStr"/>
      <c r="AV407" t="inlineStr"/>
      <c r="AW407" t="inlineStr"/>
      <c r="AX407" t="inlineStr"/>
      <c r="AY407" t="inlineStr"/>
      <c r="AZ407" t="inlineStr"/>
      <c r="BA407" t="inlineStr"/>
      <c r="BB407" t="inlineStr"/>
      <c r="BC407" t="inlineStr"/>
      <c r="BD407" t="inlineStr"/>
      <c r="BE407" t="inlineStr"/>
      <c r="BF407" t="inlineStr"/>
      <c r="BG407" t="inlineStr"/>
      <c r="BH407" t="inlineStr"/>
      <c r="BI407" t="inlineStr"/>
    </row>
    <row r="408">
      <c r="A408" t="inlineStr">
        <is>
          <t>India</t>
        </is>
      </c>
      <c r="B408" t="inlineStr">
        <is>
          <t>Salt marsh</t>
        </is>
      </c>
      <c r="C408" t="inlineStr">
        <is>
          <t>Restoration</t>
        </is>
      </c>
      <c r="D408" t="inlineStr">
        <is>
          <t>Planting</t>
        </is>
      </c>
      <c r="E408" t="inlineStr">
        <is>
          <t>Medium</t>
        </is>
      </c>
      <c r="F408" t="n">
        <v>500</v>
      </c>
      <c r="G408" t="inlineStr">
        <is>
          <t>Opex breakeven</t>
        </is>
      </c>
      <c r="H408" t="n">
        <v>297769359.954299</v>
      </c>
      <c r="I408" t="inlineStr">
        <is>
          <t>IND</t>
        </is>
      </c>
      <c r="J408" t="n">
        <v>500</v>
      </c>
      <c r="K408" t="inlineStr">
        <is>
          <t>India Salt marsh Restoration 500</t>
        </is>
      </c>
      <c r="L408" t="inlineStr"/>
      <c r="M408" t="inlineStr"/>
      <c r="N408" t="inlineStr"/>
      <c r="O408" t="inlineStr"/>
      <c r="P408" t="inlineStr"/>
      <c r="Q408" t="inlineStr"/>
      <c r="R408" t="inlineStr"/>
      <c r="S408" t="inlineStr"/>
      <c r="T408" t="inlineStr"/>
      <c r="U408" t="inlineStr"/>
      <c r="V408" t="inlineStr"/>
      <c r="W408" t="inlineStr"/>
      <c r="X408" t="inlineStr"/>
      <c r="Y408" t="inlineStr"/>
      <c r="Z408" t="inlineStr"/>
      <c r="AA408" t="inlineStr"/>
      <c r="AB408" t="inlineStr"/>
      <c r="AC408" t="inlineStr"/>
      <c r="AD408" t="inlineStr"/>
      <c r="AE408" t="inlineStr"/>
      <c r="AF408" t="inlineStr"/>
      <c r="AG408" t="inlineStr"/>
      <c r="AH408" t="inlineStr"/>
      <c r="AI408" t="inlineStr"/>
      <c r="AJ408" t="inlineStr"/>
      <c r="AK408" t="inlineStr"/>
      <c r="AL408" t="inlineStr"/>
      <c r="AM408" t="inlineStr"/>
      <c r="AN408" t="inlineStr"/>
      <c r="AO408" t="inlineStr"/>
      <c r="AP408" t="inlineStr"/>
      <c r="AQ408" t="inlineStr"/>
      <c r="AR408" t="inlineStr"/>
      <c r="AS408" t="inlineStr"/>
      <c r="AT408" t="inlineStr"/>
      <c r="AU408" t="inlineStr"/>
      <c r="AV408" t="inlineStr"/>
      <c r="AW408" t="inlineStr"/>
      <c r="AX408" t="inlineStr"/>
      <c r="AY408" t="inlineStr"/>
      <c r="AZ408" t="inlineStr"/>
      <c r="BA408" t="inlineStr"/>
      <c r="BB408" t="inlineStr"/>
      <c r="BC408" t="inlineStr"/>
      <c r="BD408" t="inlineStr"/>
      <c r="BE408" t="inlineStr"/>
      <c r="BF408" t="inlineStr"/>
      <c r="BG408" t="inlineStr"/>
      <c r="BH408" t="inlineStr"/>
      <c r="BI408" t="inlineStr"/>
    </row>
    <row r="409">
      <c r="A409" t="inlineStr">
        <is>
          <t>India</t>
        </is>
      </c>
      <c r="B409" t="inlineStr">
        <is>
          <t>Salt marsh</t>
        </is>
      </c>
      <c r="C409" t="inlineStr">
        <is>
          <t>Restoration</t>
        </is>
      </c>
      <c r="D409" t="inlineStr">
        <is>
          <t>Hydrology</t>
        </is>
      </c>
      <c r="E409" t="inlineStr">
        <is>
          <t>Medium</t>
        </is>
      </c>
      <c r="F409" t="n">
        <v>500</v>
      </c>
      <c r="G409" t="inlineStr">
        <is>
          <t>Opex breakeven</t>
        </is>
      </c>
      <c r="H409" t="n">
        <v>297769359.954299</v>
      </c>
      <c r="I409" t="inlineStr">
        <is>
          <t>IND</t>
        </is>
      </c>
      <c r="J409" t="n">
        <v>500</v>
      </c>
      <c r="K409" t="inlineStr">
        <is>
          <t>India Salt marsh Restoration 500</t>
        </is>
      </c>
      <c r="L409" t="inlineStr"/>
      <c r="M409" t="inlineStr"/>
      <c r="N409" t="inlineStr"/>
      <c r="O409" t="inlineStr"/>
      <c r="P409" t="inlineStr"/>
      <c r="Q409" t="inlineStr"/>
      <c r="R409" t="inlineStr"/>
      <c r="S409" t="inlineStr"/>
      <c r="T409" t="inlineStr"/>
      <c r="U409" t="inlineStr"/>
      <c r="V409" t="inlineStr"/>
      <c r="W409" t="inlineStr"/>
      <c r="X409" t="inlineStr"/>
      <c r="Y409" t="inlineStr"/>
      <c r="Z409" t="inlineStr"/>
      <c r="AA409" t="inlineStr"/>
      <c r="AB409" t="inlineStr"/>
      <c r="AC409" t="inlineStr"/>
      <c r="AD409" t="inlineStr"/>
      <c r="AE409" t="inlineStr"/>
      <c r="AF409" t="inlineStr"/>
      <c r="AG409" t="inlineStr"/>
      <c r="AH409" t="inlineStr"/>
      <c r="AI409" t="inlineStr"/>
      <c r="AJ409" t="inlineStr"/>
      <c r="AK409" t="inlineStr"/>
      <c r="AL409" t="inlineStr"/>
      <c r="AM409" t="inlineStr"/>
      <c r="AN409" t="inlineStr"/>
      <c r="AO409" t="inlineStr"/>
      <c r="AP409" t="inlineStr"/>
      <c r="AQ409" t="inlineStr"/>
      <c r="AR409" t="inlineStr"/>
      <c r="AS409" t="inlineStr"/>
      <c r="AT409" t="inlineStr"/>
      <c r="AU409" t="inlineStr"/>
      <c r="AV409" t="inlineStr"/>
      <c r="AW409" t="inlineStr"/>
      <c r="AX409" t="inlineStr"/>
      <c r="AY409" t="inlineStr"/>
      <c r="AZ409" t="inlineStr"/>
      <c r="BA409" t="inlineStr"/>
      <c r="BB409" t="inlineStr"/>
      <c r="BC409" t="inlineStr"/>
      <c r="BD409" t="inlineStr"/>
      <c r="BE409" t="inlineStr"/>
      <c r="BF409" t="inlineStr"/>
      <c r="BG409" t="inlineStr"/>
      <c r="BH409" t="inlineStr"/>
      <c r="BI409" t="inlineStr"/>
    </row>
    <row r="410">
      <c r="A410" t="inlineStr">
        <is>
          <t>India</t>
        </is>
      </c>
      <c r="B410" t="inlineStr">
        <is>
          <t>Salt marsh</t>
        </is>
      </c>
      <c r="C410" t="inlineStr">
        <is>
          <t>Restoration</t>
        </is>
      </c>
      <c r="D410" t="inlineStr">
        <is>
          <t>Planting</t>
        </is>
      </c>
      <c r="E410" t="inlineStr">
        <is>
          <t>Medium</t>
        </is>
      </c>
      <c r="F410" t="n">
        <v>500</v>
      </c>
      <c r="G410" t="inlineStr">
        <is>
          <t>Market price</t>
        </is>
      </c>
      <c r="H410" t="n">
        <v>297769359.954299</v>
      </c>
      <c r="I410" t="inlineStr">
        <is>
          <t>IND</t>
        </is>
      </c>
      <c r="J410" t="n">
        <v>500</v>
      </c>
      <c r="K410" t="inlineStr">
        <is>
          <t>India Salt marsh Restoration 500</t>
        </is>
      </c>
      <c r="L410" t="inlineStr"/>
      <c r="M410" t="inlineStr"/>
      <c r="N410" t="inlineStr"/>
      <c r="O410" t="inlineStr"/>
      <c r="P410" t="inlineStr"/>
      <c r="Q410" t="inlineStr"/>
      <c r="R410" t="inlineStr"/>
      <c r="S410" t="inlineStr"/>
      <c r="T410" t="inlineStr"/>
      <c r="U410" t="inlineStr"/>
      <c r="V410" t="inlineStr"/>
      <c r="W410" t="inlineStr"/>
      <c r="X410" t="inlineStr"/>
      <c r="Y410" t="inlineStr"/>
      <c r="Z410" t="inlineStr"/>
      <c r="AA410" t="inlineStr"/>
      <c r="AB410" t="inlineStr"/>
      <c r="AC410" t="inlineStr"/>
      <c r="AD410" t="inlineStr"/>
      <c r="AE410" t="inlineStr"/>
      <c r="AF410" t="inlineStr"/>
      <c r="AG410" t="inlineStr"/>
      <c r="AH410" t="inlineStr"/>
      <c r="AI410" t="inlineStr"/>
      <c r="AJ410" t="inlineStr"/>
      <c r="AK410" t="inlineStr"/>
      <c r="AL410" t="inlineStr"/>
      <c r="AM410" t="inlineStr"/>
      <c r="AN410" t="inlineStr"/>
      <c r="AO410" t="inlineStr"/>
      <c r="AP410" t="inlineStr"/>
      <c r="AQ410" t="inlineStr"/>
      <c r="AR410" t="inlineStr"/>
      <c r="AS410" t="inlineStr"/>
      <c r="AT410" t="inlineStr"/>
      <c r="AU410" t="inlineStr"/>
      <c r="AV410" t="inlineStr"/>
      <c r="AW410" t="inlineStr"/>
      <c r="AX410" t="inlineStr"/>
      <c r="AY410" t="inlineStr"/>
      <c r="AZ410" t="inlineStr"/>
      <c r="BA410" t="inlineStr"/>
      <c r="BB410" t="inlineStr"/>
      <c r="BC410" t="inlineStr"/>
      <c r="BD410" t="inlineStr"/>
      <c r="BE410" t="inlineStr"/>
      <c r="BF410" t="inlineStr"/>
      <c r="BG410" t="inlineStr"/>
      <c r="BH410" t="inlineStr"/>
      <c r="BI410" t="inlineStr"/>
    </row>
    <row r="411">
      <c r="A411" t="inlineStr">
        <is>
          <t>India</t>
        </is>
      </c>
      <c r="B411" t="inlineStr">
        <is>
          <t>Salt marsh</t>
        </is>
      </c>
      <c r="C411" t="inlineStr">
        <is>
          <t>Restoration</t>
        </is>
      </c>
      <c r="D411" t="inlineStr">
        <is>
          <t>Hydrology</t>
        </is>
      </c>
      <c r="E411" t="inlineStr">
        <is>
          <t>Medium</t>
        </is>
      </c>
      <c r="F411" t="n">
        <v>500</v>
      </c>
      <c r="G411" t="inlineStr">
        <is>
          <t>Market price</t>
        </is>
      </c>
      <c r="H411" t="n">
        <v>297769359.954299</v>
      </c>
      <c r="I411" t="inlineStr">
        <is>
          <t>IND</t>
        </is>
      </c>
      <c r="J411" t="n">
        <v>500</v>
      </c>
      <c r="K411" t="inlineStr">
        <is>
          <t>India Salt marsh Restoration 500</t>
        </is>
      </c>
      <c r="L411" t="inlineStr"/>
      <c r="M411" t="inlineStr"/>
      <c r="N411" t="inlineStr"/>
      <c r="O411" t="inlineStr"/>
      <c r="P411" t="inlineStr"/>
      <c r="Q411" t="inlineStr"/>
      <c r="R411" t="inlineStr"/>
      <c r="S411" t="inlineStr"/>
      <c r="T411" t="inlineStr"/>
      <c r="U411" t="inlineStr"/>
      <c r="V411" t="inlineStr"/>
      <c r="W411" t="inlineStr"/>
      <c r="X411" t="inlineStr"/>
      <c r="Y411" t="inlineStr"/>
      <c r="Z411" t="inlineStr"/>
      <c r="AA411" t="inlineStr"/>
      <c r="AB411" t="inlineStr"/>
      <c r="AC411" t="inlineStr"/>
      <c r="AD411" t="inlineStr"/>
      <c r="AE411" t="inlineStr"/>
      <c r="AF411" t="inlineStr"/>
      <c r="AG411" t="inlineStr"/>
      <c r="AH411" t="inlineStr"/>
      <c r="AI411" t="inlineStr"/>
      <c r="AJ411" t="inlineStr"/>
      <c r="AK411" t="inlineStr"/>
      <c r="AL411" t="inlineStr"/>
      <c r="AM411" t="inlineStr"/>
      <c r="AN411" t="inlineStr"/>
      <c r="AO411" t="inlineStr"/>
      <c r="AP411" t="inlineStr"/>
      <c r="AQ411" t="inlineStr"/>
      <c r="AR411" t="inlineStr"/>
      <c r="AS411" t="inlineStr"/>
      <c r="AT411" t="inlineStr"/>
      <c r="AU411" t="inlineStr"/>
      <c r="AV411" t="inlineStr"/>
      <c r="AW411" t="inlineStr"/>
      <c r="AX411" t="inlineStr"/>
      <c r="AY411" t="inlineStr"/>
      <c r="AZ411" t="inlineStr"/>
      <c r="BA411" t="inlineStr"/>
      <c r="BB411" t="inlineStr"/>
      <c r="BC411" t="inlineStr"/>
      <c r="BD411" t="inlineStr"/>
      <c r="BE411" t="inlineStr"/>
      <c r="BF411" t="inlineStr"/>
      <c r="BG411" t="inlineStr"/>
      <c r="BH411" t="inlineStr"/>
      <c r="BI411" t="inlineStr"/>
    </row>
    <row r="412">
      <c r="A412" t="inlineStr">
        <is>
          <t>India</t>
        </is>
      </c>
      <c r="B412" t="inlineStr">
        <is>
          <t>Salt marsh</t>
        </is>
      </c>
      <c r="C412" t="inlineStr">
        <is>
          <t>Restoration</t>
        </is>
      </c>
      <c r="D412" t="inlineStr">
        <is>
          <t>Planting</t>
        </is>
      </c>
      <c r="E412" t="inlineStr">
        <is>
          <t>Large</t>
        </is>
      </c>
      <c r="F412" t="n">
        <v>1000</v>
      </c>
      <c r="G412" t="inlineStr">
        <is>
          <t>Opex breakeven</t>
        </is>
      </c>
      <c r="H412" t="n">
        <v>297769359.954299</v>
      </c>
      <c r="I412" t="inlineStr">
        <is>
          <t>IND</t>
        </is>
      </c>
      <c r="J412" t="n">
        <v>500</v>
      </c>
      <c r="K412" t="inlineStr">
        <is>
          <t>India Salt marsh Restoration 1000</t>
        </is>
      </c>
      <c r="L412" t="inlineStr"/>
      <c r="M412" t="inlineStr"/>
      <c r="N412" t="inlineStr"/>
      <c r="O412" t="inlineStr"/>
      <c r="P412" t="inlineStr"/>
      <c r="Q412" t="inlineStr"/>
      <c r="R412" t="inlineStr"/>
      <c r="S412" t="inlineStr"/>
      <c r="T412" t="inlineStr"/>
      <c r="U412" t="inlineStr"/>
      <c r="V412" t="inlineStr"/>
      <c r="W412" t="inlineStr"/>
      <c r="X412" t="inlineStr"/>
      <c r="Y412" t="inlineStr"/>
      <c r="Z412" t="inlineStr"/>
      <c r="AA412" t="inlineStr"/>
      <c r="AB412" t="inlineStr"/>
      <c r="AC412" t="inlineStr"/>
      <c r="AD412" t="inlineStr"/>
      <c r="AE412" t="inlineStr"/>
      <c r="AF412" t="inlineStr"/>
      <c r="AG412" t="inlineStr"/>
      <c r="AH412" t="inlineStr"/>
      <c r="AI412" t="inlineStr"/>
      <c r="AJ412" t="inlineStr"/>
      <c r="AK412" t="inlineStr"/>
      <c r="AL412" t="inlineStr"/>
      <c r="AM412" t="inlineStr"/>
      <c r="AN412" t="inlineStr"/>
      <c r="AO412" t="inlineStr"/>
      <c r="AP412" t="inlineStr"/>
      <c r="AQ412" t="inlineStr"/>
      <c r="AR412" t="inlineStr"/>
      <c r="AS412" t="inlineStr"/>
      <c r="AT412" t="inlineStr"/>
      <c r="AU412" t="inlineStr"/>
      <c r="AV412" t="inlineStr"/>
      <c r="AW412" t="inlineStr"/>
      <c r="AX412" t="inlineStr"/>
      <c r="AY412" t="inlineStr"/>
      <c r="AZ412" t="inlineStr"/>
      <c r="BA412" t="inlineStr"/>
      <c r="BB412" t="inlineStr"/>
      <c r="BC412" t="inlineStr"/>
      <c r="BD412" t="inlineStr"/>
      <c r="BE412" t="inlineStr"/>
      <c r="BF412" t="inlineStr"/>
      <c r="BG412" t="inlineStr"/>
      <c r="BH412" t="inlineStr"/>
      <c r="BI412" t="inlineStr"/>
    </row>
    <row r="413">
      <c r="A413" t="inlineStr">
        <is>
          <t>India</t>
        </is>
      </c>
      <c r="B413" t="inlineStr">
        <is>
          <t>Salt marsh</t>
        </is>
      </c>
      <c r="C413" t="inlineStr">
        <is>
          <t>Restoration</t>
        </is>
      </c>
      <c r="D413" t="inlineStr">
        <is>
          <t>Hydrology</t>
        </is>
      </c>
      <c r="E413" t="inlineStr">
        <is>
          <t>Large</t>
        </is>
      </c>
      <c r="F413" t="n">
        <v>1000</v>
      </c>
      <c r="G413" t="inlineStr">
        <is>
          <t>Opex breakeven</t>
        </is>
      </c>
      <c r="H413" t="n">
        <v>297769359.954299</v>
      </c>
      <c r="I413" t="inlineStr">
        <is>
          <t>IND</t>
        </is>
      </c>
      <c r="J413" t="n">
        <v>500</v>
      </c>
      <c r="K413" t="inlineStr">
        <is>
          <t>India Salt marsh Restoration 1000</t>
        </is>
      </c>
      <c r="L413" t="inlineStr"/>
      <c r="M413" t="inlineStr"/>
      <c r="N413" t="inlineStr"/>
      <c r="O413" t="inlineStr"/>
      <c r="P413" t="inlineStr"/>
      <c r="Q413" t="inlineStr"/>
      <c r="R413" t="inlineStr"/>
      <c r="S413" t="inlineStr"/>
      <c r="T413" t="inlineStr"/>
      <c r="U413" t="inlineStr"/>
      <c r="V413" t="inlineStr"/>
      <c r="W413" t="inlineStr"/>
      <c r="X413" t="inlineStr"/>
      <c r="Y413" t="inlineStr"/>
      <c r="Z413" t="inlineStr"/>
      <c r="AA413" t="inlineStr"/>
      <c r="AB413" t="inlineStr"/>
      <c r="AC413" t="inlineStr"/>
      <c r="AD413" t="inlineStr"/>
      <c r="AE413" t="inlineStr"/>
      <c r="AF413" t="inlineStr"/>
      <c r="AG413" t="inlineStr"/>
      <c r="AH413" t="inlineStr"/>
      <c r="AI413" t="inlineStr"/>
      <c r="AJ413" t="inlineStr"/>
      <c r="AK413" t="inlineStr"/>
      <c r="AL413" t="inlineStr"/>
      <c r="AM413" t="inlineStr"/>
      <c r="AN413" t="inlineStr"/>
      <c r="AO413" t="inlineStr"/>
      <c r="AP413" t="inlineStr"/>
      <c r="AQ413" t="inlineStr"/>
      <c r="AR413" t="inlineStr"/>
      <c r="AS413" t="inlineStr"/>
      <c r="AT413" t="inlineStr"/>
      <c r="AU413" t="inlineStr"/>
      <c r="AV413" t="inlineStr"/>
      <c r="AW413" t="inlineStr"/>
      <c r="AX413" t="inlineStr"/>
      <c r="AY413" t="inlineStr"/>
      <c r="AZ413" t="inlineStr"/>
      <c r="BA413" t="inlineStr"/>
      <c r="BB413" t="inlineStr"/>
      <c r="BC413" t="inlineStr"/>
      <c r="BD413" t="inlineStr"/>
      <c r="BE413" t="inlineStr"/>
      <c r="BF413" t="inlineStr"/>
      <c r="BG413" t="inlineStr"/>
      <c r="BH413" t="inlineStr"/>
      <c r="BI413" t="inlineStr"/>
    </row>
    <row r="414">
      <c r="A414" t="inlineStr">
        <is>
          <t>India</t>
        </is>
      </c>
      <c r="B414" t="inlineStr">
        <is>
          <t>Salt marsh</t>
        </is>
      </c>
      <c r="C414" t="inlineStr">
        <is>
          <t>Restoration</t>
        </is>
      </c>
      <c r="D414" t="inlineStr">
        <is>
          <t>Planting</t>
        </is>
      </c>
      <c r="E414" t="inlineStr">
        <is>
          <t>Large</t>
        </is>
      </c>
      <c r="F414" t="n">
        <v>1000</v>
      </c>
      <c r="G414" t="inlineStr">
        <is>
          <t>Market price</t>
        </is>
      </c>
      <c r="H414" t="n">
        <v>297769359.954299</v>
      </c>
      <c r="I414" t="inlineStr">
        <is>
          <t>IND</t>
        </is>
      </c>
      <c r="J414" t="n">
        <v>500</v>
      </c>
      <c r="K414" t="inlineStr">
        <is>
          <t>India Salt marsh Restoration 1000</t>
        </is>
      </c>
      <c r="L414" t="inlineStr"/>
      <c r="M414" t="inlineStr"/>
      <c r="N414" t="inlineStr"/>
      <c r="O414" t="inlineStr"/>
      <c r="P414" t="inlineStr"/>
      <c r="Q414" t="inlineStr"/>
      <c r="R414" t="inlineStr"/>
      <c r="S414" t="inlineStr"/>
      <c r="T414" t="inlineStr"/>
      <c r="U414" t="inlineStr"/>
      <c r="V414" t="inlineStr"/>
      <c r="W414" t="inlineStr"/>
      <c r="X414" t="inlineStr"/>
      <c r="Y414" t="inlineStr"/>
      <c r="Z414" t="inlineStr"/>
      <c r="AA414" t="inlineStr"/>
      <c r="AB414" t="inlineStr"/>
      <c r="AC414" t="inlineStr"/>
      <c r="AD414" t="inlineStr"/>
      <c r="AE414" t="inlineStr"/>
      <c r="AF414" t="inlineStr"/>
      <c r="AG414" t="inlineStr"/>
      <c r="AH414" t="inlineStr"/>
      <c r="AI414" t="inlineStr"/>
      <c r="AJ414" t="inlineStr"/>
      <c r="AK414" t="inlineStr"/>
      <c r="AL414" t="inlineStr"/>
      <c r="AM414" t="inlineStr"/>
      <c r="AN414" t="inlineStr"/>
      <c r="AO414" t="inlineStr"/>
      <c r="AP414" t="inlineStr"/>
      <c r="AQ414" t="inlineStr"/>
      <c r="AR414" t="inlineStr"/>
      <c r="AS414" t="inlineStr"/>
      <c r="AT414" t="inlineStr"/>
      <c r="AU414" t="inlineStr"/>
      <c r="AV414" t="inlineStr"/>
      <c r="AW414" t="inlineStr"/>
      <c r="AX414" t="inlineStr"/>
      <c r="AY414" t="inlineStr"/>
      <c r="AZ414" t="inlineStr"/>
      <c r="BA414" t="inlineStr"/>
      <c r="BB414" t="inlineStr"/>
      <c r="BC414" t="inlineStr"/>
      <c r="BD414" t="inlineStr"/>
      <c r="BE414" t="inlineStr"/>
      <c r="BF414" t="inlineStr"/>
      <c r="BG414" t="inlineStr"/>
      <c r="BH414" t="inlineStr"/>
      <c r="BI414" t="inlineStr"/>
    </row>
    <row r="415">
      <c r="A415" t="inlineStr">
        <is>
          <t>India</t>
        </is>
      </c>
      <c r="B415" t="inlineStr">
        <is>
          <t>Salt marsh</t>
        </is>
      </c>
      <c r="C415" t="inlineStr">
        <is>
          <t>Restoration</t>
        </is>
      </c>
      <c r="D415" t="inlineStr">
        <is>
          <t>Hydrology</t>
        </is>
      </c>
      <c r="E415" t="inlineStr">
        <is>
          <t>Large</t>
        </is>
      </c>
      <c r="F415" t="n">
        <v>1000</v>
      </c>
      <c r="G415" t="inlineStr">
        <is>
          <t>Market price</t>
        </is>
      </c>
      <c r="H415" t="n">
        <v>297769359.954299</v>
      </c>
      <c r="I415" t="inlineStr">
        <is>
          <t>IND</t>
        </is>
      </c>
      <c r="J415" t="n">
        <v>500</v>
      </c>
      <c r="K415" t="inlineStr">
        <is>
          <t>India Salt marsh Restoration 1000</t>
        </is>
      </c>
      <c r="L415" t="inlineStr"/>
      <c r="M415" t="inlineStr"/>
      <c r="N415" t="inlineStr"/>
      <c r="O415" t="inlineStr"/>
      <c r="P415" t="inlineStr"/>
      <c r="Q415" t="inlineStr"/>
      <c r="R415" t="inlineStr"/>
      <c r="S415" t="inlineStr"/>
      <c r="T415" t="inlineStr"/>
      <c r="U415" t="inlineStr"/>
      <c r="V415" t="inlineStr"/>
      <c r="W415" t="inlineStr"/>
      <c r="X415" t="inlineStr"/>
      <c r="Y415" t="inlineStr"/>
      <c r="Z415" t="inlineStr"/>
      <c r="AA415" t="inlineStr"/>
      <c r="AB415" t="inlineStr"/>
      <c r="AC415" t="inlineStr"/>
      <c r="AD415" t="inlineStr"/>
      <c r="AE415" t="inlineStr"/>
      <c r="AF415" t="inlineStr"/>
      <c r="AG415" t="inlineStr"/>
      <c r="AH415" t="inlineStr"/>
      <c r="AI415" t="inlineStr"/>
      <c r="AJ415" t="inlineStr"/>
      <c r="AK415" t="inlineStr"/>
      <c r="AL415" t="inlineStr"/>
      <c r="AM415" t="inlineStr"/>
      <c r="AN415" t="inlineStr"/>
      <c r="AO415" t="inlineStr"/>
      <c r="AP415" t="inlineStr"/>
      <c r="AQ415" t="inlineStr"/>
      <c r="AR415" t="inlineStr"/>
      <c r="AS415" t="inlineStr"/>
      <c r="AT415" t="inlineStr"/>
      <c r="AU415" t="inlineStr"/>
      <c r="AV415" t="inlineStr"/>
      <c r="AW415" t="inlineStr"/>
      <c r="AX415" t="inlineStr"/>
      <c r="AY415" t="inlineStr"/>
      <c r="AZ415" t="inlineStr"/>
      <c r="BA415" t="inlineStr"/>
      <c r="BB415" t="inlineStr"/>
      <c r="BC415" t="inlineStr"/>
      <c r="BD415" t="inlineStr"/>
      <c r="BE415" t="inlineStr"/>
      <c r="BF415" t="inlineStr"/>
      <c r="BG415" t="inlineStr"/>
      <c r="BH415" t="inlineStr"/>
      <c r="BI415" t="inlineStr"/>
    </row>
    <row r="416">
      <c r="A416" t="inlineStr">
        <is>
          <t>India</t>
        </is>
      </c>
      <c r="B416" t="inlineStr">
        <is>
          <t>Salt marsh</t>
        </is>
      </c>
      <c r="C416" t="inlineStr">
        <is>
          <t>Conservation</t>
        </is>
      </c>
      <c r="D416" t="inlineStr"/>
      <c r="E416" t="inlineStr">
        <is>
          <t>Small</t>
        </is>
      </c>
      <c r="F416" t="n">
        <v>800</v>
      </c>
      <c r="G416" t="inlineStr">
        <is>
          <t>Opex breakeven</t>
        </is>
      </c>
      <c r="H416" t="n">
        <v>297769359.954299</v>
      </c>
      <c r="I416" t="inlineStr">
        <is>
          <t>IND</t>
        </is>
      </c>
      <c r="J416" t="n">
        <v>4000</v>
      </c>
      <c r="K416" t="inlineStr">
        <is>
          <t>India Salt marsh Conservation 800</t>
        </is>
      </c>
      <c r="L416" t="inlineStr"/>
      <c r="M416" t="inlineStr"/>
      <c r="N416" t="inlineStr"/>
      <c r="O416" t="inlineStr"/>
      <c r="P416" t="inlineStr"/>
      <c r="Q416" t="inlineStr"/>
      <c r="R416" t="inlineStr"/>
      <c r="S416" t="inlineStr"/>
      <c r="T416" t="inlineStr"/>
      <c r="U416" t="inlineStr"/>
      <c r="V416" t="inlineStr"/>
      <c r="W416" t="inlineStr"/>
      <c r="X416" t="inlineStr"/>
      <c r="Y416" t="inlineStr"/>
      <c r="Z416" t="inlineStr"/>
      <c r="AA416" t="inlineStr"/>
      <c r="AB416" t="inlineStr"/>
      <c r="AC416" t="inlineStr"/>
      <c r="AD416" t="inlineStr"/>
      <c r="AE416" t="inlineStr"/>
      <c r="AF416" t="inlineStr"/>
      <c r="AG416" t="inlineStr"/>
      <c r="AH416" t="inlineStr"/>
      <c r="AI416" t="inlineStr"/>
      <c r="AJ416" t="inlineStr"/>
      <c r="AK416" t="inlineStr"/>
      <c r="AL416" t="inlineStr"/>
      <c r="AM416" t="inlineStr"/>
      <c r="AN416" t="inlineStr"/>
      <c r="AO416" t="inlineStr"/>
      <c r="AP416" t="inlineStr"/>
      <c r="AQ416" t="inlineStr"/>
      <c r="AR416" t="inlineStr"/>
      <c r="AS416" t="inlineStr"/>
      <c r="AT416" t="inlineStr"/>
      <c r="AU416" t="inlineStr"/>
      <c r="AV416" t="inlineStr"/>
      <c r="AW416" t="inlineStr"/>
      <c r="AX416" t="inlineStr"/>
      <c r="AY416" t="inlineStr"/>
      <c r="AZ416" t="inlineStr"/>
      <c r="BA416" t="inlineStr"/>
      <c r="BB416" t="inlineStr"/>
      <c r="BC416" t="inlineStr"/>
      <c r="BD416" t="inlineStr"/>
      <c r="BE416" t="inlineStr"/>
      <c r="BF416" t="inlineStr"/>
      <c r="BG416" t="inlineStr"/>
      <c r="BH416" t="inlineStr"/>
      <c r="BI416" t="inlineStr"/>
    </row>
    <row r="417">
      <c r="A417" t="inlineStr">
        <is>
          <t>India</t>
        </is>
      </c>
      <c r="B417" t="inlineStr">
        <is>
          <t>Salt marsh</t>
        </is>
      </c>
      <c r="C417" t="inlineStr">
        <is>
          <t>Conservation</t>
        </is>
      </c>
      <c r="D417" t="inlineStr"/>
      <c r="E417" t="inlineStr">
        <is>
          <t>Small</t>
        </is>
      </c>
      <c r="F417" t="n">
        <v>800</v>
      </c>
      <c r="G417" t="inlineStr">
        <is>
          <t>Market price</t>
        </is>
      </c>
      <c r="H417" t="n">
        <v>297769359.954299</v>
      </c>
      <c r="I417" t="inlineStr">
        <is>
          <t>IND</t>
        </is>
      </c>
      <c r="J417" t="n">
        <v>4000</v>
      </c>
      <c r="K417" t="inlineStr">
        <is>
          <t>India Salt marsh Conservation 800</t>
        </is>
      </c>
      <c r="L417" t="inlineStr"/>
      <c r="M417" t="inlineStr"/>
      <c r="N417" t="inlineStr"/>
      <c r="O417" t="inlineStr"/>
      <c r="P417" t="inlineStr"/>
      <c r="Q417" t="inlineStr"/>
      <c r="R417" t="inlineStr"/>
      <c r="S417" t="inlineStr"/>
      <c r="T417" t="inlineStr"/>
      <c r="U417" t="inlineStr"/>
      <c r="V417" t="inlineStr"/>
      <c r="W417" t="inlineStr"/>
      <c r="X417" t="inlineStr"/>
      <c r="Y417" t="inlineStr"/>
      <c r="Z417" t="inlineStr"/>
      <c r="AA417" t="inlineStr"/>
      <c r="AB417" t="inlineStr"/>
      <c r="AC417" t="inlineStr"/>
      <c r="AD417" t="inlineStr"/>
      <c r="AE417" t="inlineStr"/>
      <c r="AF417" t="inlineStr"/>
      <c r="AG417" t="inlineStr"/>
      <c r="AH417" t="inlineStr"/>
      <c r="AI417" t="inlineStr"/>
      <c r="AJ417" t="inlineStr"/>
      <c r="AK417" t="inlineStr"/>
      <c r="AL417" t="inlineStr"/>
      <c r="AM417" t="inlineStr"/>
      <c r="AN417" t="inlineStr"/>
      <c r="AO417" t="inlineStr"/>
      <c r="AP417" t="inlineStr"/>
      <c r="AQ417" t="inlineStr"/>
      <c r="AR417" t="inlineStr"/>
      <c r="AS417" t="inlineStr"/>
      <c r="AT417" t="inlineStr"/>
      <c r="AU417" t="inlineStr"/>
      <c r="AV417" t="inlineStr"/>
      <c r="AW417" t="inlineStr"/>
      <c r="AX417" t="inlineStr"/>
      <c r="AY417" t="inlineStr"/>
      <c r="AZ417" t="inlineStr"/>
      <c r="BA417" t="inlineStr"/>
      <c r="BB417" t="inlineStr"/>
      <c r="BC417" t="inlineStr"/>
      <c r="BD417" t="inlineStr"/>
      <c r="BE417" t="inlineStr"/>
      <c r="BF417" t="inlineStr"/>
      <c r="BG417" t="inlineStr"/>
      <c r="BH417" t="inlineStr"/>
      <c r="BI417" t="inlineStr"/>
    </row>
    <row r="418">
      <c r="A418" t="inlineStr">
        <is>
          <t>India</t>
        </is>
      </c>
      <c r="B418" t="inlineStr">
        <is>
          <t>Salt marsh</t>
        </is>
      </c>
      <c r="C418" t="inlineStr">
        <is>
          <t>Conservation</t>
        </is>
      </c>
      <c r="D418" t="inlineStr"/>
      <c r="E418" t="inlineStr">
        <is>
          <t>Medium</t>
        </is>
      </c>
      <c r="F418" t="n">
        <v>4000</v>
      </c>
      <c r="G418" t="inlineStr">
        <is>
          <t>Opex breakeven</t>
        </is>
      </c>
      <c r="H418" t="n">
        <v>297769359.954299</v>
      </c>
      <c r="I418" t="inlineStr">
        <is>
          <t>IND</t>
        </is>
      </c>
      <c r="J418" t="n">
        <v>4000</v>
      </c>
      <c r="K418" t="inlineStr">
        <is>
          <t>India Salt marsh Conservation 4000</t>
        </is>
      </c>
      <c r="L418" t="inlineStr"/>
      <c r="M418" t="inlineStr"/>
      <c r="N418" t="inlineStr"/>
      <c r="O418" t="inlineStr"/>
      <c r="P418" t="inlineStr"/>
      <c r="Q418" t="inlineStr"/>
      <c r="R418" t="inlineStr"/>
      <c r="S418" t="inlineStr"/>
      <c r="T418" t="inlineStr"/>
      <c r="U418" t="inlineStr"/>
      <c r="V418" t="inlineStr"/>
      <c r="W418" t="inlineStr"/>
      <c r="X418" t="inlineStr"/>
      <c r="Y418" t="inlineStr"/>
      <c r="Z418" t="inlineStr"/>
      <c r="AA418" t="inlineStr"/>
      <c r="AB418" t="inlineStr"/>
      <c r="AC418" t="inlineStr"/>
      <c r="AD418" t="inlineStr"/>
      <c r="AE418" t="inlineStr"/>
      <c r="AF418" t="inlineStr"/>
      <c r="AG418" t="inlineStr"/>
      <c r="AH418" t="inlineStr"/>
      <c r="AI418" t="inlineStr"/>
      <c r="AJ418" t="inlineStr"/>
      <c r="AK418" t="inlineStr"/>
      <c r="AL418" t="inlineStr"/>
      <c r="AM418" t="inlineStr"/>
      <c r="AN418" t="inlineStr"/>
      <c r="AO418" t="inlineStr"/>
      <c r="AP418" t="inlineStr"/>
      <c r="AQ418" t="inlineStr"/>
      <c r="AR418" t="inlineStr"/>
      <c r="AS418" t="inlineStr"/>
      <c r="AT418" t="inlineStr"/>
      <c r="AU418" t="inlineStr"/>
      <c r="AV418" t="inlineStr"/>
      <c r="AW418" t="inlineStr"/>
      <c r="AX418" t="inlineStr"/>
      <c r="AY418" t="inlineStr"/>
      <c r="AZ418" t="inlineStr"/>
      <c r="BA418" t="inlineStr"/>
      <c r="BB418" t="inlineStr"/>
      <c r="BC418" t="inlineStr"/>
      <c r="BD418" t="inlineStr"/>
      <c r="BE418" t="inlineStr"/>
      <c r="BF418" t="inlineStr"/>
      <c r="BG418" t="inlineStr"/>
      <c r="BH418" t="inlineStr"/>
      <c r="BI418" t="inlineStr"/>
    </row>
    <row r="419">
      <c r="A419" t="inlineStr">
        <is>
          <t>India</t>
        </is>
      </c>
      <c r="B419" t="inlineStr">
        <is>
          <t>Salt marsh</t>
        </is>
      </c>
      <c r="C419" t="inlineStr">
        <is>
          <t>Conservation</t>
        </is>
      </c>
      <c r="D419" t="inlineStr"/>
      <c r="E419" t="inlineStr">
        <is>
          <t>Medium</t>
        </is>
      </c>
      <c r="F419" t="n">
        <v>4000</v>
      </c>
      <c r="G419" t="inlineStr">
        <is>
          <t>Market price</t>
        </is>
      </c>
      <c r="H419" t="n">
        <v>297769359.954299</v>
      </c>
      <c r="I419" t="inlineStr">
        <is>
          <t>IND</t>
        </is>
      </c>
      <c r="J419" t="n">
        <v>4000</v>
      </c>
      <c r="K419" t="inlineStr">
        <is>
          <t>India Salt marsh Conservation 4000</t>
        </is>
      </c>
      <c r="L419" t="inlineStr"/>
      <c r="M419" t="inlineStr"/>
      <c r="N419" t="inlineStr"/>
      <c r="O419" t="inlineStr"/>
      <c r="P419" t="inlineStr"/>
      <c r="Q419" t="inlineStr"/>
      <c r="R419" t="inlineStr"/>
      <c r="S419" t="inlineStr"/>
      <c r="T419" t="inlineStr"/>
      <c r="U419" t="inlineStr"/>
      <c r="V419" t="inlineStr"/>
      <c r="W419" t="inlineStr"/>
      <c r="X419" t="inlineStr"/>
      <c r="Y419" t="inlineStr"/>
      <c r="Z419" t="inlineStr"/>
      <c r="AA419" t="inlineStr"/>
      <c r="AB419" t="inlineStr"/>
      <c r="AC419" t="inlineStr"/>
      <c r="AD419" t="inlineStr"/>
      <c r="AE419" t="inlineStr"/>
      <c r="AF419" t="inlineStr"/>
      <c r="AG419" t="inlineStr"/>
      <c r="AH419" t="inlineStr"/>
      <c r="AI419" t="inlineStr"/>
      <c r="AJ419" t="inlineStr"/>
      <c r="AK419" t="inlineStr"/>
      <c r="AL419" t="inlineStr"/>
      <c r="AM419" t="inlineStr"/>
      <c r="AN419" t="inlineStr"/>
      <c r="AO419" t="inlineStr"/>
      <c r="AP419" t="inlineStr"/>
      <c r="AQ419" t="inlineStr"/>
      <c r="AR419" t="inlineStr"/>
      <c r="AS419" t="inlineStr"/>
      <c r="AT419" t="inlineStr"/>
      <c r="AU419" t="inlineStr"/>
      <c r="AV419" t="inlineStr"/>
      <c r="AW419" t="inlineStr"/>
      <c r="AX419" t="inlineStr"/>
      <c r="AY419" t="inlineStr"/>
      <c r="AZ419" t="inlineStr"/>
      <c r="BA419" t="inlineStr"/>
      <c r="BB419" t="inlineStr"/>
      <c r="BC419" t="inlineStr"/>
      <c r="BD419" t="inlineStr"/>
      <c r="BE419" t="inlineStr"/>
      <c r="BF419" t="inlineStr"/>
      <c r="BG419" t="inlineStr"/>
      <c r="BH419" t="inlineStr"/>
      <c r="BI419" t="inlineStr"/>
    </row>
    <row r="420">
      <c r="A420" t="inlineStr">
        <is>
          <t>India</t>
        </is>
      </c>
      <c r="B420" t="inlineStr">
        <is>
          <t>Salt marsh</t>
        </is>
      </c>
      <c r="C420" t="inlineStr">
        <is>
          <t>Conservation</t>
        </is>
      </c>
      <c r="D420" t="inlineStr"/>
      <c r="E420" t="inlineStr">
        <is>
          <t>Large</t>
        </is>
      </c>
      <c r="F420" t="n">
        <v>8000</v>
      </c>
      <c r="G420" t="inlineStr">
        <is>
          <t>Opex breakeven</t>
        </is>
      </c>
      <c r="H420" t="n">
        <v>297769359.954299</v>
      </c>
      <c r="I420" t="inlineStr">
        <is>
          <t>IND</t>
        </is>
      </c>
      <c r="J420" t="n">
        <v>4000</v>
      </c>
      <c r="K420" t="inlineStr">
        <is>
          <t>India Salt marsh Conservation 8000</t>
        </is>
      </c>
      <c r="L420" t="inlineStr"/>
      <c r="M420" t="inlineStr"/>
      <c r="N420" t="inlineStr"/>
      <c r="O420" t="inlineStr"/>
      <c r="P420" t="inlineStr"/>
      <c r="Q420" t="inlineStr"/>
      <c r="R420" t="inlineStr"/>
      <c r="S420" t="inlineStr"/>
      <c r="T420" t="inlineStr"/>
      <c r="U420" t="inlineStr"/>
      <c r="V420" t="inlineStr"/>
      <c r="W420" t="inlineStr"/>
      <c r="X420" t="inlineStr"/>
      <c r="Y420" t="inlineStr"/>
      <c r="Z420" t="inlineStr"/>
      <c r="AA420" t="inlineStr"/>
      <c r="AB420" t="inlineStr"/>
      <c r="AC420" t="inlineStr"/>
      <c r="AD420" t="inlineStr"/>
      <c r="AE420" t="inlineStr"/>
      <c r="AF420" t="inlineStr"/>
      <c r="AG420" t="inlineStr"/>
      <c r="AH420" t="inlineStr"/>
      <c r="AI420" t="inlineStr"/>
      <c r="AJ420" t="inlineStr"/>
      <c r="AK420" t="inlineStr"/>
      <c r="AL420" t="inlineStr"/>
      <c r="AM420" t="inlineStr"/>
      <c r="AN420" t="inlineStr"/>
      <c r="AO420" t="inlineStr"/>
      <c r="AP420" t="inlineStr"/>
      <c r="AQ420" t="inlineStr"/>
      <c r="AR420" t="inlineStr"/>
      <c r="AS420" t="inlineStr"/>
      <c r="AT420" t="inlineStr"/>
      <c r="AU420" t="inlineStr"/>
      <c r="AV420" t="inlineStr"/>
      <c r="AW420" t="inlineStr"/>
      <c r="AX420" t="inlineStr"/>
      <c r="AY420" t="inlineStr"/>
      <c r="AZ420" t="inlineStr"/>
      <c r="BA420" t="inlineStr"/>
      <c r="BB420" t="inlineStr"/>
      <c r="BC420" t="inlineStr"/>
      <c r="BD420" t="inlineStr"/>
      <c r="BE420" t="inlineStr"/>
      <c r="BF420" t="inlineStr"/>
      <c r="BG420" t="inlineStr"/>
      <c r="BH420" t="inlineStr"/>
      <c r="BI420" t="inlineStr"/>
    </row>
    <row r="421">
      <c r="A421" t="inlineStr">
        <is>
          <t>India</t>
        </is>
      </c>
      <c r="B421" t="inlineStr">
        <is>
          <t>Salt marsh</t>
        </is>
      </c>
      <c r="C421" t="inlineStr">
        <is>
          <t>Conservation</t>
        </is>
      </c>
      <c r="D421" t="inlineStr"/>
      <c r="E421" t="inlineStr">
        <is>
          <t>Large</t>
        </is>
      </c>
      <c r="F421" t="n">
        <v>8000</v>
      </c>
      <c r="G421" t="inlineStr">
        <is>
          <t>Market price</t>
        </is>
      </c>
      <c r="H421" t="n">
        <v>297769359.954299</v>
      </c>
      <c r="I421" t="inlineStr">
        <is>
          <t>IND</t>
        </is>
      </c>
      <c r="J421" t="n">
        <v>4000</v>
      </c>
      <c r="K421" t="inlineStr">
        <is>
          <t>India Salt marsh Conservation 8000</t>
        </is>
      </c>
      <c r="L421" t="inlineStr"/>
      <c r="M421" t="inlineStr"/>
      <c r="N421" t="inlineStr"/>
      <c r="O421" t="inlineStr"/>
      <c r="P421" t="inlineStr"/>
      <c r="Q421" t="inlineStr"/>
      <c r="R421" t="inlineStr"/>
      <c r="S421" t="inlineStr"/>
      <c r="T421" t="inlineStr"/>
      <c r="U421" t="inlineStr"/>
      <c r="V421" t="inlineStr"/>
      <c r="W421" t="inlineStr"/>
      <c r="X421" t="inlineStr"/>
      <c r="Y421" t="inlineStr"/>
      <c r="Z421" t="inlineStr"/>
      <c r="AA421" t="inlineStr"/>
      <c r="AB421" t="inlineStr"/>
      <c r="AC421" t="inlineStr"/>
      <c r="AD421" t="inlineStr"/>
      <c r="AE421" t="inlineStr"/>
      <c r="AF421" t="inlineStr"/>
      <c r="AG421" t="inlineStr"/>
      <c r="AH421" t="inlineStr"/>
      <c r="AI421" t="inlineStr"/>
      <c r="AJ421" t="inlineStr"/>
      <c r="AK421" t="inlineStr"/>
      <c r="AL421" t="inlineStr"/>
      <c r="AM421" t="inlineStr"/>
      <c r="AN421" t="inlineStr"/>
      <c r="AO421" t="inlineStr"/>
      <c r="AP421" t="inlineStr"/>
      <c r="AQ421" t="inlineStr"/>
      <c r="AR421" t="inlineStr"/>
      <c r="AS421" t="inlineStr"/>
      <c r="AT421" t="inlineStr"/>
      <c r="AU421" t="inlineStr"/>
      <c r="AV421" t="inlineStr"/>
      <c r="AW421" t="inlineStr"/>
      <c r="AX421" t="inlineStr"/>
      <c r="AY421" t="inlineStr"/>
      <c r="AZ421" t="inlineStr"/>
      <c r="BA421" t="inlineStr"/>
      <c r="BB421" t="inlineStr"/>
      <c r="BC421" t="inlineStr"/>
      <c r="BD421" t="inlineStr"/>
      <c r="BE421" t="inlineStr"/>
      <c r="BF421" t="inlineStr"/>
      <c r="BG421" t="inlineStr"/>
      <c r="BH421" t="inlineStr"/>
      <c r="BI421" t="inlineStr"/>
    </row>
    <row r="422">
      <c r="A422" t="inlineStr">
        <is>
          <t>China</t>
        </is>
      </c>
      <c r="B422" t="inlineStr">
        <is>
          <t>Mangrove</t>
        </is>
      </c>
      <c r="C422" t="inlineStr">
        <is>
          <t>Restoration</t>
        </is>
      </c>
      <c r="D422" t="inlineStr">
        <is>
          <t>Planting</t>
        </is>
      </c>
      <c r="E422" t="inlineStr">
        <is>
          <t>Small</t>
        </is>
      </c>
      <c r="F422" t="n">
        <v>100</v>
      </c>
      <c r="G422" t="inlineStr">
        <is>
          <t>Opex breakeven</t>
        </is>
      </c>
      <c r="H422" t="n">
        <v>934894938.3876103</v>
      </c>
      <c r="I422" t="inlineStr">
        <is>
          <t>CHN</t>
        </is>
      </c>
      <c r="J422" t="n">
        <v>500</v>
      </c>
      <c r="K422" t="inlineStr">
        <is>
          <t>China Mangrove Restoration 100</t>
        </is>
      </c>
      <c r="L422" t="inlineStr"/>
      <c r="M422" t="inlineStr"/>
      <c r="N422" t="inlineStr"/>
      <c r="O422" t="inlineStr"/>
      <c r="P422" t="inlineStr"/>
      <c r="Q422" t="inlineStr"/>
      <c r="R422" t="inlineStr"/>
      <c r="S422" t="inlineStr"/>
      <c r="T422" t="inlineStr"/>
      <c r="U422" t="inlineStr"/>
      <c r="V422" t="inlineStr"/>
      <c r="W422" t="inlineStr"/>
      <c r="X422" t="inlineStr"/>
      <c r="Y422" t="inlineStr"/>
      <c r="Z422" t="inlineStr"/>
      <c r="AA422" t="inlineStr"/>
      <c r="AB422" t="inlineStr"/>
      <c r="AC422" t="inlineStr"/>
      <c r="AD422" t="inlineStr"/>
      <c r="AE422" t="inlineStr"/>
      <c r="AF422" t="inlineStr"/>
      <c r="AG422" t="inlineStr"/>
      <c r="AH422" t="inlineStr"/>
      <c r="AI422" t="inlineStr"/>
      <c r="AJ422" t="inlineStr"/>
      <c r="AK422" t="inlineStr"/>
      <c r="AL422" t="inlineStr"/>
      <c r="AM422" t="inlineStr"/>
      <c r="AN422" t="inlineStr"/>
      <c r="AO422" t="inlineStr"/>
      <c r="AP422" t="inlineStr"/>
      <c r="AQ422" t="inlineStr"/>
      <c r="AR422" t="inlineStr"/>
      <c r="AS422" t="inlineStr"/>
      <c r="AT422" t="inlineStr"/>
      <c r="AU422" t="inlineStr"/>
      <c r="AV422" t="inlineStr"/>
      <c r="AW422" t="inlineStr"/>
      <c r="AX422" t="inlineStr"/>
      <c r="AY422" t="inlineStr"/>
      <c r="AZ422" t="inlineStr"/>
      <c r="BA422" t="inlineStr"/>
      <c r="BB422" t="inlineStr"/>
      <c r="BC422" t="inlineStr"/>
      <c r="BD422" t="inlineStr"/>
      <c r="BE422" t="inlineStr"/>
      <c r="BF422" t="inlineStr"/>
      <c r="BG422" t="inlineStr"/>
      <c r="BH422" t="inlineStr"/>
      <c r="BI422" t="inlineStr"/>
    </row>
    <row r="423">
      <c r="A423" t="inlineStr">
        <is>
          <t>China</t>
        </is>
      </c>
      <c r="B423" t="inlineStr">
        <is>
          <t>Mangrove</t>
        </is>
      </c>
      <c r="C423" t="inlineStr">
        <is>
          <t>Restoration</t>
        </is>
      </c>
      <c r="D423" t="inlineStr">
        <is>
          <t>Hydrology</t>
        </is>
      </c>
      <c r="E423" t="inlineStr">
        <is>
          <t>Small</t>
        </is>
      </c>
      <c r="F423" t="n">
        <v>100</v>
      </c>
      <c r="G423" t="inlineStr">
        <is>
          <t>Opex breakeven</t>
        </is>
      </c>
      <c r="H423" t="n">
        <v>934894938.3876103</v>
      </c>
      <c r="I423" t="inlineStr">
        <is>
          <t>CHN</t>
        </is>
      </c>
      <c r="J423" t="n">
        <v>500</v>
      </c>
      <c r="K423" t="inlineStr">
        <is>
          <t>China Mangrove Restoration 100</t>
        </is>
      </c>
      <c r="L423" t="inlineStr"/>
      <c r="M423" t="inlineStr"/>
      <c r="N423" t="inlineStr"/>
      <c r="O423" t="inlineStr"/>
      <c r="P423" t="inlineStr"/>
      <c r="Q423" t="inlineStr"/>
      <c r="R423" t="inlineStr"/>
      <c r="S423" t="inlineStr"/>
      <c r="T423" t="inlineStr"/>
      <c r="U423" t="inlineStr"/>
      <c r="V423" t="inlineStr"/>
      <c r="W423" t="inlineStr"/>
      <c r="X423" t="inlineStr"/>
      <c r="Y423" t="inlineStr"/>
      <c r="Z423" t="inlineStr"/>
      <c r="AA423" t="inlineStr"/>
      <c r="AB423" t="inlineStr"/>
      <c r="AC423" t="inlineStr"/>
      <c r="AD423" t="inlineStr"/>
      <c r="AE423" t="inlineStr"/>
      <c r="AF423" t="inlineStr"/>
      <c r="AG423" t="inlineStr"/>
      <c r="AH423" t="inlineStr"/>
      <c r="AI423" t="inlineStr"/>
      <c r="AJ423" t="inlineStr"/>
      <c r="AK423" t="inlineStr"/>
      <c r="AL423" t="inlineStr"/>
      <c r="AM423" t="inlineStr"/>
      <c r="AN423" t="inlineStr"/>
      <c r="AO423" t="inlineStr"/>
      <c r="AP423" t="inlineStr"/>
      <c r="AQ423" t="inlineStr"/>
      <c r="AR423" t="inlineStr"/>
      <c r="AS423" t="inlineStr"/>
      <c r="AT423" t="inlineStr"/>
      <c r="AU423" t="inlineStr"/>
      <c r="AV423" t="inlineStr"/>
      <c r="AW423" t="inlineStr"/>
      <c r="AX423" t="inlineStr"/>
      <c r="AY423" t="inlineStr"/>
      <c r="AZ423" t="inlineStr"/>
      <c r="BA423" t="inlineStr"/>
      <c r="BB423" t="inlineStr"/>
      <c r="BC423" t="inlineStr"/>
      <c r="BD423" t="inlineStr"/>
      <c r="BE423" t="inlineStr"/>
      <c r="BF423" t="inlineStr"/>
      <c r="BG423" t="inlineStr"/>
      <c r="BH423" t="inlineStr"/>
      <c r="BI423" t="inlineStr"/>
    </row>
    <row r="424">
      <c r="A424" t="inlineStr">
        <is>
          <t>China</t>
        </is>
      </c>
      <c r="B424" t="inlineStr">
        <is>
          <t>Mangrove</t>
        </is>
      </c>
      <c r="C424" t="inlineStr">
        <is>
          <t>Restoration</t>
        </is>
      </c>
      <c r="D424" t="inlineStr">
        <is>
          <t>Planting</t>
        </is>
      </c>
      <c r="E424" t="inlineStr">
        <is>
          <t>Small</t>
        </is>
      </c>
      <c r="F424" t="n">
        <v>100</v>
      </c>
      <c r="G424" t="inlineStr">
        <is>
          <t>Market price</t>
        </is>
      </c>
      <c r="H424" t="n">
        <v>934894938.3876103</v>
      </c>
      <c r="I424" t="inlineStr">
        <is>
          <t>CHN</t>
        </is>
      </c>
      <c r="J424" t="n">
        <v>500</v>
      </c>
      <c r="K424" t="inlineStr">
        <is>
          <t>China Mangrove Restoration 100</t>
        </is>
      </c>
      <c r="L424" t="inlineStr"/>
      <c r="M424" t="inlineStr"/>
      <c r="N424" t="inlineStr"/>
      <c r="O424" t="inlineStr"/>
      <c r="P424" t="inlineStr"/>
      <c r="Q424" t="inlineStr"/>
      <c r="R424" t="inlineStr"/>
      <c r="S424" t="inlineStr"/>
      <c r="T424" t="inlineStr"/>
      <c r="U424" t="inlineStr"/>
      <c r="V424" t="inlineStr"/>
      <c r="W424" t="inlineStr"/>
      <c r="X424" t="inlineStr"/>
      <c r="Y424" t="inlineStr"/>
      <c r="Z424" t="inlineStr"/>
      <c r="AA424" t="inlineStr"/>
      <c r="AB424" t="inlineStr"/>
      <c r="AC424" t="inlineStr"/>
      <c r="AD424" t="inlineStr"/>
      <c r="AE424" t="inlineStr"/>
      <c r="AF424" t="inlineStr"/>
      <c r="AG424" t="inlineStr"/>
      <c r="AH424" t="inlineStr"/>
      <c r="AI424" t="inlineStr"/>
      <c r="AJ424" t="inlineStr"/>
      <c r="AK424" t="inlineStr"/>
      <c r="AL424" t="inlineStr"/>
      <c r="AM424" t="inlineStr"/>
      <c r="AN424" t="inlineStr"/>
      <c r="AO424" t="inlineStr"/>
      <c r="AP424" t="inlineStr"/>
      <c r="AQ424" t="inlineStr"/>
      <c r="AR424" t="inlineStr"/>
      <c r="AS424" t="inlineStr"/>
      <c r="AT424" t="inlineStr"/>
      <c r="AU424" t="inlineStr"/>
      <c r="AV424" t="inlineStr"/>
      <c r="AW424" t="inlineStr"/>
      <c r="AX424" t="inlineStr"/>
      <c r="AY424" t="inlineStr"/>
      <c r="AZ424" t="inlineStr"/>
      <c r="BA424" t="inlineStr"/>
      <c r="BB424" t="inlineStr"/>
      <c r="BC424" t="inlineStr"/>
      <c r="BD424" t="inlineStr"/>
      <c r="BE424" t="inlineStr"/>
      <c r="BF424" t="inlineStr"/>
      <c r="BG424" t="inlineStr"/>
      <c r="BH424" t="inlineStr"/>
      <c r="BI424" t="inlineStr"/>
    </row>
    <row r="425">
      <c r="A425" t="inlineStr">
        <is>
          <t>China</t>
        </is>
      </c>
      <c r="B425" t="inlineStr">
        <is>
          <t>Mangrove</t>
        </is>
      </c>
      <c r="C425" t="inlineStr">
        <is>
          <t>Restoration</t>
        </is>
      </c>
      <c r="D425" t="inlineStr">
        <is>
          <t>Hydrology</t>
        </is>
      </c>
      <c r="E425" t="inlineStr">
        <is>
          <t>Small</t>
        </is>
      </c>
      <c r="F425" t="n">
        <v>100</v>
      </c>
      <c r="G425" t="inlineStr">
        <is>
          <t>Market price</t>
        </is>
      </c>
      <c r="H425" t="n">
        <v>934894938.3876103</v>
      </c>
      <c r="I425" t="inlineStr">
        <is>
          <t>CHN</t>
        </is>
      </c>
      <c r="J425" t="n">
        <v>500</v>
      </c>
      <c r="K425" t="inlineStr">
        <is>
          <t>China Mangrove Restoration 100</t>
        </is>
      </c>
      <c r="L425" t="inlineStr"/>
      <c r="M425" t="inlineStr"/>
      <c r="N425" t="inlineStr"/>
      <c r="O425" t="inlineStr"/>
      <c r="P425" t="inlineStr"/>
      <c r="Q425" t="inlineStr"/>
      <c r="R425" t="inlineStr"/>
      <c r="S425" t="inlineStr"/>
      <c r="T425" t="inlineStr"/>
      <c r="U425" t="inlineStr"/>
      <c r="V425" t="inlineStr"/>
      <c r="W425" t="inlineStr"/>
      <c r="X425" t="inlineStr"/>
      <c r="Y425" t="inlineStr"/>
      <c r="Z425" t="inlineStr"/>
      <c r="AA425" t="inlineStr"/>
      <c r="AB425" t="inlineStr"/>
      <c r="AC425" t="inlineStr"/>
      <c r="AD425" t="inlineStr"/>
      <c r="AE425" t="inlineStr"/>
      <c r="AF425" t="inlineStr"/>
      <c r="AG425" t="inlineStr"/>
      <c r="AH425" t="inlineStr"/>
      <c r="AI425" t="inlineStr"/>
      <c r="AJ425" t="inlineStr"/>
      <c r="AK425" t="inlineStr"/>
      <c r="AL425" t="inlineStr"/>
      <c r="AM425" t="inlineStr"/>
      <c r="AN425" t="inlineStr"/>
      <c r="AO425" t="inlineStr"/>
      <c r="AP425" t="inlineStr"/>
      <c r="AQ425" t="inlineStr"/>
      <c r="AR425" t="inlineStr"/>
      <c r="AS425" t="inlineStr"/>
      <c r="AT425" t="inlineStr"/>
      <c r="AU425" t="inlineStr"/>
      <c r="AV425" t="inlineStr"/>
      <c r="AW425" t="inlineStr"/>
      <c r="AX425" t="inlineStr"/>
      <c r="AY425" t="inlineStr"/>
      <c r="AZ425" t="inlineStr"/>
      <c r="BA425" t="inlineStr"/>
      <c r="BB425" t="inlineStr"/>
      <c r="BC425" t="inlineStr"/>
      <c r="BD425" t="inlineStr"/>
      <c r="BE425" t="inlineStr"/>
      <c r="BF425" t="inlineStr"/>
      <c r="BG425" t="inlineStr"/>
      <c r="BH425" t="inlineStr"/>
      <c r="BI425" t="inlineStr"/>
    </row>
    <row r="426">
      <c r="A426" t="inlineStr">
        <is>
          <t>China</t>
        </is>
      </c>
      <c r="B426" t="inlineStr">
        <is>
          <t>Mangrove</t>
        </is>
      </c>
      <c r="C426" t="inlineStr">
        <is>
          <t>Restoration</t>
        </is>
      </c>
      <c r="D426" t="inlineStr">
        <is>
          <t>Planting</t>
        </is>
      </c>
      <c r="E426" t="inlineStr">
        <is>
          <t>Medium</t>
        </is>
      </c>
      <c r="F426" t="n">
        <v>500</v>
      </c>
      <c r="G426" t="inlineStr">
        <is>
          <t>Opex breakeven</t>
        </is>
      </c>
      <c r="H426" t="n">
        <v>934894938.3876103</v>
      </c>
      <c r="I426" t="inlineStr">
        <is>
          <t>CHN</t>
        </is>
      </c>
      <c r="J426" t="n">
        <v>500</v>
      </c>
      <c r="K426" t="inlineStr">
        <is>
          <t>China Mangrove Restoration 500</t>
        </is>
      </c>
      <c r="L426" t="inlineStr"/>
      <c r="M426" t="inlineStr"/>
      <c r="N426" t="inlineStr"/>
      <c r="O426" t="inlineStr"/>
      <c r="P426" t="inlineStr"/>
      <c r="Q426" t="inlineStr"/>
      <c r="R426" t="inlineStr"/>
      <c r="S426" t="inlineStr"/>
      <c r="T426" t="inlineStr"/>
      <c r="U426" t="inlineStr"/>
      <c r="V426" t="inlineStr"/>
      <c r="W426" t="inlineStr"/>
      <c r="X426" t="inlineStr"/>
      <c r="Y426" t="inlineStr"/>
      <c r="Z426" t="inlineStr"/>
      <c r="AA426" t="inlineStr"/>
      <c r="AB426" t="inlineStr"/>
      <c r="AC426" t="inlineStr"/>
      <c r="AD426" t="inlineStr"/>
      <c r="AE426" t="inlineStr"/>
      <c r="AF426" t="inlineStr"/>
      <c r="AG426" t="inlineStr"/>
      <c r="AH426" t="inlineStr"/>
      <c r="AI426" t="inlineStr"/>
      <c r="AJ426" t="inlineStr"/>
      <c r="AK426" t="inlineStr"/>
      <c r="AL426" t="inlineStr"/>
      <c r="AM426" t="inlineStr"/>
      <c r="AN426" t="inlineStr"/>
      <c r="AO426" t="inlineStr"/>
      <c r="AP426" t="inlineStr"/>
      <c r="AQ426" t="inlineStr"/>
      <c r="AR426" t="inlineStr"/>
      <c r="AS426" t="inlineStr"/>
      <c r="AT426" t="inlineStr"/>
      <c r="AU426" t="inlineStr"/>
      <c r="AV426" t="inlineStr"/>
      <c r="AW426" t="inlineStr"/>
      <c r="AX426" t="inlineStr"/>
      <c r="AY426" t="inlineStr"/>
      <c r="AZ426" t="inlineStr"/>
      <c r="BA426" t="inlineStr"/>
      <c r="BB426" t="inlineStr"/>
      <c r="BC426" t="inlineStr"/>
      <c r="BD426" t="inlineStr"/>
      <c r="BE426" t="inlineStr"/>
      <c r="BF426" t="inlineStr"/>
      <c r="BG426" t="inlineStr"/>
      <c r="BH426" t="inlineStr"/>
      <c r="BI426" t="inlineStr"/>
    </row>
    <row r="427">
      <c r="A427" t="inlineStr">
        <is>
          <t>China</t>
        </is>
      </c>
      <c r="B427" t="inlineStr">
        <is>
          <t>Mangrove</t>
        </is>
      </c>
      <c r="C427" t="inlineStr">
        <is>
          <t>Restoration</t>
        </is>
      </c>
      <c r="D427" t="inlineStr">
        <is>
          <t>Hydrology</t>
        </is>
      </c>
      <c r="E427" t="inlineStr">
        <is>
          <t>Medium</t>
        </is>
      </c>
      <c r="F427" t="n">
        <v>500</v>
      </c>
      <c r="G427" t="inlineStr">
        <is>
          <t>Opex breakeven</t>
        </is>
      </c>
      <c r="H427" t="n">
        <v>934894938.3876103</v>
      </c>
      <c r="I427" t="inlineStr">
        <is>
          <t>CHN</t>
        </is>
      </c>
      <c r="J427" t="n">
        <v>500</v>
      </c>
      <c r="K427" t="inlineStr">
        <is>
          <t>China Mangrove Restoration 500</t>
        </is>
      </c>
      <c r="L427" t="inlineStr"/>
      <c r="M427" t="inlineStr"/>
      <c r="N427" t="inlineStr"/>
      <c r="O427" t="inlineStr"/>
      <c r="P427" t="inlineStr"/>
      <c r="Q427" t="inlineStr"/>
      <c r="R427" t="inlineStr"/>
      <c r="S427" t="inlineStr"/>
      <c r="T427" t="inlineStr"/>
      <c r="U427" t="inlineStr"/>
      <c r="V427" t="inlineStr"/>
      <c r="W427" t="inlineStr"/>
      <c r="X427" t="inlineStr"/>
      <c r="Y427" t="inlineStr"/>
      <c r="Z427" t="inlineStr"/>
      <c r="AA427" t="inlineStr"/>
      <c r="AB427" t="inlineStr"/>
      <c r="AC427" t="inlineStr"/>
      <c r="AD427" t="inlineStr"/>
      <c r="AE427" t="inlineStr"/>
      <c r="AF427" t="inlineStr"/>
      <c r="AG427" t="inlineStr"/>
      <c r="AH427" t="inlineStr"/>
      <c r="AI427" t="inlineStr"/>
      <c r="AJ427" t="inlineStr"/>
      <c r="AK427" t="inlineStr"/>
      <c r="AL427" t="inlineStr"/>
      <c r="AM427" t="inlineStr"/>
      <c r="AN427" t="inlineStr"/>
      <c r="AO427" t="inlineStr"/>
      <c r="AP427" t="inlineStr"/>
      <c r="AQ427" t="inlineStr"/>
      <c r="AR427" t="inlineStr"/>
      <c r="AS427" t="inlineStr"/>
      <c r="AT427" t="inlineStr"/>
      <c r="AU427" t="inlineStr"/>
      <c r="AV427" t="inlineStr"/>
      <c r="AW427" t="inlineStr"/>
      <c r="AX427" t="inlineStr"/>
      <c r="AY427" t="inlineStr"/>
      <c r="AZ427" t="inlineStr"/>
      <c r="BA427" t="inlineStr"/>
      <c r="BB427" t="inlineStr"/>
      <c r="BC427" t="inlineStr"/>
      <c r="BD427" t="inlineStr"/>
      <c r="BE427" t="inlineStr"/>
      <c r="BF427" t="inlineStr"/>
      <c r="BG427" t="inlineStr"/>
      <c r="BH427" t="inlineStr"/>
      <c r="BI427" t="inlineStr"/>
    </row>
    <row r="428">
      <c r="A428" t="inlineStr">
        <is>
          <t>China</t>
        </is>
      </c>
      <c r="B428" t="inlineStr">
        <is>
          <t>Mangrove</t>
        </is>
      </c>
      <c r="C428" t="inlineStr">
        <is>
          <t>Restoration</t>
        </is>
      </c>
      <c r="D428" t="inlineStr">
        <is>
          <t>Planting</t>
        </is>
      </c>
      <c r="E428" t="inlineStr">
        <is>
          <t>Medium</t>
        </is>
      </c>
      <c r="F428" t="n">
        <v>500</v>
      </c>
      <c r="G428" t="inlineStr">
        <is>
          <t>Market price</t>
        </is>
      </c>
      <c r="H428" t="n">
        <v>934894938.3876103</v>
      </c>
      <c r="I428" t="inlineStr">
        <is>
          <t>CHN</t>
        </is>
      </c>
      <c r="J428" t="n">
        <v>500</v>
      </c>
      <c r="K428" t="inlineStr">
        <is>
          <t>China Mangrove Restoration 500</t>
        </is>
      </c>
      <c r="L428" t="inlineStr"/>
      <c r="M428" t="inlineStr"/>
      <c r="N428" t="inlineStr"/>
      <c r="O428" t="inlineStr"/>
      <c r="P428" t="inlineStr"/>
      <c r="Q428" t="inlineStr"/>
      <c r="R428" t="inlineStr"/>
      <c r="S428" t="inlineStr"/>
      <c r="T428" t="inlineStr"/>
      <c r="U428" t="inlineStr"/>
      <c r="V428" t="inlineStr"/>
      <c r="W428" t="inlineStr"/>
      <c r="X428" t="inlineStr"/>
      <c r="Y428" t="inlineStr"/>
      <c r="Z428" t="inlineStr"/>
      <c r="AA428" t="inlineStr"/>
      <c r="AB428" t="inlineStr"/>
      <c r="AC428" t="inlineStr"/>
      <c r="AD428" t="inlineStr"/>
      <c r="AE428" t="inlineStr"/>
      <c r="AF428" t="inlineStr"/>
      <c r="AG428" t="inlineStr"/>
      <c r="AH428" t="inlineStr"/>
      <c r="AI428" t="inlineStr"/>
      <c r="AJ428" t="inlineStr"/>
      <c r="AK428" t="inlineStr"/>
      <c r="AL428" t="inlineStr"/>
      <c r="AM428" t="inlineStr"/>
      <c r="AN428" t="inlineStr"/>
      <c r="AO428" t="inlineStr"/>
      <c r="AP428" t="inlineStr"/>
      <c r="AQ428" t="inlineStr"/>
      <c r="AR428" t="inlineStr"/>
      <c r="AS428" t="inlineStr"/>
      <c r="AT428" t="inlineStr"/>
      <c r="AU428" t="inlineStr"/>
      <c r="AV428" t="inlineStr"/>
      <c r="AW428" t="inlineStr"/>
      <c r="AX428" t="inlineStr"/>
      <c r="AY428" t="inlineStr"/>
      <c r="AZ428" t="inlineStr"/>
      <c r="BA428" t="inlineStr"/>
      <c r="BB428" t="inlineStr"/>
      <c r="BC428" t="inlineStr"/>
      <c r="BD428" t="inlineStr"/>
      <c r="BE428" t="inlineStr"/>
      <c r="BF428" t="inlineStr"/>
      <c r="BG428" t="inlineStr"/>
      <c r="BH428" t="inlineStr"/>
      <c r="BI428" t="inlineStr"/>
    </row>
    <row r="429">
      <c r="A429" t="inlineStr">
        <is>
          <t>China</t>
        </is>
      </c>
      <c r="B429" t="inlineStr">
        <is>
          <t>Mangrove</t>
        </is>
      </c>
      <c r="C429" t="inlineStr">
        <is>
          <t>Restoration</t>
        </is>
      </c>
      <c r="D429" t="inlineStr">
        <is>
          <t>Hydrology</t>
        </is>
      </c>
      <c r="E429" t="inlineStr">
        <is>
          <t>Medium</t>
        </is>
      </c>
      <c r="F429" t="n">
        <v>500</v>
      </c>
      <c r="G429" t="inlineStr">
        <is>
          <t>Market price</t>
        </is>
      </c>
      <c r="H429" t="n">
        <v>934894938.3876103</v>
      </c>
      <c r="I429" t="inlineStr">
        <is>
          <t>CHN</t>
        </is>
      </c>
      <c r="J429" t="n">
        <v>500</v>
      </c>
      <c r="K429" t="inlineStr">
        <is>
          <t>China Mangrove Restoration 500</t>
        </is>
      </c>
      <c r="L429" t="inlineStr"/>
      <c r="M429" t="inlineStr"/>
      <c r="N429" t="inlineStr"/>
      <c r="O429" t="inlineStr"/>
      <c r="P429" t="inlineStr"/>
      <c r="Q429" t="inlineStr"/>
      <c r="R429" t="inlineStr"/>
      <c r="S429" t="inlineStr"/>
      <c r="T429" t="inlineStr"/>
      <c r="U429" t="inlineStr"/>
      <c r="V429" t="inlineStr"/>
      <c r="W429" t="inlineStr"/>
      <c r="X429" t="inlineStr"/>
      <c r="Y429" t="inlineStr"/>
      <c r="Z429" t="inlineStr"/>
      <c r="AA429" t="inlineStr"/>
      <c r="AB429" t="inlineStr"/>
      <c r="AC429" t="inlineStr"/>
      <c r="AD429" t="inlineStr"/>
      <c r="AE429" t="inlineStr"/>
      <c r="AF429" t="inlineStr"/>
      <c r="AG429" t="inlineStr"/>
      <c r="AH429" t="inlineStr"/>
      <c r="AI429" t="inlineStr"/>
      <c r="AJ429" t="inlineStr"/>
      <c r="AK429" t="inlineStr"/>
      <c r="AL429" t="inlineStr"/>
      <c r="AM429" t="inlineStr"/>
      <c r="AN429" t="inlineStr"/>
      <c r="AO429" t="inlineStr"/>
      <c r="AP429" t="inlineStr"/>
      <c r="AQ429" t="inlineStr"/>
      <c r="AR429" t="inlineStr"/>
      <c r="AS429" t="inlineStr"/>
      <c r="AT429" t="inlineStr"/>
      <c r="AU429" t="inlineStr"/>
      <c r="AV429" t="inlineStr"/>
      <c r="AW429" t="inlineStr"/>
      <c r="AX429" t="inlineStr"/>
      <c r="AY429" t="inlineStr"/>
      <c r="AZ429" t="inlineStr"/>
      <c r="BA429" t="inlineStr"/>
      <c r="BB429" t="inlineStr"/>
      <c r="BC429" t="inlineStr"/>
      <c r="BD429" t="inlineStr"/>
      <c r="BE429" t="inlineStr"/>
      <c r="BF429" t="inlineStr"/>
      <c r="BG429" t="inlineStr"/>
      <c r="BH429" t="inlineStr"/>
      <c r="BI429" t="inlineStr"/>
    </row>
    <row r="430">
      <c r="A430" t="inlineStr">
        <is>
          <t>China</t>
        </is>
      </c>
      <c r="B430" t="inlineStr">
        <is>
          <t>Mangrove</t>
        </is>
      </c>
      <c r="C430" t="inlineStr">
        <is>
          <t>Restoration</t>
        </is>
      </c>
      <c r="D430" t="inlineStr">
        <is>
          <t>Planting</t>
        </is>
      </c>
      <c r="E430" t="inlineStr">
        <is>
          <t>Large</t>
        </is>
      </c>
      <c r="F430" t="n">
        <v>1000</v>
      </c>
      <c r="G430" t="inlineStr">
        <is>
          <t>Opex breakeven</t>
        </is>
      </c>
      <c r="H430" t="n">
        <v>934894938.3876103</v>
      </c>
      <c r="I430" t="inlineStr">
        <is>
          <t>CHN</t>
        </is>
      </c>
      <c r="J430" t="n">
        <v>500</v>
      </c>
      <c r="K430" t="inlineStr">
        <is>
          <t>China Mangrove Restoration 1000</t>
        </is>
      </c>
      <c r="L430" t="inlineStr"/>
      <c r="M430" t="inlineStr"/>
      <c r="N430" t="inlineStr"/>
      <c r="O430" t="inlineStr"/>
      <c r="P430" t="inlineStr"/>
      <c r="Q430" t="inlineStr"/>
      <c r="R430" t="inlineStr"/>
      <c r="S430" t="inlineStr"/>
      <c r="T430" t="inlineStr"/>
      <c r="U430" t="inlineStr"/>
      <c r="V430" t="inlineStr"/>
      <c r="W430" t="inlineStr"/>
      <c r="X430" t="inlineStr"/>
      <c r="Y430" t="inlineStr"/>
      <c r="Z430" t="inlineStr"/>
      <c r="AA430" t="inlineStr"/>
      <c r="AB430" t="inlineStr"/>
      <c r="AC430" t="inlineStr"/>
      <c r="AD430" t="inlineStr"/>
      <c r="AE430" t="inlineStr"/>
      <c r="AF430" t="inlineStr"/>
      <c r="AG430" t="inlineStr"/>
      <c r="AH430" t="inlineStr"/>
      <c r="AI430" t="inlineStr"/>
      <c r="AJ430" t="inlineStr"/>
      <c r="AK430" t="inlineStr"/>
      <c r="AL430" t="inlineStr"/>
      <c r="AM430" t="inlineStr"/>
      <c r="AN430" t="inlineStr"/>
      <c r="AO430" t="inlineStr"/>
      <c r="AP430" t="inlineStr"/>
      <c r="AQ430" t="inlineStr"/>
      <c r="AR430" t="inlineStr"/>
      <c r="AS430" t="inlineStr"/>
      <c r="AT430" t="inlineStr"/>
      <c r="AU430" t="inlineStr"/>
      <c r="AV430" t="inlineStr"/>
      <c r="AW430" t="inlineStr"/>
      <c r="AX430" t="inlineStr"/>
      <c r="AY430" t="inlineStr"/>
      <c r="AZ430" t="inlineStr"/>
      <c r="BA430" t="inlineStr"/>
      <c r="BB430" t="inlineStr"/>
      <c r="BC430" t="inlineStr"/>
      <c r="BD430" t="inlineStr"/>
      <c r="BE430" t="inlineStr"/>
      <c r="BF430" t="inlineStr"/>
      <c r="BG430" t="inlineStr"/>
      <c r="BH430" t="inlineStr"/>
      <c r="BI430" t="inlineStr"/>
    </row>
    <row r="431">
      <c r="A431" t="inlineStr">
        <is>
          <t>China</t>
        </is>
      </c>
      <c r="B431" t="inlineStr">
        <is>
          <t>Mangrove</t>
        </is>
      </c>
      <c r="C431" t="inlineStr">
        <is>
          <t>Restoration</t>
        </is>
      </c>
      <c r="D431" t="inlineStr">
        <is>
          <t>Hydrology</t>
        </is>
      </c>
      <c r="E431" t="inlineStr">
        <is>
          <t>Large</t>
        </is>
      </c>
      <c r="F431" t="n">
        <v>1000</v>
      </c>
      <c r="G431" t="inlineStr">
        <is>
          <t>Opex breakeven</t>
        </is>
      </c>
      <c r="H431" t="n">
        <v>934894938.3876103</v>
      </c>
      <c r="I431" t="inlineStr">
        <is>
          <t>CHN</t>
        </is>
      </c>
      <c r="J431" t="n">
        <v>500</v>
      </c>
      <c r="K431" t="inlineStr">
        <is>
          <t>China Mangrove Restoration 1000</t>
        </is>
      </c>
      <c r="L431" t="inlineStr"/>
      <c r="M431" t="inlineStr"/>
      <c r="N431" t="inlineStr"/>
      <c r="O431" t="inlineStr"/>
      <c r="P431" t="inlineStr"/>
      <c r="Q431" t="inlineStr"/>
      <c r="R431" t="inlineStr"/>
      <c r="S431" t="inlineStr"/>
      <c r="T431" t="inlineStr"/>
      <c r="U431" t="inlineStr"/>
      <c r="V431" t="inlineStr"/>
      <c r="W431" t="inlineStr"/>
      <c r="X431" t="inlineStr"/>
      <c r="Y431" t="inlineStr"/>
      <c r="Z431" t="inlineStr"/>
      <c r="AA431" t="inlineStr"/>
      <c r="AB431" t="inlineStr"/>
      <c r="AC431" t="inlineStr"/>
      <c r="AD431" t="inlineStr"/>
      <c r="AE431" t="inlineStr"/>
      <c r="AF431" t="inlineStr"/>
      <c r="AG431" t="inlineStr"/>
      <c r="AH431" t="inlineStr"/>
      <c r="AI431" t="inlineStr"/>
      <c r="AJ431" t="inlineStr"/>
      <c r="AK431" t="inlineStr"/>
      <c r="AL431" t="inlineStr"/>
      <c r="AM431" t="inlineStr"/>
      <c r="AN431" t="inlineStr"/>
      <c r="AO431" t="inlineStr"/>
      <c r="AP431" t="inlineStr"/>
      <c r="AQ431" t="inlineStr"/>
      <c r="AR431" t="inlineStr"/>
      <c r="AS431" t="inlineStr"/>
      <c r="AT431" t="inlineStr"/>
      <c r="AU431" t="inlineStr"/>
      <c r="AV431" t="inlineStr"/>
      <c r="AW431" t="inlineStr"/>
      <c r="AX431" t="inlineStr"/>
      <c r="AY431" t="inlineStr"/>
      <c r="AZ431" t="inlineStr"/>
      <c r="BA431" t="inlineStr"/>
      <c r="BB431" t="inlineStr"/>
      <c r="BC431" t="inlineStr"/>
      <c r="BD431" t="inlineStr"/>
      <c r="BE431" t="inlineStr"/>
      <c r="BF431" t="inlineStr"/>
      <c r="BG431" t="inlineStr"/>
      <c r="BH431" t="inlineStr"/>
      <c r="BI431" t="inlineStr"/>
    </row>
    <row r="432">
      <c r="A432" t="inlineStr">
        <is>
          <t>China</t>
        </is>
      </c>
      <c r="B432" t="inlineStr">
        <is>
          <t>Mangrove</t>
        </is>
      </c>
      <c r="C432" t="inlineStr">
        <is>
          <t>Restoration</t>
        </is>
      </c>
      <c r="D432" t="inlineStr">
        <is>
          <t>Planting</t>
        </is>
      </c>
      <c r="E432" t="inlineStr">
        <is>
          <t>Large</t>
        </is>
      </c>
      <c r="F432" t="n">
        <v>1000</v>
      </c>
      <c r="G432" t="inlineStr">
        <is>
          <t>Market price</t>
        </is>
      </c>
      <c r="H432" t="n">
        <v>934894938.3876103</v>
      </c>
      <c r="I432" t="inlineStr">
        <is>
          <t>CHN</t>
        </is>
      </c>
      <c r="J432" t="n">
        <v>500</v>
      </c>
      <c r="K432" t="inlineStr">
        <is>
          <t>China Mangrove Restoration 1000</t>
        </is>
      </c>
      <c r="L432" t="inlineStr"/>
      <c r="M432" t="inlineStr"/>
      <c r="N432" t="inlineStr"/>
      <c r="O432" t="inlineStr"/>
      <c r="P432" t="inlineStr"/>
      <c r="Q432" t="inlineStr"/>
      <c r="R432" t="inlineStr"/>
      <c r="S432" t="inlineStr"/>
      <c r="T432" t="inlineStr"/>
      <c r="U432" t="inlineStr"/>
      <c r="V432" t="inlineStr"/>
      <c r="W432" t="inlineStr"/>
      <c r="X432" t="inlineStr"/>
      <c r="Y432" t="inlineStr"/>
      <c r="Z432" t="inlineStr"/>
      <c r="AA432" t="inlineStr"/>
      <c r="AB432" t="inlineStr"/>
      <c r="AC432" t="inlineStr"/>
      <c r="AD432" t="inlineStr"/>
      <c r="AE432" t="inlineStr"/>
      <c r="AF432" t="inlineStr"/>
      <c r="AG432" t="inlineStr"/>
      <c r="AH432" t="inlineStr"/>
      <c r="AI432" t="inlineStr"/>
      <c r="AJ432" t="inlineStr"/>
      <c r="AK432" t="inlineStr"/>
      <c r="AL432" t="inlineStr"/>
      <c r="AM432" t="inlineStr"/>
      <c r="AN432" t="inlineStr"/>
      <c r="AO432" t="inlineStr"/>
      <c r="AP432" t="inlineStr"/>
      <c r="AQ432" t="inlineStr"/>
      <c r="AR432" t="inlineStr"/>
      <c r="AS432" t="inlineStr"/>
      <c r="AT432" t="inlineStr"/>
      <c r="AU432" t="inlineStr"/>
      <c r="AV432" t="inlineStr"/>
      <c r="AW432" t="inlineStr"/>
      <c r="AX432" t="inlineStr"/>
      <c r="AY432" t="inlineStr"/>
      <c r="AZ432" t="inlineStr"/>
      <c r="BA432" t="inlineStr"/>
      <c r="BB432" t="inlineStr"/>
      <c r="BC432" t="inlineStr"/>
      <c r="BD432" t="inlineStr"/>
      <c r="BE432" t="inlineStr"/>
      <c r="BF432" t="inlineStr"/>
      <c r="BG432" t="inlineStr"/>
      <c r="BH432" t="inlineStr"/>
      <c r="BI432" t="inlineStr"/>
    </row>
    <row r="433">
      <c r="A433" t="inlineStr">
        <is>
          <t>China</t>
        </is>
      </c>
      <c r="B433" t="inlineStr">
        <is>
          <t>Mangrove</t>
        </is>
      </c>
      <c r="C433" t="inlineStr">
        <is>
          <t>Restoration</t>
        </is>
      </c>
      <c r="D433" t="inlineStr">
        <is>
          <t>Hydrology</t>
        </is>
      </c>
      <c r="E433" t="inlineStr">
        <is>
          <t>Large</t>
        </is>
      </c>
      <c r="F433" t="n">
        <v>1000</v>
      </c>
      <c r="G433" t="inlineStr">
        <is>
          <t>Market price</t>
        </is>
      </c>
      <c r="H433" t="n">
        <v>934894938.3876103</v>
      </c>
      <c r="I433" t="inlineStr">
        <is>
          <t>CHN</t>
        </is>
      </c>
      <c r="J433" t="n">
        <v>500</v>
      </c>
      <c r="K433" t="inlineStr">
        <is>
          <t>China Mangrove Restoration 1000</t>
        </is>
      </c>
      <c r="L433" t="inlineStr"/>
      <c r="M433" t="inlineStr"/>
      <c r="N433" t="inlineStr"/>
      <c r="O433" t="inlineStr"/>
      <c r="P433" t="inlineStr"/>
      <c r="Q433" t="inlineStr"/>
      <c r="R433" t="inlineStr"/>
      <c r="S433" t="inlineStr"/>
      <c r="T433" t="inlineStr"/>
      <c r="U433" t="inlineStr"/>
      <c r="V433" t="inlineStr"/>
      <c r="W433" t="inlineStr"/>
      <c r="X433" t="inlineStr"/>
      <c r="Y433" t="inlineStr"/>
      <c r="Z433" t="inlineStr"/>
      <c r="AA433" t="inlineStr"/>
      <c r="AB433" t="inlineStr"/>
      <c r="AC433" t="inlineStr"/>
      <c r="AD433" t="inlineStr"/>
      <c r="AE433" t="inlineStr"/>
      <c r="AF433" t="inlineStr"/>
      <c r="AG433" t="inlineStr"/>
      <c r="AH433" t="inlineStr"/>
      <c r="AI433" t="inlineStr"/>
      <c r="AJ433" t="inlineStr"/>
      <c r="AK433" t="inlineStr"/>
      <c r="AL433" t="inlineStr"/>
      <c r="AM433" t="inlineStr"/>
      <c r="AN433" t="inlineStr"/>
      <c r="AO433" t="inlineStr"/>
      <c r="AP433" t="inlineStr"/>
      <c r="AQ433" t="inlineStr"/>
      <c r="AR433" t="inlineStr"/>
      <c r="AS433" t="inlineStr"/>
      <c r="AT433" t="inlineStr"/>
      <c r="AU433" t="inlineStr"/>
      <c r="AV433" t="inlineStr"/>
      <c r="AW433" t="inlineStr"/>
      <c r="AX433" t="inlineStr"/>
      <c r="AY433" t="inlineStr"/>
      <c r="AZ433" t="inlineStr"/>
      <c r="BA433" t="inlineStr"/>
      <c r="BB433" t="inlineStr"/>
      <c r="BC433" t="inlineStr"/>
      <c r="BD433" t="inlineStr"/>
      <c r="BE433" t="inlineStr"/>
      <c r="BF433" t="inlineStr"/>
      <c r="BG433" t="inlineStr"/>
      <c r="BH433" t="inlineStr"/>
      <c r="BI433" t="inlineStr"/>
    </row>
    <row r="434">
      <c r="A434" t="inlineStr">
        <is>
          <t>China</t>
        </is>
      </c>
      <c r="B434" t="inlineStr">
        <is>
          <t>Mangrove</t>
        </is>
      </c>
      <c r="C434" t="inlineStr">
        <is>
          <t>Conservation</t>
        </is>
      </c>
      <c r="D434" t="inlineStr"/>
      <c r="E434" t="inlineStr">
        <is>
          <t>Small</t>
        </is>
      </c>
      <c r="F434" t="n">
        <v>4000</v>
      </c>
      <c r="G434" t="inlineStr">
        <is>
          <t>Opex breakeven</t>
        </is>
      </c>
      <c r="H434" t="n">
        <v>934894938.3876103</v>
      </c>
      <c r="I434" t="inlineStr">
        <is>
          <t>CHN</t>
        </is>
      </c>
      <c r="J434" t="n">
        <v>20000</v>
      </c>
      <c r="K434" t="inlineStr">
        <is>
          <t>China Mangrove Conservation 4000</t>
        </is>
      </c>
      <c r="L434" t="inlineStr"/>
      <c r="M434" t="inlineStr"/>
      <c r="N434" t="inlineStr"/>
      <c r="O434" t="inlineStr"/>
      <c r="P434" t="inlineStr"/>
      <c r="Q434" t="inlineStr"/>
      <c r="R434" t="inlineStr"/>
      <c r="S434" t="inlineStr"/>
      <c r="T434" t="inlineStr"/>
      <c r="U434" t="inlineStr"/>
      <c r="V434" t="inlineStr"/>
      <c r="W434" t="inlineStr"/>
      <c r="X434" t="inlineStr"/>
      <c r="Y434" t="inlineStr"/>
      <c r="Z434" t="inlineStr"/>
      <c r="AA434" t="inlineStr"/>
      <c r="AB434" t="inlineStr"/>
      <c r="AC434" t="inlineStr"/>
      <c r="AD434" t="inlineStr"/>
      <c r="AE434" t="inlineStr"/>
      <c r="AF434" t="inlineStr"/>
      <c r="AG434" t="inlineStr"/>
      <c r="AH434" t="inlineStr"/>
      <c r="AI434" t="inlineStr"/>
      <c r="AJ434" t="inlineStr"/>
      <c r="AK434" t="inlineStr"/>
      <c r="AL434" t="inlineStr"/>
      <c r="AM434" t="inlineStr"/>
      <c r="AN434" t="inlineStr"/>
      <c r="AO434" t="inlineStr"/>
      <c r="AP434" t="inlineStr"/>
      <c r="AQ434" t="inlineStr"/>
      <c r="AR434" t="inlineStr"/>
      <c r="AS434" t="inlineStr"/>
      <c r="AT434" t="inlineStr"/>
      <c r="AU434" t="inlineStr"/>
      <c r="AV434" t="inlineStr"/>
      <c r="AW434" t="inlineStr"/>
      <c r="AX434" t="inlineStr"/>
      <c r="AY434" t="inlineStr"/>
      <c r="AZ434" t="inlineStr"/>
      <c r="BA434" t="inlineStr"/>
      <c r="BB434" t="inlineStr"/>
      <c r="BC434" t="inlineStr"/>
      <c r="BD434" t="inlineStr"/>
      <c r="BE434" t="inlineStr"/>
      <c r="BF434" t="inlineStr"/>
      <c r="BG434" t="inlineStr"/>
      <c r="BH434" t="inlineStr"/>
      <c r="BI434" t="inlineStr"/>
    </row>
    <row r="435">
      <c r="A435" t="inlineStr">
        <is>
          <t>China</t>
        </is>
      </c>
      <c r="B435" t="inlineStr">
        <is>
          <t>Mangrove</t>
        </is>
      </c>
      <c r="C435" t="inlineStr">
        <is>
          <t>Conservation</t>
        </is>
      </c>
      <c r="D435" t="inlineStr"/>
      <c r="E435" t="inlineStr">
        <is>
          <t>Small</t>
        </is>
      </c>
      <c r="F435" t="n">
        <v>4000</v>
      </c>
      <c r="G435" t="inlineStr">
        <is>
          <t>Market price</t>
        </is>
      </c>
      <c r="H435" t="n">
        <v>934894938.3876103</v>
      </c>
      <c r="I435" t="inlineStr">
        <is>
          <t>CHN</t>
        </is>
      </c>
      <c r="J435" t="n">
        <v>20000</v>
      </c>
      <c r="K435" t="inlineStr">
        <is>
          <t>China Mangrove Conservation 4000</t>
        </is>
      </c>
      <c r="L435" t="inlineStr"/>
      <c r="M435" t="inlineStr"/>
      <c r="N435" t="inlineStr"/>
      <c r="O435" t="inlineStr"/>
      <c r="P435" t="inlineStr"/>
      <c r="Q435" t="inlineStr"/>
      <c r="R435" t="inlineStr"/>
      <c r="S435" t="inlineStr"/>
      <c r="T435" t="inlineStr"/>
      <c r="U435" t="inlineStr"/>
      <c r="V435" t="inlineStr"/>
      <c r="W435" t="inlineStr"/>
      <c r="X435" t="inlineStr"/>
      <c r="Y435" t="inlineStr"/>
      <c r="Z435" t="inlineStr"/>
      <c r="AA435" t="inlineStr"/>
      <c r="AB435" t="inlineStr"/>
      <c r="AC435" t="inlineStr"/>
      <c r="AD435" t="inlineStr"/>
      <c r="AE435" t="inlineStr"/>
      <c r="AF435" t="inlineStr"/>
      <c r="AG435" t="inlineStr"/>
      <c r="AH435" t="inlineStr"/>
      <c r="AI435" t="inlineStr"/>
      <c r="AJ435" t="inlineStr"/>
      <c r="AK435" t="inlineStr"/>
      <c r="AL435" t="inlineStr"/>
      <c r="AM435" t="inlineStr"/>
      <c r="AN435" t="inlineStr"/>
      <c r="AO435" t="inlineStr"/>
      <c r="AP435" t="inlineStr"/>
      <c r="AQ435" t="inlineStr"/>
      <c r="AR435" t="inlineStr"/>
      <c r="AS435" t="inlineStr"/>
      <c r="AT435" t="inlineStr"/>
      <c r="AU435" t="inlineStr"/>
      <c r="AV435" t="inlineStr"/>
      <c r="AW435" t="inlineStr"/>
      <c r="AX435" t="inlineStr"/>
      <c r="AY435" t="inlineStr"/>
      <c r="AZ435" t="inlineStr"/>
      <c r="BA435" t="inlineStr"/>
      <c r="BB435" t="inlineStr"/>
      <c r="BC435" t="inlineStr"/>
      <c r="BD435" t="inlineStr"/>
      <c r="BE435" t="inlineStr"/>
      <c r="BF435" t="inlineStr"/>
      <c r="BG435" t="inlineStr"/>
      <c r="BH435" t="inlineStr"/>
      <c r="BI435" t="inlineStr"/>
    </row>
    <row r="436">
      <c r="A436" t="inlineStr">
        <is>
          <t>China</t>
        </is>
      </c>
      <c r="B436" t="inlineStr">
        <is>
          <t>Mangrove</t>
        </is>
      </c>
      <c r="C436" t="inlineStr">
        <is>
          <t>Conservation</t>
        </is>
      </c>
      <c r="D436" t="inlineStr"/>
      <c r="E436" t="inlineStr">
        <is>
          <t>Medium</t>
        </is>
      </c>
      <c r="F436" t="n">
        <v>20000</v>
      </c>
      <c r="G436" t="inlineStr">
        <is>
          <t>Opex breakeven</t>
        </is>
      </c>
      <c r="H436" t="n">
        <v>934894938.3876103</v>
      </c>
      <c r="I436" t="inlineStr">
        <is>
          <t>CHN</t>
        </is>
      </c>
      <c r="J436" t="n">
        <v>20000</v>
      </c>
      <c r="K436" t="inlineStr">
        <is>
          <t>China Mangrove Conservation 20000</t>
        </is>
      </c>
      <c r="L436" t="inlineStr"/>
      <c r="M436" t="inlineStr"/>
      <c r="N436" t="inlineStr"/>
      <c r="O436" t="inlineStr"/>
      <c r="P436" t="inlineStr"/>
      <c r="Q436" t="inlineStr"/>
      <c r="R436" t="inlineStr"/>
      <c r="S436" t="inlineStr"/>
      <c r="T436" t="inlineStr"/>
      <c r="U436" t="inlineStr"/>
      <c r="V436" t="inlineStr"/>
      <c r="W436" t="inlineStr"/>
      <c r="X436" t="inlineStr"/>
      <c r="Y436" t="inlineStr"/>
      <c r="Z436" t="inlineStr"/>
      <c r="AA436" t="inlineStr"/>
      <c r="AB436" t="inlineStr"/>
      <c r="AC436" t="inlineStr"/>
      <c r="AD436" t="inlineStr"/>
      <c r="AE436" t="inlineStr"/>
      <c r="AF436" t="inlineStr"/>
      <c r="AG436" t="inlineStr"/>
      <c r="AH436" t="inlineStr"/>
      <c r="AI436" t="inlineStr"/>
      <c r="AJ436" t="inlineStr"/>
      <c r="AK436" t="inlineStr"/>
      <c r="AL436" t="inlineStr"/>
      <c r="AM436" t="inlineStr"/>
      <c r="AN436" t="inlineStr"/>
      <c r="AO436" t="inlineStr"/>
      <c r="AP436" t="inlineStr"/>
      <c r="AQ436" t="inlineStr"/>
      <c r="AR436" t="inlineStr"/>
      <c r="AS436" t="inlineStr"/>
      <c r="AT436" t="inlineStr"/>
      <c r="AU436" t="inlineStr"/>
      <c r="AV436" t="inlineStr"/>
      <c r="AW436" t="inlineStr"/>
      <c r="AX436" t="inlineStr"/>
      <c r="AY436" t="inlineStr"/>
      <c r="AZ436" t="inlineStr"/>
      <c r="BA436" t="inlineStr"/>
      <c r="BB436" t="inlineStr"/>
      <c r="BC436" t="inlineStr"/>
      <c r="BD436" t="inlineStr"/>
      <c r="BE436" t="inlineStr"/>
      <c r="BF436" t="inlineStr"/>
      <c r="BG436" t="inlineStr"/>
      <c r="BH436" t="inlineStr"/>
      <c r="BI436" t="inlineStr"/>
    </row>
    <row r="437">
      <c r="A437" t="inlineStr">
        <is>
          <t>China</t>
        </is>
      </c>
      <c r="B437" t="inlineStr">
        <is>
          <t>Mangrove</t>
        </is>
      </c>
      <c r="C437" t="inlineStr">
        <is>
          <t>Conservation</t>
        </is>
      </c>
      <c r="D437" t="inlineStr"/>
      <c r="E437" t="inlineStr">
        <is>
          <t>Medium</t>
        </is>
      </c>
      <c r="F437" t="n">
        <v>20000</v>
      </c>
      <c r="G437" t="inlineStr">
        <is>
          <t>Market price</t>
        </is>
      </c>
      <c r="H437" t="n">
        <v>934894938.3876103</v>
      </c>
      <c r="I437" t="inlineStr">
        <is>
          <t>CHN</t>
        </is>
      </c>
      <c r="J437" t="n">
        <v>20000</v>
      </c>
      <c r="K437" t="inlineStr">
        <is>
          <t>China Mangrove Conservation 20000</t>
        </is>
      </c>
      <c r="L437" t="inlineStr"/>
      <c r="M437" t="inlineStr"/>
      <c r="N437" t="inlineStr"/>
      <c r="O437" t="inlineStr"/>
      <c r="P437" t="inlineStr"/>
      <c r="Q437" t="inlineStr"/>
      <c r="R437" t="inlineStr"/>
      <c r="S437" t="inlineStr"/>
      <c r="T437" t="inlineStr"/>
      <c r="U437" t="inlineStr"/>
      <c r="V437" t="inlineStr"/>
      <c r="W437" t="inlineStr"/>
      <c r="X437" t="inlineStr"/>
      <c r="Y437" t="inlineStr"/>
      <c r="Z437" t="inlineStr"/>
      <c r="AA437" t="inlineStr"/>
      <c r="AB437" t="inlineStr"/>
      <c r="AC437" t="inlineStr"/>
      <c r="AD437" t="inlineStr"/>
      <c r="AE437" t="inlineStr"/>
      <c r="AF437" t="inlineStr"/>
      <c r="AG437" t="inlineStr"/>
      <c r="AH437" t="inlineStr"/>
      <c r="AI437" t="inlineStr"/>
      <c r="AJ437" t="inlineStr"/>
      <c r="AK437" t="inlineStr"/>
      <c r="AL437" t="inlineStr"/>
      <c r="AM437" t="inlineStr"/>
      <c r="AN437" t="inlineStr"/>
      <c r="AO437" t="inlineStr"/>
      <c r="AP437" t="inlineStr"/>
      <c r="AQ437" t="inlineStr"/>
      <c r="AR437" t="inlineStr"/>
      <c r="AS437" t="inlineStr"/>
      <c r="AT437" t="inlineStr"/>
      <c r="AU437" t="inlineStr"/>
      <c r="AV437" t="inlineStr"/>
      <c r="AW437" t="inlineStr"/>
      <c r="AX437" t="inlineStr"/>
      <c r="AY437" t="inlineStr"/>
      <c r="AZ437" t="inlineStr"/>
      <c r="BA437" t="inlineStr"/>
      <c r="BB437" t="inlineStr"/>
      <c r="BC437" t="inlineStr"/>
      <c r="BD437" t="inlineStr"/>
      <c r="BE437" t="inlineStr"/>
      <c r="BF437" t="inlineStr"/>
      <c r="BG437" t="inlineStr"/>
      <c r="BH437" t="inlineStr"/>
      <c r="BI437" t="inlineStr"/>
    </row>
    <row r="438">
      <c r="A438" t="inlineStr">
        <is>
          <t>China</t>
        </is>
      </c>
      <c r="B438" t="inlineStr">
        <is>
          <t>Mangrove</t>
        </is>
      </c>
      <c r="C438" t="inlineStr">
        <is>
          <t>Conservation</t>
        </is>
      </c>
      <c r="D438" t="inlineStr"/>
      <c r="E438" t="inlineStr">
        <is>
          <t>Large</t>
        </is>
      </c>
      <c r="F438" t="n">
        <v>40000</v>
      </c>
      <c r="G438" t="inlineStr">
        <is>
          <t>Opex breakeven</t>
        </is>
      </c>
      <c r="H438" t="n">
        <v>934894938.3876103</v>
      </c>
      <c r="I438" t="inlineStr">
        <is>
          <t>CHN</t>
        </is>
      </c>
      <c r="J438" t="n">
        <v>20000</v>
      </c>
      <c r="K438" t="inlineStr">
        <is>
          <t>China Mangrove Conservation 40000</t>
        </is>
      </c>
      <c r="L438" t="inlineStr"/>
      <c r="M438" t="inlineStr"/>
      <c r="N438" t="inlineStr"/>
      <c r="O438" t="inlineStr"/>
      <c r="P438" t="inlineStr"/>
      <c r="Q438" t="inlineStr"/>
      <c r="R438" t="inlineStr"/>
      <c r="S438" t="inlineStr"/>
      <c r="T438" t="inlineStr"/>
      <c r="U438" t="inlineStr"/>
      <c r="V438" t="inlineStr"/>
      <c r="W438" t="inlineStr"/>
      <c r="X438" t="inlineStr"/>
      <c r="Y438" t="inlineStr"/>
      <c r="Z438" t="inlineStr"/>
      <c r="AA438" t="inlineStr"/>
      <c r="AB438" t="inlineStr"/>
      <c r="AC438" t="inlineStr"/>
      <c r="AD438" t="inlineStr"/>
      <c r="AE438" t="inlineStr"/>
      <c r="AF438" t="inlineStr"/>
      <c r="AG438" t="inlineStr"/>
      <c r="AH438" t="inlineStr"/>
      <c r="AI438" t="inlineStr"/>
      <c r="AJ438" t="inlineStr"/>
      <c r="AK438" t="inlineStr"/>
      <c r="AL438" t="inlineStr"/>
      <c r="AM438" t="inlineStr"/>
      <c r="AN438" t="inlineStr"/>
      <c r="AO438" t="inlineStr"/>
      <c r="AP438" t="inlineStr"/>
      <c r="AQ438" t="inlineStr"/>
      <c r="AR438" t="inlineStr"/>
      <c r="AS438" t="inlineStr"/>
      <c r="AT438" t="inlineStr"/>
      <c r="AU438" t="inlineStr"/>
      <c r="AV438" t="inlineStr"/>
      <c r="AW438" t="inlineStr"/>
      <c r="AX438" t="inlineStr"/>
      <c r="AY438" t="inlineStr"/>
      <c r="AZ438" t="inlineStr"/>
      <c r="BA438" t="inlineStr"/>
      <c r="BB438" t="inlineStr"/>
      <c r="BC438" t="inlineStr"/>
      <c r="BD438" t="inlineStr"/>
      <c r="BE438" t="inlineStr"/>
      <c r="BF438" t="inlineStr"/>
      <c r="BG438" t="inlineStr"/>
      <c r="BH438" t="inlineStr"/>
      <c r="BI438" t="inlineStr"/>
    </row>
    <row r="439">
      <c r="A439" t="inlineStr">
        <is>
          <t>China</t>
        </is>
      </c>
      <c r="B439" t="inlineStr">
        <is>
          <t>Mangrove</t>
        </is>
      </c>
      <c r="C439" t="inlineStr">
        <is>
          <t>Conservation</t>
        </is>
      </c>
      <c r="D439" t="inlineStr"/>
      <c r="E439" t="inlineStr">
        <is>
          <t>Large</t>
        </is>
      </c>
      <c r="F439" t="n">
        <v>40000</v>
      </c>
      <c r="G439" t="inlineStr">
        <is>
          <t>Market price</t>
        </is>
      </c>
      <c r="H439" t="n">
        <v>934894938.3876103</v>
      </c>
      <c r="I439" t="inlineStr">
        <is>
          <t>CHN</t>
        </is>
      </c>
      <c r="J439" t="n">
        <v>20000</v>
      </c>
      <c r="K439" t="inlineStr">
        <is>
          <t>China Mangrove Conservation 40000</t>
        </is>
      </c>
      <c r="L439" t="inlineStr"/>
      <c r="M439" t="inlineStr"/>
      <c r="N439" t="inlineStr"/>
      <c r="O439" t="inlineStr"/>
      <c r="P439" t="inlineStr"/>
      <c r="Q439" t="inlineStr"/>
      <c r="R439" t="inlineStr"/>
      <c r="S439" t="inlineStr"/>
      <c r="T439" t="inlineStr"/>
      <c r="U439" t="inlineStr"/>
      <c r="V439" t="inlineStr"/>
      <c r="W439" t="inlineStr"/>
      <c r="X439" t="inlineStr"/>
      <c r="Y439" t="inlineStr"/>
      <c r="Z439" t="inlineStr"/>
      <c r="AA439" t="inlineStr"/>
      <c r="AB439" t="inlineStr"/>
      <c r="AC439" t="inlineStr"/>
      <c r="AD439" t="inlineStr"/>
      <c r="AE439" t="inlineStr"/>
      <c r="AF439" t="inlineStr"/>
      <c r="AG439" t="inlineStr"/>
      <c r="AH439" t="inlineStr"/>
      <c r="AI439" t="inlineStr"/>
      <c r="AJ439" t="inlineStr"/>
      <c r="AK439" t="inlineStr"/>
      <c r="AL439" t="inlineStr"/>
      <c r="AM439" t="inlineStr"/>
      <c r="AN439" t="inlineStr"/>
      <c r="AO439" t="inlineStr"/>
      <c r="AP439" t="inlineStr"/>
      <c r="AQ439" t="inlineStr"/>
      <c r="AR439" t="inlineStr"/>
      <c r="AS439" t="inlineStr"/>
      <c r="AT439" t="inlineStr"/>
      <c r="AU439" t="inlineStr"/>
      <c r="AV439" t="inlineStr"/>
      <c r="AW439" t="inlineStr"/>
      <c r="AX439" t="inlineStr"/>
      <c r="AY439" t="inlineStr"/>
      <c r="AZ439" t="inlineStr"/>
      <c r="BA439" t="inlineStr"/>
      <c r="BB439" t="inlineStr"/>
      <c r="BC439" t="inlineStr"/>
      <c r="BD439" t="inlineStr"/>
      <c r="BE439" t="inlineStr"/>
      <c r="BF439" t="inlineStr"/>
      <c r="BG439" t="inlineStr"/>
      <c r="BH439" t="inlineStr"/>
      <c r="BI439" t="inlineStr"/>
    </row>
    <row r="440">
      <c r="A440" t="inlineStr">
        <is>
          <t>China</t>
        </is>
      </c>
      <c r="B440" t="inlineStr">
        <is>
          <t>Seagrass</t>
        </is>
      </c>
      <c r="C440" t="inlineStr">
        <is>
          <t>Restoration</t>
        </is>
      </c>
      <c r="D440" t="inlineStr">
        <is>
          <t>Planting</t>
        </is>
      </c>
      <c r="E440" t="inlineStr">
        <is>
          <t>Small</t>
        </is>
      </c>
      <c r="F440" t="n">
        <v>100</v>
      </c>
      <c r="G440" t="inlineStr">
        <is>
          <t>Opex breakeven</t>
        </is>
      </c>
      <c r="H440" t="n">
        <v>934894938.3876103</v>
      </c>
      <c r="I440" t="inlineStr">
        <is>
          <t>CHN</t>
        </is>
      </c>
      <c r="J440" t="n">
        <v>500</v>
      </c>
      <c r="K440" t="inlineStr">
        <is>
          <t>China Seagrass Restoration 100</t>
        </is>
      </c>
      <c r="L440" t="inlineStr"/>
      <c r="M440" t="inlineStr"/>
      <c r="N440" t="inlineStr"/>
      <c r="O440" t="inlineStr"/>
      <c r="P440" t="inlineStr"/>
      <c r="Q440" t="inlineStr"/>
      <c r="R440" t="inlineStr"/>
      <c r="S440" t="inlineStr"/>
      <c r="T440" t="inlineStr"/>
      <c r="U440" t="inlineStr"/>
      <c r="V440" t="inlineStr"/>
      <c r="W440" t="inlineStr"/>
      <c r="X440" t="inlineStr"/>
      <c r="Y440" t="inlineStr"/>
      <c r="Z440" t="inlineStr"/>
      <c r="AA440" t="inlineStr"/>
      <c r="AB440" t="inlineStr"/>
      <c r="AC440" t="inlineStr"/>
      <c r="AD440" t="inlineStr"/>
      <c r="AE440" t="inlineStr"/>
      <c r="AF440" t="inlineStr"/>
      <c r="AG440" t="inlineStr"/>
      <c r="AH440" t="inlineStr"/>
      <c r="AI440" t="inlineStr"/>
      <c r="AJ440" t="inlineStr"/>
      <c r="AK440" t="inlineStr"/>
      <c r="AL440" t="inlineStr"/>
      <c r="AM440" t="inlineStr"/>
      <c r="AN440" t="inlineStr"/>
      <c r="AO440" t="inlineStr"/>
      <c r="AP440" t="inlineStr"/>
      <c r="AQ440" t="inlineStr"/>
      <c r="AR440" t="inlineStr"/>
      <c r="AS440" t="inlineStr"/>
      <c r="AT440" t="inlineStr"/>
      <c r="AU440" t="inlineStr"/>
      <c r="AV440" t="inlineStr"/>
      <c r="AW440" t="inlineStr"/>
      <c r="AX440" t="inlineStr"/>
      <c r="AY440" t="inlineStr"/>
      <c r="AZ440" t="inlineStr"/>
      <c r="BA440" t="inlineStr"/>
      <c r="BB440" t="inlineStr"/>
      <c r="BC440" t="inlineStr"/>
      <c r="BD440" t="inlineStr"/>
      <c r="BE440" t="inlineStr"/>
      <c r="BF440" t="inlineStr"/>
      <c r="BG440" t="inlineStr"/>
      <c r="BH440" t="inlineStr"/>
      <c r="BI440" t="inlineStr"/>
    </row>
    <row r="441">
      <c r="A441" t="inlineStr">
        <is>
          <t>China</t>
        </is>
      </c>
      <c r="B441" t="inlineStr">
        <is>
          <t>Seagrass</t>
        </is>
      </c>
      <c r="C441" t="inlineStr">
        <is>
          <t>Restoration</t>
        </is>
      </c>
      <c r="D441" t="inlineStr">
        <is>
          <t>Planting</t>
        </is>
      </c>
      <c r="E441" t="inlineStr">
        <is>
          <t>Small</t>
        </is>
      </c>
      <c r="F441" t="n">
        <v>100</v>
      </c>
      <c r="G441" t="inlineStr">
        <is>
          <t>Market price</t>
        </is>
      </c>
      <c r="H441" t="n">
        <v>934894938.3876103</v>
      </c>
      <c r="I441" t="inlineStr">
        <is>
          <t>CHN</t>
        </is>
      </c>
      <c r="J441" t="n">
        <v>500</v>
      </c>
      <c r="K441" t="inlineStr">
        <is>
          <t>China Seagrass Restoration 100</t>
        </is>
      </c>
      <c r="L441" t="inlineStr"/>
      <c r="M441" t="inlineStr"/>
      <c r="N441" t="inlineStr"/>
      <c r="O441" t="inlineStr"/>
      <c r="P441" t="inlineStr"/>
      <c r="Q441" t="inlineStr"/>
      <c r="R441" t="inlineStr"/>
      <c r="S441" t="inlineStr"/>
      <c r="T441" t="inlineStr"/>
      <c r="U441" t="inlineStr"/>
      <c r="V441" t="inlineStr"/>
      <c r="W441" t="inlineStr"/>
      <c r="X441" t="inlineStr"/>
      <c r="Y441" t="inlineStr"/>
      <c r="Z441" t="inlineStr"/>
      <c r="AA441" t="inlineStr"/>
      <c r="AB441" t="inlineStr"/>
      <c r="AC441" t="inlineStr"/>
      <c r="AD441" t="inlineStr"/>
      <c r="AE441" t="inlineStr"/>
      <c r="AF441" t="inlineStr"/>
      <c r="AG441" t="inlineStr"/>
      <c r="AH441" t="inlineStr"/>
      <c r="AI441" t="inlineStr"/>
      <c r="AJ441" t="inlineStr"/>
      <c r="AK441" t="inlineStr"/>
      <c r="AL441" t="inlineStr"/>
      <c r="AM441" t="inlineStr"/>
      <c r="AN441" t="inlineStr"/>
      <c r="AO441" t="inlineStr"/>
      <c r="AP441" t="inlineStr"/>
      <c r="AQ441" t="inlineStr"/>
      <c r="AR441" t="inlineStr"/>
      <c r="AS441" t="inlineStr"/>
      <c r="AT441" t="inlineStr"/>
      <c r="AU441" t="inlineStr"/>
      <c r="AV441" t="inlineStr"/>
      <c r="AW441" t="inlineStr"/>
      <c r="AX441" t="inlineStr"/>
      <c r="AY441" t="inlineStr"/>
      <c r="AZ441" t="inlineStr"/>
      <c r="BA441" t="inlineStr"/>
      <c r="BB441" t="inlineStr"/>
      <c r="BC441" t="inlineStr"/>
      <c r="BD441" t="inlineStr"/>
      <c r="BE441" t="inlineStr"/>
      <c r="BF441" t="inlineStr"/>
      <c r="BG441" t="inlineStr"/>
      <c r="BH441" t="inlineStr"/>
      <c r="BI441" t="inlineStr"/>
    </row>
    <row r="442">
      <c r="A442" t="inlineStr">
        <is>
          <t>China</t>
        </is>
      </c>
      <c r="B442" t="inlineStr">
        <is>
          <t>Seagrass</t>
        </is>
      </c>
      <c r="C442" t="inlineStr">
        <is>
          <t>Restoration</t>
        </is>
      </c>
      <c r="D442" t="inlineStr">
        <is>
          <t>Planting</t>
        </is>
      </c>
      <c r="E442" t="inlineStr">
        <is>
          <t>Medium</t>
        </is>
      </c>
      <c r="F442" t="n">
        <v>500</v>
      </c>
      <c r="G442" t="inlineStr">
        <is>
          <t>Opex breakeven</t>
        </is>
      </c>
      <c r="H442" t="n">
        <v>934894938.3876103</v>
      </c>
      <c r="I442" t="inlineStr">
        <is>
          <t>CHN</t>
        </is>
      </c>
      <c r="J442" t="n">
        <v>500</v>
      </c>
      <c r="K442" t="inlineStr">
        <is>
          <t>China Seagrass Restoration 500</t>
        </is>
      </c>
      <c r="L442" t="inlineStr"/>
      <c r="M442" t="inlineStr"/>
      <c r="N442" t="inlineStr"/>
      <c r="O442" t="inlineStr"/>
      <c r="P442" t="inlineStr"/>
      <c r="Q442" t="inlineStr"/>
      <c r="R442" t="inlineStr"/>
      <c r="S442" t="inlineStr"/>
      <c r="T442" t="inlineStr"/>
      <c r="U442" t="inlineStr"/>
      <c r="V442" t="inlineStr"/>
      <c r="W442" t="inlineStr"/>
      <c r="X442" t="inlineStr"/>
      <c r="Y442" t="inlineStr"/>
      <c r="Z442" t="inlineStr"/>
      <c r="AA442" t="inlineStr"/>
      <c r="AB442" t="inlineStr"/>
      <c r="AC442" t="inlineStr"/>
      <c r="AD442" t="inlineStr"/>
      <c r="AE442" t="inlineStr"/>
      <c r="AF442" t="inlineStr"/>
      <c r="AG442" t="inlineStr"/>
      <c r="AH442" t="inlineStr"/>
      <c r="AI442" t="inlineStr"/>
      <c r="AJ442" t="inlineStr"/>
      <c r="AK442" t="inlineStr"/>
      <c r="AL442" t="inlineStr"/>
      <c r="AM442" t="inlineStr"/>
      <c r="AN442" t="inlineStr"/>
      <c r="AO442" t="inlineStr"/>
      <c r="AP442" t="inlineStr"/>
      <c r="AQ442" t="inlineStr"/>
      <c r="AR442" t="inlineStr"/>
      <c r="AS442" t="inlineStr"/>
      <c r="AT442" t="inlineStr"/>
      <c r="AU442" t="inlineStr"/>
      <c r="AV442" t="inlineStr"/>
      <c r="AW442" t="inlineStr"/>
      <c r="AX442" t="inlineStr"/>
      <c r="AY442" t="inlineStr"/>
      <c r="AZ442" t="inlineStr"/>
      <c r="BA442" t="inlineStr"/>
      <c r="BB442" t="inlineStr"/>
      <c r="BC442" t="inlineStr"/>
      <c r="BD442" t="inlineStr"/>
      <c r="BE442" t="inlineStr"/>
      <c r="BF442" t="inlineStr"/>
      <c r="BG442" t="inlineStr"/>
      <c r="BH442" t="inlineStr"/>
      <c r="BI442" t="inlineStr"/>
    </row>
    <row r="443">
      <c r="A443" t="inlineStr">
        <is>
          <t>China</t>
        </is>
      </c>
      <c r="B443" t="inlineStr">
        <is>
          <t>Seagrass</t>
        </is>
      </c>
      <c r="C443" t="inlineStr">
        <is>
          <t>Restoration</t>
        </is>
      </c>
      <c r="D443" t="inlineStr">
        <is>
          <t>Planting</t>
        </is>
      </c>
      <c r="E443" t="inlineStr">
        <is>
          <t>Medium</t>
        </is>
      </c>
      <c r="F443" t="n">
        <v>500</v>
      </c>
      <c r="G443" t="inlineStr">
        <is>
          <t>Market price</t>
        </is>
      </c>
      <c r="H443" t="n">
        <v>934894938.3876103</v>
      </c>
      <c r="I443" t="inlineStr">
        <is>
          <t>CHN</t>
        </is>
      </c>
      <c r="J443" t="n">
        <v>500</v>
      </c>
      <c r="K443" t="inlineStr">
        <is>
          <t>China Seagrass Restoration 500</t>
        </is>
      </c>
      <c r="L443" t="inlineStr"/>
      <c r="M443" t="inlineStr"/>
      <c r="N443" t="inlineStr"/>
      <c r="O443" t="inlineStr"/>
      <c r="P443" t="inlineStr"/>
      <c r="Q443" t="inlineStr"/>
      <c r="R443" t="inlineStr"/>
      <c r="S443" t="inlineStr"/>
      <c r="T443" t="inlineStr"/>
      <c r="U443" t="inlineStr"/>
      <c r="V443" t="inlineStr"/>
      <c r="W443" t="inlineStr"/>
      <c r="X443" t="inlineStr"/>
      <c r="Y443" t="inlineStr"/>
      <c r="Z443" t="inlineStr"/>
      <c r="AA443" t="inlineStr"/>
      <c r="AB443" t="inlineStr"/>
      <c r="AC443" t="inlineStr"/>
      <c r="AD443" t="inlineStr"/>
      <c r="AE443" t="inlineStr"/>
      <c r="AF443" t="inlineStr"/>
      <c r="AG443" t="inlineStr"/>
      <c r="AH443" t="inlineStr"/>
      <c r="AI443" t="inlineStr"/>
      <c r="AJ443" t="inlineStr"/>
      <c r="AK443" t="inlineStr"/>
      <c r="AL443" t="inlineStr"/>
      <c r="AM443" t="inlineStr"/>
      <c r="AN443" t="inlineStr"/>
      <c r="AO443" t="inlineStr"/>
      <c r="AP443" t="inlineStr"/>
      <c r="AQ443" t="inlineStr"/>
      <c r="AR443" t="inlineStr"/>
      <c r="AS443" t="inlineStr"/>
      <c r="AT443" t="inlineStr"/>
      <c r="AU443" t="inlineStr"/>
      <c r="AV443" t="inlineStr"/>
      <c r="AW443" t="inlineStr"/>
      <c r="AX443" t="inlineStr"/>
      <c r="AY443" t="inlineStr"/>
      <c r="AZ443" t="inlineStr"/>
      <c r="BA443" t="inlineStr"/>
      <c r="BB443" t="inlineStr"/>
      <c r="BC443" t="inlineStr"/>
      <c r="BD443" t="inlineStr"/>
      <c r="BE443" t="inlineStr"/>
      <c r="BF443" t="inlineStr"/>
      <c r="BG443" t="inlineStr"/>
      <c r="BH443" t="inlineStr"/>
      <c r="BI443" t="inlineStr"/>
    </row>
    <row r="444">
      <c r="A444" t="inlineStr">
        <is>
          <t>China</t>
        </is>
      </c>
      <c r="B444" t="inlineStr">
        <is>
          <t>Seagrass</t>
        </is>
      </c>
      <c r="C444" t="inlineStr">
        <is>
          <t>Restoration</t>
        </is>
      </c>
      <c r="D444" t="inlineStr">
        <is>
          <t>Planting</t>
        </is>
      </c>
      <c r="E444" t="inlineStr">
        <is>
          <t>Large</t>
        </is>
      </c>
      <c r="F444" t="n">
        <v>1000</v>
      </c>
      <c r="G444" t="inlineStr">
        <is>
          <t>Opex breakeven</t>
        </is>
      </c>
      <c r="H444" t="n">
        <v>934894938.3876103</v>
      </c>
      <c r="I444" t="inlineStr">
        <is>
          <t>CHN</t>
        </is>
      </c>
      <c r="J444" t="n">
        <v>500</v>
      </c>
      <c r="K444" t="inlineStr">
        <is>
          <t>China Seagrass Restoration 1000</t>
        </is>
      </c>
      <c r="L444" t="inlineStr"/>
      <c r="M444" t="inlineStr"/>
      <c r="N444" t="inlineStr"/>
      <c r="O444" t="inlineStr"/>
      <c r="P444" t="inlineStr"/>
      <c r="Q444" t="inlineStr"/>
      <c r="R444" t="inlineStr"/>
      <c r="S444" t="inlineStr"/>
      <c r="T444" t="inlineStr"/>
      <c r="U444" t="inlineStr"/>
      <c r="V444" t="inlineStr"/>
      <c r="W444" t="inlineStr"/>
      <c r="X444" t="inlineStr"/>
      <c r="Y444" t="inlineStr"/>
      <c r="Z444" t="inlineStr"/>
      <c r="AA444" t="inlineStr"/>
      <c r="AB444" t="inlineStr"/>
      <c r="AC444" t="inlineStr"/>
      <c r="AD444" t="inlineStr"/>
      <c r="AE444" t="inlineStr"/>
      <c r="AF444" t="inlineStr"/>
      <c r="AG444" t="inlineStr"/>
      <c r="AH444" t="inlineStr"/>
      <c r="AI444" t="inlineStr"/>
      <c r="AJ444" t="inlineStr"/>
      <c r="AK444" t="inlineStr"/>
      <c r="AL444" t="inlineStr"/>
      <c r="AM444" t="inlineStr"/>
      <c r="AN444" t="inlineStr"/>
      <c r="AO444" t="inlineStr"/>
      <c r="AP444" t="inlineStr"/>
      <c r="AQ444" t="inlineStr"/>
      <c r="AR444" t="inlineStr"/>
      <c r="AS444" t="inlineStr"/>
      <c r="AT444" t="inlineStr"/>
      <c r="AU444" t="inlineStr"/>
      <c r="AV444" t="inlineStr"/>
      <c r="AW444" t="inlineStr"/>
      <c r="AX444" t="inlineStr"/>
      <c r="AY444" t="inlineStr"/>
      <c r="AZ444" t="inlineStr"/>
      <c r="BA444" t="inlineStr"/>
      <c r="BB444" t="inlineStr"/>
      <c r="BC444" t="inlineStr"/>
      <c r="BD444" t="inlineStr"/>
      <c r="BE444" t="inlineStr"/>
      <c r="BF444" t="inlineStr"/>
      <c r="BG444" t="inlineStr"/>
      <c r="BH444" t="inlineStr"/>
      <c r="BI444" t="inlineStr"/>
    </row>
    <row r="445">
      <c r="A445" t="inlineStr">
        <is>
          <t>China</t>
        </is>
      </c>
      <c r="B445" t="inlineStr">
        <is>
          <t>Seagrass</t>
        </is>
      </c>
      <c r="C445" t="inlineStr">
        <is>
          <t>Restoration</t>
        </is>
      </c>
      <c r="D445" t="inlineStr">
        <is>
          <t>Planting</t>
        </is>
      </c>
      <c r="E445" t="inlineStr">
        <is>
          <t>Large</t>
        </is>
      </c>
      <c r="F445" t="n">
        <v>1000</v>
      </c>
      <c r="G445" t="inlineStr">
        <is>
          <t>Market price</t>
        </is>
      </c>
      <c r="H445" t="n">
        <v>934894938.3876103</v>
      </c>
      <c r="I445" t="inlineStr">
        <is>
          <t>CHN</t>
        </is>
      </c>
      <c r="J445" t="n">
        <v>500</v>
      </c>
      <c r="K445" t="inlineStr">
        <is>
          <t>China Seagrass Restoration 1000</t>
        </is>
      </c>
      <c r="L445" t="inlineStr"/>
      <c r="M445" t="inlineStr"/>
      <c r="N445" t="inlineStr"/>
      <c r="O445" t="inlineStr"/>
      <c r="P445" t="inlineStr"/>
      <c r="Q445" t="inlineStr"/>
      <c r="R445" t="inlineStr"/>
      <c r="S445" t="inlineStr"/>
      <c r="T445" t="inlineStr"/>
      <c r="U445" t="inlineStr"/>
      <c r="V445" t="inlineStr"/>
      <c r="W445" t="inlineStr"/>
      <c r="X445" t="inlineStr"/>
      <c r="Y445" t="inlineStr"/>
      <c r="Z445" t="inlineStr"/>
      <c r="AA445" t="inlineStr"/>
      <c r="AB445" t="inlineStr"/>
      <c r="AC445" t="inlineStr"/>
      <c r="AD445" t="inlineStr"/>
      <c r="AE445" t="inlineStr"/>
      <c r="AF445" t="inlineStr"/>
      <c r="AG445" t="inlineStr"/>
      <c r="AH445" t="inlineStr"/>
      <c r="AI445" t="inlineStr"/>
      <c r="AJ445" t="inlineStr"/>
      <c r="AK445" t="inlineStr"/>
      <c r="AL445" t="inlineStr"/>
      <c r="AM445" t="inlineStr"/>
      <c r="AN445" t="inlineStr"/>
      <c r="AO445" t="inlineStr"/>
      <c r="AP445" t="inlineStr"/>
      <c r="AQ445" t="inlineStr"/>
      <c r="AR445" t="inlineStr"/>
      <c r="AS445" t="inlineStr"/>
      <c r="AT445" t="inlineStr"/>
      <c r="AU445" t="inlineStr"/>
      <c r="AV445" t="inlineStr"/>
      <c r="AW445" t="inlineStr"/>
      <c r="AX445" t="inlineStr"/>
      <c r="AY445" t="inlineStr"/>
      <c r="AZ445" t="inlineStr"/>
      <c r="BA445" t="inlineStr"/>
      <c r="BB445" t="inlineStr"/>
      <c r="BC445" t="inlineStr"/>
      <c r="BD445" t="inlineStr"/>
      <c r="BE445" t="inlineStr"/>
      <c r="BF445" t="inlineStr"/>
      <c r="BG445" t="inlineStr"/>
      <c r="BH445" t="inlineStr"/>
      <c r="BI445" t="inlineStr"/>
    </row>
    <row r="446">
      <c r="A446" t="inlineStr">
        <is>
          <t>China</t>
        </is>
      </c>
      <c r="B446" t="inlineStr">
        <is>
          <t>Seagrass</t>
        </is>
      </c>
      <c r="C446" t="inlineStr">
        <is>
          <t>Conservation</t>
        </is>
      </c>
      <c r="D446" t="inlineStr"/>
      <c r="E446" t="inlineStr">
        <is>
          <t>Small</t>
        </is>
      </c>
      <c r="F446" t="n">
        <v>400</v>
      </c>
      <c r="G446" t="inlineStr">
        <is>
          <t>Opex breakeven</t>
        </is>
      </c>
      <c r="H446" t="n">
        <v>934894938.3876103</v>
      </c>
      <c r="I446" t="inlineStr">
        <is>
          <t>CHN</t>
        </is>
      </c>
      <c r="J446" t="n">
        <v>2000</v>
      </c>
      <c r="K446" t="inlineStr">
        <is>
          <t>China Seagrass Conservation 400</t>
        </is>
      </c>
      <c r="L446" t="inlineStr"/>
      <c r="M446" t="inlineStr"/>
      <c r="N446" t="inlineStr"/>
      <c r="O446" t="inlineStr"/>
      <c r="P446" t="inlineStr"/>
      <c r="Q446" t="inlineStr"/>
      <c r="R446" t="inlineStr"/>
      <c r="S446" t="inlineStr"/>
      <c r="T446" t="inlineStr"/>
      <c r="U446" t="inlineStr"/>
      <c r="V446" t="inlineStr"/>
      <c r="W446" t="inlineStr"/>
      <c r="X446" t="inlineStr"/>
      <c r="Y446" t="inlineStr"/>
      <c r="Z446" t="inlineStr"/>
      <c r="AA446" t="inlineStr"/>
      <c r="AB446" t="inlineStr"/>
      <c r="AC446" t="inlineStr"/>
      <c r="AD446" t="inlineStr"/>
      <c r="AE446" t="inlineStr"/>
      <c r="AF446" t="inlineStr"/>
      <c r="AG446" t="inlineStr"/>
      <c r="AH446" t="inlineStr"/>
      <c r="AI446" t="inlineStr"/>
      <c r="AJ446" t="inlineStr"/>
      <c r="AK446" t="inlineStr"/>
      <c r="AL446" t="inlineStr"/>
      <c r="AM446" t="inlineStr"/>
      <c r="AN446" t="inlineStr"/>
      <c r="AO446" t="inlineStr"/>
      <c r="AP446" t="inlineStr"/>
      <c r="AQ446" t="inlineStr"/>
      <c r="AR446" t="inlineStr"/>
      <c r="AS446" t="inlineStr"/>
      <c r="AT446" t="inlineStr"/>
      <c r="AU446" t="inlineStr"/>
      <c r="AV446" t="inlineStr"/>
      <c r="AW446" t="inlineStr"/>
      <c r="AX446" t="inlineStr"/>
      <c r="AY446" t="inlineStr"/>
      <c r="AZ446" t="inlineStr"/>
      <c r="BA446" t="inlineStr"/>
      <c r="BB446" t="inlineStr"/>
      <c r="BC446" t="inlineStr"/>
      <c r="BD446" t="inlineStr"/>
      <c r="BE446" t="inlineStr"/>
      <c r="BF446" t="inlineStr"/>
      <c r="BG446" t="inlineStr"/>
      <c r="BH446" t="inlineStr"/>
      <c r="BI446" t="inlineStr"/>
    </row>
    <row r="447">
      <c r="A447" t="inlineStr">
        <is>
          <t>China</t>
        </is>
      </c>
      <c r="B447" t="inlineStr">
        <is>
          <t>Seagrass</t>
        </is>
      </c>
      <c r="C447" t="inlineStr">
        <is>
          <t>Conservation</t>
        </is>
      </c>
      <c r="D447" t="inlineStr"/>
      <c r="E447" t="inlineStr">
        <is>
          <t>Small</t>
        </is>
      </c>
      <c r="F447" t="n">
        <v>400</v>
      </c>
      <c r="G447" t="inlineStr">
        <is>
          <t>Market price</t>
        </is>
      </c>
      <c r="H447" t="n">
        <v>934894938.3876103</v>
      </c>
      <c r="I447" t="inlineStr">
        <is>
          <t>CHN</t>
        </is>
      </c>
      <c r="J447" t="n">
        <v>2000</v>
      </c>
      <c r="K447" t="inlineStr">
        <is>
          <t>China Seagrass Conservation 400</t>
        </is>
      </c>
      <c r="L447" t="inlineStr"/>
      <c r="M447" t="inlineStr"/>
      <c r="N447" t="inlineStr"/>
      <c r="O447" t="inlineStr"/>
      <c r="P447" t="inlineStr"/>
      <c r="Q447" t="inlineStr"/>
      <c r="R447" t="inlineStr"/>
      <c r="S447" t="inlineStr"/>
      <c r="T447" t="inlineStr"/>
      <c r="U447" t="inlineStr"/>
      <c r="V447" t="inlineStr"/>
      <c r="W447" t="inlineStr"/>
      <c r="X447" t="inlineStr"/>
      <c r="Y447" t="inlineStr"/>
      <c r="Z447" t="inlineStr"/>
      <c r="AA447" t="inlineStr"/>
      <c r="AB447" t="inlineStr"/>
      <c r="AC447" t="inlineStr"/>
      <c r="AD447" t="inlineStr"/>
      <c r="AE447" t="inlineStr"/>
      <c r="AF447" t="inlineStr"/>
      <c r="AG447" t="inlineStr"/>
      <c r="AH447" t="inlineStr"/>
      <c r="AI447" t="inlineStr"/>
      <c r="AJ447" t="inlineStr"/>
      <c r="AK447" t="inlineStr"/>
      <c r="AL447" t="inlineStr"/>
      <c r="AM447" t="inlineStr"/>
      <c r="AN447" t="inlineStr"/>
      <c r="AO447" t="inlineStr"/>
      <c r="AP447" t="inlineStr"/>
      <c r="AQ447" t="inlineStr"/>
      <c r="AR447" t="inlineStr"/>
      <c r="AS447" t="inlineStr"/>
      <c r="AT447" t="inlineStr"/>
      <c r="AU447" t="inlineStr"/>
      <c r="AV447" t="inlineStr"/>
      <c r="AW447" t="inlineStr"/>
      <c r="AX447" t="inlineStr"/>
      <c r="AY447" t="inlineStr"/>
      <c r="AZ447" t="inlineStr"/>
      <c r="BA447" t="inlineStr"/>
      <c r="BB447" t="inlineStr"/>
      <c r="BC447" t="inlineStr"/>
      <c r="BD447" t="inlineStr"/>
      <c r="BE447" t="inlineStr"/>
      <c r="BF447" t="inlineStr"/>
      <c r="BG447" t="inlineStr"/>
      <c r="BH447" t="inlineStr"/>
      <c r="BI447" t="inlineStr"/>
    </row>
    <row r="448">
      <c r="A448" t="inlineStr">
        <is>
          <t>China</t>
        </is>
      </c>
      <c r="B448" t="inlineStr">
        <is>
          <t>Seagrass</t>
        </is>
      </c>
      <c r="C448" t="inlineStr">
        <is>
          <t>Conservation</t>
        </is>
      </c>
      <c r="D448" t="inlineStr"/>
      <c r="E448" t="inlineStr">
        <is>
          <t>Medium</t>
        </is>
      </c>
      <c r="F448" t="n">
        <v>2000</v>
      </c>
      <c r="G448" t="inlineStr">
        <is>
          <t>Opex breakeven</t>
        </is>
      </c>
      <c r="H448" t="n">
        <v>934894938.3876103</v>
      </c>
      <c r="I448" t="inlineStr">
        <is>
          <t>CHN</t>
        </is>
      </c>
      <c r="J448" t="n">
        <v>2000</v>
      </c>
      <c r="K448" t="inlineStr">
        <is>
          <t>China Seagrass Conservation 2000</t>
        </is>
      </c>
      <c r="L448" t="inlineStr"/>
      <c r="M448" t="inlineStr"/>
      <c r="N448" t="inlineStr"/>
      <c r="O448" t="inlineStr"/>
      <c r="P448" t="inlineStr"/>
      <c r="Q448" t="inlineStr"/>
      <c r="R448" t="inlineStr"/>
      <c r="S448" t="inlineStr"/>
      <c r="T448" t="inlineStr"/>
      <c r="U448" t="inlineStr"/>
      <c r="V448" t="inlineStr"/>
      <c r="W448" t="inlineStr"/>
      <c r="X448" t="inlineStr"/>
      <c r="Y448" t="inlineStr"/>
      <c r="Z448" t="inlineStr"/>
      <c r="AA448" t="inlineStr"/>
      <c r="AB448" t="inlineStr"/>
      <c r="AC448" t="inlineStr"/>
      <c r="AD448" t="inlineStr"/>
      <c r="AE448" t="inlineStr"/>
      <c r="AF448" t="inlineStr"/>
      <c r="AG448" t="inlineStr"/>
      <c r="AH448" t="inlineStr"/>
      <c r="AI448" t="inlineStr"/>
      <c r="AJ448" t="inlineStr"/>
      <c r="AK448" t="inlineStr"/>
      <c r="AL448" t="inlineStr"/>
      <c r="AM448" t="inlineStr"/>
      <c r="AN448" t="inlineStr"/>
      <c r="AO448" t="inlineStr"/>
      <c r="AP448" t="inlineStr"/>
      <c r="AQ448" t="inlineStr"/>
      <c r="AR448" t="inlineStr"/>
      <c r="AS448" t="inlineStr"/>
      <c r="AT448" t="inlineStr"/>
      <c r="AU448" t="inlineStr"/>
      <c r="AV448" t="inlineStr"/>
      <c r="AW448" t="inlineStr"/>
      <c r="AX448" t="inlineStr"/>
      <c r="AY448" t="inlineStr"/>
      <c r="AZ448" t="inlineStr"/>
      <c r="BA448" t="inlineStr"/>
      <c r="BB448" t="inlineStr"/>
      <c r="BC448" t="inlineStr"/>
      <c r="BD448" t="inlineStr"/>
      <c r="BE448" t="inlineStr"/>
      <c r="BF448" t="inlineStr"/>
      <c r="BG448" t="inlineStr"/>
      <c r="BH448" t="inlineStr"/>
      <c r="BI448" t="inlineStr"/>
    </row>
    <row r="449">
      <c r="A449" t="inlineStr">
        <is>
          <t>China</t>
        </is>
      </c>
      <c r="B449" t="inlineStr">
        <is>
          <t>Seagrass</t>
        </is>
      </c>
      <c r="C449" t="inlineStr">
        <is>
          <t>Conservation</t>
        </is>
      </c>
      <c r="D449" t="inlineStr"/>
      <c r="E449" t="inlineStr">
        <is>
          <t>Medium</t>
        </is>
      </c>
      <c r="F449" t="n">
        <v>2000</v>
      </c>
      <c r="G449" t="inlineStr">
        <is>
          <t>Market price</t>
        </is>
      </c>
      <c r="H449" t="n">
        <v>934894938.3876103</v>
      </c>
      <c r="I449" t="inlineStr">
        <is>
          <t>CHN</t>
        </is>
      </c>
      <c r="J449" t="n">
        <v>2000</v>
      </c>
      <c r="K449" t="inlineStr">
        <is>
          <t>China Seagrass Conservation 2000</t>
        </is>
      </c>
      <c r="L449" t="inlineStr"/>
      <c r="M449" t="inlineStr"/>
      <c r="N449" t="inlineStr"/>
      <c r="O449" t="inlineStr"/>
      <c r="P449" t="inlineStr"/>
      <c r="Q449" t="inlineStr"/>
      <c r="R449" t="inlineStr"/>
      <c r="S449" t="inlineStr"/>
      <c r="T449" t="inlineStr"/>
      <c r="U449" t="inlineStr"/>
      <c r="V449" t="inlineStr"/>
      <c r="W449" t="inlineStr"/>
      <c r="X449" t="inlineStr"/>
      <c r="Y449" t="inlineStr"/>
      <c r="Z449" t="inlineStr"/>
      <c r="AA449" t="inlineStr"/>
      <c r="AB449" t="inlineStr"/>
      <c r="AC449" t="inlineStr"/>
      <c r="AD449" t="inlineStr"/>
      <c r="AE449" t="inlineStr"/>
      <c r="AF449" t="inlineStr"/>
      <c r="AG449" t="inlineStr"/>
      <c r="AH449" t="inlineStr"/>
      <c r="AI449" t="inlineStr"/>
      <c r="AJ449" t="inlineStr"/>
      <c r="AK449" t="inlineStr"/>
      <c r="AL449" t="inlineStr"/>
      <c r="AM449" t="inlineStr"/>
      <c r="AN449" t="inlineStr"/>
      <c r="AO449" t="inlineStr"/>
      <c r="AP449" t="inlineStr"/>
      <c r="AQ449" t="inlineStr"/>
      <c r="AR449" t="inlineStr"/>
      <c r="AS449" t="inlineStr"/>
      <c r="AT449" t="inlineStr"/>
      <c r="AU449" t="inlineStr"/>
      <c r="AV449" t="inlineStr"/>
      <c r="AW449" t="inlineStr"/>
      <c r="AX449" t="inlineStr"/>
      <c r="AY449" t="inlineStr"/>
      <c r="AZ449" t="inlineStr"/>
      <c r="BA449" t="inlineStr"/>
      <c r="BB449" t="inlineStr"/>
      <c r="BC449" t="inlineStr"/>
      <c r="BD449" t="inlineStr"/>
      <c r="BE449" t="inlineStr"/>
      <c r="BF449" t="inlineStr"/>
      <c r="BG449" t="inlineStr"/>
      <c r="BH449" t="inlineStr"/>
      <c r="BI449" t="inlineStr"/>
    </row>
    <row r="450">
      <c r="A450" t="inlineStr">
        <is>
          <t>China</t>
        </is>
      </c>
      <c r="B450" t="inlineStr">
        <is>
          <t>Seagrass</t>
        </is>
      </c>
      <c r="C450" t="inlineStr">
        <is>
          <t>Conservation</t>
        </is>
      </c>
      <c r="D450" t="inlineStr"/>
      <c r="E450" t="inlineStr">
        <is>
          <t>Large</t>
        </is>
      </c>
      <c r="F450" t="n">
        <v>4000</v>
      </c>
      <c r="G450" t="inlineStr">
        <is>
          <t>Opex breakeven</t>
        </is>
      </c>
      <c r="H450" t="n">
        <v>934894938.3876103</v>
      </c>
      <c r="I450" t="inlineStr">
        <is>
          <t>CHN</t>
        </is>
      </c>
      <c r="J450" t="n">
        <v>2000</v>
      </c>
      <c r="K450" t="inlineStr">
        <is>
          <t>China Seagrass Conservation 4000</t>
        </is>
      </c>
      <c r="L450" t="inlineStr"/>
      <c r="M450" t="inlineStr"/>
      <c r="N450" t="inlineStr"/>
      <c r="O450" t="inlineStr"/>
      <c r="P450" t="inlineStr"/>
      <c r="Q450" t="inlineStr"/>
      <c r="R450" t="inlineStr"/>
      <c r="S450" t="inlineStr"/>
      <c r="T450" t="inlineStr"/>
      <c r="U450" t="inlineStr"/>
      <c r="V450" t="inlineStr"/>
      <c r="W450" t="inlineStr"/>
      <c r="X450" t="inlineStr"/>
      <c r="Y450" t="inlineStr"/>
      <c r="Z450" t="inlineStr"/>
      <c r="AA450" t="inlineStr"/>
      <c r="AB450" t="inlineStr"/>
      <c r="AC450" t="inlineStr"/>
      <c r="AD450" t="inlineStr"/>
      <c r="AE450" t="inlineStr"/>
      <c r="AF450" t="inlineStr"/>
      <c r="AG450" t="inlineStr"/>
      <c r="AH450" t="inlineStr"/>
      <c r="AI450" t="inlineStr"/>
      <c r="AJ450" t="inlineStr"/>
      <c r="AK450" t="inlineStr"/>
      <c r="AL450" t="inlineStr"/>
      <c r="AM450" t="inlineStr"/>
      <c r="AN450" t="inlineStr"/>
      <c r="AO450" t="inlineStr"/>
      <c r="AP450" t="inlineStr"/>
      <c r="AQ450" t="inlineStr"/>
      <c r="AR450" t="inlineStr"/>
      <c r="AS450" t="inlineStr"/>
      <c r="AT450" t="inlineStr"/>
      <c r="AU450" t="inlineStr"/>
      <c r="AV450" t="inlineStr"/>
      <c r="AW450" t="inlineStr"/>
      <c r="AX450" t="inlineStr"/>
      <c r="AY450" t="inlineStr"/>
      <c r="AZ450" t="inlineStr"/>
      <c r="BA450" t="inlineStr"/>
      <c r="BB450" t="inlineStr"/>
      <c r="BC450" t="inlineStr"/>
      <c r="BD450" t="inlineStr"/>
      <c r="BE450" t="inlineStr"/>
      <c r="BF450" t="inlineStr"/>
      <c r="BG450" t="inlineStr"/>
      <c r="BH450" t="inlineStr"/>
      <c r="BI450" t="inlineStr"/>
    </row>
    <row r="451">
      <c r="A451" t="inlineStr">
        <is>
          <t>China</t>
        </is>
      </c>
      <c r="B451" t="inlineStr">
        <is>
          <t>Seagrass</t>
        </is>
      </c>
      <c r="C451" t="inlineStr">
        <is>
          <t>Conservation</t>
        </is>
      </c>
      <c r="D451" t="inlineStr"/>
      <c r="E451" t="inlineStr">
        <is>
          <t>Large</t>
        </is>
      </c>
      <c r="F451" t="n">
        <v>4000</v>
      </c>
      <c r="G451" t="inlineStr">
        <is>
          <t>Market price</t>
        </is>
      </c>
      <c r="H451" t="n">
        <v>934894938.3876103</v>
      </c>
      <c r="I451" t="inlineStr">
        <is>
          <t>CHN</t>
        </is>
      </c>
      <c r="J451" t="n">
        <v>2000</v>
      </c>
      <c r="K451" t="inlineStr">
        <is>
          <t>China Seagrass Conservation 4000</t>
        </is>
      </c>
      <c r="L451" t="inlineStr"/>
      <c r="M451" t="inlineStr"/>
      <c r="N451" t="inlineStr"/>
      <c r="O451" t="inlineStr"/>
      <c r="P451" t="inlineStr"/>
      <c r="Q451" t="inlineStr"/>
      <c r="R451" t="inlineStr"/>
      <c r="S451" t="inlineStr"/>
      <c r="T451" t="inlineStr"/>
      <c r="U451" t="inlineStr"/>
      <c r="V451" t="inlineStr"/>
      <c r="W451" t="inlineStr"/>
      <c r="X451" t="inlineStr"/>
      <c r="Y451" t="inlineStr"/>
      <c r="Z451" t="inlineStr"/>
      <c r="AA451" t="inlineStr"/>
      <c r="AB451" t="inlineStr"/>
      <c r="AC451" t="inlineStr"/>
      <c r="AD451" t="inlineStr"/>
      <c r="AE451" t="inlineStr"/>
      <c r="AF451" t="inlineStr"/>
      <c r="AG451" t="inlineStr"/>
      <c r="AH451" t="inlineStr"/>
      <c r="AI451" t="inlineStr"/>
      <c r="AJ451" t="inlineStr"/>
      <c r="AK451" t="inlineStr"/>
      <c r="AL451" t="inlineStr"/>
      <c r="AM451" t="inlineStr"/>
      <c r="AN451" t="inlineStr"/>
      <c r="AO451" t="inlineStr"/>
      <c r="AP451" t="inlineStr"/>
      <c r="AQ451" t="inlineStr"/>
      <c r="AR451" t="inlineStr"/>
      <c r="AS451" t="inlineStr"/>
      <c r="AT451" t="inlineStr"/>
      <c r="AU451" t="inlineStr"/>
      <c r="AV451" t="inlineStr"/>
      <c r="AW451" t="inlineStr"/>
      <c r="AX451" t="inlineStr"/>
      <c r="AY451" t="inlineStr"/>
      <c r="AZ451" t="inlineStr"/>
      <c r="BA451" t="inlineStr"/>
      <c r="BB451" t="inlineStr"/>
      <c r="BC451" t="inlineStr"/>
      <c r="BD451" t="inlineStr"/>
      <c r="BE451" t="inlineStr"/>
      <c r="BF451" t="inlineStr"/>
      <c r="BG451" t="inlineStr"/>
      <c r="BH451" t="inlineStr"/>
      <c r="BI451" t="inlineStr"/>
    </row>
    <row r="452">
      <c r="A452" t="inlineStr">
        <is>
          <t>China</t>
        </is>
      </c>
      <c r="B452" t="inlineStr">
        <is>
          <t>Salt marsh</t>
        </is>
      </c>
      <c r="C452" t="inlineStr">
        <is>
          <t>Restoration</t>
        </is>
      </c>
      <c r="D452" t="inlineStr">
        <is>
          <t>Planting</t>
        </is>
      </c>
      <c r="E452" t="inlineStr">
        <is>
          <t>Small</t>
        </is>
      </c>
      <c r="F452" t="n">
        <v>100</v>
      </c>
      <c r="G452" t="inlineStr">
        <is>
          <t>Opex breakeven</t>
        </is>
      </c>
      <c r="H452" t="n">
        <v>934894938.3876103</v>
      </c>
      <c r="I452" t="inlineStr">
        <is>
          <t>CHN</t>
        </is>
      </c>
      <c r="J452" t="n">
        <v>500</v>
      </c>
      <c r="K452" t="inlineStr">
        <is>
          <t>China Salt marsh Restoration 100</t>
        </is>
      </c>
      <c r="L452" t="inlineStr"/>
      <c r="M452" t="inlineStr"/>
      <c r="N452" t="inlineStr"/>
      <c r="O452" t="inlineStr"/>
      <c r="P452" t="inlineStr"/>
      <c r="Q452" t="inlineStr"/>
      <c r="R452" t="inlineStr"/>
      <c r="S452" t="inlineStr"/>
      <c r="T452" t="inlineStr"/>
      <c r="U452" t="inlineStr"/>
      <c r="V452" t="inlineStr"/>
      <c r="W452" t="inlineStr"/>
      <c r="X452" t="inlineStr"/>
      <c r="Y452" t="inlineStr"/>
      <c r="Z452" t="inlineStr"/>
      <c r="AA452" t="inlineStr"/>
      <c r="AB452" t="inlineStr"/>
      <c r="AC452" t="inlineStr"/>
      <c r="AD452" t="inlineStr"/>
      <c r="AE452" t="inlineStr"/>
      <c r="AF452" t="inlineStr"/>
      <c r="AG452" t="inlineStr"/>
      <c r="AH452" t="inlineStr"/>
      <c r="AI452" t="inlineStr"/>
      <c r="AJ452" t="inlineStr"/>
      <c r="AK452" t="inlineStr"/>
      <c r="AL452" t="inlineStr"/>
      <c r="AM452" t="inlineStr"/>
      <c r="AN452" t="inlineStr"/>
      <c r="AO452" t="inlineStr"/>
      <c r="AP452" t="inlineStr"/>
      <c r="AQ452" t="inlineStr"/>
      <c r="AR452" t="inlineStr"/>
      <c r="AS452" t="inlineStr"/>
      <c r="AT452" t="inlineStr"/>
      <c r="AU452" t="inlineStr"/>
      <c r="AV452" t="inlineStr"/>
      <c r="AW452" t="inlineStr"/>
      <c r="AX452" t="inlineStr"/>
      <c r="AY452" t="inlineStr"/>
      <c r="AZ452" t="inlineStr"/>
      <c r="BA452" t="inlineStr"/>
      <c r="BB452" t="inlineStr"/>
      <c r="BC452" t="inlineStr"/>
      <c r="BD452" t="inlineStr"/>
      <c r="BE452" t="inlineStr"/>
      <c r="BF452" t="inlineStr"/>
      <c r="BG452" t="inlineStr"/>
      <c r="BH452" t="inlineStr"/>
      <c r="BI452" t="inlineStr"/>
    </row>
    <row r="453">
      <c r="A453" t="inlineStr">
        <is>
          <t>China</t>
        </is>
      </c>
      <c r="B453" t="inlineStr">
        <is>
          <t>Salt marsh</t>
        </is>
      </c>
      <c r="C453" t="inlineStr">
        <is>
          <t>Restoration</t>
        </is>
      </c>
      <c r="D453" t="inlineStr">
        <is>
          <t>Hydrology</t>
        </is>
      </c>
      <c r="E453" t="inlineStr">
        <is>
          <t>Small</t>
        </is>
      </c>
      <c r="F453" t="n">
        <v>100</v>
      </c>
      <c r="G453" t="inlineStr">
        <is>
          <t>Opex breakeven</t>
        </is>
      </c>
      <c r="H453" t="n">
        <v>934894938.3876103</v>
      </c>
      <c r="I453" t="inlineStr">
        <is>
          <t>CHN</t>
        </is>
      </c>
      <c r="J453" t="n">
        <v>500</v>
      </c>
      <c r="K453" t="inlineStr">
        <is>
          <t>China Salt marsh Restoration 100</t>
        </is>
      </c>
      <c r="L453" t="inlineStr"/>
      <c r="M453" t="inlineStr"/>
      <c r="N453" t="inlineStr"/>
      <c r="O453" t="inlineStr"/>
      <c r="P453" t="inlineStr"/>
      <c r="Q453" t="inlineStr"/>
      <c r="R453" t="inlineStr"/>
      <c r="S453" t="inlineStr"/>
      <c r="T453" t="inlineStr"/>
      <c r="U453" t="inlineStr"/>
      <c r="V453" t="inlineStr"/>
      <c r="W453" t="inlineStr"/>
      <c r="X453" t="inlineStr"/>
      <c r="Y453" t="inlineStr"/>
      <c r="Z453" t="inlineStr"/>
      <c r="AA453" t="inlineStr"/>
      <c r="AB453" t="inlineStr"/>
      <c r="AC453" t="inlineStr"/>
      <c r="AD453" t="inlineStr"/>
      <c r="AE453" t="inlineStr"/>
      <c r="AF453" t="inlineStr"/>
      <c r="AG453" t="inlineStr"/>
      <c r="AH453" t="inlineStr"/>
      <c r="AI453" t="inlineStr"/>
      <c r="AJ453" t="inlineStr"/>
      <c r="AK453" t="inlineStr"/>
      <c r="AL453" t="inlineStr"/>
      <c r="AM453" t="inlineStr"/>
      <c r="AN453" t="inlineStr"/>
      <c r="AO453" t="inlineStr"/>
      <c r="AP453" t="inlineStr"/>
      <c r="AQ453" t="inlineStr"/>
      <c r="AR453" t="inlineStr"/>
      <c r="AS453" t="inlineStr"/>
      <c r="AT453" t="inlineStr"/>
      <c r="AU453" t="inlineStr"/>
      <c r="AV453" t="inlineStr"/>
      <c r="AW453" t="inlineStr"/>
      <c r="AX453" t="inlineStr"/>
      <c r="AY453" t="inlineStr"/>
      <c r="AZ453" t="inlineStr"/>
      <c r="BA453" t="inlineStr"/>
      <c r="BB453" t="inlineStr"/>
      <c r="BC453" t="inlineStr"/>
      <c r="BD453" t="inlineStr"/>
      <c r="BE453" t="inlineStr"/>
      <c r="BF453" t="inlineStr"/>
      <c r="BG453" t="inlineStr"/>
      <c r="BH453" t="inlineStr"/>
      <c r="BI453" t="inlineStr"/>
    </row>
    <row r="454">
      <c r="A454" t="inlineStr">
        <is>
          <t>China</t>
        </is>
      </c>
      <c r="B454" t="inlineStr">
        <is>
          <t>Salt marsh</t>
        </is>
      </c>
      <c r="C454" t="inlineStr">
        <is>
          <t>Restoration</t>
        </is>
      </c>
      <c r="D454" t="inlineStr">
        <is>
          <t>Planting</t>
        </is>
      </c>
      <c r="E454" t="inlineStr">
        <is>
          <t>Small</t>
        </is>
      </c>
      <c r="F454" t="n">
        <v>100</v>
      </c>
      <c r="G454" t="inlineStr">
        <is>
          <t>Market price</t>
        </is>
      </c>
      <c r="H454" t="n">
        <v>934894938.3876103</v>
      </c>
      <c r="I454" t="inlineStr">
        <is>
          <t>CHN</t>
        </is>
      </c>
      <c r="J454" t="n">
        <v>500</v>
      </c>
      <c r="K454" t="inlineStr">
        <is>
          <t>China Salt marsh Restoration 100</t>
        </is>
      </c>
      <c r="L454" t="inlineStr"/>
      <c r="M454" t="inlineStr"/>
      <c r="N454" t="inlineStr"/>
      <c r="O454" t="inlineStr"/>
      <c r="P454" t="inlineStr"/>
      <c r="Q454" t="inlineStr"/>
      <c r="R454" t="inlineStr"/>
      <c r="S454" t="inlineStr"/>
      <c r="T454" t="inlineStr"/>
      <c r="U454" t="inlineStr"/>
      <c r="V454" t="inlineStr"/>
      <c r="W454" t="inlineStr"/>
      <c r="X454" t="inlineStr"/>
      <c r="Y454" t="inlineStr"/>
      <c r="Z454" t="inlineStr"/>
      <c r="AA454" t="inlineStr"/>
      <c r="AB454" t="inlineStr"/>
      <c r="AC454" t="inlineStr"/>
      <c r="AD454" t="inlineStr"/>
      <c r="AE454" t="inlineStr"/>
      <c r="AF454" t="inlineStr"/>
      <c r="AG454" t="inlineStr"/>
      <c r="AH454" t="inlineStr"/>
      <c r="AI454" t="inlineStr"/>
      <c r="AJ454" t="inlineStr"/>
      <c r="AK454" t="inlineStr"/>
      <c r="AL454" t="inlineStr"/>
      <c r="AM454" t="inlineStr"/>
      <c r="AN454" t="inlineStr"/>
      <c r="AO454" t="inlineStr"/>
      <c r="AP454" t="inlineStr"/>
      <c r="AQ454" t="inlineStr"/>
      <c r="AR454" t="inlineStr"/>
      <c r="AS454" t="inlineStr"/>
      <c r="AT454" t="inlineStr"/>
      <c r="AU454" t="inlineStr"/>
      <c r="AV454" t="inlineStr"/>
      <c r="AW454" t="inlineStr"/>
      <c r="AX454" t="inlineStr"/>
      <c r="AY454" t="inlineStr"/>
      <c r="AZ454" t="inlineStr"/>
      <c r="BA454" t="inlineStr"/>
      <c r="BB454" t="inlineStr"/>
      <c r="BC454" t="inlineStr"/>
      <c r="BD454" t="inlineStr"/>
      <c r="BE454" t="inlineStr"/>
      <c r="BF454" t="inlineStr"/>
      <c r="BG454" t="inlineStr"/>
      <c r="BH454" t="inlineStr"/>
      <c r="BI454" t="inlineStr"/>
    </row>
    <row r="455">
      <c r="A455" t="inlineStr">
        <is>
          <t>China</t>
        </is>
      </c>
      <c r="B455" t="inlineStr">
        <is>
          <t>Salt marsh</t>
        </is>
      </c>
      <c r="C455" t="inlineStr">
        <is>
          <t>Restoration</t>
        </is>
      </c>
      <c r="D455" t="inlineStr">
        <is>
          <t>Hydrology</t>
        </is>
      </c>
      <c r="E455" t="inlineStr">
        <is>
          <t>Small</t>
        </is>
      </c>
      <c r="F455" t="n">
        <v>100</v>
      </c>
      <c r="G455" t="inlineStr">
        <is>
          <t>Market price</t>
        </is>
      </c>
      <c r="H455" t="n">
        <v>934894938.3876103</v>
      </c>
      <c r="I455" t="inlineStr">
        <is>
          <t>CHN</t>
        </is>
      </c>
      <c r="J455" t="n">
        <v>500</v>
      </c>
      <c r="K455" t="inlineStr">
        <is>
          <t>China Salt marsh Restoration 100</t>
        </is>
      </c>
      <c r="L455" t="inlineStr"/>
      <c r="M455" t="inlineStr"/>
      <c r="N455" t="inlineStr"/>
      <c r="O455" t="inlineStr"/>
      <c r="P455" t="inlineStr"/>
      <c r="Q455" t="inlineStr"/>
      <c r="R455" t="inlineStr"/>
      <c r="S455" t="inlineStr"/>
      <c r="T455" t="inlineStr"/>
      <c r="U455" t="inlineStr"/>
      <c r="V455" t="inlineStr"/>
      <c r="W455" t="inlineStr"/>
      <c r="X455" t="inlineStr"/>
      <c r="Y455" t="inlineStr"/>
      <c r="Z455" t="inlineStr"/>
      <c r="AA455" t="inlineStr"/>
      <c r="AB455" t="inlineStr"/>
      <c r="AC455" t="inlineStr"/>
      <c r="AD455" t="inlineStr"/>
      <c r="AE455" t="inlineStr"/>
      <c r="AF455" t="inlineStr"/>
      <c r="AG455" t="inlineStr"/>
      <c r="AH455" t="inlineStr"/>
      <c r="AI455" t="inlineStr"/>
      <c r="AJ455" t="inlineStr"/>
      <c r="AK455" t="inlineStr"/>
      <c r="AL455" t="inlineStr"/>
      <c r="AM455" t="inlineStr"/>
      <c r="AN455" t="inlineStr"/>
      <c r="AO455" t="inlineStr"/>
      <c r="AP455" t="inlineStr"/>
      <c r="AQ455" t="inlineStr"/>
      <c r="AR455" t="inlineStr"/>
      <c r="AS455" t="inlineStr"/>
      <c r="AT455" t="inlineStr"/>
      <c r="AU455" t="inlineStr"/>
      <c r="AV455" t="inlineStr"/>
      <c r="AW455" t="inlineStr"/>
      <c r="AX455" t="inlineStr"/>
      <c r="AY455" t="inlineStr"/>
      <c r="AZ455" t="inlineStr"/>
      <c r="BA455" t="inlineStr"/>
      <c r="BB455" t="inlineStr"/>
      <c r="BC455" t="inlineStr"/>
      <c r="BD455" t="inlineStr"/>
      <c r="BE455" t="inlineStr"/>
      <c r="BF455" t="inlineStr"/>
      <c r="BG455" t="inlineStr"/>
      <c r="BH455" t="inlineStr"/>
      <c r="BI455" t="inlineStr"/>
    </row>
    <row r="456">
      <c r="A456" t="inlineStr">
        <is>
          <t>China</t>
        </is>
      </c>
      <c r="B456" t="inlineStr">
        <is>
          <t>Salt marsh</t>
        </is>
      </c>
      <c r="C456" t="inlineStr">
        <is>
          <t>Restoration</t>
        </is>
      </c>
      <c r="D456" t="inlineStr">
        <is>
          <t>Planting</t>
        </is>
      </c>
      <c r="E456" t="inlineStr">
        <is>
          <t>Medium</t>
        </is>
      </c>
      <c r="F456" t="n">
        <v>500</v>
      </c>
      <c r="G456" t="inlineStr">
        <is>
          <t>Opex breakeven</t>
        </is>
      </c>
      <c r="H456" t="n">
        <v>934894938.3876103</v>
      </c>
      <c r="I456" t="inlineStr">
        <is>
          <t>CHN</t>
        </is>
      </c>
      <c r="J456" t="n">
        <v>500</v>
      </c>
      <c r="K456" t="inlineStr">
        <is>
          <t>China Salt marsh Restoration 500</t>
        </is>
      </c>
      <c r="L456" t="inlineStr"/>
      <c r="M456" t="inlineStr"/>
      <c r="N456" t="inlineStr"/>
      <c r="O456" t="inlineStr"/>
      <c r="P456" t="inlineStr"/>
      <c r="Q456" t="inlineStr"/>
      <c r="R456" t="inlineStr"/>
      <c r="S456" t="inlineStr"/>
      <c r="T456" t="inlineStr"/>
      <c r="U456" t="inlineStr"/>
      <c r="V456" t="inlineStr"/>
      <c r="W456" t="inlineStr"/>
      <c r="X456" t="inlineStr"/>
      <c r="Y456" t="inlineStr"/>
      <c r="Z456" t="inlineStr"/>
      <c r="AA456" t="inlineStr"/>
      <c r="AB456" t="inlineStr"/>
      <c r="AC456" t="inlineStr"/>
      <c r="AD456" t="inlineStr"/>
      <c r="AE456" t="inlineStr"/>
      <c r="AF456" t="inlineStr"/>
      <c r="AG456" t="inlineStr"/>
      <c r="AH456" t="inlineStr"/>
      <c r="AI456" t="inlineStr"/>
      <c r="AJ456" t="inlineStr"/>
      <c r="AK456" t="inlineStr"/>
      <c r="AL456" t="inlineStr"/>
      <c r="AM456" t="inlineStr"/>
      <c r="AN456" t="inlineStr"/>
      <c r="AO456" t="inlineStr"/>
      <c r="AP456" t="inlineStr"/>
      <c r="AQ456" t="inlineStr"/>
      <c r="AR456" t="inlineStr"/>
      <c r="AS456" t="inlineStr"/>
      <c r="AT456" t="inlineStr"/>
      <c r="AU456" t="inlineStr"/>
      <c r="AV456" t="inlineStr"/>
      <c r="AW456" t="inlineStr"/>
      <c r="AX456" t="inlineStr"/>
      <c r="AY456" t="inlineStr"/>
      <c r="AZ456" t="inlineStr"/>
      <c r="BA456" t="inlineStr"/>
      <c r="BB456" t="inlineStr"/>
      <c r="BC456" t="inlineStr"/>
      <c r="BD456" t="inlineStr"/>
      <c r="BE456" t="inlineStr"/>
      <c r="BF456" t="inlineStr"/>
      <c r="BG456" t="inlineStr"/>
      <c r="BH456" t="inlineStr"/>
      <c r="BI456" t="inlineStr"/>
    </row>
    <row r="457">
      <c r="A457" t="inlineStr">
        <is>
          <t>China</t>
        </is>
      </c>
      <c r="B457" t="inlineStr">
        <is>
          <t>Salt marsh</t>
        </is>
      </c>
      <c r="C457" t="inlineStr">
        <is>
          <t>Restoration</t>
        </is>
      </c>
      <c r="D457" t="inlineStr">
        <is>
          <t>Hydrology</t>
        </is>
      </c>
      <c r="E457" t="inlineStr">
        <is>
          <t>Medium</t>
        </is>
      </c>
      <c r="F457" t="n">
        <v>500</v>
      </c>
      <c r="G457" t="inlineStr">
        <is>
          <t>Opex breakeven</t>
        </is>
      </c>
      <c r="H457" t="n">
        <v>934894938.3876103</v>
      </c>
      <c r="I457" t="inlineStr">
        <is>
          <t>CHN</t>
        </is>
      </c>
      <c r="J457" t="n">
        <v>500</v>
      </c>
      <c r="K457" t="inlineStr">
        <is>
          <t>China Salt marsh Restoration 500</t>
        </is>
      </c>
      <c r="L457" t="inlineStr"/>
      <c r="M457" t="inlineStr"/>
      <c r="N457" t="inlineStr"/>
      <c r="O457" t="inlineStr"/>
      <c r="P457" t="inlineStr"/>
      <c r="Q457" t="inlineStr"/>
      <c r="R457" t="inlineStr"/>
      <c r="S457" t="inlineStr"/>
      <c r="T457" t="inlineStr"/>
      <c r="U457" t="inlineStr"/>
      <c r="V457" t="inlineStr"/>
      <c r="W457" t="inlineStr"/>
      <c r="X457" t="inlineStr"/>
      <c r="Y457" t="inlineStr"/>
      <c r="Z457" t="inlineStr"/>
      <c r="AA457" t="inlineStr"/>
      <c r="AB457" t="inlineStr"/>
      <c r="AC457" t="inlineStr"/>
      <c r="AD457" t="inlineStr"/>
      <c r="AE457" t="inlineStr"/>
      <c r="AF457" t="inlineStr"/>
      <c r="AG457" t="inlineStr"/>
      <c r="AH457" t="inlineStr"/>
      <c r="AI457" t="inlineStr"/>
      <c r="AJ457" t="inlineStr"/>
      <c r="AK457" t="inlineStr"/>
      <c r="AL457" t="inlineStr"/>
      <c r="AM457" t="inlineStr"/>
      <c r="AN457" t="inlineStr"/>
      <c r="AO457" t="inlineStr"/>
      <c r="AP457" t="inlineStr"/>
      <c r="AQ457" t="inlineStr"/>
      <c r="AR457" t="inlineStr"/>
      <c r="AS457" t="inlineStr"/>
      <c r="AT457" t="inlineStr"/>
      <c r="AU457" t="inlineStr"/>
      <c r="AV457" t="inlineStr"/>
      <c r="AW457" t="inlineStr"/>
      <c r="AX457" t="inlineStr"/>
      <c r="AY457" t="inlineStr"/>
      <c r="AZ457" t="inlineStr"/>
      <c r="BA457" t="inlineStr"/>
      <c r="BB457" t="inlineStr"/>
      <c r="BC457" t="inlineStr"/>
      <c r="BD457" t="inlineStr"/>
      <c r="BE457" t="inlineStr"/>
      <c r="BF457" t="inlineStr"/>
      <c r="BG457" t="inlineStr"/>
      <c r="BH457" t="inlineStr"/>
      <c r="BI457" t="inlineStr"/>
    </row>
    <row r="458">
      <c r="A458" t="inlineStr">
        <is>
          <t>China</t>
        </is>
      </c>
      <c r="B458" t="inlineStr">
        <is>
          <t>Salt marsh</t>
        </is>
      </c>
      <c r="C458" t="inlineStr">
        <is>
          <t>Restoration</t>
        </is>
      </c>
      <c r="D458" t="inlineStr">
        <is>
          <t>Planting</t>
        </is>
      </c>
      <c r="E458" t="inlineStr">
        <is>
          <t>Medium</t>
        </is>
      </c>
      <c r="F458" t="n">
        <v>500</v>
      </c>
      <c r="G458" t="inlineStr">
        <is>
          <t>Market price</t>
        </is>
      </c>
      <c r="H458" t="n">
        <v>934894938.3876103</v>
      </c>
      <c r="I458" t="inlineStr">
        <is>
          <t>CHN</t>
        </is>
      </c>
      <c r="J458" t="n">
        <v>500</v>
      </c>
      <c r="K458" t="inlineStr">
        <is>
          <t>China Salt marsh Restoration 500</t>
        </is>
      </c>
      <c r="L458" t="inlineStr"/>
      <c r="M458" t="inlineStr"/>
      <c r="N458" t="inlineStr"/>
      <c r="O458" t="inlineStr"/>
      <c r="P458" t="inlineStr"/>
      <c r="Q458" t="inlineStr"/>
      <c r="R458" t="inlineStr"/>
      <c r="S458" t="inlineStr"/>
      <c r="T458" t="inlineStr"/>
      <c r="U458" t="inlineStr"/>
      <c r="V458" t="inlineStr"/>
      <c r="W458" t="inlineStr"/>
      <c r="X458" t="inlineStr"/>
      <c r="Y458" t="inlineStr"/>
      <c r="Z458" t="inlineStr"/>
      <c r="AA458" t="inlineStr"/>
      <c r="AB458" t="inlineStr"/>
      <c r="AC458" t="inlineStr"/>
      <c r="AD458" t="inlineStr"/>
      <c r="AE458" t="inlineStr"/>
      <c r="AF458" t="inlineStr"/>
      <c r="AG458" t="inlineStr"/>
      <c r="AH458" t="inlineStr"/>
      <c r="AI458" t="inlineStr"/>
      <c r="AJ458" t="inlineStr"/>
      <c r="AK458" t="inlineStr"/>
      <c r="AL458" t="inlineStr"/>
      <c r="AM458" t="inlineStr"/>
      <c r="AN458" t="inlineStr"/>
      <c r="AO458" t="inlineStr"/>
      <c r="AP458" t="inlineStr"/>
      <c r="AQ458" t="inlineStr"/>
      <c r="AR458" t="inlineStr"/>
      <c r="AS458" t="inlineStr"/>
      <c r="AT458" t="inlineStr"/>
      <c r="AU458" t="inlineStr"/>
      <c r="AV458" t="inlineStr"/>
      <c r="AW458" t="inlineStr"/>
      <c r="AX458" t="inlineStr"/>
      <c r="AY458" t="inlineStr"/>
      <c r="AZ458" t="inlineStr"/>
      <c r="BA458" t="inlineStr"/>
      <c r="BB458" t="inlineStr"/>
      <c r="BC458" t="inlineStr"/>
      <c r="BD458" t="inlineStr"/>
      <c r="BE458" t="inlineStr"/>
      <c r="BF458" t="inlineStr"/>
      <c r="BG458" t="inlineStr"/>
      <c r="BH458" t="inlineStr"/>
      <c r="BI458" t="inlineStr"/>
    </row>
    <row r="459">
      <c r="A459" t="inlineStr">
        <is>
          <t>China</t>
        </is>
      </c>
      <c r="B459" t="inlineStr">
        <is>
          <t>Salt marsh</t>
        </is>
      </c>
      <c r="C459" t="inlineStr">
        <is>
          <t>Restoration</t>
        </is>
      </c>
      <c r="D459" t="inlineStr">
        <is>
          <t>Hydrology</t>
        </is>
      </c>
      <c r="E459" t="inlineStr">
        <is>
          <t>Medium</t>
        </is>
      </c>
      <c r="F459" t="n">
        <v>500</v>
      </c>
      <c r="G459" t="inlineStr">
        <is>
          <t>Market price</t>
        </is>
      </c>
      <c r="H459" t="n">
        <v>934894938.3876103</v>
      </c>
      <c r="I459" t="inlineStr">
        <is>
          <t>CHN</t>
        </is>
      </c>
      <c r="J459" t="n">
        <v>500</v>
      </c>
      <c r="K459" t="inlineStr">
        <is>
          <t>China Salt marsh Restoration 500</t>
        </is>
      </c>
      <c r="L459" t="inlineStr"/>
      <c r="M459" t="inlineStr"/>
      <c r="N459" t="inlineStr"/>
      <c r="O459" t="inlineStr"/>
      <c r="P459" t="inlineStr"/>
      <c r="Q459" t="inlineStr"/>
      <c r="R459" t="inlineStr"/>
      <c r="S459" t="inlineStr"/>
      <c r="T459" t="inlineStr"/>
      <c r="U459" t="inlineStr"/>
      <c r="V459" t="inlineStr"/>
      <c r="W459" t="inlineStr"/>
      <c r="X459" t="inlineStr"/>
      <c r="Y459" t="inlineStr"/>
      <c r="Z459" t="inlineStr"/>
      <c r="AA459" t="inlineStr"/>
      <c r="AB459" t="inlineStr"/>
      <c r="AC459" t="inlineStr"/>
      <c r="AD459" t="inlineStr"/>
      <c r="AE459" t="inlineStr"/>
      <c r="AF459" t="inlineStr"/>
      <c r="AG459" t="inlineStr"/>
      <c r="AH459" t="inlineStr"/>
      <c r="AI459" t="inlineStr"/>
      <c r="AJ459" t="inlineStr"/>
      <c r="AK459" t="inlineStr"/>
      <c r="AL459" t="inlineStr"/>
      <c r="AM459" t="inlineStr"/>
      <c r="AN459" t="inlineStr"/>
      <c r="AO459" t="inlineStr"/>
      <c r="AP459" t="inlineStr"/>
      <c r="AQ459" t="inlineStr"/>
      <c r="AR459" t="inlineStr"/>
      <c r="AS459" t="inlineStr"/>
      <c r="AT459" t="inlineStr"/>
      <c r="AU459" t="inlineStr"/>
      <c r="AV459" t="inlineStr"/>
      <c r="AW459" t="inlineStr"/>
      <c r="AX459" t="inlineStr"/>
      <c r="AY459" t="inlineStr"/>
      <c r="AZ459" t="inlineStr"/>
      <c r="BA459" t="inlineStr"/>
      <c r="BB459" t="inlineStr"/>
      <c r="BC459" t="inlineStr"/>
      <c r="BD459" t="inlineStr"/>
      <c r="BE459" t="inlineStr"/>
      <c r="BF459" t="inlineStr"/>
      <c r="BG459" t="inlineStr"/>
      <c r="BH459" t="inlineStr"/>
      <c r="BI459" t="inlineStr"/>
    </row>
    <row r="460">
      <c r="A460" t="inlineStr">
        <is>
          <t>China</t>
        </is>
      </c>
      <c r="B460" t="inlineStr">
        <is>
          <t>Salt marsh</t>
        </is>
      </c>
      <c r="C460" t="inlineStr">
        <is>
          <t>Restoration</t>
        </is>
      </c>
      <c r="D460" t="inlineStr">
        <is>
          <t>Planting</t>
        </is>
      </c>
      <c r="E460" t="inlineStr">
        <is>
          <t>Large</t>
        </is>
      </c>
      <c r="F460" t="n">
        <v>1000</v>
      </c>
      <c r="G460" t="inlineStr">
        <is>
          <t>Opex breakeven</t>
        </is>
      </c>
      <c r="H460" t="n">
        <v>934894938.3876103</v>
      </c>
      <c r="I460" t="inlineStr">
        <is>
          <t>CHN</t>
        </is>
      </c>
      <c r="J460" t="n">
        <v>500</v>
      </c>
      <c r="K460" t="inlineStr">
        <is>
          <t>China Salt marsh Restoration 1000</t>
        </is>
      </c>
      <c r="L460" t="inlineStr"/>
      <c r="M460" t="inlineStr"/>
      <c r="N460" t="inlineStr"/>
      <c r="O460" t="inlineStr"/>
      <c r="P460" t="inlineStr"/>
      <c r="Q460" t="inlineStr"/>
      <c r="R460" t="inlineStr"/>
      <c r="S460" t="inlineStr"/>
      <c r="T460" t="inlineStr"/>
      <c r="U460" t="inlineStr"/>
      <c r="V460" t="inlineStr"/>
      <c r="W460" t="inlineStr"/>
      <c r="X460" t="inlineStr"/>
      <c r="Y460" t="inlineStr"/>
      <c r="Z460" t="inlineStr"/>
      <c r="AA460" t="inlineStr"/>
      <c r="AB460" t="inlineStr"/>
      <c r="AC460" t="inlineStr"/>
      <c r="AD460" t="inlineStr"/>
      <c r="AE460" t="inlineStr"/>
      <c r="AF460" t="inlineStr"/>
      <c r="AG460" t="inlineStr"/>
      <c r="AH460" t="inlineStr"/>
      <c r="AI460" t="inlineStr"/>
      <c r="AJ460" t="inlineStr"/>
      <c r="AK460" t="inlineStr"/>
      <c r="AL460" t="inlineStr"/>
      <c r="AM460" t="inlineStr"/>
      <c r="AN460" t="inlineStr"/>
      <c r="AO460" t="inlineStr"/>
      <c r="AP460" t="inlineStr"/>
      <c r="AQ460" t="inlineStr"/>
      <c r="AR460" t="inlineStr"/>
      <c r="AS460" t="inlineStr"/>
      <c r="AT460" t="inlineStr"/>
      <c r="AU460" t="inlineStr"/>
      <c r="AV460" t="inlineStr"/>
      <c r="AW460" t="inlineStr"/>
      <c r="AX460" t="inlineStr"/>
      <c r="AY460" t="inlineStr"/>
      <c r="AZ460" t="inlineStr"/>
      <c r="BA460" t="inlineStr"/>
      <c r="BB460" t="inlineStr"/>
      <c r="BC460" t="inlineStr"/>
      <c r="BD460" t="inlineStr"/>
      <c r="BE460" t="inlineStr"/>
      <c r="BF460" t="inlineStr"/>
      <c r="BG460" t="inlineStr"/>
      <c r="BH460" t="inlineStr"/>
      <c r="BI460" t="inlineStr"/>
    </row>
    <row r="461">
      <c r="A461" t="inlineStr">
        <is>
          <t>China</t>
        </is>
      </c>
      <c r="B461" t="inlineStr">
        <is>
          <t>Salt marsh</t>
        </is>
      </c>
      <c r="C461" t="inlineStr">
        <is>
          <t>Restoration</t>
        </is>
      </c>
      <c r="D461" t="inlineStr">
        <is>
          <t>Hydrology</t>
        </is>
      </c>
      <c r="E461" t="inlineStr">
        <is>
          <t>Large</t>
        </is>
      </c>
      <c r="F461" t="n">
        <v>1000</v>
      </c>
      <c r="G461" t="inlineStr">
        <is>
          <t>Opex breakeven</t>
        </is>
      </c>
      <c r="H461" t="n">
        <v>934894938.3876103</v>
      </c>
      <c r="I461" t="inlineStr">
        <is>
          <t>CHN</t>
        </is>
      </c>
      <c r="J461" t="n">
        <v>500</v>
      </c>
      <c r="K461" t="inlineStr">
        <is>
          <t>China Salt marsh Restoration 1000</t>
        </is>
      </c>
      <c r="L461" t="inlineStr"/>
      <c r="M461" t="inlineStr"/>
      <c r="N461" t="inlineStr"/>
      <c r="O461" t="inlineStr"/>
      <c r="P461" t="inlineStr"/>
      <c r="Q461" t="inlineStr"/>
      <c r="R461" t="inlineStr"/>
      <c r="S461" t="inlineStr"/>
      <c r="T461" t="inlineStr"/>
      <c r="U461" t="inlineStr"/>
      <c r="V461" t="inlineStr"/>
      <c r="W461" t="inlineStr"/>
      <c r="X461" t="inlineStr"/>
      <c r="Y461" t="inlineStr"/>
      <c r="Z461" t="inlineStr"/>
      <c r="AA461" t="inlineStr"/>
      <c r="AB461" t="inlineStr"/>
      <c r="AC461" t="inlineStr"/>
      <c r="AD461" t="inlineStr"/>
      <c r="AE461" t="inlineStr"/>
      <c r="AF461" t="inlineStr"/>
      <c r="AG461" t="inlineStr"/>
      <c r="AH461" t="inlineStr"/>
      <c r="AI461" t="inlineStr"/>
      <c r="AJ461" t="inlineStr"/>
      <c r="AK461" t="inlineStr"/>
      <c r="AL461" t="inlineStr"/>
      <c r="AM461" t="inlineStr"/>
      <c r="AN461" t="inlineStr"/>
      <c r="AO461" t="inlineStr"/>
      <c r="AP461" t="inlineStr"/>
      <c r="AQ461" t="inlineStr"/>
      <c r="AR461" t="inlineStr"/>
      <c r="AS461" t="inlineStr"/>
      <c r="AT461" t="inlineStr"/>
      <c r="AU461" t="inlineStr"/>
      <c r="AV461" t="inlineStr"/>
      <c r="AW461" t="inlineStr"/>
      <c r="AX461" t="inlineStr"/>
      <c r="AY461" t="inlineStr"/>
      <c r="AZ461" t="inlineStr"/>
      <c r="BA461" t="inlineStr"/>
      <c r="BB461" t="inlineStr"/>
      <c r="BC461" t="inlineStr"/>
      <c r="BD461" t="inlineStr"/>
      <c r="BE461" t="inlineStr"/>
      <c r="BF461" t="inlineStr"/>
      <c r="BG461" t="inlineStr"/>
      <c r="BH461" t="inlineStr"/>
      <c r="BI461" t="inlineStr"/>
    </row>
    <row r="462">
      <c r="A462" t="inlineStr">
        <is>
          <t>China</t>
        </is>
      </c>
      <c r="B462" t="inlineStr">
        <is>
          <t>Salt marsh</t>
        </is>
      </c>
      <c r="C462" t="inlineStr">
        <is>
          <t>Restoration</t>
        </is>
      </c>
      <c r="D462" t="inlineStr">
        <is>
          <t>Planting</t>
        </is>
      </c>
      <c r="E462" t="inlineStr">
        <is>
          <t>Large</t>
        </is>
      </c>
      <c r="F462" t="n">
        <v>1000</v>
      </c>
      <c r="G462" t="inlineStr">
        <is>
          <t>Market price</t>
        </is>
      </c>
      <c r="H462" t="n">
        <v>934894938.3876103</v>
      </c>
      <c r="I462" t="inlineStr">
        <is>
          <t>CHN</t>
        </is>
      </c>
      <c r="J462" t="n">
        <v>500</v>
      </c>
      <c r="K462" t="inlineStr">
        <is>
          <t>China Salt marsh Restoration 1000</t>
        </is>
      </c>
      <c r="L462" t="inlineStr"/>
      <c r="M462" t="inlineStr"/>
      <c r="N462" t="inlineStr"/>
      <c r="O462" t="inlineStr"/>
      <c r="P462" t="inlineStr"/>
      <c r="Q462" t="inlineStr"/>
      <c r="R462" t="inlineStr"/>
      <c r="S462" t="inlineStr"/>
      <c r="T462" t="inlineStr"/>
      <c r="U462" t="inlineStr"/>
      <c r="V462" t="inlineStr"/>
      <c r="W462" t="inlineStr"/>
      <c r="X462" t="inlineStr"/>
      <c r="Y462" t="inlineStr"/>
      <c r="Z462" t="inlineStr"/>
      <c r="AA462" t="inlineStr"/>
      <c r="AB462" t="inlineStr"/>
      <c r="AC462" t="inlineStr"/>
      <c r="AD462" t="inlineStr"/>
      <c r="AE462" t="inlineStr"/>
      <c r="AF462" t="inlineStr"/>
      <c r="AG462" t="inlineStr"/>
      <c r="AH462" t="inlineStr"/>
      <c r="AI462" t="inlineStr"/>
      <c r="AJ462" t="inlineStr"/>
      <c r="AK462" t="inlineStr"/>
      <c r="AL462" t="inlineStr"/>
      <c r="AM462" t="inlineStr"/>
      <c r="AN462" t="inlineStr"/>
      <c r="AO462" t="inlineStr"/>
      <c r="AP462" t="inlineStr"/>
      <c r="AQ462" t="inlineStr"/>
      <c r="AR462" t="inlineStr"/>
      <c r="AS462" t="inlineStr"/>
      <c r="AT462" t="inlineStr"/>
      <c r="AU462" t="inlineStr"/>
      <c r="AV462" t="inlineStr"/>
      <c r="AW462" t="inlineStr"/>
      <c r="AX462" t="inlineStr"/>
      <c r="AY462" t="inlineStr"/>
      <c r="AZ462" t="inlineStr"/>
      <c r="BA462" t="inlineStr"/>
      <c r="BB462" t="inlineStr"/>
      <c r="BC462" t="inlineStr"/>
      <c r="BD462" t="inlineStr"/>
      <c r="BE462" t="inlineStr"/>
      <c r="BF462" t="inlineStr"/>
      <c r="BG462" t="inlineStr"/>
      <c r="BH462" t="inlineStr"/>
      <c r="BI462" t="inlineStr"/>
    </row>
    <row r="463">
      <c r="A463" t="inlineStr">
        <is>
          <t>China</t>
        </is>
      </c>
      <c r="B463" t="inlineStr">
        <is>
          <t>Salt marsh</t>
        </is>
      </c>
      <c r="C463" t="inlineStr">
        <is>
          <t>Restoration</t>
        </is>
      </c>
      <c r="D463" t="inlineStr">
        <is>
          <t>Hydrology</t>
        </is>
      </c>
      <c r="E463" t="inlineStr">
        <is>
          <t>Large</t>
        </is>
      </c>
      <c r="F463" t="n">
        <v>1000</v>
      </c>
      <c r="G463" t="inlineStr">
        <is>
          <t>Market price</t>
        </is>
      </c>
      <c r="H463" t="n">
        <v>934894938.3876103</v>
      </c>
      <c r="I463" t="inlineStr">
        <is>
          <t>CHN</t>
        </is>
      </c>
      <c r="J463" t="n">
        <v>500</v>
      </c>
      <c r="K463" t="inlineStr">
        <is>
          <t>China Salt marsh Restoration 1000</t>
        </is>
      </c>
      <c r="L463" t="inlineStr"/>
      <c r="M463" t="inlineStr"/>
      <c r="N463" t="inlineStr"/>
      <c r="O463" t="inlineStr"/>
      <c r="P463" t="inlineStr"/>
      <c r="Q463" t="inlineStr"/>
      <c r="R463" t="inlineStr"/>
      <c r="S463" t="inlineStr"/>
      <c r="T463" t="inlineStr"/>
      <c r="U463" t="inlineStr"/>
      <c r="V463" t="inlineStr"/>
      <c r="W463" t="inlineStr"/>
      <c r="X463" t="inlineStr"/>
      <c r="Y463" t="inlineStr"/>
      <c r="Z463" t="inlineStr"/>
      <c r="AA463" t="inlineStr"/>
      <c r="AB463" t="inlineStr"/>
      <c r="AC463" t="inlineStr"/>
      <c r="AD463" t="inlineStr"/>
      <c r="AE463" t="inlineStr"/>
      <c r="AF463" t="inlineStr"/>
      <c r="AG463" t="inlineStr"/>
      <c r="AH463" t="inlineStr"/>
      <c r="AI463" t="inlineStr"/>
      <c r="AJ463" t="inlineStr"/>
      <c r="AK463" t="inlineStr"/>
      <c r="AL463" t="inlineStr"/>
      <c r="AM463" t="inlineStr"/>
      <c r="AN463" t="inlineStr"/>
      <c r="AO463" t="inlineStr"/>
      <c r="AP463" t="inlineStr"/>
      <c r="AQ463" t="inlineStr"/>
      <c r="AR463" t="inlineStr"/>
      <c r="AS463" t="inlineStr"/>
      <c r="AT463" t="inlineStr"/>
      <c r="AU463" t="inlineStr"/>
      <c r="AV463" t="inlineStr"/>
      <c r="AW463" t="inlineStr"/>
      <c r="AX463" t="inlineStr"/>
      <c r="AY463" t="inlineStr"/>
      <c r="AZ463" t="inlineStr"/>
      <c r="BA463" t="inlineStr"/>
      <c r="BB463" t="inlineStr"/>
      <c r="BC463" t="inlineStr"/>
      <c r="BD463" t="inlineStr"/>
      <c r="BE463" t="inlineStr"/>
      <c r="BF463" t="inlineStr"/>
      <c r="BG463" t="inlineStr"/>
      <c r="BH463" t="inlineStr"/>
      <c r="BI463" t="inlineStr"/>
    </row>
    <row r="464">
      <c r="A464" t="inlineStr">
        <is>
          <t>China</t>
        </is>
      </c>
      <c r="B464" t="inlineStr">
        <is>
          <t>Salt marsh</t>
        </is>
      </c>
      <c r="C464" t="inlineStr">
        <is>
          <t>Conservation</t>
        </is>
      </c>
      <c r="D464" t="inlineStr"/>
      <c r="E464" t="inlineStr">
        <is>
          <t>Small</t>
        </is>
      </c>
      <c r="F464" t="n">
        <v>800</v>
      </c>
      <c r="G464" t="inlineStr">
        <is>
          <t>Opex breakeven</t>
        </is>
      </c>
      <c r="H464" t="n">
        <v>934894938.3876103</v>
      </c>
      <c r="I464" t="inlineStr">
        <is>
          <t>CHN</t>
        </is>
      </c>
      <c r="J464" t="n">
        <v>4000</v>
      </c>
      <c r="K464" t="inlineStr">
        <is>
          <t>China Salt marsh Conservation 800</t>
        </is>
      </c>
      <c r="L464" t="inlineStr"/>
      <c r="M464" t="inlineStr"/>
      <c r="N464" t="inlineStr"/>
      <c r="O464" t="inlineStr"/>
      <c r="P464" t="inlineStr"/>
      <c r="Q464" t="inlineStr"/>
      <c r="R464" t="inlineStr"/>
      <c r="S464" t="inlineStr"/>
      <c r="T464" t="inlineStr"/>
      <c r="U464" t="inlineStr"/>
      <c r="V464" t="inlineStr"/>
      <c r="W464" t="inlineStr"/>
      <c r="X464" t="inlineStr"/>
      <c r="Y464" t="inlineStr"/>
      <c r="Z464" t="inlineStr"/>
      <c r="AA464" t="inlineStr"/>
      <c r="AB464" t="inlineStr"/>
      <c r="AC464" t="inlineStr"/>
      <c r="AD464" t="inlineStr"/>
      <c r="AE464" t="inlineStr"/>
      <c r="AF464" t="inlineStr"/>
      <c r="AG464" t="inlineStr"/>
      <c r="AH464" t="inlineStr"/>
      <c r="AI464" t="inlineStr"/>
      <c r="AJ464" t="inlineStr"/>
      <c r="AK464" t="inlineStr"/>
      <c r="AL464" t="inlineStr"/>
      <c r="AM464" t="inlineStr"/>
      <c r="AN464" t="inlineStr"/>
      <c r="AO464" t="inlineStr"/>
      <c r="AP464" t="inlineStr"/>
      <c r="AQ464" t="inlineStr"/>
      <c r="AR464" t="inlineStr"/>
      <c r="AS464" t="inlineStr"/>
      <c r="AT464" t="inlineStr"/>
      <c r="AU464" t="inlineStr"/>
      <c r="AV464" t="inlineStr"/>
      <c r="AW464" t="inlineStr"/>
      <c r="AX464" t="inlineStr"/>
      <c r="AY464" t="inlineStr"/>
      <c r="AZ464" t="inlineStr"/>
      <c r="BA464" t="inlineStr"/>
      <c r="BB464" t="inlineStr"/>
      <c r="BC464" t="inlineStr"/>
      <c r="BD464" t="inlineStr"/>
      <c r="BE464" t="inlineStr"/>
      <c r="BF464" t="inlineStr"/>
      <c r="BG464" t="inlineStr"/>
      <c r="BH464" t="inlineStr"/>
      <c r="BI464" t="inlineStr"/>
    </row>
    <row r="465">
      <c r="A465" t="inlineStr">
        <is>
          <t>China</t>
        </is>
      </c>
      <c r="B465" t="inlineStr">
        <is>
          <t>Salt marsh</t>
        </is>
      </c>
      <c r="C465" t="inlineStr">
        <is>
          <t>Conservation</t>
        </is>
      </c>
      <c r="D465" t="inlineStr"/>
      <c r="E465" t="inlineStr">
        <is>
          <t>Small</t>
        </is>
      </c>
      <c r="F465" t="n">
        <v>800</v>
      </c>
      <c r="G465" t="inlineStr">
        <is>
          <t>Market price</t>
        </is>
      </c>
      <c r="H465" t="n">
        <v>934894938.3876103</v>
      </c>
      <c r="I465" t="inlineStr">
        <is>
          <t>CHN</t>
        </is>
      </c>
      <c r="J465" t="n">
        <v>4000</v>
      </c>
      <c r="K465" t="inlineStr">
        <is>
          <t>China Salt marsh Conservation 800</t>
        </is>
      </c>
      <c r="L465" t="inlineStr"/>
      <c r="M465" t="inlineStr"/>
      <c r="N465" t="inlineStr"/>
      <c r="O465" t="inlineStr"/>
      <c r="P465" t="inlineStr"/>
      <c r="Q465" t="inlineStr"/>
      <c r="R465" t="inlineStr"/>
      <c r="S465" t="inlineStr"/>
      <c r="T465" t="inlineStr"/>
      <c r="U465" t="inlineStr"/>
      <c r="V465" t="inlineStr"/>
      <c r="W465" t="inlineStr"/>
      <c r="X465" t="inlineStr"/>
      <c r="Y465" t="inlineStr"/>
      <c r="Z465" t="inlineStr"/>
      <c r="AA465" t="inlineStr"/>
      <c r="AB465" t="inlineStr"/>
      <c r="AC465" t="inlineStr"/>
      <c r="AD465" t="inlineStr"/>
      <c r="AE465" t="inlineStr"/>
      <c r="AF465" t="inlineStr"/>
      <c r="AG465" t="inlineStr"/>
      <c r="AH465" t="inlineStr"/>
      <c r="AI465" t="inlineStr"/>
      <c r="AJ465" t="inlineStr"/>
      <c r="AK465" t="inlineStr"/>
      <c r="AL465" t="inlineStr"/>
      <c r="AM465" t="inlineStr"/>
      <c r="AN465" t="inlineStr"/>
      <c r="AO465" t="inlineStr"/>
      <c r="AP465" t="inlineStr"/>
      <c r="AQ465" t="inlineStr"/>
      <c r="AR465" t="inlineStr"/>
      <c r="AS465" t="inlineStr"/>
      <c r="AT465" t="inlineStr"/>
      <c r="AU465" t="inlineStr"/>
      <c r="AV465" t="inlineStr"/>
      <c r="AW465" t="inlineStr"/>
      <c r="AX465" t="inlineStr"/>
      <c r="AY465" t="inlineStr"/>
      <c r="AZ465" t="inlineStr"/>
      <c r="BA465" t="inlineStr"/>
      <c r="BB465" t="inlineStr"/>
      <c r="BC465" t="inlineStr"/>
      <c r="BD465" t="inlineStr"/>
      <c r="BE465" t="inlineStr"/>
      <c r="BF465" t="inlineStr"/>
      <c r="BG465" t="inlineStr"/>
      <c r="BH465" t="inlineStr"/>
      <c r="BI465" t="inlineStr"/>
    </row>
    <row r="466">
      <c r="A466" t="inlineStr">
        <is>
          <t>China</t>
        </is>
      </c>
      <c r="B466" t="inlineStr">
        <is>
          <t>Salt marsh</t>
        </is>
      </c>
      <c r="C466" t="inlineStr">
        <is>
          <t>Conservation</t>
        </is>
      </c>
      <c r="D466" t="inlineStr"/>
      <c r="E466" t="inlineStr">
        <is>
          <t>Medium</t>
        </is>
      </c>
      <c r="F466" t="n">
        <v>4000</v>
      </c>
      <c r="G466" t="inlineStr">
        <is>
          <t>Opex breakeven</t>
        </is>
      </c>
      <c r="H466" t="n">
        <v>934894938.3876103</v>
      </c>
      <c r="I466" t="inlineStr">
        <is>
          <t>CHN</t>
        </is>
      </c>
      <c r="J466" t="n">
        <v>4000</v>
      </c>
      <c r="K466" t="inlineStr">
        <is>
          <t>China Salt marsh Conservation 4000</t>
        </is>
      </c>
      <c r="L466" t="inlineStr"/>
      <c r="M466" t="inlineStr"/>
      <c r="N466" t="inlineStr"/>
      <c r="O466" t="inlineStr"/>
      <c r="P466" t="inlineStr"/>
      <c r="Q466" t="inlineStr"/>
      <c r="R466" t="inlineStr"/>
      <c r="S466" t="inlineStr"/>
      <c r="T466" t="inlineStr"/>
      <c r="U466" t="inlineStr"/>
      <c r="V466" t="inlineStr"/>
      <c r="W466" t="inlineStr"/>
      <c r="X466" t="inlineStr"/>
      <c r="Y466" t="inlineStr"/>
      <c r="Z466" t="inlineStr"/>
      <c r="AA466" t="inlineStr"/>
      <c r="AB466" t="inlineStr"/>
      <c r="AC466" t="inlineStr"/>
      <c r="AD466" t="inlineStr"/>
      <c r="AE466" t="inlineStr"/>
      <c r="AF466" t="inlineStr"/>
      <c r="AG466" t="inlineStr"/>
      <c r="AH466" t="inlineStr"/>
      <c r="AI466" t="inlineStr"/>
      <c r="AJ466" t="inlineStr"/>
      <c r="AK466" t="inlineStr"/>
      <c r="AL466" t="inlineStr"/>
      <c r="AM466" t="inlineStr"/>
      <c r="AN466" t="inlineStr"/>
      <c r="AO466" t="inlineStr"/>
      <c r="AP466" t="inlineStr"/>
      <c r="AQ466" t="inlineStr"/>
      <c r="AR466" t="inlineStr"/>
      <c r="AS466" t="inlineStr"/>
      <c r="AT466" t="inlineStr"/>
      <c r="AU466" t="inlineStr"/>
      <c r="AV466" t="inlineStr"/>
      <c r="AW466" t="inlineStr"/>
      <c r="AX466" t="inlineStr"/>
      <c r="AY466" t="inlineStr"/>
      <c r="AZ466" t="inlineStr"/>
      <c r="BA466" t="inlineStr"/>
      <c r="BB466" t="inlineStr"/>
      <c r="BC466" t="inlineStr"/>
      <c r="BD466" t="inlineStr"/>
      <c r="BE466" t="inlineStr"/>
      <c r="BF466" t="inlineStr"/>
      <c r="BG466" t="inlineStr"/>
      <c r="BH466" t="inlineStr"/>
      <c r="BI466" t="inlineStr"/>
    </row>
    <row r="467">
      <c r="A467" t="inlineStr">
        <is>
          <t>China</t>
        </is>
      </c>
      <c r="B467" t="inlineStr">
        <is>
          <t>Salt marsh</t>
        </is>
      </c>
      <c r="C467" t="inlineStr">
        <is>
          <t>Conservation</t>
        </is>
      </c>
      <c r="D467" t="inlineStr"/>
      <c r="E467" t="inlineStr">
        <is>
          <t>Medium</t>
        </is>
      </c>
      <c r="F467" t="n">
        <v>4000</v>
      </c>
      <c r="G467" t="inlineStr">
        <is>
          <t>Market price</t>
        </is>
      </c>
      <c r="H467" t="n">
        <v>934894938.3876103</v>
      </c>
      <c r="I467" t="inlineStr">
        <is>
          <t>CHN</t>
        </is>
      </c>
      <c r="J467" t="n">
        <v>4000</v>
      </c>
      <c r="K467" t="inlineStr">
        <is>
          <t>China Salt marsh Conservation 4000</t>
        </is>
      </c>
      <c r="L467" t="inlineStr"/>
      <c r="M467" t="inlineStr"/>
      <c r="N467" t="inlineStr"/>
      <c r="O467" t="inlineStr"/>
      <c r="P467" t="inlineStr"/>
      <c r="Q467" t="inlineStr"/>
      <c r="R467" t="inlineStr"/>
      <c r="S467" t="inlineStr"/>
      <c r="T467" t="inlineStr"/>
      <c r="U467" t="inlineStr"/>
      <c r="V467" t="inlineStr"/>
      <c r="W467" t="inlineStr"/>
      <c r="X467" t="inlineStr"/>
      <c r="Y467" t="inlineStr"/>
      <c r="Z467" t="inlineStr"/>
      <c r="AA467" t="inlineStr"/>
      <c r="AB467" t="inlineStr"/>
      <c r="AC467" t="inlineStr"/>
      <c r="AD467" t="inlineStr"/>
      <c r="AE467" t="inlineStr"/>
      <c r="AF467" t="inlineStr"/>
      <c r="AG467" t="inlineStr"/>
      <c r="AH467" t="inlineStr"/>
      <c r="AI467" t="inlineStr"/>
      <c r="AJ467" t="inlineStr"/>
      <c r="AK467" t="inlineStr"/>
      <c r="AL467" t="inlineStr"/>
      <c r="AM467" t="inlineStr"/>
      <c r="AN467" t="inlineStr"/>
      <c r="AO467" t="inlineStr"/>
      <c r="AP467" t="inlineStr"/>
      <c r="AQ467" t="inlineStr"/>
      <c r="AR467" t="inlineStr"/>
      <c r="AS467" t="inlineStr"/>
      <c r="AT467" t="inlineStr"/>
      <c r="AU467" t="inlineStr"/>
      <c r="AV467" t="inlineStr"/>
      <c r="AW467" t="inlineStr"/>
      <c r="AX467" t="inlineStr"/>
      <c r="AY467" t="inlineStr"/>
      <c r="AZ467" t="inlineStr"/>
      <c r="BA467" t="inlineStr"/>
      <c r="BB467" t="inlineStr"/>
      <c r="BC467" t="inlineStr"/>
      <c r="BD467" t="inlineStr"/>
      <c r="BE467" t="inlineStr"/>
      <c r="BF467" t="inlineStr"/>
      <c r="BG467" t="inlineStr"/>
      <c r="BH467" t="inlineStr"/>
      <c r="BI467" t="inlineStr"/>
    </row>
    <row r="468">
      <c r="A468" t="inlineStr">
        <is>
          <t>China</t>
        </is>
      </c>
      <c r="B468" t="inlineStr">
        <is>
          <t>Salt marsh</t>
        </is>
      </c>
      <c r="C468" t="inlineStr">
        <is>
          <t>Conservation</t>
        </is>
      </c>
      <c r="D468" t="inlineStr"/>
      <c r="E468" t="inlineStr">
        <is>
          <t>Large</t>
        </is>
      </c>
      <c r="F468" t="n">
        <v>8000</v>
      </c>
      <c r="G468" t="inlineStr">
        <is>
          <t>Opex breakeven</t>
        </is>
      </c>
      <c r="H468" t="n">
        <v>934894938.3876103</v>
      </c>
      <c r="I468" t="inlineStr">
        <is>
          <t>CHN</t>
        </is>
      </c>
      <c r="J468" t="n">
        <v>4000</v>
      </c>
      <c r="K468" t="inlineStr">
        <is>
          <t>China Salt marsh Conservation 8000</t>
        </is>
      </c>
      <c r="L468" t="inlineStr"/>
      <c r="M468" t="inlineStr"/>
      <c r="N468" t="inlineStr"/>
      <c r="O468" t="inlineStr"/>
      <c r="P468" t="inlineStr"/>
      <c r="Q468" t="inlineStr"/>
      <c r="R468" t="inlineStr"/>
      <c r="S468" t="inlineStr"/>
      <c r="T468" t="inlineStr"/>
      <c r="U468" t="inlineStr"/>
      <c r="V468" t="inlineStr"/>
      <c r="W468" t="inlineStr"/>
      <c r="X468" t="inlineStr"/>
      <c r="Y468" t="inlineStr"/>
      <c r="Z468" t="inlineStr"/>
      <c r="AA468" t="inlineStr"/>
      <c r="AB468" t="inlineStr"/>
      <c r="AC468" t="inlineStr"/>
      <c r="AD468" t="inlineStr"/>
      <c r="AE468" t="inlineStr"/>
      <c r="AF468" t="inlineStr"/>
      <c r="AG468" t="inlineStr"/>
      <c r="AH468" t="inlineStr"/>
      <c r="AI468" t="inlineStr"/>
      <c r="AJ468" t="inlineStr"/>
      <c r="AK468" t="inlineStr"/>
      <c r="AL468" t="inlineStr"/>
      <c r="AM468" t="inlineStr"/>
      <c r="AN468" t="inlineStr"/>
      <c r="AO468" t="inlineStr"/>
      <c r="AP468" t="inlineStr"/>
      <c r="AQ468" t="inlineStr"/>
      <c r="AR468" t="inlineStr"/>
      <c r="AS468" t="inlineStr"/>
      <c r="AT468" t="inlineStr"/>
      <c r="AU468" t="inlineStr"/>
      <c r="AV468" t="inlineStr"/>
      <c r="AW468" t="inlineStr"/>
      <c r="AX468" t="inlineStr"/>
      <c r="AY468" t="inlineStr"/>
      <c r="AZ468" t="inlineStr"/>
      <c r="BA468" t="inlineStr"/>
      <c r="BB468" t="inlineStr"/>
      <c r="BC468" t="inlineStr"/>
      <c r="BD468" t="inlineStr"/>
      <c r="BE468" t="inlineStr"/>
      <c r="BF468" t="inlineStr"/>
      <c r="BG468" t="inlineStr"/>
      <c r="BH468" t="inlineStr"/>
      <c r="BI468" t="inlineStr"/>
    </row>
    <row r="469">
      <c r="A469" t="inlineStr">
        <is>
          <t>China</t>
        </is>
      </c>
      <c r="B469" t="inlineStr">
        <is>
          <t>Salt marsh</t>
        </is>
      </c>
      <c r="C469" t="inlineStr">
        <is>
          <t>Conservation</t>
        </is>
      </c>
      <c r="D469" t="inlineStr"/>
      <c r="E469" t="inlineStr">
        <is>
          <t>Large</t>
        </is>
      </c>
      <c r="F469" t="n">
        <v>8000</v>
      </c>
      <c r="G469" t="inlineStr">
        <is>
          <t>Market price</t>
        </is>
      </c>
      <c r="H469" t="n">
        <v>934894938.3876103</v>
      </c>
      <c r="I469" t="inlineStr">
        <is>
          <t>CHN</t>
        </is>
      </c>
      <c r="J469" t="n">
        <v>4000</v>
      </c>
      <c r="K469" t="inlineStr">
        <is>
          <t>China Salt marsh Conservation 8000</t>
        </is>
      </c>
      <c r="L469" t="inlineStr"/>
      <c r="M469" t="inlineStr"/>
      <c r="N469" t="inlineStr"/>
      <c r="O469" t="inlineStr"/>
      <c r="P469" t="inlineStr"/>
      <c r="Q469" t="inlineStr"/>
      <c r="R469" t="inlineStr"/>
      <c r="S469" t="inlineStr"/>
      <c r="T469" t="inlineStr"/>
      <c r="U469" t="inlineStr"/>
      <c r="V469" t="inlineStr"/>
      <c r="W469" t="inlineStr"/>
      <c r="X469" t="inlineStr"/>
      <c r="Y469" t="inlineStr"/>
      <c r="Z469" t="inlineStr"/>
      <c r="AA469" t="inlineStr"/>
      <c r="AB469" t="inlineStr"/>
      <c r="AC469" t="inlineStr"/>
      <c r="AD469" t="inlineStr"/>
      <c r="AE469" t="inlineStr"/>
      <c r="AF469" t="inlineStr"/>
      <c r="AG469" t="inlineStr"/>
      <c r="AH469" t="inlineStr"/>
      <c r="AI469" t="inlineStr"/>
      <c r="AJ469" t="inlineStr"/>
      <c r="AK469" t="inlineStr"/>
      <c r="AL469" t="inlineStr"/>
      <c r="AM469" t="inlineStr"/>
      <c r="AN469" t="inlineStr"/>
      <c r="AO469" t="inlineStr"/>
      <c r="AP469" t="inlineStr"/>
      <c r="AQ469" t="inlineStr"/>
      <c r="AR469" t="inlineStr"/>
      <c r="AS469" t="inlineStr"/>
      <c r="AT469" t="inlineStr"/>
      <c r="AU469" t="inlineStr"/>
      <c r="AV469" t="inlineStr"/>
      <c r="AW469" t="inlineStr"/>
      <c r="AX469" t="inlineStr"/>
      <c r="AY469" t="inlineStr"/>
      <c r="AZ469" t="inlineStr"/>
      <c r="BA469" t="inlineStr"/>
      <c r="BB469" t="inlineStr"/>
      <c r="BC469" t="inlineStr"/>
      <c r="BD469" t="inlineStr"/>
      <c r="BE469" t="inlineStr"/>
      <c r="BF469" t="inlineStr"/>
      <c r="BG469" t="inlineStr"/>
      <c r="BH469" t="inlineStr"/>
      <c r="BI469" t="inlineStr"/>
    </row>
  </sheetData>
  <pageMargins left="0.75" right="0.75" top="1" bottom="1" header="0.5" footer="0.5"/>
</worksheet>
</file>

<file path=xl/worksheets/sheet37.xml><?xml version="1.0" encoding="utf-8"?>
<worksheet xmlns="http://schemas.openxmlformats.org/spreadsheetml/2006/main">
  <sheetPr>
    <tabColor rgb="FFD9E6E0"/>
    <outlinePr summaryBelow="0" summaryRight="0"/>
    <pageSetUpPr/>
  </sheetPr>
  <dimension ref="A1:J259"/>
  <sheetViews>
    <sheetView workbookViewId="0">
      <selection activeCell="A1" sqref="A1"/>
    </sheetView>
  </sheetViews>
  <sheetFormatPr baseColWidth="8" defaultColWidth="12.63" defaultRowHeight="15" customHeight="1"/>
  <sheetData>
    <row r="1">
      <c r="A1" s="121" t="inlineStr">
        <is>
          <t>FEST</t>
        </is>
      </c>
      <c r="B1" s="121" t="inlineStr">
        <is>
          <t>country</t>
        </is>
      </c>
      <c r="C1" s="121" t="inlineStr">
        <is>
          <t>alpha_2</t>
        </is>
      </c>
      <c r="D1" s="121" t="inlineStr">
        <is>
          <t>country_code</t>
        </is>
      </c>
      <c r="E1" s="121" t="inlineStr">
        <is>
          <t>numeric</t>
        </is>
      </c>
      <c r="F1" s="121" t="inlineStr">
        <is>
          <t>region_1</t>
        </is>
      </c>
      <c r="G1" s="121" t="inlineStr">
        <is>
          <t>region_2</t>
        </is>
      </c>
      <c r="H1" s="121" t="inlineStr">
        <is>
          <t>continent_id</t>
        </is>
      </c>
      <c r="I1" s="204" t="inlineStr">
        <is>
          <t>hdi_id</t>
        </is>
      </c>
      <c r="J1" s="121" t="inlineStr">
        <is>
          <t>source</t>
        </is>
      </c>
    </row>
    <row r="2">
      <c r="A2" s="205" t="n">
        <v>1</v>
      </c>
      <c r="B2" s="206" t="inlineStr">
        <is>
          <t>Afghanistan</t>
        </is>
      </c>
      <c r="C2" s="126" t="n"/>
      <c r="D2" s="207" t="inlineStr">
        <is>
          <t>AFG</t>
        </is>
      </c>
      <c r="E2" s="207" t="n">
        <v>4</v>
      </c>
      <c r="F2" s="206" t="inlineStr">
        <is>
          <t>Southern Asia</t>
        </is>
      </c>
      <c r="G2" s="208" t="n"/>
      <c r="H2" s="209" t="inlineStr">
        <is>
          <t>Asia</t>
        </is>
      </c>
      <c r="I2" s="210" t="n"/>
      <c r="J2" s="126" t="n"/>
    </row>
    <row r="3">
      <c r="A3" s="211" t="n">
        <v>2</v>
      </c>
      <c r="B3" s="212" t="inlineStr">
        <is>
          <t>Åland Islands</t>
        </is>
      </c>
      <c r="D3" s="213" t="inlineStr">
        <is>
          <t>ALA</t>
        </is>
      </c>
      <c r="E3" s="213" t="n">
        <v>248</v>
      </c>
      <c r="F3" s="212" t="inlineStr">
        <is>
          <t>Northern Europe</t>
        </is>
      </c>
      <c r="G3" s="214" t="n"/>
      <c r="H3" s="215" t="inlineStr">
        <is>
          <t>Europe</t>
        </is>
      </c>
      <c r="J3" s="126" t="n"/>
    </row>
    <row r="4">
      <c r="A4" s="216" t="n">
        <v>3</v>
      </c>
      <c r="B4" s="221" t="inlineStr">
        <is>
          <t>Albania</t>
        </is>
      </c>
      <c r="D4" s="218" t="inlineStr">
        <is>
          <t>ALB</t>
        </is>
      </c>
      <c r="E4" s="218" t="n">
        <v>8</v>
      </c>
      <c r="F4" s="221" t="inlineStr">
        <is>
          <t>Southern Europe</t>
        </is>
      </c>
      <c r="G4" s="219" t="n"/>
      <c r="H4" s="220" t="inlineStr">
        <is>
          <t>Europe</t>
        </is>
      </c>
      <c r="J4" s="126" t="n"/>
    </row>
    <row r="5">
      <c r="A5" s="211" t="n">
        <v>4</v>
      </c>
      <c r="B5" s="212" t="inlineStr">
        <is>
          <t>Algeria</t>
        </is>
      </c>
      <c r="D5" s="213" t="inlineStr">
        <is>
          <t>DZA</t>
        </is>
      </c>
      <c r="E5" s="213" t="n">
        <v>12</v>
      </c>
      <c r="F5" s="212" t="inlineStr">
        <is>
          <t>Northern Africa</t>
        </is>
      </c>
      <c r="G5" s="214" t="n"/>
      <c r="H5" s="215" t="inlineStr">
        <is>
          <t>Africa</t>
        </is>
      </c>
      <c r="J5" s="126" t="n"/>
    </row>
    <row r="6">
      <c r="A6" s="216" t="n">
        <v>5</v>
      </c>
      <c r="B6" s="221" t="inlineStr">
        <is>
          <t>American Samoa</t>
        </is>
      </c>
      <c r="D6" s="218" t="inlineStr">
        <is>
          <t>ASM</t>
        </is>
      </c>
      <c r="E6" s="218" t="n">
        <v>16</v>
      </c>
      <c r="F6" s="221" t="inlineStr">
        <is>
          <t>Polynesia</t>
        </is>
      </c>
      <c r="G6" s="219" t="n"/>
      <c r="H6" s="220" t="inlineStr">
        <is>
          <t>Oceania</t>
        </is>
      </c>
      <c r="J6" s="126" t="n"/>
    </row>
    <row r="7">
      <c r="A7" s="211" t="n">
        <v>6</v>
      </c>
      <c r="B7" s="212" t="inlineStr">
        <is>
          <t>Andorra</t>
        </is>
      </c>
      <c r="D7" s="213" t="inlineStr">
        <is>
          <t>AND</t>
        </is>
      </c>
      <c r="E7" s="213" t="n">
        <v>20</v>
      </c>
      <c r="F7" s="212" t="inlineStr">
        <is>
          <t>Southern Europe</t>
        </is>
      </c>
      <c r="G7" s="214" t="n"/>
      <c r="H7" s="215" t="inlineStr">
        <is>
          <t>Europe</t>
        </is>
      </c>
      <c r="J7" s="126" t="n"/>
    </row>
    <row r="8">
      <c r="A8" s="216" t="n">
        <v>7</v>
      </c>
      <c r="B8" s="221" t="inlineStr">
        <is>
          <t>Angola</t>
        </is>
      </c>
      <c r="D8" s="218" t="inlineStr">
        <is>
          <t>AGO</t>
        </is>
      </c>
      <c r="E8" s="218" t="n">
        <v>24</v>
      </c>
      <c r="F8" s="221" t="inlineStr">
        <is>
          <t>Middle Africa</t>
        </is>
      </c>
      <c r="G8" s="221" t="inlineStr">
        <is>
          <t>Sub-Saharan Africa</t>
        </is>
      </c>
      <c r="H8" s="220" t="inlineStr">
        <is>
          <t>Africa</t>
        </is>
      </c>
      <c r="J8" s="126" t="n"/>
    </row>
    <row r="9">
      <c r="A9" s="211" t="n">
        <v>8</v>
      </c>
      <c r="B9" s="212" t="inlineStr">
        <is>
          <t>Anguilla</t>
        </is>
      </c>
      <c r="D9" s="213" t="inlineStr">
        <is>
          <t>AIA</t>
        </is>
      </c>
      <c r="E9" s="213" t="n">
        <v>660</v>
      </c>
      <c r="F9" s="212" t="inlineStr">
        <is>
          <t>Caribbean</t>
        </is>
      </c>
      <c r="G9" s="212" t="inlineStr">
        <is>
          <t>Latin America and the Caribbean</t>
        </is>
      </c>
      <c r="H9" s="215" t="inlineStr">
        <is>
          <t>North America</t>
        </is>
      </c>
      <c r="J9" s="126" t="n"/>
    </row>
    <row r="10">
      <c r="A10" s="216" t="n">
        <v>9</v>
      </c>
      <c r="B10" s="221" t="inlineStr">
        <is>
          <t>Antarctica</t>
        </is>
      </c>
      <c r="D10" s="218" t="inlineStr">
        <is>
          <t>ATA</t>
        </is>
      </c>
      <c r="E10" s="218" t="n">
        <v>10</v>
      </c>
      <c r="F10" s="221" t="inlineStr">
        <is>
          <t>Antarctica</t>
        </is>
      </c>
      <c r="G10" s="219" t="n"/>
      <c r="H10" s="220" t="inlineStr">
        <is>
          <t>Antarctica</t>
        </is>
      </c>
      <c r="J10" s="126" t="n"/>
    </row>
    <row r="11">
      <c r="A11" s="211" t="n">
        <v>10</v>
      </c>
      <c r="B11" s="212" t="inlineStr">
        <is>
          <t>Antigua and Barbuda</t>
        </is>
      </c>
      <c r="D11" s="213" t="inlineStr">
        <is>
          <t>ATG</t>
        </is>
      </c>
      <c r="E11" s="213" t="n">
        <v>28</v>
      </c>
      <c r="F11" s="212" t="inlineStr">
        <is>
          <t>Caribbean</t>
        </is>
      </c>
      <c r="G11" s="212" t="inlineStr">
        <is>
          <t>Latin America and the Caribbean</t>
        </is>
      </c>
      <c r="H11" s="215" t="inlineStr">
        <is>
          <t>North America</t>
        </is>
      </c>
      <c r="J11" s="126" t="n"/>
    </row>
    <row r="12">
      <c r="A12" s="216" t="n">
        <v>11</v>
      </c>
      <c r="B12" s="221" t="inlineStr">
        <is>
          <t>Argentina</t>
        </is>
      </c>
      <c r="D12" s="218" t="inlineStr">
        <is>
          <t>ARG</t>
        </is>
      </c>
      <c r="E12" s="218" t="n">
        <v>32</v>
      </c>
      <c r="F12" s="221" t="inlineStr">
        <is>
          <t>South America</t>
        </is>
      </c>
      <c r="G12" s="221" t="inlineStr">
        <is>
          <t>Latin America and the Caribbean</t>
        </is>
      </c>
      <c r="H12" s="220" t="inlineStr">
        <is>
          <t>South America</t>
        </is>
      </c>
      <c r="J12" s="126" t="n"/>
    </row>
    <row r="13">
      <c r="A13" s="211" t="n">
        <v>12</v>
      </c>
      <c r="B13" s="212" t="inlineStr">
        <is>
          <t>Armenia</t>
        </is>
      </c>
      <c r="D13" s="213" t="inlineStr">
        <is>
          <t>ARM</t>
        </is>
      </c>
      <c r="E13" s="213" t="n">
        <v>51</v>
      </c>
      <c r="F13" s="212" t="inlineStr">
        <is>
          <t>Western Asia</t>
        </is>
      </c>
      <c r="G13" s="214" t="n"/>
      <c r="H13" s="215" t="inlineStr">
        <is>
          <t>Asia</t>
        </is>
      </c>
      <c r="J13" s="126" t="n"/>
    </row>
    <row r="14">
      <c r="A14" s="216" t="n">
        <v>13</v>
      </c>
      <c r="B14" s="221" t="inlineStr">
        <is>
          <t>Aruba</t>
        </is>
      </c>
      <c r="D14" s="218" t="inlineStr">
        <is>
          <t>ABW</t>
        </is>
      </c>
      <c r="E14" s="218" t="n">
        <v>533</v>
      </c>
      <c r="F14" s="221" t="inlineStr">
        <is>
          <t>Caribbean</t>
        </is>
      </c>
      <c r="G14" s="221" t="inlineStr">
        <is>
          <t>Latin America and the Caribbean</t>
        </is>
      </c>
      <c r="H14" s="220" t="inlineStr">
        <is>
          <t>North America</t>
        </is>
      </c>
      <c r="J14" s="126" t="n"/>
    </row>
    <row r="15">
      <c r="A15" s="211" t="n">
        <v>14</v>
      </c>
      <c r="B15" s="212" t="inlineStr">
        <is>
          <t>Australia</t>
        </is>
      </c>
      <c r="D15" s="213" t="inlineStr">
        <is>
          <t>AUS</t>
        </is>
      </c>
      <c r="E15" s="213" t="n">
        <v>36</v>
      </c>
      <c r="F15" s="212" t="inlineStr">
        <is>
          <t>Australia and New Zealand</t>
        </is>
      </c>
      <c r="G15" s="214" t="n"/>
      <c r="H15" s="215" t="inlineStr">
        <is>
          <t>Oceania</t>
        </is>
      </c>
      <c r="I15" s="38" t="n">
        <v>1</v>
      </c>
      <c r="J15" s="126" t="n"/>
    </row>
    <row r="16">
      <c r="A16" s="216" t="n">
        <v>15</v>
      </c>
      <c r="B16" s="221" t="inlineStr">
        <is>
          <t>Austria</t>
        </is>
      </c>
      <c r="D16" s="218" t="inlineStr">
        <is>
          <t>AUT</t>
        </is>
      </c>
      <c r="E16" s="218" t="n">
        <v>40</v>
      </c>
      <c r="F16" s="221" t="inlineStr">
        <is>
          <t>Western Europe</t>
        </is>
      </c>
      <c r="G16" s="219" t="n"/>
      <c r="H16" s="220" t="inlineStr">
        <is>
          <t>Europe</t>
        </is>
      </c>
      <c r="J16" s="126" t="n"/>
    </row>
    <row r="17">
      <c r="A17" s="211" t="n">
        <v>16</v>
      </c>
      <c r="B17" s="212" t="inlineStr">
        <is>
          <t>Azerbaijan</t>
        </is>
      </c>
      <c r="D17" s="213" t="inlineStr">
        <is>
          <t>AZE</t>
        </is>
      </c>
      <c r="E17" s="213" t="n">
        <v>31</v>
      </c>
      <c r="F17" s="212" t="inlineStr">
        <is>
          <t>Western Asia</t>
        </is>
      </c>
      <c r="G17" s="214" t="n"/>
      <c r="H17" s="215" t="inlineStr">
        <is>
          <t>Asia</t>
        </is>
      </c>
      <c r="J17" s="126" t="n"/>
    </row>
    <row r="18">
      <c r="A18" s="216" t="n">
        <v>17</v>
      </c>
      <c r="B18" s="221" t="inlineStr">
        <is>
          <t>The Bahamas</t>
        </is>
      </c>
      <c r="D18" s="218" t="inlineStr">
        <is>
          <t>BHS</t>
        </is>
      </c>
      <c r="E18" s="218" t="n">
        <v>44</v>
      </c>
      <c r="F18" s="221" t="inlineStr">
        <is>
          <t>Caribbean</t>
        </is>
      </c>
      <c r="G18" s="221" t="inlineStr">
        <is>
          <t>Latin America and the Caribbean</t>
        </is>
      </c>
      <c r="H18" s="220" t="inlineStr">
        <is>
          <t>North America</t>
        </is>
      </c>
      <c r="I18" s="38" t="n">
        <v>1</v>
      </c>
      <c r="J18" s="126" t="n"/>
    </row>
    <row r="19">
      <c r="A19" s="211" t="n">
        <v>18</v>
      </c>
      <c r="B19" s="212" t="inlineStr">
        <is>
          <t>Bahrain</t>
        </is>
      </c>
      <c r="D19" s="213" t="inlineStr">
        <is>
          <t>BHR</t>
        </is>
      </c>
      <c r="E19" s="213" t="n">
        <v>48</v>
      </c>
      <c r="F19" s="212" t="inlineStr">
        <is>
          <t>Western Asia</t>
        </is>
      </c>
      <c r="G19" s="214" t="n"/>
      <c r="H19" s="215" t="inlineStr">
        <is>
          <t>Asia</t>
        </is>
      </c>
      <c r="J19" s="126" t="n"/>
    </row>
    <row r="20">
      <c r="A20" s="216" t="n">
        <v>19</v>
      </c>
      <c r="B20" s="221" t="inlineStr">
        <is>
          <t>Bangladesh</t>
        </is>
      </c>
      <c r="D20" s="218" t="inlineStr">
        <is>
          <t>BGD</t>
        </is>
      </c>
      <c r="E20" s="218" t="n">
        <v>50</v>
      </c>
      <c r="F20" s="221" t="inlineStr">
        <is>
          <t>Southern Asia</t>
        </is>
      </c>
      <c r="G20" s="219" t="n"/>
      <c r="H20" s="220" t="inlineStr">
        <is>
          <t>Asia</t>
        </is>
      </c>
      <c r="J20" s="126" t="n"/>
    </row>
    <row r="21">
      <c r="A21" s="211" t="n">
        <v>20</v>
      </c>
      <c r="B21" s="212" t="inlineStr">
        <is>
          <t>Barbados</t>
        </is>
      </c>
      <c r="D21" s="213" t="inlineStr">
        <is>
          <t>BRB</t>
        </is>
      </c>
      <c r="E21" s="213" t="n">
        <v>52</v>
      </c>
      <c r="F21" s="212" t="inlineStr">
        <is>
          <t>Caribbean</t>
        </is>
      </c>
      <c r="G21" s="212" t="inlineStr">
        <is>
          <t>Latin America and the Caribbean</t>
        </is>
      </c>
      <c r="H21" s="215" t="inlineStr">
        <is>
          <t>North America</t>
        </is>
      </c>
      <c r="J21" s="126" t="n"/>
    </row>
    <row r="22">
      <c r="A22" s="216" t="n">
        <v>21</v>
      </c>
      <c r="B22" s="221" t="inlineStr">
        <is>
          <t>Belarus</t>
        </is>
      </c>
      <c r="D22" s="218" t="inlineStr">
        <is>
          <t>BLR</t>
        </is>
      </c>
      <c r="E22" s="218" t="n">
        <v>112</v>
      </c>
      <c r="F22" s="221" t="inlineStr">
        <is>
          <t>Eastern Europe</t>
        </is>
      </c>
      <c r="G22" s="219" t="n"/>
      <c r="H22" s="220" t="inlineStr">
        <is>
          <t>Europe</t>
        </is>
      </c>
      <c r="J22" s="126" t="n"/>
    </row>
    <row r="23">
      <c r="A23" s="211" t="n">
        <v>22</v>
      </c>
      <c r="B23" s="212" t="inlineStr">
        <is>
          <t>Belgium</t>
        </is>
      </c>
      <c r="D23" s="213" t="inlineStr">
        <is>
          <t>BEL</t>
        </is>
      </c>
      <c r="E23" s="213" t="n">
        <v>56</v>
      </c>
      <c r="F23" s="212" t="inlineStr">
        <is>
          <t>Western Europe</t>
        </is>
      </c>
      <c r="G23" s="214" t="n"/>
      <c r="H23" s="215" t="inlineStr">
        <is>
          <t>Europe</t>
        </is>
      </c>
      <c r="J23" s="126" t="n"/>
    </row>
    <row r="24">
      <c r="A24" s="216" t="n">
        <v>23</v>
      </c>
      <c r="B24" s="221" t="inlineStr">
        <is>
          <t>Belize</t>
        </is>
      </c>
      <c r="D24" s="218" t="inlineStr">
        <is>
          <t>BLZ</t>
        </is>
      </c>
      <c r="E24" s="218" t="n">
        <v>84</v>
      </c>
      <c r="F24" s="221" t="inlineStr">
        <is>
          <t>Central America</t>
        </is>
      </c>
      <c r="G24" s="221" t="inlineStr">
        <is>
          <t>Latin America and the Caribbean</t>
        </is>
      </c>
      <c r="H24" s="220" t="inlineStr">
        <is>
          <t>North America</t>
        </is>
      </c>
      <c r="J24" s="126" t="n"/>
    </row>
    <row r="25">
      <c r="A25" s="211" t="n">
        <v>24</v>
      </c>
      <c r="B25" s="212" t="inlineStr">
        <is>
          <t>Benin</t>
        </is>
      </c>
      <c r="D25" s="213" t="inlineStr">
        <is>
          <t>BEN</t>
        </is>
      </c>
      <c r="E25" s="213" t="n">
        <v>204</v>
      </c>
      <c r="F25" s="212" t="inlineStr">
        <is>
          <t>Western Africa</t>
        </is>
      </c>
      <c r="G25" s="212" t="inlineStr">
        <is>
          <t>Sub-Saharan Africa</t>
        </is>
      </c>
      <c r="H25" s="215" t="inlineStr">
        <is>
          <t>Africa</t>
        </is>
      </c>
      <c r="J25" s="126" t="n"/>
    </row>
    <row r="26">
      <c r="A26" s="216" t="n">
        <v>25</v>
      </c>
      <c r="B26" s="221" t="inlineStr">
        <is>
          <t>Bermuda</t>
        </is>
      </c>
      <c r="D26" s="218" t="inlineStr">
        <is>
          <t>BMU</t>
        </is>
      </c>
      <c r="E26" s="218" t="n">
        <v>60</v>
      </c>
      <c r="F26" s="221" t="inlineStr">
        <is>
          <t>Northern America</t>
        </is>
      </c>
      <c r="G26" s="219" t="n"/>
      <c r="H26" s="220" t="inlineStr">
        <is>
          <t>North America</t>
        </is>
      </c>
      <c r="J26" s="126" t="n"/>
    </row>
    <row r="27">
      <c r="A27" s="211" t="n">
        <v>26</v>
      </c>
      <c r="B27" s="212" t="inlineStr">
        <is>
          <t>Bhutan</t>
        </is>
      </c>
      <c r="D27" s="213" t="inlineStr">
        <is>
          <t>BTN</t>
        </is>
      </c>
      <c r="E27" s="213" t="n">
        <v>64</v>
      </c>
      <c r="F27" s="212" t="inlineStr">
        <is>
          <t>Southern Asia</t>
        </is>
      </c>
      <c r="G27" s="214" t="n"/>
      <c r="H27" s="215" t="inlineStr">
        <is>
          <t>Asia</t>
        </is>
      </c>
      <c r="J27" s="126" t="n"/>
    </row>
    <row r="28">
      <c r="A28" s="216" t="n">
        <v>27</v>
      </c>
      <c r="B28" s="221" t="inlineStr">
        <is>
          <t>Bolivia (Plurinational State of)</t>
        </is>
      </c>
      <c r="D28" s="218" t="inlineStr">
        <is>
          <t>BOL</t>
        </is>
      </c>
      <c r="E28" s="218" t="n">
        <v>68</v>
      </c>
      <c r="F28" s="221" t="inlineStr">
        <is>
          <t>South America</t>
        </is>
      </c>
      <c r="G28" s="221" t="inlineStr">
        <is>
          <t>Latin America and the Caribbean</t>
        </is>
      </c>
      <c r="H28" s="220" t="inlineStr">
        <is>
          <t>South America</t>
        </is>
      </c>
      <c r="J28" s="126" t="n"/>
    </row>
    <row r="29">
      <c r="A29" s="211" t="n">
        <v>28</v>
      </c>
      <c r="B29" s="212" t="inlineStr">
        <is>
          <t>Bonaire, Sint Eustatius and Saba</t>
        </is>
      </c>
      <c r="D29" s="213" t="inlineStr">
        <is>
          <t>BES</t>
        </is>
      </c>
      <c r="E29" s="213" t="n">
        <v>535</v>
      </c>
      <c r="F29" s="212" t="inlineStr">
        <is>
          <t>Caribbean</t>
        </is>
      </c>
      <c r="G29" s="212" t="inlineStr">
        <is>
          <t>Latin America and the Caribbean</t>
        </is>
      </c>
      <c r="H29" s="215" t="inlineStr">
        <is>
          <t>North America</t>
        </is>
      </c>
      <c r="J29" s="126" t="n"/>
    </row>
    <row r="30">
      <c r="A30" s="216" t="n">
        <v>29</v>
      </c>
      <c r="B30" s="221" t="inlineStr">
        <is>
          <t>Bosnia and Herzegovina</t>
        </is>
      </c>
      <c r="D30" s="218" t="inlineStr">
        <is>
          <t>BIH</t>
        </is>
      </c>
      <c r="E30" s="218" t="n">
        <v>70</v>
      </c>
      <c r="F30" s="221" t="inlineStr">
        <is>
          <t>Southern Europe</t>
        </is>
      </c>
      <c r="G30" s="219" t="n"/>
      <c r="H30" s="220" t="inlineStr">
        <is>
          <t>Europe</t>
        </is>
      </c>
      <c r="J30" s="126" t="n"/>
    </row>
    <row r="31">
      <c r="A31" s="211" t="n">
        <v>30</v>
      </c>
      <c r="B31" s="212" t="inlineStr">
        <is>
          <t>Botswana</t>
        </is>
      </c>
      <c r="D31" s="213" t="inlineStr">
        <is>
          <t>BWA</t>
        </is>
      </c>
      <c r="E31" s="213" t="n">
        <v>72</v>
      </c>
      <c r="F31" s="212" t="inlineStr">
        <is>
          <t>Southern Africa</t>
        </is>
      </c>
      <c r="G31" s="212" t="inlineStr">
        <is>
          <t>Sub-Saharan Africa</t>
        </is>
      </c>
      <c r="H31" s="215" t="inlineStr">
        <is>
          <t>Africa</t>
        </is>
      </c>
      <c r="J31" s="126" t="n"/>
    </row>
    <row r="32">
      <c r="A32" s="216" t="n">
        <v>31</v>
      </c>
      <c r="B32" s="221" t="inlineStr">
        <is>
          <t>Bouvet Island</t>
        </is>
      </c>
      <c r="D32" s="218" t="inlineStr">
        <is>
          <t>BVT</t>
        </is>
      </c>
      <c r="E32" s="218" t="n">
        <v>74</v>
      </c>
      <c r="F32" s="221" t="inlineStr">
        <is>
          <t>South America</t>
        </is>
      </c>
      <c r="G32" s="221" t="inlineStr">
        <is>
          <t>Latin America and the Caribbean</t>
        </is>
      </c>
      <c r="H32" s="220" t="inlineStr">
        <is>
          <t>South America</t>
        </is>
      </c>
      <c r="J32" s="126" t="n"/>
    </row>
    <row r="33">
      <c r="A33" s="211" t="n">
        <v>32</v>
      </c>
      <c r="B33" s="212" t="inlineStr">
        <is>
          <t>Brazil</t>
        </is>
      </c>
      <c r="D33" s="213" t="inlineStr">
        <is>
          <t>BRA</t>
        </is>
      </c>
      <c r="E33" s="213" t="n">
        <v>76</v>
      </c>
      <c r="F33" s="212" t="inlineStr">
        <is>
          <t>South America</t>
        </is>
      </c>
      <c r="G33" s="212" t="inlineStr">
        <is>
          <t>Latin America and the Caribbean</t>
        </is>
      </c>
      <c r="H33" s="215" t="inlineStr">
        <is>
          <t>South America</t>
        </is>
      </c>
      <c r="J33" s="126" t="n"/>
    </row>
    <row r="34">
      <c r="A34" s="216" t="n">
        <v>33</v>
      </c>
      <c r="B34" s="221" t="inlineStr">
        <is>
          <t>British Indian Ocean Territory</t>
        </is>
      </c>
      <c r="D34" s="218" t="inlineStr">
        <is>
          <t>IOT</t>
        </is>
      </c>
      <c r="E34" s="218" t="n">
        <v>86</v>
      </c>
      <c r="F34" s="221" t="inlineStr">
        <is>
          <t>Eastern Africa</t>
        </is>
      </c>
      <c r="G34" s="221" t="inlineStr">
        <is>
          <t>Sub-Saharan Africa</t>
        </is>
      </c>
      <c r="H34" s="220" t="inlineStr">
        <is>
          <t>Africa</t>
        </is>
      </c>
      <c r="J34" s="126" t="n"/>
    </row>
    <row r="35">
      <c r="A35" s="211" t="n">
        <v>34</v>
      </c>
      <c r="B35" s="212" t="inlineStr">
        <is>
          <t>Virgin Islands, British</t>
        </is>
      </c>
      <c r="D35" s="213" t="inlineStr">
        <is>
          <t>VGB</t>
        </is>
      </c>
      <c r="E35" s="213" t="n">
        <v>92</v>
      </c>
      <c r="F35" s="212" t="inlineStr">
        <is>
          <t>Caribbean</t>
        </is>
      </c>
      <c r="G35" s="212" t="inlineStr">
        <is>
          <t>Latin America and the Caribbean</t>
        </is>
      </c>
      <c r="H35" s="215" t="inlineStr">
        <is>
          <t>North America</t>
        </is>
      </c>
      <c r="J35" s="126" t="n"/>
    </row>
    <row r="36">
      <c r="A36" s="211" t="n">
        <v>34</v>
      </c>
      <c r="B36" s="212" t="inlineStr">
        <is>
          <t>British Virgin Islands</t>
        </is>
      </c>
      <c r="D36" s="213" t="inlineStr">
        <is>
          <t>VGB</t>
        </is>
      </c>
      <c r="E36" s="213" t="n">
        <v>92</v>
      </c>
      <c r="F36" s="212" t="inlineStr">
        <is>
          <t>Caribbean</t>
        </is>
      </c>
      <c r="G36" s="212" t="inlineStr">
        <is>
          <t>Latin America and the Caribbean</t>
        </is>
      </c>
      <c r="H36" s="215" t="inlineStr">
        <is>
          <t>North America</t>
        </is>
      </c>
      <c r="J36" s="126" t="n"/>
    </row>
    <row r="37">
      <c r="A37" s="216" t="n">
        <v>35</v>
      </c>
      <c r="B37" s="221" t="inlineStr">
        <is>
          <t>Brunei Darussalam</t>
        </is>
      </c>
      <c r="D37" s="218" t="inlineStr">
        <is>
          <t>BRN</t>
        </is>
      </c>
      <c r="E37" s="218" t="n">
        <v>96</v>
      </c>
      <c r="F37" s="221" t="inlineStr">
        <is>
          <t>South-eastern Asia</t>
        </is>
      </c>
      <c r="G37" s="219" t="n"/>
      <c r="H37" s="220" t="inlineStr">
        <is>
          <t>Asia</t>
        </is>
      </c>
      <c r="J37" s="126" t="n"/>
    </row>
    <row r="38">
      <c r="A38" s="211" t="n">
        <v>36</v>
      </c>
      <c r="B38" s="212" t="inlineStr">
        <is>
          <t>Bulgaria</t>
        </is>
      </c>
      <c r="D38" s="213" t="inlineStr">
        <is>
          <t>BGR</t>
        </is>
      </c>
      <c r="E38" s="213" t="n">
        <v>100</v>
      </c>
      <c r="F38" s="212" t="inlineStr">
        <is>
          <t>Eastern Europe</t>
        </is>
      </c>
      <c r="G38" s="214" t="n"/>
      <c r="H38" s="215" t="inlineStr">
        <is>
          <t>Europe</t>
        </is>
      </c>
      <c r="J38" s="126" t="n"/>
    </row>
    <row r="39">
      <c r="A39" s="216" t="n">
        <v>37</v>
      </c>
      <c r="B39" s="221" t="inlineStr">
        <is>
          <t>Burkina Faso</t>
        </is>
      </c>
      <c r="D39" s="218" t="inlineStr">
        <is>
          <t>BFA</t>
        </is>
      </c>
      <c r="E39" s="218" t="n">
        <v>854</v>
      </c>
      <c r="F39" s="221" t="inlineStr">
        <is>
          <t>Western Africa</t>
        </is>
      </c>
      <c r="G39" s="221" t="inlineStr">
        <is>
          <t>Sub-Saharan Africa</t>
        </is>
      </c>
      <c r="H39" s="220" t="inlineStr">
        <is>
          <t>Africa</t>
        </is>
      </c>
      <c r="J39" s="126" t="n"/>
    </row>
    <row r="40">
      <c r="A40" s="211" t="n">
        <v>38</v>
      </c>
      <c r="B40" s="212" t="inlineStr">
        <is>
          <t>Burundi</t>
        </is>
      </c>
      <c r="D40" s="213" t="inlineStr">
        <is>
          <t>BDI</t>
        </is>
      </c>
      <c r="E40" s="213" t="n">
        <v>108</v>
      </c>
      <c r="F40" s="212" t="inlineStr">
        <is>
          <t>Eastern Africa</t>
        </is>
      </c>
      <c r="G40" s="212" t="inlineStr">
        <is>
          <t>Sub-Saharan Africa</t>
        </is>
      </c>
      <c r="H40" s="215" t="inlineStr">
        <is>
          <t>Africa</t>
        </is>
      </c>
      <c r="J40" s="126" t="n"/>
    </row>
    <row r="41">
      <c r="A41" s="216" t="n">
        <v>39</v>
      </c>
      <c r="B41" s="221" t="inlineStr">
        <is>
          <t>Cabo Verde</t>
        </is>
      </c>
      <c r="D41" s="218" t="inlineStr">
        <is>
          <t>CPV</t>
        </is>
      </c>
      <c r="E41" s="218" t="n">
        <v>132</v>
      </c>
      <c r="F41" s="221" t="inlineStr">
        <is>
          <t>Western Africa</t>
        </is>
      </c>
      <c r="G41" s="221" t="inlineStr">
        <is>
          <t>Sub-Saharan Africa</t>
        </is>
      </c>
      <c r="H41" s="220" t="inlineStr">
        <is>
          <t>Africa</t>
        </is>
      </c>
      <c r="J41" s="126" t="n"/>
    </row>
    <row r="42">
      <c r="A42" s="211" t="n">
        <v>40</v>
      </c>
      <c r="B42" s="212" t="inlineStr">
        <is>
          <t>Cambodia</t>
        </is>
      </c>
      <c r="D42" s="213" t="inlineStr">
        <is>
          <t>KHM</t>
        </is>
      </c>
      <c r="E42" s="213" t="n">
        <v>116</v>
      </c>
      <c r="F42" s="212" t="inlineStr">
        <is>
          <t>South-eastern Asia</t>
        </is>
      </c>
      <c r="G42" s="214" t="n"/>
      <c r="H42" s="215" t="inlineStr">
        <is>
          <t>Asia</t>
        </is>
      </c>
      <c r="J42" s="126" t="n"/>
    </row>
    <row r="43">
      <c r="A43" s="216" t="n">
        <v>41</v>
      </c>
      <c r="B43" s="221" t="inlineStr">
        <is>
          <t>Cameroon</t>
        </is>
      </c>
      <c r="D43" s="218" t="inlineStr">
        <is>
          <t>CMR</t>
        </is>
      </c>
      <c r="E43" s="218" t="n">
        <v>120</v>
      </c>
      <c r="F43" s="221" t="inlineStr">
        <is>
          <t>Middle Africa</t>
        </is>
      </c>
      <c r="G43" s="221" t="inlineStr">
        <is>
          <t>Sub-Saharan Africa</t>
        </is>
      </c>
      <c r="H43" s="220" t="inlineStr">
        <is>
          <t>Africa</t>
        </is>
      </c>
      <c r="J43" s="126" t="n"/>
    </row>
    <row r="44">
      <c r="A44" s="211" t="n">
        <v>42</v>
      </c>
      <c r="B44" s="212" t="inlineStr">
        <is>
          <t>Canada</t>
        </is>
      </c>
      <c r="D44" s="213" t="inlineStr">
        <is>
          <t>CAN</t>
        </is>
      </c>
      <c r="E44" s="213" t="n">
        <v>124</v>
      </c>
      <c r="F44" s="212" t="inlineStr">
        <is>
          <t>Northern America</t>
        </is>
      </c>
      <c r="G44" s="214" t="n"/>
      <c r="H44" s="215" t="inlineStr">
        <is>
          <t>North America</t>
        </is>
      </c>
      <c r="J44" s="126" t="n"/>
    </row>
    <row r="45">
      <c r="A45" s="216" t="n">
        <v>43</v>
      </c>
      <c r="B45" s="221" t="inlineStr">
        <is>
          <t>Cayman Islands</t>
        </is>
      </c>
      <c r="D45" s="218" t="inlineStr">
        <is>
          <t>CYM</t>
        </is>
      </c>
      <c r="E45" s="218" t="n">
        <v>136</v>
      </c>
      <c r="F45" s="221" t="inlineStr">
        <is>
          <t>Caribbean</t>
        </is>
      </c>
      <c r="G45" s="221" t="inlineStr">
        <is>
          <t>Latin America and the Caribbean</t>
        </is>
      </c>
      <c r="H45" s="220" t="inlineStr">
        <is>
          <t>North America</t>
        </is>
      </c>
      <c r="J45" s="126" t="n"/>
    </row>
    <row r="46">
      <c r="A46" s="211" t="n">
        <v>44</v>
      </c>
      <c r="B46" s="212" t="inlineStr">
        <is>
          <t>Central African Republic</t>
        </is>
      </c>
      <c r="D46" s="213" t="inlineStr">
        <is>
          <t>CAF</t>
        </is>
      </c>
      <c r="E46" s="213" t="n">
        <v>140</v>
      </c>
      <c r="F46" s="212" t="inlineStr">
        <is>
          <t>Middle Africa</t>
        </is>
      </c>
      <c r="G46" s="212" t="inlineStr">
        <is>
          <t>Sub-Saharan Africa</t>
        </is>
      </c>
      <c r="H46" s="215" t="inlineStr">
        <is>
          <t>Africa</t>
        </is>
      </c>
      <c r="J46" s="126" t="n"/>
    </row>
    <row r="47">
      <c r="A47" s="216" t="n">
        <v>45</v>
      </c>
      <c r="B47" s="221" t="inlineStr">
        <is>
          <t>Chad</t>
        </is>
      </c>
      <c r="D47" s="218" t="inlineStr">
        <is>
          <t>TCD</t>
        </is>
      </c>
      <c r="E47" s="218" t="n">
        <v>148</v>
      </c>
      <c r="F47" s="221" t="inlineStr">
        <is>
          <t>Middle Africa</t>
        </is>
      </c>
      <c r="G47" s="221" t="inlineStr">
        <is>
          <t>Sub-Saharan Africa</t>
        </is>
      </c>
      <c r="H47" s="220" t="inlineStr">
        <is>
          <t>Africa</t>
        </is>
      </c>
      <c r="J47" s="126" t="n"/>
    </row>
    <row r="48">
      <c r="A48" s="211" t="n">
        <v>46</v>
      </c>
      <c r="B48" s="212" t="inlineStr">
        <is>
          <t>Chile</t>
        </is>
      </c>
      <c r="D48" s="213" t="inlineStr">
        <is>
          <t>CHL</t>
        </is>
      </c>
      <c r="E48" s="213" t="n">
        <v>152</v>
      </c>
      <c r="F48" s="212" t="inlineStr">
        <is>
          <t>South America</t>
        </is>
      </c>
      <c r="G48" s="212" t="inlineStr">
        <is>
          <t>Latin America and the Caribbean</t>
        </is>
      </c>
      <c r="H48" s="215" t="inlineStr">
        <is>
          <t>South America</t>
        </is>
      </c>
      <c r="J48" s="126" t="n"/>
    </row>
    <row r="49">
      <c r="A49" s="216" t="n">
        <v>47</v>
      </c>
      <c r="B49" s="221" t="inlineStr">
        <is>
          <t>China</t>
        </is>
      </c>
      <c r="D49" s="218" t="inlineStr">
        <is>
          <t>CHN</t>
        </is>
      </c>
      <c r="E49" s="218" t="n">
        <v>156</v>
      </c>
      <c r="F49" s="221" t="inlineStr">
        <is>
          <t>Eastern Asia</t>
        </is>
      </c>
      <c r="G49" s="219" t="n"/>
      <c r="H49" s="220" t="inlineStr">
        <is>
          <t>Asia</t>
        </is>
      </c>
      <c r="I49" s="38" t="n">
        <v>2</v>
      </c>
      <c r="J49" s="126" t="n"/>
    </row>
    <row r="50">
      <c r="A50" s="211" t="n">
        <v>48</v>
      </c>
      <c r="B50" s="212" t="inlineStr">
        <is>
          <t>China, Hong Kong Special Administrative Region</t>
        </is>
      </c>
      <c r="D50" s="213" t="inlineStr">
        <is>
          <t>HKG</t>
        </is>
      </c>
      <c r="E50" s="213" t="n">
        <v>344</v>
      </c>
      <c r="F50" s="212" t="inlineStr">
        <is>
          <t>Eastern Asia</t>
        </is>
      </c>
      <c r="G50" s="214" t="n"/>
      <c r="H50" s="215" t="inlineStr">
        <is>
          <t>Asia</t>
        </is>
      </c>
      <c r="J50" s="126" t="n"/>
    </row>
    <row r="51">
      <c r="A51" s="216" t="n">
        <v>49</v>
      </c>
      <c r="B51" s="221" t="inlineStr">
        <is>
          <t>China, Macao Special Administrative Region</t>
        </is>
      </c>
      <c r="D51" s="218" t="inlineStr">
        <is>
          <t>MAC</t>
        </is>
      </c>
      <c r="E51" s="218" t="n">
        <v>446</v>
      </c>
      <c r="F51" s="221" t="inlineStr">
        <is>
          <t>Eastern Asia</t>
        </is>
      </c>
      <c r="G51" s="219" t="n"/>
      <c r="H51" s="220" t="inlineStr">
        <is>
          <t>Asia</t>
        </is>
      </c>
      <c r="J51" s="126" t="n"/>
    </row>
    <row r="52">
      <c r="A52" s="211" t="n">
        <v>50</v>
      </c>
      <c r="B52" s="212" t="inlineStr">
        <is>
          <t>Christmas Island</t>
        </is>
      </c>
      <c r="D52" s="213" t="inlineStr">
        <is>
          <t>CXR</t>
        </is>
      </c>
      <c r="E52" s="213" t="n">
        <v>162</v>
      </c>
      <c r="F52" s="212" t="inlineStr">
        <is>
          <t>Australia and New Zealand</t>
        </is>
      </c>
      <c r="G52" s="214" t="n"/>
      <c r="H52" s="215" t="inlineStr">
        <is>
          <t>Oceania</t>
        </is>
      </c>
      <c r="J52" s="126" t="n"/>
    </row>
    <row r="53">
      <c r="A53" s="216" t="n">
        <v>51</v>
      </c>
      <c r="B53" s="221" t="inlineStr">
        <is>
          <t>Cocos (Keeling) Islands</t>
        </is>
      </c>
      <c r="D53" s="218" t="inlineStr">
        <is>
          <t>CCK</t>
        </is>
      </c>
      <c r="E53" s="218" t="n">
        <v>166</v>
      </c>
      <c r="F53" s="221" t="inlineStr">
        <is>
          <t>Australia and New Zealand</t>
        </is>
      </c>
      <c r="G53" s="219" t="n"/>
      <c r="H53" s="220" t="inlineStr">
        <is>
          <t>Oceania</t>
        </is>
      </c>
      <c r="J53" s="126" t="n"/>
    </row>
    <row r="54">
      <c r="A54" s="211" t="n">
        <v>52</v>
      </c>
      <c r="B54" s="212" t="inlineStr">
        <is>
          <t>Colombia</t>
        </is>
      </c>
      <c r="D54" s="213" t="inlineStr">
        <is>
          <t>COL</t>
        </is>
      </c>
      <c r="E54" s="213" t="n">
        <v>170</v>
      </c>
      <c r="F54" s="212" t="inlineStr">
        <is>
          <t>South America</t>
        </is>
      </c>
      <c r="G54" s="212" t="inlineStr">
        <is>
          <t>Latin America and the Caribbean</t>
        </is>
      </c>
      <c r="H54" s="215" t="inlineStr">
        <is>
          <t>South America</t>
        </is>
      </c>
      <c r="I54" s="38" t="n">
        <v>2</v>
      </c>
      <c r="J54" s="126" t="n"/>
    </row>
    <row r="55">
      <c r="A55" s="216" t="n">
        <v>53</v>
      </c>
      <c r="B55" s="221" t="inlineStr">
        <is>
          <t>Comoros</t>
        </is>
      </c>
      <c r="D55" s="218" t="inlineStr">
        <is>
          <t>COM</t>
        </is>
      </c>
      <c r="E55" s="218" t="n">
        <v>174</v>
      </c>
      <c r="F55" s="221" t="inlineStr">
        <is>
          <t>Eastern Africa</t>
        </is>
      </c>
      <c r="G55" s="221" t="inlineStr">
        <is>
          <t>Sub-Saharan Africa</t>
        </is>
      </c>
      <c r="H55" s="220" t="inlineStr">
        <is>
          <t>Africa</t>
        </is>
      </c>
      <c r="J55" s="126" t="n"/>
    </row>
    <row r="56">
      <c r="A56" s="211" t="n">
        <v>54</v>
      </c>
      <c r="B56" s="212" t="inlineStr">
        <is>
          <t>Congo</t>
        </is>
      </c>
      <c r="D56" s="213" t="inlineStr">
        <is>
          <t>COG</t>
        </is>
      </c>
      <c r="E56" s="213" t="n">
        <v>178</v>
      </c>
      <c r="F56" s="212" t="inlineStr">
        <is>
          <t>Middle Africa</t>
        </is>
      </c>
      <c r="G56" s="212" t="inlineStr">
        <is>
          <t>Sub-Saharan Africa</t>
        </is>
      </c>
      <c r="H56" s="215" t="inlineStr">
        <is>
          <t>Africa</t>
        </is>
      </c>
      <c r="J56" s="126" t="n"/>
    </row>
    <row r="57">
      <c r="A57" s="216" t="n">
        <v>55</v>
      </c>
      <c r="B57" s="221" t="inlineStr">
        <is>
          <t>Cook Islands</t>
        </is>
      </c>
      <c r="D57" s="218" t="inlineStr">
        <is>
          <t>COK</t>
        </is>
      </c>
      <c r="E57" s="218" t="n">
        <v>184</v>
      </c>
      <c r="F57" s="221" t="inlineStr">
        <is>
          <t>Polynesia</t>
        </is>
      </c>
      <c r="G57" s="219" t="n"/>
      <c r="H57" s="220" t="inlineStr">
        <is>
          <t>Oceania</t>
        </is>
      </c>
      <c r="J57" s="126" t="n"/>
    </row>
    <row r="58">
      <c r="A58" s="211" t="n">
        <v>56</v>
      </c>
      <c r="B58" s="212" t="inlineStr">
        <is>
          <t>Costa Rica</t>
        </is>
      </c>
      <c r="D58" s="213" t="inlineStr">
        <is>
          <t>CRI</t>
        </is>
      </c>
      <c r="E58" s="213" t="n">
        <v>188</v>
      </c>
      <c r="F58" s="212" t="inlineStr">
        <is>
          <t>Central America</t>
        </is>
      </c>
      <c r="G58" s="212" t="inlineStr">
        <is>
          <t>Latin America and the Caribbean</t>
        </is>
      </c>
      <c r="H58" s="215" t="inlineStr">
        <is>
          <t>North America</t>
        </is>
      </c>
      <c r="J58" s="126" t="n"/>
    </row>
    <row r="59">
      <c r="A59" s="216" t="n">
        <v>57</v>
      </c>
      <c r="B59" s="186" t="inlineStr">
        <is>
          <t>Côte d'Ivoire</t>
        </is>
      </c>
      <c r="D59" s="218" t="inlineStr">
        <is>
          <t>CIV</t>
        </is>
      </c>
      <c r="E59" s="218" t="n">
        <v>384</v>
      </c>
      <c r="F59" s="221" t="inlineStr">
        <is>
          <t>Western Africa</t>
        </is>
      </c>
      <c r="G59" s="221" t="inlineStr">
        <is>
          <t>Sub-Saharan Africa</t>
        </is>
      </c>
      <c r="H59" s="220" t="inlineStr">
        <is>
          <t>Africa</t>
        </is>
      </c>
      <c r="J59" s="126" t="n"/>
    </row>
    <row r="60">
      <c r="A60" s="216" t="n">
        <v>57</v>
      </c>
      <c r="B60" s="221" t="inlineStr">
        <is>
          <t>Côte d’Ivoire</t>
        </is>
      </c>
      <c r="D60" s="218" t="inlineStr">
        <is>
          <t>CIV</t>
        </is>
      </c>
      <c r="E60" s="218" t="n">
        <v>384</v>
      </c>
      <c r="F60" s="221" t="inlineStr">
        <is>
          <t>Western Africa</t>
        </is>
      </c>
      <c r="G60" s="221" t="inlineStr">
        <is>
          <t>Sub-Saharan Africa</t>
        </is>
      </c>
      <c r="H60" s="220" t="inlineStr">
        <is>
          <t>Africa</t>
        </is>
      </c>
      <c r="J60" s="126" t="n"/>
    </row>
    <row r="61">
      <c r="A61" s="211" t="n">
        <v>58</v>
      </c>
      <c r="B61" s="212" t="inlineStr">
        <is>
          <t>Croatia</t>
        </is>
      </c>
      <c r="D61" s="213" t="inlineStr">
        <is>
          <t>HRV</t>
        </is>
      </c>
      <c r="E61" s="213" t="n">
        <v>191</v>
      </c>
      <c r="F61" s="212" t="inlineStr">
        <is>
          <t>Southern Europe</t>
        </is>
      </c>
      <c r="G61" s="214" t="n"/>
      <c r="H61" s="215" t="inlineStr">
        <is>
          <t>Europe</t>
        </is>
      </c>
      <c r="J61" s="126" t="n"/>
    </row>
    <row r="62">
      <c r="A62" s="216" t="n">
        <v>59</v>
      </c>
      <c r="B62" s="221" t="inlineStr">
        <is>
          <t>Cuba</t>
        </is>
      </c>
      <c r="D62" s="218" t="inlineStr">
        <is>
          <t>CUB</t>
        </is>
      </c>
      <c r="E62" s="218" t="n">
        <v>192</v>
      </c>
      <c r="F62" s="221" t="inlineStr">
        <is>
          <t>Caribbean</t>
        </is>
      </c>
      <c r="G62" s="221" t="inlineStr">
        <is>
          <t>Latin America and the Caribbean</t>
        </is>
      </c>
      <c r="H62" s="220" t="inlineStr">
        <is>
          <t>North America</t>
        </is>
      </c>
      <c r="J62" s="126" t="n"/>
    </row>
    <row r="63">
      <c r="A63" s="211" t="n">
        <v>60</v>
      </c>
      <c r="B63" s="212" t="inlineStr">
        <is>
          <t>Curaçao</t>
        </is>
      </c>
      <c r="D63" s="213" t="inlineStr">
        <is>
          <t>CUW</t>
        </is>
      </c>
      <c r="E63" s="213" t="n">
        <v>531</v>
      </c>
      <c r="F63" s="212" t="inlineStr">
        <is>
          <t>Caribbean</t>
        </is>
      </c>
      <c r="G63" s="212" t="inlineStr">
        <is>
          <t>Latin America and the Caribbean</t>
        </is>
      </c>
      <c r="H63" s="215" t="inlineStr">
        <is>
          <t>North America</t>
        </is>
      </c>
      <c r="J63" s="126" t="n"/>
    </row>
    <row r="64">
      <c r="A64" s="216" t="n">
        <v>61</v>
      </c>
      <c r="B64" s="221" t="inlineStr">
        <is>
          <t>Cyprus</t>
        </is>
      </c>
      <c r="D64" s="218" t="inlineStr">
        <is>
          <t>CYP</t>
        </is>
      </c>
      <c r="E64" s="218" t="n">
        <v>196</v>
      </c>
      <c r="F64" s="221" t="inlineStr">
        <is>
          <t>Western Asia</t>
        </is>
      </c>
      <c r="G64" s="219" t="n"/>
      <c r="H64" s="220" t="inlineStr">
        <is>
          <t>Asia</t>
        </is>
      </c>
      <c r="J64" s="126" t="n"/>
    </row>
    <row r="65">
      <c r="A65" s="211" t="n">
        <v>62</v>
      </c>
      <c r="B65" s="212" t="inlineStr">
        <is>
          <t>Czechia</t>
        </is>
      </c>
      <c r="D65" s="213" t="inlineStr">
        <is>
          <t>CZE</t>
        </is>
      </c>
      <c r="E65" s="213" t="n">
        <v>203</v>
      </c>
      <c r="F65" s="212" t="inlineStr">
        <is>
          <t>Eastern Europe</t>
        </is>
      </c>
      <c r="G65" s="214" t="n"/>
      <c r="H65" s="215" t="inlineStr">
        <is>
          <t>Europe</t>
        </is>
      </c>
      <c r="J65" s="126" t="n"/>
    </row>
    <row r="66">
      <c r="A66" s="216" t="n">
        <v>63</v>
      </c>
      <c r="B66" s="221" t="inlineStr">
        <is>
          <t>Democratic People's Republic of Korea</t>
        </is>
      </c>
      <c r="D66" s="218" t="inlineStr">
        <is>
          <t>PRK</t>
        </is>
      </c>
      <c r="E66" s="218" t="n">
        <v>408</v>
      </c>
      <c r="F66" s="221" t="inlineStr">
        <is>
          <t>Eastern Asia</t>
        </is>
      </c>
      <c r="G66" s="219" t="n"/>
      <c r="H66" s="220" t="inlineStr">
        <is>
          <t>Asia</t>
        </is>
      </c>
      <c r="J66" s="126" t="n"/>
    </row>
    <row r="67">
      <c r="A67" s="211" t="n">
        <v>64</v>
      </c>
      <c r="B67" s="212" t="inlineStr">
        <is>
          <t>Congo, the democratic republic of the</t>
        </is>
      </c>
      <c r="D67" s="213" t="inlineStr">
        <is>
          <t>COD</t>
        </is>
      </c>
      <c r="E67" s="213" t="n">
        <v>180</v>
      </c>
      <c r="F67" s="212" t="inlineStr">
        <is>
          <t>Middle Africa</t>
        </is>
      </c>
      <c r="G67" s="212" t="inlineStr">
        <is>
          <t>Sub-Saharan Africa</t>
        </is>
      </c>
      <c r="H67" s="215" t="inlineStr">
        <is>
          <t>Africa</t>
        </is>
      </c>
      <c r="J67" s="126" t="n"/>
    </row>
    <row r="68">
      <c r="A68" s="211" t="n">
        <v>64</v>
      </c>
      <c r="B68" s="212" t="inlineStr">
        <is>
          <t>Democratic Republic of the Congo</t>
        </is>
      </c>
      <c r="D68" s="213" t="inlineStr">
        <is>
          <t>COD</t>
        </is>
      </c>
      <c r="E68" s="213" t="n">
        <v>180</v>
      </c>
      <c r="F68" s="212" t="inlineStr">
        <is>
          <t>Middle Africa</t>
        </is>
      </c>
      <c r="G68" s="212" t="inlineStr">
        <is>
          <t>Sub-Saharan Africa</t>
        </is>
      </c>
      <c r="H68" s="215" t="inlineStr">
        <is>
          <t>Africa</t>
        </is>
      </c>
      <c r="J68" s="126" t="n"/>
    </row>
    <row r="69">
      <c r="A69" s="216" t="n">
        <v>65</v>
      </c>
      <c r="B69" s="221" t="inlineStr">
        <is>
          <t>Denmark</t>
        </is>
      </c>
      <c r="D69" s="218" t="inlineStr">
        <is>
          <t>DNK</t>
        </is>
      </c>
      <c r="E69" s="218" t="n">
        <v>208</v>
      </c>
      <c r="F69" s="221" t="inlineStr">
        <is>
          <t>Northern Europe</t>
        </is>
      </c>
      <c r="G69" s="219" t="n"/>
      <c r="H69" s="220" t="inlineStr">
        <is>
          <t>Europe</t>
        </is>
      </c>
      <c r="J69" s="126" t="n"/>
    </row>
    <row r="70">
      <c r="A70" s="211" t="n">
        <v>66</v>
      </c>
      <c r="B70" s="212" t="inlineStr">
        <is>
          <t>Djibouti</t>
        </is>
      </c>
      <c r="D70" s="213" t="inlineStr">
        <is>
          <t>DJI</t>
        </is>
      </c>
      <c r="E70" s="213" t="n">
        <v>262</v>
      </c>
      <c r="F70" s="212" t="inlineStr">
        <is>
          <t>Eastern Africa</t>
        </is>
      </c>
      <c r="G70" s="212" t="inlineStr">
        <is>
          <t>Sub-Saharan Africa</t>
        </is>
      </c>
      <c r="H70" s="215" t="inlineStr">
        <is>
          <t>Africa</t>
        </is>
      </c>
      <c r="J70" s="126" t="n"/>
    </row>
    <row r="71">
      <c r="A71" s="216" t="n">
        <v>67</v>
      </c>
      <c r="B71" s="221" t="inlineStr">
        <is>
          <t>Dominica</t>
        </is>
      </c>
      <c r="D71" s="218" t="inlineStr">
        <is>
          <t>DMA</t>
        </is>
      </c>
      <c r="E71" s="218" t="n">
        <v>212</v>
      </c>
      <c r="F71" s="221" t="inlineStr">
        <is>
          <t>Caribbean</t>
        </is>
      </c>
      <c r="G71" s="221" t="inlineStr">
        <is>
          <t>Latin America and the Caribbean</t>
        </is>
      </c>
      <c r="H71" s="220" t="inlineStr">
        <is>
          <t>North America</t>
        </is>
      </c>
      <c r="J71" s="126" t="n"/>
    </row>
    <row r="72">
      <c r="A72" s="211" t="n">
        <v>68</v>
      </c>
      <c r="B72" s="212" t="inlineStr">
        <is>
          <t>Dominican Republic</t>
        </is>
      </c>
      <c r="D72" s="213" t="inlineStr">
        <is>
          <t>DOM</t>
        </is>
      </c>
      <c r="E72" s="213" t="n">
        <v>214</v>
      </c>
      <c r="F72" s="212" t="inlineStr">
        <is>
          <t>Caribbean</t>
        </is>
      </c>
      <c r="G72" s="212" t="inlineStr">
        <is>
          <t>Latin America and the Caribbean</t>
        </is>
      </c>
      <c r="H72" s="215" t="inlineStr">
        <is>
          <t>North America</t>
        </is>
      </c>
      <c r="J72" s="126" t="n"/>
    </row>
    <row r="73">
      <c r="A73" s="216" t="n">
        <v>69</v>
      </c>
      <c r="B73" s="221" t="inlineStr">
        <is>
          <t>Ecuador</t>
        </is>
      </c>
      <c r="D73" s="218" t="inlineStr">
        <is>
          <t>ECU</t>
        </is>
      </c>
      <c r="E73" s="218" t="n">
        <v>218</v>
      </c>
      <c r="F73" s="221" t="inlineStr">
        <is>
          <t>South America</t>
        </is>
      </c>
      <c r="G73" s="221" t="inlineStr">
        <is>
          <t>Latin America and the Caribbean</t>
        </is>
      </c>
      <c r="H73" s="220" t="inlineStr">
        <is>
          <t>South America</t>
        </is>
      </c>
      <c r="J73" s="126" t="n"/>
    </row>
    <row r="74">
      <c r="A74" s="211" t="n">
        <v>70</v>
      </c>
      <c r="B74" s="212" t="inlineStr">
        <is>
          <t>Egypt</t>
        </is>
      </c>
      <c r="D74" s="213" t="inlineStr">
        <is>
          <t>EGY</t>
        </is>
      </c>
      <c r="E74" s="213" t="n">
        <v>818</v>
      </c>
      <c r="F74" s="212" t="inlineStr">
        <is>
          <t>Northern Africa</t>
        </is>
      </c>
      <c r="G74" s="214" t="n"/>
      <c r="H74" s="215" t="inlineStr">
        <is>
          <t>Africa</t>
        </is>
      </c>
      <c r="J74" s="126" t="n"/>
    </row>
    <row r="75">
      <c r="A75" s="216" t="n">
        <v>71</v>
      </c>
      <c r="B75" s="221" t="inlineStr">
        <is>
          <t>El Salvador</t>
        </is>
      </c>
      <c r="D75" s="218" t="inlineStr">
        <is>
          <t>SLV</t>
        </is>
      </c>
      <c r="E75" s="218" t="n">
        <v>222</v>
      </c>
      <c r="F75" s="221" t="inlineStr">
        <is>
          <t>Central America</t>
        </is>
      </c>
      <c r="G75" s="221" t="inlineStr">
        <is>
          <t>Latin America and the Caribbean</t>
        </is>
      </c>
      <c r="H75" s="220" t="inlineStr">
        <is>
          <t>North America</t>
        </is>
      </c>
      <c r="J75" s="126" t="n"/>
    </row>
    <row r="76">
      <c r="A76" s="211" t="n">
        <v>72</v>
      </c>
      <c r="B76" s="212" t="inlineStr">
        <is>
          <t>Equatorial Guinea</t>
        </is>
      </c>
      <c r="D76" s="213" t="inlineStr">
        <is>
          <t>GNQ</t>
        </is>
      </c>
      <c r="E76" s="213" t="n">
        <v>226</v>
      </c>
      <c r="F76" s="212" t="inlineStr">
        <is>
          <t>Middle Africa</t>
        </is>
      </c>
      <c r="G76" s="212" t="inlineStr">
        <is>
          <t>Sub-Saharan Africa</t>
        </is>
      </c>
      <c r="H76" s="215" t="inlineStr">
        <is>
          <t>Africa</t>
        </is>
      </c>
      <c r="J76" s="126" t="n"/>
    </row>
    <row r="77">
      <c r="A77" s="216" t="n">
        <v>73</v>
      </c>
      <c r="B77" s="221" t="inlineStr">
        <is>
          <t>Eritrea</t>
        </is>
      </c>
      <c r="D77" s="218" t="inlineStr">
        <is>
          <t>ERI</t>
        </is>
      </c>
      <c r="E77" s="218" t="n">
        <v>232</v>
      </c>
      <c r="F77" s="221" t="inlineStr">
        <is>
          <t>Eastern Africa</t>
        </is>
      </c>
      <c r="G77" s="221" t="inlineStr">
        <is>
          <t>Sub-Saharan Africa</t>
        </is>
      </c>
      <c r="H77" s="220" t="inlineStr">
        <is>
          <t>Africa</t>
        </is>
      </c>
      <c r="J77" s="126" t="n"/>
    </row>
    <row r="78">
      <c r="A78" s="211" t="n">
        <v>74</v>
      </c>
      <c r="B78" s="212" t="inlineStr">
        <is>
          <t>Estonia</t>
        </is>
      </c>
      <c r="D78" s="213" t="inlineStr">
        <is>
          <t>EST</t>
        </is>
      </c>
      <c r="E78" s="213" t="n">
        <v>233</v>
      </c>
      <c r="F78" s="212" t="inlineStr">
        <is>
          <t>Northern Europe</t>
        </is>
      </c>
      <c r="G78" s="214" t="n"/>
      <c r="H78" s="215" t="inlineStr">
        <is>
          <t>Europe</t>
        </is>
      </c>
      <c r="J78" s="126" t="n"/>
    </row>
    <row r="79">
      <c r="A79" s="216" t="n">
        <v>75</v>
      </c>
      <c r="B79" s="221" t="inlineStr">
        <is>
          <t>Eswatini</t>
        </is>
      </c>
      <c r="D79" s="218" t="inlineStr">
        <is>
          <t>SWZ</t>
        </is>
      </c>
      <c r="E79" s="218" t="n">
        <v>748</v>
      </c>
      <c r="F79" s="221" t="inlineStr">
        <is>
          <t>Southern Africa</t>
        </is>
      </c>
      <c r="G79" s="221" t="inlineStr">
        <is>
          <t>Sub-Saharan Africa</t>
        </is>
      </c>
      <c r="H79" s="220" t="inlineStr">
        <is>
          <t>Africa</t>
        </is>
      </c>
      <c r="J79" s="126" t="n"/>
    </row>
    <row r="80">
      <c r="A80" s="211" t="n">
        <v>76</v>
      </c>
      <c r="B80" s="212" t="inlineStr">
        <is>
          <t>Ethiopia</t>
        </is>
      </c>
      <c r="D80" s="213" t="inlineStr">
        <is>
          <t>ETH</t>
        </is>
      </c>
      <c r="E80" s="213" t="n">
        <v>231</v>
      </c>
      <c r="F80" s="212" t="inlineStr">
        <is>
          <t>Eastern Africa</t>
        </is>
      </c>
      <c r="G80" s="212" t="inlineStr">
        <is>
          <t>Sub-Saharan Africa</t>
        </is>
      </c>
      <c r="H80" s="215" t="inlineStr">
        <is>
          <t>Africa</t>
        </is>
      </c>
      <c r="J80" s="126" t="n"/>
    </row>
    <row r="81">
      <c r="A81" s="216" t="n">
        <v>77</v>
      </c>
      <c r="B81" s="221" t="inlineStr">
        <is>
          <t>Falkland Islands (Malvinas)</t>
        </is>
      </c>
      <c r="D81" s="218" t="inlineStr">
        <is>
          <t>FLK</t>
        </is>
      </c>
      <c r="E81" s="218" t="n">
        <v>238</v>
      </c>
      <c r="F81" s="221" t="inlineStr">
        <is>
          <t>South America</t>
        </is>
      </c>
      <c r="G81" s="221" t="inlineStr">
        <is>
          <t>Latin America and the Caribbean</t>
        </is>
      </c>
      <c r="H81" s="220" t="inlineStr">
        <is>
          <t>South America</t>
        </is>
      </c>
      <c r="J81" s="126" t="n"/>
    </row>
    <row r="82">
      <c r="A82" s="211" t="n">
        <v>78</v>
      </c>
      <c r="B82" s="212" t="inlineStr">
        <is>
          <t>Faroe Islands</t>
        </is>
      </c>
      <c r="D82" s="213" t="inlineStr">
        <is>
          <t>FRO</t>
        </is>
      </c>
      <c r="E82" s="213" t="n">
        <v>234</v>
      </c>
      <c r="F82" s="212" t="inlineStr">
        <is>
          <t>Northern Europe</t>
        </is>
      </c>
      <c r="G82" s="214" t="n"/>
      <c r="H82" s="215" t="inlineStr">
        <is>
          <t>Europe</t>
        </is>
      </c>
      <c r="J82" s="126" t="n"/>
    </row>
    <row r="83">
      <c r="A83" s="216" t="n">
        <v>79</v>
      </c>
      <c r="B83" s="221" t="inlineStr">
        <is>
          <t>Fiji</t>
        </is>
      </c>
      <c r="D83" s="218" t="inlineStr">
        <is>
          <t>FJI</t>
        </is>
      </c>
      <c r="E83" s="218" t="n">
        <v>242</v>
      </c>
      <c r="F83" s="221" t="inlineStr">
        <is>
          <t>Melanesia</t>
        </is>
      </c>
      <c r="G83" s="219" t="n"/>
      <c r="H83" s="220" t="inlineStr">
        <is>
          <t>Oceania</t>
        </is>
      </c>
      <c r="J83" s="126" t="n"/>
    </row>
    <row r="84">
      <c r="A84" s="211" t="n">
        <v>80</v>
      </c>
      <c r="B84" s="212" t="inlineStr">
        <is>
          <t>Finland</t>
        </is>
      </c>
      <c r="D84" s="213" t="inlineStr">
        <is>
          <t>FIN</t>
        </is>
      </c>
      <c r="E84" s="213" t="n">
        <v>246</v>
      </c>
      <c r="F84" s="212" t="inlineStr">
        <is>
          <t>Northern Europe</t>
        </is>
      </c>
      <c r="G84" s="214" t="n"/>
      <c r="H84" s="215" t="inlineStr">
        <is>
          <t>Europe</t>
        </is>
      </c>
      <c r="J84" s="126" t="n"/>
    </row>
    <row r="85">
      <c r="A85" s="216" t="n">
        <v>81</v>
      </c>
      <c r="B85" s="221" t="inlineStr">
        <is>
          <t>France</t>
        </is>
      </c>
      <c r="D85" s="218" t="inlineStr">
        <is>
          <t>FRA</t>
        </is>
      </c>
      <c r="E85" s="218" t="n">
        <v>250</v>
      </c>
      <c r="F85" s="221" t="inlineStr">
        <is>
          <t>Western Europe</t>
        </is>
      </c>
      <c r="G85" s="219" t="n"/>
      <c r="H85" s="220" t="inlineStr">
        <is>
          <t>Europe</t>
        </is>
      </c>
      <c r="J85" s="126" t="n"/>
    </row>
    <row r="86">
      <c r="A86" s="211" t="n">
        <v>82</v>
      </c>
      <c r="B86" s="212" t="inlineStr">
        <is>
          <t>French Guiana</t>
        </is>
      </c>
      <c r="D86" s="213" t="inlineStr">
        <is>
          <t>GUF</t>
        </is>
      </c>
      <c r="E86" s="213" t="n">
        <v>254</v>
      </c>
      <c r="F86" s="212" t="inlineStr">
        <is>
          <t>South America</t>
        </is>
      </c>
      <c r="G86" s="212" t="inlineStr">
        <is>
          <t>Latin America and the Caribbean</t>
        </is>
      </c>
      <c r="H86" s="215" t="inlineStr">
        <is>
          <t>South America</t>
        </is>
      </c>
      <c r="J86" s="126" t="n"/>
    </row>
    <row r="87">
      <c r="A87" s="216" t="n">
        <v>83</v>
      </c>
      <c r="B87" s="221" t="inlineStr">
        <is>
          <t>French Polynesia</t>
        </is>
      </c>
      <c r="D87" s="218" t="inlineStr">
        <is>
          <t>PYF</t>
        </is>
      </c>
      <c r="E87" s="218" t="n">
        <v>258</v>
      </c>
      <c r="F87" s="221" t="inlineStr">
        <is>
          <t>Polynesia</t>
        </is>
      </c>
      <c r="G87" s="219" t="n"/>
      <c r="H87" s="220" t="inlineStr">
        <is>
          <t>Oceania</t>
        </is>
      </c>
      <c r="J87" s="126" t="n"/>
    </row>
    <row r="88">
      <c r="A88" s="211" t="n">
        <v>84</v>
      </c>
      <c r="B88" s="212" t="inlineStr">
        <is>
          <t>French Southern Territories</t>
        </is>
      </c>
      <c r="D88" s="213" t="inlineStr">
        <is>
          <t>ATF</t>
        </is>
      </c>
      <c r="E88" s="213" t="n">
        <v>260</v>
      </c>
      <c r="F88" s="212" t="inlineStr">
        <is>
          <t>Eastern Africa</t>
        </is>
      </c>
      <c r="G88" s="212" t="inlineStr">
        <is>
          <t>Sub-Saharan Africa</t>
        </is>
      </c>
      <c r="H88" s="215" t="inlineStr">
        <is>
          <t>Africa</t>
        </is>
      </c>
      <c r="J88" s="126" t="n"/>
    </row>
    <row r="89">
      <c r="A89" s="216" t="n">
        <v>85</v>
      </c>
      <c r="B89" s="221" t="inlineStr">
        <is>
          <t>Gabon</t>
        </is>
      </c>
      <c r="D89" s="218" t="inlineStr">
        <is>
          <t>GAB</t>
        </is>
      </c>
      <c r="E89" s="218" t="n">
        <v>266</v>
      </c>
      <c r="F89" s="221" t="inlineStr">
        <is>
          <t>Middle Africa</t>
        </is>
      </c>
      <c r="G89" s="221" t="inlineStr">
        <is>
          <t>Sub-Saharan Africa</t>
        </is>
      </c>
      <c r="H89" s="220" t="inlineStr">
        <is>
          <t>Africa</t>
        </is>
      </c>
      <c r="J89" s="126" t="n"/>
    </row>
    <row r="90">
      <c r="A90" s="211" t="n">
        <v>86</v>
      </c>
      <c r="B90" s="212" t="inlineStr">
        <is>
          <t>Gambia</t>
        </is>
      </c>
      <c r="D90" s="213" t="inlineStr">
        <is>
          <t>GMB</t>
        </is>
      </c>
      <c r="E90" s="213" t="n">
        <v>270</v>
      </c>
      <c r="F90" s="212" t="inlineStr">
        <is>
          <t>Western Africa</t>
        </is>
      </c>
      <c r="G90" s="212" t="inlineStr">
        <is>
          <t>Sub-Saharan Africa</t>
        </is>
      </c>
      <c r="H90" s="215" t="inlineStr">
        <is>
          <t>Africa</t>
        </is>
      </c>
      <c r="J90" s="126" t="n"/>
    </row>
    <row r="91">
      <c r="A91" s="216" t="n">
        <v>87</v>
      </c>
      <c r="B91" s="221" t="inlineStr">
        <is>
          <t>Georgia</t>
        </is>
      </c>
      <c r="D91" s="218" t="inlineStr">
        <is>
          <t>GEO</t>
        </is>
      </c>
      <c r="E91" s="218" t="n">
        <v>268</v>
      </c>
      <c r="F91" s="221" t="inlineStr">
        <is>
          <t>Western Asia</t>
        </is>
      </c>
      <c r="G91" s="219" t="n"/>
      <c r="H91" s="220" t="inlineStr">
        <is>
          <t>Asia</t>
        </is>
      </c>
      <c r="J91" s="126" t="n"/>
    </row>
    <row r="92">
      <c r="A92" s="211" t="n">
        <v>88</v>
      </c>
      <c r="B92" s="212" t="inlineStr">
        <is>
          <t>Germany</t>
        </is>
      </c>
      <c r="D92" s="213" t="inlineStr">
        <is>
          <t>DEU</t>
        </is>
      </c>
      <c r="E92" s="213" t="n">
        <v>276</v>
      </c>
      <c r="F92" s="212" t="inlineStr">
        <is>
          <t>Western Europe</t>
        </is>
      </c>
      <c r="G92" s="214" t="n"/>
      <c r="H92" s="215" t="inlineStr">
        <is>
          <t>Europe</t>
        </is>
      </c>
      <c r="J92" s="126" t="n"/>
    </row>
    <row r="93">
      <c r="A93" s="216" t="n">
        <v>89</v>
      </c>
      <c r="B93" s="221" t="inlineStr">
        <is>
          <t>Ghana</t>
        </is>
      </c>
      <c r="D93" s="218" t="inlineStr">
        <is>
          <t>GHA</t>
        </is>
      </c>
      <c r="E93" s="218" t="n">
        <v>288</v>
      </c>
      <c r="F93" s="221" t="inlineStr">
        <is>
          <t>Western Africa</t>
        </is>
      </c>
      <c r="G93" s="221" t="inlineStr">
        <is>
          <t>Sub-Saharan Africa</t>
        </is>
      </c>
      <c r="H93" s="220" t="inlineStr">
        <is>
          <t>Africa</t>
        </is>
      </c>
      <c r="J93" s="126" t="n"/>
    </row>
    <row r="94">
      <c r="A94" s="211" t="n">
        <v>90</v>
      </c>
      <c r="B94" s="212" t="inlineStr">
        <is>
          <t>Gibraltar</t>
        </is>
      </c>
      <c r="D94" s="213" t="inlineStr">
        <is>
          <t>GIB</t>
        </is>
      </c>
      <c r="E94" s="213" t="n">
        <v>292</v>
      </c>
      <c r="F94" s="212" t="inlineStr">
        <is>
          <t>Southern Europe</t>
        </is>
      </c>
      <c r="G94" s="214" t="n"/>
      <c r="H94" s="215" t="inlineStr">
        <is>
          <t>Europe</t>
        </is>
      </c>
      <c r="J94" s="126" t="n"/>
    </row>
    <row r="95">
      <c r="A95" s="216" t="n">
        <v>91</v>
      </c>
      <c r="B95" s="221" t="inlineStr">
        <is>
          <t>Greece</t>
        </is>
      </c>
      <c r="D95" s="218" t="inlineStr">
        <is>
          <t>GRC</t>
        </is>
      </c>
      <c r="E95" s="218" t="n">
        <v>300</v>
      </c>
      <c r="F95" s="221" t="inlineStr">
        <is>
          <t>Southern Europe</t>
        </is>
      </c>
      <c r="G95" s="219" t="n"/>
      <c r="H95" s="220" t="inlineStr">
        <is>
          <t>Europe</t>
        </is>
      </c>
      <c r="J95" s="126" t="n"/>
    </row>
    <row r="96">
      <c r="A96" s="211" t="n">
        <v>92</v>
      </c>
      <c r="B96" s="212" t="inlineStr">
        <is>
          <t>Greenland</t>
        </is>
      </c>
      <c r="D96" s="213" t="inlineStr">
        <is>
          <t>GRL</t>
        </is>
      </c>
      <c r="E96" s="213" t="n">
        <v>304</v>
      </c>
      <c r="F96" s="212" t="inlineStr">
        <is>
          <t>Northern America</t>
        </is>
      </c>
      <c r="G96" s="214" t="n"/>
      <c r="H96" s="215" t="inlineStr">
        <is>
          <t>North America</t>
        </is>
      </c>
      <c r="J96" s="126" t="n"/>
    </row>
    <row r="97">
      <c r="A97" s="216" t="n">
        <v>93</v>
      </c>
      <c r="B97" s="221" t="inlineStr">
        <is>
          <t>Grenada</t>
        </is>
      </c>
      <c r="D97" s="218" t="inlineStr">
        <is>
          <t>GRD</t>
        </is>
      </c>
      <c r="E97" s="218" t="n">
        <v>308</v>
      </c>
      <c r="F97" s="221" t="inlineStr">
        <is>
          <t>Caribbean</t>
        </is>
      </c>
      <c r="G97" s="221" t="inlineStr">
        <is>
          <t>Latin America and the Caribbean</t>
        </is>
      </c>
      <c r="H97" s="220" t="inlineStr">
        <is>
          <t>North America</t>
        </is>
      </c>
      <c r="J97" s="126" t="n"/>
    </row>
    <row r="98">
      <c r="A98" s="211" t="n">
        <v>94</v>
      </c>
      <c r="B98" s="212" t="inlineStr">
        <is>
          <t>Guadeloupe</t>
        </is>
      </c>
      <c r="D98" s="213" t="inlineStr">
        <is>
          <t>GLP</t>
        </is>
      </c>
      <c r="E98" s="213" t="n">
        <v>312</v>
      </c>
      <c r="F98" s="212" t="inlineStr">
        <is>
          <t>Caribbean</t>
        </is>
      </c>
      <c r="G98" s="212" t="inlineStr">
        <is>
          <t>Latin America and the Caribbean</t>
        </is>
      </c>
      <c r="H98" s="215" t="inlineStr">
        <is>
          <t>North America</t>
        </is>
      </c>
      <c r="J98" s="126" t="n"/>
    </row>
    <row r="99">
      <c r="A99" s="216" t="n">
        <v>95</v>
      </c>
      <c r="B99" s="221" t="inlineStr">
        <is>
          <t>Guam</t>
        </is>
      </c>
      <c r="D99" s="218" t="inlineStr">
        <is>
          <t>GUM</t>
        </is>
      </c>
      <c r="E99" s="218" t="n">
        <v>316</v>
      </c>
      <c r="F99" s="221" t="inlineStr">
        <is>
          <t>Micronesia</t>
        </is>
      </c>
      <c r="G99" s="219" t="n"/>
      <c r="H99" s="220" t="inlineStr">
        <is>
          <t>Oceania</t>
        </is>
      </c>
      <c r="J99" s="126" t="n"/>
    </row>
    <row r="100">
      <c r="A100" s="211" t="n">
        <v>96</v>
      </c>
      <c r="B100" s="212" t="inlineStr">
        <is>
          <t>Guatemala</t>
        </is>
      </c>
      <c r="D100" s="213" t="inlineStr">
        <is>
          <t>GTM</t>
        </is>
      </c>
      <c r="E100" s="213" t="n">
        <v>320</v>
      </c>
      <c r="F100" s="212" t="inlineStr">
        <is>
          <t>Central America</t>
        </is>
      </c>
      <c r="G100" s="212" t="inlineStr">
        <is>
          <t>Latin America and the Caribbean</t>
        </is>
      </c>
      <c r="H100" s="215" t="inlineStr">
        <is>
          <t>North America</t>
        </is>
      </c>
      <c r="J100" s="126" t="n"/>
    </row>
    <row r="101">
      <c r="A101" s="216" t="n">
        <v>97</v>
      </c>
      <c r="B101" s="221" t="inlineStr">
        <is>
          <t>Guernsey</t>
        </is>
      </c>
      <c r="D101" s="218" t="inlineStr">
        <is>
          <t>GGY</t>
        </is>
      </c>
      <c r="E101" s="218" t="n">
        <v>831</v>
      </c>
      <c r="F101" s="221" t="inlineStr">
        <is>
          <t>Northern Europe</t>
        </is>
      </c>
      <c r="G101" s="221" t="inlineStr">
        <is>
          <t>Channel Islands</t>
        </is>
      </c>
      <c r="H101" s="220" t="inlineStr">
        <is>
          <t>Europe</t>
        </is>
      </c>
      <c r="J101" s="126" t="n"/>
    </row>
    <row r="102">
      <c r="A102" s="211" t="n">
        <v>98</v>
      </c>
      <c r="B102" s="212" t="inlineStr">
        <is>
          <t>Guinea</t>
        </is>
      </c>
      <c r="D102" s="213" t="inlineStr">
        <is>
          <t>GIN</t>
        </is>
      </c>
      <c r="E102" s="213" t="n">
        <v>324</v>
      </c>
      <c r="F102" s="212" t="inlineStr">
        <is>
          <t>Western Africa</t>
        </is>
      </c>
      <c r="G102" s="212" t="inlineStr">
        <is>
          <t>Sub-Saharan Africa</t>
        </is>
      </c>
      <c r="H102" s="215" t="inlineStr">
        <is>
          <t>Africa</t>
        </is>
      </c>
      <c r="J102" s="126" t="n"/>
    </row>
    <row r="103">
      <c r="A103" s="216" t="n">
        <v>99</v>
      </c>
      <c r="B103" s="221" t="inlineStr">
        <is>
          <t>Guinea-Bissau</t>
        </is>
      </c>
      <c r="D103" s="218" t="inlineStr">
        <is>
          <t>GNB</t>
        </is>
      </c>
      <c r="E103" s="218" t="n">
        <v>624</v>
      </c>
      <c r="F103" s="221" t="inlineStr">
        <is>
          <t>Western Africa</t>
        </is>
      </c>
      <c r="G103" s="221" t="inlineStr">
        <is>
          <t>Sub-Saharan Africa</t>
        </is>
      </c>
      <c r="H103" s="220" t="inlineStr">
        <is>
          <t>Africa</t>
        </is>
      </c>
      <c r="J103" s="126" t="n"/>
    </row>
    <row r="104">
      <c r="A104" s="211" t="n">
        <v>100</v>
      </c>
      <c r="B104" s="212" t="inlineStr">
        <is>
          <t>Guyana</t>
        </is>
      </c>
      <c r="D104" s="213" t="inlineStr">
        <is>
          <t>GUY</t>
        </is>
      </c>
      <c r="E104" s="213" t="n">
        <v>328</v>
      </c>
      <c r="F104" s="212" t="inlineStr">
        <is>
          <t>South America</t>
        </is>
      </c>
      <c r="G104" s="212" t="inlineStr">
        <is>
          <t>Latin America and the Caribbean</t>
        </is>
      </c>
      <c r="H104" s="215" t="inlineStr">
        <is>
          <t>South America</t>
        </is>
      </c>
      <c r="J104" s="126" t="n"/>
    </row>
    <row r="105">
      <c r="A105" s="216" t="n">
        <v>101</v>
      </c>
      <c r="B105" s="221" t="inlineStr">
        <is>
          <t>Haiti</t>
        </is>
      </c>
      <c r="D105" s="218" t="inlineStr">
        <is>
          <t>HTI</t>
        </is>
      </c>
      <c r="E105" s="218" t="n">
        <v>332</v>
      </c>
      <c r="F105" s="221" t="inlineStr">
        <is>
          <t>Caribbean</t>
        </is>
      </c>
      <c r="G105" s="221" t="inlineStr">
        <is>
          <t>Latin America and the Caribbean</t>
        </is>
      </c>
      <c r="H105" s="220" t="inlineStr">
        <is>
          <t>North America</t>
        </is>
      </c>
      <c r="J105" s="126" t="n"/>
    </row>
    <row r="106">
      <c r="A106" s="211" t="n">
        <v>102</v>
      </c>
      <c r="B106" s="212" t="inlineStr">
        <is>
          <t>Heard Island and McDonald Islands</t>
        </is>
      </c>
      <c r="D106" s="213" t="inlineStr">
        <is>
          <t>HMD</t>
        </is>
      </c>
      <c r="E106" s="213" t="n">
        <v>334</v>
      </c>
      <c r="F106" s="212" t="inlineStr">
        <is>
          <t>Australia and New Zealand</t>
        </is>
      </c>
      <c r="G106" s="214" t="n"/>
      <c r="H106" s="215" t="inlineStr">
        <is>
          <t>Oceania</t>
        </is>
      </c>
      <c r="J106" s="126" t="n"/>
    </row>
    <row r="107">
      <c r="A107" s="216" t="n">
        <v>103</v>
      </c>
      <c r="B107" s="221" t="inlineStr">
        <is>
          <t>Holy See</t>
        </is>
      </c>
      <c r="D107" s="218" t="inlineStr">
        <is>
          <t>VAT</t>
        </is>
      </c>
      <c r="E107" s="218" t="n">
        <v>336</v>
      </c>
      <c r="F107" s="221" t="inlineStr">
        <is>
          <t>Southern Europe</t>
        </is>
      </c>
      <c r="G107" s="219" t="n"/>
      <c r="H107" s="220" t="inlineStr">
        <is>
          <t>Europe</t>
        </is>
      </c>
      <c r="J107" s="126" t="n"/>
    </row>
    <row r="108">
      <c r="A108" s="211" t="n">
        <v>104</v>
      </c>
      <c r="B108" s="212" t="inlineStr">
        <is>
          <t>Honduras</t>
        </is>
      </c>
      <c r="D108" s="213" t="inlineStr">
        <is>
          <t>HND</t>
        </is>
      </c>
      <c r="E108" s="213" t="n">
        <v>340</v>
      </c>
      <c r="F108" s="212" t="inlineStr">
        <is>
          <t>Central America</t>
        </is>
      </c>
      <c r="G108" s="212" t="inlineStr">
        <is>
          <t>Latin America and the Caribbean</t>
        </is>
      </c>
      <c r="H108" s="215" t="inlineStr">
        <is>
          <t>North America</t>
        </is>
      </c>
      <c r="J108" s="126" t="n"/>
    </row>
    <row r="109">
      <c r="A109" s="216" t="n">
        <v>105</v>
      </c>
      <c r="B109" s="221" t="inlineStr">
        <is>
          <t>Hungary</t>
        </is>
      </c>
      <c r="D109" s="218" t="inlineStr">
        <is>
          <t>HUN</t>
        </is>
      </c>
      <c r="E109" s="218" t="n">
        <v>348</v>
      </c>
      <c r="F109" s="221" t="inlineStr">
        <is>
          <t>Eastern Europe</t>
        </is>
      </c>
      <c r="G109" s="219" t="n"/>
      <c r="H109" s="220" t="inlineStr">
        <is>
          <t>Europe</t>
        </is>
      </c>
      <c r="J109" s="126" t="n"/>
    </row>
    <row r="110">
      <c r="A110" s="211" t="n">
        <v>106</v>
      </c>
      <c r="B110" s="212" t="inlineStr">
        <is>
          <t>Iceland</t>
        </is>
      </c>
      <c r="D110" s="213" t="inlineStr">
        <is>
          <t>ISL</t>
        </is>
      </c>
      <c r="E110" s="213" t="n">
        <v>352</v>
      </c>
      <c r="F110" s="212" t="inlineStr">
        <is>
          <t>Northern Europe</t>
        </is>
      </c>
      <c r="G110" s="214" t="n"/>
      <c r="H110" s="215" t="inlineStr">
        <is>
          <t>Europe</t>
        </is>
      </c>
      <c r="J110" s="126" t="n"/>
    </row>
    <row r="111">
      <c r="A111" s="216" t="n">
        <v>107</v>
      </c>
      <c r="B111" s="221" t="inlineStr">
        <is>
          <t>India</t>
        </is>
      </c>
      <c r="D111" s="218" t="inlineStr">
        <is>
          <t>IND</t>
        </is>
      </c>
      <c r="E111" s="218" t="n">
        <v>356</v>
      </c>
      <c r="F111" s="221" t="inlineStr">
        <is>
          <t>Southern Asia</t>
        </is>
      </c>
      <c r="G111" s="219" t="n"/>
      <c r="H111" s="220" t="inlineStr">
        <is>
          <t>Asia</t>
        </is>
      </c>
      <c r="I111" s="38" t="n">
        <v>3</v>
      </c>
      <c r="J111" s="126" t="n"/>
    </row>
    <row r="112">
      <c r="A112" s="211" t="n">
        <v>108</v>
      </c>
      <c r="B112" s="212" t="inlineStr">
        <is>
          <t>Indonesia</t>
        </is>
      </c>
      <c r="D112" s="213" t="inlineStr">
        <is>
          <t>IDN</t>
        </is>
      </c>
      <c r="E112" s="213" t="n">
        <v>360</v>
      </c>
      <c r="F112" s="212" t="inlineStr">
        <is>
          <t>South-eastern Asia</t>
        </is>
      </c>
      <c r="G112" s="214" t="n"/>
      <c r="H112" s="215" t="inlineStr">
        <is>
          <t>Asia</t>
        </is>
      </c>
      <c r="J112" s="126" t="n"/>
    </row>
    <row r="113">
      <c r="A113" s="216" t="n">
        <v>109</v>
      </c>
      <c r="B113" s="221" t="inlineStr">
        <is>
          <t>Iran (Islamic Republic of)</t>
        </is>
      </c>
      <c r="D113" s="218" t="inlineStr">
        <is>
          <t>IRN</t>
        </is>
      </c>
      <c r="E113" s="218" t="n">
        <v>364</v>
      </c>
      <c r="F113" s="221" t="inlineStr">
        <is>
          <t>Southern Asia</t>
        </is>
      </c>
      <c r="G113" s="219" t="n"/>
      <c r="H113" s="220" t="inlineStr">
        <is>
          <t>Asia</t>
        </is>
      </c>
      <c r="J113" s="126" t="n"/>
    </row>
    <row r="114">
      <c r="A114" s="211" t="n">
        <v>110</v>
      </c>
      <c r="B114" s="212" t="inlineStr">
        <is>
          <t>Iraq</t>
        </is>
      </c>
      <c r="D114" s="213" t="inlineStr">
        <is>
          <t>IRQ</t>
        </is>
      </c>
      <c r="E114" s="213" t="n">
        <v>368</v>
      </c>
      <c r="F114" s="212" t="inlineStr">
        <is>
          <t>Western Asia</t>
        </is>
      </c>
      <c r="G114" s="214" t="n"/>
      <c r="H114" s="215" t="inlineStr">
        <is>
          <t>Asia</t>
        </is>
      </c>
      <c r="J114" s="126" t="n"/>
    </row>
    <row r="115">
      <c r="A115" s="216" t="n">
        <v>111</v>
      </c>
      <c r="B115" s="221" t="inlineStr">
        <is>
          <t>Ireland</t>
        </is>
      </c>
      <c r="D115" s="218" t="inlineStr">
        <is>
          <t>IRL</t>
        </is>
      </c>
      <c r="E115" s="218" t="n">
        <v>372</v>
      </c>
      <c r="F115" s="221" t="inlineStr">
        <is>
          <t>Northern Europe</t>
        </is>
      </c>
      <c r="G115" s="219" t="n"/>
      <c r="H115" s="220" t="inlineStr">
        <is>
          <t>Europe</t>
        </is>
      </c>
      <c r="J115" s="126" t="n"/>
    </row>
    <row r="116">
      <c r="A116" s="211" t="n">
        <v>112</v>
      </c>
      <c r="B116" s="212" t="inlineStr">
        <is>
          <t>Isle of Man</t>
        </is>
      </c>
      <c r="D116" s="213" t="inlineStr">
        <is>
          <t>IMN</t>
        </is>
      </c>
      <c r="E116" s="213" t="n">
        <v>833</v>
      </c>
      <c r="F116" s="212" t="inlineStr">
        <is>
          <t>Northern Europe</t>
        </is>
      </c>
      <c r="G116" s="214" t="n"/>
      <c r="H116" s="215" t="inlineStr">
        <is>
          <t>Europe</t>
        </is>
      </c>
      <c r="J116" s="126" t="n"/>
    </row>
    <row r="117">
      <c r="A117" s="216" t="n">
        <v>113</v>
      </c>
      <c r="B117" s="221" t="inlineStr">
        <is>
          <t>Israel</t>
        </is>
      </c>
      <c r="D117" s="218" t="inlineStr">
        <is>
          <t>ISR</t>
        </is>
      </c>
      <c r="E117" s="218" t="n">
        <v>376</v>
      </c>
      <c r="F117" s="221" t="inlineStr">
        <is>
          <t>Western Asia</t>
        </is>
      </c>
      <c r="G117" s="219" t="n"/>
      <c r="H117" s="220" t="inlineStr">
        <is>
          <t>Asia</t>
        </is>
      </c>
      <c r="J117" s="126" t="n"/>
    </row>
    <row r="118">
      <c r="A118" s="211" t="n">
        <v>114</v>
      </c>
      <c r="B118" s="212" t="inlineStr">
        <is>
          <t>Italy</t>
        </is>
      </c>
      <c r="D118" s="213" t="inlineStr">
        <is>
          <t>ITA</t>
        </is>
      </c>
      <c r="E118" s="213" t="n">
        <v>380</v>
      </c>
      <c r="F118" s="212" t="inlineStr">
        <is>
          <t>Southern Europe</t>
        </is>
      </c>
      <c r="G118" s="214" t="n"/>
      <c r="H118" s="215" t="inlineStr">
        <is>
          <t>Europe</t>
        </is>
      </c>
      <c r="J118" s="126" t="n"/>
    </row>
    <row r="119">
      <c r="A119" s="216" t="n">
        <v>115</v>
      </c>
      <c r="B119" s="221" t="inlineStr">
        <is>
          <t>Jamaica</t>
        </is>
      </c>
      <c r="D119" s="218" t="inlineStr">
        <is>
          <t>JAM</t>
        </is>
      </c>
      <c r="E119" s="218" t="n">
        <v>388</v>
      </c>
      <c r="F119" s="221" t="inlineStr">
        <is>
          <t>Caribbean</t>
        </is>
      </c>
      <c r="G119" s="221" t="inlineStr">
        <is>
          <t>Latin America and the Caribbean</t>
        </is>
      </c>
      <c r="H119" s="220" t="inlineStr">
        <is>
          <t>North America</t>
        </is>
      </c>
      <c r="J119" s="126" t="n"/>
    </row>
    <row r="120">
      <c r="A120" s="211" t="n">
        <v>116</v>
      </c>
      <c r="B120" s="212" t="inlineStr">
        <is>
          <t>Japan</t>
        </is>
      </c>
      <c r="D120" s="213" t="inlineStr">
        <is>
          <t>JPN</t>
        </is>
      </c>
      <c r="E120" s="213" t="n">
        <v>392</v>
      </c>
      <c r="F120" s="212" t="inlineStr">
        <is>
          <t>Eastern Asia</t>
        </is>
      </c>
      <c r="G120" s="214" t="n"/>
      <c r="H120" s="215" t="inlineStr">
        <is>
          <t>Asia</t>
        </is>
      </c>
      <c r="J120" s="126" t="n"/>
    </row>
    <row r="121">
      <c r="A121" s="216" t="n">
        <v>117</v>
      </c>
      <c r="B121" s="221" t="inlineStr">
        <is>
          <t>Jersey</t>
        </is>
      </c>
      <c r="D121" s="218" t="inlineStr">
        <is>
          <t>JEY</t>
        </is>
      </c>
      <c r="E121" s="218" t="n">
        <v>832</v>
      </c>
      <c r="F121" s="221" t="inlineStr">
        <is>
          <t>Northern Europe</t>
        </is>
      </c>
      <c r="G121" s="221" t="inlineStr">
        <is>
          <t>Channel Islands</t>
        </is>
      </c>
      <c r="H121" s="220" t="inlineStr">
        <is>
          <t>Europe</t>
        </is>
      </c>
      <c r="J121" s="126" t="n"/>
    </row>
    <row r="122">
      <c r="A122" s="211" t="n">
        <v>118</v>
      </c>
      <c r="B122" s="212" t="inlineStr">
        <is>
          <t>Jordan</t>
        </is>
      </c>
      <c r="D122" s="213" t="inlineStr">
        <is>
          <t>JOR</t>
        </is>
      </c>
      <c r="E122" s="213" t="n">
        <v>400</v>
      </c>
      <c r="F122" s="212" t="inlineStr">
        <is>
          <t>Western Asia</t>
        </is>
      </c>
      <c r="G122" s="214" t="n"/>
      <c r="H122" s="215" t="inlineStr">
        <is>
          <t>Asia</t>
        </is>
      </c>
      <c r="J122" s="126" t="n"/>
    </row>
    <row r="123">
      <c r="A123" s="216" t="n">
        <v>119</v>
      </c>
      <c r="B123" s="221" t="inlineStr">
        <is>
          <t>Kazakhstan</t>
        </is>
      </c>
      <c r="D123" s="218" t="inlineStr">
        <is>
          <t>KAZ</t>
        </is>
      </c>
      <c r="E123" s="218" t="n">
        <v>398</v>
      </c>
      <c r="F123" s="221" t="inlineStr">
        <is>
          <t>Central Asia</t>
        </is>
      </c>
      <c r="G123" s="219" t="n"/>
      <c r="H123" s="220" t="inlineStr">
        <is>
          <t>Asia</t>
        </is>
      </c>
      <c r="J123" s="126" t="n"/>
    </row>
    <row r="124">
      <c r="A124" s="211" t="n">
        <v>120</v>
      </c>
      <c r="B124" s="212" t="inlineStr">
        <is>
          <t>Kenya</t>
        </is>
      </c>
      <c r="D124" s="213" t="inlineStr">
        <is>
          <t>KEN</t>
        </is>
      </c>
      <c r="E124" s="213" t="n">
        <v>404</v>
      </c>
      <c r="F124" s="212" t="inlineStr">
        <is>
          <t>Eastern Africa</t>
        </is>
      </c>
      <c r="G124" s="212" t="inlineStr">
        <is>
          <t>Sub-Saharan Africa</t>
        </is>
      </c>
      <c r="H124" s="215" t="inlineStr">
        <is>
          <t>Africa</t>
        </is>
      </c>
      <c r="I124" s="38" t="n">
        <v>3</v>
      </c>
      <c r="J124" s="126" t="n"/>
    </row>
    <row r="125">
      <c r="A125" s="216" t="n">
        <v>121</v>
      </c>
      <c r="B125" s="221" t="inlineStr">
        <is>
          <t>Kiribati</t>
        </is>
      </c>
      <c r="D125" s="218" t="inlineStr">
        <is>
          <t>KIR</t>
        </is>
      </c>
      <c r="E125" s="218" t="n">
        <v>296</v>
      </c>
      <c r="F125" s="221" t="inlineStr">
        <is>
          <t>Micronesia</t>
        </is>
      </c>
      <c r="G125" s="219" t="n"/>
      <c r="H125" s="220" t="inlineStr">
        <is>
          <t>Oceania</t>
        </is>
      </c>
      <c r="J125" s="126" t="n"/>
    </row>
    <row r="126">
      <c r="A126" s="211" t="n">
        <v>122</v>
      </c>
      <c r="B126" s="212" t="inlineStr">
        <is>
          <t>Kuwait</t>
        </is>
      </c>
      <c r="D126" s="213" t="inlineStr">
        <is>
          <t>KWT</t>
        </is>
      </c>
      <c r="E126" s="213" t="n">
        <v>414</v>
      </c>
      <c r="F126" s="212" t="inlineStr">
        <is>
          <t>Western Asia</t>
        </is>
      </c>
      <c r="G126" s="214" t="n"/>
      <c r="H126" s="215" t="inlineStr">
        <is>
          <t>Asia</t>
        </is>
      </c>
      <c r="J126" s="126" t="n"/>
    </row>
    <row r="127">
      <c r="A127" s="216" t="n">
        <v>123</v>
      </c>
      <c r="B127" s="221" t="inlineStr">
        <is>
          <t>Kyrgyzstan</t>
        </is>
      </c>
      <c r="D127" s="218" t="inlineStr">
        <is>
          <t>KGZ</t>
        </is>
      </c>
      <c r="E127" s="218" t="n">
        <v>417</v>
      </c>
      <c r="F127" s="221" t="inlineStr">
        <is>
          <t>Central Asia</t>
        </is>
      </c>
      <c r="G127" s="219" t="n"/>
      <c r="H127" s="220" t="inlineStr">
        <is>
          <t>Asia</t>
        </is>
      </c>
      <c r="J127" s="126" t="n"/>
    </row>
    <row r="128">
      <c r="A128" s="211" t="n">
        <v>124</v>
      </c>
      <c r="B128" s="212" t="inlineStr">
        <is>
          <t>Lao People's Democratic Republic</t>
        </is>
      </c>
      <c r="D128" s="213" t="inlineStr">
        <is>
          <t>LAO</t>
        </is>
      </c>
      <c r="E128" s="213" t="n">
        <v>418</v>
      </c>
      <c r="F128" s="212" t="inlineStr">
        <is>
          <t>South-eastern Asia</t>
        </is>
      </c>
      <c r="G128" s="214" t="n"/>
      <c r="H128" s="215" t="inlineStr">
        <is>
          <t>Asia</t>
        </is>
      </c>
      <c r="J128" s="126" t="n"/>
    </row>
    <row r="129">
      <c r="A129" s="216" t="n">
        <v>125</v>
      </c>
      <c r="B129" s="221" t="inlineStr">
        <is>
          <t>Latvia</t>
        </is>
      </c>
      <c r="D129" s="218" t="inlineStr">
        <is>
          <t>LVA</t>
        </is>
      </c>
      <c r="E129" s="218" t="n">
        <v>428</v>
      </c>
      <c r="F129" s="221" t="inlineStr">
        <is>
          <t>Northern Europe</t>
        </is>
      </c>
      <c r="G129" s="219" t="n"/>
      <c r="H129" s="220" t="inlineStr">
        <is>
          <t>Europe</t>
        </is>
      </c>
      <c r="J129" s="126" t="n"/>
    </row>
    <row r="130">
      <c r="A130" s="211" t="n">
        <v>126</v>
      </c>
      <c r="B130" s="212" t="inlineStr">
        <is>
          <t>Lebanon</t>
        </is>
      </c>
      <c r="D130" s="213" t="inlineStr">
        <is>
          <t>LBN</t>
        </is>
      </c>
      <c r="E130" s="213" t="n">
        <v>422</v>
      </c>
      <c r="F130" s="212" t="inlineStr">
        <is>
          <t>Western Asia</t>
        </is>
      </c>
      <c r="G130" s="214" t="n"/>
      <c r="H130" s="215" t="inlineStr">
        <is>
          <t>Asia</t>
        </is>
      </c>
      <c r="J130" s="126" t="n"/>
    </row>
    <row r="131">
      <c r="A131" s="216" t="n">
        <v>127</v>
      </c>
      <c r="B131" s="221" t="inlineStr">
        <is>
          <t>Lesotho</t>
        </is>
      </c>
      <c r="D131" s="218" t="inlineStr">
        <is>
          <t>LSO</t>
        </is>
      </c>
      <c r="E131" s="218" t="n">
        <v>426</v>
      </c>
      <c r="F131" s="221" t="inlineStr">
        <is>
          <t>Southern Africa</t>
        </is>
      </c>
      <c r="G131" s="221" t="inlineStr">
        <is>
          <t>Sub-Saharan Africa</t>
        </is>
      </c>
      <c r="H131" s="220" t="inlineStr">
        <is>
          <t>Africa</t>
        </is>
      </c>
      <c r="J131" s="126" t="n"/>
    </row>
    <row r="132">
      <c r="A132" s="211" t="n">
        <v>128</v>
      </c>
      <c r="B132" s="212" t="inlineStr">
        <is>
          <t>Liberia</t>
        </is>
      </c>
      <c r="D132" s="213" t="inlineStr">
        <is>
          <t>LBR</t>
        </is>
      </c>
      <c r="E132" s="213" t="n">
        <v>430</v>
      </c>
      <c r="F132" s="212" t="inlineStr">
        <is>
          <t>Western Africa</t>
        </is>
      </c>
      <c r="G132" s="212" t="inlineStr">
        <is>
          <t>Sub-Saharan Africa</t>
        </is>
      </c>
      <c r="H132" s="215" t="inlineStr">
        <is>
          <t>Africa</t>
        </is>
      </c>
      <c r="J132" s="126" t="n"/>
    </row>
    <row r="133">
      <c r="A133" s="216" t="n">
        <v>129</v>
      </c>
      <c r="B133" s="221" t="inlineStr">
        <is>
          <t>Libya</t>
        </is>
      </c>
      <c r="D133" s="218" t="inlineStr">
        <is>
          <t>LBY</t>
        </is>
      </c>
      <c r="E133" s="218" t="n">
        <v>434</v>
      </c>
      <c r="F133" s="221" t="inlineStr">
        <is>
          <t>Northern Africa</t>
        </is>
      </c>
      <c r="G133" s="219" t="n"/>
      <c r="H133" s="220" t="inlineStr">
        <is>
          <t>Africa</t>
        </is>
      </c>
      <c r="J133" s="126" t="n"/>
    </row>
    <row r="134">
      <c r="A134" s="211" t="n">
        <v>130</v>
      </c>
      <c r="B134" s="212" t="inlineStr">
        <is>
          <t>Liechtenstein</t>
        </is>
      </c>
      <c r="D134" s="213" t="inlineStr">
        <is>
          <t>LIE</t>
        </is>
      </c>
      <c r="E134" s="213" t="n">
        <v>438</v>
      </c>
      <c r="F134" s="212" t="inlineStr">
        <is>
          <t>Western Europe</t>
        </is>
      </c>
      <c r="G134" s="214" t="n"/>
      <c r="H134" s="215" t="inlineStr">
        <is>
          <t>Europe</t>
        </is>
      </c>
      <c r="J134" s="126" t="n"/>
    </row>
    <row r="135">
      <c r="A135" s="216" t="n">
        <v>131</v>
      </c>
      <c r="B135" s="221" t="inlineStr">
        <is>
          <t>Lithuania</t>
        </is>
      </c>
      <c r="D135" s="218" t="inlineStr">
        <is>
          <t>LTU</t>
        </is>
      </c>
      <c r="E135" s="218" t="n">
        <v>440</v>
      </c>
      <c r="F135" s="221" t="inlineStr">
        <is>
          <t>Northern Europe</t>
        </is>
      </c>
      <c r="G135" s="219" t="n"/>
      <c r="H135" s="220" t="inlineStr">
        <is>
          <t>Europe</t>
        </is>
      </c>
      <c r="J135" s="126" t="n"/>
    </row>
    <row r="136">
      <c r="A136" s="211" t="n">
        <v>132</v>
      </c>
      <c r="B136" s="212" t="inlineStr">
        <is>
          <t>Luxembourg</t>
        </is>
      </c>
      <c r="D136" s="213" t="inlineStr">
        <is>
          <t>LUX</t>
        </is>
      </c>
      <c r="E136" s="213" t="n">
        <v>442</v>
      </c>
      <c r="F136" s="212" t="inlineStr">
        <is>
          <t>Western Europe</t>
        </is>
      </c>
      <c r="G136" s="214" t="n"/>
      <c r="H136" s="215" t="inlineStr">
        <is>
          <t>Europe</t>
        </is>
      </c>
      <c r="J136" s="126" t="n"/>
    </row>
    <row r="137">
      <c r="A137" s="216" t="n">
        <v>133</v>
      </c>
      <c r="B137" s="221" t="inlineStr">
        <is>
          <t>Madagascar</t>
        </is>
      </c>
      <c r="D137" s="218" t="inlineStr">
        <is>
          <t>MDG</t>
        </is>
      </c>
      <c r="E137" s="218" t="n">
        <v>450</v>
      </c>
      <c r="F137" s="221" t="inlineStr">
        <is>
          <t>Eastern Africa</t>
        </is>
      </c>
      <c r="G137" s="221" t="inlineStr">
        <is>
          <t>Sub-Saharan Africa</t>
        </is>
      </c>
      <c r="H137" s="220" t="inlineStr">
        <is>
          <t>Africa</t>
        </is>
      </c>
      <c r="J137" s="126" t="n"/>
    </row>
    <row r="138">
      <c r="A138" s="211" t="n">
        <v>134</v>
      </c>
      <c r="B138" s="212" t="inlineStr">
        <is>
          <t>Malawi</t>
        </is>
      </c>
      <c r="D138" s="213" t="inlineStr">
        <is>
          <t>MWI</t>
        </is>
      </c>
      <c r="E138" s="213" t="n">
        <v>454</v>
      </c>
      <c r="F138" s="212" t="inlineStr">
        <is>
          <t>Eastern Africa</t>
        </is>
      </c>
      <c r="G138" s="212" t="inlineStr">
        <is>
          <t>Sub-Saharan Africa</t>
        </is>
      </c>
      <c r="H138" s="215" t="inlineStr">
        <is>
          <t>Africa</t>
        </is>
      </c>
      <c r="J138" s="126" t="n"/>
    </row>
    <row r="139">
      <c r="A139" s="216" t="n">
        <v>135</v>
      </c>
      <c r="B139" s="221" t="inlineStr">
        <is>
          <t>Malaysia</t>
        </is>
      </c>
      <c r="D139" s="218" t="inlineStr">
        <is>
          <t>MYS</t>
        </is>
      </c>
      <c r="E139" s="218" t="n">
        <v>458</v>
      </c>
      <c r="F139" s="221" t="inlineStr">
        <is>
          <t>South-eastern Asia</t>
        </is>
      </c>
      <c r="G139" s="219" t="n"/>
      <c r="H139" s="220" t="inlineStr">
        <is>
          <t>Asia</t>
        </is>
      </c>
      <c r="J139" s="126" t="n"/>
    </row>
    <row r="140">
      <c r="A140" s="211" t="n">
        <v>136</v>
      </c>
      <c r="B140" s="212" t="inlineStr">
        <is>
          <t>Maldives</t>
        </is>
      </c>
      <c r="D140" s="213" t="inlineStr">
        <is>
          <t>MDV</t>
        </is>
      </c>
      <c r="E140" s="213" t="n">
        <v>462</v>
      </c>
      <c r="F140" s="212" t="inlineStr">
        <is>
          <t>Southern Asia</t>
        </is>
      </c>
      <c r="G140" s="214" t="n"/>
      <c r="H140" s="215" t="inlineStr">
        <is>
          <t>Asia</t>
        </is>
      </c>
      <c r="J140" s="126" t="n"/>
    </row>
    <row r="141">
      <c r="A141" s="216" t="n">
        <v>137</v>
      </c>
      <c r="B141" s="221" t="inlineStr">
        <is>
          <t>Mali</t>
        </is>
      </c>
      <c r="D141" s="218" t="inlineStr">
        <is>
          <t>MLI</t>
        </is>
      </c>
      <c r="E141" s="218" t="n">
        <v>466</v>
      </c>
      <c r="F141" s="221" t="inlineStr">
        <is>
          <t>Western Africa</t>
        </is>
      </c>
      <c r="G141" s="221" t="inlineStr">
        <is>
          <t>Sub-Saharan Africa</t>
        </is>
      </c>
      <c r="H141" s="220" t="inlineStr">
        <is>
          <t>Africa</t>
        </is>
      </c>
      <c r="J141" s="126" t="n"/>
    </row>
    <row r="142">
      <c r="A142" s="211" t="n">
        <v>138</v>
      </c>
      <c r="B142" s="212" t="inlineStr">
        <is>
          <t>Malta</t>
        </is>
      </c>
      <c r="D142" s="213" t="inlineStr">
        <is>
          <t>MLT</t>
        </is>
      </c>
      <c r="E142" s="213" t="n">
        <v>470</v>
      </c>
      <c r="F142" s="212" t="inlineStr">
        <is>
          <t>Southern Europe</t>
        </is>
      </c>
      <c r="G142" s="214" t="n"/>
      <c r="H142" s="215" t="inlineStr">
        <is>
          <t>Europe</t>
        </is>
      </c>
      <c r="J142" s="126" t="n"/>
    </row>
    <row r="143">
      <c r="A143" s="216" t="n">
        <v>139</v>
      </c>
      <c r="B143" s="221" t="inlineStr">
        <is>
          <t>Marshall Islands</t>
        </is>
      </c>
      <c r="D143" s="218" t="inlineStr">
        <is>
          <t>MHL</t>
        </is>
      </c>
      <c r="E143" s="218" t="n">
        <v>584</v>
      </c>
      <c r="F143" s="221" t="inlineStr">
        <is>
          <t>Micronesia</t>
        </is>
      </c>
      <c r="G143" s="219" t="n"/>
      <c r="H143" s="220" t="inlineStr">
        <is>
          <t>Oceania</t>
        </is>
      </c>
      <c r="J143" s="126" t="n"/>
    </row>
    <row r="144">
      <c r="A144" s="211" t="n">
        <v>140</v>
      </c>
      <c r="B144" s="212" t="inlineStr">
        <is>
          <t>Martinique</t>
        </is>
      </c>
      <c r="D144" s="213" t="inlineStr">
        <is>
          <t>MTQ</t>
        </is>
      </c>
      <c r="E144" s="213" t="n">
        <v>474</v>
      </c>
      <c r="F144" s="212" t="inlineStr">
        <is>
          <t>Caribbean</t>
        </is>
      </c>
      <c r="G144" s="212" t="inlineStr">
        <is>
          <t>Latin America and the Caribbean</t>
        </is>
      </c>
      <c r="H144" s="215" t="inlineStr">
        <is>
          <t>North America</t>
        </is>
      </c>
      <c r="J144" s="126" t="n"/>
    </row>
    <row r="145">
      <c r="A145" s="216" t="n">
        <v>141</v>
      </c>
      <c r="B145" s="221" t="inlineStr">
        <is>
          <t>Mauritania</t>
        </is>
      </c>
      <c r="D145" s="218" t="inlineStr">
        <is>
          <t>MRT</t>
        </is>
      </c>
      <c r="E145" s="218" t="n">
        <v>478</v>
      </c>
      <c r="F145" s="221" t="inlineStr">
        <is>
          <t>Western Africa</t>
        </is>
      </c>
      <c r="G145" s="221" t="inlineStr">
        <is>
          <t>Sub-Saharan Africa</t>
        </is>
      </c>
      <c r="H145" s="220" t="inlineStr">
        <is>
          <t>Africa</t>
        </is>
      </c>
      <c r="J145" s="126" t="n"/>
    </row>
    <row r="146">
      <c r="A146" s="211" t="n">
        <v>142</v>
      </c>
      <c r="B146" s="212" t="inlineStr">
        <is>
          <t>Mauritius</t>
        </is>
      </c>
      <c r="D146" s="213" t="inlineStr">
        <is>
          <t>MUS</t>
        </is>
      </c>
      <c r="E146" s="213" t="n">
        <v>480</v>
      </c>
      <c r="F146" s="212" t="inlineStr">
        <is>
          <t>Eastern Africa</t>
        </is>
      </c>
      <c r="G146" s="212" t="inlineStr">
        <is>
          <t>Sub-Saharan Africa</t>
        </is>
      </c>
      <c r="H146" s="215" t="inlineStr">
        <is>
          <t>Africa</t>
        </is>
      </c>
      <c r="J146" s="126" t="n"/>
    </row>
    <row r="147">
      <c r="A147" s="216" t="n">
        <v>143</v>
      </c>
      <c r="B147" s="221" t="inlineStr">
        <is>
          <t>Mayotte</t>
        </is>
      </c>
      <c r="D147" s="218" t="inlineStr">
        <is>
          <t>MYT</t>
        </is>
      </c>
      <c r="E147" s="218" t="n">
        <v>175</v>
      </c>
      <c r="F147" s="221" t="inlineStr">
        <is>
          <t>Eastern Africa</t>
        </is>
      </c>
      <c r="G147" s="221" t="inlineStr">
        <is>
          <t>Sub-Saharan Africa</t>
        </is>
      </c>
      <c r="H147" s="220" t="inlineStr">
        <is>
          <t>Africa</t>
        </is>
      </c>
      <c r="J147" s="126" t="n"/>
    </row>
    <row r="148">
      <c r="A148" s="211" t="n">
        <v>144</v>
      </c>
      <c r="B148" s="212" t="inlineStr">
        <is>
          <t>Mexico</t>
        </is>
      </c>
      <c r="D148" s="213" t="inlineStr">
        <is>
          <t>MEX</t>
        </is>
      </c>
      <c r="E148" s="213" t="n">
        <v>484</v>
      </c>
      <c r="F148" s="212" t="inlineStr">
        <is>
          <t>Central America</t>
        </is>
      </c>
      <c r="G148" s="212" t="inlineStr">
        <is>
          <t>Latin America and the Caribbean</t>
        </is>
      </c>
      <c r="H148" s="215" t="inlineStr">
        <is>
          <t>North America</t>
        </is>
      </c>
      <c r="I148" s="38" t="n">
        <v>2</v>
      </c>
      <c r="J148" s="126" t="n"/>
    </row>
    <row r="149">
      <c r="A149" s="216" t="n">
        <v>145</v>
      </c>
      <c r="B149" s="186" t="inlineStr">
        <is>
          <t>Micronesia, Federated States of</t>
        </is>
      </c>
      <c r="D149" s="218" t="inlineStr">
        <is>
          <t>FSM</t>
        </is>
      </c>
      <c r="E149" s="218" t="n">
        <v>583</v>
      </c>
      <c r="F149" s="221" t="inlineStr">
        <is>
          <t>Micronesia</t>
        </is>
      </c>
      <c r="G149" s="219" t="n"/>
      <c r="H149" s="220" t="inlineStr">
        <is>
          <t>Oceania</t>
        </is>
      </c>
      <c r="J149" s="126" t="n"/>
    </row>
    <row r="150">
      <c r="A150" s="216" t="n">
        <v>145</v>
      </c>
      <c r="B150" s="221" t="inlineStr">
        <is>
          <t>Micronesia (Federated States of)</t>
        </is>
      </c>
      <c r="D150" s="218" t="inlineStr">
        <is>
          <t>FSM</t>
        </is>
      </c>
      <c r="E150" s="218" t="n">
        <v>583</v>
      </c>
      <c r="F150" s="221" t="inlineStr">
        <is>
          <t>Micronesia</t>
        </is>
      </c>
      <c r="G150" s="219" t="n"/>
      <c r="H150" s="220" t="inlineStr">
        <is>
          <t>Oceania</t>
        </is>
      </c>
      <c r="J150" s="126" t="n"/>
    </row>
    <row r="151">
      <c r="A151" s="211" t="n">
        <v>146</v>
      </c>
      <c r="B151" s="212" t="inlineStr">
        <is>
          <t>Monaco</t>
        </is>
      </c>
      <c r="D151" s="213" t="inlineStr">
        <is>
          <t>MCO</t>
        </is>
      </c>
      <c r="E151" s="213" t="n">
        <v>492</v>
      </c>
      <c r="F151" s="212" t="inlineStr">
        <is>
          <t>Western Europe</t>
        </is>
      </c>
      <c r="G151" s="214" t="n"/>
      <c r="H151" s="215" t="inlineStr">
        <is>
          <t>Europe</t>
        </is>
      </c>
      <c r="J151" s="126" t="n"/>
    </row>
    <row r="152">
      <c r="A152" s="216" t="n">
        <v>147</v>
      </c>
      <c r="B152" s="221" t="inlineStr">
        <is>
          <t>Mongolia</t>
        </is>
      </c>
      <c r="D152" s="218" t="inlineStr">
        <is>
          <t>MNG</t>
        </is>
      </c>
      <c r="E152" s="218" t="n">
        <v>496</v>
      </c>
      <c r="F152" s="221" t="inlineStr">
        <is>
          <t>Eastern Asia</t>
        </is>
      </c>
      <c r="G152" s="219" t="n"/>
      <c r="H152" s="220" t="inlineStr">
        <is>
          <t>Asia</t>
        </is>
      </c>
      <c r="J152" s="126" t="n"/>
    </row>
    <row r="153">
      <c r="A153" s="211" t="n">
        <v>148</v>
      </c>
      <c r="B153" s="212" t="inlineStr">
        <is>
          <t>Montenegro</t>
        </is>
      </c>
      <c r="D153" s="213" t="inlineStr">
        <is>
          <t>MNE</t>
        </is>
      </c>
      <c r="E153" s="213" t="n">
        <v>499</v>
      </c>
      <c r="F153" s="212" t="inlineStr">
        <is>
          <t>Southern Europe</t>
        </is>
      </c>
      <c r="G153" s="214" t="n"/>
      <c r="H153" s="215" t="inlineStr">
        <is>
          <t>Europe</t>
        </is>
      </c>
      <c r="J153" s="126" t="n"/>
    </row>
    <row r="154">
      <c r="A154" s="216" t="n">
        <v>149</v>
      </c>
      <c r="B154" s="221" t="inlineStr">
        <is>
          <t>Montserrat</t>
        </is>
      </c>
      <c r="D154" s="218" t="inlineStr">
        <is>
          <t>MSR</t>
        </is>
      </c>
      <c r="E154" s="218" t="n">
        <v>500</v>
      </c>
      <c r="F154" s="221" t="inlineStr">
        <is>
          <t>Caribbean</t>
        </is>
      </c>
      <c r="G154" s="221" t="inlineStr">
        <is>
          <t>Latin America and the Caribbean</t>
        </is>
      </c>
      <c r="H154" s="220" t="inlineStr">
        <is>
          <t>North America</t>
        </is>
      </c>
      <c r="J154" s="126" t="n"/>
    </row>
    <row r="155">
      <c r="A155" s="211" t="n">
        <v>150</v>
      </c>
      <c r="B155" s="212" t="inlineStr">
        <is>
          <t>Morocco</t>
        </is>
      </c>
      <c r="D155" s="213" t="inlineStr">
        <is>
          <t>MAR</t>
        </is>
      </c>
      <c r="E155" s="213" t="n">
        <v>504</v>
      </c>
      <c r="F155" s="212" t="inlineStr">
        <is>
          <t>Northern Africa</t>
        </is>
      </c>
      <c r="G155" s="214" t="n"/>
      <c r="H155" s="215" t="inlineStr">
        <is>
          <t>Africa</t>
        </is>
      </c>
      <c r="J155" s="126" t="n"/>
    </row>
    <row r="156">
      <c r="A156" s="216" t="n">
        <v>151</v>
      </c>
      <c r="B156" s="221" t="inlineStr">
        <is>
          <t>Mozambique</t>
        </is>
      </c>
      <c r="D156" s="218" t="inlineStr">
        <is>
          <t>MOZ</t>
        </is>
      </c>
      <c r="E156" s="218" t="n">
        <v>508</v>
      </c>
      <c r="F156" s="221" t="inlineStr">
        <is>
          <t>Eastern Africa</t>
        </is>
      </c>
      <c r="G156" s="221" t="inlineStr">
        <is>
          <t>Sub-Saharan Africa</t>
        </is>
      </c>
      <c r="H156" s="220" t="inlineStr">
        <is>
          <t>Africa</t>
        </is>
      </c>
      <c r="J156" s="126" t="n"/>
    </row>
    <row r="157">
      <c r="A157" s="211" t="n">
        <v>152</v>
      </c>
      <c r="B157" s="212" t="inlineStr">
        <is>
          <t>Myanmar</t>
        </is>
      </c>
      <c r="D157" s="213" t="inlineStr">
        <is>
          <t>MMR</t>
        </is>
      </c>
      <c r="E157" s="213" t="n">
        <v>104</v>
      </c>
      <c r="F157" s="212" t="inlineStr">
        <is>
          <t>South-eastern Asia</t>
        </is>
      </c>
      <c r="G157" s="214" t="n"/>
      <c r="H157" s="215" t="inlineStr">
        <is>
          <t>Asia</t>
        </is>
      </c>
      <c r="J157" s="126" t="n"/>
    </row>
    <row r="158">
      <c r="A158" s="216" t="n">
        <v>153</v>
      </c>
      <c r="B158" s="221" t="inlineStr">
        <is>
          <t>Namibia</t>
        </is>
      </c>
      <c r="D158" s="218" t="inlineStr">
        <is>
          <t>NAM</t>
        </is>
      </c>
      <c r="E158" s="218" t="n">
        <v>516</v>
      </c>
      <c r="F158" s="221" t="inlineStr">
        <is>
          <t>Southern Africa</t>
        </is>
      </c>
      <c r="G158" s="221" t="inlineStr">
        <is>
          <t>Sub-Saharan Africa</t>
        </is>
      </c>
      <c r="H158" s="220" t="inlineStr">
        <is>
          <t>Africa</t>
        </is>
      </c>
      <c r="J158" s="126" t="n"/>
    </row>
    <row r="159">
      <c r="A159" s="211" t="n">
        <v>154</v>
      </c>
      <c r="B159" s="212" t="inlineStr">
        <is>
          <t>Nauru</t>
        </is>
      </c>
      <c r="D159" s="213" t="inlineStr">
        <is>
          <t>NRU</t>
        </is>
      </c>
      <c r="E159" s="213" t="n">
        <v>520</v>
      </c>
      <c r="F159" s="212" t="inlineStr">
        <is>
          <t>Micronesia</t>
        </is>
      </c>
      <c r="G159" s="214" t="n"/>
      <c r="H159" s="215" t="inlineStr">
        <is>
          <t>Oceania</t>
        </is>
      </c>
      <c r="J159" s="126" t="n"/>
    </row>
    <row r="160">
      <c r="A160" s="216" t="n">
        <v>155</v>
      </c>
      <c r="B160" s="221" t="inlineStr">
        <is>
          <t>Nepal</t>
        </is>
      </c>
      <c r="D160" s="218" t="inlineStr">
        <is>
          <t>NPL</t>
        </is>
      </c>
      <c r="E160" s="218" t="n">
        <v>524</v>
      </c>
      <c r="F160" s="221" t="inlineStr">
        <is>
          <t>Southern Asia</t>
        </is>
      </c>
      <c r="G160" s="219" t="n"/>
      <c r="H160" s="220" t="inlineStr">
        <is>
          <t>Asia</t>
        </is>
      </c>
      <c r="J160" s="126" t="n"/>
    </row>
    <row r="161">
      <c r="A161" s="211" t="n">
        <v>156</v>
      </c>
      <c r="B161" s="212" t="inlineStr">
        <is>
          <t>Netherlands</t>
        </is>
      </c>
      <c r="D161" s="213" t="inlineStr">
        <is>
          <t>NLD</t>
        </is>
      </c>
      <c r="E161" s="213" t="n">
        <v>528</v>
      </c>
      <c r="F161" s="212" t="inlineStr">
        <is>
          <t>Western Europe</t>
        </is>
      </c>
      <c r="G161" s="214" t="n"/>
      <c r="H161" s="215" t="inlineStr">
        <is>
          <t>Europe</t>
        </is>
      </c>
      <c r="J161" s="126" t="n"/>
    </row>
    <row r="162">
      <c r="A162" s="216" t="n">
        <v>157</v>
      </c>
      <c r="B162" s="221" t="inlineStr">
        <is>
          <t>New Caledonia</t>
        </is>
      </c>
      <c r="D162" s="218" t="inlineStr">
        <is>
          <t>NCL</t>
        </is>
      </c>
      <c r="E162" s="218" t="n">
        <v>540</v>
      </c>
      <c r="F162" s="221" t="inlineStr">
        <is>
          <t>Melanesia</t>
        </is>
      </c>
      <c r="G162" s="219" t="n"/>
      <c r="H162" s="220" t="inlineStr">
        <is>
          <t>Oceania</t>
        </is>
      </c>
      <c r="J162" s="126" t="n"/>
    </row>
    <row r="163">
      <c r="A163" s="211" t="n">
        <v>158</v>
      </c>
      <c r="B163" s="212" t="inlineStr">
        <is>
          <t>New Zealand</t>
        </is>
      </c>
      <c r="D163" s="213" t="inlineStr">
        <is>
          <t>NZL</t>
        </is>
      </c>
      <c r="E163" s="213" t="n">
        <v>554</v>
      </c>
      <c r="F163" s="212" t="inlineStr">
        <is>
          <t>Australia and New Zealand</t>
        </is>
      </c>
      <c r="G163" s="214" t="n"/>
      <c r="H163" s="215" t="inlineStr">
        <is>
          <t>Oceania</t>
        </is>
      </c>
      <c r="J163" s="126" t="n"/>
    </row>
    <row r="164">
      <c r="A164" s="216" t="n">
        <v>159</v>
      </c>
      <c r="B164" s="221" t="inlineStr">
        <is>
          <t>Nicaragua</t>
        </is>
      </c>
      <c r="D164" s="218" t="inlineStr">
        <is>
          <t>NIC</t>
        </is>
      </c>
      <c r="E164" s="218" t="n">
        <v>558</v>
      </c>
      <c r="F164" s="221" t="inlineStr">
        <is>
          <t>Central America</t>
        </is>
      </c>
      <c r="G164" s="221" t="inlineStr">
        <is>
          <t>Latin America and the Caribbean</t>
        </is>
      </c>
      <c r="H164" s="220" t="inlineStr">
        <is>
          <t>North America</t>
        </is>
      </c>
      <c r="J164" s="126" t="n"/>
    </row>
    <row r="165">
      <c r="A165" s="211" t="n">
        <v>160</v>
      </c>
      <c r="B165" s="212" t="inlineStr">
        <is>
          <t>Niger</t>
        </is>
      </c>
      <c r="D165" s="213" t="inlineStr">
        <is>
          <t>NER</t>
        </is>
      </c>
      <c r="E165" s="213" t="n">
        <v>562</v>
      </c>
      <c r="F165" s="212" t="inlineStr">
        <is>
          <t>Western Africa</t>
        </is>
      </c>
      <c r="G165" s="212" t="inlineStr">
        <is>
          <t>Sub-Saharan Africa</t>
        </is>
      </c>
      <c r="H165" s="215" t="inlineStr">
        <is>
          <t>Africa</t>
        </is>
      </c>
      <c r="J165" s="126" t="n"/>
    </row>
    <row r="166">
      <c r="A166" s="216" t="n">
        <v>161</v>
      </c>
      <c r="B166" s="221" t="inlineStr">
        <is>
          <t>Nigeria</t>
        </is>
      </c>
      <c r="D166" s="218" t="inlineStr">
        <is>
          <t>NGA</t>
        </is>
      </c>
      <c r="E166" s="218" t="n">
        <v>566</v>
      </c>
      <c r="F166" s="221" t="inlineStr">
        <is>
          <t>Western Africa</t>
        </is>
      </c>
      <c r="G166" s="221" t="inlineStr">
        <is>
          <t>Sub-Saharan Africa</t>
        </is>
      </c>
      <c r="H166" s="220" t="inlineStr">
        <is>
          <t>Africa</t>
        </is>
      </c>
      <c r="J166" s="126" t="n"/>
    </row>
    <row r="167">
      <c r="A167" s="211" t="n">
        <v>162</v>
      </c>
      <c r="B167" s="212" t="inlineStr">
        <is>
          <t>Niue</t>
        </is>
      </c>
      <c r="D167" s="213" t="inlineStr">
        <is>
          <t>NIU</t>
        </is>
      </c>
      <c r="E167" s="213" t="n">
        <v>570</v>
      </c>
      <c r="F167" s="212" t="inlineStr">
        <is>
          <t>Polynesia</t>
        </is>
      </c>
      <c r="G167" s="214" t="n"/>
      <c r="H167" s="215" t="inlineStr">
        <is>
          <t>Oceania</t>
        </is>
      </c>
      <c r="J167" s="126" t="n"/>
    </row>
    <row r="168">
      <c r="A168" s="216" t="n">
        <v>163</v>
      </c>
      <c r="B168" s="221" t="inlineStr">
        <is>
          <t>Norfolk Island</t>
        </is>
      </c>
      <c r="D168" s="218" t="inlineStr">
        <is>
          <t>NFK</t>
        </is>
      </c>
      <c r="E168" s="218" t="n">
        <v>574</v>
      </c>
      <c r="F168" s="221" t="inlineStr">
        <is>
          <t>Australia and New Zealand</t>
        </is>
      </c>
      <c r="G168" s="219" t="n"/>
      <c r="H168" s="220" t="inlineStr">
        <is>
          <t>Oceania</t>
        </is>
      </c>
      <c r="J168" s="126" t="n"/>
    </row>
    <row r="169">
      <c r="A169" s="211" t="n">
        <v>164</v>
      </c>
      <c r="B169" s="212" t="inlineStr">
        <is>
          <t>North Macedonia</t>
        </is>
      </c>
      <c r="D169" s="213" t="inlineStr">
        <is>
          <t>MKD</t>
        </is>
      </c>
      <c r="E169" s="213" t="n">
        <v>807</v>
      </c>
      <c r="F169" s="212" t="inlineStr">
        <is>
          <t>Southern Europe</t>
        </is>
      </c>
      <c r="G169" s="214" t="n"/>
      <c r="H169" s="215" t="inlineStr">
        <is>
          <t>Europe</t>
        </is>
      </c>
      <c r="J169" s="126" t="n"/>
    </row>
    <row r="170">
      <c r="A170" s="216" t="n">
        <v>165</v>
      </c>
      <c r="B170" s="221" t="inlineStr">
        <is>
          <t>Northern Mariana Islands</t>
        </is>
      </c>
      <c r="D170" s="218" t="inlineStr">
        <is>
          <t>MNP</t>
        </is>
      </c>
      <c r="E170" s="218" t="n">
        <v>580</v>
      </c>
      <c r="F170" s="221" t="inlineStr">
        <is>
          <t>Micronesia</t>
        </is>
      </c>
      <c r="G170" s="219" t="n"/>
      <c r="H170" s="220" t="inlineStr">
        <is>
          <t>Oceania</t>
        </is>
      </c>
      <c r="J170" s="126" t="n"/>
    </row>
    <row r="171">
      <c r="A171" s="211" t="n">
        <v>166</v>
      </c>
      <c r="B171" s="212" t="inlineStr">
        <is>
          <t>Norway</t>
        </is>
      </c>
      <c r="D171" s="213" t="inlineStr">
        <is>
          <t>NOR</t>
        </is>
      </c>
      <c r="E171" s="213" t="n">
        <v>578</v>
      </c>
      <c r="F171" s="212" t="inlineStr">
        <is>
          <t>Northern Europe</t>
        </is>
      </c>
      <c r="G171" s="214" t="n"/>
      <c r="H171" s="215" t="inlineStr">
        <is>
          <t>Europe</t>
        </is>
      </c>
      <c r="J171" s="126" t="n"/>
    </row>
    <row r="172">
      <c r="A172" s="216" t="n">
        <v>167</v>
      </c>
      <c r="B172" s="221" t="inlineStr">
        <is>
          <t>Oman</t>
        </is>
      </c>
      <c r="D172" s="218" t="inlineStr">
        <is>
          <t>OMN</t>
        </is>
      </c>
      <c r="E172" s="218" t="n">
        <v>512</v>
      </c>
      <c r="F172" s="221" t="inlineStr">
        <is>
          <t>Western Asia</t>
        </is>
      </c>
      <c r="G172" s="219" t="n"/>
      <c r="H172" s="220" t="inlineStr">
        <is>
          <t>Asia</t>
        </is>
      </c>
      <c r="J172" s="126" t="n"/>
    </row>
    <row r="173">
      <c r="A173" s="211" t="n">
        <v>168</v>
      </c>
      <c r="B173" s="212" t="inlineStr">
        <is>
          <t>Pakistan</t>
        </is>
      </c>
      <c r="D173" s="213" t="inlineStr">
        <is>
          <t>PAK</t>
        </is>
      </c>
      <c r="E173" s="213" t="n">
        <v>586</v>
      </c>
      <c r="F173" s="212" t="inlineStr">
        <is>
          <t>Southern Asia</t>
        </is>
      </c>
      <c r="G173" s="214" t="n"/>
      <c r="H173" s="215" t="inlineStr">
        <is>
          <t>Asia</t>
        </is>
      </c>
      <c r="J173" s="126" t="n"/>
    </row>
    <row r="174">
      <c r="A174" s="216" t="n">
        <v>169</v>
      </c>
      <c r="B174" s="221" t="inlineStr">
        <is>
          <t>Palau</t>
        </is>
      </c>
      <c r="D174" s="218" t="inlineStr">
        <is>
          <t>PLW</t>
        </is>
      </c>
      <c r="E174" s="218" t="n">
        <v>585</v>
      </c>
      <c r="F174" s="221" t="inlineStr">
        <is>
          <t>Micronesia</t>
        </is>
      </c>
      <c r="G174" s="219" t="n"/>
      <c r="H174" s="220" t="inlineStr">
        <is>
          <t>Oceania</t>
        </is>
      </c>
      <c r="J174" s="126" t="n"/>
    </row>
    <row r="175">
      <c r="A175" s="211" t="n">
        <v>170</v>
      </c>
      <c r="B175" s="212" t="inlineStr">
        <is>
          <t>Panama</t>
        </is>
      </c>
      <c r="D175" s="213" t="inlineStr">
        <is>
          <t>PAN</t>
        </is>
      </c>
      <c r="E175" s="213" t="n">
        <v>591</v>
      </c>
      <c r="F175" s="212" t="inlineStr">
        <is>
          <t>Central America</t>
        </is>
      </c>
      <c r="G175" s="212" t="inlineStr">
        <is>
          <t>Latin America and the Caribbean</t>
        </is>
      </c>
      <c r="H175" s="215" t="inlineStr">
        <is>
          <t>North America</t>
        </is>
      </c>
      <c r="J175" s="126" t="n"/>
    </row>
    <row r="176">
      <c r="A176" s="216" t="n">
        <v>171</v>
      </c>
      <c r="B176" s="221" t="inlineStr">
        <is>
          <t>Papua New Guinea</t>
        </is>
      </c>
      <c r="D176" s="218" t="inlineStr">
        <is>
          <t>PNG</t>
        </is>
      </c>
      <c r="E176" s="218" t="n">
        <v>598</v>
      </c>
      <c r="F176" s="221" t="inlineStr">
        <is>
          <t>Melanesia</t>
        </is>
      </c>
      <c r="G176" s="219" t="n"/>
      <c r="H176" s="220" t="inlineStr">
        <is>
          <t>Oceania</t>
        </is>
      </c>
      <c r="J176" s="126" t="n"/>
    </row>
    <row r="177">
      <c r="A177" s="211" t="n">
        <v>172</v>
      </c>
      <c r="B177" s="212" t="inlineStr">
        <is>
          <t>Paraguay</t>
        </is>
      </c>
      <c r="D177" s="213" t="inlineStr">
        <is>
          <t>PRY</t>
        </is>
      </c>
      <c r="E177" s="213" t="n">
        <v>600</v>
      </c>
      <c r="F177" s="212" t="inlineStr">
        <is>
          <t>South America</t>
        </is>
      </c>
      <c r="G177" s="212" t="inlineStr">
        <is>
          <t>Latin America and the Caribbean</t>
        </is>
      </c>
      <c r="H177" s="215" t="inlineStr">
        <is>
          <t>South America</t>
        </is>
      </c>
      <c r="J177" s="126" t="n"/>
    </row>
    <row r="178">
      <c r="A178" s="216" t="n">
        <v>173</v>
      </c>
      <c r="B178" s="221" t="inlineStr">
        <is>
          <t>Peru</t>
        </is>
      </c>
      <c r="D178" s="218" t="inlineStr">
        <is>
          <t>PER</t>
        </is>
      </c>
      <c r="E178" s="218" t="n">
        <v>604</v>
      </c>
      <c r="F178" s="221" t="inlineStr">
        <is>
          <t>South America</t>
        </is>
      </c>
      <c r="G178" s="221" t="inlineStr">
        <is>
          <t>Latin America and the Caribbean</t>
        </is>
      </c>
      <c r="H178" s="220" t="inlineStr">
        <is>
          <t>South America</t>
        </is>
      </c>
      <c r="J178" s="126" t="n"/>
    </row>
    <row r="179">
      <c r="A179" s="211" t="n">
        <v>174</v>
      </c>
      <c r="B179" s="212" t="inlineStr">
        <is>
          <t>Philippines</t>
        </is>
      </c>
      <c r="D179" s="213" t="inlineStr">
        <is>
          <t>PHL</t>
        </is>
      </c>
      <c r="E179" s="213" t="n">
        <v>608</v>
      </c>
      <c r="F179" s="212" t="inlineStr">
        <is>
          <t>South-eastern Asia</t>
        </is>
      </c>
      <c r="G179" s="214" t="n"/>
      <c r="H179" s="215" t="inlineStr">
        <is>
          <t>Asia</t>
        </is>
      </c>
      <c r="J179" s="126" t="n"/>
    </row>
    <row r="180">
      <c r="A180" s="216" t="n">
        <v>175</v>
      </c>
      <c r="B180" s="221" t="inlineStr">
        <is>
          <t>Pitcairn</t>
        </is>
      </c>
      <c r="D180" s="218" t="inlineStr">
        <is>
          <t>PCN</t>
        </is>
      </c>
      <c r="E180" s="218" t="n">
        <v>612</v>
      </c>
      <c r="F180" s="221" t="inlineStr">
        <is>
          <t>Polynesia</t>
        </is>
      </c>
      <c r="G180" s="219" t="n"/>
      <c r="H180" s="220" t="inlineStr">
        <is>
          <t>Oceania</t>
        </is>
      </c>
      <c r="J180" s="126" t="n"/>
    </row>
    <row r="181">
      <c r="A181" s="211" t="n">
        <v>176</v>
      </c>
      <c r="B181" s="212" t="inlineStr">
        <is>
          <t>Poland</t>
        </is>
      </c>
      <c r="D181" s="213" t="inlineStr">
        <is>
          <t>POL</t>
        </is>
      </c>
      <c r="E181" s="213" t="n">
        <v>616</v>
      </c>
      <c r="F181" s="212" t="inlineStr">
        <is>
          <t>Eastern Europe</t>
        </is>
      </c>
      <c r="G181" s="214" t="n"/>
      <c r="H181" s="215" t="inlineStr">
        <is>
          <t>Europe</t>
        </is>
      </c>
      <c r="J181" s="126" t="n"/>
    </row>
    <row r="182">
      <c r="A182" s="216" t="n">
        <v>177</v>
      </c>
      <c r="B182" s="221" t="inlineStr">
        <is>
          <t>Portugal</t>
        </is>
      </c>
      <c r="D182" s="218" t="inlineStr">
        <is>
          <t>PRT</t>
        </is>
      </c>
      <c r="E182" s="218" t="n">
        <v>620</v>
      </c>
      <c r="F182" s="221" t="inlineStr">
        <is>
          <t>Southern Europe</t>
        </is>
      </c>
      <c r="G182" s="219" t="n"/>
      <c r="H182" s="220" t="inlineStr">
        <is>
          <t>Europe</t>
        </is>
      </c>
      <c r="J182" s="126" t="n"/>
    </row>
    <row r="183">
      <c r="A183" s="211" t="n">
        <v>178</v>
      </c>
      <c r="B183" s="212" t="inlineStr">
        <is>
          <t>Puerto Rico</t>
        </is>
      </c>
      <c r="D183" s="213" t="inlineStr">
        <is>
          <t>PRI</t>
        </is>
      </c>
      <c r="E183" s="213" t="n">
        <v>630</v>
      </c>
      <c r="F183" s="212" t="inlineStr">
        <is>
          <t>Caribbean</t>
        </is>
      </c>
      <c r="G183" s="212" t="inlineStr">
        <is>
          <t>Latin America and the Caribbean</t>
        </is>
      </c>
      <c r="H183" s="215" t="inlineStr">
        <is>
          <t>North America</t>
        </is>
      </c>
      <c r="J183" s="126" t="n"/>
    </row>
    <row r="184">
      <c r="A184" s="216" t="n">
        <v>179</v>
      </c>
      <c r="B184" s="221" t="inlineStr">
        <is>
          <t>Qatar</t>
        </is>
      </c>
      <c r="D184" s="218" t="inlineStr">
        <is>
          <t>QAT</t>
        </is>
      </c>
      <c r="E184" s="218" t="n">
        <v>634</v>
      </c>
      <c r="F184" s="221" t="inlineStr">
        <is>
          <t>Western Asia</t>
        </is>
      </c>
      <c r="G184" s="219" t="n"/>
      <c r="H184" s="220" t="inlineStr">
        <is>
          <t>Asia</t>
        </is>
      </c>
      <c r="J184" s="126" t="n"/>
    </row>
    <row r="185">
      <c r="A185" s="211" t="n">
        <v>180</v>
      </c>
      <c r="B185" s="212" t="inlineStr">
        <is>
          <t>Republic of Korea</t>
        </is>
      </c>
      <c r="D185" s="213" t="inlineStr">
        <is>
          <t>KOR</t>
        </is>
      </c>
      <c r="E185" s="213" t="n">
        <v>410</v>
      </c>
      <c r="F185" s="212" t="inlineStr">
        <is>
          <t>Eastern Asia</t>
        </is>
      </c>
      <c r="G185" s="214" t="n"/>
      <c r="H185" s="215" t="inlineStr">
        <is>
          <t>Asia</t>
        </is>
      </c>
      <c r="J185" s="126" t="n"/>
    </row>
    <row r="186">
      <c r="A186" s="216" t="n">
        <v>181</v>
      </c>
      <c r="B186" s="221" t="inlineStr">
        <is>
          <t>Republic of Moldova</t>
        </is>
      </c>
      <c r="D186" s="218" t="inlineStr">
        <is>
          <t>MDA</t>
        </is>
      </c>
      <c r="E186" s="218" t="n">
        <v>498</v>
      </c>
      <c r="F186" s="221" t="inlineStr">
        <is>
          <t>Eastern Europe</t>
        </is>
      </c>
      <c r="G186" s="219" t="n"/>
      <c r="H186" s="220" t="inlineStr">
        <is>
          <t>Europe</t>
        </is>
      </c>
      <c r="J186" s="126" t="n"/>
    </row>
    <row r="187">
      <c r="A187" s="211" t="n">
        <v>182</v>
      </c>
      <c r="B187" s="212" t="inlineStr">
        <is>
          <t>Réunion</t>
        </is>
      </c>
      <c r="D187" s="213" t="inlineStr">
        <is>
          <t>REU</t>
        </is>
      </c>
      <c r="E187" s="213" t="n">
        <v>638</v>
      </c>
      <c r="F187" s="212" t="inlineStr">
        <is>
          <t>Eastern Africa</t>
        </is>
      </c>
      <c r="G187" s="212" t="inlineStr">
        <is>
          <t>Sub-Saharan Africa</t>
        </is>
      </c>
      <c r="H187" s="215" t="inlineStr">
        <is>
          <t>Africa</t>
        </is>
      </c>
      <c r="J187" s="126" t="n"/>
    </row>
    <row r="188">
      <c r="A188" s="216" t="n">
        <v>183</v>
      </c>
      <c r="B188" s="221" t="inlineStr">
        <is>
          <t>Romania</t>
        </is>
      </c>
      <c r="D188" s="218" t="inlineStr">
        <is>
          <t>ROU</t>
        </is>
      </c>
      <c r="E188" s="218" t="n">
        <v>642</v>
      </c>
      <c r="F188" s="221" t="inlineStr">
        <is>
          <t>Eastern Europe</t>
        </is>
      </c>
      <c r="G188" s="219" t="n"/>
      <c r="H188" s="220" t="inlineStr">
        <is>
          <t>Europe</t>
        </is>
      </c>
      <c r="J188" s="126" t="n"/>
    </row>
    <row r="189">
      <c r="A189" s="211" t="n">
        <v>184</v>
      </c>
      <c r="B189" s="212" t="inlineStr">
        <is>
          <t>Russian Federation</t>
        </is>
      </c>
      <c r="D189" s="213" t="inlineStr">
        <is>
          <t>RUS</t>
        </is>
      </c>
      <c r="E189" s="213" t="n">
        <v>643</v>
      </c>
      <c r="F189" s="212" t="inlineStr">
        <is>
          <t>Eastern Europe</t>
        </is>
      </c>
      <c r="G189" s="214" t="n"/>
      <c r="H189" s="215" t="inlineStr">
        <is>
          <t>Europe</t>
        </is>
      </c>
      <c r="J189" s="126" t="n"/>
    </row>
    <row r="190">
      <c r="A190" s="216" t="n">
        <v>185</v>
      </c>
      <c r="B190" s="221" t="inlineStr">
        <is>
          <t>Rwanda</t>
        </is>
      </c>
      <c r="D190" s="218" t="inlineStr">
        <is>
          <t>RWA</t>
        </is>
      </c>
      <c r="E190" s="218" t="n">
        <v>646</v>
      </c>
      <c r="F190" s="221" t="inlineStr">
        <is>
          <t>Eastern Africa</t>
        </is>
      </c>
      <c r="G190" s="221" t="inlineStr">
        <is>
          <t>Sub-Saharan Africa</t>
        </is>
      </c>
      <c r="H190" s="220" t="inlineStr">
        <is>
          <t>Africa</t>
        </is>
      </c>
      <c r="J190" s="126" t="n"/>
    </row>
    <row r="191">
      <c r="A191" s="211" t="n">
        <v>186</v>
      </c>
      <c r="B191" s="212" t="inlineStr">
        <is>
          <t>Saint Barthélemy</t>
        </is>
      </c>
      <c r="D191" s="213" t="inlineStr">
        <is>
          <t>BLM</t>
        </is>
      </c>
      <c r="E191" s="213" t="n">
        <v>652</v>
      </c>
      <c r="F191" s="212" t="inlineStr">
        <is>
          <t>Caribbean</t>
        </is>
      </c>
      <c r="G191" s="212" t="inlineStr">
        <is>
          <t>Latin America and the Caribbean</t>
        </is>
      </c>
      <c r="H191" s="215" t="inlineStr">
        <is>
          <t>North America</t>
        </is>
      </c>
      <c r="J191" s="126" t="n"/>
    </row>
    <row r="192">
      <c r="A192" s="216" t="n">
        <v>187</v>
      </c>
      <c r="B192" s="221" t="inlineStr">
        <is>
          <t>Saint Helena</t>
        </is>
      </c>
      <c r="D192" s="218" t="inlineStr">
        <is>
          <t>SHN</t>
        </is>
      </c>
      <c r="E192" s="218" t="n">
        <v>654</v>
      </c>
      <c r="F192" s="221" t="inlineStr">
        <is>
          <t>Western Africa</t>
        </is>
      </c>
      <c r="G192" s="221" t="inlineStr">
        <is>
          <t>Sub-Saharan Africa</t>
        </is>
      </c>
      <c r="H192" s="220" t="inlineStr">
        <is>
          <t>Africa</t>
        </is>
      </c>
      <c r="J192" s="126" t="n"/>
    </row>
    <row r="193">
      <c r="A193" s="211" t="n">
        <v>188</v>
      </c>
      <c r="B193" s="212" t="inlineStr">
        <is>
          <t>Saint Kitts and Nevis</t>
        </is>
      </c>
      <c r="D193" s="213" t="inlineStr">
        <is>
          <t>KNA</t>
        </is>
      </c>
      <c r="E193" s="213" t="n">
        <v>659</v>
      </c>
      <c r="F193" s="212" t="inlineStr">
        <is>
          <t>Caribbean</t>
        </is>
      </c>
      <c r="G193" s="212" t="inlineStr">
        <is>
          <t>Latin America and the Caribbean</t>
        </is>
      </c>
      <c r="H193" s="215" t="inlineStr">
        <is>
          <t>North America</t>
        </is>
      </c>
      <c r="J193" s="126" t="n"/>
    </row>
    <row r="194">
      <c r="A194" s="216" t="n">
        <v>189</v>
      </c>
      <c r="B194" s="221" t="inlineStr">
        <is>
          <t>Saint Lucia</t>
        </is>
      </c>
      <c r="D194" s="218" t="inlineStr">
        <is>
          <t>LCA</t>
        </is>
      </c>
      <c r="E194" s="218" t="n">
        <v>662</v>
      </c>
      <c r="F194" s="221" t="inlineStr">
        <is>
          <t>Caribbean</t>
        </is>
      </c>
      <c r="G194" s="221" t="inlineStr">
        <is>
          <t>Latin America and the Caribbean</t>
        </is>
      </c>
      <c r="H194" s="220" t="inlineStr">
        <is>
          <t>North America</t>
        </is>
      </c>
      <c r="J194" s="126" t="n"/>
    </row>
    <row r="195">
      <c r="A195" s="211" t="n">
        <v>190</v>
      </c>
      <c r="B195" s="212" t="inlineStr">
        <is>
          <t>Saint Martin (French Part)</t>
        </is>
      </c>
      <c r="D195" s="213" t="inlineStr">
        <is>
          <t>MAF</t>
        </is>
      </c>
      <c r="E195" s="213" t="n">
        <v>663</v>
      </c>
      <c r="F195" s="212" t="inlineStr">
        <is>
          <t>Caribbean</t>
        </is>
      </c>
      <c r="G195" s="212" t="inlineStr">
        <is>
          <t>Latin America and the Caribbean</t>
        </is>
      </c>
      <c r="H195" s="215" t="inlineStr">
        <is>
          <t>North America</t>
        </is>
      </c>
      <c r="J195" s="126" t="n"/>
    </row>
    <row r="196">
      <c r="A196" s="216" t="n">
        <v>191</v>
      </c>
      <c r="B196" s="221" t="inlineStr">
        <is>
          <t>Saint Pierre and Miquelon</t>
        </is>
      </c>
      <c r="D196" s="218" t="inlineStr">
        <is>
          <t>SPM</t>
        </is>
      </c>
      <c r="E196" s="218" t="n">
        <v>666</v>
      </c>
      <c r="F196" s="221" t="inlineStr">
        <is>
          <t>Northern America</t>
        </is>
      </c>
      <c r="G196" s="219" t="n"/>
      <c r="H196" s="220" t="inlineStr">
        <is>
          <t>North America</t>
        </is>
      </c>
      <c r="J196" s="126" t="n"/>
    </row>
    <row r="197">
      <c r="A197" s="211" t="n">
        <v>192</v>
      </c>
      <c r="B197" s="212" t="inlineStr">
        <is>
          <t>Saint Vincent and the Grenadines</t>
        </is>
      </c>
      <c r="D197" s="213" t="inlineStr">
        <is>
          <t>VCT</t>
        </is>
      </c>
      <c r="E197" s="213" t="n">
        <v>670</v>
      </c>
      <c r="F197" s="212" t="inlineStr">
        <is>
          <t>Caribbean</t>
        </is>
      </c>
      <c r="G197" s="212" t="inlineStr">
        <is>
          <t>Latin America and the Caribbean</t>
        </is>
      </c>
      <c r="H197" s="215" t="inlineStr">
        <is>
          <t>North America</t>
        </is>
      </c>
      <c r="J197" s="126" t="n"/>
    </row>
    <row r="198">
      <c r="A198" s="216" t="n">
        <v>193</v>
      </c>
      <c r="B198" s="221" t="inlineStr">
        <is>
          <t>Samoa</t>
        </is>
      </c>
      <c r="D198" s="218" t="inlineStr">
        <is>
          <t>WSM</t>
        </is>
      </c>
      <c r="E198" s="218" t="n">
        <v>882</v>
      </c>
      <c r="F198" s="221" t="inlineStr">
        <is>
          <t>Polynesia</t>
        </is>
      </c>
      <c r="G198" s="219" t="n"/>
      <c r="H198" s="220" t="inlineStr">
        <is>
          <t>Oceania</t>
        </is>
      </c>
      <c r="J198" s="126" t="n"/>
    </row>
    <row r="199">
      <c r="A199" s="211" t="n">
        <v>194</v>
      </c>
      <c r="B199" s="212" t="inlineStr">
        <is>
          <t>San Marino</t>
        </is>
      </c>
      <c r="D199" s="213" t="inlineStr">
        <is>
          <t>SMR</t>
        </is>
      </c>
      <c r="E199" s="213" t="n">
        <v>674</v>
      </c>
      <c r="F199" s="212" t="inlineStr">
        <is>
          <t>Southern Europe</t>
        </is>
      </c>
      <c r="G199" s="214" t="n"/>
      <c r="H199" s="215" t="inlineStr">
        <is>
          <t>Europe</t>
        </is>
      </c>
      <c r="J199" s="126" t="n"/>
    </row>
    <row r="200">
      <c r="A200" s="216" t="n">
        <v>195</v>
      </c>
      <c r="B200" s="221" t="inlineStr">
        <is>
          <t>Sao Tome and Principe</t>
        </is>
      </c>
      <c r="D200" s="218" t="inlineStr">
        <is>
          <t>STP</t>
        </is>
      </c>
      <c r="E200" s="218" t="n">
        <v>678</v>
      </c>
      <c r="F200" s="221" t="inlineStr">
        <is>
          <t>Middle Africa</t>
        </is>
      </c>
      <c r="G200" s="221" t="inlineStr">
        <is>
          <t>Sub-Saharan Africa</t>
        </is>
      </c>
      <c r="H200" s="220" t="inlineStr">
        <is>
          <t>Africa</t>
        </is>
      </c>
      <c r="J200" s="126" t="n"/>
    </row>
    <row r="201">
      <c r="A201" s="211" t="n">
        <v>196</v>
      </c>
      <c r="B201" s="212" t="inlineStr">
        <is>
          <t>Sark</t>
        </is>
      </c>
      <c r="D201" s="214" t="n"/>
      <c r="E201" s="213" t="n">
        <v>680</v>
      </c>
      <c r="F201" s="212" t="inlineStr">
        <is>
          <t>Northern Europe</t>
        </is>
      </c>
      <c r="G201" s="212" t="inlineStr">
        <is>
          <t>Channel Islands</t>
        </is>
      </c>
      <c r="H201" s="215" t="inlineStr">
        <is>
          <t>Europe</t>
        </is>
      </c>
      <c r="J201" s="126" t="n"/>
    </row>
    <row r="202">
      <c r="A202" s="216" t="n">
        <v>197</v>
      </c>
      <c r="B202" s="221" t="inlineStr">
        <is>
          <t>Saudi Arabia</t>
        </is>
      </c>
      <c r="D202" s="218" t="inlineStr">
        <is>
          <t>SAU</t>
        </is>
      </c>
      <c r="E202" s="218" t="n">
        <v>682</v>
      </c>
      <c r="F202" s="221" t="inlineStr">
        <is>
          <t>Western Asia</t>
        </is>
      </c>
      <c r="G202" s="219" t="n"/>
      <c r="H202" s="220" t="inlineStr">
        <is>
          <t>Asia</t>
        </is>
      </c>
      <c r="J202" s="126" t="n"/>
    </row>
    <row r="203">
      <c r="A203" s="211" t="n">
        <v>198</v>
      </c>
      <c r="B203" s="212" t="inlineStr">
        <is>
          <t>Senegal</t>
        </is>
      </c>
      <c r="D203" s="213" t="inlineStr">
        <is>
          <t>SEN</t>
        </is>
      </c>
      <c r="E203" s="213" t="n">
        <v>686</v>
      </c>
      <c r="F203" s="212" t="inlineStr">
        <is>
          <t>Western Africa</t>
        </is>
      </c>
      <c r="G203" s="212" t="inlineStr">
        <is>
          <t>Sub-Saharan Africa</t>
        </is>
      </c>
      <c r="H203" s="215" t="inlineStr">
        <is>
          <t>Africa</t>
        </is>
      </c>
      <c r="J203" s="126" t="n"/>
    </row>
    <row r="204">
      <c r="A204" s="216" t="n">
        <v>199</v>
      </c>
      <c r="B204" s="221" t="inlineStr">
        <is>
          <t>Serbia</t>
        </is>
      </c>
      <c r="D204" s="218" t="inlineStr">
        <is>
          <t>SRB</t>
        </is>
      </c>
      <c r="E204" s="218" t="n">
        <v>688</v>
      </c>
      <c r="F204" s="221" t="inlineStr">
        <is>
          <t>Southern Europe</t>
        </is>
      </c>
      <c r="G204" s="219" t="n"/>
      <c r="H204" s="220" t="inlineStr">
        <is>
          <t>Europe</t>
        </is>
      </c>
      <c r="J204" s="126" t="n"/>
    </row>
    <row r="205">
      <c r="A205" s="211" t="n">
        <v>200</v>
      </c>
      <c r="B205" s="212" t="inlineStr">
        <is>
          <t>Seychelles</t>
        </is>
      </c>
      <c r="D205" s="213" t="inlineStr">
        <is>
          <t>SYC</t>
        </is>
      </c>
      <c r="E205" s="213" t="n">
        <v>690</v>
      </c>
      <c r="F205" s="212" t="inlineStr">
        <is>
          <t>Eastern Africa</t>
        </is>
      </c>
      <c r="G205" s="212" t="inlineStr">
        <is>
          <t>Sub-Saharan Africa</t>
        </is>
      </c>
      <c r="H205" s="215" t="inlineStr">
        <is>
          <t>Africa</t>
        </is>
      </c>
      <c r="J205" s="126" t="n"/>
    </row>
    <row r="206">
      <c r="A206" s="216" t="n">
        <v>201</v>
      </c>
      <c r="B206" s="221" t="inlineStr">
        <is>
          <t>Sierra Leone</t>
        </is>
      </c>
      <c r="D206" s="218" t="inlineStr">
        <is>
          <t>SLE</t>
        </is>
      </c>
      <c r="E206" s="218" t="n">
        <v>694</v>
      </c>
      <c r="F206" s="221" t="inlineStr">
        <is>
          <t>Western Africa</t>
        </is>
      </c>
      <c r="G206" s="221" t="inlineStr">
        <is>
          <t>Sub-Saharan Africa</t>
        </is>
      </c>
      <c r="H206" s="220" t="inlineStr">
        <is>
          <t>Africa</t>
        </is>
      </c>
      <c r="J206" s="126" t="n"/>
    </row>
    <row r="207">
      <c r="A207" s="211" t="n">
        <v>202</v>
      </c>
      <c r="B207" s="212" t="inlineStr">
        <is>
          <t>Singapore</t>
        </is>
      </c>
      <c r="D207" s="213" t="inlineStr">
        <is>
          <t>SGP</t>
        </is>
      </c>
      <c r="E207" s="213" t="n">
        <v>702</v>
      </c>
      <c r="F207" s="212" t="inlineStr">
        <is>
          <t>South-eastern Asia</t>
        </is>
      </c>
      <c r="G207" s="214" t="n"/>
      <c r="H207" s="215" t="inlineStr">
        <is>
          <t>Asia</t>
        </is>
      </c>
      <c r="J207" s="126" t="n"/>
    </row>
    <row r="208">
      <c r="A208" s="216" t="n">
        <v>203</v>
      </c>
      <c r="B208" s="221" t="inlineStr">
        <is>
          <t>Sint Maarten (Dutch part)</t>
        </is>
      </c>
      <c r="D208" s="218" t="inlineStr">
        <is>
          <t>SXM</t>
        </is>
      </c>
      <c r="E208" s="218" t="n">
        <v>534</v>
      </c>
      <c r="F208" s="221" t="inlineStr">
        <is>
          <t>Caribbean</t>
        </is>
      </c>
      <c r="G208" s="221" t="inlineStr">
        <is>
          <t>Latin America and the Caribbean</t>
        </is>
      </c>
      <c r="H208" s="220" t="inlineStr">
        <is>
          <t>North America</t>
        </is>
      </c>
      <c r="J208" s="126" t="n"/>
    </row>
    <row r="209">
      <c r="A209" s="211" t="n">
        <v>204</v>
      </c>
      <c r="B209" s="212" t="inlineStr">
        <is>
          <t>Slovakia</t>
        </is>
      </c>
      <c r="D209" s="213" t="inlineStr">
        <is>
          <t>SVK</t>
        </is>
      </c>
      <c r="E209" s="213" t="n">
        <v>703</v>
      </c>
      <c r="F209" s="212" t="inlineStr">
        <is>
          <t>Eastern Europe</t>
        </is>
      </c>
      <c r="G209" s="214" t="n"/>
      <c r="H209" s="215" t="inlineStr">
        <is>
          <t>Europe</t>
        </is>
      </c>
      <c r="J209" s="126" t="n"/>
    </row>
    <row r="210">
      <c r="A210" s="216" t="n">
        <v>205</v>
      </c>
      <c r="B210" s="221" t="inlineStr">
        <is>
          <t>Slovenia</t>
        </is>
      </c>
      <c r="D210" s="218" t="inlineStr">
        <is>
          <t>SVN</t>
        </is>
      </c>
      <c r="E210" s="218" t="n">
        <v>705</v>
      </c>
      <c r="F210" s="221" t="inlineStr">
        <is>
          <t>Southern Europe</t>
        </is>
      </c>
      <c r="G210" s="219" t="n"/>
      <c r="H210" s="220" t="inlineStr">
        <is>
          <t>Europe</t>
        </is>
      </c>
      <c r="J210" s="126" t="n"/>
    </row>
    <row r="211">
      <c r="A211" s="211" t="n">
        <v>206</v>
      </c>
      <c r="B211" s="212" t="inlineStr">
        <is>
          <t>Solomon Islands</t>
        </is>
      </c>
      <c r="D211" s="213" t="inlineStr">
        <is>
          <t>SLB</t>
        </is>
      </c>
      <c r="E211" s="213" t="n">
        <v>90</v>
      </c>
      <c r="F211" s="212" t="inlineStr">
        <is>
          <t>Melanesia</t>
        </is>
      </c>
      <c r="G211" s="214" t="n"/>
      <c r="H211" s="215" t="inlineStr">
        <is>
          <t>Oceania</t>
        </is>
      </c>
      <c r="J211" s="126" t="n"/>
    </row>
    <row r="212">
      <c r="A212" s="216" t="n">
        <v>207</v>
      </c>
      <c r="B212" s="221" t="inlineStr">
        <is>
          <t>Somalia</t>
        </is>
      </c>
      <c r="D212" s="218" t="inlineStr">
        <is>
          <t>SOM</t>
        </is>
      </c>
      <c r="E212" s="218" t="n">
        <v>706</v>
      </c>
      <c r="F212" s="221" t="inlineStr">
        <is>
          <t>Eastern Africa</t>
        </is>
      </c>
      <c r="G212" s="221" t="inlineStr">
        <is>
          <t>Sub-Saharan Africa</t>
        </is>
      </c>
      <c r="H212" s="220" t="inlineStr">
        <is>
          <t>Africa</t>
        </is>
      </c>
      <c r="J212" s="126" t="n"/>
    </row>
    <row r="213">
      <c r="A213" s="211" t="n">
        <v>208</v>
      </c>
      <c r="B213" s="212" t="inlineStr">
        <is>
          <t>South Africa</t>
        </is>
      </c>
      <c r="D213" s="213" t="inlineStr">
        <is>
          <t>ZAF</t>
        </is>
      </c>
      <c r="E213" s="213" t="n">
        <v>710</v>
      </c>
      <c r="F213" s="212" t="inlineStr">
        <is>
          <t>Southern Africa</t>
        </is>
      </c>
      <c r="G213" s="212" t="inlineStr">
        <is>
          <t>Sub-Saharan Africa</t>
        </is>
      </c>
      <c r="H213" s="215" t="inlineStr">
        <is>
          <t>Africa</t>
        </is>
      </c>
      <c r="J213" s="126" t="n"/>
    </row>
    <row r="214">
      <c r="A214" s="216" t="n">
        <v>209</v>
      </c>
      <c r="B214" s="221" t="inlineStr">
        <is>
          <t>South Georgia and the South Sandwich Islands</t>
        </is>
      </c>
      <c r="D214" s="218" t="inlineStr">
        <is>
          <t>SGS</t>
        </is>
      </c>
      <c r="E214" s="218" t="n">
        <v>239</v>
      </c>
      <c r="F214" s="221" t="inlineStr">
        <is>
          <t>South America</t>
        </is>
      </c>
      <c r="G214" s="221" t="inlineStr">
        <is>
          <t>Latin America and the Caribbean</t>
        </is>
      </c>
      <c r="H214" s="220" t="inlineStr">
        <is>
          <t>South America</t>
        </is>
      </c>
      <c r="J214" s="126" t="n"/>
    </row>
    <row r="215">
      <c r="A215" s="211" t="n">
        <v>210</v>
      </c>
      <c r="B215" s="212" t="inlineStr">
        <is>
          <t>South Sudan</t>
        </is>
      </c>
      <c r="D215" s="213" t="inlineStr">
        <is>
          <t>SSD</t>
        </is>
      </c>
      <c r="E215" s="213" t="n">
        <v>728</v>
      </c>
      <c r="F215" s="212" t="inlineStr">
        <is>
          <t>Eastern Africa</t>
        </is>
      </c>
      <c r="G215" s="212" t="inlineStr">
        <is>
          <t>Sub-Saharan Africa</t>
        </is>
      </c>
      <c r="H215" s="215" t="inlineStr">
        <is>
          <t>Africa</t>
        </is>
      </c>
      <c r="J215" s="126" t="n"/>
    </row>
    <row r="216">
      <c r="A216" s="216" t="n">
        <v>211</v>
      </c>
      <c r="B216" s="221" t="inlineStr">
        <is>
          <t>Spain</t>
        </is>
      </c>
      <c r="D216" s="218" t="inlineStr">
        <is>
          <t>ESP</t>
        </is>
      </c>
      <c r="E216" s="218" t="n">
        <v>724</v>
      </c>
      <c r="F216" s="221" t="inlineStr">
        <is>
          <t>Southern Europe</t>
        </is>
      </c>
      <c r="G216" s="219" t="n"/>
      <c r="H216" s="220" t="inlineStr">
        <is>
          <t>Europe</t>
        </is>
      </c>
      <c r="J216" s="126" t="n"/>
    </row>
    <row r="217">
      <c r="A217" s="211" t="n">
        <v>212</v>
      </c>
      <c r="B217" s="212" t="inlineStr">
        <is>
          <t>Sri Lanka</t>
        </is>
      </c>
      <c r="D217" s="213" t="inlineStr">
        <is>
          <t>LKA</t>
        </is>
      </c>
      <c r="E217" s="213" t="n">
        <v>144</v>
      </c>
      <c r="F217" s="212" t="inlineStr">
        <is>
          <t>Southern Asia</t>
        </is>
      </c>
      <c r="G217" s="214" t="n"/>
      <c r="H217" s="215" t="inlineStr">
        <is>
          <t>Asia</t>
        </is>
      </c>
      <c r="J217" s="126" t="n"/>
    </row>
    <row r="218">
      <c r="A218" s="216" t="n">
        <v>213</v>
      </c>
      <c r="B218" s="221" t="inlineStr">
        <is>
          <t>State of Palestine</t>
        </is>
      </c>
      <c r="D218" s="218" t="inlineStr">
        <is>
          <t>PSE</t>
        </is>
      </c>
      <c r="E218" s="218" t="n">
        <v>275</v>
      </c>
      <c r="F218" s="221" t="inlineStr">
        <is>
          <t>Western Asia</t>
        </is>
      </c>
      <c r="G218" s="219" t="n"/>
      <c r="H218" s="220" t="inlineStr">
        <is>
          <t>Asia</t>
        </is>
      </c>
      <c r="J218" s="126" t="n"/>
    </row>
    <row r="219">
      <c r="A219" s="211" t="n">
        <v>214</v>
      </c>
      <c r="B219" s="212" t="inlineStr">
        <is>
          <t>Sudan</t>
        </is>
      </c>
      <c r="D219" s="213" t="inlineStr">
        <is>
          <t>SDN</t>
        </is>
      </c>
      <c r="E219" s="213" t="n">
        <v>729</v>
      </c>
      <c r="F219" s="212" t="inlineStr">
        <is>
          <t>Northern Africa</t>
        </is>
      </c>
      <c r="G219" s="214" t="n"/>
      <c r="H219" s="215" t="inlineStr">
        <is>
          <t>Africa</t>
        </is>
      </c>
      <c r="J219" s="126" t="n"/>
    </row>
    <row r="220">
      <c r="A220" s="216" t="n">
        <v>215</v>
      </c>
      <c r="B220" s="221" t="inlineStr">
        <is>
          <t>Suriname</t>
        </is>
      </c>
      <c r="D220" s="218" t="inlineStr">
        <is>
          <t>SUR</t>
        </is>
      </c>
      <c r="E220" s="218" t="n">
        <v>740</v>
      </c>
      <c r="F220" s="221" t="inlineStr">
        <is>
          <t>South America</t>
        </is>
      </c>
      <c r="G220" s="221" t="inlineStr">
        <is>
          <t>Latin America and the Caribbean</t>
        </is>
      </c>
      <c r="H220" s="220" t="inlineStr">
        <is>
          <t>South America</t>
        </is>
      </c>
      <c r="J220" s="126" t="n"/>
    </row>
    <row r="221">
      <c r="A221" s="211" t="n">
        <v>216</v>
      </c>
      <c r="B221" s="212" t="inlineStr">
        <is>
          <t>Svalbard and Jan Mayen Islands</t>
        </is>
      </c>
      <c r="D221" s="213" t="inlineStr">
        <is>
          <t>SJM</t>
        </is>
      </c>
      <c r="E221" s="213" t="n">
        <v>744</v>
      </c>
      <c r="F221" s="212" t="inlineStr">
        <is>
          <t>Northern Europe</t>
        </is>
      </c>
      <c r="G221" s="214" t="n"/>
      <c r="H221" s="215" t="inlineStr">
        <is>
          <t>Europe</t>
        </is>
      </c>
      <c r="J221" s="126" t="n"/>
    </row>
    <row r="222">
      <c r="A222" s="216" t="n">
        <v>217</v>
      </c>
      <c r="B222" s="221" t="inlineStr">
        <is>
          <t>Sweden</t>
        </is>
      </c>
      <c r="D222" s="218" t="inlineStr">
        <is>
          <t>SWE</t>
        </is>
      </c>
      <c r="E222" s="218" t="n">
        <v>752</v>
      </c>
      <c r="F222" s="221" t="inlineStr">
        <is>
          <t>Northern Europe</t>
        </is>
      </c>
      <c r="G222" s="219" t="n"/>
      <c r="H222" s="220" t="inlineStr">
        <is>
          <t>Europe</t>
        </is>
      </c>
      <c r="J222" s="126" t="n"/>
    </row>
    <row r="223">
      <c r="A223" s="211" t="n">
        <v>218</v>
      </c>
      <c r="B223" s="212" t="inlineStr">
        <is>
          <t>Switzerland</t>
        </is>
      </c>
      <c r="D223" s="213" t="inlineStr">
        <is>
          <t>CHE</t>
        </is>
      </c>
      <c r="E223" s="213" t="n">
        <v>756</v>
      </c>
      <c r="F223" s="212" t="inlineStr">
        <is>
          <t>Western Europe</t>
        </is>
      </c>
      <c r="G223" s="214" t="n"/>
      <c r="H223" s="215" t="inlineStr">
        <is>
          <t>Europe</t>
        </is>
      </c>
      <c r="J223" s="126" t="n"/>
    </row>
    <row r="224">
      <c r="A224" s="216" t="n">
        <v>219</v>
      </c>
      <c r="B224" s="221" t="inlineStr">
        <is>
          <t>Syrian Arab Republic</t>
        </is>
      </c>
      <c r="D224" s="218" t="inlineStr">
        <is>
          <t>SYR</t>
        </is>
      </c>
      <c r="E224" s="218" t="n">
        <v>760</v>
      </c>
      <c r="F224" s="221" t="inlineStr">
        <is>
          <t>Western Asia</t>
        </is>
      </c>
      <c r="G224" s="219" t="n"/>
      <c r="H224" s="220" t="inlineStr">
        <is>
          <t>Asia</t>
        </is>
      </c>
      <c r="J224" s="126" t="n"/>
    </row>
    <row r="225">
      <c r="A225" s="222" t="n"/>
      <c r="B225" s="186" t="inlineStr">
        <is>
          <t>Taiwan, Province of China</t>
        </is>
      </c>
      <c r="D225" s="218" t="inlineStr">
        <is>
          <t>TWN</t>
        </is>
      </c>
      <c r="E225" s="219" t="n"/>
      <c r="F225" s="221" t="inlineStr">
        <is>
          <t>East Asia</t>
        </is>
      </c>
      <c r="G225" s="219" t="n"/>
      <c r="H225" s="220" t="inlineStr">
        <is>
          <t>Asia</t>
        </is>
      </c>
      <c r="J225" s="126" t="n"/>
    </row>
    <row r="226">
      <c r="A226" s="222" t="n"/>
      <c r="B226" s="186" t="inlineStr">
        <is>
          <t>Taiwan</t>
        </is>
      </c>
      <c r="D226" s="218" t="inlineStr">
        <is>
          <t>TWN</t>
        </is>
      </c>
      <c r="E226" s="219" t="n"/>
      <c r="F226" s="221" t="inlineStr">
        <is>
          <t>East Asia</t>
        </is>
      </c>
      <c r="G226" s="219" t="n"/>
      <c r="H226" s="220" t="inlineStr">
        <is>
          <t>Asia</t>
        </is>
      </c>
      <c r="J226" s="126" t="n"/>
    </row>
    <row r="227">
      <c r="A227" s="211" t="n">
        <v>220</v>
      </c>
      <c r="B227" s="212" t="inlineStr">
        <is>
          <t>Tajikistan</t>
        </is>
      </c>
      <c r="D227" s="213" t="inlineStr">
        <is>
          <t>TJK</t>
        </is>
      </c>
      <c r="E227" s="213" t="n">
        <v>762</v>
      </c>
      <c r="F227" s="212" t="inlineStr">
        <is>
          <t>Central Asia</t>
        </is>
      </c>
      <c r="G227" s="214" t="n"/>
      <c r="H227" s="215" t="inlineStr">
        <is>
          <t>Asia</t>
        </is>
      </c>
      <c r="J227" s="126" t="n"/>
    </row>
    <row r="228">
      <c r="A228" s="216" t="n">
        <v>221</v>
      </c>
      <c r="B228" s="221" t="inlineStr">
        <is>
          <t>Thailand</t>
        </is>
      </c>
      <c r="D228" s="218" t="inlineStr">
        <is>
          <t>THA</t>
        </is>
      </c>
      <c r="E228" s="218" t="n">
        <v>764</v>
      </c>
      <c r="F228" s="221" t="inlineStr">
        <is>
          <t>South-eastern Asia</t>
        </is>
      </c>
      <c r="G228" s="219" t="n"/>
      <c r="H228" s="220" t="inlineStr">
        <is>
          <t>Asia</t>
        </is>
      </c>
      <c r="J228" s="126" t="n"/>
    </row>
    <row r="229">
      <c r="A229" s="211" t="n">
        <v>222</v>
      </c>
      <c r="B229" s="212" t="inlineStr">
        <is>
          <t>Timor-Leste</t>
        </is>
      </c>
      <c r="D229" s="213" t="inlineStr">
        <is>
          <t>TLS</t>
        </is>
      </c>
      <c r="E229" s="213" t="n">
        <v>626</v>
      </c>
      <c r="F229" s="212" t="inlineStr">
        <is>
          <t>South-eastern Asia</t>
        </is>
      </c>
      <c r="G229" s="214" t="n"/>
      <c r="H229" s="215" t="inlineStr">
        <is>
          <t>Asia</t>
        </is>
      </c>
      <c r="J229" s="126" t="n"/>
    </row>
    <row r="230">
      <c r="A230" s="216" t="n">
        <v>223</v>
      </c>
      <c r="B230" s="221" t="inlineStr">
        <is>
          <t>Togo</t>
        </is>
      </c>
      <c r="D230" s="218" t="inlineStr">
        <is>
          <t>TGO</t>
        </is>
      </c>
      <c r="E230" s="218" t="n">
        <v>768</v>
      </c>
      <c r="F230" s="221" t="inlineStr">
        <is>
          <t>Western Africa</t>
        </is>
      </c>
      <c r="G230" s="221" t="inlineStr">
        <is>
          <t>Sub-Saharan Africa</t>
        </is>
      </c>
      <c r="H230" s="220" t="inlineStr">
        <is>
          <t>Africa</t>
        </is>
      </c>
      <c r="J230" s="126" t="n"/>
    </row>
    <row r="231">
      <c r="A231" s="211" t="n">
        <v>224</v>
      </c>
      <c r="B231" s="212" t="inlineStr">
        <is>
          <t>Tokelau</t>
        </is>
      </c>
      <c r="D231" s="213" t="inlineStr">
        <is>
          <t>TKL</t>
        </is>
      </c>
      <c r="E231" s="213" t="n">
        <v>772</v>
      </c>
      <c r="F231" s="212" t="inlineStr">
        <is>
          <t>Polynesia</t>
        </is>
      </c>
      <c r="G231" s="214" t="n"/>
      <c r="H231" s="215" t="inlineStr">
        <is>
          <t>Oceania</t>
        </is>
      </c>
      <c r="J231" s="126" t="n"/>
    </row>
    <row r="232">
      <c r="A232" s="216" t="n">
        <v>225</v>
      </c>
      <c r="B232" s="221" t="inlineStr">
        <is>
          <t>Tonga</t>
        </is>
      </c>
      <c r="D232" s="218" t="inlineStr">
        <is>
          <t>TON</t>
        </is>
      </c>
      <c r="E232" s="218" t="n">
        <v>776</v>
      </c>
      <c r="F232" s="221" t="inlineStr">
        <is>
          <t>Polynesia</t>
        </is>
      </c>
      <c r="G232" s="219" t="n"/>
      <c r="H232" s="220" t="inlineStr">
        <is>
          <t>Oceania</t>
        </is>
      </c>
      <c r="J232" s="126" t="n"/>
    </row>
    <row r="233">
      <c r="A233" s="211" t="n">
        <v>226</v>
      </c>
      <c r="B233" s="212" t="inlineStr">
        <is>
          <t>Trinidad and Tobago</t>
        </is>
      </c>
      <c r="D233" s="213" t="inlineStr">
        <is>
          <t>TTO</t>
        </is>
      </c>
      <c r="E233" s="213" t="n">
        <v>780</v>
      </c>
      <c r="F233" s="212" t="inlineStr">
        <is>
          <t>Caribbean</t>
        </is>
      </c>
      <c r="G233" s="212" t="inlineStr">
        <is>
          <t>Latin America and the Caribbean</t>
        </is>
      </c>
      <c r="H233" s="215" t="inlineStr">
        <is>
          <t>North America</t>
        </is>
      </c>
      <c r="J233" s="126" t="n"/>
    </row>
    <row r="234">
      <c r="A234" s="216" t="n">
        <v>227</v>
      </c>
      <c r="B234" s="221" t="inlineStr">
        <is>
          <t>Tunisia</t>
        </is>
      </c>
      <c r="D234" s="218" t="inlineStr">
        <is>
          <t>TUN</t>
        </is>
      </c>
      <c r="E234" s="218" t="n">
        <v>788</v>
      </c>
      <c r="F234" s="221" t="inlineStr">
        <is>
          <t>Northern Africa</t>
        </is>
      </c>
      <c r="G234" s="219" t="n"/>
      <c r="H234" s="220" t="inlineStr">
        <is>
          <t>Africa</t>
        </is>
      </c>
      <c r="J234" s="126" t="n"/>
    </row>
    <row r="235">
      <c r="A235" s="211" t="n">
        <v>228</v>
      </c>
      <c r="B235" s="212" t="inlineStr">
        <is>
          <t>Turkey</t>
        </is>
      </c>
      <c r="D235" s="213" t="inlineStr">
        <is>
          <t>TUR</t>
        </is>
      </c>
      <c r="E235" s="213" t="n">
        <v>792</v>
      </c>
      <c r="F235" s="212" t="inlineStr">
        <is>
          <t>Western Asia</t>
        </is>
      </c>
      <c r="G235" s="214" t="n"/>
      <c r="H235" s="215" t="inlineStr">
        <is>
          <t>Asia</t>
        </is>
      </c>
      <c r="J235" s="126" t="n"/>
    </row>
    <row r="236">
      <c r="A236" s="216" t="n">
        <v>229</v>
      </c>
      <c r="B236" s="221" t="inlineStr">
        <is>
          <t>Turkmenistan</t>
        </is>
      </c>
      <c r="D236" s="218" t="inlineStr">
        <is>
          <t>TKM</t>
        </is>
      </c>
      <c r="E236" s="218" t="n">
        <v>795</v>
      </c>
      <c r="F236" s="221" t="inlineStr">
        <is>
          <t>Central Asia</t>
        </is>
      </c>
      <c r="G236" s="219" t="n"/>
      <c r="H236" s="220" t="inlineStr">
        <is>
          <t>Asia</t>
        </is>
      </c>
      <c r="J236" s="126" t="n"/>
    </row>
    <row r="237">
      <c r="A237" s="211" t="n">
        <v>230</v>
      </c>
      <c r="B237" s="212" t="inlineStr">
        <is>
          <t>Turks and Caicos Islands</t>
        </is>
      </c>
      <c r="D237" s="213" t="inlineStr">
        <is>
          <t>TCA</t>
        </is>
      </c>
      <c r="E237" s="213" t="n">
        <v>796</v>
      </c>
      <c r="F237" s="212" t="inlineStr">
        <is>
          <t>Caribbean</t>
        </is>
      </c>
      <c r="G237" s="212" t="inlineStr">
        <is>
          <t>Latin America and the Caribbean</t>
        </is>
      </c>
      <c r="H237" s="215" t="inlineStr">
        <is>
          <t>North America</t>
        </is>
      </c>
      <c r="J237" s="126" t="n"/>
    </row>
    <row r="238">
      <c r="A238" s="216" t="n">
        <v>231</v>
      </c>
      <c r="B238" s="221" t="inlineStr">
        <is>
          <t>Tuvalu</t>
        </is>
      </c>
      <c r="D238" s="218" t="inlineStr">
        <is>
          <t>TUV</t>
        </is>
      </c>
      <c r="E238" s="218" t="n">
        <v>798</v>
      </c>
      <c r="F238" s="221" t="inlineStr">
        <is>
          <t>Polynesia</t>
        </is>
      </c>
      <c r="G238" s="219" t="n"/>
      <c r="H238" s="220" t="inlineStr">
        <is>
          <t>Oceania</t>
        </is>
      </c>
      <c r="J238" s="126" t="n"/>
    </row>
    <row r="239">
      <c r="A239" s="211" t="n">
        <v>232</v>
      </c>
      <c r="B239" s="212" t="inlineStr">
        <is>
          <t>Uganda</t>
        </is>
      </c>
      <c r="D239" s="213" t="inlineStr">
        <is>
          <t>UGA</t>
        </is>
      </c>
      <c r="E239" s="213" t="n">
        <v>800</v>
      </c>
      <c r="F239" s="212" t="inlineStr">
        <is>
          <t>Eastern Africa</t>
        </is>
      </c>
      <c r="G239" s="212" t="inlineStr">
        <is>
          <t>Sub-Saharan Africa</t>
        </is>
      </c>
      <c r="H239" s="215" t="inlineStr">
        <is>
          <t>Africa</t>
        </is>
      </c>
      <c r="J239" s="126" t="n"/>
    </row>
    <row r="240">
      <c r="A240" s="216" t="n">
        <v>233</v>
      </c>
      <c r="B240" s="221" t="inlineStr">
        <is>
          <t>Ukraine</t>
        </is>
      </c>
      <c r="D240" s="218" t="inlineStr">
        <is>
          <t>UKR</t>
        </is>
      </c>
      <c r="E240" s="218" t="n">
        <v>804</v>
      </c>
      <c r="F240" s="221" t="inlineStr">
        <is>
          <t>Eastern Europe</t>
        </is>
      </c>
      <c r="G240" s="219" t="n"/>
      <c r="H240" s="220" t="inlineStr">
        <is>
          <t>Europe</t>
        </is>
      </c>
      <c r="J240" s="126" t="n"/>
    </row>
    <row r="241">
      <c r="A241" s="211" t="n">
        <v>234</v>
      </c>
      <c r="B241" s="212" t="inlineStr">
        <is>
          <t>United Arab Emirates</t>
        </is>
      </c>
      <c r="D241" s="213" t="inlineStr">
        <is>
          <t>ARE</t>
        </is>
      </c>
      <c r="E241" s="213" t="n">
        <v>784</v>
      </c>
      <c r="F241" s="212" t="inlineStr">
        <is>
          <t>Western Asia</t>
        </is>
      </c>
      <c r="G241" s="214" t="n"/>
      <c r="H241" s="215" t="inlineStr">
        <is>
          <t>Asia</t>
        </is>
      </c>
      <c r="J241" s="126" t="n"/>
    </row>
    <row r="242">
      <c r="A242" s="216" t="n">
        <v>235</v>
      </c>
      <c r="B242" s="221" t="inlineStr">
        <is>
          <t>United Kingdom of Great Britain and Northern Ireland</t>
        </is>
      </c>
      <c r="D242" s="218" t="inlineStr">
        <is>
          <t>GBR</t>
        </is>
      </c>
      <c r="E242" s="218" t="n">
        <v>826</v>
      </c>
      <c r="F242" s="221" t="inlineStr">
        <is>
          <t>Northern Europe</t>
        </is>
      </c>
      <c r="G242" s="219" t="n"/>
      <c r="H242" s="220" t="inlineStr">
        <is>
          <t>Europe</t>
        </is>
      </c>
      <c r="J242" s="126" t="n"/>
    </row>
    <row r="243">
      <c r="A243" s="211" t="n">
        <v>236</v>
      </c>
      <c r="B243" s="186" t="inlineStr">
        <is>
          <t>Tanzania, United Republic of</t>
        </is>
      </c>
      <c r="D243" s="213" t="inlineStr">
        <is>
          <t>TZA</t>
        </is>
      </c>
      <c r="E243" s="213" t="n">
        <v>834</v>
      </c>
      <c r="F243" s="212" t="inlineStr">
        <is>
          <t>Eastern Africa</t>
        </is>
      </c>
      <c r="G243" s="212" t="inlineStr">
        <is>
          <t>Sub-Saharan Africa</t>
        </is>
      </c>
      <c r="H243" s="215" t="inlineStr">
        <is>
          <t>Africa</t>
        </is>
      </c>
      <c r="J243" s="126" t="n"/>
    </row>
    <row r="244">
      <c r="A244" s="211" t="n">
        <v>236</v>
      </c>
      <c r="B244" s="212" t="inlineStr">
        <is>
          <t>United Republic of Tanzania</t>
        </is>
      </c>
      <c r="D244" s="213" t="inlineStr">
        <is>
          <t>TZA</t>
        </is>
      </c>
      <c r="E244" s="213" t="n">
        <v>834</v>
      </c>
      <c r="F244" s="212" t="inlineStr">
        <is>
          <t>Eastern Africa</t>
        </is>
      </c>
      <c r="G244" s="212" t="inlineStr">
        <is>
          <t>Sub-Saharan Africa</t>
        </is>
      </c>
      <c r="H244" s="215" t="inlineStr">
        <is>
          <t>Africa</t>
        </is>
      </c>
      <c r="J244" s="126" t="n"/>
    </row>
    <row r="245">
      <c r="A245" s="216" t="n">
        <v>237</v>
      </c>
      <c r="B245" s="221" t="inlineStr">
        <is>
          <t>United States Minor Outlying Islands</t>
        </is>
      </c>
      <c r="D245" s="218" t="inlineStr">
        <is>
          <t>UMI</t>
        </is>
      </c>
      <c r="E245" s="218" t="n">
        <v>581</v>
      </c>
      <c r="F245" s="221" t="inlineStr">
        <is>
          <t>Micronesia</t>
        </is>
      </c>
      <c r="G245" s="219" t="n"/>
      <c r="H245" s="220" t="inlineStr">
        <is>
          <t>Oceania</t>
        </is>
      </c>
      <c r="J245" s="126" t="n"/>
    </row>
    <row r="246">
      <c r="A246" s="211" t="n">
        <v>238</v>
      </c>
      <c r="B246" s="221" t="inlineStr">
        <is>
          <t>United States</t>
        </is>
      </c>
      <c r="D246" s="213" t="inlineStr">
        <is>
          <t>USA</t>
        </is>
      </c>
      <c r="E246" s="213" t="n">
        <v>840</v>
      </c>
      <c r="F246" s="212" t="inlineStr">
        <is>
          <t>Northern America</t>
        </is>
      </c>
      <c r="G246" s="214" t="n"/>
      <c r="H246" s="215" t="inlineStr">
        <is>
          <t>North America</t>
        </is>
      </c>
      <c r="I246" s="38" t="n">
        <v>1</v>
      </c>
      <c r="J246" s="126" t="n"/>
    </row>
    <row r="247">
      <c r="A247" s="211" t="n">
        <v>238</v>
      </c>
      <c r="B247" s="212" t="inlineStr">
        <is>
          <t>United States of America</t>
        </is>
      </c>
      <c r="D247" s="213" t="inlineStr">
        <is>
          <t>USA</t>
        </is>
      </c>
      <c r="E247" s="213" t="n">
        <v>840</v>
      </c>
      <c r="F247" s="212" t="inlineStr">
        <is>
          <t>Northern America</t>
        </is>
      </c>
      <c r="G247" s="214" t="n"/>
      <c r="H247" s="215" t="inlineStr">
        <is>
          <t>North America</t>
        </is>
      </c>
      <c r="J247" s="126" t="n"/>
    </row>
    <row r="248">
      <c r="A248" s="216" t="n">
        <v>239</v>
      </c>
      <c r="B248" s="221" t="inlineStr">
        <is>
          <t>Virgin islands, U.s.</t>
        </is>
      </c>
      <c r="D248" s="218" t="inlineStr">
        <is>
          <t>VIR</t>
        </is>
      </c>
      <c r="E248" s="218" t="n">
        <v>850</v>
      </c>
      <c r="F248" s="221" t="inlineStr">
        <is>
          <t>Caribbean</t>
        </is>
      </c>
      <c r="G248" s="221" t="inlineStr">
        <is>
          <t>Latin America and the Caribbean</t>
        </is>
      </c>
      <c r="H248" s="220" t="inlineStr">
        <is>
          <t>North America</t>
        </is>
      </c>
      <c r="J248" s="126" t="n"/>
    </row>
    <row r="249">
      <c r="A249" s="216" t="n">
        <v>239</v>
      </c>
      <c r="B249" s="221" t="inlineStr">
        <is>
          <t>United States Virgin Islands</t>
        </is>
      </c>
      <c r="D249" s="218" t="inlineStr">
        <is>
          <t>VIR</t>
        </is>
      </c>
      <c r="E249" s="218" t="n">
        <v>850</v>
      </c>
      <c r="F249" s="221" t="inlineStr">
        <is>
          <t>Caribbean</t>
        </is>
      </c>
      <c r="G249" s="221" t="inlineStr">
        <is>
          <t>Latin America and the Caribbean</t>
        </is>
      </c>
      <c r="H249" s="220" t="inlineStr">
        <is>
          <t>North America</t>
        </is>
      </c>
      <c r="J249" s="126" t="n"/>
    </row>
    <row r="250">
      <c r="A250" s="211" t="n">
        <v>240</v>
      </c>
      <c r="B250" s="212" t="inlineStr">
        <is>
          <t>Uruguay</t>
        </is>
      </c>
      <c r="D250" s="213" t="inlineStr">
        <is>
          <t>URY</t>
        </is>
      </c>
      <c r="E250" s="213" t="n">
        <v>858</v>
      </c>
      <c r="F250" s="212" t="inlineStr">
        <is>
          <t>South America</t>
        </is>
      </c>
      <c r="G250" s="212" t="inlineStr">
        <is>
          <t>Latin America and the Caribbean</t>
        </is>
      </c>
      <c r="H250" s="215" t="inlineStr">
        <is>
          <t>South America</t>
        </is>
      </c>
      <c r="J250" s="126" t="n"/>
    </row>
    <row r="251">
      <c r="A251" s="216" t="n">
        <v>241</v>
      </c>
      <c r="B251" s="221" t="inlineStr">
        <is>
          <t>Uzbekistan</t>
        </is>
      </c>
      <c r="D251" s="218" t="inlineStr">
        <is>
          <t>UZB</t>
        </is>
      </c>
      <c r="E251" s="218" t="n">
        <v>860</v>
      </c>
      <c r="F251" s="221" t="inlineStr">
        <is>
          <t>Central Asia</t>
        </is>
      </c>
      <c r="G251" s="219" t="n"/>
      <c r="H251" s="220" t="inlineStr">
        <is>
          <t>Asia</t>
        </is>
      </c>
      <c r="J251" s="126" t="n"/>
    </row>
    <row r="252">
      <c r="A252" s="211" t="n">
        <v>242</v>
      </c>
      <c r="B252" s="212" t="inlineStr">
        <is>
          <t>Vanuatu</t>
        </is>
      </c>
      <c r="D252" s="213" t="inlineStr">
        <is>
          <t>VUT</t>
        </is>
      </c>
      <c r="E252" s="213" t="n">
        <v>548</v>
      </c>
      <c r="F252" s="212" t="inlineStr">
        <is>
          <t>Melanesia</t>
        </is>
      </c>
      <c r="G252" s="214" t="n"/>
      <c r="H252" s="215" t="inlineStr">
        <is>
          <t>Oceania</t>
        </is>
      </c>
      <c r="J252" s="126" t="n"/>
    </row>
    <row r="253">
      <c r="A253" s="216" t="n">
        <v>243</v>
      </c>
      <c r="B253" s="186" t="inlineStr">
        <is>
          <t>Venezuela, Bolivarian Republic of</t>
        </is>
      </c>
      <c r="D253" s="218" t="inlineStr">
        <is>
          <t>VEN</t>
        </is>
      </c>
      <c r="E253" s="218" t="n">
        <v>862</v>
      </c>
      <c r="F253" s="221" t="inlineStr">
        <is>
          <t>South America</t>
        </is>
      </c>
      <c r="G253" s="221" t="inlineStr">
        <is>
          <t>Latin America and the Caribbean</t>
        </is>
      </c>
      <c r="H253" s="220" t="inlineStr">
        <is>
          <t>South America</t>
        </is>
      </c>
      <c r="J253" s="126" t="n"/>
    </row>
    <row r="254">
      <c r="A254" s="211" t="n">
        <v>244</v>
      </c>
      <c r="B254" s="212" t="inlineStr">
        <is>
          <t>Viet Nam</t>
        </is>
      </c>
      <c r="D254" s="213" t="inlineStr">
        <is>
          <t>VNM</t>
        </is>
      </c>
      <c r="E254" s="213" t="n">
        <v>704</v>
      </c>
      <c r="F254" s="212" t="inlineStr">
        <is>
          <t>South-eastern Asia</t>
        </is>
      </c>
      <c r="G254" s="214" t="n"/>
      <c r="H254" s="215" t="inlineStr">
        <is>
          <t>Asia</t>
        </is>
      </c>
      <c r="J254" s="126" t="n"/>
    </row>
    <row r="255">
      <c r="A255" s="216" t="n">
        <v>245</v>
      </c>
      <c r="B255" s="221" t="inlineStr">
        <is>
          <t>Wallis and futuna</t>
        </is>
      </c>
      <c r="D255" s="218" t="inlineStr">
        <is>
          <t>WLF</t>
        </is>
      </c>
      <c r="E255" s="218" t="n">
        <v>876</v>
      </c>
      <c r="F255" s="221" t="inlineStr">
        <is>
          <t>Polynesia</t>
        </is>
      </c>
      <c r="G255" s="219" t="n"/>
      <c r="H255" s="220" t="inlineStr">
        <is>
          <t>Oceania</t>
        </is>
      </c>
      <c r="J255" s="126" t="n"/>
    </row>
    <row r="256">
      <c r="A256" s="211" t="n">
        <v>246</v>
      </c>
      <c r="B256" s="212" t="inlineStr">
        <is>
          <t>Western Sahara</t>
        </is>
      </c>
      <c r="D256" s="213" t="inlineStr">
        <is>
          <t>ESH</t>
        </is>
      </c>
      <c r="E256" s="213" t="n">
        <v>732</v>
      </c>
      <c r="F256" s="212" t="inlineStr">
        <is>
          <t>Northern Africa</t>
        </is>
      </c>
      <c r="G256" s="214" t="n"/>
      <c r="H256" s="215" t="inlineStr">
        <is>
          <t>Africa</t>
        </is>
      </c>
      <c r="J256" s="126" t="n"/>
    </row>
    <row r="257">
      <c r="A257" s="216" t="n">
        <v>247</v>
      </c>
      <c r="B257" s="221" t="inlineStr">
        <is>
          <t>Yemen</t>
        </is>
      </c>
      <c r="D257" s="218" t="inlineStr">
        <is>
          <t>YEM</t>
        </is>
      </c>
      <c r="E257" s="218" t="n">
        <v>887</v>
      </c>
      <c r="F257" s="221" t="inlineStr">
        <is>
          <t>Western Asia</t>
        </is>
      </c>
      <c r="G257" s="219" t="n"/>
      <c r="H257" s="220" t="inlineStr">
        <is>
          <t>Asia</t>
        </is>
      </c>
      <c r="J257" s="126" t="n"/>
    </row>
    <row r="258">
      <c r="A258" s="211" t="n">
        <v>248</v>
      </c>
      <c r="B258" s="212" t="inlineStr">
        <is>
          <t>Zambia</t>
        </is>
      </c>
      <c r="D258" s="213" t="inlineStr">
        <is>
          <t>ZMB</t>
        </is>
      </c>
      <c r="E258" s="213" t="n">
        <v>894</v>
      </c>
      <c r="F258" s="212" t="inlineStr">
        <is>
          <t>Eastern Africa</t>
        </is>
      </c>
      <c r="G258" s="212" t="inlineStr">
        <is>
          <t>Sub-Saharan Africa</t>
        </is>
      </c>
      <c r="H258" s="215" t="inlineStr">
        <is>
          <t>Africa</t>
        </is>
      </c>
      <c r="J258" s="126" t="n"/>
    </row>
    <row r="259">
      <c r="A259" s="223" t="n">
        <v>249</v>
      </c>
      <c r="B259" s="224" t="inlineStr">
        <is>
          <t>Zimbabwe</t>
        </is>
      </c>
      <c r="D259" s="225" t="inlineStr">
        <is>
          <t>ZWE</t>
        </is>
      </c>
      <c r="E259" s="225" t="n">
        <v>716</v>
      </c>
      <c r="F259" s="224" t="inlineStr">
        <is>
          <t>Eastern Africa</t>
        </is>
      </c>
      <c r="G259" s="224" t="inlineStr">
        <is>
          <t>Sub-Saharan Africa</t>
        </is>
      </c>
      <c r="H259" s="226" t="inlineStr">
        <is>
          <t>Africa</t>
        </is>
      </c>
      <c r="J259" s="126" t="n"/>
    </row>
  </sheetData>
  <dataValidations count="1">
    <dataValidation sqref="J2:J259" showDropDown="0" showInputMessage="0" showErrorMessage="0" allowBlank="1" type="list">
      <formula1>'Sources table'!$D$2:$D$76</formula1>
    </dataValidation>
  </dataValidations>
  <pageMargins left="0.75" right="0.75" top="1" bottom="1" header="0.5" footer="0.5"/>
</worksheet>
</file>

<file path=xl/worksheets/sheet38.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sheetData>
    <row r="1">
      <c r="A1" s="121" t="inlineStr">
        <is>
          <t>id</t>
        </is>
      </c>
      <c r="B1" s="121" t="inlineStr">
        <is>
          <t>ecosystem</t>
        </is>
      </c>
      <c r="C1" s="121" t="inlineStr">
        <is>
          <t>description</t>
        </is>
      </c>
      <c r="D1" s="121" t="inlineStr">
        <is>
          <t>source</t>
        </is>
      </c>
    </row>
    <row r="2">
      <c r="A2" s="183" t="n">
        <v>1</v>
      </c>
      <c r="B2" s="184" t="inlineStr">
        <is>
          <t>Mangrove</t>
        </is>
      </c>
      <c r="C2" s="126" t="n"/>
      <c r="D2" s="126" t="n"/>
    </row>
    <row r="3">
      <c r="A3" s="183" t="n">
        <v>2</v>
      </c>
      <c r="B3" s="184" t="inlineStr">
        <is>
          <t>Seagrass</t>
        </is>
      </c>
      <c r="C3" s="126" t="n"/>
      <c r="D3" s="126" t="n"/>
    </row>
    <row r="4">
      <c r="A4" s="183" t="n">
        <v>3</v>
      </c>
      <c r="B4" s="184" t="inlineStr">
        <is>
          <t>Salt marsh</t>
        </is>
      </c>
      <c r="C4" s="126" t="n"/>
      <c r="D4" s="126" t="n"/>
    </row>
    <row r="5">
      <c r="D5" s="186" t="n"/>
    </row>
    <row r="6">
      <c r="D6" s="186" t="n"/>
    </row>
    <row r="7">
      <c r="D7" s="186" t="n"/>
    </row>
    <row r="8">
      <c r="D8" s="186" t="n"/>
    </row>
    <row r="9">
      <c r="D9" s="186" t="n"/>
    </row>
    <row r="10">
      <c r="D10" s="186" t="n"/>
    </row>
    <row r="11">
      <c r="D11" s="186" t="n"/>
    </row>
    <row r="12">
      <c r="D12" s="186" t="n"/>
    </row>
    <row r="13">
      <c r="D13" s="186" t="n"/>
    </row>
    <row r="14">
      <c r="D14" s="186" t="n"/>
    </row>
    <row r="15">
      <c r="D15" s="186" t="n"/>
    </row>
    <row r="16">
      <c r="D16" s="186" t="n"/>
    </row>
    <row r="17">
      <c r="D17" s="186" t="n"/>
    </row>
    <row r="18">
      <c r="D18" s="186" t="n"/>
    </row>
    <row r="19">
      <c r="D19" s="186" t="n"/>
    </row>
    <row r="20">
      <c r="D20" s="186" t="n"/>
    </row>
    <row r="21">
      <c r="D21" s="186" t="n"/>
    </row>
    <row r="22">
      <c r="D22" s="186" t="n"/>
    </row>
    <row r="23">
      <c r="D23" s="186" t="n"/>
    </row>
    <row r="24">
      <c r="D24" s="186" t="n"/>
    </row>
    <row r="25">
      <c r="D25" s="186" t="n"/>
    </row>
    <row r="26">
      <c r="D26" s="186" t="n"/>
    </row>
    <row r="27">
      <c r="D27" s="186" t="n"/>
    </row>
    <row r="28">
      <c r="D28" s="186" t="n"/>
    </row>
    <row r="29">
      <c r="D29" s="186" t="n"/>
    </row>
    <row r="30">
      <c r="D30" s="186" t="n"/>
    </row>
    <row r="31">
      <c r="D31" s="186" t="n"/>
    </row>
    <row r="32">
      <c r="D32" s="186" t="n"/>
    </row>
    <row r="33">
      <c r="D33" s="186" t="n"/>
    </row>
    <row r="34">
      <c r="D34" s="186" t="n"/>
    </row>
    <row r="35">
      <c r="D35" s="186" t="n"/>
    </row>
    <row r="36">
      <c r="D36" s="186" t="n"/>
    </row>
    <row r="37">
      <c r="D37" s="186" t="n"/>
    </row>
    <row r="38">
      <c r="D38" s="186" t="n"/>
    </row>
    <row r="39">
      <c r="D39" s="186" t="n"/>
    </row>
    <row r="40">
      <c r="D40" s="186" t="n"/>
    </row>
    <row r="41">
      <c r="D41" s="186" t="n"/>
    </row>
    <row r="42">
      <c r="D42" s="186" t="n"/>
    </row>
    <row r="43">
      <c r="D43" s="186" t="n"/>
    </row>
    <row r="44">
      <c r="D44" s="186" t="n"/>
    </row>
    <row r="45">
      <c r="D45" s="186" t="n"/>
    </row>
    <row r="46">
      <c r="D46" s="186" t="n"/>
    </row>
    <row r="47">
      <c r="D47" s="186" t="n"/>
    </row>
    <row r="48">
      <c r="D48" s="186" t="n"/>
    </row>
    <row r="49">
      <c r="D49" s="186" t="n"/>
    </row>
    <row r="50">
      <c r="D50" s="186" t="n"/>
    </row>
    <row r="51">
      <c r="D51" s="186" t="n"/>
    </row>
    <row r="52">
      <c r="D52" s="186" t="n"/>
    </row>
    <row r="53">
      <c r="D53" s="186" t="n"/>
    </row>
    <row r="54">
      <c r="D54" s="186" t="n"/>
    </row>
    <row r="55">
      <c r="D55" s="186" t="n"/>
    </row>
    <row r="56">
      <c r="D56" s="186" t="n"/>
    </row>
    <row r="57">
      <c r="D57" s="186" t="n"/>
    </row>
    <row r="58">
      <c r="D58" s="186" t="n"/>
    </row>
    <row r="59">
      <c r="D59" s="186" t="n"/>
    </row>
    <row r="60">
      <c r="D60" s="186" t="n"/>
    </row>
    <row r="61">
      <c r="D61" s="186" t="n"/>
    </row>
    <row r="62">
      <c r="D62" s="186" t="n"/>
    </row>
    <row r="63">
      <c r="D63" s="186" t="n"/>
    </row>
    <row r="64">
      <c r="D64" s="186" t="n"/>
    </row>
    <row r="65">
      <c r="D65" s="186" t="n"/>
    </row>
    <row r="66">
      <c r="D66" s="186" t="n"/>
    </row>
    <row r="67">
      <c r="D67" s="186" t="n"/>
    </row>
    <row r="68">
      <c r="D68" s="186" t="n"/>
    </row>
    <row r="69">
      <c r="D69" s="186" t="n"/>
    </row>
    <row r="70">
      <c r="D70" s="186" t="n"/>
    </row>
    <row r="71">
      <c r="D71" s="186" t="n"/>
    </row>
    <row r="72">
      <c r="D72" s="186" t="n"/>
    </row>
    <row r="73">
      <c r="D73" s="186" t="n"/>
    </row>
    <row r="74">
      <c r="D74" s="186" t="n"/>
    </row>
    <row r="75">
      <c r="D75" s="186" t="n"/>
    </row>
    <row r="76">
      <c r="D76" s="186" t="n"/>
    </row>
    <row r="77">
      <c r="D77" s="186" t="n"/>
    </row>
    <row r="78">
      <c r="D78" s="186" t="n"/>
    </row>
    <row r="79">
      <c r="D79" s="186" t="n"/>
    </row>
    <row r="80">
      <c r="D80" s="186" t="n"/>
    </row>
    <row r="81">
      <c r="D81" s="186" t="n"/>
    </row>
    <row r="82">
      <c r="D82" s="186" t="n"/>
    </row>
    <row r="83">
      <c r="D83" s="186" t="n"/>
    </row>
    <row r="84">
      <c r="D84" s="186" t="n"/>
    </row>
    <row r="85">
      <c r="D85" s="186" t="n"/>
    </row>
    <row r="86">
      <c r="D86" s="186" t="n"/>
    </row>
    <row r="87">
      <c r="D87" s="186" t="n"/>
    </row>
    <row r="88">
      <c r="D88" s="186" t="n"/>
    </row>
    <row r="89">
      <c r="D89" s="186" t="n"/>
    </row>
    <row r="90">
      <c r="D90" s="186" t="n"/>
    </row>
    <row r="91">
      <c r="D91" s="186" t="n"/>
    </row>
    <row r="92">
      <c r="D92" s="186" t="n"/>
    </row>
    <row r="93">
      <c r="D93" s="186" t="n"/>
    </row>
    <row r="94">
      <c r="D94" s="186" t="n"/>
    </row>
    <row r="95">
      <c r="D95" s="186" t="n"/>
    </row>
    <row r="96">
      <c r="D96" s="186" t="n"/>
    </row>
    <row r="97">
      <c r="D97" s="186" t="n"/>
    </row>
    <row r="98">
      <c r="D98" s="186" t="n"/>
    </row>
    <row r="99">
      <c r="D99" s="186" t="n"/>
    </row>
    <row r="100">
      <c r="D100" s="186" t="n"/>
    </row>
    <row r="101">
      <c r="D101" s="186" t="n"/>
    </row>
    <row r="102">
      <c r="D102" s="186" t="n"/>
    </row>
    <row r="103">
      <c r="D103" s="186" t="n"/>
    </row>
    <row r="104">
      <c r="D104" s="186" t="n"/>
    </row>
    <row r="105">
      <c r="D105" s="186" t="n"/>
    </row>
    <row r="106">
      <c r="D106" s="186" t="n"/>
    </row>
    <row r="107">
      <c r="D107" s="186" t="n"/>
    </row>
    <row r="108">
      <c r="D108" s="186" t="n"/>
    </row>
    <row r="109">
      <c r="D109" s="186" t="n"/>
    </row>
    <row r="110">
      <c r="D110" s="186" t="n"/>
    </row>
    <row r="111">
      <c r="D111" s="186" t="n"/>
    </row>
    <row r="112">
      <c r="D112" s="186" t="n"/>
    </row>
    <row r="113">
      <c r="D113" s="186" t="n"/>
    </row>
    <row r="114">
      <c r="D114" s="186" t="n"/>
    </row>
    <row r="115">
      <c r="D115" s="186" t="n"/>
    </row>
    <row r="116">
      <c r="D116" s="186" t="n"/>
    </row>
    <row r="117">
      <c r="D117" s="186" t="n"/>
    </row>
    <row r="118">
      <c r="D118" s="186" t="n"/>
    </row>
    <row r="119">
      <c r="D119" s="186" t="n"/>
    </row>
    <row r="120">
      <c r="D120" s="186" t="n"/>
    </row>
    <row r="121">
      <c r="D121" s="186" t="n"/>
    </row>
    <row r="122">
      <c r="D122" s="186" t="n"/>
    </row>
    <row r="123">
      <c r="D123" s="186" t="n"/>
    </row>
    <row r="124">
      <c r="D124" s="186" t="n"/>
    </row>
    <row r="125">
      <c r="D125" s="186" t="n"/>
    </row>
    <row r="126">
      <c r="D126" s="186" t="n"/>
    </row>
    <row r="127">
      <c r="D127" s="186" t="n"/>
    </row>
    <row r="128">
      <c r="D128" s="186" t="n"/>
    </row>
    <row r="129">
      <c r="D129" s="186" t="n"/>
    </row>
    <row r="130">
      <c r="D130" s="186" t="n"/>
    </row>
    <row r="131">
      <c r="D131" s="186" t="n"/>
    </row>
    <row r="132">
      <c r="D132" s="186" t="n"/>
    </row>
    <row r="133">
      <c r="D133" s="186" t="n"/>
    </row>
    <row r="134">
      <c r="D134" s="186" t="n"/>
    </row>
    <row r="135">
      <c r="D135" s="186" t="n"/>
    </row>
    <row r="136">
      <c r="D136" s="186" t="n"/>
    </row>
    <row r="137">
      <c r="D137" s="186" t="n"/>
    </row>
    <row r="138">
      <c r="D138" s="186" t="n"/>
    </row>
    <row r="139">
      <c r="D139" s="186" t="n"/>
    </row>
    <row r="140">
      <c r="D140" s="186" t="n"/>
    </row>
    <row r="141">
      <c r="D141" s="186" t="n"/>
    </row>
    <row r="142">
      <c r="D142" s="186" t="n"/>
    </row>
    <row r="143">
      <c r="D143" s="186" t="n"/>
    </row>
    <row r="144">
      <c r="D144" s="186" t="n"/>
    </row>
    <row r="145">
      <c r="D145" s="186" t="n"/>
    </row>
    <row r="146">
      <c r="D146" s="186" t="n"/>
    </row>
    <row r="147">
      <c r="D147" s="186" t="n"/>
    </row>
    <row r="148">
      <c r="D148" s="186" t="n"/>
    </row>
    <row r="149">
      <c r="D149" s="186" t="n"/>
    </row>
    <row r="150">
      <c r="D150" s="186" t="n"/>
    </row>
    <row r="151">
      <c r="D151" s="186" t="n"/>
    </row>
    <row r="152">
      <c r="D152" s="186" t="n"/>
    </row>
    <row r="153">
      <c r="D153" s="186" t="n"/>
    </row>
    <row r="154">
      <c r="D154" s="186" t="n"/>
    </row>
    <row r="155">
      <c r="D155" s="186" t="n"/>
    </row>
    <row r="156">
      <c r="D156" s="186" t="n"/>
    </row>
    <row r="157">
      <c r="D157" s="186" t="n"/>
    </row>
    <row r="158">
      <c r="D158" s="186" t="n"/>
    </row>
    <row r="159">
      <c r="D159" s="186" t="n"/>
    </row>
    <row r="160">
      <c r="D160" s="186" t="n"/>
    </row>
    <row r="161">
      <c r="D161" s="186" t="n"/>
    </row>
    <row r="162">
      <c r="D162" s="186" t="n"/>
    </row>
    <row r="163">
      <c r="D163" s="186" t="n"/>
    </row>
    <row r="164">
      <c r="D164" s="186" t="n"/>
    </row>
    <row r="165">
      <c r="D165" s="186" t="n"/>
    </row>
    <row r="166">
      <c r="D166" s="186" t="n"/>
    </row>
    <row r="167">
      <c r="D167" s="186" t="n"/>
    </row>
    <row r="168">
      <c r="D168" s="186" t="n"/>
    </row>
    <row r="169">
      <c r="D169" s="186" t="n"/>
    </row>
    <row r="170">
      <c r="D170" s="186" t="n"/>
    </row>
    <row r="171">
      <c r="D171" s="186" t="n"/>
    </row>
    <row r="172">
      <c r="D172" s="186" t="n"/>
    </row>
    <row r="173">
      <c r="D173" s="186" t="n"/>
    </row>
    <row r="174">
      <c r="D174" s="186" t="n"/>
    </row>
    <row r="175">
      <c r="D175" s="186" t="n"/>
    </row>
    <row r="176">
      <c r="D176" s="186" t="n"/>
    </row>
    <row r="177">
      <c r="D177" s="186" t="n"/>
    </row>
    <row r="178">
      <c r="D178" s="186" t="n"/>
    </row>
    <row r="179">
      <c r="D179" s="186" t="n"/>
    </row>
    <row r="180">
      <c r="D180" s="186" t="n"/>
    </row>
    <row r="181">
      <c r="D181" s="186" t="n"/>
    </row>
    <row r="182">
      <c r="D182" s="186" t="n"/>
    </row>
    <row r="183">
      <c r="D183" s="186" t="n"/>
    </row>
    <row r="184">
      <c r="D184" s="186" t="n"/>
    </row>
    <row r="185">
      <c r="D185" s="186" t="n"/>
    </row>
    <row r="186">
      <c r="D186" s="186" t="n"/>
    </row>
    <row r="187">
      <c r="D187" s="186" t="n"/>
    </row>
    <row r="188">
      <c r="D188" s="186" t="n"/>
    </row>
    <row r="189">
      <c r="D189" s="186" t="n"/>
    </row>
    <row r="190">
      <c r="D190" s="186" t="n"/>
    </row>
    <row r="191">
      <c r="D191" s="186" t="n"/>
    </row>
    <row r="192">
      <c r="D192" s="186" t="n"/>
    </row>
    <row r="193">
      <c r="D193" s="186" t="n"/>
    </row>
    <row r="194">
      <c r="D194" s="186" t="n"/>
    </row>
    <row r="195">
      <c r="D195" s="186" t="n"/>
    </row>
    <row r="196">
      <c r="D196" s="186" t="n"/>
    </row>
    <row r="197">
      <c r="D197" s="186" t="n"/>
    </row>
    <row r="198">
      <c r="D198" s="186" t="n"/>
    </row>
    <row r="199">
      <c r="D199" s="186" t="n"/>
    </row>
    <row r="200">
      <c r="D200" s="186" t="n"/>
    </row>
    <row r="201">
      <c r="D201" s="186" t="n"/>
    </row>
    <row r="202">
      <c r="D202" s="186" t="n"/>
    </row>
    <row r="203">
      <c r="D203" s="186" t="n"/>
    </row>
    <row r="204">
      <c r="D204" s="186" t="n"/>
    </row>
    <row r="205">
      <c r="D205" s="186" t="n"/>
    </row>
    <row r="206">
      <c r="D206" s="186" t="n"/>
    </row>
    <row r="207">
      <c r="D207" s="186" t="n"/>
    </row>
    <row r="208">
      <c r="D208" s="186" t="n"/>
    </row>
    <row r="209">
      <c r="D209" s="186" t="n"/>
    </row>
    <row r="210">
      <c r="D210" s="186" t="n"/>
    </row>
    <row r="211">
      <c r="D211" s="186" t="n"/>
    </row>
    <row r="212">
      <c r="D212" s="186" t="n"/>
    </row>
    <row r="213">
      <c r="D213" s="186" t="n"/>
    </row>
    <row r="214">
      <c r="D214" s="186" t="n"/>
    </row>
    <row r="215">
      <c r="D215" s="186" t="n"/>
    </row>
    <row r="216">
      <c r="D216" s="186" t="n"/>
    </row>
    <row r="217">
      <c r="D217" s="186" t="n"/>
    </row>
    <row r="218">
      <c r="D218" s="186" t="n"/>
    </row>
    <row r="219">
      <c r="D219" s="186" t="n"/>
    </row>
    <row r="220">
      <c r="D220" s="186" t="n"/>
    </row>
    <row r="221">
      <c r="D221" s="186" t="n"/>
    </row>
    <row r="222">
      <c r="D222" s="186" t="n"/>
    </row>
    <row r="223">
      <c r="D223" s="186" t="n"/>
    </row>
    <row r="224">
      <c r="D224" s="186" t="n"/>
    </row>
    <row r="225">
      <c r="D225" s="186" t="n"/>
    </row>
    <row r="226">
      <c r="D226" s="186" t="n"/>
    </row>
    <row r="227">
      <c r="D227" s="186" t="n"/>
    </row>
    <row r="228">
      <c r="D228" s="186" t="n"/>
    </row>
    <row r="229">
      <c r="D229" s="186" t="n"/>
    </row>
    <row r="230">
      <c r="D230" s="186" t="n"/>
    </row>
    <row r="231">
      <c r="D231" s="186" t="n"/>
    </row>
    <row r="232">
      <c r="D232" s="186" t="n"/>
    </row>
    <row r="233">
      <c r="D233" s="186" t="n"/>
    </row>
    <row r="234">
      <c r="D234" s="186" t="n"/>
    </row>
    <row r="235">
      <c r="D235" s="186" t="n"/>
    </row>
    <row r="236">
      <c r="D236" s="186" t="n"/>
    </row>
    <row r="237">
      <c r="D237" s="186" t="n"/>
    </row>
    <row r="238">
      <c r="D238" s="186" t="n"/>
    </row>
    <row r="239">
      <c r="D239" s="186" t="n"/>
    </row>
    <row r="240">
      <c r="D240" s="186" t="n"/>
    </row>
    <row r="241">
      <c r="D241" s="186" t="n"/>
    </row>
    <row r="242">
      <c r="D242" s="186" t="n"/>
    </row>
    <row r="243">
      <c r="D243" s="186" t="n"/>
    </row>
    <row r="244">
      <c r="D244" s="186" t="n"/>
    </row>
    <row r="245">
      <c r="D245" s="186" t="n"/>
    </row>
    <row r="246">
      <c r="D246" s="186" t="n"/>
    </row>
    <row r="247">
      <c r="D247" s="186" t="n"/>
    </row>
    <row r="248">
      <c r="D248" s="186" t="n"/>
    </row>
    <row r="249">
      <c r="D249" s="186" t="n"/>
    </row>
    <row r="250">
      <c r="D250" s="186" t="n"/>
    </row>
    <row r="251">
      <c r="D251" s="186" t="n"/>
    </row>
    <row r="252">
      <c r="D252" s="186" t="n"/>
    </row>
    <row r="253">
      <c r="D253" s="186" t="n"/>
    </row>
    <row r="254">
      <c r="D254" s="186" t="n"/>
    </row>
    <row r="255">
      <c r="D255" s="186" t="n"/>
    </row>
    <row r="256">
      <c r="D256" s="186" t="n"/>
    </row>
    <row r="257">
      <c r="D257" s="186" t="n"/>
    </row>
    <row r="258">
      <c r="D258" s="186" t="n"/>
    </row>
    <row r="259">
      <c r="D259" s="186" t="n"/>
    </row>
    <row r="260">
      <c r="D260" s="186" t="n"/>
    </row>
    <row r="261">
      <c r="D261" s="186" t="n"/>
    </row>
    <row r="262">
      <c r="D262" s="186" t="n"/>
    </row>
    <row r="263">
      <c r="D263" s="186" t="n"/>
    </row>
    <row r="264">
      <c r="D264" s="186" t="n"/>
    </row>
    <row r="265">
      <c r="D265" s="186" t="n"/>
    </row>
    <row r="266">
      <c r="D266" s="186" t="n"/>
    </row>
    <row r="267">
      <c r="D267" s="186" t="n"/>
    </row>
    <row r="268">
      <c r="D268" s="186" t="n"/>
    </row>
    <row r="269">
      <c r="D269" s="186" t="n"/>
    </row>
    <row r="270">
      <c r="D270" s="186" t="n"/>
    </row>
    <row r="271">
      <c r="D271" s="186" t="n"/>
    </row>
    <row r="272">
      <c r="D272" s="186" t="n"/>
    </row>
    <row r="273">
      <c r="D273" s="186" t="n"/>
    </row>
    <row r="274">
      <c r="D274" s="186" t="n"/>
    </row>
    <row r="275">
      <c r="D275" s="186" t="n"/>
    </row>
    <row r="276">
      <c r="D276" s="186" t="n"/>
    </row>
    <row r="277">
      <c r="D277" s="186" t="n"/>
    </row>
    <row r="278">
      <c r="D278" s="186" t="n"/>
    </row>
    <row r="279">
      <c r="D279" s="186" t="n"/>
    </row>
    <row r="280">
      <c r="D280" s="186" t="n"/>
    </row>
    <row r="281">
      <c r="D281" s="186" t="n"/>
    </row>
    <row r="282">
      <c r="D282" s="186" t="n"/>
    </row>
    <row r="283">
      <c r="D283" s="186" t="n"/>
    </row>
    <row r="284">
      <c r="D284" s="186" t="n"/>
    </row>
    <row r="285">
      <c r="D285" s="186" t="n"/>
    </row>
    <row r="286">
      <c r="D286" s="186" t="n"/>
    </row>
    <row r="287">
      <c r="D287" s="186" t="n"/>
    </row>
    <row r="288">
      <c r="D288" s="186" t="n"/>
    </row>
    <row r="289">
      <c r="D289" s="186" t="n"/>
    </row>
    <row r="290">
      <c r="D290" s="186" t="n"/>
    </row>
    <row r="291">
      <c r="D291" s="186" t="n"/>
    </row>
    <row r="292">
      <c r="D292" s="186" t="n"/>
    </row>
    <row r="293">
      <c r="D293" s="186" t="n"/>
    </row>
    <row r="294">
      <c r="D294" s="186" t="n"/>
    </row>
    <row r="295">
      <c r="D295" s="186" t="n"/>
    </row>
    <row r="296">
      <c r="D296" s="186" t="n"/>
    </row>
    <row r="297">
      <c r="D297" s="186" t="n"/>
    </row>
    <row r="298">
      <c r="D298" s="186" t="n"/>
    </row>
    <row r="299">
      <c r="D299" s="186" t="n"/>
    </row>
    <row r="300">
      <c r="D300" s="186" t="n"/>
    </row>
    <row r="301">
      <c r="D301" s="186" t="n"/>
    </row>
    <row r="302">
      <c r="D302" s="186" t="n"/>
    </row>
    <row r="303">
      <c r="D303" s="186" t="n"/>
    </row>
    <row r="304">
      <c r="D304" s="186" t="n"/>
    </row>
    <row r="305">
      <c r="D305" s="186" t="n"/>
    </row>
    <row r="306">
      <c r="D306" s="186" t="n"/>
    </row>
    <row r="307">
      <c r="D307" s="186" t="n"/>
    </row>
    <row r="308">
      <c r="D308" s="186" t="n"/>
    </row>
    <row r="309">
      <c r="D309" s="186" t="n"/>
    </row>
    <row r="310">
      <c r="D310" s="186" t="n"/>
    </row>
    <row r="311">
      <c r="D311" s="186" t="n"/>
    </row>
    <row r="312">
      <c r="D312" s="186" t="n"/>
    </row>
    <row r="313">
      <c r="D313" s="186" t="n"/>
    </row>
    <row r="314">
      <c r="D314" s="186" t="n"/>
    </row>
    <row r="315">
      <c r="D315" s="186" t="n"/>
    </row>
    <row r="316">
      <c r="D316" s="186" t="n"/>
    </row>
    <row r="317">
      <c r="D317" s="186" t="n"/>
    </row>
    <row r="318">
      <c r="D318" s="186" t="n"/>
    </row>
    <row r="319">
      <c r="D319" s="186" t="n"/>
    </row>
    <row r="320">
      <c r="D320" s="186" t="n"/>
    </row>
    <row r="321">
      <c r="D321" s="186" t="n"/>
    </row>
    <row r="322">
      <c r="D322" s="186" t="n"/>
    </row>
    <row r="323">
      <c r="D323" s="186" t="n"/>
    </row>
    <row r="324">
      <c r="D324" s="186" t="n"/>
    </row>
    <row r="325">
      <c r="D325" s="186" t="n"/>
    </row>
    <row r="326">
      <c r="D326" s="186" t="n"/>
    </row>
    <row r="327">
      <c r="D327" s="186" t="n"/>
    </row>
    <row r="328">
      <c r="D328" s="186" t="n"/>
    </row>
    <row r="329">
      <c r="D329" s="186" t="n"/>
    </row>
    <row r="330">
      <c r="D330" s="186" t="n"/>
    </row>
    <row r="331">
      <c r="D331" s="186" t="n"/>
    </row>
    <row r="332">
      <c r="D332" s="186" t="n"/>
    </row>
    <row r="333">
      <c r="D333" s="186" t="n"/>
    </row>
    <row r="334">
      <c r="D334" s="186" t="n"/>
    </row>
    <row r="335">
      <c r="D335" s="186" t="n"/>
    </row>
    <row r="336">
      <c r="D336" s="186" t="n"/>
    </row>
    <row r="337">
      <c r="D337" s="186" t="n"/>
    </row>
    <row r="338">
      <c r="D338" s="186" t="n"/>
    </row>
    <row r="339">
      <c r="D339" s="186" t="n"/>
    </row>
    <row r="340">
      <c r="D340" s="186" t="n"/>
    </row>
    <row r="341">
      <c r="D341" s="186" t="n"/>
    </row>
    <row r="342">
      <c r="D342" s="186" t="n"/>
    </row>
    <row r="343">
      <c r="D343" s="186" t="n"/>
    </row>
    <row r="344">
      <c r="D344" s="186" t="n"/>
    </row>
    <row r="345">
      <c r="D345" s="186" t="n"/>
    </row>
    <row r="346">
      <c r="D346" s="186" t="n"/>
    </row>
    <row r="347">
      <c r="D347" s="186" t="n"/>
    </row>
    <row r="348">
      <c r="D348" s="186" t="n"/>
    </row>
    <row r="349">
      <c r="D349" s="186" t="n"/>
    </row>
    <row r="350">
      <c r="D350" s="186" t="n"/>
    </row>
    <row r="351">
      <c r="D351" s="186" t="n"/>
    </row>
    <row r="352">
      <c r="D352" s="186" t="n"/>
    </row>
    <row r="353">
      <c r="D353" s="186" t="n"/>
    </row>
    <row r="354">
      <c r="D354" s="186" t="n"/>
    </row>
    <row r="355">
      <c r="D355" s="186" t="n"/>
    </row>
    <row r="356">
      <c r="D356" s="186" t="n"/>
    </row>
    <row r="357">
      <c r="D357" s="186" t="n"/>
    </row>
    <row r="358">
      <c r="D358" s="186" t="n"/>
    </row>
    <row r="359">
      <c r="D359" s="186" t="n"/>
    </row>
    <row r="360">
      <c r="D360" s="186" t="n"/>
    </row>
    <row r="361">
      <c r="D361" s="186" t="n"/>
    </row>
    <row r="362">
      <c r="D362" s="186" t="n"/>
    </row>
    <row r="363">
      <c r="D363" s="186" t="n"/>
    </row>
    <row r="364">
      <c r="D364" s="186" t="n"/>
    </row>
    <row r="365">
      <c r="D365" s="186" t="n"/>
    </row>
    <row r="366">
      <c r="D366" s="186" t="n"/>
    </row>
    <row r="367">
      <c r="D367" s="186" t="n"/>
    </row>
    <row r="368">
      <c r="D368" s="186" t="n"/>
    </row>
    <row r="369">
      <c r="D369" s="186" t="n"/>
    </row>
    <row r="370">
      <c r="D370" s="186" t="n"/>
    </row>
    <row r="371">
      <c r="D371" s="186" t="n"/>
    </row>
    <row r="372">
      <c r="D372" s="186" t="n"/>
    </row>
    <row r="373">
      <c r="D373" s="186" t="n"/>
    </row>
    <row r="374">
      <c r="D374" s="186" t="n"/>
    </row>
    <row r="375">
      <c r="D375" s="186" t="n"/>
    </row>
    <row r="376">
      <c r="D376" s="186" t="n"/>
    </row>
    <row r="377">
      <c r="D377" s="186" t="n"/>
    </row>
    <row r="378">
      <c r="D378" s="186" t="n"/>
    </row>
    <row r="379">
      <c r="D379" s="186" t="n"/>
    </row>
    <row r="380">
      <c r="D380" s="186" t="n"/>
    </row>
    <row r="381">
      <c r="D381" s="186" t="n"/>
    </row>
    <row r="382">
      <c r="D382" s="186" t="n"/>
    </row>
    <row r="383">
      <c r="D383" s="186" t="n"/>
    </row>
    <row r="384">
      <c r="D384" s="186" t="n"/>
    </row>
    <row r="385">
      <c r="D385" s="186" t="n"/>
    </row>
    <row r="386">
      <c r="D386" s="186" t="n"/>
    </row>
    <row r="387">
      <c r="D387" s="186" t="n"/>
    </row>
    <row r="388">
      <c r="D388" s="186" t="n"/>
    </row>
    <row r="389">
      <c r="D389" s="186" t="n"/>
    </row>
    <row r="390">
      <c r="D390" s="186" t="n"/>
    </row>
    <row r="391">
      <c r="D391" s="186" t="n"/>
    </row>
    <row r="392">
      <c r="D392" s="186" t="n"/>
    </row>
    <row r="393">
      <c r="D393" s="186" t="n"/>
    </row>
    <row r="394">
      <c r="D394" s="186" t="n"/>
    </row>
    <row r="395">
      <c r="D395" s="186" t="n"/>
    </row>
    <row r="396">
      <c r="D396" s="186" t="n"/>
    </row>
    <row r="397">
      <c r="D397" s="186" t="n"/>
    </row>
    <row r="398">
      <c r="D398" s="186" t="n"/>
    </row>
    <row r="399">
      <c r="D399" s="186" t="n"/>
    </row>
    <row r="400">
      <c r="D400" s="186" t="n"/>
    </row>
    <row r="401">
      <c r="D401" s="186" t="n"/>
    </row>
    <row r="402">
      <c r="D402" s="186" t="n"/>
    </row>
    <row r="403">
      <c r="D403" s="186" t="n"/>
    </row>
    <row r="404">
      <c r="D404" s="186" t="n"/>
    </row>
    <row r="405">
      <c r="D405" s="186" t="n"/>
    </row>
    <row r="406">
      <c r="D406" s="186" t="n"/>
    </row>
    <row r="407">
      <c r="D407" s="186" t="n"/>
    </row>
    <row r="408">
      <c r="D408" s="186" t="n"/>
    </row>
    <row r="409">
      <c r="D409" s="186" t="n"/>
    </row>
    <row r="410">
      <c r="D410" s="186" t="n"/>
    </row>
    <row r="411">
      <c r="D411" s="186" t="n"/>
    </row>
    <row r="412">
      <c r="D412" s="186" t="n"/>
    </row>
    <row r="413">
      <c r="D413" s="186" t="n"/>
    </row>
    <row r="414">
      <c r="D414" s="186" t="n"/>
    </row>
    <row r="415">
      <c r="D415" s="186" t="n"/>
    </row>
    <row r="416">
      <c r="D416" s="186" t="n"/>
    </row>
    <row r="417">
      <c r="D417" s="186" t="n"/>
    </row>
    <row r="418">
      <c r="D418" s="186" t="n"/>
    </row>
    <row r="419">
      <c r="D419" s="186" t="n"/>
    </row>
    <row r="420">
      <c r="D420" s="186" t="n"/>
    </row>
    <row r="421">
      <c r="D421" s="186" t="n"/>
    </row>
    <row r="422">
      <c r="D422" s="186" t="n"/>
    </row>
    <row r="423">
      <c r="D423" s="186" t="n"/>
    </row>
    <row r="424">
      <c r="D424" s="186" t="n"/>
    </row>
    <row r="425">
      <c r="D425" s="186" t="n"/>
    </row>
    <row r="426">
      <c r="D426" s="186" t="n"/>
    </row>
    <row r="427">
      <c r="D427" s="186" t="n"/>
    </row>
    <row r="428">
      <c r="D428" s="186" t="n"/>
    </row>
    <row r="429">
      <c r="D429" s="186" t="n"/>
    </row>
    <row r="430">
      <c r="D430" s="186" t="n"/>
    </row>
    <row r="431">
      <c r="D431" s="186" t="n"/>
    </row>
    <row r="432">
      <c r="D432" s="186" t="n"/>
    </row>
    <row r="433">
      <c r="D433" s="186" t="n"/>
    </row>
    <row r="434">
      <c r="D434" s="186" t="n"/>
    </row>
    <row r="435">
      <c r="D435" s="186" t="n"/>
    </row>
    <row r="436">
      <c r="D436" s="186" t="n"/>
    </row>
    <row r="437">
      <c r="D437" s="186" t="n"/>
    </row>
    <row r="438">
      <c r="D438" s="186" t="n"/>
    </row>
    <row r="439">
      <c r="D439" s="186" t="n"/>
    </row>
    <row r="440">
      <c r="D440" s="186" t="n"/>
    </row>
    <row r="441">
      <c r="D441" s="186" t="n"/>
    </row>
    <row r="442">
      <c r="D442" s="186" t="n"/>
    </row>
    <row r="443">
      <c r="D443" s="186" t="n"/>
    </row>
    <row r="444">
      <c r="D444" s="186" t="n"/>
    </row>
    <row r="445">
      <c r="D445" s="186" t="n"/>
    </row>
    <row r="446">
      <c r="D446" s="186" t="n"/>
    </row>
    <row r="447">
      <c r="D447" s="186" t="n"/>
    </row>
    <row r="448">
      <c r="D448" s="186" t="n"/>
    </row>
    <row r="449">
      <c r="D449" s="186" t="n"/>
    </row>
    <row r="450">
      <c r="D450" s="186" t="n"/>
    </row>
    <row r="451">
      <c r="D451" s="186" t="n"/>
    </row>
    <row r="452">
      <c r="D452" s="186" t="n"/>
    </row>
    <row r="453">
      <c r="D453" s="186" t="n"/>
    </row>
    <row r="454">
      <c r="D454" s="186" t="n"/>
    </row>
    <row r="455">
      <c r="D455" s="186" t="n"/>
    </row>
    <row r="456">
      <c r="D456" s="186" t="n"/>
    </row>
    <row r="457">
      <c r="D457" s="186" t="n"/>
    </row>
    <row r="458">
      <c r="D458" s="186" t="n"/>
    </row>
    <row r="459">
      <c r="D459" s="186" t="n"/>
    </row>
    <row r="460">
      <c r="D460" s="186" t="n"/>
    </row>
    <row r="461">
      <c r="D461" s="186" t="n"/>
    </row>
    <row r="462">
      <c r="D462" s="186" t="n"/>
    </row>
    <row r="463">
      <c r="D463" s="186" t="n"/>
    </row>
    <row r="464">
      <c r="D464" s="186" t="n"/>
    </row>
    <row r="465">
      <c r="D465" s="186" t="n"/>
    </row>
    <row r="466">
      <c r="D466" s="186" t="n"/>
    </row>
    <row r="467">
      <c r="D467" s="186" t="n"/>
    </row>
    <row r="468">
      <c r="D468" s="186" t="n"/>
    </row>
    <row r="469">
      <c r="D469" s="186" t="n"/>
    </row>
    <row r="470">
      <c r="D470" s="186" t="n"/>
    </row>
    <row r="471">
      <c r="D471" s="186" t="n"/>
    </row>
    <row r="472">
      <c r="D472" s="186" t="n"/>
    </row>
    <row r="473">
      <c r="D473" s="186" t="n"/>
    </row>
    <row r="474">
      <c r="D474" s="186" t="n"/>
    </row>
    <row r="475">
      <c r="D475" s="186" t="n"/>
    </row>
    <row r="476">
      <c r="D476" s="186" t="n"/>
    </row>
    <row r="477">
      <c r="D477" s="186" t="n"/>
    </row>
    <row r="478">
      <c r="D478" s="186" t="n"/>
    </row>
    <row r="479">
      <c r="D479" s="186" t="n"/>
    </row>
    <row r="480">
      <c r="D480" s="186" t="n"/>
    </row>
    <row r="481">
      <c r="D481" s="186" t="n"/>
    </row>
    <row r="482">
      <c r="D482" s="186" t="n"/>
    </row>
    <row r="483">
      <c r="D483" s="186" t="n"/>
    </row>
    <row r="484">
      <c r="D484" s="186" t="n"/>
    </row>
    <row r="485">
      <c r="D485" s="186" t="n"/>
    </row>
    <row r="486">
      <c r="D486" s="186" t="n"/>
    </row>
    <row r="487">
      <c r="D487" s="186" t="n"/>
    </row>
    <row r="488">
      <c r="D488" s="186" t="n"/>
    </row>
    <row r="489">
      <c r="D489" s="186" t="n"/>
    </row>
    <row r="490">
      <c r="D490" s="186" t="n"/>
    </row>
    <row r="491">
      <c r="D491" s="186" t="n"/>
    </row>
    <row r="492">
      <c r="D492" s="186" t="n"/>
    </row>
    <row r="493">
      <c r="D493" s="186" t="n"/>
    </row>
    <row r="494">
      <c r="D494" s="186" t="n"/>
    </row>
    <row r="495">
      <c r="D495" s="186" t="n"/>
    </row>
    <row r="496">
      <c r="D496" s="186" t="n"/>
    </row>
    <row r="497">
      <c r="D497" s="186" t="n"/>
    </row>
    <row r="498">
      <c r="D498" s="186" t="n"/>
    </row>
    <row r="499">
      <c r="D499" s="186" t="n"/>
    </row>
    <row r="500">
      <c r="D500" s="186" t="n"/>
    </row>
    <row r="501">
      <c r="D501" s="186" t="n"/>
    </row>
    <row r="502">
      <c r="D502" s="186" t="n"/>
    </row>
    <row r="503">
      <c r="D503" s="186" t="n"/>
    </row>
    <row r="504">
      <c r="D504" s="186" t="n"/>
    </row>
    <row r="505">
      <c r="D505" s="186" t="n"/>
    </row>
    <row r="506">
      <c r="D506" s="186" t="n"/>
    </row>
    <row r="507">
      <c r="D507" s="186" t="n"/>
    </row>
    <row r="508">
      <c r="D508" s="186" t="n"/>
    </row>
    <row r="509">
      <c r="D509" s="186" t="n"/>
    </row>
    <row r="510">
      <c r="D510" s="186" t="n"/>
    </row>
    <row r="511">
      <c r="D511" s="186" t="n"/>
    </row>
    <row r="512">
      <c r="D512" s="186" t="n"/>
    </row>
    <row r="513">
      <c r="D513" s="186" t="n"/>
    </row>
    <row r="514">
      <c r="D514" s="186" t="n"/>
    </row>
    <row r="515">
      <c r="D515" s="186" t="n"/>
    </row>
    <row r="516">
      <c r="D516" s="186" t="n"/>
    </row>
    <row r="517">
      <c r="D517" s="186" t="n"/>
    </row>
    <row r="518">
      <c r="D518" s="186" t="n"/>
    </row>
    <row r="519">
      <c r="D519" s="186" t="n"/>
    </row>
    <row r="520">
      <c r="D520" s="186" t="n"/>
    </row>
    <row r="521">
      <c r="D521" s="186" t="n"/>
    </row>
    <row r="522">
      <c r="D522" s="186" t="n"/>
    </row>
    <row r="523">
      <c r="D523" s="186" t="n"/>
    </row>
    <row r="524">
      <c r="D524" s="186" t="n"/>
    </row>
    <row r="525">
      <c r="D525" s="186" t="n"/>
    </row>
    <row r="526">
      <c r="D526" s="186" t="n"/>
    </row>
    <row r="527">
      <c r="D527" s="186" t="n"/>
    </row>
    <row r="528">
      <c r="D528" s="186" t="n"/>
    </row>
    <row r="529">
      <c r="D529" s="186" t="n"/>
    </row>
    <row r="530">
      <c r="D530" s="186" t="n"/>
    </row>
    <row r="531">
      <c r="D531" s="186" t="n"/>
    </row>
    <row r="532">
      <c r="D532" s="186" t="n"/>
    </row>
    <row r="533">
      <c r="D533" s="186" t="n"/>
    </row>
    <row r="534">
      <c r="D534" s="186" t="n"/>
    </row>
    <row r="535">
      <c r="D535" s="186" t="n"/>
    </row>
    <row r="536">
      <c r="D536" s="186" t="n"/>
    </row>
    <row r="537">
      <c r="D537" s="186" t="n"/>
    </row>
    <row r="538">
      <c r="D538" s="186" t="n"/>
    </row>
    <row r="539">
      <c r="D539" s="186" t="n"/>
    </row>
    <row r="540">
      <c r="D540" s="186" t="n"/>
    </row>
    <row r="541">
      <c r="D541" s="186" t="n"/>
    </row>
    <row r="542">
      <c r="D542" s="186" t="n"/>
    </row>
    <row r="543">
      <c r="D543" s="186" t="n"/>
    </row>
    <row r="544">
      <c r="D544" s="186" t="n"/>
    </row>
    <row r="545">
      <c r="D545" s="186" t="n"/>
    </row>
    <row r="546">
      <c r="D546" s="186" t="n"/>
    </row>
    <row r="547">
      <c r="D547" s="186" t="n"/>
    </row>
    <row r="548">
      <c r="D548" s="186" t="n"/>
    </row>
    <row r="549">
      <c r="D549" s="186" t="n"/>
    </row>
    <row r="550">
      <c r="D550" s="186" t="n"/>
    </row>
    <row r="551">
      <c r="D551" s="186" t="n"/>
    </row>
    <row r="552">
      <c r="D552" s="186" t="n"/>
    </row>
    <row r="553">
      <c r="D553" s="186" t="n"/>
    </row>
    <row r="554">
      <c r="D554" s="186" t="n"/>
    </row>
    <row r="555">
      <c r="D555" s="186" t="n"/>
    </row>
    <row r="556">
      <c r="D556" s="186" t="n"/>
    </row>
    <row r="557">
      <c r="D557" s="186" t="n"/>
    </row>
    <row r="558">
      <c r="D558" s="186" t="n"/>
    </row>
    <row r="559">
      <c r="D559" s="186" t="n"/>
    </row>
    <row r="560">
      <c r="D560" s="186" t="n"/>
    </row>
    <row r="561">
      <c r="D561" s="186" t="n"/>
    </row>
    <row r="562">
      <c r="D562" s="186" t="n"/>
    </row>
    <row r="563">
      <c r="D563" s="186" t="n"/>
    </row>
    <row r="564">
      <c r="D564" s="186" t="n"/>
    </row>
    <row r="565">
      <c r="D565" s="186" t="n"/>
    </row>
    <row r="566">
      <c r="D566" s="186" t="n"/>
    </row>
    <row r="567">
      <c r="D567" s="186" t="n"/>
    </row>
    <row r="568">
      <c r="D568" s="186" t="n"/>
    </row>
    <row r="569">
      <c r="D569" s="186" t="n"/>
    </row>
    <row r="570">
      <c r="D570" s="186" t="n"/>
    </row>
    <row r="571">
      <c r="D571" s="186" t="n"/>
    </row>
    <row r="572">
      <c r="D572" s="186" t="n"/>
    </row>
    <row r="573">
      <c r="D573" s="186" t="n"/>
    </row>
    <row r="574">
      <c r="D574" s="186" t="n"/>
    </row>
    <row r="575">
      <c r="D575" s="186" t="n"/>
    </row>
    <row r="576">
      <c r="D576" s="186" t="n"/>
    </row>
    <row r="577">
      <c r="D577" s="186" t="n"/>
    </row>
    <row r="578">
      <c r="D578" s="186" t="n"/>
    </row>
    <row r="579">
      <c r="D579" s="186" t="n"/>
    </row>
    <row r="580">
      <c r="D580" s="186" t="n"/>
    </row>
    <row r="581">
      <c r="D581" s="186" t="n"/>
    </row>
    <row r="582">
      <c r="D582" s="186" t="n"/>
    </row>
    <row r="583">
      <c r="D583" s="186" t="n"/>
    </row>
    <row r="584">
      <c r="D584" s="186" t="n"/>
    </row>
    <row r="585">
      <c r="D585" s="186" t="n"/>
    </row>
    <row r="586">
      <c r="D586" s="186" t="n"/>
    </row>
    <row r="587">
      <c r="D587" s="186" t="n"/>
    </row>
    <row r="588">
      <c r="D588" s="186" t="n"/>
    </row>
    <row r="589">
      <c r="D589" s="186" t="n"/>
    </row>
    <row r="590">
      <c r="D590" s="186" t="n"/>
    </row>
    <row r="591">
      <c r="D591" s="186" t="n"/>
    </row>
    <row r="592">
      <c r="D592" s="186" t="n"/>
    </row>
    <row r="593">
      <c r="D593" s="186" t="n"/>
    </row>
    <row r="594">
      <c r="D594" s="186" t="n"/>
    </row>
    <row r="595">
      <c r="D595" s="186" t="n"/>
    </row>
    <row r="596">
      <c r="D596" s="186" t="n"/>
    </row>
    <row r="597">
      <c r="D597" s="186" t="n"/>
    </row>
    <row r="598">
      <c r="D598" s="186" t="n"/>
    </row>
    <row r="599">
      <c r="D599" s="186" t="n"/>
    </row>
    <row r="600">
      <c r="D600" s="186" t="n"/>
    </row>
    <row r="601">
      <c r="D601" s="186" t="n"/>
    </row>
    <row r="602">
      <c r="D602" s="186" t="n"/>
    </row>
    <row r="603">
      <c r="D603" s="186" t="n"/>
    </row>
    <row r="604">
      <c r="D604" s="186" t="n"/>
    </row>
    <row r="605">
      <c r="D605" s="186" t="n"/>
    </row>
    <row r="606">
      <c r="D606" s="186" t="n"/>
    </row>
    <row r="607">
      <c r="D607" s="186" t="n"/>
    </row>
    <row r="608">
      <c r="D608" s="186" t="n"/>
    </row>
    <row r="609">
      <c r="D609" s="186" t="n"/>
    </row>
    <row r="610">
      <c r="D610" s="186" t="n"/>
    </row>
    <row r="611">
      <c r="D611" s="186" t="n"/>
    </row>
    <row r="612">
      <c r="D612" s="186" t="n"/>
    </row>
    <row r="613">
      <c r="D613" s="186" t="n"/>
    </row>
    <row r="614">
      <c r="D614" s="186" t="n"/>
    </row>
    <row r="615">
      <c r="D615" s="186" t="n"/>
    </row>
    <row r="616">
      <c r="D616" s="186" t="n"/>
    </row>
    <row r="617">
      <c r="D617" s="186" t="n"/>
    </row>
    <row r="618">
      <c r="D618" s="186" t="n"/>
    </row>
    <row r="619">
      <c r="D619" s="186" t="n"/>
    </row>
    <row r="620">
      <c r="D620" s="186" t="n"/>
    </row>
    <row r="621">
      <c r="D621" s="186" t="n"/>
    </row>
    <row r="622">
      <c r="D622" s="186" t="n"/>
    </row>
    <row r="623">
      <c r="D623" s="186" t="n"/>
    </row>
    <row r="624">
      <c r="D624" s="186" t="n"/>
    </row>
    <row r="625">
      <c r="D625" s="186" t="n"/>
    </row>
    <row r="626">
      <c r="D626" s="186" t="n"/>
    </row>
    <row r="627">
      <c r="D627" s="186" t="n"/>
    </row>
    <row r="628">
      <c r="D628" s="186" t="n"/>
    </row>
    <row r="629">
      <c r="D629" s="186" t="n"/>
    </row>
    <row r="630">
      <c r="D630" s="186" t="n"/>
    </row>
    <row r="631">
      <c r="D631" s="186" t="n"/>
    </row>
    <row r="632">
      <c r="D632" s="186" t="n"/>
    </row>
    <row r="633">
      <c r="D633" s="186" t="n"/>
    </row>
    <row r="634">
      <c r="D634" s="186" t="n"/>
    </row>
    <row r="635">
      <c r="D635" s="186" t="n"/>
    </row>
    <row r="636">
      <c r="D636" s="186" t="n"/>
    </row>
    <row r="637">
      <c r="D637" s="186" t="n"/>
    </row>
    <row r="638">
      <c r="D638" s="186" t="n"/>
    </row>
    <row r="639">
      <c r="D639" s="186" t="n"/>
    </row>
    <row r="640">
      <c r="D640" s="186" t="n"/>
    </row>
    <row r="641">
      <c r="D641" s="186" t="n"/>
    </row>
    <row r="642">
      <c r="D642" s="186" t="n"/>
    </row>
    <row r="643">
      <c r="D643" s="186" t="n"/>
    </row>
    <row r="644">
      <c r="D644" s="186" t="n"/>
    </row>
    <row r="645">
      <c r="D645" s="186" t="n"/>
    </row>
    <row r="646">
      <c r="D646" s="186" t="n"/>
    </row>
    <row r="647">
      <c r="D647" s="186" t="n"/>
    </row>
    <row r="648">
      <c r="D648" s="186" t="n"/>
    </row>
    <row r="649">
      <c r="D649" s="186" t="n"/>
    </row>
    <row r="650">
      <c r="D650" s="186" t="n"/>
    </row>
    <row r="651">
      <c r="D651" s="186" t="n"/>
    </row>
    <row r="652">
      <c r="D652" s="186" t="n"/>
    </row>
    <row r="653">
      <c r="D653" s="186" t="n"/>
    </row>
    <row r="654">
      <c r="D654" s="186" t="n"/>
    </row>
    <row r="655">
      <c r="D655" s="186" t="n"/>
    </row>
    <row r="656">
      <c r="D656" s="186" t="n"/>
    </row>
    <row r="657">
      <c r="D657" s="186" t="n"/>
    </row>
    <row r="658">
      <c r="D658" s="186" t="n"/>
    </row>
    <row r="659">
      <c r="D659" s="186" t="n"/>
    </row>
    <row r="660">
      <c r="D660" s="186" t="n"/>
    </row>
    <row r="661">
      <c r="D661" s="186" t="n"/>
    </row>
    <row r="662">
      <c r="D662" s="186" t="n"/>
    </row>
    <row r="663">
      <c r="D663" s="186" t="n"/>
    </row>
    <row r="664">
      <c r="D664" s="186" t="n"/>
    </row>
    <row r="665">
      <c r="D665" s="186" t="n"/>
    </row>
    <row r="666">
      <c r="D666" s="186" t="n"/>
    </row>
    <row r="667">
      <c r="D667" s="186" t="n"/>
    </row>
    <row r="668">
      <c r="D668" s="186" t="n"/>
    </row>
    <row r="669">
      <c r="D669" s="186" t="n"/>
    </row>
    <row r="670">
      <c r="D670" s="186" t="n"/>
    </row>
    <row r="671">
      <c r="D671" s="186" t="n"/>
    </row>
    <row r="672">
      <c r="D672" s="186" t="n"/>
    </row>
    <row r="673">
      <c r="D673" s="186" t="n"/>
    </row>
    <row r="674">
      <c r="D674" s="186" t="n"/>
    </row>
    <row r="675">
      <c r="D675" s="186" t="n"/>
    </row>
    <row r="676">
      <c r="D676" s="186" t="n"/>
    </row>
    <row r="677">
      <c r="D677" s="186" t="n"/>
    </row>
    <row r="678">
      <c r="D678" s="186" t="n"/>
    </row>
    <row r="679">
      <c r="D679" s="186" t="n"/>
    </row>
    <row r="680">
      <c r="D680" s="186" t="n"/>
    </row>
    <row r="681">
      <c r="D681" s="186" t="n"/>
    </row>
    <row r="682">
      <c r="D682" s="186" t="n"/>
    </row>
    <row r="683">
      <c r="D683" s="186" t="n"/>
    </row>
    <row r="684">
      <c r="D684" s="186" t="n"/>
    </row>
    <row r="685">
      <c r="D685" s="186" t="n"/>
    </row>
    <row r="686">
      <c r="D686" s="186" t="n"/>
    </row>
    <row r="687">
      <c r="D687" s="186" t="n"/>
    </row>
    <row r="688">
      <c r="D688" s="186" t="n"/>
    </row>
    <row r="689">
      <c r="D689" s="186" t="n"/>
    </row>
    <row r="690">
      <c r="D690" s="186" t="n"/>
    </row>
    <row r="691">
      <c r="D691" s="186" t="n"/>
    </row>
    <row r="692">
      <c r="D692" s="186" t="n"/>
    </row>
    <row r="693">
      <c r="D693" s="186" t="n"/>
    </row>
    <row r="694">
      <c r="D694" s="186" t="n"/>
    </row>
    <row r="695">
      <c r="D695" s="186" t="n"/>
    </row>
    <row r="696">
      <c r="D696" s="186" t="n"/>
    </row>
    <row r="697">
      <c r="D697" s="186" t="n"/>
    </row>
    <row r="698">
      <c r="D698" s="186" t="n"/>
    </row>
    <row r="699">
      <c r="D699" s="186" t="n"/>
    </row>
    <row r="700">
      <c r="D700" s="186" t="n"/>
    </row>
    <row r="701">
      <c r="D701" s="186" t="n"/>
    </row>
    <row r="702">
      <c r="D702" s="186" t="n"/>
    </row>
    <row r="703">
      <c r="D703" s="186" t="n"/>
    </row>
    <row r="704">
      <c r="D704" s="186" t="n"/>
    </row>
    <row r="705">
      <c r="D705" s="186" t="n"/>
    </row>
    <row r="706">
      <c r="D706" s="186" t="n"/>
    </row>
    <row r="707">
      <c r="D707" s="186" t="n"/>
    </row>
    <row r="708">
      <c r="D708" s="186" t="n"/>
    </row>
    <row r="709">
      <c r="D709" s="186" t="n"/>
    </row>
    <row r="710">
      <c r="D710" s="186" t="n"/>
    </row>
    <row r="711">
      <c r="D711" s="186" t="n"/>
    </row>
    <row r="712">
      <c r="D712" s="186" t="n"/>
    </row>
    <row r="713">
      <c r="D713" s="186" t="n"/>
    </row>
    <row r="714">
      <c r="D714" s="186" t="n"/>
    </row>
    <row r="715">
      <c r="D715" s="186" t="n"/>
    </row>
    <row r="716">
      <c r="D716" s="186" t="n"/>
    </row>
    <row r="717">
      <c r="D717" s="186" t="n"/>
    </row>
    <row r="718">
      <c r="D718" s="186" t="n"/>
    </row>
    <row r="719">
      <c r="D719" s="186" t="n"/>
    </row>
    <row r="720">
      <c r="D720" s="186" t="n"/>
    </row>
    <row r="721">
      <c r="D721" s="186" t="n"/>
    </row>
    <row r="722">
      <c r="D722" s="186" t="n"/>
    </row>
    <row r="723">
      <c r="D723" s="186" t="n"/>
    </row>
    <row r="724">
      <c r="D724" s="186" t="n"/>
    </row>
    <row r="725">
      <c r="D725" s="186" t="n"/>
    </row>
    <row r="726">
      <c r="D726" s="186" t="n"/>
    </row>
    <row r="727">
      <c r="D727" s="186" t="n"/>
    </row>
    <row r="728">
      <c r="D728" s="186" t="n"/>
    </row>
    <row r="729">
      <c r="D729" s="186" t="n"/>
    </row>
    <row r="730">
      <c r="D730" s="186" t="n"/>
    </row>
    <row r="731">
      <c r="D731" s="186" t="n"/>
    </row>
    <row r="732">
      <c r="D732" s="186" t="n"/>
    </row>
    <row r="733">
      <c r="D733" s="186" t="n"/>
    </row>
    <row r="734">
      <c r="D734" s="186" t="n"/>
    </row>
    <row r="735">
      <c r="D735" s="186" t="n"/>
    </row>
    <row r="736">
      <c r="D736" s="186" t="n"/>
    </row>
    <row r="737">
      <c r="D737" s="186" t="n"/>
    </row>
    <row r="738">
      <c r="D738" s="186" t="n"/>
    </row>
    <row r="739">
      <c r="D739" s="186" t="n"/>
    </row>
    <row r="740">
      <c r="D740" s="186" t="n"/>
    </row>
    <row r="741">
      <c r="D741" s="186" t="n"/>
    </row>
    <row r="742">
      <c r="D742" s="186" t="n"/>
    </row>
    <row r="743">
      <c r="D743" s="186" t="n"/>
    </row>
    <row r="744">
      <c r="D744" s="186" t="n"/>
    </row>
    <row r="745">
      <c r="D745" s="186" t="n"/>
    </row>
    <row r="746">
      <c r="D746" s="186" t="n"/>
    </row>
    <row r="747">
      <c r="D747" s="186" t="n"/>
    </row>
    <row r="748">
      <c r="D748" s="186" t="n"/>
    </row>
    <row r="749">
      <c r="D749" s="186" t="n"/>
    </row>
    <row r="750">
      <c r="D750" s="186" t="n"/>
    </row>
    <row r="751">
      <c r="D751" s="186" t="n"/>
    </row>
    <row r="752">
      <c r="D752" s="186" t="n"/>
    </row>
    <row r="753">
      <c r="D753" s="186" t="n"/>
    </row>
    <row r="754">
      <c r="D754" s="186" t="n"/>
    </row>
    <row r="755">
      <c r="D755" s="186" t="n"/>
    </row>
    <row r="756">
      <c r="D756" s="186" t="n"/>
    </row>
    <row r="757">
      <c r="D757" s="186" t="n"/>
    </row>
    <row r="758">
      <c r="D758" s="186" t="n"/>
    </row>
    <row r="759">
      <c r="D759" s="186" t="n"/>
    </row>
    <row r="760">
      <c r="D760" s="186" t="n"/>
    </row>
    <row r="761">
      <c r="D761" s="186" t="n"/>
    </row>
    <row r="762">
      <c r="D762" s="186" t="n"/>
    </row>
    <row r="763">
      <c r="D763" s="186" t="n"/>
    </row>
    <row r="764">
      <c r="D764" s="186" t="n"/>
    </row>
    <row r="765">
      <c r="D765" s="186" t="n"/>
    </row>
    <row r="766">
      <c r="D766" s="186" t="n"/>
    </row>
    <row r="767">
      <c r="D767" s="186" t="n"/>
    </row>
    <row r="768">
      <c r="D768" s="186" t="n"/>
    </row>
    <row r="769">
      <c r="D769" s="186" t="n"/>
    </row>
    <row r="770">
      <c r="D770" s="186" t="n"/>
    </row>
    <row r="771">
      <c r="D771" s="186" t="n"/>
    </row>
    <row r="772">
      <c r="D772" s="186" t="n"/>
    </row>
    <row r="773">
      <c r="D773" s="186" t="n"/>
    </row>
    <row r="774">
      <c r="D774" s="186" t="n"/>
    </row>
    <row r="775">
      <c r="D775" s="186" t="n"/>
    </row>
    <row r="776">
      <c r="D776" s="186" t="n"/>
    </row>
    <row r="777">
      <c r="D777" s="186" t="n"/>
    </row>
    <row r="778">
      <c r="D778" s="186" t="n"/>
    </row>
    <row r="779">
      <c r="D779" s="186" t="n"/>
    </row>
    <row r="780">
      <c r="D780" s="186" t="n"/>
    </row>
    <row r="781">
      <c r="D781" s="186" t="n"/>
    </row>
    <row r="782">
      <c r="D782" s="186" t="n"/>
    </row>
    <row r="783">
      <c r="D783" s="186" t="n"/>
    </row>
    <row r="784">
      <c r="D784" s="186" t="n"/>
    </row>
    <row r="785">
      <c r="D785" s="186" t="n"/>
    </row>
    <row r="786">
      <c r="D786" s="186" t="n"/>
    </row>
    <row r="787">
      <c r="D787" s="186" t="n"/>
    </row>
    <row r="788">
      <c r="D788" s="186" t="n"/>
    </row>
    <row r="789">
      <c r="D789" s="186" t="n"/>
    </row>
    <row r="790">
      <c r="D790" s="186" t="n"/>
    </row>
    <row r="791">
      <c r="D791" s="186" t="n"/>
    </row>
    <row r="792">
      <c r="D792" s="186" t="n"/>
    </row>
    <row r="793">
      <c r="D793" s="186" t="n"/>
    </row>
    <row r="794">
      <c r="D794" s="186" t="n"/>
    </row>
    <row r="795">
      <c r="D795" s="186" t="n"/>
    </row>
    <row r="796">
      <c r="D796" s="186" t="n"/>
    </row>
    <row r="797">
      <c r="D797" s="186" t="n"/>
    </row>
    <row r="798">
      <c r="D798" s="186" t="n"/>
    </row>
    <row r="799">
      <c r="D799" s="186" t="n"/>
    </row>
    <row r="800">
      <c r="D800" s="186" t="n"/>
    </row>
    <row r="801">
      <c r="D801" s="186" t="n"/>
    </row>
    <row r="802">
      <c r="D802" s="186" t="n"/>
    </row>
    <row r="803">
      <c r="D803" s="186" t="n"/>
    </row>
    <row r="804">
      <c r="D804" s="186" t="n"/>
    </row>
    <row r="805">
      <c r="D805" s="186" t="n"/>
    </row>
    <row r="806">
      <c r="D806" s="186" t="n"/>
    </row>
    <row r="807">
      <c r="D807" s="186" t="n"/>
    </row>
    <row r="808">
      <c r="D808" s="186" t="n"/>
    </row>
    <row r="809">
      <c r="D809" s="186" t="n"/>
    </row>
    <row r="810">
      <c r="D810" s="186" t="n"/>
    </row>
    <row r="811">
      <c r="D811" s="186" t="n"/>
    </row>
    <row r="812">
      <c r="D812" s="186" t="n"/>
    </row>
    <row r="813">
      <c r="D813" s="186" t="n"/>
    </row>
    <row r="814">
      <c r="D814" s="186" t="n"/>
    </row>
    <row r="815">
      <c r="D815" s="186" t="n"/>
    </row>
    <row r="816">
      <c r="D816" s="186" t="n"/>
    </row>
    <row r="817">
      <c r="D817" s="186" t="n"/>
    </row>
    <row r="818">
      <c r="D818" s="186" t="n"/>
    </row>
    <row r="819">
      <c r="D819" s="186" t="n"/>
    </row>
    <row r="820">
      <c r="D820" s="186" t="n"/>
    </row>
    <row r="821">
      <c r="D821" s="186" t="n"/>
    </row>
    <row r="822">
      <c r="D822" s="186" t="n"/>
    </row>
    <row r="823">
      <c r="D823" s="186" t="n"/>
    </row>
    <row r="824">
      <c r="D824" s="186" t="n"/>
    </row>
    <row r="825">
      <c r="D825" s="186" t="n"/>
    </row>
    <row r="826">
      <c r="D826" s="186" t="n"/>
    </row>
    <row r="827">
      <c r="D827" s="186" t="n"/>
    </row>
    <row r="828">
      <c r="D828" s="186" t="n"/>
    </row>
    <row r="829">
      <c r="D829" s="186" t="n"/>
    </row>
    <row r="830">
      <c r="D830" s="186" t="n"/>
    </row>
    <row r="831">
      <c r="D831" s="186" t="n"/>
    </row>
    <row r="832">
      <c r="D832" s="186" t="n"/>
    </row>
    <row r="833">
      <c r="D833" s="186" t="n"/>
    </row>
    <row r="834">
      <c r="D834" s="186" t="n"/>
    </row>
    <row r="835">
      <c r="D835" s="186" t="n"/>
    </row>
    <row r="836">
      <c r="D836" s="186" t="n"/>
    </row>
    <row r="837">
      <c r="D837" s="186" t="n"/>
    </row>
    <row r="838">
      <c r="D838" s="186" t="n"/>
    </row>
    <row r="839">
      <c r="D839" s="186" t="n"/>
    </row>
    <row r="840">
      <c r="D840" s="186" t="n"/>
    </row>
    <row r="841">
      <c r="D841" s="186" t="n"/>
    </row>
    <row r="842">
      <c r="D842" s="186" t="n"/>
    </row>
    <row r="843">
      <c r="D843" s="186" t="n"/>
    </row>
    <row r="844">
      <c r="D844" s="186" t="n"/>
    </row>
    <row r="845">
      <c r="D845" s="186" t="n"/>
    </row>
    <row r="846">
      <c r="D846" s="186" t="n"/>
    </row>
    <row r="847">
      <c r="D847" s="186" t="n"/>
    </row>
    <row r="848">
      <c r="D848" s="186" t="n"/>
    </row>
    <row r="849">
      <c r="D849" s="186" t="n"/>
    </row>
    <row r="850">
      <c r="D850" s="186" t="n"/>
    </row>
    <row r="851">
      <c r="D851" s="186" t="n"/>
    </row>
    <row r="852">
      <c r="D852" s="186" t="n"/>
    </row>
    <row r="853">
      <c r="D853" s="186" t="n"/>
    </row>
    <row r="854">
      <c r="D854" s="186" t="n"/>
    </row>
    <row r="855">
      <c r="D855" s="186" t="n"/>
    </row>
    <row r="856">
      <c r="D856" s="186" t="n"/>
    </row>
    <row r="857">
      <c r="D857" s="186" t="n"/>
    </row>
    <row r="858">
      <c r="D858" s="186" t="n"/>
    </row>
    <row r="859">
      <c r="D859" s="186" t="n"/>
    </row>
    <row r="860">
      <c r="D860" s="186" t="n"/>
    </row>
    <row r="861">
      <c r="D861" s="186" t="n"/>
    </row>
    <row r="862">
      <c r="D862" s="186" t="n"/>
    </row>
    <row r="863">
      <c r="D863" s="186" t="n"/>
    </row>
    <row r="864">
      <c r="D864" s="186" t="n"/>
    </row>
    <row r="865">
      <c r="D865" s="186" t="n"/>
    </row>
    <row r="866">
      <c r="D866" s="186" t="n"/>
    </row>
    <row r="867">
      <c r="D867" s="186" t="n"/>
    </row>
    <row r="868">
      <c r="D868" s="186" t="n"/>
    </row>
    <row r="869">
      <c r="D869" s="186" t="n"/>
    </row>
    <row r="870">
      <c r="D870" s="186" t="n"/>
    </row>
    <row r="871">
      <c r="D871" s="186" t="n"/>
    </row>
    <row r="872">
      <c r="D872" s="186" t="n"/>
    </row>
    <row r="873">
      <c r="D873" s="186" t="n"/>
    </row>
    <row r="874">
      <c r="D874" s="186" t="n"/>
    </row>
    <row r="875">
      <c r="D875" s="186" t="n"/>
    </row>
    <row r="876">
      <c r="D876" s="186" t="n"/>
    </row>
    <row r="877">
      <c r="D877" s="186" t="n"/>
    </row>
    <row r="878">
      <c r="D878" s="186" t="n"/>
    </row>
    <row r="879">
      <c r="D879" s="186" t="n"/>
    </row>
    <row r="880">
      <c r="D880" s="186" t="n"/>
    </row>
    <row r="881">
      <c r="D881" s="186" t="n"/>
    </row>
    <row r="882">
      <c r="D882" s="186" t="n"/>
    </row>
    <row r="883">
      <c r="D883" s="186" t="n"/>
    </row>
    <row r="884">
      <c r="D884" s="186" t="n"/>
    </row>
    <row r="885">
      <c r="D885" s="186" t="n"/>
    </row>
    <row r="886">
      <c r="D886" s="186" t="n"/>
    </row>
    <row r="887">
      <c r="D887" s="186" t="n"/>
    </row>
    <row r="888">
      <c r="D888" s="186" t="n"/>
    </row>
    <row r="889">
      <c r="D889" s="186" t="n"/>
    </row>
    <row r="890">
      <c r="D890" s="186" t="n"/>
    </row>
    <row r="891">
      <c r="D891" s="186" t="n"/>
    </row>
    <row r="892">
      <c r="D892" s="186" t="n"/>
    </row>
    <row r="893">
      <c r="D893" s="186" t="n"/>
    </row>
    <row r="894">
      <c r="D894" s="186" t="n"/>
    </row>
    <row r="895">
      <c r="D895" s="186" t="n"/>
    </row>
    <row r="896">
      <c r="D896" s="186" t="n"/>
    </row>
    <row r="897">
      <c r="D897" s="186" t="n"/>
    </row>
    <row r="898">
      <c r="D898" s="186" t="n"/>
    </row>
    <row r="899">
      <c r="D899" s="186" t="n"/>
    </row>
    <row r="900">
      <c r="D900" s="186" t="n"/>
    </row>
    <row r="901">
      <c r="D901" s="186" t="n"/>
    </row>
    <row r="902">
      <c r="D902" s="186" t="n"/>
    </row>
    <row r="903">
      <c r="D903" s="186" t="n"/>
    </row>
    <row r="904">
      <c r="D904" s="186" t="n"/>
    </row>
    <row r="905">
      <c r="D905" s="186" t="n"/>
    </row>
    <row r="906">
      <c r="D906" s="186" t="n"/>
    </row>
    <row r="907">
      <c r="D907" s="186" t="n"/>
    </row>
    <row r="908">
      <c r="D908" s="186" t="n"/>
    </row>
    <row r="909">
      <c r="D909" s="186" t="n"/>
    </row>
    <row r="910">
      <c r="D910" s="186" t="n"/>
    </row>
    <row r="911">
      <c r="D911" s="186" t="n"/>
    </row>
    <row r="912">
      <c r="D912" s="186" t="n"/>
    </row>
    <row r="913">
      <c r="D913" s="186" t="n"/>
    </row>
    <row r="914">
      <c r="D914" s="186" t="n"/>
    </row>
    <row r="915">
      <c r="D915" s="186" t="n"/>
    </row>
    <row r="916">
      <c r="D916" s="186" t="n"/>
    </row>
    <row r="917">
      <c r="D917" s="186" t="n"/>
    </row>
    <row r="918">
      <c r="D918" s="186" t="n"/>
    </row>
    <row r="919">
      <c r="D919" s="186" t="n"/>
    </row>
    <row r="920">
      <c r="D920" s="186" t="n"/>
    </row>
    <row r="921">
      <c r="D921" s="186" t="n"/>
    </row>
    <row r="922">
      <c r="D922" s="186" t="n"/>
    </row>
    <row r="923">
      <c r="D923" s="186" t="n"/>
    </row>
    <row r="924">
      <c r="D924" s="186" t="n"/>
    </row>
    <row r="925">
      <c r="D925" s="186" t="n"/>
    </row>
    <row r="926">
      <c r="D926" s="186" t="n"/>
    </row>
    <row r="927">
      <c r="D927" s="186" t="n"/>
    </row>
    <row r="928">
      <c r="D928" s="186" t="n"/>
    </row>
    <row r="929">
      <c r="D929" s="186" t="n"/>
    </row>
    <row r="930">
      <c r="D930" s="186" t="n"/>
    </row>
    <row r="931">
      <c r="D931" s="186" t="n"/>
    </row>
    <row r="932">
      <c r="D932" s="186" t="n"/>
    </row>
    <row r="933">
      <c r="D933" s="186" t="n"/>
    </row>
    <row r="934">
      <c r="D934" s="186" t="n"/>
    </row>
    <row r="935">
      <c r="D935" s="186" t="n"/>
    </row>
    <row r="936">
      <c r="D936" s="186" t="n"/>
    </row>
    <row r="937">
      <c r="D937" s="186" t="n"/>
    </row>
    <row r="938">
      <c r="D938" s="186" t="n"/>
    </row>
    <row r="939">
      <c r="D939" s="186" t="n"/>
    </row>
    <row r="940">
      <c r="D940" s="186" t="n"/>
    </row>
    <row r="941">
      <c r="D941" s="186" t="n"/>
    </row>
    <row r="942">
      <c r="D942" s="186" t="n"/>
    </row>
    <row r="943">
      <c r="D943" s="186" t="n"/>
    </row>
    <row r="944">
      <c r="D944" s="186" t="n"/>
    </row>
    <row r="945">
      <c r="D945" s="186" t="n"/>
    </row>
    <row r="946">
      <c r="D946" s="186" t="n"/>
    </row>
    <row r="947">
      <c r="D947" s="186" t="n"/>
    </row>
    <row r="948">
      <c r="D948" s="186" t="n"/>
    </row>
    <row r="949">
      <c r="D949" s="186" t="n"/>
    </row>
    <row r="950">
      <c r="D950" s="186" t="n"/>
    </row>
    <row r="951">
      <c r="D951" s="186" t="n"/>
    </row>
    <row r="952">
      <c r="D952" s="186" t="n"/>
    </row>
    <row r="953">
      <c r="D953" s="186" t="n"/>
    </row>
    <row r="954">
      <c r="D954" s="186" t="n"/>
    </row>
    <row r="955">
      <c r="D955" s="186" t="n"/>
    </row>
    <row r="956">
      <c r="D956" s="186" t="n"/>
    </row>
    <row r="957">
      <c r="D957" s="186" t="n"/>
    </row>
    <row r="958">
      <c r="D958" s="186" t="n"/>
    </row>
    <row r="959">
      <c r="D959" s="186" t="n"/>
    </row>
    <row r="960">
      <c r="D960" s="186" t="n"/>
    </row>
    <row r="961">
      <c r="D961" s="186" t="n"/>
    </row>
    <row r="962">
      <c r="D962" s="186" t="n"/>
    </row>
    <row r="963">
      <c r="D963" s="186" t="n"/>
    </row>
    <row r="964">
      <c r="D964" s="186" t="n"/>
    </row>
    <row r="965">
      <c r="D965" s="186" t="n"/>
    </row>
    <row r="966">
      <c r="D966" s="186" t="n"/>
    </row>
    <row r="967">
      <c r="D967" s="186" t="n"/>
    </row>
    <row r="968">
      <c r="D968" s="186" t="n"/>
    </row>
    <row r="969">
      <c r="D969" s="186" t="n"/>
    </row>
    <row r="970">
      <c r="D970" s="186" t="n"/>
    </row>
    <row r="971">
      <c r="D971" s="186" t="n"/>
    </row>
    <row r="972">
      <c r="D972" s="186" t="n"/>
    </row>
    <row r="973">
      <c r="D973" s="186" t="n"/>
    </row>
    <row r="974">
      <c r="D974" s="186" t="n"/>
    </row>
    <row r="975">
      <c r="D975" s="186" t="n"/>
    </row>
    <row r="976">
      <c r="D976" s="186" t="n"/>
    </row>
    <row r="977">
      <c r="D977" s="186" t="n"/>
    </row>
    <row r="978">
      <c r="D978" s="186" t="n"/>
    </row>
    <row r="979">
      <c r="D979" s="186" t="n"/>
    </row>
    <row r="980">
      <c r="D980" s="186" t="n"/>
    </row>
    <row r="981">
      <c r="D981" s="186" t="n"/>
    </row>
    <row r="982">
      <c r="D982" s="186" t="n"/>
    </row>
    <row r="983">
      <c r="D983" s="186" t="n"/>
    </row>
    <row r="984">
      <c r="D984" s="186" t="n"/>
    </row>
    <row r="985">
      <c r="D985" s="186" t="n"/>
    </row>
    <row r="986">
      <c r="D986" s="186" t="n"/>
    </row>
    <row r="987">
      <c r="D987" s="186" t="n"/>
    </row>
    <row r="988">
      <c r="D988" s="186" t="n"/>
    </row>
    <row r="989">
      <c r="D989" s="186" t="n"/>
    </row>
    <row r="990">
      <c r="D990" s="186" t="n"/>
    </row>
    <row r="991">
      <c r="D991" s="186" t="n"/>
    </row>
    <row r="992">
      <c r="D992" s="186" t="n"/>
    </row>
    <row r="993">
      <c r="D993" s="186" t="n"/>
    </row>
    <row r="994">
      <c r="D994" s="186" t="n"/>
    </row>
    <row r="995">
      <c r="D995" s="186" t="n"/>
    </row>
    <row r="996">
      <c r="D996" s="186" t="n"/>
    </row>
    <row r="997">
      <c r="D997" s="186" t="n"/>
    </row>
    <row r="998">
      <c r="D998" s="186" t="n"/>
    </row>
    <row r="999">
      <c r="D999" s="186" t="n"/>
    </row>
    <row r="1000">
      <c r="D1000" s="186" t="n"/>
    </row>
  </sheetData>
  <dataValidations count="1">
    <dataValidation sqref="D2:D4" showDropDown="0" showInputMessage="0" showErrorMessage="0" allowBlank="1" type="list">
      <formula1>'Sources table'!$D$2:$D$76</formula1>
    </dataValidation>
  </dataValidations>
  <pageMargins left="0.75" right="0.75" top="1" bottom="1" header="0.5" footer="0.5"/>
</worksheet>
</file>

<file path=xl/worksheets/sheet39.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cols>
    <col width="43.38" customWidth="1" style="324" min="3" max="3"/>
  </cols>
  <sheetData>
    <row r="1">
      <c r="A1" s="121" t="inlineStr">
        <is>
          <t>id</t>
        </is>
      </c>
      <c r="B1" s="121" t="inlineStr">
        <is>
          <t>activity</t>
        </is>
      </c>
      <c r="C1" s="121" t="inlineStr">
        <is>
          <t>description</t>
        </is>
      </c>
      <c r="D1" s="121" t="inlineStr">
        <is>
          <t>source</t>
        </is>
      </c>
    </row>
    <row r="2">
      <c r="A2" s="183" t="n">
        <v>1</v>
      </c>
      <c r="B2" s="184" t="inlineStr">
        <is>
          <t>Restoration</t>
        </is>
      </c>
      <c r="C2" s="227" t="inlineStr">
        <is>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is>
      </c>
      <c r="D2" s="126" t="n"/>
    </row>
    <row r="3">
      <c r="A3" s="183" t="n">
        <v>2</v>
      </c>
      <c r="B3" s="184" t="inlineStr">
        <is>
          <t>Conservation</t>
        </is>
      </c>
      <c r="C3" s="227" t="inlineStr">
        <is>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is>
      </c>
      <c r="D3" s="126" t="n"/>
    </row>
    <row r="4">
      <c r="D4" s="186" t="n"/>
    </row>
    <row r="5">
      <c r="D5" s="186" t="n"/>
    </row>
    <row r="6">
      <c r="D6" s="186" t="n"/>
    </row>
    <row r="7">
      <c r="D7" s="186" t="n"/>
    </row>
    <row r="8">
      <c r="D8" s="186" t="n"/>
    </row>
    <row r="9">
      <c r="D9" s="186" t="n"/>
    </row>
    <row r="10">
      <c r="D10" s="186" t="n"/>
    </row>
    <row r="11">
      <c r="D11" s="186" t="n"/>
    </row>
    <row r="12">
      <c r="D12" s="186" t="n"/>
    </row>
    <row r="13">
      <c r="D13" s="186" t="n"/>
    </row>
    <row r="14">
      <c r="D14" s="186" t="n"/>
    </row>
    <row r="15">
      <c r="D15" s="186" t="n"/>
    </row>
    <row r="16">
      <c r="D16" s="186" t="n"/>
    </row>
    <row r="17">
      <c r="D17" s="186" t="n"/>
    </row>
    <row r="18">
      <c r="D18" s="186" t="n"/>
    </row>
    <row r="19">
      <c r="D19" s="186" t="n"/>
    </row>
    <row r="20">
      <c r="D20" s="186" t="n"/>
    </row>
    <row r="21">
      <c r="D21" s="186" t="n"/>
    </row>
    <row r="22">
      <c r="D22" s="186" t="n"/>
    </row>
    <row r="23">
      <c r="D23" s="186" t="n"/>
    </row>
    <row r="24">
      <c r="D24" s="186" t="n"/>
    </row>
    <row r="25">
      <c r="D25" s="186" t="n"/>
    </row>
    <row r="26">
      <c r="D26" s="186" t="n"/>
    </row>
    <row r="27">
      <c r="D27" s="186" t="n"/>
    </row>
    <row r="28">
      <c r="D28" s="186" t="n"/>
    </row>
    <row r="29">
      <c r="D29" s="186" t="n"/>
    </row>
    <row r="30">
      <c r="D30" s="186" t="n"/>
    </row>
    <row r="31">
      <c r="D31" s="186" t="n"/>
    </row>
    <row r="32">
      <c r="D32" s="186" t="n"/>
    </row>
    <row r="33">
      <c r="D33" s="186" t="n"/>
    </row>
    <row r="34">
      <c r="D34" s="186" t="n"/>
    </row>
    <row r="35">
      <c r="D35" s="186" t="n"/>
    </row>
    <row r="36">
      <c r="D36" s="186" t="n"/>
    </row>
    <row r="37">
      <c r="D37" s="186" t="n"/>
    </row>
    <row r="38">
      <c r="D38" s="186" t="n"/>
    </row>
    <row r="39">
      <c r="D39" s="186" t="n"/>
    </row>
    <row r="40">
      <c r="D40" s="186" t="n"/>
    </row>
    <row r="41">
      <c r="D41" s="186" t="n"/>
    </row>
    <row r="42">
      <c r="D42" s="186" t="n"/>
    </row>
    <row r="43">
      <c r="D43" s="186" t="n"/>
    </row>
    <row r="44">
      <c r="D44" s="186" t="n"/>
    </row>
    <row r="45">
      <c r="D45" s="186" t="n"/>
    </row>
    <row r="46">
      <c r="D46" s="186" t="n"/>
    </row>
    <row r="47">
      <c r="D47" s="186" t="n"/>
    </row>
    <row r="48">
      <c r="D48" s="186" t="n"/>
    </row>
    <row r="49">
      <c r="D49" s="186" t="n"/>
    </row>
    <row r="50">
      <c r="D50" s="186" t="n"/>
    </row>
    <row r="51">
      <c r="D51" s="186" t="n"/>
    </row>
    <row r="52">
      <c r="D52" s="186" t="n"/>
    </row>
    <row r="53">
      <c r="D53" s="186" t="n"/>
    </row>
    <row r="54">
      <c r="D54" s="186" t="n"/>
    </row>
    <row r="55">
      <c r="D55" s="186" t="n"/>
    </row>
    <row r="56">
      <c r="D56" s="186" t="n"/>
    </row>
    <row r="57">
      <c r="D57" s="186" t="n"/>
    </row>
    <row r="58">
      <c r="D58" s="186" t="n"/>
    </row>
    <row r="59">
      <c r="D59" s="186" t="n"/>
    </row>
    <row r="60">
      <c r="D60" s="186" t="n"/>
    </row>
    <row r="61">
      <c r="D61" s="186" t="n"/>
    </row>
    <row r="62">
      <c r="D62" s="186" t="n"/>
    </row>
    <row r="63">
      <c r="D63" s="186" t="n"/>
    </row>
    <row r="64">
      <c r="D64" s="186" t="n"/>
    </row>
    <row r="65">
      <c r="D65" s="186" t="n"/>
    </row>
    <row r="66">
      <c r="D66" s="186" t="n"/>
    </row>
    <row r="67">
      <c r="D67" s="186" t="n"/>
    </row>
    <row r="68">
      <c r="D68" s="186" t="n"/>
    </row>
    <row r="69">
      <c r="D69" s="186" t="n"/>
    </row>
    <row r="70">
      <c r="D70" s="186" t="n"/>
    </row>
    <row r="71">
      <c r="D71" s="186" t="n"/>
    </row>
    <row r="72">
      <c r="D72" s="186" t="n"/>
    </row>
    <row r="73">
      <c r="D73" s="186" t="n"/>
    </row>
    <row r="74">
      <c r="D74" s="186" t="n"/>
    </row>
    <row r="75">
      <c r="D75" s="186" t="n"/>
    </row>
    <row r="76">
      <c r="D76" s="186" t="n"/>
    </row>
    <row r="77">
      <c r="D77" s="186" t="n"/>
    </row>
    <row r="78">
      <c r="D78" s="186" t="n"/>
    </row>
    <row r="79">
      <c r="D79" s="186" t="n"/>
    </row>
    <row r="80">
      <c r="D80" s="186" t="n"/>
    </row>
    <row r="81">
      <c r="D81" s="186" t="n"/>
    </row>
    <row r="82">
      <c r="D82" s="186" t="n"/>
    </row>
    <row r="83">
      <c r="D83" s="186" t="n"/>
    </row>
    <row r="84">
      <c r="D84" s="186" t="n"/>
    </row>
    <row r="85">
      <c r="D85" s="186" t="n"/>
    </row>
    <row r="86">
      <c r="D86" s="186" t="n"/>
    </row>
    <row r="87">
      <c r="D87" s="186" t="n"/>
    </row>
    <row r="88">
      <c r="D88" s="186" t="n"/>
    </row>
    <row r="89">
      <c r="D89" s="186" t="n"/>
    </row>
    <row r="90">
      <c r="D90" s="186" t="n"/>
    </row>
    <row r="91">
      <c r="D91" s="186" t="n"/>
    </row>
    <row r="92">
      <c r="D92" s="186" t="n"/>
    </row>
    <row r="93">
      <c r="D93" s="186" t="n"/>
    </row>
    <row r="94">
      <c r="D94" s="186" t="n"/>
    </row>
    <row r="95">
      <c r="D95" s="186" t="n"/>
    </row>
    <row r="96">
      <c r="D96" s="186" t="n"/>
    </row>
    <row r="97">
      <c r="D97" s="186" t="n"/>
    </row>
    <row r="98">
      <c r="D98" s="186" t="n"/>
    </row>
    <row r="99">
      <c r="D99" s="186" t="n"/>
    </row>
    <row r="100">
      <c r="D100" s="186" t="n"/>
    </row>
    <row r="101">
      <c r="D101" s="186" t="n"/>
    </row>
    <row r="102">
      <c r="D102" s="186" t="n"/>
    </row>
    <row r="103">
      <c r="D103" s="186" t="n"/>
    </row>
    <row r="104">
      <c r="D104" s="186" t="n"/>
    </row>
    <row r="105">
      <c r="D105" s="186" t="n"/>
    </row>
    <row r="106">
      <c r="D106" s="186" t="n"/>
    </row>
    <row r="107">
      <c r="D107" s="186" t="n"/>
    </row>
    <row r="108">
      <c r="D108" s="186" t="n"/>
    </row>
    <row r="109">
      <c r="D109" s="186" t="n"/>
    </row>
    <row r="110">
      <c r="D110" s="186" t="n"/>
    </row>
    <row r="111">
      <c r="D111" s="186" t="n"/>
    </row>
    <row r="112">
      <c r="D112" s="186" t="n"/>
    </row>
    <row r="113">
      <c r="D113" s="186" t="n"/>
    </row>
    <row r="114">
      <c r="D114" s="186" t="n"/>
    </row>
    <row r="115">
      <c r="D115" s="186" t="n"/>
    </row>
    <row r="116">
      <c r="D116" s="186" t="n"/>
    </row>
    <row r="117">
      <c r="D117" s="186" t="n"/>
    </row>
    <row r="118">
      <c r="D118" s="186" t="n"/>
    </row>
    <row r="119">
      <c r="D119" s="186" t="n"/>
    </row>
    <row r="120">
      <c r="D120" s="186" t="n"/>
    </row>
    <row r="121">
      <c r="D121" s="186" t="n"/>
    </row>
    <row r="122">
      <c r="D122" s="186" t="n"/>
    </row>
    <row r="123">
      <c r="D123" s="186" t="n"/>
    </row>
    <row r="124">
      <c r="D124" s="186" t="n"/>
    </row>
    <row r="125">
      <c r="D125" s="186" t="n"/>
    </row>
    <row r="126">
      <c r="D126" s="186" t="n"/>
    </row>
    <row r="127">
      <c r="D127" s="186" t="n"/>
    </row>
    <row r="128">
      <c r="D128" s="186" t="n"/>
    </row>
    <row r="129">
      <c r="D129" s="186" t="n"/>
    </row>
    <row r="130">
      <c r="D130" s="186" t="n"/>
    </row>
    <row r="131">
      <c r="D131" s="186" t="n"/>
    </row>
    <row r="132">
      <c r="D132" s="186" t="n"/>
    </row>
    <row r="133">
      <c r="D133" s="186" t="n"/>
    </row>
    <row r="134">
      <c r="D134" s="186" t="n"/>
    </row>
    <row r="135">
      <c r="D135" s="186" t="n"/>
    </row>
    <row r="136">
      <c r="D136" s="186" t="n"/>
    </row>
    <row r="137">
      <c r="D137" s="186" t="n"/>
    </row>
    <row r="138">
      <c r="D138" s="186" t="n"/>
    </row>
    <row r="139">
      <c r="D139" s="186" t="n"/>
    </row>
    <row r="140">
      <c r="D140" s="186" t="n"/>
    </row>
    <row r="141">
      <c r="D141" s="186" t="n"/>
    </row>
    <row r="142">
      <c r="D142" s="186" t="n"/>
    </row>
    <row r="143">
      <c r="D143" s="186" t="n"/>
    </row>
    <row r="144">
      <c r="D144" s="186" t="n"/>
    </row>
    <row r="145">
      <c r="D145" s="186" t="n"/>
    </row>
    <row r="146">
      <c r="D146" s="186" t="n"/>
    </row>
    <row r="147">
      <c r="D147" s="186" t="n"/>
    </row>
    <row r="148">
      <c r="D148" s="186" t="n"/>
    </row>
    <row r="149">
      <c r="D149" s="186" t="n"/>
    </row>
    <row r="150">
      <c r="D150" s="186" t="n"/>
    </row>
    <row r="151">
      <c r="D151" s="186" t="n"/>
    </row>
    <row r="152">
      <c r="D152" s="186" t="n"/>
    </row>
    <row r="153">
      <c r="D153" s="186" t="n"/>
    </row>
    <row r="154">
      <c r="D154" s="186" t="n"/>
    </row>
    <row r="155">
      <c r="D155" s="186" t="n"/>
    </row>
    <row r="156">
      <c r="D156" s="186" t="n"/>
    </row>
    <row r="157">
      <c r="D157" s="186" t="n"/>
    </row>
    <row r="158">
      <c r="D158" s="186" t="n"/>
    </row>
    <row r="159">
      <c r="D159" s="186" t="n"/>
    </row>
    <row r="160">
      <c r="D160" s="186" t="n"/>
    </row>
    <row r="161">
      <c r="D161" s="186" t="n"/>
    </row>
    <row r="162">
      <c r="D162" s="186" t="n"/>
    </row>
    <row r="163">
      <c r="D163" s="186" t="n"/>
    </row>
    <row r="164">
      <c r="D164" s="186" t="n"/>
    </row>
    <row r="165">
      <c r="D165" s="186" t="n"/>
    </row>
    <row r="166">
      <c r="D166" s="186" t="n"/>
    </row>
    <row r="167">
      <c r="D167" s="186" t="n"/>
    </row>
    <row r="168">
      <c r="D168" s="186" t="n"/>
    </row>
    <row r="169">
      <c r="D169" s="186" t="n"/>
    </row>
    <row r="170">
      <c r="D170" s="186" t="n"/>
    </row>
    <row r="171">
      <c r="D171" s="186" t="n"/>
    </row>
    <row r="172">
      <c r="D172" s="186" t="n"/>
    </row>
    <row r="173">
      <c r="D173" s="186" t="n"/>
    </row>
    <row r="174">
      <c r="D174" s="186" t="n"/>
    </row>
    <row r="175">
      <c r="D175" s="186" t="n"/>
    </row>
    <row r="176">
      <c r="D176" s="186" t="n"/>
    </row>
    <row r="177">
      <c r="D177" s="186" t="n"/>
    </row>
    <row r="178">
      <c r="D178" s="186" t="n"/>
    </row>
    <row r="179">
      <c r="D179" s="186" t="n"/>
    </row>
    <row r="180">
      <c r="D180" s="186" t="n"/>
    </row>
    <row r="181">
      <c r="D181" s="186" t="n"/>
    </row>
    <row r="182">
      <c r="D182" s="186" t="n"/>
    </row>
    <row r="183">
      <c r="D183" s="186" t="n"/>
    </row>
    <row r="184">
      <c r="D184" s="186" t="n"/>
    </row>
    <row r="185">
      <c r="D185" s="186" t="n"/>
    </row>
    <row r="186">
      <c r="D186" s="186" t="n"/>
    </row>
    <row r="187">
      <c r="D187" s="186" t="n"/>
    </row>
    <row r="188">
      <c r="D188" s="186" t="n"/>
    </row>
    <row r="189">
      <c r="D189" s="186" t="n"/>
    </row>
    <row r="190">
      <c r="D190" s="186" t="n"/>
    </row>
    <row r="191">
      <c r="D191" s="186" t="n"/>
    </row>
    <row r="192">
      <c r="D192" s="186" t="n"/>
    </row>
    <row r="193">
      <c r="D193" s="186" t="n"/>
    </row>
    <row r="194">
      <c r="D194" s="186" t="n"/>
    </row>
    <row r="195">
      <c r="D195" s="186" t="n"/>
    </row>
    <row r="196">
      <c r="D196" s="186" t="n"/>
    </row>
    <row r="197">
      <c r="D197" s="186" t="n"/>
    </row>
    <row r="198">
      <c r="D198" s="186" t="n"/>
    </row>
    <row r="199">
      <c r="D199" s="186" t="n"/>
    </row>
    <row r="200">
      <c r="D200" s="186" t="n"/>
    </row>
    <row r="201">
      <c r="D201" s="186" t="n"/>
    </row>
    <row r="202">
      <c r="D202" s="186" t="n"/>
    </row>
    <row r="203">
      <c r="D203" s="186" t="n"/>
    </row>
    <row r="204">
      <c r="D204" s="186" t="n"/>
    </row>
    <row r="205">
      <c r="D205" s="186" t="n"/>
    </row>
    <row r="206">
      <c r="D206" s="186" t="n"/>
    </row>
    <row r="207">
      <c r="D207" s="186" t="n"/>
    </row>
    <row r="208">
      <c r="D208" s="186" t="n"/>
    </row>
    <row r="209">
      <c r="D209" s="186" t="n"/>
    </row>
    <row r="210">
      <c r="D210" s="186" t="n"/>
    </row>
    <row r="211">
      <c r="D211" s="186" t="n"/>
    </row>
    <row r="212">
      <c r="D212" s="186" t="n"/>
    </row>
    <row r="213">
      <c r="D213" s="186" t="n"/>
    </row>
    <row r="214">
      <c r="D214" s="186" t="n"/>
    </row>
    <row r="215">
      <c r="D215" s="186" t="n"/>
    </row>
    <row r="216">
      <c r="D216" s="186" t="n"/>
    </row>
    <row r="217">
      <c r="D217" s="186" t="n"/>
    </row>
    <row r="218">
      <c r="D218" s="186" t="n"/>
    </row>
    <row r="219">
      <c r="D219" s="186" t="n"/>
    </row>
    <row r="220">
      <c r="D220" s="186" t="n"/>
    </row>
    <row r="221">
      <c r="D221" s="186" t="n"/>
    </row>
    <row r="222">
      <c r="D222" s="186" t="n"/>
    </row>
    <row r="223">
      <c r="D223" s="186" t="n"/>
    </row>
    <row r="224">
      <c r="D224" s="186" t="n"/>
    </row>
    <row r="225">
      <c r="D225" s="186" t="n"/>
    </row>
    <row r="226">
      <c r="D226" s="186" t="n"/>
    </row>
    <row r="227">
      <c r="D227" s="186" t="n"/>
    </row>
    <row r="228">
      <c r="D228" s="186" t="n"/>
    </row>
    <row r="229">
      <c r="D229" s="186" t="n"/>
    </row>
    <row r="230">
      <c r="D230" s="186" t="n"/>
    </row>
    <row r="231">
      <c r="D231" s="186" t="n"/>
    </row>
    <row r="232">
      <c r="D232" s="186" t="n"/>
    </row>
    <row r="233">
      <c r="D233" s="186" t="n"/>
    </row>
    <row r="234">
      <c r="D234" s="186" t="n"/>
    </row>
    <row r="235">
      <c r="D235" s="186" t="n"/>
    </row>
    <row r="236">
      <c r="D236" s="186" t="n"/>
    </row>
    <row r="237">
      <c r="D237" s="186" t="n"/>
    </row>
    <row r="238">
      <c r="D238" s="186" t="n"/>
    </row>
    <row r="239">
      <c r="D239" s="186" t="n"/>
    </row>
    <row r="240">
      <c r="D240" s="186" t="n"/>
    </row>
    <row r="241">
      <c r="D241" s="186" t="n"/>
    </row>
    <row r="242">
      <c r="D242" s="186" t="n"/>
    </row>
    <row r="243">
      <c r="D243" s="186" t="n"/>
    </row>
    <row r="244">
      <c r="D244" s="186" t="n"/>
    </row>
    <row r="245">
      <c r="D245" s="186" t="n"/>
    </row>
    <row r="246">
      <c r="D246" s="186" t="n"/>
    </row>
    <row r="247">
      <c r="D247" s="186" t="n"/>
    </row>
    <row r="248">
      <c r="D248" s="186" t="n"/>
    </row>
    <row r="249">
      <c r="D249" s="186" t="n"/>
    </row>
    <row r="250">
      <c r="D250" s="186" t="n"/>
    </row>
    <row r="251">
      <c r="D251" s="186" t="n"/>
    </row>
    <row r="252">
      <c r="D252" s="186" t="n"/>
    </row>
    <row r="253">
      <c r="D253" s="186" t="n"/>
    </row>
    <row r="254">
      <c r="D254" s="186" t="n"/>
    </row>
    <row r="255">
      <c r="D255" s="186" t="n"/>
    </row>
    <row r="256">
      <c r="D256" s="186" t="n"/>
    </row>
    <row r="257">
      <c r="D257" s="186" t="n"/>
    </row>
    <row r="258">
      <c r="D258" s="186" t="n"/>
    </row>
    <row r="259">
      <c r="D259" s="186" t="n"/>
    </row>
    <row r="260">
      <c r="D260" s="186" t="n"/>
    </row>
    <row r="261">
      <c r="D261" s="186" t="n"/>
    </row>
    <row r="262">
      <c r="D262" s="186" t="n"/>
    </row>
    <row r="263">
      <c r="D263" s="186" t="n"/>
    </row>
    <row r="264">
      <c r="D264" s="186" t="n"/>
    </row>
    <row r="265">
      <c r="D265" s="186" t="n"/>
    </row>
    <row r="266">
      <c r="D266" s="186" t="n"/>
    </row>
    <row r="267">
      <c r="D267" s="186" t="n"/>
    </row>
    <row r="268">
      <c r="D268" s="186" t="n"/>
    </row>
    <row r="269">
      <c r="D269" s="186" t="n"/>
    </row>
    <row r="270">
      <c r="D270" s="186" t="n"/>
    </row>
    <row r="271">
      <c r="D271" s="186" t="n"/>
    </row>
    <row r="272">
      <c r="D272" s="186" t="n"/>
    </row>
    <row r="273">
      <c r="D273" s="186" t="n"/>
    </row>
    <row r="274">
      <c r="D274" s="186" t="n"/>
    </row>
    <row r="275">
      <c r="D275" s="186" t="n"/>
    </row>
    <row r="276">
      <c r="D276" s="186" t="n"/>
    </row>
    <row r="277">
      <c r="D277" s="186" t="n"/>
    </row>
    <row r="278">
      <c r="D278" s="186" t="n"/>
    </row>
    <row r="279">
      <c r="D279" s="186" t="n"/>
    </row>
    <row r="280">
      <c r="D280" s="186" t="n"/>
    </row>
    <row r="281">
      <c r="D281" s="186" t="n"/>
    </row>
    <row r="282">
      <c r="D282" s="186" t="n"/>
    </row>
    <row r="283">
      <c r="D283" s="186" t="n"/>
    </row>
    <row r="284">
      <c r="D284" s="186" t="n"/>
    </row>
    <row r="285">
      <c r="D285" s="186" t="n"/>
    </row>
    <row r="286">
      <c r="D286" s="186" t="n"/>
    </row>
    <row r="287">
      <c r="D287" s="186" t="n"/>
    </row>
    <row r="288">
      <c r="D288" s="186" t="n"/>
    </row>
    <row r="289">
      <c r="D289" s="186" t="n"/>
    </row>
    <row r="290">
      <c r="D290" s="186" t="n"/>
    </row>
    <row r="291">
      <c r="D291" s="186" t="n"/>
    </row>
    <row r="292">
      <c r="D292" s="186" t="n"/>
    </row>
    <row r="293">
      <c r="D293" s="186" t="n"/>
    </row>
    <row r="294">
      <c r="D294" s="186" t="n"/>
    </row>
    <row r="295">
      <c r="D295" s="186" t="n"/>
    </row>
    <row r="296">
      <c r="D296" s="186" t="n"/>
    </row>
    <row r="297">
      <c r="D297" s="186" t="n"/>
    </row>
    <row r="298">
      <c r="D298" s="186" t="n"/>
    </row>
    <row r="299">
      <c r="D299" s="186" t="n"/>
    </row>
    <row r="300">
      <c r="D300" s="186" t="n"/>
    </row>
    <row r="301">
      <c r="D301" s="186" t="n"/>
    </row>
    <row r="302">
      <c r="D302" s="186" t="n"/>
    </row>
    <row r="303">
      <c r="D303" s="186" t="n"/>
    </row>
    <row r="304">
      <c r="D304" s="186" t="n"/>
    </row>
    <row r="305">
      <c r="D305" s="186" t="n"/>
    </row>
    <row r="306">
      <c r="D306" s="186" t="n"/>
    </row>
    <row r="307">
      <c r="D307" s="186" t="n"/>
    </row>
    <row r="308">
      <c r="D308" s="186" t="n"/>
    </row>
    <row r="309">
      <c r="D309" s="186" t="n"/>
    </row>
    <row r="310">
      <c r="D310" s="186" t="n"/>
    </row>
    <row r="311">
      <c r="D311" s="186" t="n"/>
    </row>
    <row r="312">
      <c r="D312" s="186" t="n"/>
    </row>
    <row r="313">
      <c r="D313" s="186" t="n"/>
    </row>
    <row r="314">
      <c r="D314" s="186" t="n"/>
    </row>
    <row r="315">
      <c r="D315" s="186" t="n"/>
    </row>
    <row r="316">
      <c r="D316" s="186" t="n"/>
    </row>
    <row r="317">
      <c r="D317" s="186" t="n"/>
    </row>
    <row r="318">
      <c r="D318" s="186" t="n"/>
    </row>
    <row r="319">
      <c r="D319" s="186" t="n"/>
    </row>
    <row r="320">
      <c r="D320" s="186" t="n"/>
    </row>
    <row r="321">
      <c r="D321" s="186" t="n"/>
    </row>
    <row r="322">
      <c r="D322" s="186" t="n"/>
    </row>
    <row r="323">
      <c r="D323" s="186" t="n"/>
    </row>
    <row r="324">
      <c r="D324" s="186" t="n"/>
    </row>
    <row r="325">
      <c r="D325" s="186" t="n"/>
    </row>
    <row r="326">
      <c r="D326" s="186" t="n"/>
    </row>
    <row r="327">
      <c r="D327" s="186" t="n"/>
    </row>
    <row r="328">
      <c r="D328" s="186" t="n"/>
    </row>
    <row r="329">
      <c r="D329" s="186" t="n"/>
    </row>
    <row r="330">
      <c r="D330" s="186" t="n"/>
    </row>
    <row r="331">
      <c r="D331" s="186" t="n"/>
    </row>
    <row r="332">
      <c r="D332" s="186" t="n"/>
    </row>
    <row r="333">
      <c r="D333" s="186" t="n"/>
    </row>
    <row r="334">
      <c r="D334" s="186" t="n"/>
    </row>
    <row r="335">
      <c r="D335" s="186" t="n"/>
    </row>
    <row r="336">
      <c r="D336" s="186" t="n"/>
    </row>
    <row r="337">
      <c r="D337" s="186" t="n"/>
    </row>
    <row r="338">
      <c r="D338" s="186" t="n"/>
    </row>
    <row r="339">
      <c r="D339" s="186" t="n"/>
    </row>
    <row r="340">
      <c r="D340" s="186" t="n"/>
    </row>
    <row r="341">
      <c r="D341" s="186" t="n"/>
    </row>
    <row r="342">
      <c r="D342" s="186" t="n"/>
    </row>
    <row r="343">
      <c r="D343" s="186" t="n"/>
    </row>
    <row r="344">
      <c r="D344" s="186" t="n"/>
    </row>
    <row r="345">
      <c r="D345" s="186" t="n"/>
    </row>
    <row r="346">
      <c r="D346" s="186" t="n"/>
    </row>
    <row r="347">
      <c r="D347" s="186" t="n"/>
    </row>
    <row r="348">
      <c r="D348" s="186" t="n"/>
    </row>
    <row r="349">
      <c r="D349" s="186" t="n"/>
    </row>
    <row r="350">
      <c r="D350" s="186" t="n"/>
    </row>
    <row r="351">
      <c r="D351" s="186" t="n"/>
    </row>
    <row r="352">
      <c r="D352" s="186" t="n"/>
    </row>
    <row r="353">
      <c r="D353" s="186" t="n"/>
    </row>
    <row r="354">
      <c r="D354" s="186" t="n"/>
    </row>
    <row r="355">
      <c r="D355" s="186" t="n"/>
    </row>
    <row r="356">
      <c r="D356" s="186" t="n"/>
    </row>
    <row r="357">
      <c r="D357" s="186" t="n"/>
    </row>
    <row r="358">
      <c r="D358" s="186" t="n"/>
    </row>
    <row r="359">
      <c r="D359" s="186" t="n"/>
    </row>
    <row r="360">
      <c r="D360" s="186" t="n"/>
    </row>
    <row r="361">
      <c r="D361" s="186" t="n"/>
    </row>
    <row r="362">
      <c r="D362" s="186" t="n"/>
    </row>
    <row r="363">
      <c r="D363" s="186" t="n"/>
    </row>
    <row r="364">
      <c r="D364" s="186" t="n"/>
    </row>
    <row r="365">
      <c r="D365" s="186" t="n"/>
    </row>
    <row r="366">
      <c r="D366" s="186" t="n"/>
    </row>
    <row r="367">
      <c r="D367" s="186" t="n"/>
    </row>
    <row r="368">
      <c r="D368" s="186" t="n"/>
    </row>
    <row r="369">
      <c r="D369" s="186" t="n"/>
    </row>
    <row r="370">
      <c r="D370" s="186" t="n"/>
    </row>
    <row r="371">
      <c r="D371" s="186" t="n"/>
    </row>
    <row r="372">
      <c r="D372" s="186" t="n"/>
    </row>
    <row r="373">
      <c r="D373" s="186" t="n"/>
    </row>
    <row r="374">
      <c r="D374" s="186" t="n"/>
    </row>
    <row r="375">
      <c r="D375" s="186" t="n"/>
    </row>
    <row r="376">
      <c r="D376" s="186" t="n"/>
    </row>
    <row r="377">
      <c r="D377" s="186" t="n"/>
    </row>
    <row r="378">
      <c r="D378" s="186" t="n"/>
    </row>
    <row r="379">
      <c r="D379" s="186" t="n"/>
    </row>
    <row r="380">
      <c r="D380" s="186" t="n"/>
    </row>
    <row r="381">
      <c r="D381" s="186" t="n"/>
    </row>
    <row r="382">
      <c r="D382" s="186" t="n"/>
    </row>
    <row r="383">
      <c r="D383" s="186" t="n"/>
    </row>
    <row r="384">
      <c r="D384" s="186" t="n"/>
    </row>
    <row r="385">
      <c r="D385" s="186" t="n"/>
    </row>
    <row r="386">
      <c r="D386" s="186" t="n"/>
    </row>
    <row r="387">
      <c r="D387" s="186" t="n"/>
    </row>
    <row r="388">
      <c r="D388" s="186" t="n"/>
    </row>
    <row r="389">
      <c r="D389" s="186" t="n"/>
    </row>
    <row r="390">
      <c r="D390" s="186" t="n"/>
    </row>
    <row r="391">
      <c r="D391" s="186" t="n"/>
    </row>
    <row r="392">
      <c r="D392" s="186" t="n"/>
    </row>
    <row r="393">
      <c r="D393" s="186" t="n"/>
    </row>
    <row r="394">
      <c r="D394" s="186" t="n"/>
    </row>
    <row r="395">
      <c r="D395" s="186" t="n"/>
    </row>
    <row r="396">
      <c r="D396" s="186" t="n"/>
    </row>
    <row r="397">
      <c r="D397" s="186" t="n"/>
    </row>
    <row r="398">
      <c r="D398" s="186" t="n"/>
    </row>
    <row r="399">
      <c r="D399" s="186" t="n"/>
    </row>
    <row r="400">
      <c r="D400" s="186" t="n"/>
    </row>
    <row r="401">
      <c r="D401" s="186" t="n"/>
    </row>
    <row r="402">
      <c r="D402" s="186" t="n"/>
    </row>
    <row r="403">
      <c r="D403" s="186" t="n"/>
    </row>
    <row r="404">
      <c r="D404" s="186" t="n"/>
    </row>
    <row r="405">
      <c r="D405" s="186" t="n"/>
    </row>
    <row r="406">
      <c r="D406" s="186" t="n"/>
    </row>
    <row r="407">
      <c r="D407" s="186" t="n"/>
    </row>
    <row r="408">
      <c r="D408" s="186" t="n"/>
    </row>
    <row r="409">
      <c r="D409" s="186" t="n"/>
    </row>
    <row r="410">
      <c r="D410" s="186" t="n"/>
    </row>
    <row r="411">
      <c r="D411" s="186" t="n"/>
    </row>
    <row r="412">
      <c r="D412" s="186" t="n"/>
    </row>
    <row r="413">
      <c r="D413" s="186" t="n"/>
    </row>
    <row r="414">
      <c r="D414" s="186" t="n"/>
    </row>
    <row r="415">
      <c r="D415" s="186" t="n"/>
    </row>
    <row r="416">
      <c r="D416" s="186" t="n"/>
    </row>
    <row r="417">
      <c r="D417" s="186" t="n"/>
    </row>
    <row r="418">
      <c r="D418" s="186" t="n"/>
    </row>
    <row r="419">
      <c r="D419" s="186" t="n"/>
    </row>
    <row r="420">
      <c r="D420" s="186" t="n"/>
    </row>
    <row r="421">
      <c r="D421" s="186" t="n"/>
    </row>
    <row r="422">
      <c r="D422" s="186" t="n"/>
    </row>
    <row r="423">
      <c r="D423" s="186" t="n"/>
    </row>
    <row r="424">
      <c r="D424" s="186" t="n"/>
    </row>
    <row r="425">
      <c r="D425" s="186" t="n"/>
    </row>
    <row r="426">
      <c r="D426" s="186" t="n"/>
    </row>
    <row r="427">
      <c r="D427" s="186" t="n"/>
    </row>
    <row r="428">
      <c r="D428" s="186" t="n"/>
    </row>
    <row r="429">
      <c r="D429" s="186" t="n"/>
    </row>
    <row r="430">
      <c r="D430" s="186" t="n"/>
    </row>
    <row r="431">
      <c r="D431" s="186" t="n"/>
    </row>
    <row r="432">
      <c r="D432" s="186" t="n"/>
    </row>
    <row r="433">
      <c r="D433" s="186" t="n"/>
    </row>
    <row r="434">
      <c r="D434" s="186" t="n"/>
    </row>
    <row r="435">
      <c r="D435" s="186" t="n"/>
    </row>
    <row r="436">
      <c r="D436" s="186" t="n"/>
    </row>
    <row r="437">
      <c r="D437" s="186" t="n"/>
    </row>
    <row r="438">
      <c r="D438" s="186" t="n"/>
    </row>
    <row r="439">
      <c r="D439" s="186" t="n"/>
    </row>
    <row r="440">
      <c r="D440" s="186" t="n"/>
    </row>
    <row r="441">
      <c r="D441" s="186" t="n"/>
    </row>
    <row r="442">
      <c r="D442" s="186" t="n"/>
    </row>
    <row r="443">
      <c r="D443" s="186" t="n"/>
    </row>
    <row r="444">
      <c r="D444" s="186" t="n"/>
    </row>
    <row r="445">
      <c r="D445" s="186" t="n"/>
    </row>
    <row r="446">
      <c r="D446" s="186" t="n"/>
    </row>
    <row r="447">
      <c r="D447" s="186" t="n"/>
    </row>
    <row r="448">
      <c r="D448" s="186" t="n"/>
    </row>
    <row r="449">
      <c r="D449" s="186" t="n"/>
    </row>
    <row r="450">
      <c r="D450" s="186" t="n"/>
    </row>
    <row r="451">
      <c r="D451" s="186" t="n"/>
    </row>
    <row r="452">
      <c r="D452" s="186" t="n"/>
    </row>
    <row r="453">
      <c r="D453" s="186" t="n"/>
    </row>
    <row r="454">
      <c r="D454" s="186" t="n"/>
    </row>
    <row r="455">
      <c r="D455" s="186" t="n"/>
    </row>
    <row r="456">
      <c r="D456" s="186" t="n"/>
    </row>
    <row r="457">
      <c r="D457" s="186" t="n"/>
    </row>
    <row r="458">
      <c r="D458" s="186" t="n"/>
    </row>
    <row r="459">
      <c r="D459" s="186" t="n"/>
    </row>
    <row r="460">
      <c r="D460" s="186" t="n"/>
    </row>
    <row r="461">
      <c r="D461" s="186" t="n"/>
    </row>
    <row r="462">
      <c r="D462" s="186" t="n"/>
    </row>
    <row r="463">
      <c r="D463" s="186" t="n"/>
    </row>
    <row r="464">
      <c r="D464" s="186" t="n"/>
    </row>
    <row r="465">
      <c r="D465" s="186" t="n"/>
    </row>
    <row r="466">
      <c r="D466" s="186" t="n"/>
    </row>
    <row r="467">
      <c r="D467" s="186" t="n"/>
    </row>
    <row r="468">
      <c r="D468" s="186" t="n"/>
    </row>
    <row r="469">
      <c r="D469" s="186" t="n"/>
    </row>
    <row r="470">
      <c r="D470" s="186" t="n"/>
    </row>
    <row r="471">
      <c r="D471" s="186" t="n"/>
    </row>
    <row r="472">
      <c r="D472" s="186" t="n"/>
    </row>
    <row r="473">
      <c r="D473" s="186" t="n"/>
    </row>
    <row r="474">
      <c r="D474" s="186" t="n"/>
    </row>
    <row r="475">
      <c r="D475" s="186" t="n"/>
    </row>
    <row r="476">
      <c r="D476" s="186" t="n"/>
    </row>
    <row r="477">
      <c r="D477" s="186" t="n"/>
    </row>
    <row r="478">
      <c r="D478" s="186" t="n"/>
    </row>
    <row r="479">
      <c r="D479" s="186" t="n"/>
    </row>
    <row r="480">
      <c r="D480" s="186" t="n"/>
    </row>
    <row r="481">
      <c r="D481" s="186" t="n"/>
    </row>
    <row r="482">
      <c r="D482" s="186" t="n"/>
    </row>
    <row r="483">
      <c r="D483" s="186" t="n"/>
    </row>
    <row r="484">
      <c r="D484" s="186" t="n"/>
    </row>
    <row r="485">
      <c r="D485" s="186" t="n"/>
    </row>
    <row r="486">
      <c r="D486" s="186" t="n"/>
    </row>
    <row r="487">
      <c r="D487" s="186" t="n"/>
    </row>
    <row r="488">
      <c r="D488" s="186" t="n"/>
    </row>
    <row r="489">
      <c r="D489" s="186" t="n"/>
    </row>
    <row r="490">
      <c r="D490" s="186" t="n"/>
    </row>
    <row r="491">
      <c r="D491" s="186" t="n"/>
    </row>
    <row r="492">
      <c r="D492" s="186" t="n"/>
    </row>
    <row r="493">
      <c r="D493" s="186" t="n"/>
    </row>
    <row r="494">
      <c r="D494" s="186" t="n"/>
    </row>
    <row r="495">
      <c r="D495" s="186" t="n"/>
    </row>
    <row r="496">
      <c r="D496" s="186" t="n"/>
    </row>
    <row r="497">
      <c r="D497" s="186" t="n"/>
    </row>
    <row r="498">
      <c r="D498" s="186" t="n"/>
    </row>
    <row r="499">
      <c r="D499" s="186" t="n"/>
    </row>
    <row r="500">
      <c r="D500" s="186" t="n"/>
    </row>
    <row r="501">
      <c r="D501" s="186" t="n"/>
    </row>
    <row r="502">
      <c r="D502" s="186" t="n"/>
    </row>
    <row r="503">
      <c r="D503" s="186" t="n"/>
    </row>
    <row r="504">
      <c r="D504" s="186" t="n"/>
    </row>
    <row r="505">
      <c r="D505" s="186" t="n"/>
    </row>
    <row r="506">
      <c r="D506" s="186" t="n"/>
    </row>
    <row r="507">
      <c r="D507" s="186" t="n"/>
    </row>
    <row r="508">
      <c r="D508" s="186" t="n"/>
    </row>
    <row r="509">
      <c r="D509" s="186" t="n"/>
    </row>
    <row r="510">
      <c r="D510" s="186" t="n"/>
    </row>
    <row r="511">
      <c r="D511" s="186" t="n"/>
    </row>
    <row r="512">
      <c r="D512" s="186" t="n"/>
    </row>
    <row r="513">
      <c r="D513" s="186" t="n"/>
    </row>
    <row r="514">
      <c r="D514" s="186" t="n"/>
    </row>
    <row r="515">
      <c r="D515" s="186" t="n"/>
    </row>
    <row r="516">
      <c r="D516" s="186" t="n"/>
    </row>
    <row r="517">
      <c r="D517" s="186" t="n"/>
    </row>
    <row r="518">
      <c r="D518" s="186" t="n"/>
    </row>
    <row r="519">
      <c r="D519" s="186" t="n"/>
    </row>
    <row r="520">
      <c r="D520" s="186" t="n"/>
    </row>
    <row r="521">
      <c r="D521" s="186" t="n"/>
    </row>
    <row r="522">
      <c r="D522" s="186" t="n"/>
    </row>
    <row r="523">
      <c r="D523" s="186" t="n"/>
    </row>
    <row r="524">
      <c r="D524" s="186" t="n"/>
    </row>
    <row r="525">
      <c r="D525" s="186" t="n"/>
    </row>
    <row r="526">
      <c r="D526" s="186" t="n"/>
    </row>
    <row r="527">
      <c r="D527" s="186" t="n"/>
    </row>
    <row r="528">
      <c r="D528" s="186" t="n"/>
    </row>
    <row r="529">
      <c r="D529" s="186" t="n"/>
    </row>
    <row r="530">
      <c r="D530" s="186" t="n"/>
    </row>
    <row r="531">
      <c r="D531" s="186" t="n"/>
    </row>
    <row r="532">
      <c r="D532" s="186" t="n"/>
    </row>
    <row r="533">
      <c r="D533" s="186" t="n"/>
    </row>
    <row r="534">
      <c r="D534" s="186" t="n"/>
    </row>
    <row r="535">
      <c r="D535" s="186" t="n"/>
    </row>
    <row r="536">
      <c r="D536" s="186" t="n"/>
    </row>
    <row r="537">
      <c r="D537" s="186" t="n"/>
    </row>
    <row r="538">
      <c r="D538" s="186" t="n"/>
    </row>
    <row r="539">
      <c r="D539" s="186" t="n"/>
    </row>
    <row r="540">
      <c r="D540" s="186" t="n"/>
    </row>
    <row r="541">
      <c r="D541" s="186" t="n"/>
    </row>
    <row r="542">
      <c r="D542" s="186" t="n"/>
    </row>
    <row r="543">
      <c r="D543" s="186" t="n"/>
    </row>
    <row r="544">
      <c r="D544" s="186" t="n"/>
    </row>
    <row r="545">
      <c r="D545" s="186" t="n"/>
    </row>
    <row r="546">
      <c r="D546" s="186" t="n"/>
    </row>
    <row r="547">
      <c r="D547" s="186" t="n"/>
    </row>
    <row r="548">
      <c r="D548" s="186" t="n"/>
    </row>
    <row r="549">
      <c r="D549" s="186" t="n"/>
    </row>
    <row r="550">
      <c r="D550" s="186" t="n"/>
    </row>
    <row r="551">
      <c r="D551" s="186" t="n"/>
    </row>
    <row r="552">
      <c r="D552" s="186" t="n"/>
    </row>
    <row r="553">
      <c r="D553" s="186" t="n"/>
    </row>
    <row r="554">
      <c r="D554" s="186" t="n"/>
    </row>
    <row r="555">
      <c r="D555" s="186" t="n"/>
    </row>
    <row r="556">
      <c r="D556" s="186" t="n"/>
    </row>
    <row r="557">
      <c r="D557" s="186" t="n"/>
    </row>
    <row r="558">
      <c r="D558" s="186" t="n"/>
    </row>
    <row r="559">
      <c r="D559" s="186" t="n"/>
    </row>
    <row r="560">
      <c r="D560" s="186" t="n"/>
    </row>
    <row r="561">
      <c r="D561" s="186" t="n"/>
    </row>
    <row r="562">
      <c r="D562" s="186" t="n"/>
    </row>
    <row r="563">
      <c r="D563" s="186" t="n"/>
    </row>
    <row r="564">
      <c r="D564" s="186" t="n"/>
    </row>
    <row r="565">
      <c r="D565" s="186" t="n"/>
    </row>
    <row r="566">
      <c r="D566" s="186" t="n"/>
    </row>
    <row r="567">
      <c r="D567" s="186" t="n"/>
    </row>
    <row r="568">
      <c r="D568" s="186" t="n"/>
    </row>
    <row r="569">
      <c r="D569" s="186" t="n"/>
    </row>
    <row r="570">
      <c r="D570" s="186" t="n"/>
    </row>
    <row r="571">
      <c r="D571" s="186" t="n"/>
    </row>
    <row r="572">
      <c r="D572" s="186" t="n"/>
    </row>
    <row r="573">
      <c r="D573" s="186" t="n"/>
    </row>
    <row r="574">
      <c r="D574" s="186" t="n"/>
    </row>
    <row r="575">
      <c r="D575" s="186" t="n"/>
    </row>
    <row r="576">
      <c r="D576" s="186" t="n"/>
    </row>
    <row r="577">
      <c r="D577" s="186" t="n"/>
    </row>
    <row r="578">
      <c r="D578" s="186" t="n"/>
    </row>
    <row r="579">
      <c r="D579" s="186" t="n"/>
    </row>
    <row r="580">
      <c r="D580" s="186" t="n"/>
    </row>
    <row r="581">
      <c r="D581" s="186" t="n"/>
    </row>
    <row r="582">
      <c r="D582" s="186" t="n"/>
    </row>
    <row r="583">
      <c r="D583" s="186" t="n"/>
    </row>
    <row r="584">
      <c r="D584" s="186" t="n"/>
    </row>
    <row r="585">
      <c r="D585" s="186" t="n"/>
    </row>
    <row r="586">
      <c r="D586" s="186" t="n"/>
    </row>
    <row r="587">
      <c r="D587" s="186" t="n"/>
    </row>
    <row r="588">
      <c r="D588" s="186" t="n"/>
    </row>
    <row r="589">
      <c r="D589" s="186" t="n"/>
    </row>
    <row r="590">
      <c r="D590" s="186" t="n"/>
    </row>
    <row r="591">
      <c r="D591" s="186" t="n"/>
    </row>
    <row r="592">
      <c r="D592" s="186" t="n"/>
    </row>
    <row r="593">
      <c r="D593" s="186" t="n"/>
    </row>
    <row r="594">
      <c r="D594" s="186" t="n"/>
    </row>
    <row r="595">
      <c r="D595" s="186" t="n"/>
    </row>
    <row r="596">
      <c r="D596" s="186" t="n"/>
    </row>
    <row r="597">
      <c r="D597" s="186" t="n"/>
    </row>
    <row r="598">
      <c r="D598" s="186" t="n"/>
    </row>
    <row r="599">
      <c r="D599" s="186" t="n"/>
    </row>
    <row r="600">
      <c r="D600" s="186" t="n"/>
    </row>
    <row r="601">
      <c r="D601" s="186" t="n"/>
    </row>
    <row r="602">
      <c r="D602" s="186" t="n"/>
    </row>
    <row r="603">
      <c r="D603" s="186" t="n"/>
    </row>
    <row r="604">
      <c r="D604" s="186" t="n"/>
    </row>
    <row r="605">
      <c r="D605" s="186" t="n"/>
    </row>
    <row r="606">
      <c r="D606" s="186" t="n"/>
    </row>
    <row r="607">
      <c r="D607" s="186" t="n"/>
    </row>
    <row r="608">
      <c r="D608" s="186" t="n"/>
    </row>
    <row r="609">
      <c r="D609" s="186" t="n"/>
    </row>
    <row r="610">
      <c r="D610" s="186" t="n"/>
    </row>
    <row r="611">
      <c r="D611" s="186" t="n"/>
    </row>
    <row r="612">
      <c r="D612" s="186" t="n"/>
    </row>
    <row r="613">
      <c r="D613" s="186" t="n"/>
    </row>
    <row r="614">
      <c r="D614" s="186" t="n"/>
    </row>
    <row r="615">
      <c r="D615" s="186" t="n"/>
    </row>
    <row r="616">
      <c r="D616" s="186" t="n"/>
    </row>
    <row r="617">
      <c r="D617" s="186" t="n"/>
    </row>
    <row r="618">
      <c r="D618" s="186" t="n"/>
    </row>
    <row r="619">
      <c r="D619" s="186" t="n"/>
    </row>
    <row r="620">
      <c r="D620" s="186" t="n"/>
    </row>
    <row r="621">
      <c r="D621" s="186" t="n"/>
    </row>
    <row r="622">
      <c r="D622" s="186" t="n"/>
    </row>
    <row r="623">
      <c r="D623" s="186" t="n"/>
    </row>
    <row r="624">
      <c r="D624" s="186" t="n"/>
    </row>
    <row r="625">
      <c r="D625" s="186" t="n"/>
    </row>
    <row r="626">
      <c r="D626" s="186" t="n"/>
    </row>
    <row r="627">
      <c r="D627" s="186" t="n"/>
    </row>
    <row r="628">
      <c r="D628" s="186" t="n"/>
    </row>
    <row r="629">
      <c r="D629" s="186" t="n"/>
    </row>
    <row r="630">
      <c r="D630" s="186" t="n"/>
    </row>
    <row r="631">
      <c r="D631" s="186" t="n"/>
    </row>
    <row r="632">
      <c r="D632" s="186" t="n"/>
    </row>
    <row r="633">
      <c r="D633" s="186" t="n"/>
    </row>
    <row r="634">
      <c r="D634" s="186" t="n"/>
    </row>
    <row r="635">
      <c r="D635" s="186" t="n"/>
    </row>
    <row r="636">
      <c r="D636" s="186" t="n"/>
    </row>
    <row r="637">
      <c r="D637" s="186" t="n"/>
    </row>
    <row r="638">
      <c r="D638" s="186" t="n"/>
    </row>
    <row r="639">
      <c r="D639" s="186" t="n"/>
    </row>
    <row r="640">
      <c r="D640" s="186" t="n"/>
    </row>
    <row r="641">
      <c r="D641" s="186" t="n"/>
    </row>
    <row r="642">
      <c r="D642" s="186" t="n"/>
    </row>
    <row r="643">
      <c r="D643" s="186" t="n"/>
    </row>
    <row r="644">
      <c r="D644" s="186" t="n"/>
    </row>
    <row r="645">
      <c r="D645" s="186" t="n"/>
    </row>
    <row r="646">
      <c r="D646" s="186" t="n"/>
    </row>
    <row r="647">
      <c r="D647" s="186" t="n"/>
    </row>
    <row r="648">
      <c r="D648" s="186" t="n"/>
    </row>
    <row r="649">
      <c r="D649" s="186" t="n"/>
    </row>
    <row r="650">
      <c r="D650" s="186" t="n"/>
    </row>
    <row r="651">
      <c r="D651" s="186" t="n"/>
    </row>
    <row r="652">
      <c r="D652" s="186" t="n"/>
    </row>
    <row r="653">
      <c r="D653" s="186" t="n"/>
    </row>
    <row r="654">
      <c r="D654" s="186" t="n"/>
    </row>
    <row r="655">
      <c r="D655" s="186" t="n"/>
    </row>
    <row r="656">
      <c r="D656" s="186" t="n"/>
    </row>
    <row r="657">
      <c r="D657" s="186" t="n"/>
    </row>
    <row r="658">
      <c r="D658" s="186" t="n"/>
    </row>
    <row r="659">
      <c r="D659" s="186" t="n"/>
    </row>
    <row r="660">
      <c r="D660" s="186" t="n"/>
    </row>
    <row r="661">
      <c r="D661" s="186" t="n"/>
    </row>
    <row r="662">
      <c r="D662" s="186" t="n"/>
    </row>
    <row r="663">
      <c r="D663" s="186" t="n"/>
    </row>
    <row r="664">
      <c r="D664" s="186" t="n"/>
    </row>
    <row r="665">
      <c r="D665" s="186" t="n"/>
    </row>
    <row r="666">
      <c r="D666" s="186" t="n"/>
    </row>
    <row r="667">
      <c r="D667" s="186" t="n"/>
    </row>
    <row r="668">
      <c r="D668" s="186" t="n"/>
    </row>
    <row r="669">
      <c r="D669" s="186" t="n"/>
    </row>
    <row r="670">
      <c r="D670" s="186" t="n"/>
    </row>
    <row r="671">
      <c r="D671" s="186" t="n"/>
    </row>
    <row r="672">
      <c r="D672" s="186" t="n"/>
    </row>
    <row r="673">
      <c r="D673" s="186" t="n"/>
    </row>
    <row r="674">
      <c r="D674" s="186" t="n"/>
    </row>
    <row r="675">
      <c r="D675" s="186" t="n"/>
    </row>
    <row r="676">
      <c r="D676" s="186" t="n"/>
    </row>
    <row r="677">
      <c r="D677" s="186" t="n"/>
    </row>
    <row r="678">
      <c r="D678" s="186" t="n"/>
    </row>
    <row r="679">
      <c r="D679" s="186" t="n"/>
    </row>
    <row r="680">
      <c r="D680" s="186" t="n"/>
    </row>
    <row r="681">
      <c r="D681" s="186" t="n"/>
    </row>
    <row r="682">
      <c r="D682" s="186" t="n"/>
    </row>
    <row r="683">
      <c r="D683" s="186" t="n"/>
    </row>
    <row r="684">
      <c r="D684" s="186" t="n"/>
    </row>
    <row r="685">
      <c r="D685" s="186" t="n"/>
    </row>
    <row r="686">
      <c r="D686" s="186" t="n"/>
    </row>
    <row r="687">
      <c r="D687" s="186" t="n"/>
    </row>
    <row r="688">
      <c r="D688" s="186" t="n"/>
    </row>
    <row r="689">
      <c r="D689" s="186" t="n"/>
    </row>
    <row r="690">
      <c r="D690" s="186" t="n"/>
    </row>
    <row r="691">
      <c r="D691" s="186" t="n"/>
    </row>
    <row r="692">
      <c r="D692" s="186" t="n"/>
    </row>
    <row r="693">
      <c r="D693" s="186" t="n"/>
    </row>
    <row r="694">
      <c r="D694" s="186" t="n"/>
    </row>
    <row r="695">
      <c r="D695" s="186" t="n"/>
    </row>
    <row r="696">
      <c r="D696" s="186" t="n"/>
    </row>
    <row r="697">
      <c r="D697" s="186" t="n"/>
    </row>
    <row r="698">
      <c r="D698" s="186" t="n"/>
    </row>
    <row r="699">
      <c r="D699" s="186" t="n"/>
    </row>
    <row r="700">
      <c r="D700" s="186" t="n"/>
    </row>
    <row r="701">
      <c r="D701" s="186" t="n"/>
    </row>
    <row r="702">
      <c r="D702" s="186" t="n"/>
    </row>
    <row r="703">
      <c r="D703" s="186" t="n"/>
    </row>
    <row r="704">
      <c r="D704" s="186" t="n"/>
    </row>
    <row r="705">
      <c r="D705" s="186" t="n"/>
    </row>
    <row r="706">
      <c r="D706" s="186" t="n"/>
    </row>
    <row r="707">
      <c r="D707" s="186" t="n"/>
    </row>
    <row r="708">
      <c r="D708" s="186" t="n"/>
    </row>
    <row r="709">
      <c r="D709" s="186" t="n"/>
    </row>
    <row r="710">
      <c r="D710" s="186" t="n"/>
    </row>
    <row r="711">
      <c r="D711" s="186" t="n"/>
    </row>
    <row r="712">
      <c r="D712" s="186" t="n"/>
    </row>
    <row r="713">
      <c r="D713" s="186" t="n"/>
    </row>
    <row r="714">
      <c r="D714" s="186" t="n"/>
    </row>
    <row r="715">
      <c r="D715" s="186" t="n"/>
    </row>
    <row r="716">
      <c r="D716" s="186" t="n"/>
    </row>
    <row r="717">
      <c r="D717" s="186" t="n"/>
    </row>
    <row r="718">
      <c r="D718" s="186" t="n"/>
    </row>
    <row r="719">
      <c r="D719" s="186" t="n"/>
    </row>
    <row r="720">
      <c r="D720" s="186" t="n"/>
    </row>
    <row r="721">
      <c r="D721" s="186" t="n"/>
    </row>
    <row r="722">
      <c r="D722" s="186" t="n"/>
    </row>
    <row r="723">
      <c r="D723" s="186" t="n"/>
    </row>
    <row r="724">
      <c r="D724" s="186" t="n"/>
    </row>
    <row r="725">
      <c r="D725" s="186" t="n"/>
    </row>
    <row r="726">
      <c r="D726" s="186" t="n"/>
    </row>
    <row r="727">
      <c r="D727" s="186" t="n"/>
    </row>
    <row r="728">
      <c r="D728" s="186" t="n"/>
    </row>
    <row r="729">
      <c r="D729" s="186" t="n"/>
    </row>
    <row r="730">
      <c r="D730" s="186" t="n"/>
    </row>
    <row r="731">
      <c r="D731" s="186" t="n"/>
    </row>
    <row r="732">
      <c r="D732" s="186" t="n"/>
    </row>
    <row r="733">
      <c r="D733" s="186" t="n"/>
    </row>
    <row r="734">
      <c r="D734" s="186" t="n"/>
    </row>
    <row r="735">
      <c r="D735" s="186" t="n"/>
    </row>
    <row r="736">
      <c r="D736" s="186" t="n"/>
    </row>
    <row r="737">
      <c r="D737" s="186" t="n"/>
    </row>
    <row r="738">
      <c r="D738" s="186" t="n"/>
    </row>
    <row r="739">
      <c r="D739" s="186" t="n"/>
    </row>
    <row r="740">
      <c r="D740" s="186" t="n"/>
    </row>
    <row r="741">
      <c r="D741" s="186" t="n"/>
    </row>
    <row r="742">
      <c r="D742" s="186" t="n"/>
    </row>
    <row r="743">
      <c r="D743" s="186" t="n"/>
    </row>
    <row r="744">
      <c r="D744" s="186" t="n"/>
    </row>
    <row r="745">
      <c r="D745" s="186" t="n"/>
    </row>
    <row r="746">
      <c r="D746" s="186" t="n"/>
    </row>
    <row r="747">
      <c r="D747" s="186" t="n"/>
    </row>
    <row r="748">
      <c r="D748" s="186" t="n"/>
    </row>
    <row r="749">
      <c r="D749" s="186" t="n"/>
    </row>
    <row r="750">
      <c r="D750" s="186" t="n"/>
    </row>
    <row r="751">
      <c r="D751" s="186" t="n"/>
    </row>
    <row r="752">
      <c r="D752" s="186" t="n"/>
    </row>
    <row r="753">
      <c r="D753" s="186" t="n"/>
    </row>
    <row r="754">
      <c r="D754" s="186" t="n"/>
    </row>
    <row r="755">
      <c r="D755" s="186" t="n"/>
    </row>
    <row r="756">
      <c r="D756" s="186" t="n"/>
    </row>
    <row r="757">
      <c r="D757" s="186" t="n"/>
    </row>
    <row r="758">
      <c r="D758" s="186" t="n"/>
    </row>
    <row r="759">
      <c r="D759" s="186" t="n"/>
    </row>
    <row r="760">
      <c r="D760" s="186" t="n"/>
    </row>
    <row r="761">
      <c r="D761" s="186" t="n"/>
    </row>
    <row r="762">
      <c r="D762" s="186" t="n"/>
    </row>
    <row r="763">
      <c r="D763" s="186" t="n"/>
    </row>
    <row r="764">
      <c r="D764" s="186" t="n"/>
    </row>
    <row r="765">
      <c r="D765" s="186" t="n"/>
    </row>
    <row r="766">
      <c r="D766" s="186" t="n"/>
    </row>
    <row r="767">
      <c r="D767" s="186" t="n"/>
    </row>
    <row r="768">
      <c r="D768" s="186" t="n"/>
    </row>
    <row r="769">
      <c r="D769" s="186" t="n"/>
    </row>
    <row r="770">
      <c r="D770" s="186" t="n"/>
    </row>
    <row r="771">
      <c r="D771" s="186" t="n"/>
    </row>
    <row r="772">
      <c r="D772" s="186" t="n"/>
    </row>
    <row r="773">
      <c r="D773" s="186" t="n"/>
    </row>
    <row r="774">
      <c r="D774" s="186" t="n"/>
    </row>
    <row r="775">
      <c r="D775" s="186" t="n"/>
    </row>
    <row r="776">
      <c r="D776" s="186" t="n"/>
    </row>
    <row r="777">
      <c r="D777" s="186" t="n"/>
    </row>
    <row r="778">
      <c r="D778" s="186" t="n"/>
    </row>
    <row r="779">
      <c r="D779" s="186" t="n"/>
    </row>
    <row r="780">
      <c r="D780" s="186" t="n"/>
    </row>
    <row r="781">
      <c r="D781" s="186" t="n"/>
    </row>
    <row r="782">
      <c r="D782" s="186" t="n"/>
    </row>
    <row r="783">
      <c r="D783" s="186" t="n"/>
    </row>
    <row r="784">
      <c r="D784" s="186" t="n"/>
    </row>
    <row r="785">
      <c r="D785" s="186" t="n"/>
    </row>
    <row r="786">
      <c r="D786" s="186" t="n"/>
    </row>
    <row r="787">
      <c r="D787" s="186" t="n"/>
    </row>
    <row r="788">
      <c r="D788" s="186" t="n"/>
    </row>
    <row r="789">
      <c r="D789" s="186" t="n"/>
    </row>
    <row r="790">
      <c r="D790" s="186" t="n"/>
    </row>
    <row r="791">
      <c r="D791" s="186" t="n"/>
    </row>
    <row r="792">
      <c r="D792" s="186" t="n"/>
    </row>
    <row r="793">
      <c r="D793" s="186" t="n"/>
    </row>
    <row r="794">
      <c r="D794" s="186" t="n"/>
    </row>
    <row r="795">
      <c r="D795" s="186" t="n"/>
    </row>
    <row r="796">
      <c r="D796" s="186" t="n"/>
    </row>
    <row r="797">
      <c r="D797" s="186" t="n"/>
    </row>
    <row r="798">
      <c r="D798" s="186" t="n"/>
    </row>
    <row r="799">
      <c r="D799" s="186" t="n"/>
    </row>
    <row r="800">
      <c r="D800" s="186" t="n"/>
    </row>
    <row r="801">
      <c r="D801" s="186" t="n"/>
    </row>
    <row r="802">
      <c r="D802" s="186" t="n"/>
    </row>
    <row r="803">
      <c r="D803" s="186" t="n"/>
    </row>
    <row r="804">
      <c r="D804" s="186" t="n"/>
    </row>
    <row r="805">
      <c r="D805" s="186" t="n"/>
    </row>
    <row r="806">
      <c r="D806" s="186" t="n"/>
    </row>
    <row r="807">
      <c r="D807" s="186" t="n"/>
    </row>
    <row r="808">
      <c r="D808" s="186" t="n"/>
    </row>
    <row r="809">
      <c r="D809" s="186" t="n"/>
    </row>
    <row r="810">
      <c r="D810" s="186" t="n"/>
    </row>
    <row r="811">
      <c r="D811" s="186" t="n"/>
    </row>
    <row r="812">
      <c r="D812" s="186" t="n"/>
    </row>
    <row r="813">
      <c r="D813" s="186" t="n"/>
    </row>
    <row r="814">
      <c r="D814" s="186" t="n"/>
    </row>
    <row r="815">
      <c r="D815" s="186" t="n"/>
    </row>
    <row r="816">
      <c r="D816" s="186" t="n"/>
    </row>
    <row r="817">
      <c r="D817" s="186" t="n"/>
    </row>
    <row r="818">
      <c r="D818" s="186" t="n"/>
    </row>
    <row r="819">
      <c r="D819" s="186" t="n"/>
    </row>
    <row r="820">
      <c r="D820" s="186" t="n"/>
    </row>
    <row r="821">
      <c r="D821" s="186" t="n"/>
    </row>
    <row r="822">
      <c r="D822" s="186" t="n"/>
    </row>
    <row r="823">
      <c r="D823" s="186" t="n"/>
    </row>
    <row r="824">
      <c r="D824" s="186" t="n"/>
    </row>
    <row r="825">
      <c r="D825" s="186" t="n"/>
    </row>
    <row r="826">
      <c r="D826" s="186" t="n"/>
    </row>
    <row r="827">
      <c r="D827" s="186" t="n"/>
    </row>
    <row r="828">
      <c r="D828" s="186" t="n"/>
    </row>
    <row r="829">
      <c r="D829" s="186" t="n"/>
    </row>
    <row r="830">
      <c r="D830" s="186" t="n"/>
    </row>
    <row r="831">
      <c r="D831" s="186" t="n"/>
    </row>
    <row r="832">
      <c r="D832" s="186" t="n"/>
    </row>
    <row r="833">
      <c r="D833" s="186" t="n"/>
    </row>
    <row r="834">
      <c r="D834" s="186" t="n"/>
    </row>
    <row r="835">
      <c r="D835" s="186" t="n"/>
    </row>
    <row r="836">
      <c r="D836" s="186" t="n"/>
    </row>
    <row r="837">
      <c r="D837" s="186" t="n"/>
    </row>
    <row r="838">
      <c r="D838" s="186" t="n"/>
    </row>
    <row r="839">
      <c r="D839" s="186" t="n"/>
    </row>
    <row r="840">
      <c r="D840" s="186" t="n"/>
    </row>
    <row r="841">
      <c r="D841" s="186" t="n"/>
    </row>
    <row r="842">
      <c r="D842" s="186" t="n"/>
    </row>
    <row r="843">
      <c r="D843" s="186" t="n"/>
    </row>
    <row r="844">
      <c r="D844" s="186" t="n"/>
    </row>
    <row r="845">
      <c r="D845" s="186" t="n"/>
    </row>
    <row r="846">
      <c r="D846" s="186" t="n"/>
    </row>
    <row r="847">
      <c r="D847" s="186" t="n"/>
    </row>
    <row r="848">
      <c r="D848" s="186" t="n"/>
    </row>
    <row r="849">
      <c r="D849" s="186" t="n"/>
    </row>
    <row r="850">
      <c r="D850" s="186" t="n"/>
    </row>
    <row r="851">
      <c r="D851" s="186" t="n"/>
    </row>
    <row r="852">
      <c r="D852" s="186" t="n"/>
    </row>
    <row r="853">
      <c r="D853" s="186" t="n"/>
    </row>
    <row r="854">
      <c r="D854" s="186" t="n"/>
    </row>
    <row r="855">
      <c r="D855" s="186" t="n"/>
    </row>
    <row r="856">
      <c r="D856" s="186" t="n"/>
    </row>
    <row r="857">
      <c r="D857" s="186" t="n"/>
    </row>
    <row r="858">
      <c r="D858" s="186" t="n"/>
    </row>
    <row r="859">
      <c r="D859" s="186" t="n"/>
    </row>
    <row r="860">
      <c r="D860" s="186" t="n"/>
    </row>
    <row r="861">
      <c r="D861" s="186" t="n"/>
    </row>
    <row r="862">
      <c r="D862" s="186" t="n"/>
    </row>
    <row r="863">
      <c r="D863" s="186" t="n"/>
    </row>
    <row r="864">
      <c r="D864" s="186" t="n"/>
    </row>
    <row r="865">
      <c r="D865" s="186" t="n"/>
    </row>
    <row r="866">
      <c r="D866" s="186" t="n"/>
    </row>
    <row r="867">
      <c r="D867" s="186" t="n"/>
    </row>
    <row r="868">
      <c r="D868" s="186" t="n"/>
    </row>
    <row r="869">
      <c r="D869" s="186" t="n"/>
    </row>
    <row r="870">
      <c r="D870" s="186" t="n"/>
    </row>
    <row r="871">
      <c r="D871" s="186" t="n"/>
    </row>
    <row r="872">
      <c r="D872" s="186" t="n"/>
    </row>
    <row r="873">
      <c r="D873" s="186" t="n"/>
    </row>
    <row r="874">
      <c r="D874" s="186" t="n"/>
    </row>
    <row r="875">
      <c r="D875" s="186" t="n"/>
    </row>
    <row r="876">
      <c r="D876" s="186" t="n"/>
    </row>
    <row r="877">
      <c r="D877" s="186" t="n"/>
    </row>
    <row r="878">
      <c r="D878" s="186" t="n"/>
    </row>
    <row r="879">
      <c r="D879" s="186" t="n"/>
    </row>
    <row r="880">
      <c r="D880" s="186" t="n"/>
    </row>
    <row r="881">
      <c r="D881" s="186" t="n"/>
    </row>
    <row r="882">
      <c r="D882" s="186" t="n"/>
    </row>
    <row r="883">
      <c r="D883" s="186" t="n"/>
    </row>
    <row r="884">
      <c r="D884" s="186" t="n"/>
    </row>
    <row r="885">
      <c r="D885" s="186" t="n"/>
    </row>
    <row r="886">
      <c r="D886" s="186" t="n"/>
    </row>
    <row r="887">
      <c r="D887" s="186" t="n"/>
    </row>
    <row r="888">
      <c r="D888" s="186" t="n"/>
    </row>
    <row r="889">
      <c r="D889" s="186" t="n"/>
    </row>
    <row r="890">
      <c r="D890" s="186" t="n"/>
    </row>
    <row r="891">
      <c r="D891" s="186" t="n"/>
    </row>
    <row r="892">
      <c r="D892" s="186" t="n"/>
    </row>
    <row r="893">
      <c r="D893" s="186" t="n"/>
    </row>
    <row r="894">
      <c r="D894" s="186" t="n"/>
    </row>
    <row r="895">
      <c r="D895" s="186" t="n"/>
    </row>
    <row r="896">
      <c r="D896" s="186" t="n"/>
    </row>
    <row r="897">
      <c r="D897" s="186" t="n"/>
    </row>
    <row r="898">
      <c r="D898" s="186" t="n"/>
    </row>
    <row r="899">
      <c r="D899" s="186" t="n"/>
    </row>
    <row r="900">
      <c r="D900" s="186" t="n"/>
    </row>
    <row r="901">
      <c r="D901" s="186" t="n"/>
    </row>
    <row r="902">
      <c r="D902" s="186" t="n"/>
    </row>
    <row r="903">
      <c r="D903" s="186" t="n"/>
    </row>
    <row r="904">
      <c r="D904" s="186" t="n"/>
    </row>
    <row r="905">
      <c r="D905" s="186" t="n"/>
    </row>
    <row r="906">
      <c r="D906" s="186" t="n"/>
    </row>
    <row r="907">
      <c r="D907" s="186" t="n"/>
    </row>
    <row r="908">
      <c r="D908" s="186" t="n"/>
    </row>
    <row r="909">
      <c r="D909" s="186" t="n"/>
    </row>
    <row r="910">
      <c r="D910" s="186" t="n"/>
    </row>
    <row r="911">
      <c r="D911" s="186" t="n"/>
    </row>
    <row r="912">
      <c r="D912" s="186" t="n"/>
    </row>
    <row r="913">
      <c r="D913" s="186" t="n"/>
    </row>
    <row r="914">
      <c r="D914" s="186" t="n"/>
    </row>
    <row r="915">
      <c r="D915" s="186" t="n"/>
    </row>
    <row r="916">
      <c r="D916" s="186" t="n"/>
    </row>
    <row r="917">
      <c r="D917" s="186" t="n"/>
    </row>
    <row r="918">
      <c r="D918" s="186" t="n"/>
    </row>
    <row r="919">
      <c r="D919" s="186" t="n"/>
    </row>
    <row r="920">
      <c r="D920" s="186" t="n"/>
    </row>
    <row r="921">
      <c r="D921" s="186" t="n"/>
    </row>
    <row r="922">
      <c r="D922" s="186" t="n"/>
    </row>
    <row r="923">
      <c r="D923" s="186" t="n"/>
    </row>
    <row r="924">
      <c r="D924" s="186" t="n"/>
    </row>
    <row r="925">
      <c r="D925" s="186" t="n"/>
    </row>
    <row r="926">
      <c r="D926" s="186" t="n"/>
    </row>
    <row r="927">
      <c r="D927" s="186" t="n"/>
    </row>
    <row r="928">
      <c r="D928" s="186" t="n"/>
    </row>
    <row r="929">
      <c r="D929" s="186" t="n"/>
    </row>
    <row r="930">
      <c r="D930" s="186" t="n"/>
    </row>
    <row r="931">
      <c r="D931" s="186" t="n"/>
    </row>
    <row r="932">
      <c r="D932" s="186" t="n"/>
    </row>
    <row r="933">
      <c r="D933" s="186" t="n"/>
    </row>
    <row r="934">
      <c r="D934" s="186" t="n"/>
    </row>
    <row r="935">
      <c r="D935" s="186" t="n"/>
    </row>
    <row r="936">
      <c r="D936" s="186" t="n"/>
    </row>
    <row r="937">
      <c r="D937" s="186" t="n"/>
    </row>
    <row r="938">
      <c r="D938" s="186" t="n"/>
    </row>
    <row r="939">
      <c r="D939" s="186" t="n"/>
    </row>
    <row r="940">
      <c r="D940" s="186" t="n"/>
    </row>
    <row r="941">
      <c r="D941" s="186" t="n"/>
    </row>
    <row r="942">
      <c r="D942" s="186" t="n"/>
    </row>
    <row r="943">
      <c r="D943" s="186" t="n"/>
    </row>
    <row r="944">
      <c r="D944" s="186" t="n"/>
    </row>
    <row r="945">
      <c r="D945" s="186" t="n"/>
    </row>
    <row r="946">
      <c r="D946" s="186" t="n"/>
    </row>
    <row r="947">
      <c r="D947" s="186" t="n"/>
    </row>
    <row r="948">
      <c r="D948" s="186" t="n"/>
    </row>
    <row r="949">
      <c r="D949" s="186" t="n"/>
    </row>
    <row r="950">
      <c r="D950" s="186" t="n"/>
    </row>
    <row r="951">
      <c r="D951" s="186" t="n"/>
    </row>
    <row r="952">
      <c r="D952" s="186" t="n"/>
    </row>
    <row r="953">
      <c r="D953" s="186" t="n"/>
    </row>
    <row r="954">
      <c r="D954" s="186" t="n"/>
    </row>
    <row r="955">
      <c r="D955" s="186" t="n"/>
    </row>
    <row r="956">
      <c r="D956" s="186" t="n"/>
    </row>
    <row r="957">
      <c r="D957" s="186" t="n"/>
    </row>
    <row r="958">
      <c r="D958" s="186" t="n"/>
    </row>
    <row r="959">
      <c r="D959" s="186" t="n"/>
    </row>
    <row r="960">
      <c r="D960" s="186" t="n"/>
    </row>
    <row r="961">
      <c r="D961" s="186" t="n"/>
    </row>
    <row r="962">
      <c r="D962" s="186" t="n"/>
    </row>
    <row r="963">
      <c r="D963" s="186" t="n"/>
    </row>
    <row r="964">
      <c r="D964" s="186" t="n"/>
    </row>
    <row r="965">
      <c r="D965" s="186" t="n"/>
    </row>
    <row r="966">
      <c r="D966" s="186" t="n"/>
    </row>
    <row r="967">
      <c r="D967" s="186" t="n"/>
    </row>
    <row r="968">
      <c r="D968" s="186" t="n"/>
    </row>
    <row r="969">
      <c r="D969" s="186" t="n"/>
    </row>
    <row r="970">
      <c r="D970" s="186" t="n"/>
    </row>
    <row r="971">
      <c r="D971" s="186" t="n"/>
    </row>
    <row r="972">
      <c r="D972" s="186" t="n"/>
    </row>
    <row r="973">
      <c r="D973" s="186" t="n"/>
    </row>
    <row r="974">
      <c r="D974" s="186" t="n"/>
    </row>
    <row r="975">
      <c r="D975" s="186" t="n"/>
    </row>
    <row r="976">
      <c r="D976" s="186" t="n"/>
    </row>
    <row r="977">
      <c r="D977" s="186" t="n"/>
    </row>
    <row r="978">
      <c r="D978" s="186" t="n"/>
    </row>
    <row r="979">
      <c r="D979" s="186" t="n"/>
    </row>
    <row r="980">
      <c r="D980" s="186" t="n"/>
    </row>
    <row r="981">
      <c r="D981" s="186" t="n"/>
    </row>
    <row r="982">
      <c r="D982" s="186" t="n"/>
    </row>
    <row r="983">
      <c r="D983" s="186" t="n"/>
    </row>
    <row r="984">
      <c r="D984" s="186" t="n"/>
    </row>
    <row r="985">
      <c r="D985" s="186" t="n"/>
    </row>
    <row r="986">
      <c r="D986" s="186" t="n"/>
    </row>
    <row r="987">
      <c r="D987" s="186" t="n"/>
    </row>
    <row r="988">
      <c r="D988" s="186" t="n"/>
    </row>
    <row r="989">
      <c r="D989" s="186" t="n"/>
    </row>
    <row r="990">
      <c r="D990" s="186" t="n"/>
    </row>
    <row r="991">
      <c r="D991" s="186" t="n"/>
    </row>
    <row r="992">
      <c r="D992" s="186" t="n"/>
    </row>
    <row r="993">
      <c r="D993" s="186" t="n"/>
    </row>
    <row r="994">
      <c r="D994" s="186" t="n"/>
    </row>
    <row r="995">
      <c r="D995" s="186" t="n"/>
    </row>
    <row r="996">
      <c r="D996" s="186" t="n"/>
    </row>
    <row r="997">
      <c r="D997" s="186" t="n"/>
    </row>
    <row r="998">
      <c r="D998" s="186" t="n"/>
    </row>
    <row r="999">
      <c r="D999" s="186" t="n"/>
    </row>
    <row r="1000">
      <c r="D1000" s="186" t="n"/>
    </row>
  </sheetData>
  <dataValidations count="1">
    <dataValidation sqref="D2:D3" showDropDown="0" showInputMessage="0" showErrorMessage="0" allowBlank="1" type="list">
      <formula1>'Sources table'!$D$2:$D$76</formula1>
    </dataValidation>
  </dataValidations>
  <pageMargins left="0.75" right="0.75" top="1" bottom="1" header="0.5" footer="0.5"/>
</worksheet>
</file>

<file path=xl/worksheets/sheet40.xml><?xml version="1.0" encoding="utf-8"?>
<worksheet xmlns="http://schemas.openxmlformats.org/spreadsheetml/2006/main">
  <sheetPr>
    <tabColor rgb="FFD9E6E0"/>
    <outlinePr summaryBelow="0" summaryRight="0"/>
    <pageSetUpPr/>
  </sheetPr>
  <dimension ref="A1:D1000"/>
  <sheetViews>
    <sheetView workbookViewId="0">
      <selection activeCell="A1" sqref="A1"/>
    </sheetView>
  </sheetViews>
  <sheetFormatPr baseColWidth="8" defaultColWidth="12.63" defaultRowHeight="15" customHeight="1"/>
  <cols>
    <col width="17.13" customWidth="1" style="324" min="2" max="2"/>
  </cols>
  <sheetData>
    <row r="1">
      <c r="A1" s="121" t="inlineStr">
        <is>
          <t>id</t>
        </is>
      </c>
      <c r="B1" s="228" t="inlineStr">
        <is>
          <t>restoration_activity</t>
        </is>
      </c>
      <c r="C1" s="229" t="inlineStr">
        <is>
          <t>description</t>
        </is>
      </c>
      <c r="D1" s="121" t="inlineStr">
        <is>
          <t>source</t>
        </is>
      </c>
    </row>
    <row r="2">
      <c r="A2" s="183" t="n">
        <v>1</v>
      </c>
      <c r="B2" s="230" t="inlineStr">
        <is>
          <t>Planting</t>
        </is>
      </c>
      <c r="C2" s="231" t="inlineStr">
        <is>
          <t>Planting: Includes activities such as planting seeds, creating nurseries, and other efforts to regenerate vegetation in degraded ecosystems.</t>
        </is>
      </c>
      <c r="D2" s="126" t="n"/>
    </row>
    <row r="3">
      <c r="A3" s="183" t="n">
        <v>2</v>
      </c>
      <c r="B3" s="230" t="inlineStr">
        <is>
          <t>Hybrid</t>
        </is>
      </c>
      <c r="C3" s="231" t="inlineStr">
        <is>
          <t>Hybrid: Combines planting and hydrology techniques for a comprehensive restoration approach that addresses multiple ecosystem needs.</t>
        </is>
      </c>
      <c r="D3" s="126" t="n"/>
    </row>
    <row r="4">
      <c r="A4" s="183" t="n">
        <v>3</v>
      </c>
      <c r="B4" s="230" t="inlineStr">
        <is>
          <t>Hydrology</t>
        </is>
      </c>
      <c r="C4" s="231" t="inlineStr">
        <is>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is>
      </c>
      <c r="D4" s="126" t="n"/>
    </row>
    <row r="5">
      <c r="C5" s="152" t="n"/>
      <c r="D5" s="186" t="n"/>
    </row>
    <row r="6">
      <c r="C6" s="152" t="n"/>
      <c r="D6" s="186" t="n"/>
    </row>
    <row r="7">
      <c r="C7" s="152" t="n"/>
      <c r="D7" s="186" t="n"/>
    </row>
    <row r="8">
      <c r="C8" s="152" t="n"/>
      <c r="D8" s="186" t="n"/>
    </row>
    <row r="9">
      <c r="C9" s="152" t="n"/>
      <c r="D9" s="186" t="n"/>
    </row>
    <row r="10">
      <c r="C10" s="152" t="n"/>
      <c r="D10" s="186" t="n"/>
    </row>
    <row r="11">
      <c r="C11" s="152" t="n"/>
      <c r="D11" s="186" t="n"/>
    </row>
    <row r="12">
      <c r="C12" s="152" t="n"/>
      <c r="D12" s="186" t="n"/>
    </row>
    <row r="13">
      <c r="C13" s="152" t="n"/>
      <c r="D13" s="186" t="n"/>
    </row>
    <row r="14">
      <c r="C14" s="152" t="n"/>
      <c r="D14" s="186" t="n"/>
    </row>
    <row r="15">
      <c r="C15" s="152" t="n"/>
      <c r="D15" s="186" t="n"/>
    </row>
    <row r="16">
      <c r="C16" s="152" t="n"/>
      <c r="D16" s="186" t="n"/>
    </row>
    <row r="17">
      <c r="C17" s="152" t="n"/>
      <c r="D17" s="186" t="n"/>
    </row>
    <row r="18">
      <c r="C18" s="152" t="n"/>
      <c r="D18" s="186" t="n"/>
    </row>
    <row r="19">
      <c r="C19" s="152" t="n"/>
      <c r="D19" s="186" t="n"/>
    </row>
    <row r="20">
      <c r="C20" s="152" t="n"/>
      <c r="D20" s="186" t="n"/>
    </row>
    <row r="21">
      <c r="C21" s="152" t="n"/>
      <c r="D21" s="186" t="n"/>
    </row>
    <row r="22">
      <c r="C22" s="152" t="n"/>
      <c r="D22" s="186" t="n"/>
    </row>
    <row r="23">
      <c r="C23" s="152" t="n"/>
      <c r="D23" s="186" t="n"/>
    </row>
    <row r="24">
      <c r="C24" s="152" t="n"/>
      <c r="D24" s="186" t="n"/>
    </row>
    <row r="25">
      <c r="C25" s="152" t="n"/>
      <c r="D25" s="186" t="n"/>
    </row>
    <row r="26">
      <c r="C26" s="152" t="n"/>
      <c r="D26" s="186" t="n"/>
    </row>
    <row r="27">
      <c r="C27" s="152" t="n"/>
      <c r="D27" s="186" t="n"/>
    </row>
    <row r="28">
      <c r="C28" s="152" t="n"/>
      <c r="D28" s="186" t="n"/>
    </row>
    <row r="29">
      <c r="C29" s="152" t="n"/>
      <c r="D29" s="186" t="n"/>
    </row>
    <row r="30">
      <c r="C30" s="152" t="n"/>
      <c r="D30" s="186" t="n"/>
    </row>
    <row r="31">
      <c r="C31" s="152" t="n"/>
      <c r="D31" s="186" t="n"/>
    </row>
    <row r="32">
      <c r="C32" s="152" t="n"/>
      <c r="D32" s="186" t="n"/>
    </row>
    <row r="33">
      <c r="C33" s="152" t="n"/>
      <c r="D33" s="186" t="n"/>
    </row>
    <row r="34">
      <c r="C34" s="152" t="n"/>
      <c r="D34" s="186" t="n"/>
    </row>
    <row r="35">
      <c r="C35" s="152" t="n"/>
      <c r="D35" s="186" t="n"/>
    </row>
    <row r="36">
      <c r="C36" s="152" t="n"/>
      <c r="D36" s="186" t="n"/>
    </row>
    <row r="37">
      <c r="C37" s="152" t="n"/>
      <c r="D37" s="186" t="n"/>
    </row>
    <row r="38">
      <c r="C38" s="152" t="n"/>
      <c r="D38" s="186" t="n"/>
    </row>
    <row r="39">
      <c r="C39" s="152" t="n"/>
      <c r="D39" s="186" t="n"/>
    </row>
    <row r="40">
      <c r="C40" s="152" t="n"/>
      <c r="D40" s="186" t="n"/>
    </row>
    <row r="41">
      <c r="C41" s="152" t="n"/>
      <c r="D41" s="186" t="n"/>
    </row>
    <row r="42">
      <c r="C42" s="152" t="n"/>
      <c r="D42" s="186" t="n"/>
    </row>
    <row r="43">
      <c r="C43" s="152" t="n"/>
      <c r="D43" s="186" t="n"/>
    </row>
    <row r="44">
      <c r="C44" s="152" t="n"/>
      <c r="D44" s="186" t="n"/>
    </row>
    <row r="45">
      <c r="C45" s="152" t="n"/>
      <c r="D45" s="186" t="n"/>
    </row>
    <row r="46">
      <c r="C46" s="152" t="n"/>
      <c r="D46" s="186" t="n"/>
    </row>
    <row r="47">
      <c r="C47" s="152" t="n"/>
      <c r="D47" s="186" t="n"/>
    </row>
    <row r="48">
      <c r="C48" s="152" t="n"/>
      <c r="D48" s="186" t="n"/>
    </row>
    <row r="49">
      <c r="C49" s="152" t="n"/>
      <c r="D49" s="186" t="n"/>
    </row>
    <row r="50">
      <c r="C50" s="152" t="n"/>
      <c r="D50" s="186" t="n"/>
    </row>
    <row r="51">
      <c r="C51" s="152" t="n"/>
      <c r="D51" s="186" t="n"/>
    </row>
    <row r="52">
      <c r="C52" s="152" t="n"/>
      <c r="D52" s="186" t="n"/>
    </row>
    <row r="53">
      <c r="C53" s="152" t="n"/>
      <c r="D53" s="186" t="n"/>
    </row>
    <row r="54">
      <c r="C54" s="152" t="n"/>
      <c r="D54" s="186" t="n"/>
    </row>
    <row r="55">
      <c r="C55" s="152" t="n"/>
      <c r="D55" s="186" t="n"/>
    </row>
    <row r="56">
      <c r="C56" s="152" t="n"/>
      <c r="D56" s="186" t="n"/>
    </row>
    <row r="57">
      <c r="C57" s="152" t="n"/>
      <c r="D57" s="186" t="n"/>
    </row>
    <row r="58">
      <c r="C58" s="152" t="n"/>
      <c r="D58" s="186" t="n"/>
    </row>
    <row r="59">
      <c r="C59" s="152" t="n"/>
      <c r="D59" s="186" t="n"/>
    </row>
    <row r="60">
      <c r="C60" s="152" t="n"/>
      <c r="D60" s="186" t="n"/>
    </row>
    <row r="61">
      <c r="C61" s="152" t="n"/>
      <c r="D61" s="186" t="n"/>
    </row>
    <row r="62">
      <c r="C62" s="152" t="n"/>
      <c r="D62" s="186" t="n"/>
    </row>
    <row r="63">
      <c r="C63" s="152" t="n"/>
      <c r="D63" s="186" t="n"/>
    </row>
    <row r="64">
      <c r="C64" s="152" t="n"/>
      <c r="D64" s="186" t="n"/>
    </row>
    <row r="65">
      <c r="C65" s="152" t="n"/>
      <c r="D65" s="186" t="n"/>
    </row>
    <row r="66">
      <c r="C66" s="152" t="n"/>
      <c r="D66" s="186" t="n"/>
    </row>
    <row r="67">
      <c r="C67" s="152" t="n"/>
      <c r="D67" s="186" t="n"/>
    </row>
    <row r="68">
      <c r="C68" s="152" t="n"/>
      <c r="D68" s="186" t="n"/>
    </row>
    <row r="69">
      <c r="C69" s="152" t="n"/>
      <c r="D69" s="186" t="n"/>
    </row>
    <row r="70">
      <c r="C70" s="152" t="n"/>
      <c r="D70" s="186" t="n"/>
    </row>
    <row r="71">
      <c r="C71" s="152" t="n"/>
      <c r="D71" s="186" t="n"/>
    </row>
    <row r="72">
      <c r="C72" s="152" t="n"/>
      <c r="D72" s="186" t="n"/>
    </row>
    <row r="73">
      <c r="C73" s="152" t="n"/>
      <c r="D73" s="186" t="n"/>
    </row>
    <row r="74">
      <c r="C74" s="152" t="n"/>
      <c r="D74" s="186" t="n"/>
    </row>
    <row r="75">
      <c r="C75" s="152" t="n"/>
      <c r="D75" s="186" t="n"/>
    </row>
    <row r="76">
      <c r="C76" s="152" t="n"/>
      <c r="D76" s="186" t="n"/>
    </row>
    <row r="77">
      <c r="C77" s="152" t="n"/>
      <c r="D77" s="186" t="n"/>
    </row>
    <row r="78">
      <c r="C78" s="152" t="n"/>
      <c r="D78" s="186" t="n"/>
    </row>
    <row r="79">
      <c r="C79" s="152" t="n"/>
      <c r="D79" s="186" t="n"/>
    </row>
    <row r="80">
      <c r="C80" s="152" t="n"/>
      <c r="D80" s="186" t="n"/>
    </row>
    <row r="81">
      <c r="C81" s="152" t="n"/>
      <c r="D81" s="186" t="n"/>
    </row>
    <row r="82">
      <c r="C82" s="152" t="n"/>
      <c r="D82" s="186" t="n"/>
    </row>
    <row r="83">
      <c r="C83" s="152" t="n"/>
      <c r="D83" s="186" t="n"/>
    </row>
    <row r="84">
      <c r="C84" s="152" t="n"/>
      <c r="D84" s="186" t="n"/>
    </row>
    <row r="85">
      <c r="C85" s="152" t="n"/>
      <c r="D85" s="186" t="n"/>
    </row>
    <row r="86">
      <c r="C86" s="152" t="n"/>
      <c r="D86" s="186" t="n"/>
    </row>
    <row r="87">
      <c r="C87" s="152" t="n"/>
      <c r="D87" s="186" t="n"/>
    </row>
    <row r="88">
      <c r="C88" s="152" t="n"/>
      <c r="D88" s="186" t="n"/>
    </row>
    <row r="89">
      <c r="C89" s="152" t="n"/>
      <c r="D89" s="186" t="n"/>
    </row>
    <row r="90">
      <c r="C90" s="152" t="n"/>
      <c r="D90" s="186" t="n"/>
    </row>
    <row r="91">
      <c r="C91" s="152" t="n"/>
      <c r="D91" s="186" t="n"/>
    </row>
    <row r="92">
      <c r="C92" s="152" t="n"/>
      <c r="D92" s="186" t="n"/>
    </row>
    <row r="93">
      <c r="C93" s="152" t="n"/>
      <c r="D93" s="186" t="n"/>
    </row>
    <row r="94">
      <c r="C94" s="152" t="n"/>
      <c r="D94" s="186" t="n"/>
    </row>
    <row r="95">
      <c r="C95" s="152" t="n"/>
      <c r="D95" s="186" t="n"/>
    </row>
    <row r="96">
      <c r="C96" s="152" t="n"/>
      <c r="D96" s="186" t="n"/>
    </row>
    <row r="97">
      <c r="C97" s="152" t="n"/>
      <c r="D97" s="186" t="n"/>
    </row>
    <row r="98">
      <c r="C98" s="152" t="n"/>
      <c r="D98" s="186" t="n"/>
    </row>
    <row r="99">
      <c r="C99" s="152" t="n"/>
      <c r="D99" s="186" t="n"/>
    </row>
    <row r="100">
      <c r="C100" s="152" t="n"/>
      <c r="D100" s="186" t="n"/>
    </row>
    <row r="101">
      <c r="C101" s="152" t="n"/>
      <c r="D101" s="186" t="n"/>
    </row>
    <row r="102">
      <c r="C102" s="152" t="n"/>
      <c r="D102" s="186" t="n"/>
    </row>
    <row r="103">
      <c r="C103" s="152" t="n"/>
      <c r="D103" s="186" t="n"/>
    </row>
    <row r="104">
      <c r="C104" s="152" t="n"/>
      <c r="D104" s="186" t="n"/>
    </row>
    <row r="105">
      <c r="C105" s="152" t="n"/>
      <c r="D105" s="186" t="n"/>
    </row>
    <row r="106">
      <c r="C106" s="152" t="n"/>
      <c r="D106" s="186" t="n"/>
    </row>
    <row r="107">
      <c r="C107" s="152" t="n"/>
      <c r="D107" s="186" t="n"/>
    </row>
    <row r="108">
      <c r="C108" s="152" t="n"/>
      <c r="D108" s="186" t="n"/>
    </row>
    <row r="109">
      <c r="C109" s="152" t="n"/>
      <c r="D109" s="186" t="n"/>
    </row>
    <row r="110">
      <c r="C110" s="152" t="n"/>
      <c r="D110" s="186" t="n"/>
    </row>
    <row r="111">
      <c r="C111" s="152" t="n"/>
      <c r="D111" s="186" t="n"/>
    </row>
    <row r="112">
      <c r="C112" s="152" t="n"/>
      <c r="D112" s="186" t="n"/>
    </row>
    <row r="113">
      <c r="C113" s="152" t="n"/>
      <c r="D113" s="186" t="n"/>
    </row>
    <row r="114">
      <c r="C114" s="152" t="n"/>
      <c r="D114" s="186" t="n"/>
    </row>
    <row r="115">
      <c r="C115" s="152" t="n"/>
      <c r="D115" s="186" t="n"/>
    </row>
    <row r="116">
      <c r="C116" s="152" t="n"/>
      <c r="D116" s="186" t="n"/>
    </row>
    <row r="117">
      <c r="C117" s="152" t="n"/>
      <c r="D117" s="186" t="n"/>
    </row>
    <row r="118">
      <c r="C118" s="152" t="n"/>
      <c r="D118" s="186" t="n"/>
    </row>
    <row r="119">
      <c r="C119" s="152" t="n"/>
      <c r="D119" s="186" t="n"/>
    </row>
    <row r="120">
      <c r="C120" s="152" t="n"/>
      <c r="D120" s="186" t="n"/>
    </row>
    <row r="121">
      <c r="C121" s="152" t="n"/>
      <c r="D121" s="186" t="n"/>
    </row>
    <row r="122">
      <c r="C122" s="152" t="n"/>
      <c r="D122" s="186" t="n"/>
    </row>
    <row r="123">
      <c r="C123" s="152" t="n"/>
      <c r="D123" s="186" t="n"/>
    </row>
    <row r="124">
      <c r="C124" s="152" t="n"/>
      <c r="D124" s="186" t="n"/>
    </row>
    <row r="125">
      <c r="C125" s="152" t="n"/>
      <c r="D125" s="186" t="n"/>
    </row>
    <row r="126">
      <c r="C126" s="152" t="n"/>
      <c r="D126" s="186" t="n"/>
    </row>
    <row r="127">
      <c r="C127" s="152" t="n"/>
      <c r="D127" s="186" t="n"/>
    </row>
    <row r="128">
      <c r="C128" s="152" t="n"/>
      <c r="D128" s="186" t="n"/>
    </row>
    <row r="129">
      <c r="C129" s="152" t="n"/>
      <c r="D129" s="186" t="n"/>
    </row>
    <row r="130">
      <c r="C130" s="152" t="n"/>
      <c r="D130" s="186" t="n"/>
    </row>
    <row r="131">
      <c r="C131" s="152" t="n"/>
      <c r="D131" s="186" t="n"/>
    </row>
    <row r="132">
      <c r="C132" s="152" t="n"/>
      <c r="D132" s="186" t="n"/>
    </row>
    <row r="133">
      <c r="C133" s="152" t="n"/>
      <c r="D133" s="186" t="n"/>
    </row>
    <row r="134">
      <c r="C134" s="152" t="n"/>
      <c r="D134" s="186" t="n"/>
    </row>
    <row r="135">
      <c r="C135" s="152" t="n"/>
      <c r="D135" s="186" t="n"/>
    </row>
    <row r="136">
      <c r="C136" s="152" t="n"/>
      <c r="D136" s="186" t="n"/>
    </row>
    <row r="137">
      <c r="C137" s="152" t="n"/>
      <c r="D137" s="186" t="n"/>
    </row>
    <row r="138">
      <c r="C138" s="152" t="n"/>
      <c r="D138" s="186" t="n"/>
    </row>
    <row r="139">
      <c r="C139" s="152" t="n"/>
      <c r="D139" s="186" t="n"/>
    </row>
    <row r="140">
      <c r="C140" s="152" t="n"/>
      <c r="D140" s="186" t="n"/>
    </row>
    <row r="141">
      <c r="C141" s="152" t="n"/>
      <c r="D141" s="186" t="n"/>
    </row>
    <row r="142">
      <c r="C142" s="152" t="n"/>
      <c r="D142" s="186" t="n"/>
    </row>
    <row r="143">
      <c r="C143" s="152" t="n"/>
      <c r="D143" s="186" t="n"/>
    </row>
    <row r="144">
      <c r="C144" s="152" t="n"/>
      <c r="D144" s="186" t="n"/>
    </row>
    <row r="145">
      <c r="C145" s="152" t="n"/>
      <c r="D145" s="186" t="n"/>
    </row>
    <row r="146">
      <c r="C146" s="152" t="n"/>
      <c r="D146" s="186" t="n"/>
    </row>
    <row r="147">
      <c r="C147" s="152" t="n"/>
      <c r="D147" s="186" t="n"/>
    </row>
    <row r="148">
      <c r="C148" s="152" t="n"/>
      <c r="D148" s="186" t="n"/>
    </row>
    <row r="149">
      <c r="C149" s="152" t="n"/>
      <c r="D149" s="186" t="n"/>
    </row>
    <row r="150">
      <c r="C150" s="152" t="n"/>
      <c r="D150" s="186" t="n"/>
    </row>
    <row r="151">
      <c r="C151" s="152" t="n"/>
      <c r="D151" s="186" t="n"/>
    </row>
    <row r="152">
      <c r="C152" s="152" t="n"/>
      <c r="D152" s="186" t="n"/>
    </row>
    <row r="153">
      <c r="C153" s="152" t="n"/>
      <c r="D153" s="186" t="n"/>
    </row>
    <row r="154">
      <c r="C154" s="152" t="n"/>
      <c r="D154" s="186" t="n"/>
    </row>
    <row r="155">
      <c r="C155" s="152" t="n"/>
      <c r="D155" s="186" t="n"/>
    </row>
    <row r="156">
      <c r="C156" s="152" t="n"/>
      <c r="D156" s="186" t="n"/>
    </row>
    <row r="157">
      <c r="C157" s="152" t="n"/>
      <c r="D157" s="186" t="n"/>
    </row>
    <row r="158">
      <c r="C158" s="152" t="n"/>
      <c r="D158" s="186" t="n"/>
    </row>
    <row r="159">
      <c r="C159" s="152" t="n"/>
      <c r="D159" s="186" t="n"/>
    </row>
    <row r="160">
      <c r="C160" s="152" t="n"/>
      <c r="D160" s="186" t="n"/>
    </row>
    <row r="161">
      <c r="C161" s="152" t="n"/>
      <c r="D161" s="186" t="n"/>
    </row>
    <row r="162">
      <c r="C162" s="152" t="n"/>
      <c r="D162" s="186" t="n"/>
    </row>
    <row r="163">
      <c r="C163" s="152" t="n"/>
      <c r="D163" s="186" t="n"/>
    </row>
    <row r="164">
      <c r="C164" s="152" t="n"/>
      <c r="D164" s="186" t="n"/>
    </row>
    <row r="165">
      <c r="C165" s="152" t="n"/>
      <c r="D165" s="186" t="n"/>
    </row>
    <row r="166">
      <c r="C166" s="152" t="n"/>
      <c r="D166" s="186" t="n"/>
    </row>
    <row r="167">
      <c r="C167" s="152" t="n"/>
      <c r="D167" s="186" t="n"/>
    </row>
    <row r="168">
      <c r="C168" s="152" t="n"/>
      <c r="D168" s="186" t="n"/>
    </row>
    <row r="169">
      <c r="C169" s="152" t="n"/>
      <c r="D169" s="186" t="n"/>
    </row>
    <row r="170">
      <c r="C170" s="152" t="n"/>
      <c r="D170" s="186" t="n"/>
    </row>
    <row r="171">
      <c r="C171" s="152" t="n"/>
      <c r="D171" s="186" t="n"/>
    </row>
    <row r="172">
      <c r="C172" s="152" t="n"/>
      <c r="D172" s="186" t="n"/>
    </row>
    <row r="173">
      <c r="C173" s="152" t="n"/>
      <c r="D173" s="186" t="n"/>
    </row>
    <row r="174">
      <c r="C174" s="152" t="n"/>
      <c r="D174" s="186" t="n"/>
    </row>
    <row r="175">
      <c r="C175" s="152" t="n"/>
      <c r="D175" s="186" t="n"/>
    </row>
    <row r="176">
      <c r="C176" s="152" t="n"/>
      <c r="D176" s="186" t="n"/>
    </row>
    <row r="177">
      <c r="C177" s="152" t="n"/>
      <c r="D177" s="186" t="n"/>
    </row>
    <row r="178">
      <c r="C178" s="152" t="n"/>
      <c r="D178" s="186" t="n"/>
    </row>
    <row r="179">
      <c r="C179" s="152" t="n"/>
      <c r="D179" s="186" t="n"/>
    </row>
    <row r="180">
      <c r="C180" s="152" t="n"/>
      <c r="D180" s="186" t="n"/>
    </row>
    <row r="181">
      <c r="C181" s="152" t="n"/>
      <c r="D181" s="186" t="n"/>
    </row>
    <row r="182">
      <c r="C182" s="152" t="n"/>
      <c r="D182" s="186" t="n"/>
    </row>
    <row r="183">
      <c r="C183" s="152" t="n"/>
      <c r="D183" s="186" t="n"/>
    </row>
    <row r="184">
      <c r="C184" s="152" t="n"/>
      <c r="D184" s="186" t="n"/>
    </row>
    <row r="185">
      <c r="C185" s="152" t="n"/>
      <c r="D185" s="186" t="n"/>
    </row>
    <row r="186">
      <c r="C186" s="152" t="n"/>
      <c r="D186" s="186" t="n"/>
    </row>
    <row r="187">
      <c r="C187" s="152" t="n"/>
      <c r="D187" s="186" t="n"/>
    </row>
    <row r="188">
      <c r="C188" s="152" t="n"/>
      <c r="D188" s="186" t="n"/>
    </row>
    <row r="189">
      <c r="C189" s="152" t="n"/>
      <c r="D189" s="186" t="n"/>
    </row>
    <row r="190">
      <c r="C190" s="152" t="n"/>
      <c r="D190" s="186" t="n"/>
    </row>
    <row r="191">
      <c r="C191" s="152" t="n"/>
      <c r="D191" s="186" t="n"/>
    </row>
    <row r="192">
      <c r="C192" s="152" t="n"/>
      <c r="D192" s="186" t="n"/>
    </row>
    <row r="193">
      <c r="C193" s="152" t="n"/>
      <c r="D193" s="186" t="n"/>
    </row>
    <row r="194">
      <c r="C194" s="152" t="n"/>
      <c r="D194" s="186" t="n"/>
    </row>
    <row r="195">
      <c r="C195" s="152" t="n"/>
      <c r="D195" s="186" t="n"/>
    </row>
    <row r="196">
      <c r="C196" s="152" t="n"/>
      <c r="D196" s="186" t="n"/>
    </row>
    <row r="197">
      <c r="C197" s="152" t="n"/>
      <c r="D197" s="186" t="n"/>
    </row>
    <row r="198">
      <c r="C198" s="152" t="n"/>
      <c r="D198" s="186" t="n"/>
    </row>
    <row r="199">
      <c r="C199" s="152" t="n"/>
      <c r="D199" s="186" t="n"/>
    </row>
    <row r="200">
      <c r="C200" s="152" t="n"/>
      <c r="D200" s="186" t="n"/>
    </row>
    <row r="201">
      <c r="C201" s="152" t="n"/>
      <c r="D201" s="186" t="n"/>
    </row>
    <row r="202">
      <c r="C202" s="152" t="n"/>
      <c r="D202" s="186" t="n"/>
    </row>
    <row r="203">
      <c r="C203" s="152" t="n"/>
      <c r="D203" s="186" t="n"/>
    </row>
    <row r="204">
      <c r="C204" s="152" t="n"/>
      <c r="D204" s="186" t="n"/>
    </row>
    <row r="205">
      <c r="C205" s="152" t="n"/>
      <c r="D205" s="186" t="n"/>
    </row>
    <row r="206">
      <c r="C206" s="152" t="n"/>
      <c r="D206" s="186" t="n"/>
    </row>
    <row r="207">
      <c r="C207" s="152" t="n"/>
      <c r="D207" s="186" t="n"/>
    </row>
    <row r="208">
      <c r="C208" s="152" t="n"/>
      <c r="D208" s="186" t="n"/>
    </row>
    <row r="209">
      <c r="C209" s="152" t="n"/>
      <c r="D209" s="186" t="n"/>
    </row>
    <row r="210">
      <c r="C210" s="152" t="n"/>
      <c r="D210" s="186" t="n"/>
    </row>
    <row r="211">
      <c r="C211" s="152" t="n"/>
      <c r="D211" s="186" t="n"/>
    </row>
    <row r="212">
      <c r="C212" s="152" t="n"/>
      <c r="D212" s="186" t="n"/>
    </row>
    <row r="213">
      <c r="C213" s="152" t="n"/>
      <c r="D213" s="186" t="n"/>
    </row>
    <row r="214">
      <c r="C214" s="152" t="n"/>
      <c r="D214" s="186" t="n"/>
    </row>
    <row r="215">
      <c r="C215" s="152" t="n"/>
      <c r="D215" s="186" t="n"/>
    </row>
    <row r="216">
      <c r="C216" s="152" t="n"/>
      <c r="D216" s="186" t="n"/>
    </row>
    <row r="217">
      <c r="C217" s="152" t="n"/>
      <c r="D217" s="186" t="n"/>
    </row>
    <row r="218">
      <c r="C218" s="152" t="n"/>
      <c r="D218" s="186" t="n"/>
    </row>
    <row r="219">
      <c r="C219" s="152" t="n"/>
      <c r="D219" s="186" t="n"/>
    </row>
    <row r="220">
      <c r="C220" s="152" t="n"/>
      <c r="D220" s="186" t="n"/>
    </row>
    <row r="221">
      <c r="C221" s="152" t="n"/>
      <c r="D221" s="186" t="n"/>
    </row>
    <row r="222">
      <c r="C222" s="152" t="n"/>
      <c r="D222" s="186" t="n"/>
    </row>
    <row r="223">
      <c r="C223" s="152" t="n"/>
      <c r="D223" s="186" t="n"/>
    </row>
    <row r="224">
      <c r="C224" s="152" t="n"/>
      <c r="D224" s="186" t="n"/>
    </row>
    <row r="225">
      <c r="C225" s="152" t="n"/>
      <c r="D225" s="186" t="n"/>
    </row>
    <row r="226">
      <c r="C226" s="152" t="n"/>
      <c r="D226" s="186" t="n"/>
    </row>
    <row r="227">
      <c r="C227" s="152" t="n"/>
      <c r="D227" s="186" t="n"/>
    </row>
    <row r="228">
      <c r="C228" s="152" t="n"/>
      <c r="D228" s="186" t="n"/>
    </row>
    <row r="229">
      <c r="C229" s="152" t="n"/>
      <c r="D229" s="186" t="n"/>
    </row>
    <row r="230">
      <c r="C230" s="152" t="n"/>
      <c r="D230" s="186" t="n"/>
    </row>
    <row r="231">
      <c r="C231" s="152" t="n"/>
      <c r="D231" s="186" t="n"/>
    </row>
    <row r="232">
      <c r="C232" s="152" t="n"/>
      <c r="D232" s="186" t="n"/>
    </row>
    <row r="233">
      <c r="C233" s="152" t="n"/>
      <c r="D233" s="186" t="n"/>
    </row>
    <row r="234">
      <c r="C234" s="152" t="n"/>
      <c r="D234" s="186" t="n"/>
    </row>
    <row r="235">
      <c r="C235" s="152" t="n"/>
      <c r="D235" s="186" t="n"/>
    </row>
    <row r="236">
      <c r="C236" s="152" t="n"/>
      <c r="D236" s="186" t="n"/>
    </row>
    <row r="237">
      <c r="C237" s="152" t="n"/>
      <c r="D237" s="186" t="n"/>
    </row>
    <row r="238">
      <c r="C238" s="152" t="n"/>
      <c r="D238" s="186" t="n"/>
    </row>
    <row r="239">
      <c r="C239" s="152" t="n"/>
      <c r="D239" s="186" t="n"/>
    </row>
    <row r="240">
      <c r="C240" s="152" t="n"/>
      <c r="D240" s="186" t="n"/>
    </row>
    <row r="241">
      <c r="C241" s="152" t="n"/>
      <c r="D241" s="186" t="n"/>
    </row>
    <row r="242">
      <c r="C242" s="152" t="n"/>
      <c r="D242" s="186" t="n"/>
    </row>
    <row r="243">
      <c r="C243" s="152" t="n"/>
      <c r="D243" s="186" t="n"/>
    </row>
    <row r="244">
      <c r="C244" s="152" t="n"/>
      <c r="D244" s="186" t="n"/>
    </row>
    <row r="245">
      <c r="C245" s="152" t="n"/>
      <c r="D245" s="186" t="n"/>
    </row>
    <row r="246">
      <c r="C246" s="152" t="n"/>
      <c r="D246" s="186" t="n"/>
    </row>
    <row r="247">
      <c r="C247" s="152" t="n"/>
      <c r="D247" s="186" t="n"/>
    </row>
    <row r="248">
      <c r="C248" s="152" t="n"/>
      <c r="D248" s="186" t="n"/>
    </row>
    <row r="249">
      <c r="C249" s="152" t="n"/>
      <c r="D249" s="186" t="n"/>
    </row>
    <row r="250">
      <c r="C250" s="152" t="n"/>
      <c r="D250" s="186" t="n"/>
    </row>
    <row r="251">
      <c r="C251" s="152" t="n"/>
      <c r="D251" s="186" t="n"/>
    </row>
    <row r="252">
      <c r="C252" s="152" t="n"/>
      <c r="D252" s="186" t="n"/>
    </row>
    <row r="253">
      <c r="C253" s="152" t="n"/>
      <c r="D253" s="186" t="n"/>
    </row>
    <row r="254">
      <c r="C254" s="152" t="n"/>
      <c r="D254" s="186" t="n"/>
    </row>
    <row r="255">
      <c r="C255" s="152" t="n"/>
      <c r="D255" s="186" t="n"/>
    </row>
    <row r="256">
      <c r="C256" s="152" t="n"/>
      <c r="D256" s="186" t="n"/>
    </row>
    <row r="257">
      <c r="C257" s="152" t="n"/>
      <c r="D257" s="186" t="n"/>
    </row>
    <row r="258">
      <c r="C258" s="152" t="n"/>
      <c r="D258" s="186" t="n"/>
    </row>
    <row r="259">
      <c r="C259" s="152" t="n"/>
      <c r="D259" s="186" t="n"/>
    </row>
    <row r="260">
      <c r="C260" s="152" t="n"/>
      <c r="D260" s="186" t="n"/>
    </row>
    <row r="261">
      <c r="C261" s="152" t="n"/>
      <c r="D261" s="186" t="n"/>
    </row>
    <row r="262">
      <c r="C262" s="152" t="n"/>
      <c r="D262" s="186" t="n"/>
    </row>
    <row r="263">
      <c r="C263" s="152" t="n"/>
      <c r="D263" s="186" t="n"/>
    </row>
    <row r="264">
      <c r="C264" s="152" t="n"/>
      <c r="D264" s="186" t="n"/>
    </row>
    <row r="265">
      <c r="C265" s="152" t="n"/>
      <c r="D265" s="186" t="n"/>
    </row>
    <row r="266">
      <c r="C266" s="152" t="n"/>
      <c r="D266" s="186" t="n"/>
    </row>
    <row r="267">
      <c r="C267" s="152" t="n"/>
      <c r="D267" s="186" t="n"/>
    </row>
    <row r="268">
      <c r="C268" s="152" t="n"/>
      <c r="D268" s="186" t="n"/>
    </row>
    <row r="269">
      <c r="C269" s="152" t="n"/>
      <c r="D269" s="186" t="n"/>
    </row>
    <row r="270">
      <c r="C270" s="152" t="n"/>
      <c r="D270" s="186" t="n"/>
    </row>
    <row r="271">
      <c r="C271" s="152" t="n"/>
      <c r="D271" s="186" t="n"/>
    </row>
    <row r="272">
      <c r="C272" s="152" t="n"/>
      <c r="D272" s="186" t="n"/>
    </row>
    <row r="273">
      <c r="C273" s="152" t="n"/>
      <c r="D273" s="186" t="n"/>
    </row>
    <row r="274">
      <c r="C274" s="152" t="n"/>
      <c r="D274" s="186" t="n"/>
    </row>
    <row r="275">
      <c r="C275" s="152" t="n"/>
      <c r="D275" s="186" t="n"/>
    </row>
    <row r="276">
      <c r="C276" s="152" t="n"/>
      <c r="D276" s="186" t="n"/>
    </row>
    <row r="277">
      <c r="C277" s="152" t="n"/>
      <c r="D277" s="186" t="n"/>
    </row>
    <row r="278">
      <c r="C278" s="152" t="n"/>
      <c r="D278" s="186" t="n"/>
    </row>
    <row r="279">
      <c r="C279" s="152" t="n"/>
      <c r="D279" s="186" t="n"/>
    </row>
    <row r="280">
      <c r="C280" s="152" t="n"/>
      <c r="D280" s="186" t="n"/>
    </row>
    <row r="281">
      <c r="C281" s="152" t="n"/>
      <c r="D281" s="186" t="n"/>
    </row>
    <row r="282">
      <c r="C282" s="152" t="n"/>
      <c r="D282" s="186" t="n"/>
    </row>
    <row r="283">
      <c r="C283" s="152" t="n"/>
      <c r="D283" s="186" t="n"/>
    </row>
    <row r="284">
      <c r="C284" s="152" t="n"/>
      <c r="D284" s="186" t="n"/>
    </row>
    <row r="285">
      <c r="C285" s="152" t="n"/>
      <c r="D285" s="186" t="n"/>
    </row>
    <row r="286">
      <c r="C286" s="152" t="n"/>
      <c r="D286" s="186" t="n"/>
    </row>
    <row r="287">
      <c r="C287" s="152" t="n"/>
      <c r="D287" s="186" t="n"/>
    </row>
    <row r="288">
      <c r="C288" s="152" t="n"/>
      <c r="D288" s="186" t="n"/>
    </row>
    <row r="289">
      <c r="C289" s="152" t="n"/>
      <c r="D289" s="186" t="n"/>
    </row>
    <row r="290">
      <c r="C290" s="152" t="n"/>
      <c r="D290" s="186" t="n"/>
    </row>
    <row r="291">
      <c r="C291" s="152" t="n"/>
      <c r="D291" s="186" t="n"/>
    </row>
    <row r="292">
      <c r="C292" s="152" t="n"/>
      <c r="D292" s="186" t="n"/>
    </row>
    <row r="293">
      <c r="C293" s="152" t="n"/>
      <c r="D293" s="186" t="n"/>
    </row>
    <row r="294">
      <c r="C294" s="152" t="n"/>
      <c r="D294" s="186" t="n"/>
    </row>
    <row r="295">
      <c r="C295" s="152" t="n"/>
      <c r="D295" s="186" t="n"/>
    </row>
    <row r="296">
      <c r="C296" s="152" t="n"/>
      <c r="D296" s="186" t="n"/>
    </row>
    <row r="297">
      <c r="C297" s="152" t="n"/>
      <c r="D297" s="186" t="n"/>
    </row>
    <row r="298">
      <c r="C298" s="152" t="n"/>
      <c r="D298" s="186" t="n"/>
    </row>
    <row r="299">
      <c r="C299" s="152" t="n"/>
      <c r="D299" s="186" t="n"/>
    </row>
    <row r="300">
      <c r="C300" s="152" t="n"/>
      <c r="D300" s="186" t="n"/>
    </row>
    <row r="301">
      <c r="C301" s="152" t="n"/>
      <c r="D301" s="186" t="n"/>
    </row>
    <row r="302">
      <c r="C302" s="152" t="n"/>
      <c r="D302" s="186" t="n"/>
    </row>
    <row r="303">
      <c r="C303" s="152" t="n"/>
      <c r="D303" s="186" t="n"/>
    </row>
    <row r="304">
      <c r="C304" s="152" t="n"/>
      <c r="D304" s="186" t="n"/>
    </row>
    <row r="305">
      <c r="C305" s="152" t="n"/>
      <c r="D305" s="186" t="n"/>
    </row>
    <row r="306">
      <c r="C306" s="152" t="n"/>
      <c r="D306" s="186" t="n"/>
    </row>
    <row r="307">
      <c r="C307" s="152" t="n"/>
      <c r="D307" s="186" t="n"/>
    </row>
    <row r="308">
      <c r="C308" s="152" t="n"/>
      <c r="D308" s="186" t="n"/>
    </row>
    <row r="309">
      <c r="C309" s="152" t="n"/>
      <c r="D309" s="186" t="n"/>
    </row>
    <row r="310">
      <c r="C310" s="152" t="n"/>
      <c r="D310" s="186" t="n"/>
    </row>
    <row r="311">
      <c r="C311" s="152" t="n"/>
      <c r="D311" s="186" t="n"/>
    </row>
    <row r="312">
      <c r="C312" s="152" t="n"/>
      <c r="D312" s="186" t="n"/>
    </row>
    <row r="313">
      <c r="C313" s="152" t="n"/>
      <c r="D313" s="186" t="n"/>
    </row>
    <row r="314">
      <c r="C314" s="152" t="n"/>
      <c r="D314" s="186" t="n"/>
    </row>
    <row r="315">
      <c r="C315" s="152" t="n"/>
      <c r="D315" s="186" t="n"/>
    </row>
    <row r="316">
      <c r="C316" s="152" t="n"/>
      <c r="D316" s="186" t="n"/>
    </row>
    <row r="317">
      <c r="C317" s="152" t="n"/>
      <c r="D317" s="186" t="n"/>
    </row>
    <row r="318">
      <c r="C318" s="152" t="n"/>
      <c r="D318" s="186" t="n"/>
    </row>
    <row r="319">
      <c r="C319" s="152" t="n"/>
      <c r="D319" s="186" t="n"/>
    </row>
    <row r="320">
      <c r="C320" s="152" t="n"/>
      <c r="D320" s="186" t="n"/>
    </row>
    <row r="321">
      <c r="C321" s="152" t="n"/>
      <c r="D321" s="186" t="n"/>
    </row>
    <row r="322">
      <c r="C322" s="152" t="n"/>
      <c r="D322" s="186" t="n"/>
    </row>
    <row r="323">
      <c r="C323" s="152" t="n"/>
      <c r="D323" s="186" t="n"/>
    </row>
    <row r="324">
      <c r="C324" s="152" t="n"/>
      <c r="D324" s="186" t="n"/>
    </row>
    <row r="325">
      <c r="C325" s="152" t="n"/>
      <c r="D325" s="186" t="n"/>
    </row>
    <row r="326">
      <c r="C326" s="152" t="n"/>
      <c r="D326" s="186" t="n"/>
    </row>
    <row r="327">
      <c r="C327" s="152" t="n"/>
      <c r="D327" s="186" t="n"/>
    </row>
    <row r="328">
      <c r="C328" s="152" t="n"/>
      <c r="D328" s="186" t="n"/>
    </row>
    <row r="329">
      <c r="C329" s="152" t="n"/>
      <c r="D329" s="186" t="n"/>
    </row>
    <row r="330">
      <c r="C330" s="152" t="n"/>
      <c r="D330" s="186" t="n"/>
    </row>
    <row r="331">
      <c r="C331" s="152" t="n"/>
      <c r="D331" s="186" t="n"/>
    </row>
    <row r="332">
      <c r="C332" s="152" t="n"/>
      <c r="D332" s="186" t="n"/>
    </row>
    <row r="333">
      <c r="C333" s="152" t="n"/>
      <c r="D333" s="186" t="n"/>
    </row>
    <row r="334">
      <c r="C334" s="152" t="n"/>
      <c r="D334" s="186" t="n"/>
    </row>
    <row r="335">
      <c r="C335" s="152" t="n"/>
      <c r="D335" s="186" t="n"/>
    </row>
    <row r="336">
      <c r="C336" s="152" t="n"/>
      <c r="D336" s="186" t="n"/>
    </row>
    <row r="337">
      <c r="C337" s="152" t="n"/>
      <c r="D337" s="186" t="n"/>
    </row>
    <row r="338">
      <c r="C338" s="152" t="n"/>
      <c r="D338" s="186" t="n"/>
    </row>
    <row r="339">
      <c r="C339" s="152" t="n"/>
      <c r="D339" s="186" t="n"/>
    </row>
    <row r="340">
      <c r="C340" s="152" t="n"/>
      <c r="D340" s="186" t="n"/>
    </row>
    <row r="341">
      <c r="C341" s="152" t="n"/>
      <c r="D341" s="186" t="n"/>
    </row>
    <row r="342">
      <c r="C342" s="152" t="n"/>
      <c r="D342" s="186" t="n"/>
    </row>
    <row r="343">
      <c r="C343" s="152" t="n"/>
      <c r="D343" s="186" t="n"/>
    </row>
    <row r="344">
      <c r="C344" s="152" t="n"/>
      <c r="D344" s="186" t="n"/>
    </row>
    <row r="345">
      <c r="C345" s="152" t="n"/>
      <c r="D345" s="186" t="n"/>
    </row>
    <row r="346">
      <c r="C346" s="152" t="n"/>
      <c r="D346" s="186" t="n"/>
    </row>
    <row r="347">
      <c r="C347" s="152" t="n"/>
      <c r="D347" s="186" t="n"/>
    </row>
    <row r="348">
      <c r="C348" s="152" t="n"/>
      <c r="D348" s="186" t="n"/>
    </row>
    <row r="349">
      <c r="C349" s="152" t="n"/>
      <c r="D349" s="186" t="n"/>
    </row>
    <row r="350">
      <c r="C350" s="152" t="n"/>
      <c r="D350" s="186" t="n"/>
    </row>
    <row r="351">
      <c r="C351" s="152" t="n"/>
      <c r="D351" s="186" t="n"/>
    </row>
    <row r="352">
      <c r="C352" s="152" t="n"/>
      <c r="D352" s="186" t="n"/>
    </row>
    <row r="353">
      <c r="C353" s="152" t="n"/>
      <c r="D353" s="186" t="n"/>
    </row>
    <row r="354">
      <c r="C354" s="152" t="n"/>
      <c r="D354" s="186" t="n"/>
    </row>
    <row r="355">
      <c r="C355" s="152" t="n"/>
      <c r="D355" s="186" t="n"/>
    </row>
    <row r="356">
      <c r="C356" s="152" t="n"/>
      <c r="D356" s="186" t="n"/>
    </row>
    <row r="357">
      <c r="C357" s="152" t="n"/>
      <c r="D357" s="186" t="n"/>
    </row>
    <row r="358">
      <c r="C358" s="152" t="n"/>
      <c r="D358" s="186" t="n"/>
    </row>
    <row r="359">
      <c r="C359" s="152" t="n"/>
      <c r="D359" s="186" t="n"/>
    </row>
    <row r="360">
      <c r="C360" s="152" t="n"/>
      <c r="D360" s="186" t="n"/>
    </row>
    <row r="361">
      <c r="C361" s="152" t="n"/>
      <c r="D361" s="186" t="n"/>
    </row>
    <row r="362">
      <c r="C362" s="152" t="n"/>
      <c r="D362" s="186" t="n"/>
    </row>
    <row r="363">
      <c r="C363" s="152" t="n"/>
      <c r="D363" s="186" t="n"/>
    </row>
    <row r="364">
      <c r="C364" s="152" t="n"/>
      <c r="D364" s="186" t="n"/>
    </row>
    <row r="365">
      <c r="C365" s="152" t="n"/>
      <c r="D365" s="186" t="n"/>
    </row>
    <row r="366">
      <c r="C366" s="152" t="n"/>
      <c r="D366" s="186" t="n"/>
    </row>
    <row r="367">
      <c r="C367" s="152" t="n"/>
      <c r="D367" s="186" t="n"/>
    </row>
    <row r="368">
      <c r="C368" s="152" t="n"/>
      <c r="D368" s="186" t="n"/>
    </row>
    <row r="369">
      <c r="C369" s="152" t="n"/>
      <c r="D369" s="186" t="n"/>
    </row>
    <row r="370">
      <c r="C370" s="152" t="n"/>
      <c r="D370" s="186" t="n"/>
    </row>
    <row r="371">
      <c r="C371" s="152" t="n"/>
      <c r="D371" s="186" t="n"/>
    </row>
    <row r="372">
      <c r="C372" s="152" t="n"/>
      <c r="D372" s="186" t="n"/>
    </row>
    <row r="373">
      <c r="C373" s="152" t="n"/>
      <c r="D373" s="186" t="n"/>
    </row>
    <row r="374">
      <c r="C374" s="152" t="n"/>
      <c r="D374" s="186" t="n"/>
    </row>
    <row r="375">
      <c r="C375" s="152" t="n"/>
      <c r="D375" s="186" t="n"/>
    </row>
    <row r="376">
      <c r="C376" s="152" t="n"/>
      <c r="D376" s="186" t="n"/>
    </row>
    <row r="377">
      <c r="C377" s="152" t="n"/>
      <c r="D377" s="186" t="n"/>
    </row>
    <row r="378">
      <c r="C378" s="152" t="n"/>
      <c r="D378" s="186" t="n"/>
    </row>
    <row r="379">
      <c r="C379" s="152" t="n"/>
      <c r="D379" s="186" t="n"/>
    </row>
    <row r="380">
      <c r="C380" s="152" t="n"/>
      <c r="D380" s="186" t="n"/>
    </row>
    <row r="381">
      <c r="C381" s="152" t="n"/>
      <c r="D381" s="186" t="n"/>
    </row>
    <row r="382">
      <c r="C382" s="152" t="n"/>
      <c r="D382" s="186" t="n"/>
    </row>
    <row r="383">
      <c r="C383" s="152" t="n"/>
      <c r="D383" s="186" t="n"/>
    </row>
    <row r="384">
      <c r="C384" s="152" t="n"/>
      <c r="D384" s="186" t="n"/>
    </row>
    <row r="385">
      <c r="C385" s="152" t="n"/>
      <c r="D385" s="186" t="n"/>
    </row>
    <row r="386">
      <c r="C386" s="152" t="n"/>
      <c r="D386" s="186" t="n"/>
    </row>
    <row r="387">
      <c r="C387" s="152" t="n"/>
      <c r="D387" s="186" t="n"/>
    </row>
    <row r="388">
      <c r="C388" s="152" t="n"/>
      <c r="D388" s="186" t="n"/>
    </row>
    <row r="389">
      <c r="C389" s="152" t="n"/>
      <c r="D389" s="186" t="n"/>
    </row>
    <row r="390">
      <c r="C390" s="152" t="n"/>
      <c r="D390" s="186" t="n"/>
    </row>
    <row r="391">
      <c r="C391" s="152" t="n"/>
      <c r="D391" s="186" t="n"/>
    </row>
    <row r="392">
      <c r="C392" s="152" t="n"/>
      <c r="D392" s="186" t="n"/>
    </row>
    <row r="393">
      <c r="C393" s="152" t="n"/>
      <c r="D393" s="186" t="n"/>
    </row>
    <row r="394">
      <c r="C394" s="152" t="n"/>
      <c r="D394" s="186" t="n"/>
    </row>
    <row r="395">
      <c r="C395" s="152" t="n"/>
      <c r="D395" s="186" t="n"/>
    </row>
    <row r="396">
      <c r="C396" s="152" t="n"/>
      <c r="D396" s="186" t="n"/>
    </row>
    <row r="397">
      <c r="C397" s="152" t="n"/>
      <c r="D397" s="186" t="n"/>
    </row>
    <row r="398">
      <c r="C398" s="152" t="n"/>
      <c r="D398" s="186" t="n"/>
    </row>
    <row r="399">
      <c r="C399" s="152" t="n"/>
      <c r="D399" s="186" t="n"/>
    </row>
    <row r="400">
      <c r="C400" s="152" t="n"/>
      <c r="D400" s="186" t="n"/>
    </row>
    <row r="401">
      <c r="C401" s="152" t="n"/>
      <c r="D401" s="186" t="n"/>
    </row>
    <row r="402">
      <c r="C402" s="152" t="n"/>
      <c r="D402" s="186" t="n"/>
    </row>
    <row r="403">
      <c r="C403" s="152" t="n"/>
      <c r="D403" s="186" t="n"/>
    </row>
    <row r="404">
      <c r="C404" s="152" t="n"/>
      <c r="D404" s="186" t="n"/>
    </row>
    <row r="405">
      <c r="C405" s="152" t="n"/>
      <c r="D405" s="186" t="n"/>
    </row>
    <row r="406">
      <c r="C406" s="152" t="n"/>
      <c r="D406" s="186" t="n"/>
    </row>
    <row r="407">
      <c r="C407" s="152" t="n"/>
      <c r="D407" s="186" t="n"/>
    </row>
    <row r="408">
      <c r="C408" s="152" t="n"/>
      <c r="D408" s="186" t="n"/>
    </row>
    <row r="409">
      <c r="C409" s="152" t="n"/>
      <c r="D409" s="186" t="n"/>
    </row>
    <row r="410">
      <c r="C410" s="152" t="n"/>
      <c r="D410" s="186" t="n"/>
    </row>
    <row r="411">
      <c r="C411" s="152" t="n"/>
      <c r="D411" s="186" t="n"/>
    </row>
    <row r="412">
      <c r="C412" s="152" t="n"/>
      <c r="D412" s="186" t="n"/>
    </row>
    <row r="413">
      <c r="C413" s="152" t="n"/>
      <c r="D413" s="186" t="n"/>
    </row>
    <row r="414">
      <c r="C414" s="152" t="n"/>
      <c r="D414" s="186" t="n"/>
    </row>
    <row r="415">
      <c r="C415" s="152" t="n"/>
      <c r="D415" s="186" t="n"/>
    </row>
    <row r="416">
      <c r="C416" s="152" t="n"/>
      <c r="D416" s="186" t="n"/>
    </row>
    <row r="417">
      <c r="C417" s="152" t="n"/>
      <c r="D417" s="186" t="n"/>
    </row>
    <row r="418">
      <c r="C418" s="152" t="n"/>
      <c r="D418" s="186" t="n"/>
    </row>
    <row r="419">
      <c r="C419" s="152" t="n"/>
      <c r="D419" s="186" t="n"/>
    </row>
    <row r="420">
      <c r="C420" s="152" t="n"/>
      <c r="D420" s="186" t="n"/>
    </row>
    <row r="421">
      <c r="C421" s="152" t="n"/>
      <c r="D421" s="186" t="n"/>
    </row>
    <row r="422">
      <c r="C422" s="152" t="n"/>
      <c r="D422" s="186" t="n"/>
    </row>
    <row r="423">
      <c r="C423" s="152" t="n"/>
      <c r="D423" s="186" t="n"/>
    </row>
    <row r="424">
      <c r="C424" s="152" t="n"/>
      <c r="D424" s="186" t="n"/>
    </row>
    <row r="425">
      <c r="C425" s="152" t="n"/>
      <c r="D425" s="186" t="n"/>
    </row>
    <row r="426">
      <c r="C426" s="152" t="n"/>
      <c r="D426" s="186" t="n"/>
    </row>
    <row r="427">
      <c r="C427" s="152" t="n"/>
      <c r="D427" s="186" t="n"/>
    </row>
    <row r="428">
      <c r="C428" s="152" t="n"/>
      <c r="D428" s="186" t="n"/>
    </row>
    <row r="429">
      <c r="C429" s="152" t="n"/>
      <c r="D429" s="186" t="n"/>
    </row>
    <row r="430">
      <c r="C430" s="152" t="n"/>
      <c r="D430" s="186" t="n"/>
    </row>
    <row r="431">
      <c r="C431" s="152" t="n"/>
      <c r="D431" s="186" t="n"/>
    </row>
    <row r="432">
      <c r="C432" s="152" t="n"/>
      <c r="D432" s="186" t="n"/>
    </row>
    <row r="433">
      <c r="C433" s="152" t="n"/>
      <c r="D433" s="186" t="n"/>
    </row>
    <row r="434">
      <c r="C434" s="152" t="n"/>
      <c r="D434" s="186" t="n"/>
    </row>
    <row r="435">
      <c r="C435" s="152" t="n"/>
      <c r="D435" s="186" t="n"/>
    </row>
    <row r="436">
      <c r="C436" s="152" t="n"/>
      <c r="D436" s="186" t="n"/>
    </row>
    <row r="437">
      <c r="C437" s="152" t="n"/>
      <c r="D437" s="186" t="n"/>
    </row>
    <row r="438">
      <c r="C438" s="152" t="n"/>
      <c r="D438" s="186" t="n"/>
    </row>
    <row r="439">
      <c r="C439" s="152" t="n"/>
      <c r="D439" s="186" t="n"/>
    </row>
    <row r="440">
      <c r="C440" s="152" t="n"/>
      <c r="D440" s="186" t="n"/>
    </row>
    <row r="441">
      <c r="C441" s="152" t="n"/>
      <c r="D441" s="186" t="n"/>
    </row>
    <row r="442">
      <c r="C442" s="152" t="n"/>
      <c r="D442" s="186" t="n"/>
    </row>
    <row r="443">
      <c r="C443" s="152" t="n"/>
      <c r="D443" s="186" t="n"/>
    </row>
    <row r="444">
      <c r="C444" s="152" t="n"/>
      <c r="D444" s="186" t="n"/>
    </row>
    <row r="445">
      <c r="C445" s="152" t="n"/>
      <c r="D445" s="186" t="n"/>
    </row>
    <row r="446">
      <c r="C446" s="152" t="n"/>
      <c r="D446" s="186" t="n"/>
    </row>
    <row r="447">
      <c r="C447" s="152" t="n"/>
      <c r="D447" s="186" t="n"/>
    </row>
    <row r="448">
      <c r="C448" s="152" t="n"/>
      <c r="D448" s="186" t="n"/>
    </row>
    <row r="449">
      <c r="C449" s="152" t="n"/>
      <c r="D449" s="186" t="n"/>
    </row>
    <row r="450">
      <c r="C450" s="152" t="n"/>
      <c r="D450" s="186" t="n"/>
    </row>
    <row r="451">
      <c r="C451" s="152" t="n"/>
      <c r="D451" s="186" t="n"/>
    </row>
    <row r="452">
      <c r="C452" s="152" t="n"/>
      <c r="D452" s="186" t="n"/>
    </row>
    <row r="453">
      <c r="C453" s="152" t="n"/>
      <c r="D453" s="186" t="n"/>
    </row>
    <row r="454">
      <c r="C454" s="152" t="n"/>
      <c r="D454" s="186" t="n"/>
    </row>
    <row r="455">
      <c r="C455" s="152" t="n"/>
      <c r="D455" s="186" t="n"/>
    </row>
    <row r="456">
      <c r="C456" s="152" t="n"/>
      <c r="D456" s="186" t="n"/>
    </row>
    <row r="457">
      <c r="C457" s="152" t="n"/>
      <c r="D457" s="186" t="n"/>
    </row>
    <row r="458">
      <c r="C458" s="152" t="n"/>
      <c r="D458" s="186" t="n"/>
    </row>
    <row r="459">
      <c r="C459" s="152" t="n"/>
      <c r="D459" s="186" t="n"/>
    </row>
    <row r="460">
      <c r="C460" s="152" t="n"/>
      <c r="D460" s="186" t="n"/>
    </row>
    <row r="461">
      <c r="C461" s="152" t="n"/>
      <c r="D461" s="186" t="n"/>
    </row>
    <row r="462">
      <c r="C462" s="152" t="n"/>
      <c r="D462" s="186" t="n"/>
    </row>
    <row r="463">
      <c r="C463" s="152" t="n"/>
      <c r="D463" s="186" t="n"/>
    </row>
    <row r="464">
      <c r="C464" s="152" t="n"/>
      <c r="D464" s="186" t="n"/>
    </row>
    <row r="465">
      <c r="C465" s="152" t="n"/>
      <c r="D465" s="186" t="n"/>
    </row>
    <row r="466">
      <c r="C466" s="152" t="n"/>
      <c r="D466" s="186" t="n"/>
    </row>
    <row r="467">
      <c r="C467" s="152" t="n"/>
      <c r="D467" s="186" t="n"/>
    </row>
    <row r="468">
      <c r="C468" s="152" t="n"/>
      <c r="D468" s="186" t="n"/>
    </row>
    <row r="469">
      <c r="C469" s="152" t="n"/>
      <c r="D469" s="186" t="n"/>
    </row>
    <row r="470">
      <c r="C470" s="152" t="n"/>
      <c r="D470" s="186" t="n"/>
    </row>
    <row r="471">
      <c r="C471" s="152" t="n"/>
      <c r="D471" s="186" t="n"/>
    </row>
    <row r="472">
      <c r="C472" s="152" t="n"/>
      <c r="D472" s="186" t="n"/>
    </row>
    <row r="473">
      <c r="C473" s="152" t="n"/>
      <c r="D473" s="186" t="n"/>
    </row>
    <row r="474">
      <c r="C474" s="152" t="n"/>
      <c r="D474" s="186" t="n"/>
    </row>
    <row r="475">
      <c r="C475" s="152" t="n"/>
      <c r="D475" s="186" t="n"/>
    </row>
    <row r="476">
      <c r="C476" s="152" t="n"/>
      <c r="D476" s="186" t="n"/>
    </row>
    <row r="477">
      <c r="C477" s="152" t="n"/>
      <c r="D477" s="186" t="n"/>
    </row>
    <row r="478">
      <c r="C478" s="152" t="n"/>
      <c r="D478" s="186" t="n"/>
    </row>
    <row r="479">
      <c r="C479" s="152" t="n"/>
      <c r="D479" s="186" t="n"/>
    </row>
    <row r="480">
      <c r="C480" s="152" t="n"/>
      <c r="D480" s="186" t="n"/>
    </row>
    <row r="481">
      <c r="C481" s="152" t="n"/>
      <c r="D481" s="186" t="n"/>
    </row>
    <row r="482">
      <c r="C482" s="152" t="n"/>
      <c r="D482" s="186" t="n"/>
    </row>
    <row r="483">
      <c r="C483" s="152" t="n"/>
      <c r="D483" s="186" t="n"/>
    </row>
    <row r="484">
      <c r="C484" s="152" t="n"/>
      <c r="D484" s="186" t="n"/>
    </row>
    <row r="485">
      <c r="C485" s="152" t="n"/>
      <c r="D485" s="186" t="n"/>
    </row>
    <row r="486">
      <c r="C486" s="152" t="n"/>
      <c r="D486" s="186" t="n"/>
    </row>
    <row r="487">
      <c r="C487" s="152" t="n"/>
      <c r="D487" s="186" t="n"/>
    </row>
    <row r="488">
      <c r="C488" s="152" t="n"/>
      <c r="D488" s="186" t="n"/>
    </row>
    <row r="489">
      <c r="C489" s="152" t="n"/>
      <c r="D489" s="186" t="n"/>
    </row>
    <row r="490">
      <c r="C490" s="152" t="n"/>
      <c r="D490" s="186" t="n"/>
    </row>
    <row r="491">
      <c r="C491" s="152" t="n"/>
      <c r="D491" s="186" t="n"/>
    </row>
    <row r="492">
      <c r="C492" s="152" t="n"/>
      <c r="D492" s="186" t="n"/>
    </row>
    <row r="493">
      <c r="C493" s="152" t="n"/>
      <c r="D493" s="186" t="n"/>
    </row>
    <row r="494">
      <c r="C494" s="152" t="n"/>
      <c r="D494" s="186" t="n"/>
    </row>
    <row r="495">
      <c r="C495" s="152" t="n"/>
      <c r="D495" s="186" t="n"/>
    </row>
    <row r="496">
      <c r="C496" s="152" t="n"/>
      <c r="D496" s="186" t="n"/>
    </row>
    <row r="497">
      <c r="C497" s="152" t="n"/>
      <c r="D497" s="186" t="n"/>
    </row>
    <row r="498">
      <c r="C498" s="152" t="n"/>
      <c r="D498" s="186" t="n"/>
    </row>
    <row r="499">
      <c r="C499" s="152" t="n"/>
      <c r="D499" s="186" t="n"/>
    </row>
    <row r="500">
      <c r="C500" s="152" t="n"/>
      <c r="D500" s="186" t="n"/>
    </row>
    <row r="501">
      <c r="C501" s="152" t="n"/>
      <c r="D501" s="186" t="n"/>
    </row>
    <row r="502">
      <c r="C502" s="152" t="n"/>
      <c r="D502" s="186" t="n"/>
    </row>
    <row r="503">
      <c r="C503" s="152" t="n"/>
      <c r="D503" s="186" t="n"/>
    </row>
    <row r="504">
      <c r="C504" s="152" t="n"/>
      <c r="D504" s="186" t="n"/>
    </row>
    <row r="505">
      <c r="C505" s="152" t="n"/>
      <c r="D505" s="186" t="n"/>
    </row>
    <row r="506">
      <c r="C506" s="152" t="n"/>
      <c r="D506" s="186" t="n"/>
    </row>
    <row r="507">
      <c r="C507" s="152" t="n"/>
      <c r="D507" s="186" t="n"/>
    </row>
    <row r="508">
      <c r="C508" s="152" t="n"/>
      <c r="D508" s="186" t="n"/>
    </row>
    <row r="509">
      <c r="C509" s="152" t="n"/>
      <c r="D509" s="186" t="n"/>
    </row>
    <row r="510">
      <c r="C510" s="152" t="n"/>
      <c r="D510" s="186" t="n"/>
    </row>
    <row r="511">
      <c r="C511" s="152" t="n"/>
      <c r="D511" s="186" t="n"/>
    </row>
    <row r="512">
      <c r="C512" s="152" t="n"/>
      <c r="D512" s="186" t="n"/>
    </row>
    <row r="513">
      <c r="C513" s="152" t="n"/>
      <c r="D513" s="186" t="n"/>
    </row>
    <row r="514">
      <c r="C514" s="152" t="n"/>
      <c r="D514" s="186" t="n"/>
    </row>
    <row r="515">
      <c r="C515" s="152" t="n"/>
      <c r="D515" s="186" t="n"/>
    </row>
    <row r="516">
      <c r="C516" s="152" t="n"/>
      <c r="D516" s="186" t="n"/>
    </row>
    <row r="517">
      <c r="C517" s="152" t="n"/>
      <c r="D517" s="186" t="n"/>
    </row>
    <row r="518">
      <c r="C518" s="152" t="n"/>
      <c r="D518" s="186" t="n"/>
    </row>
    <row r="519">
      <c r="C519" s="152" t="n"/>
      <c r="D519" s="186" t="n"/>
    </row>
    <row r="520">
      <c r="C520" s="152" t="n"/>
      <c r="D520" s="186" t="n"/>
    </row>
    <row r="521">
      <c r="C521" s="152" t="n"/>
      <c r="D521" s="186" t="n"/>
    </row>
    <row r="522">
      <c r="C522" s="152" t="n"/>
      <c r="D522" s="186" t="n"/>
    </row>
    <row r="523">
      <c r="C523" s="152" t="n"/>
      <c r="D523" s="186" t="n"/>
    </row>
    <row r="524">
      <c r="C524" s="152" t="n"/>
      <c r="D524" s="186" t="n"/>
    </row>
    <row r="525">
      <c r="C525" s="152" t="n"/>
      <c r="D525" s="186" t="n"/>
    </row>
    <row r="526">
      <c r="C526" s="152" t="n"/>
      <c r="D526" s="186" t="n"/>
    </row>
    <row r="527">
      <c r="C527" s="152" t="n"/>
      <c r="D527" s="186" t="n"/>
    </row>
    <row r="528">
      <c r="C528" s="152" t="n"/>
      <c r="D528" s="186" t="n"/>
    </row>
    <row r="529">
      <c r="C529" s="152" t="n"/>
      <c r="D529" s="186" t="n"/>
    </row>
    <row r="530">
      <c r="C530" s="152" t="n"/>
      <c r="D530" s="186" t="n"/>
    </row>
    <row r="531">
      <c r="C531" s="152" t="n"/>
      <c r="D531" s="186" t="n"/>
    </row>
    <row r="532">
      <c r="C532" s="152" t="n"/>
      <c r="D532" s="186" t="n"/>
    </row>
    <row r="533">
      <c r="C533" s="152" t="n"/>
      <c r="D533" s="186" t="n"/>
    </row>
    <row r="534">
      <c r="C534" s="152" t="n"/>
      <c r="D534" s="186" t="n"/>
    </row>
    <row r="535">
      <c r="C535" s="152" t="n"/>
      <c r="D535" s="186" t="n"/>
    </row>
    <row r="536">
      <c r="C536" s="152" t="n"/>
      <c r="D536" s="186" t="n"/>
    </row>
    <row r="537">
      <c r="C537" s="152" t="n"/>
      <c r="D537" s="186" t="n"/>
    </row>
    <row r="538">
      <c r="C538" s="152" t="n"/>
      <c r="D538" s="186" t="n"/>
    </row>
    <row r="539">
      <c r="C539" s="152" t="n"/>
      <c r="D539" s="186" t="n"/>
    </row>
    <row r="540">
      <c r="C540" s="152" t="n"/>
      <c r="D540" s="186" t="n"/>
    </row>
    <row r="541">
      <c r="C541" s="152" t="n"/>
      <c r="D541" s="186" t="n"/>
    </row>
    <row r="542">
      <c r="C542" s="152" t="n"/>
      <c r="D542" s="186" t="n"/>
    </row>
    <row r="543">
      <c r="C543" s="152" t="n"/>
      <c r="D543" s="186" t="n"/>
    </row>
    <row r="544">
      <c r="C544" s="152" t="n"/>
      <c r="D544" s="186" t="n"/>
    </row>
    <row r="545">
      <c r="C545" s="152" t="n"/>
      <c r="D545" s="186" t="n"/>
    </row>
    <row r="546">
      <c r="C546" s="152" t="n"/>
      <c r="D546" s="186" t="n"/>
    </row>
    <row r="547">
      <c r="C547" s="152" t="n"/>
      <c r="D547" s="186" t="n"/>
    </row>
    <row r="548">
      <c r="C548" s="152" t="n"/>
      <c r="D548" s="186" t="n"/>
    </row>
    <row r="549">
      <c r="C549" s="152" t="n"/>
      <c r="D549" s="186" t="n"/>
    </row>
    <row r="550">
      <c r="C550" s="152" t="n"/>
      <c r="D550" s="186" t="n"/>
    </row>
    <row r="551">
      <c r="C551" s="152" t="n"/>
      <c r="D551" s="186" t="n"/>
    </row>
    <row r="552">
      <c r="C552" s="152" t="n"/>
      <c r="D552" s="186" t="n"/>
    </row>
    <row r="553">
      <c r="C553" s="152" t="n"/>
      <c r="D553" s="186" t="n"/>
    </row>
    <row r="554">
      <c r="C554" s="152" t="n"/>
      <c r="D554" s="186" t="n"/>
    </row>
    <row r="555">
      <c r="C555" s="152" t="n"/>
      <c r="D555" s="186" t="n"/>
    </row>
    <row r="556">
      <c r="C556" s="152" t="n"/>
      <c r="D556" s="186" t="n"/>
    </row>
    <row r="557">
      <c r="C557" s="152" t="n"/>
      <c r="D557" s="186" t="n"/>
    </row>
    <row r="558">
      <c r="C558" s="152" t="n"/>
      <c r="D558" s="186" t="n"/>
    </row>
    <row r="559">
      <c r="C559" s="152" t="n"/>
      <c r="D559" s="186" t="n"/>
    </row>
    <row r="560">
      <c r="C560" s="152" t="n"/>
      <c r="D560" s="186" t="n"/>
    </row>
    <row r="561">
      <c r="C561" s="152" t="n"/>
      <c r="D561" s="186" t="n"/>
    </row>
    <row r="562">
      <c r="C562" s="152" t="n"/>
      <c r="D562" s="186" t="n"/>
    </row>
    <row r="563">
      <c r="C563" s="152" t="n"/>
      <c r="D563" s="186" t="n"/>
    </row>
    <row r="564">
      <c r="C564" s="152" t="n"/>
      <c r="D564" s="186" t="n"/>
    </row>
    <row r="565">
      <c r="C565" s="152" t="n"/>
      <c r="D565" s="186" t="n"/>
    </row>
    <row r="566">
      <c r="C566" s="152" t="n"/>
      <c r="D566" s="186" t="n"/>
    </row>
    <row r="567">
      <c r="C567" s="152" t="n"/>
      <c r="D567" s="186" t="n"/>
    </row>
    <row r="568">
      <c r="C568" s="152" t="n"/>
      <c r="D568" s="186" t="n"/>
    </row>
    <row r="569">
      <c r="C569" s="152" t="n"/>
      <c r="D569" s="186" t="n"/>
    </row>
    <row r="570">
      <c r="C570" s="152" t="n"/>
      <c r="D570" s="186" t="n"/>
    </row>
    <row r="571">
      <c r="C571" s="152" t="n"/>
      <c r="D571" s="186" t="n"/>
    </row>
    <row r="572">
      <c r="C572" s="152" t="n"/>
      <c r="D572" s="186" t="n"/>
    </row>
    <row r="573">
      <c r="C573" s="152" t="n"/>
      <c r="D573" s="186" t="n"/>
    </row>
    <row r="574">
      <c r="C574" s="152" t="n"/>
      <c r="D574" s="186" t="n"/>
    </row>
    <row r="575">
      <c r="C575" s="152" t="n"/>
      <c r="D575" s="186" t="n"/>
    </row>
    <row r="576">
      <c r="C576" s="152" t="n"/>
      <c r="D576" s="186" t="n"/>
    </row>
    <row r="577">
      <c r="C577" s="152" t="n"/>
      <c r="D577" s="186" t="n"/>
    </row>
    <row r="578">
      <c r="C578" s="152" t="n"/>
      <c r="D578" s="186" t="n"/>
    </row>
    <row r="579">
      <c r="C579" s="152" t="n"/>
      <c r="D579" s="186" t="n"/>
    </row>
    <row r="580">
      <c r="C580" s="152" t="n"/>
      <c r="D580" s="186" t="n"/>
    </row>
    <row r="581">
      <c r="C581" s="152" t="n"/>
      <c r="D581" s="186" t="n"/>
    </row>
    <row r="582">
      <c r="C582" s="152" t="n"/>
      <c r="D582" s="186" t="n"/>
    </row>
    <row r="583">
      <c r="C583" s="152" t="n"/>
      <c r="D583" s="186" t="n"/>
    </row>
    <row r="584">
      <c r="C584" s="152" t="n"/>
      <c r="D584" s="186" t="n"/>
    </row>
    <row r="585">
      <c r="C585" s="152" t="n"/>
      <c r="D585" s="186" t="n"/>
    </row>
    <row r="586">
      <c r="C586" s="152" t="n"/>
      <c r="D586" s="186" t="n"/>
    </row>
    <row r="587">
      <c r="C587" s="152" t="n"/>
      <c r="D587" s="186" t="n"/>
    </row>
    <row r="588">
      <c r="C588" s="152" t="n"/>
      <c r="D588" s="186" t="n"/>
    </row>
    <row r="589">
      <c r="C589" s="152" t="n"/>
      <c r="D589" s="186" t="n"/>
    </row>
    <row r="590">
      <c r="C590" s="152" t="n"/>
      <c r="D590" s="186" t="n"/>
    </row>
    <row r="591">
      <c r="C591" s="152" t="n"/>
      <c r="D591" s="186" t="n"/>
    </row>
    <row r="592">
      <c r="C592" s="152" t="n"/>
      <c r="D592" s="186" t="n"/>
    </row>
    <row r="593">
      <c r="C593" s="152" t="n"/>
      <c r="D593" s="186" t="n"/>
    </row>
    <row r="594">
      <c r="C594" s="152" t="n"/>
      <c r="D594" s="186" t="n"/>
    </row>
    <row r="595">
      <c r="C595" s="152" t="n"/>
      <c r="D595" s="186" t="n"/>
    </row>
    <row r="596">
      <c r="C596" s="152" t="n"/>
      <c r="D596" s="186" t="n"/>
    </row>
    <row r="597">
      <c r="C597" s="152" t="n"/>
      <c r="D597" s="186" t="n"/>
    </row>
    <row r="598">
      <c r="C598" s="152" t="n"/>
      <c r="D598" s="186" t="n"/>
    </row>
    <row r="599">
      <c r="C599" s="152" t="n"/>
      <c r="D599" s="186" t="n"/>
    </row>
    <row r="600">
      <c r="C600" s="152" t="n"/>
      <c r="D600" s="186" t="n"/>
    </row>
    <row r="601">
      <c r="C601" s="152" t="n"/>
      <c r="D601" s="186" t="n"/>
    </row>
    <row r="602">
      <c r="C602" s="152" t="n"/>
      <c r="D602" s="186" t="n"/>
    </row>
    <row r="603">
      <c r="C603" s="152" t="n"/>
      <c r="D603" s="186" t="n"/>
    </row>
    <row r="604">
      <c r="C604" s="152" t="n"/>
      <c r="D604" s="186" t="n"/>
    </row>
    <row r="605">
      <c r="C605" s="152" t="n"/>
      <c r="D605" s="186" t="n"/>
    </row>
    <row r="606">
      <c r="C606" s="152" t="n"/>
      <c r="D606" s="186" t="n"/>
    </row>
    <row r="607">
      <c r="C607" s="152" t="n"/>
      <c r="D607" s="186" t="n"/>
    </row>
    <row r="608">
      <c r="C608" s="152" t="n"/>
      <c r="D608" s="186" t="n"/>
    </row>
    <row r="609">
      <c r="C609" s="152" t="n"/>
      <c r="D609" s="186" t="n"/>
    </row>
    <row r="610">
      <c r="C610" s="152" t="n"/>
      <c r="D610" s="186" t="n"/>
    </row>
    <row r="611">
      <c r="C611" s="152" t="n"/>
      <c r="D611" s="186" t="n"/>
    </row>
    <row r="612">
      <c r="C612" s="152" t="n"/>
      <c r="D612" s="186" t="n"/>
    </row>
    <row r="613">
      <c r="C613" s="152" t="n"/>
      <c r="D613" s="186" t="n"/>
    </row>
    <row r="614">
      <c r="C614" s="152" t="n"/>
      <c r="D614" s="186" t="n"/>
    </row>
    <row r="615">
      <c r="C615" s="152" t="n"/>
      <c r="D615" s="186" t="n"/>
    </row>
    <row r="616">
      <c r="C616" s="152" t="n"/>
      <c r="D616" s="186" t="n"/>
    </row>
    <row r="617">
      <c r="C617" s="152" t="n"/>
      <c r="D617" s="186" t="n"/>
    </row>
    <row r="618">
      <c r="C618" s="152" t="n"/>
      <c r="D618" s="186" t="n"/>
    </row>
    <row r="619">
      <c r="C619" s="152" t="n"/>
      <c r="D619" s="186" t="n"/>
    </row>
    <row r="620">
      <c r="C620" s="152" t="n"/>
      <c r="D620" s="186" t="n"/>
    </row>
    <row r="621">
      <c r="C621" s="152" t="n"/>
      <c r="D621" s="186" t="n"/>
    </row>
    <row r="622">
      <c r="C622" s="152" t="n"/>
      <c r="D622" s="186" t="n"/>
    </row>
    <row r="623">
      <c r="C623" s="152" t="n"/>
      <c r="D623" s="186" t="n"/>
    </row>
    <row r="624">
      <c r="C624" s="152" t="n"/>
      <c r="D624" s="186" t="n"/>
    </row>
    <row r="625">
      <c r="C625" s="152" t="n"/>
      <c r="D625" s="186" t="n"/>
    </row>
    <row r="626">
      <c r="C626" s="152" t="n"/>
      <c r="D626" s="186" t="n"/>
    </row>
    <row r="627">
      <c r="C627" s="152" t="n"/>
      <c r="D627" s="186" t="n"/>
    </row>
    <row r="628">
      <c r="C628" s="152" t="n"/>
      <c r="D628" s="186" t="n"/>
    </row>
    <row r="629">
      <c r="C629" s="152" t="n"/>
      <c r="D629" s="186" t="n"/>
    </row>
    <row r="630">
      <c r="C630" s="152" t="n"/>
      <c r="D630" s="186" t="n"/>
    </row>
    <row r="631">
      <c r="C631" s="152" t="n"/>
      <c r="D631" s="186" t="n"/>
    </row>
    <row r="632">
      <c r="C632" s="152" t="n"/>
      <c r="D632" s="186" t="n"/>
    </row>
    <row r="633">
      <c r="C633" s="152" t="n"/>
      <c r="D633" s="186" t="n"/>
    </row>
    <row r="634">
      <c r="C634" s="152" t="n"/>
      <c r="D634" s="186" t="n"/>
    </row>
    <row r="635">
      <c r="C635" s="152" t="n"/>
      <c r="D635" s="186" t="n"/>
    </row>
    <row r="636">
      <c r="C636" s="152" t="n"/>
      <c r="D636" s="186" t="n"/>
    </row>
    <row r="637">
      <c r="C637" s="152" t="n"/>
      <c r="D637" s="186" t="n"/>
    </row>
    <row r="638">
      <c r="C638" s="152" t="n"/>
      <c r="D638" s="186" t="n"/>
    </row>
    <row r="639">
      <c r="C639" s="152" t="n"/>
      <c r="D639" s="186" t="n"/>
    </row>
    <row r="640">
      <c r="C640" s="152" t="n"/>
      <c r="D640" s="186" t="n"/>
    </row>
    <row r="641">
      <c r="C641" s="152" t="n"/>
      <c r="D641" s="186" t="n"/>
    </row>
    <row r="642">
      <c r="C642" s="152" t="n"/>
      <c r="D642" s="186" t="n"/>
    </row>
    <row r="643">
      <c r="C643" s="152" t="n"/>
      <c r="D643" s="186" t="n"/>
    </row>
    <row r="644">
      <c r="C644" s="152" t="n"/>
      <c r="D644" s="186" t="n"/>
    </row>
    <row r="645">
      <c r="C645" s="152" t="n"/>
      <c r="D645" s="186" t="n"/>
    </row>
    <row r="646">
      <c r="C646" s="152" t="n"/>
      <c r="D646" s="186" t="n"/>
    </row>
    <row r="647">
      <c r="C647" s="152" t="n"/>
      <c r="D647" s="186" t="n"/>
    </row>
    <row r="648">
      <c r="C648" s="152" t="n"/>
      <c r="D648" s="186" t="n"/>
    </row>
    <row r="649">
      <c r="C649" s="152" t="n"/>
      <c r="D649" s="186" t="n"/>
    </row>
    <row r="650">
      <c r="C650" s="152" t="n"/>
      <c r="D650" s="186" t="n"/>
    </row>
    <row r="651">
      <c r="C651" s="152" t="n"/>
      <c r="D651" s="186" t="n"/>
    </row>
    <row r="652">
      <c r="C652" s="152" t="n"/>
      <c r="D652" s="186" t="n"/>
    </row>
    <row r="653">
      <c r="C653" s="152" t="n"/>
      <c r="D653" s="186" t="n"/>
    </row>
    <row r="654">
      <c r="C654" s="152" t="n"/>
      <c r="D654" s="186" t="n"/>
    </row>
    <row r="655">
      <c r="C655" s="152" t="n"/>
      <c r="D655" s="186" t="n"/>
    </row>
    <row r="656">
      <c r="C656" s="152" t="n"/>
      <c r="D656" s="186" t="n"/>
    </row>
    <row r="657">
      <c r="C657" s="152" t="n"/>
      <c r="D657" s="186" t="n"/>
    </row>
    <row r="658">
      <c r="C658" s="152" t="n"/>
      <c r="D658" s="186" t="n"/>
    </row>
    <row r="659">
      <c r="C659" s="152" t="n"/>
      <c r="D659" s="186" t="n"/>
    </row>
    <row r="660">
      <c r="C660" s="152" t="n"/>
      <c r="D660" s="186" t="n"/>
    </row>
    <row r="661">
      <c r="C661" s="152" t="n"/>
      <c r="D661" s="186" t="n"/>
    </row>
    <row r="662">
      <c r="C662" s="152" t="n"/>
      <c r="D662" s="186" t="n"/>
    </row>
    <row r="663">
      <c r="C663" s="152" t="n"/>
      <c r="D663" s="186" t="n"/>
    </row>
    <row r="664">
      <c r="C664" s="152" t="n"/>
      <c r="D664" s="186" t="n"/>
    </row>
    <row r="665">
      <c r="C665" s="152" t="n"/>
      <c r="D665" s="186" t="n"/>
    </row>
    <row r="666">
      <c r="C666" s="152" t="n"/>
      <c r="D666" s="186" t="n"/>
    </row>
    <row r="667">
      <c r="C667" s="152" t="n"/>
      <c r="D667" s="186" t="n"/>
    </row>
    <row r="668">
      <c r="C668" s="152" t="n"/>
      <c r="D668" s="186" t="n"/>
    </row>
    <row r="669">
      <c r="C669" s="152" t="n"/>
      <c r="D669" s="186" t="n"/>
    </row>
    <row r="670">
      <c r="C670" s="152" t="n"/>
      <c r="D670" s="186" t="n"/>
    </row>
    <row r="671">
      <c r="C671" s="152" t="n"/>
      <c r="D671" s="186" t="n"/>
    </row>
    <row r="672">
      <c r="C672" s="152" t="n"/>
      <c r="D672" s="186" t="n"/>
    </row>
    <row r="673">
      <c r="C673" s="152" t="n"/>
      <c r="D673" s="186" t="n"/>
    </row>
    <row r="674">
      <c r="C674" s="152" t="n"/>
      <c r="D674" s="186" t="n"/>
    </row>
    <row r="675">
      <c r="C675" s="152" t="n"/>
      <c r="D675" s="186" t="n"/>
    </row>
    <row r="676">
      <c r="C676" s="152" t="n"/>
      <c r="D676" s="186" t="n"/>
    </row>
    <row r="677">
      <c r="C677" s="152" t="n"/>
      <c r="D677" s="186" t="n"/>
    </row>
    <row r="678">
      <c r="C678" s="152" t="n"/>
      <c r="D678" s="186" t="n"/>
    </row>
    <row r="679">
      <c r="C679" s="152" t="n"/>
      <c r="D679" s="186" t="n"/>
    </row>
    <row r="680">
      <c r="C680" s="152" t="n"/>
      <c r="D680" s="186" t="n"/>
    </row>
    <row r="681">
      <c r="C681" s="152" t="n"/>
      <c r="D681" s="186" t="n"/>
    </row>
    <row r="682">
      <c r="C682" s="152" t="n"/>
      <c r="D682" s="186" t="n"/>
    </row>
    <row r="683">
      <c r="C683" s="152" t="n"/>
      <c r="D683" s="186" t="n"/>
    </row>
    <row r="684">
      <c r="C684" s="152" t="n"/>
      <c r="D684" s="186" t="n"/>
    </row>
    <row r="685">
      <c r="C685" s="152" t="n"/>
      <c r="D685" s="186" t="n"/>
    </row>
    <row r="686">
      <c r="C686" s="152" t="n"/>
      <c r="D686" s="186" t="n"/>
    </row>
    <row r="687">
      <c r="C687" s="152" t="n"/>
      <c r="D687" s="186" t="n"/>
    </row>
    <row r="688">
      <c r="C688" s="152" t="n"/>
      <c r="D688" s="186" t="n"/>
    </row>
    <row r="689">
      <c r="C689" s="152" t="n"/>
      <c r="D689" s="186" t="n"/>
    </row>
    <row r="690">
      <c r="C690" s="152" t="n"/>
      <c r="D690" s="186" t="n"/>
    </row>
    <row r="691">
      <c r="C691" s="152" t="n"/>
      <c r="D691" s="186" t="n"/>
    </row>
    <row r="692">
      <c r="C692" s="152" t="n"/>
      <c r="D692" s="186" t="n"/>
    </row>
    <row r="693">
      <c r="C693" s="152" t="n"/>
      <c r="D693" s="186" t="n"/>
    </row>
    <row r="694">
      <c r="C694" s="152" t="n"/>
      <c r="D694" s="186" t="n"/>
    </row>
    <row r="695">
      <c r="C695" s="152" t="n"/>
      <c r="D695" s="186" t="n"/>
    </row>
    <row r="696">
      <c r="C696" s="152" t="n"/>
      <c r="D696" s="186" t="n"/>
    </row>
    <row r="697">
      <c r="C697" s="152" t="n"/>
      <c r="D697" s="186" t="n"/>
    </row>
    <row r="698">
      <c r="C698" s="152" t="n"/>
      <c r="D698" s="186" t="n"/>
    </row>
    <row r="699">
      <c r="C699" s="152" t="n"/>
      <c r="D699" s="186" t="n"/>
    </row>
    <row r="700">
      <c r="C700" s="152" t="n"/>
      <c r="D700" s="186" t="n"/>
    </row>
    <row r="701">
      <c r="C701" s="152" t="n"/>
      <c r="D701" s="186" t="n"/>
    </row>
    <row r="702">
      <c r="C702" s="152" t="n"/>
      <c r="D702" s="186" t="n"/>
    </row>
    <row r="703">
      <c r="C703" s="152" t="n"/>
      <c r="D703" s="186" t="n"/>
    </row>
    <row r="704">
      <c r="C704" s="152" t="n"/>
      <c r="D704" s="186" t="n"/>
    </row>
    <row r="705">
      <c r="C705" s="152" t="n"/>
      <c r="D705" s="186" t="n"/>
    </row>
    <row r="706">
      <c r="C706" s="152" t="n"/>
      <c r="D706" s="186" t="n"/>
    </row>
    <row r="707">
      <c r="C707" s="152" t="n"/>
      <c r="D707" s="186" t="n"/>
    </row>
    <row r="708">
      <c r="C708" s="152" t="n"/>
      <c r="D708" s="186" t="n"/>
    </row>
    <row r="709">
      <c r="C709" s="152" t="n"/>
      <c r="D709" s="186" t="n"/>
    </row>
    <row r="710">
      <c r="C710" s="152" t="n"/>
      <c r="D710" s="186" t="n"/>
    </row>
    <row r="711">
      <c r="C711" s="152" t="n"/>
      <c r="D711" s="186" t="n"/>
    </row>
    <row r="712">
      <c r="C712" s="152" t="n"/>
      <c r="D712" s="186" t="n"/>
    </row>
    <row r="713">
      <c r="C713" s="152" t="n"/>
      <c r="D713" s="186" t="n"/>
    </row>
    <row r="714">
      <c r="C714" s="152" t="n"/>
      <c r="D714" s="186" t="n"/>
    </row>
    <row r="715">
      <c r="C715" s="152" t="n"/>
      <c r="D715" s="186" t="n"/>
    </row>
    <row r="716">
      <c r="C716" s="152" t="n"/>
      <c r="D716" s="186" t="n"/>
    </row>
    <row r="717">
      <c r="C717" s="152" t="n"/>
      <c r="D717" s="186" t="n"/>
    </row>
    <row r="718">
      <c r="C718" s="152" t="n"/>
      <c r="D718" s="186" t="n"/>
    </row>
    <row r="719">
      <c r="C719" s="152" t="n"/>
      <c r="D719" s="186" t="n"/>
    </row>
    <row r="720">
      <c r="C720" s="152" t="n"/>
      <c r="D720" s="186" t="n"/>
    </row>
    <row r="721">
      <c r="C721" s="152" t="n"/>
      <c r="D721" s="186" t="n"/>
    </row>
    <row r="722">
      <c r="C722" s="152" t="n"/>
      <c r="D722" s="186" t="n"/>
    </row>
    <row r="723">
      <c r="C723" s="152" t="n"/>
      <c r="D723" s="186" t="n"/>
    </row>
    <row r="724">
      <c r="C724" s="152" t="n"/>
      <c r="D724" s="186" t="n"/>
    </row>
    <row r="725">
      <c r="C725" s="152" t="n"/>
      <c r="D725" s="186" t="n"/>
    </row>
    <row r="726">
      <c r="C726" s="152" t="n"/>
      <c r="D726" s="186" t="n"/>
    </row>
    <row r="727">
      <c r="C727" s="152" t="n"/>
      <c r="D727" s="186" t="n"/>
    </row>
    <row r="728">
      <c r="C728" s="152" t="n"/>
      <c r="D728" s="186" t="n"/>
    </row>
    <row r="729">
      <c r="C729" s="152" t="n"/>
      <c r="D729" s="186" t="n"/>
    </row>
    <row r="730">
      <c r="C730" s="152" t="n"/>
      <c r="D730" s="186" t="n"/>
    </row>
    <row r="731">
      <c r="C731" s="152" t="n"/>
      <c r="D731" s="186" t="n"/>
    </row>
    <row r="732">
      <c r="C732" s="152" t="n"/>
      <c r="D732" s="186" t="n"/>
    </row>
    <row r="733">
      <c r="C733" s="152" t="n"/>
      <c r="D733" s="186" t="n"/>
    </row>
    <row r="734">
      <c r="C734" s="152" t="n"/>
      <c r="D734" s="186" t="n"/>
    </row>
    <row r="735">
      <c r="C735" s="152" t="n"/>
      <c r="D735" s="186" t="n"/>
    </row>
    <row r="736">
      <c r="C736" s="152" t="n"/>
      <c r="D736" s="186" t="n"/>
    </row>
    <row r="737">
      <c r="C737" s="152" t="n"/>
      <c r="D737" s="186" t="n"/>
    </row>
    <row r="738">
      <c r="C738" s="152" t="n"/>
      <c r="D738" s="186" t="n"/>
    </row>
    <row r="739">
      <c r="C739" s="152" t="n"/>
      <c r="D739" s="186" t="n"/>
    </row>
    <row r="740">
      <c r="C740" s="152" t="n"/>
      <c r="D740" s="186" t="n"/>
    </row>
    <row r="741">
      <c r="C741" s="152" t="n"/>
      <c r="D741" s="186" t="n"/>
    </row>
    <row r="742">
      <c r="C742" s="152" t="n"/>
      <c r="D742" s="186" t="n"/>
    </row>
    <row r="743">
      <c r="C743" s="152" t="n"/>
      <c r="D743" s="186" t="n"/>
    </row>
    <row r="744">
      <c r="C744" s="152" t="n"/>
      <c r="D744" s="186" t="n"/>
    </row>
    <row r="745">
      <c r="C745" s="152" t="n"/>
      <c r="D745" s="186" t="n"/>
    </row>
    <row r="746">
      <c r="C746" s="152" t="n"/>
      <c r="D746" s="186" t="n"/>
    </row>
    <row r="747">
      <c r="C747" s="152" t="n"/>
      <c r="D747" s="186" t="n"/>
    </row>
    <row r="748">
      <c r="C748" s="152" t="n"/>
      <c r="D748" s="186" t="n"/>
    </row>
    <row r="749">
      <c r="C749" s="152" t="n"/>
      <c r="D749" s="186" t="n"/>
    </row>
    <row r="750">
      <c r="C750" s="152" t="n"/>
      <c r="D750" s="186" t="n"/>
    </row>
    <row r="751">
      <c r="C751" s="152" t="n"/>
      <c r="D751" s="186" t="n"/>
    </row>
    <row r="752">
      <c r="C752" s="152" t="n"/>
      <c r="D752" s="186" t="n"/>
    </row>
    <row r="753">
      <c r="C753" s="152" t="n"/>
      <c r="D753" s="186" t="n"/>
    </row>
    <row r="754">
      <c r="C754" s="152" t="n"/>
      <c r="D754" s="186" t="n"/>
    </row>
    <row r="755">
      <c r="C755" s="152" t="n"/>
      <c r="D755" s="186" t="n"/>
    </row>
    <row r="756">
      <c r="C756" s="152" t="n"/>
      <c r="D756" s="186" t="n"/>
    </row>
    <row r="757">
      <c r="C757" s="152" t="n"/>
      <c r="D757" s="186" t="n"/>
    </row>
    <row r="758">
      <c r="C758" s="152" t="n"/>
      <c r="D758" s="186" t="n"/>
    </row>
    <row r="759">
      <c r="C759" s="152" t="n"/>
      <c r="D759" s="186" t="n"/>
    </row>
    <row r="760">
      <c r="C760" s="152" t="n"/>
      <c r="D760" s="186" t="n"/>
    </row>
    <row r="761">
      <c r="C761" s="152" t="n"/>
      <c r="D761" s="186" t="n"/>
    </row>
    <row r="762">
      <c r="C762" s="152" t="n"/>
      <c r="D762" s="186" t="n"/>
    </row>
    <row r="763">
      <c r="C763" s="152" t="n"/>
      <c r="D763" s="186" t="n"/>
    </row>
    <row r="764">
      <c r="C764" s="152" t="n"/>
      <c r="D764" s="186" t="n"/>
    </row>
    <row r="765">
      <c r="C765" s="152" t="n"/>
      <c r="D765" s="186" t="n"/>
    </row>
    <row r="766">
      <c r="C766" s="152" t="n"/>
      <c r="D766" s="186" t="n"/>
    </row>
    <row r="767">
      <c r="C767" s="152" t="n"/>
      <c r="D767" s="186" t="n"/>
    </row>
    <row r="768">
      <c r="C768" s="152" t="n"/>
      <c r="D768" s="186" t="n"/>
    </row>
    <row r="769">
      <c r="C769" s="152" t="n"/>
      <c r="D769" s="186" t="n"/>
    </row>
    <row r="770">
      <c r="C770" s="152" t="n"/>
      <c r="D770" s="186" t="n"/>
    </row>
    <row r="771">
      <c r="C771" s="152" t="n"/>
      <c r="D771" s="186" t="n"/>
    </row>
    <row r="772">
      <c r="C772" s="152" t="n"/>
      <c r="D772" s="186" t="n"/>
    </row>
    <row r="773">
      <c r="C773" s="152" t="n"/>
      <c r="D773" s="186" t="n"/>
    </row>
    <row r="774">
      <c r="C774" s="152" t="n"/>
      <c r="D774" s="186" t="n"/>
    </row>
    <row r="775">
      <c r="C775" s="152" t="n"/>
      <c r="D775" s="186" t="n"/>
    </row>
    <row r="776">
      <c r="C776" s="152" t="n"/>
      <c r="D776" s="186" t="n"/>
    </row>
    <row r="777">
      <c r="C777" s="152" t="n"/>
      <c r="D777" s="186" t="n"/>
    </row>
    <row r="778">
      <c r="C778" s="152" t="n"/>
      <c r="D778" s="186" t="n"/>
    </row>
    <row r="779">
      <c r="C779" s="152" t="n"/>
      <c r="D779" s="186" t="n"/>
    </row>
    <row r="780">
      <c r="C780" s="152" t="n"/>
      <c r="D780" s="186" t="n"/>
    </row>
    <row r="781">
      <c r="C781" s="152" t="n"/>
      <c r="D781" s="186" t="n"/>
    </row>
    <row r="782">
      <c r="C782" s="152" t="n"/>
      <c r="D782" s="186" t="n"/>
    </row>
    <row r="783">
      <c r="C783" s="152" t="n"/>
      <c r="D783" s="186" t="n"/>
    </row>
    <row r="784">
      <c r="C784" s="152" t="n"/>
      <c r="D784" s="186" t="n"/>
    </row>
    <row r="785">
      <c r="C785" s="152" t="n"/>
      <c r="D785" s="186" t="n"/>
    </row>
    <row r="786">
      <c r="C786" s="152" t="n"/>
      <c r="D786" s="186" t="n"/>
    </row>
    <row r="787">
      <c r="C787" s="152" t="n"/>
      <c r="D787" s="186" t="n"/>
    </row>
    <row r="788">
      <c r="C788" s="152" t="n"/>
      <c r="D788" s="186" t="n"/>
    </row>
    <row r="789">
      <c r="C789" s="152" t="n"/>
      <c r="D789" s="186" t="n"/>
    </row>
    <row r="790">
      <c r="C790" s="152" t="n"/>
      <c r="D790" s="186" t="n"/>
    </row>
    <row r="791">
      <c r="C791" s="152" t="n"/>
      <c r="D791" s="186" t="n"/>
    </row>
    <row r="792">
      <c r="C792" s="152" t="n"/>
      <c r="D792" s="186" t="n"/>
    </row>
    <row r="793">
      <c r="C793" s="152" t="n"/>
      <c r="D793" s="186" t="n"/>
    </row>
    <row r="794">
      <c r="C794" s="152" t="n"/>
      <c r="D794" s="186" t="n"/>
    </row>
    <row r="795">
      <c r="C795" s="152" t="n"/>
      <c r="D795" s="186" t="n"/>
    </row>
    <row r="796">
      <c r="C796" s="152" t="n"/>
      <c r="D796" s="186" t="n"/>
    </row>
    <row r="797">
      <c r="C797" s="152" t="n"/>
      <c r="D797" s="186" t="n"/>
    </row>
    <row r="798">
      <c r="C798" s="152" t="n"/>
      <c r="D798" s="186" t="n"/>
    </row>
    <row r="799">
      <c r="C799" s="152" t="n"/>
      <c r="D799" s="186" t="n"/>
    </row>
    <row r="800">
      <c r="C800" s="152" t="n"/>
      <c r="D800" s="186" t="n"/>
    </row>
    <row r="801">
      <c r="C801" s="152" t="n"/>
      <c r="D801" s="186" t="n"/>
    </row>
    <row r="802">
      <c r="C802" s="152" t="n"/>
      <c r="D802" s="186" t="n"/>
    </row>
    <row r="803">
      <c r="C803" s="152" t="n"/>
      <c r="D803" s="186" t="n"/>
    </row>
    <row r="804">
      <c r="C804" s="152" t="n"/>
      <c r="D804" s="186" t="n"/>
    </row>
    <row r="805">
      <c r="C805" s="152" t="n"/>
      <c r="D805" s="186" t="n"/>
    </row>
    <row r="806">
      <c r="C806" s="152" t="n"/>
      <c r="D806" s="186" t="n"/>
    </row>
    <row r="807">
      <c r="C807" s="152" t="n"/>
      <c r="D807" s="186" t="n"/>
    </row>
    <row r="808">
      <c r="C808" s="152" t="n"/>
      <c r="D808" s="186" t="n"/>
    </row>
    <row r="809">
      <c r="C809" s="152" t="n"/>
      <c r="D809" s="186" t="n"/>
    </row>
    <row r="810">
      <c r="C810" s="152" t="n"/>
      <c r="D810" s="186" t="n"/>
    </row>
    <row r="811">
      <c r="C811" s="152" t="n"/>
      <c r="D811" s="186" t="n"/>
    </row>
    <row r="812">
      <c r="C812" s="152" t="n"/>
      <c r="D812" s="186" t="n"/>
    </row>
    <row r="813">
      <c r="C813" s="152" t="n"/>
      <c r="D813" s="186" t="n"/>
    </row>
    <row r="814">
      <c r="C814" s="152" t="n"/>
      <c r="D814" s="186" t="n"/>
    </row>
    <row r="815">
      <c r="C815" s="152" t="n"/>
      <c r="D815" s="186" t="n"/>
    </row>
    <row r="816">
      <c r="C816" s="152" t="n"/>
      <c r="D816" s="186" t="n"/>
    </row>
    <row r="817">
      <c r="C817" s="152" t="n"/>
      <c r="D817" s="186" t="n"/>
    </row>
    <row r="818">
      <c r="C818" s="152" t="n"/>
      <c r="D818" s="186" t="n"/>
    </row>
    <row r="819">
      <c r="C819" s="152" t="n"/>
      <c r="D819" s="186" t="n"/>
    </row>
    <row r="820">
      <c r="C820" s="152" t="n"/>
      <c r="D820" s="186" t="n"/>
    </row>
    <row r="821">
      <c r="C821" s="152" t="n"/>
      <c r="D821" s="186" t="n"/>
    </row>
    <row r="822">
      <c r="C822" s="152" t="n"/>
      <c r="D822" s="186" t="n"/>
    </row>
    <row r="823">
      <c r="C823" s="152" t="n"/>
      <c r="D823" s="186" t="n"/>
    </row>
    <row r="824">
      <c r="C824" s="152" t="n"/>
      <c r="D824" s="186" t="n"/>
    </row>
    <row r="825">
      <c r="C825" s="152" t="n"/>
      <c r="D825" s="186" t="n"/>
    </row>
    <row r="826">
      <c r="C826" s="152" t="n"/>
      <c r="D826" s="186" t="n"/>
    </row>
    <row r="827">
      <c r="C827" s="152" t="n"/>
      <c r="D827" s="186" t="n"/>
    </row>
    <row r="828">
      <c r="C828" s="152" t="n"/>
      <c r="D828" s="186" t="n"/>
    </row>
    <row r="829">
      <c r="C829" s="152" t="n"/>
      <c r="D829" s="186" t="n"/>
    </row>
    <row r="830">
      <c r="C830" s="152" t="n"/>
      <c r="D830" s="186" t="n"/>
    </row>
    <row r="831">
      <c r="C831" s="152" t="n"/>
      <c r="D831" s="186" t="n"/>
    </row>
    <row r="832">
      <c r="C832" s="152" t="n"/>
      <c r="D832" s="186" t="n"/>
    </row>
    <row r="833">
      <c r="C833" s="152" t="n"/>
      <c r="D833" s="186" t="n"/>
    </row>
    <row r="834">
      <c r="C834" s="152" t="n"/>
      <c r="D834" s="186" t="n"/>
    </row>
    <row r="835">
      <c r="C835" s="152" t="n"/>
      <c r="D835" s="186" t="n"/>
    </row>
    <row r="836">
      <c r="C836" s="152" t="n"/>
      <c r="D836" s="186" t="n"/>
    </row>
    <row r="837">
      <c r="C837" s="152" t="n"/>
      <c r="D837" s="186" t="n"/>
    </row>
    <row r="838">
      <c r="C838" s="152" t="n"/>
      <c r="D838" s="186" t="n"/>
    </row>
    <row r="839">
      <c r="C839" s="152" t="n"/>
      <c r="D839" s="186" t="n"/>
    </row>
    <row r="840">
      <c r="C840" s="152" t="n"/>
      <c r="D840" s="186" t="n"/>
    </row>
    <row r="841">
      <c r="C841" s="152" t="n"/>
      <c r="D841" s="186" t="n"/>
    </row>
    <row r="842">
      <c r="C842" s="152" t="n"/>
      <c r="D842" s="186" t="n"/>
    </row>
    <row r="843">
      <c r="C843" s="152" t="n"/>
      <c r="D843" s="186" t="n"/>
    </row>
    <row r="844">
      <c r="C844" s="152" t="n"/>
      <c r="D844" s="186" t="n"/>
    </row>
    <row r="845">
      <c r="C845" s="152" t="n"/>
      <c r="D845" s="186" t="n"/>
    </row>
    <row r="846">
      <c r="C846" s="152" t="n"/>
      <c r="D846" s="186" t="n"/>
    </row>
    <row r="847">
      <c r="C847" s="152" t="n"/>
      <c r="D847" s="186" t="n"/>
    </row>
    <row r="848">
      <c r="C848" s="152" t="n"/>
      <c r="D848" s="186" t="n"/>
    </row>
    <row r="849">
      <c r="C849" s="152" t="n"/>
      <c r="D849" s="186" t="n"/>
    </row>
    <row r="850">
      <c r="C850" s="152" t="n"/>
      <c r="D850" s="186" t="n"/>
    </row>
    <row r="851">
      <c r="C851" s="152" t="n"/>
      <c r="D851" s="186" t="n"/>
    </row>
    <row r="852">
      <c r="C852" s="152" t="n"/>
      <c r="D852" s="186" t="n"/>
    </row>
    <row r="853">
      <c r="C853" s="152" t="n"/>
      <c r="D853" s="186" t="n"/>
    </row>
    <row r="854">
      <c r="C854" s="152" t="n"/>
      <c r="D854" s="186" t="n"/>
    </row>
    <row r="855">
      <c r="C855" s="152" t="n"/>
      <c r="D855" s="186" t="n"/>
    </row>
    <row r="856">
      <c r="C856" s="152" t="n"/>
      <c r="D856" s="186" t="n"/>
    </row>
    <row r="857">
      <c r="C857" s="152" t="n"/>
      <c r="D857" s="186" t="n"/>
    </row>
    <row r="858">
      <c r="C858" s="152" t="n"/>
      <c r="D858" s="186" t="n"/>
    </row>
    <row r="859">
      <c r="C859" s="152" t="n"/>
      <c r="D859" s="186" t="n"/>
    </row>
    <row r="860">
      <c r="C860" s="152" t="n"/>
      <c r="D860" s="186" t="n"/>
    </row>
    <row r="861">
      <c r="C861" s="152" t="n"/>
      <c r="D861" s="186" t="n"/>
    </row>
    <row r="862">
      <c r="C862" s="152" t="n"/>
      <c r="D862" s="186" t="n"/>
    </row>
    <row r="863">
      <c r="C863" s="152" t="n"/>
      <c r="D863" s="186" t="n"/>
    </row>
    <row r="864">
      <c r="C864" s="152" t="n"/>
      <c r="D864" s="186" t="n"/>
    </row>
    <row r="865">
      <c r="C865" s="152" t="n"/>
      <c r="D865" s="186" t="n"/>
    </row>
    <row r="866">
      <c r="C866" s="152" t="n"/>
      <c r="D866" s="186" t="n"/>
    </row>
    <row r="867">
      <c r="C867" s="152" t="n"/>
      <c r="D867" s="186" t="n"/>
    </row>
    <row r="868">
      <c r="C868" s="152" t="n"/>
      <c r="D868" s="186" t="n"/>
    </row>
    <row r="869">
      <c r="C869" s="152" t="n"/>
      <c r="D869" s="186" t="n"/>
    </row>
    <row r="870">
      <c r="C870" s="152" t="n"/>
      <c r="D870" s="186" t="n"/>
    </row>
    <row r="871">
      <c r="C871" s="152" t="n"/>
      <c r="D871" s="186" t="n"/>
    </row>
    <row r="872">
      <c r="C872" s="152" t="n"/>
      <c r="D872" s="186" t="n"/>
    </row>
    <row r="873">
      <c r="C873" s="152" t="n"/>
      <c r="D873" s="186" t="n"/>
    </row>
    <row r="874">
      <c r="C874" s="152" t="n"/>
      <c r="D874" s="186" t="n"/>
    </row>
    <row r="875">
      <c r="C875" s="152" t="n"/>
      <c r="D875" s="186" t="n"/>
    </row>
    <row r="876">
      <c r="C876" s="152" t="n"/>
      <c r="D876" s="186" t="n"/>
    </row>
    <row r="877">
      <c r="C877" s="152" t="n"/>
      <c r="D877" s="186" t="n"/>
    </row>
    <row r="878">
      <c r="C878" s="152" t="n"/>
      <c r="D878" s="186" t="n"/>
    </row>
    <row r="879">
      <c r="C879" s="152" t="n"/>
      <c r="D879" s="186" t="n"/>
    </row>
    <row r="880">
      <c r="C880" s="152" t="n"/>
      <c r="D880" s="186" t="n"/>
    </row>
    <row r="881">
      <c r="C881" s="152" t="n"/>
      <c r="D881" s="186" t="n"/>
    </row>
    <row r="882">
      <c r="C882" s="152" t="n"/>
      <c r="D882" s="186" t="n"/>
    </row>
    <row r="883">
      <c r="C883" s="152" t="n"/>
      <c r="D883" s="186" t="n"/>
    </row>
    <row r="884">
      <c r="C884" s="152" t="n"/>
      <c r="D884" s="186" t="n"/>
    </row>
    <row r="885">
      <c r="C885" s="152" t="n"/>
      <c r="D885" s="186" t="n"/>
    </row>
    <row r="886">
      <c r="C886" s="152" t="n"/>
      <c r="D886" s="186" t="n"/>
    </row>
    <row r="887">
      <c r="C887" s="152" t="n"/>
      <c r="D887" s="186" t="n"/>
    </row>
    <row r="888">
      <c r="C888" s="152" t="n"/>
      <c r="D888" s="186" t="n"/>
    </row>
    <row r="889">
      <c r="C889" s="152" t="n"/>
      <c r="D889" s="186" t="n"/>
    </row>
    <row r="890">
      <c r="C890" s="152" t="n"/>
      <c r="D890" s="186" t="n"/>
    </row>
    <row r="891">
      <c r="C891" s="152" t="n"/>
      <c r="D891" s="186" t="n"/>
    </row>
    <row r="892">
      <c r="C892" s="152" t="n"/>
      <c r="D892" s="186" t="n"/>
    </row>
    <row r="893">
      <c r="C893" s="152" t="n"/>
      <c r="D893" s="186" t="n"/>
    </row>
    <row r="894">
      <c r="C894" s="152" t="n"/>
      <c r="D894" s="186" t="n"/>
    </row>
    <row r="895">
      <c r="C895" s="152" t="n"/>
      <c r="D895" s="186" t="n"/>
    </row>
    <row r="896">
      <c r="C896" s="152" t="n"/>
      <c r="D896" s="186" t="n"/>
    </row>
    <row r="897">
      <c r="C897" s="152" t="n"/>
      <c r="D897" s="186" t="n"/>
    </row>
    <row r="898">
      <c r="C898" s="152" t="n"/>
      <c r="D898" s="186" t="n"/>
    </row>
    <row r="899">
      <c r="C899" s="152" t="n"/>
      <c r="D899" s="186" t="n"/>
    </row>
    <row r="900">
      <c r="C900" s="152" t="n"/>
      <c r="D900" s="186" t="n"/>
    </row>
    <row r="901">
      <c r="C901" s="152" t="n"/>
      <c r="D901" s="186" t="n"/>
    </row>
    <row r="902">
      <c r="C902" s="152" t="n"/>
      <c r="D902" s="186" t="n"/>
    </row>
    <row r="903">
      <c r="C903" s="152" t="n"/>
      <c r="D903" s="186" t="n"/>
    </row>
    <row r="904">
      <c r="C904" s="152" t="n"/>
      <c r="D904" s="186" t="n"/>
    </row>
    <row r="905">
      <c r="C905" s="152" t="n"/>
      <c r="D905" s="186" t="n"/>
    </row>
    <row r="906">
      <c r="C906" s="152" t="n"/>
      <c r="D906" s="186" t="n"/>
    </row>
    <row r="907">
      <c r="C907" s="152" t="n"/>
      <c r="D907" s="186" t="n"/>
    </row>
    <row r="908">
      <c r="C908" s="152" t="n"/>
      <c r="D908" s="186" t="n"/>
    </row>
    <row r="909">
      <c r="C909" s="152" t="n"/>
      <c r="D909" s="186" t="n"/>
    </row>
    <row r="910">
      <c r="C910" s="152" t="n"/>
      <c r="D910" s="186" t="n"/>
    </row>
    <row r="911">
      <c r="C911" s="152" t="n"/>
      <c r="D911" s="186" t="n"/>
    </row>
    <row r="912">
      <c r="C912" s="152" t="n"/>
      <c r="D912" s="186" t="n"/>
    </row>
    <row r="913">
      <c r="C913" s="152" t="n"/>
      <c r="D913" s="186" t="n"/>
    </row>
    <row r="914">
      <c r="C914" s="152" t="n"/>
      <c r="D914" s="186" t="n"/>
    </row>
    <row r="915">
      <c r="C915" s="152" t="n"/>
      <c r="D915" s="186" t="n"/>
    </row>
    <row r="916">
      <c r="C916" s="152" t="n"/>
      <c r="D916" s="186" t="n"/>
    </row>
    <row r="917">
      <c r="C917" s="152" t="n"/>
      <c r="D917" s="186" t="n"/>
    </row>
    <row r="918">
      <c r="C918" s="152" t="n"/>
      <c r="D918" s="186" t="n"/>
    </row>
    <row r="919">
      <c r="C919" s="152" t="n"/>
      <c r="D919" s="186" t="n"/>
    </row>
    <row r="920">
      <c r="C920" s="152" t="n"/>
      <c r="D920" s="186" t="n"/>
    </row>
    <row r="921">
      <c r="C921" s="152" t="n"/>
      <c r="D921" s="186" t="n"/>
    </row>
    <row r="922">
      <c r="C922" s="152" t="n"/>
      <c r="D922" s="186" t="n"/>
    </row>
    <row r="923">
      <c r="C923" s="152" t="n"/>
      <c r="D923" s="186" t="n"/>
    </row>
    <row r="924">
      <c r="C924" s="152" t="n"/>
      <c r="D924" s="186" t="n"/>
    </row>
    <row r="925">
      <c r="C925" s="152" t="n"/>
      <c r="D925" s="186" t="n"/>
    </row>
    <row r="926">
      <c r="C926" s="152" t="n"/>
      <c r="D926" s="186" t="n"/>
    </row>
    <row r="927">
      <c r="C927" s="152" t="n"/>
      <c r="D927" s="186" t="n"/>
    </row>
    <row r="928">
      <c r="C928" s="152" t="n"/>
      <c r="D928" s="186" t="n"/>
    </row>
    <row r="929">
      <c r="C929" s="152" t="n"/>
      <c r="D929" s="186" t="n"/>
    </row>
    <row r="930">
      <c r="C930" s="152" t="n"/>
      <c r="D930" s="186" t="n"/>
    </row>
    <row r="931">
      <c r="C931" s="152" t="n"/>
      <c r="D931" s="186" t="n"/>
    </row>
    <row r="932">
      <c r="C932" s="152" t="n"/>
      <c r="D932" s="186" t="n"/>
    </row>
    <row r="933">
      <c r="C933" s="152" t="n"/>
      <c r="D933" s="186" t="n"/>
    </row>
    <row r="934">
      <c r="C934" s="152" t="n"/>
      <c r="D934" s="186" t="n"/>
    </row>
    <row r="935">
      <c r="C935" s="152" t="n"/>
      <c r="D935" s="186" t="n"/>
    </row>
    <row r="936">
      <c r="C936" s="152" t="n"/>
      <c r="D936" s="186" t="n"/>
    </row>
    <row r="937">
      <c r="C937" s="152" t="n"/>
      <c r="D937" s="186" t="n"/>
    </row>
    <row r="938">
      <c r="C938" s="152" t="n"/>
      <c r="D938" s="186" t="n"/>
    </row>
    <row r="939">
      <c r="C939" s="152" t="n"/>
      <c r="D939" s="186" t="n"/>
    </row>
    <row r="940">
      <c r="C940" s="152" t="n"/>
      <c r="D940" s="186" t="n"/>
    </row>
    <row r="941">
      <c r="C941" s="152" t="n"/>
      <c r="D941" s="186" t="n"/>
    </row>
    <row r="942">
      <c r="C942" s="152" t="n"/>
      <c r="D942" s="186" t="n"/>
    </row>
    <row r="943">
      <c r="C943" s="152" t="n"/>
      <c r="D943" s="186" t="n"/>
    </row>
    <row r="944">
      <c r="C944" s="152" t="n"/>
      <c r="D944" s="186" t="n"/>
    </row>
    <row r="945">
      <c r="C945" s="152" t="n"/>
      <c r="D945" s="186" t="n"/>
    </row>
    <row r="946">
      <c r="C946" s="152" t="n"/>
      <c r="D946" s="186" t="n"/>
    </row>
    <row r="947">
      <c r="C947" s="152" t="n"/>
      <c r="D947" s="186" t="n"/>
    </row>
    <row r="948">
      <c r="C948" s="152" t="n"/>
      <c r="D948" s="186" t="n"/>
    </row>
    <row r="949">
      <c r="C949" s="152" t="n"/>
      <c r="D949" s="186" t="n"/>
    </row>
    <row r="950">
      <c r="C950" s="152" t="n"/>
      <c r="D950" s="186" t="n"/>
    </row>
    <row r="951">
      <c r="C951" s="152" t="n"/>
      <c r="D951" s="186" t="n"/>
    </row>
    <row r="952">
      <c r="C952" s="152" t="n"/>
      <c r="D952" s="186" t="n"/>
    </row>
    <row r="953">
      <c r="C953" s="152" t="n"/>
      <c r="D953" s="186" t="n"/>
    </row>
    <row r="954">
      <c r="C954" s="152" t="n"/>
      <c r="D954" s="186" t="n"/>
    </row>
    <row r="955">
      <c r="C955" s="152" t="n"/>
      <c r="D955" s="186" t="n"/>
    </row>
    <row r="956">
      <c r="C956" s="152" t="n"/>
      <c r="D956" s="186" t="n"/>
    </row>
    <row r="957">
      <c r="C957" s="152" t="n"/>
      <c r="D957" s="186" t="n"/>
    </row>
    <row r="958">
      <c r="C958" s="152" t="n"/>
      <c r="D958" s="186" t="n"/>
    </row>
    <row r="959">
      <c r="C959" s="152" t="n"/>
      <c r="D959" s="186" t="n"/>
    </row>
    <row r="960">
      <c r="C960" s="152" t="n"/>
      <c r="D960" s="186" t="n"/>
    </row>
    <row r="961">
      <c r="C961" s="152" t="n"/>
      <c r="D961" s="186" t="n"/>
    </row>
    <row r="962">
      <c r="C962" s="152" t="n"/>
      <c r="D962" s="186" t="n"/>
    </row>
    <row r="963">
      <c r="C963" s="152" t="n"/>
      <c r="D963" s="186" t="n"/>
    </row>
    <row r="964">
      <c r="C964" s="152" t="n"/>
      <c r="D964" s="186" t="n"/>
    </row>
    <row r="965">
      <c r="C965" s="152" t="n"/>
      <c r="D965" s="186" t="n"/>
    </row>
    <row r="966">
      <c r="C966" s="152" t="n"/>
      <c r="D966" s="186" t="n"/>
    </row>
    <row r="967">
      <c r="C967" s="152" t="n"/>
      <c r="D967" s="186" t="n"/>
    </row>
    <row r="968">
      <c r="C968" s="152" t="n"/>
      <c r="D968" s="186" t="n"/>
    </row>
    <row r="969">
      <c r="C969" s="152" t="n"/>
      <c r="D969" s="186" t="n"/>
    </row>
    <row r="970">
      <c r="C970" s="152" t="n"/>
      <c r="D970" s="186" t="n"/>
    </row>
    <row r="971">
      <c r="C971" s="152" t="n"/>
      <c r="D971" s="186" t="n"/>
    </row>
    <row r="972">
      <c r="C972" s="152" t="n"/>
      <c r="D972" s="186" t="n"/>
    </row>
    <row r="973">
      <c r="C973" s="152" t="n"/>
      <c r="D973" s="186" t="n"/>
    </row>
    <row r="974">
      <c r="C974" s="152" t="n"/>
      <c r="D974" s="186" t="n"/>
    </row>
    <row r="975">
      <c r="C975" s="152" t="n"/>
      <c r="D975" s="186" t="n"/>
    </row>
    <row r="976">
      <c r="C976" s="152" t="n"/>
      <c r="D976" s="186" t="n"/>
    </row>
    <row r="977">
      <c r="C977" s="152" t="n"/>
      <c r="D977" s="186" t="n"/>
    </row>
    <row r="978">
      <c r="C978" s="152" t="n"/>
      <c r="D978" s="186" t="n"/>
    </row>
    <row r="979">
      <c r="C979" s="152" t="n"/>
      <c r="D979" s="186" t="n"/>
    </row>
    <row r="980">
      <c r="C980" s="152" t="n"/>
      <c r="D980" s="186" t="n"/>
    </row>
    <row r="981">
      <c r="C981" s="152" t="n"/>
      <c r="D981" s="186" t="n"/>
    </row>
    <row r="982">
      <c r="C982" s="152" t="n"/>
      <c r="D982" s="186" t="n"/>
    </row>
    <row r="983">
      <c r="C983" s="152" t="n"/>
      <c r="D983" s="186" t="n"/>
    </row>
    <row r="984">
      <c r="C984" s="152" t="n"/>
      <c r="D984" s="186" t="n"/>
    </row>
    <row r="985">
      <c r="C985" s="152" t="n"/>
      <c r="D985" s="186" t="n"/>
    </row>
    <row r="986">
      <c r="C986" s="152" t="n"/>
      <c r="D986" s="186" t="n"/>
    </row>
    <row r="987">
      <c r="C987" s="152" t="n"/>
      <c r="D987" s="186" t="n"/>
    </row>
    <row r="988">
      <c r="C988" s="152" t="n"/>
      <c r="D988" s="186" t="n"/>
    </row>
    <row r="989">
      <c r="C989" s="152" t="n"/>
      <c r="D989" s="186" t="n"/>
    </row>
    <row r="990">
      <c r="C990" s="152" t="n"/>
      <c r="D990" s="186" t="n"/>
    </row>
    <row r="991">
      <c r="C991" s="152" t="n"/>
      <c r="D991" s="186" t="n"/>
    </row>
    <row r="992">
      <c r="C992" s="152" t="n"/>
      <c r="D992" s="186" t="n"/>
    </row>
    <row r="993">
      <c r="C993" s="152" t="n"/>
      <c r="D993" s="186" t="n"/>
    </row>
    <row r="994">
      <c r="C994" s="152" t="n"/>
      <c r="D994" s="186" t="n"/>
    </row>
    <row r="995">
      <c r="C995" s="152" t="n"/>
      <c r="D995" s="186" t="n"/>
    </row>
    <row r="996">
      <c r="C996" s="152" t="n"/>
      <c r="D996" s="186" t="n"/>
    </row>
    <row r="997">
      <c r="C997" s="152" t="n"/>
      <c r="D997" s="186" t="n"/>
    </row>
    <row r="998">
      <c r="C998" s="152" t="n"/>
      <c r="D998" s="186" t="n"/>
    </row>
    <row r="999">
      <c r="C999" s="152" t="n"/>
      <c r="D999" s="186" t="n"/>
    </row>
    <row r="1000">
      <c r="C1000" s="152" t="n"/>
      <c r="D1000" s="186" t="n"/>
    </row>
  </sheetData>
  <dataValidations count="1">
    <dataValidation sqref="D2:D4" showDropDown="0" showInputMessage="0" showErrorMessage="0" allowBlank="1" type="list">
      <formula1>'Sources table'!$D$2:$D$76</formula1>
    </dataValidation>
  </dataValidations>
  <pageMargins left="0.75" right="0.75" top="1" bottom="1" header="0.5" footer="0.5"/>
</worksheet>
</file>

<file path=xl/worksheets/sheet41.xml><?xml version="1.0" encoding="utf-8"?>
<worksheet xmlns="http://schemas.openxmlformats.org/spreadsheetml/2006/main">
  <sheetPr codeName="Sheet47">
    <tabColor rgb="FFFFF2CC"/>
    <outlinePr summaryBelow="1" summaryRight="1"/>
    <pageSetUpPr/>
  </sheetPr>
  <dimension ref="A1:A1"/>
  <sheetViews>
    <sheetView workbookViewId="0">
      <selection activeCell="A1" sqref="A1"/>
    </sheetView>
  </sheetViews>
  <sheetFormatPr baseColWidth="8" defaultColWidth="12.63" defaultRowHeight="15" customHeight="1"/>
  <cols>
    <col hidden="1" width="8.880000000000001" customWidth="1" style="324" min="1" max="6"/>
    <col width="8.630000000000001" customWidth="1" style="324" min="7" max="26"/>
  </cols>
  <sheetData>
    <row r="1" ht="12.75" customHeight="1" s="324"/>
    <row r="2" ht="12.75" customHeight="1" s="324"/>
    <row r="3" ht="12.75" customHeight="1" s="324"/>
    <row r="4" ht="12.75" customHeight="1" s="324"/>
    <row r="5" ht="12.75" customHeight="1" s="324"/>
    <row r="6" ht="12.75" customHeight="1" s="324"/>
    <row r="7" ht="12.75" customHeight="1" s="324"/>
    <row r="8" ht="12.75" customHeight="1" s="324"/>
    <row r="9" ht="12.75" customHeight="1" s="324"/>
    <row r="10" ht="12.75" customHeight="1" s="324"/>
    <row r="11" ht="12.75" customHeight="1" s="324"/>
    <row r="12" ht="12.75" customHeight="1" s="324"/>
    <row r="13" ht="12.75" customHeight="1" s="324"/>
    <row r="14" ht="12.75" customHeight="1" s="324"/>
    <row r="15" ht="12.75" customHeight="1" s="324"/>
    <row r="16" ht="12.75" customHeight="1" s="324"/>
    <row r="17" ht="12.75" customHeight="1" s="324"/>
    <row r="18" ht="12.75" customHeight="1" s="324"/>
    <row r="19" ht="12.75" customHeight="1" s="324"/>
    <row r="20" ht="12.75" customHeight="1" s="324"/>
    <row r="21" ht="12.75" customHeight="1" s="324"/>
    <row r="22" ht="12.75" customHeight="1" s="324"/>
    <row r="23" ht="12.75" customHeight="1" s="324"/>
    <row r="24" ht="12.75" customHeight="1" s="324"/>
    <row r="25" ht="12.75" customHeight="1" s="324"/>
    <row r="26" ht="12.75" customHeight="1" s="324"/>
    <row r="27" ht="12.75" customHeight="1" s="324"/>
    <row r="28" ht="12.75" customHeight="1" s="324"/>
    <row r="29" ht="12.75" customHeight="1" s="324"/>
    <row r="30" ht="12.75" customHeight="1" s="324"/>
    <row r="31" ht="12.75" customHeight="1" s="324"/>
    <row r="32" ht="12.75" customHeight="1" s="324"/>
    <row r="33" ht="12.75" customHeight="1" s="324"/>
    <row r="34" ht="12.75" customHeight="1" s="324"/>
    <row r="35" ht="12.75" customHeight="1" s="324"/>
    <row r="36" ht="12.75" customHeight="1" s="324"/>
    <row r="37" ht="12.75" customHeight="1" s="324"/>
    <row r="38" ht="12.75" customHeight="1" s="324"/>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row r="60" ht="12.75" customHeight="1" s="324"/>
    <row r="61" ht="12.75" customHeight="1" s="324"/>
    <row r="62" ht="12.75" customHeight="1" s="324"/>
    <row r="63" ht="12.75" customHeight="1" s="324"/>
    <row r="64" ht="12.75" customHeight="1" s="324"/>
    <row r="65" ht="12.75" customHeight="1" s="324"/>
    <row r="66" ht="12.75" customHeight="1" s="324"/>
    <row r="67" ht="12.75" customHeight="1" s="324"/>
    <row r="68" ht="12.75" customHeight="1" s="324"/>
    <row r="69" ht="12.75" customHeight="1" s="324"/>
    <row r="70" ht="12.75" customHeight="1" s="324"/>
    <row r="71" ht="12.75" customHeight="1" s="324"/>
    <row r="72" ht="12.75" customHeight="1" s="324"/>
    <row r="73" ht="12.75" customHeight="1" s="324"/>
    <row r="74" ht="12.75" customHeight="1" s="324"/>
    <row r="75" ht="12.75" customHeight="1" s="324"/>
    <row r="76" ht="12.75" customHeight="1" s="324"/>
    <row r="77" ht="12.75" customHeight="1" s="324"/>
    <row r="78" ht="12.75" customHeight="1" s="324"/>
    <row r="79" ht="12.75" customHeight="1" s="324"/>
    <row r="80" ht="12.75" customHeight="1" s="324"/>
    <row r="81" ht="12.75" customHeight="1" s="324"/>
    <row r="82" ht="12.75" customHeight="1" s="324"/>
    <row r="83" ht="12.75" customHeight="1" s="324"/>
    <row r="84" ht="12.75" customHeight="1" s="324"/>
    <row r="85" ht="12.75" customHeight="1" s="324"/>
    <row r="86" ht="12.75" customHeight="1" s="324"/>
    <row r="87" ht="12.75" customHeight="1" s="324"/>
    <row r="88" ht="12.75" customHeight="1" s="324"/>
    <row r="89" ht="12.75" customHeight="1" s="324"/>
    <row r="90" ht="12.75" customHeight="1" s="324"/>
    <row r="91" ht="12.75" customHeight="1" s="324"/>
    <row r="92" ht="12.75" customHeight="1" s="324"/>
    <row r="93" ht="12.75" customHeight="1" s="324"/>
    <row r="94" ht="12.75" customHeight="1" s="324"/>
    <row r="95" ht="12.75" customHeight="1" s="324"/>
    <row r="96" ht="12.75" customHeight="1" s="324"/>
    <row r="97" ht="12.75" customHeight="1" s="324"/>
    <row r="98" ht="12.75" customHeight="1" s="324"/>
    <row r="99" ht="12.75" customHeight="1" s="324"/>
    <row r="100" ht="12.75" customHeight="1" s="324"/>
    <row r="101" ht="12.75" customHeight="1" s="324"/>
    <row r="102" ht="12.75" customHeight="1" s="324"/>
    <row r="103" ht="12.75" customHeight="1" s="324"/>
    <row r="104" ht="12.75" customHeight="1" s="324"/>
    <row r="105" ht="12.75" customHeight="1" s="324"/>
    <row r="106" ht="12.75" customHeight="1" s="324"/>
    <row r="107" ht="12.75" customHeight="1" s="324"/>
    <row r="108" ht="12.75" customHeight="1" s="324"/>
    <row r="109" ht="12.75" customHeight="1" s="324"/>
    <row r="110" ht="12.75" customHeight="1" s="324"/>
    <row r="111" ht="12.75" customHeight="1" s="324"/>
    <row r="112" ht="12.75" customHeight="1" s="324"/>
    <row r="113" ht="12.75" customHeight="1" s="324"/>
    <row r="114" ht="12.75" customHeight="1" s="324"/>
    <row r="115" ht="12.75" customHeight="1" s="324"/>
    <row r="116" ht="12.75" customHeight="1" s="324"/>
    <row r="117" ht="12.75" customHeight="1" s="324"/>
    <row r="118" ht="12.75" customHeight="1" s="324"/>
    <row r="119" ht="12.75" customHeight="1" s="324"/>
    <row r="120" ht="12.75" customHeight="1" s="324"/>
    <row r="121" ht="12.75" customHeight="1" s="324"/>
    <row r="122" ht="12.75" customHeight="1" s="324"/>
    <row r="123" ht="12.75" customHeight="1" s="324"/>
    <row r="124" ht="12.75" customHeight="1" s="324"/>
    <row r="125" ht="12.75" customHeight="1" s="324"/>
    <row r="126" ht="12.75" customHeight="1" s="324"/>
    <row r="127" ht="12.75" customHeight="1" s="324"/>
    <row r="128" ht="12.75" customHeight="1" s="324"/>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pageMargins left="0.236111111111111" right="0.236111111111111" top="0.75" bottom="0.75" header="0" footer="0"/>
  <pageSetup orientation="portrait"/>
  <headerFooter>
    <oddHeader/>
    <oddFooter>&amp;CPage &amp;P of </oddFooter>
    <evenHeader/>
    <evenFooter/>
    <firstHeader/>
    <firstFooter/>
  </headerFooter>
</worksheet>
</file>

<file path=xl/worksheets/sheet42.xml><?xml version="1.0" encoding="utf-8"?>
<worksheet xmlns="http://schemas.openxmlformats.org/spreadsheetml/2006/main">
  <sheetPr>
    <tabColor rgb="FFFFF2CC"/>
    <outlinePr summaryBelow="0" summaryRight="0"/>
    <pageSetUpPr/>
  </sheetPr>
  <dimension ref="A1:E1000"/>
  <sheetViews>
    <sheetView workbookViewId="0">
      <selection activeCell="A1" sqref="A1"/>
    </sheetView>
  </sheetViews>
  <sheetFormatPr baseColWidth="8" defaultColWidth="12.63" defaultRowHeight="15" customHeight="1"/>
  <sheetData>
    <row r="1">
      <c r="A1" s="121" t="inlineStr">
        <is>
          <t>Id</t>
        </is>
      </c>
      <c r="B1" s="121" t="inlineStr">
        <is>
          <t>Table</t>
        </is>
      </c>
      <c r="C1" s="121" t="inlineStr">
        <is>
          <t>Category</t>
        </is>
      </c>
      <c r="D1" s="151" t="inlineStr">
        <is>
          <t>Source</t>
        </is>
      </c>
      <c r="E1" s="121" t="inlineStr">
        <is>
          <t>Reviewed</t>
        </is>
      </c>
    </row>
    <row r="2">
      <c r="A2" s="232" t="n">
        <v>1</v>
      </c>
      <c r="B2" s="158" t="inlineStr">
        <is>
          <t>Model assumptions</t>
        </is>
      </c>
      <c r="C2" s="158" t="inlineStr">
        <is>
          <t>Discount rate</t>
        </is>
      </c>
      <c r="D2" s="233" t="inlineStr">
        <is>
          <t>TNC feasibility study – Fruit Farm Creek, North Kenya, Bahamas</t>
        </is>
      </c>
      <c r="E2" s="234" t="n"/>
    </row>
    <row r="3">
      <c r="A3" s="232" t="n">
        <v>2</v>
      </c>
      <c r="B3" s="158" t="inlineStr">
        <is>
          <t>Model assumptions</t>
        </is>
      </c>
      <c r="C3" s="158" t="inlineStr">
        <is>
          <t>Carbon price increase</t>
        </is>
      </c>
      <c r="D3" s="233" t="inlineStr">
        <is>
          <t>TNC feasibility study – Fruit Farm Creek, North Kenya, Bahamas</t>
        </is>
      </c>
      <c r="E3" s="234" t="n"/>
    </row>
    <row r="4">
      <c r="A4" s="232" t="n">
        <v>3</v>
      </c>
      <c r="B4" s="158" t="inlineStr">
        <is>
          <t>Feasibility analysis</t>
        </is>
      </c>
      <c r="C4" s="158" t="inlineStr">
        <is>
          <t>Feasibility analysis cost</t>
        </is>
      </c>
      <c r="D4" s="233" t="inlineStr">
        <is>
          <t>TNC feasibility bid list</t>
        </is>
      </c>
      <c r="E4" s="235" t="n">
        <v>44859</v>
      </c>
    </row>
    <row r="5">
      <c r="A5" s="232" t="n">
        <v>4</v>
      </c>
      <c r="B5" s="158" t="inlineStr">
        <is>
          <t>Conservation planning and admin</t>
        </is>
      </c>
      <c r="C5" s="158" t="inlineStr">
        <is>
          <t>Planning and admin cost</t>
        </is>
      </c>
      <c r="D5" s="233" t="inlineStr">
        <is>
          <t>Program Manager (1): $81,2000. Program Coordinator (2): $52,045. Additional 20% of salaries is added to account for meetings / expenses. 25% of costs are applied to community representation.</t>
        </is>
      </c>
      <c r="E5" s="235" t="n">
        <v>44859</v>
      </c>
    </row>
    <row r="6">
      <c r="A6" s="232" t="n">
        <v>5</v>
      </c>
      <c r="B6" s="158" t="inlineStr">
        <is>
          <t>Data collection and field cost</t>
        </is>
      </c>
      <c r="C6" s="158" t="inlineStr">
        <is>
          <t>Data collection and field cost</t>
        </is>
      </c>
      <c r="D6" s="233" t="inlineStr">
        <is>
          <t>Discussions with experts suggest $80k starting point</t>
        </is>
      </c>
      <c r="E6" s="235" t="n">
        <v>44859</v>
      </c>
    </row>
    <row r="7">
      <c r="A7" s="232" t="n">
        <v>6</v>
      </c>
      <c r="B7" s="158" t="inlineStr">
        <is>
          <t>Community repressentation</t>
        </is>
      </c>
      <c r="C7" s="158" t="inlineStr">
        <is>
          <t>Community representation / liaison cost</t>
        </is>
      </c>
      <c r="D7" s="233" t="inlineStr">
        <is>
          <t>Starts by taking the 25% portion from the conservation activity planning and admin componenet. 1 Project Coordinator ($59,089) and 1 Conservation Coordinator ($49,474).</t>
        </is>
      </c>
      <c r="E7" s="332" t="n">
        <v>45955</v>
      </c>
    </row>
    <row r="8">
      <c r="A8" s="232" t="n">
        <v>7</v>
      </c>
      <c r="B8" s="158" t="inlineStr">
        <is>
          <t>Blue carbon project planning</t>
        </is>
      </c>
      <c r="C8" s="158" t="inlineStr">
        <is>
          <t>Blue carbon cost</t>
        </is>
      </c>
      <c r="D8" s="233" t="inlineStr">
        <is>
          <t>TNC Feasibility Studies - Herring River, New Jersey Salt Marsh, Fruit Farm Creek</t>
        </is>
      </c>
      <c r="E8" s="332" t="n">
        <v>45955</v>
      </c>
    </row>
    <row r="9">
      <c r="A9" s="232" t="n">
        <v>8</v>
      </c>
      <c r="B9" s="158" t="inlineStr">
        <is>
          <t>Blue carbon project planning</t>
        </is>
      </c>
      <c r="C9" s="158" t="inlineStr">
        <is>
          <t>Blue carbon cost</t>
        </is>
      </c>
      <c r="D9" s="233" t="inlineStr">
        <is>
          <t>TNC Feasibility Study - North Kenya</t>
        </is>
      </c>
      <c r="E9" s="332" t="n">
        <v>45955</v>
      </c>
    </row>
    <row r="10">
      <c r="A10" s="232" t="n">
        <v>9</v>
      </c>
      <c r="B10" s="158" t="inlineStr">
        <is>
          <t>Blue carbon project planning</t>
        </is>
      </c>
      <c r="C10" s="158" t="inlineStr">
        <is>
          <t>Blue carbon cost</t>
        </is>
      </c>
      <c r="D10" s="233" t="inlineStr">
        <is>
          <t>TNC Feasibility Studies - Herring River, New Jersey Salt Marsh, Fruit Farm Creek plus TNC Australia input</t>
        </is>
      </c>
      <c r="E10" s="332" t="n">
        <v>45955</v>
      </c>
    </row>
    <row r="11">
      <c r="A11" s="232" t="n">
        <v>10</v>
      </c>
      <c r="B11" s="158" t="inlineStr">
        <is>
          <t>Blue carbon project planning</t>
        </is>
      </c>
      <c r="C11" s="158" t="inlineStr">
        <is>
          <t>Blue carbon cost</t>
        </is>
      </c>
      <c r="D11" s="233" t="inlineStr">
        <is>
          <t>TNC Feasibility Study - Caribbean</t>
        </is>
      </c>
      <c r="E11" s="332" t="n">
        <v>45955</v>
      </c>
    </row>
    <row r="12">
      <c r="A12" s="232" t="n">
        <v>11</v>
      </c>
      <c r="B12" s="158" t="inlineStr">
        <is>
          <t>Establishing carbon rights</t>
        </is>
      </c>
      <c r="C12" s="158" t="inlineStr">
        <is>
          <t>Establishing carbon rights cost</t>
        </is>
      </c>
      <c r="D12" s="233" t="inlineStr">
        <is>
          <t>Assumes internal legal team expenses ($20,000), external international carbon focused legal team ($100,000), and local counsel ($80,000). USA has had multiple projects, so no inflator applied.</t>
        </is>
      </c>
      <c r="E12" s="332" t="n">
        <v>45955</v>
      </c>
    </row>
    <row r="13">
      <c r="A13" s="232" t="n">
        <v>12</v>
      </c>
      <c r="B13" s="158" t="inlineStr">
        <is>
          <t>Establishing carbon rights</t>
        </is>
      </c>
      <c r="C13" s="158" t="inlineStr">
        <is>
          <t>Establishing carbon rights cost</t>
        </is>
      </c>
      <c r="D13" s="233" t="inlineStr">
        <is>
          <t>Assumes internal legal team expenses ($20,000), external international carbon focused legal team ($100,000), and local counsel ($20,000).</t>
        </is>
      </c>
      <c r="E13" s="332" t="n">
        <v>45955</v>
      </c>
    </row>
    <row r="14">
      <c r="A14" s="232" t="n">
        <v>13</v>
      </c>
      <c r="B14" s="158" t="inlineStr">
        <is>
          <t>Establishing carbon rights</t>
        </is>
      </c>
      <c r="C14" s="158" t="inlineStr">
        <is>
          <t>Establishing carbon rights cost</t>
        </is>
      </c>
      <c r="D14" s="233" t="inlineStr">
        <is>
          <t>Assumes internal legal team expenses ($40,000), external international carbon focused legal team ($200,000), and local counsel ($120,000). Legal costs are likely high for Australia given that so few projects to date.</t>
        </is>
      </c>
      <c r="E14" s="332" t="n">
        <v>45955</v>
      </c>
    </row>
    <row r="15">
      <c r="A15" s="232" t="n">
        <v>14</v>
      </c>
      <c r="B15" s="158" t="inlineStr">
        <is>
          <t>Establishing carbon rights</t>
        </is>
      </c>
      <c r="C15" s="158" t="inlineStr">
        <is>
          <t>Establishing carbon rights cost</t>
        </is>
      </c>
      <c r="D15" s="233" t="inlineStr">
        <is>
          <t>Assumes internal legal team expenses ($40,000), external international carbon focused legal team ($200,000), and local counsel ($80,000). Legal costs are likely high for Caribbean given that so few projects to date.</t>
        </is>
      </c>
      <c r="E15" s="332" t="n">
        <v>45955</v>
      </c>
    </row>
    <row r="16">
      <c r="A16" s="232" t="n">
        <v>15</v>
      </c>
      <c r="B16" s="158" t="inlineStr">
        <is>
          <t>Establishing carbon rights</t>
        </is>
      </c>
      <c r="C16" s="158" t="inlineStr">
        <is>
          <t>Establishing carbon rights cost</t>
        </is>
      </c>
      <c r="D16" s="233" t="inlineStr">
        <is>
          <t>Assumes internal legal team expenses ($20,000), external international carbon focused legal team ($100,000), and local counsel ($10,000).</t>
        </is>
      </c>
      <c r="E16" s="332" t="n">
        <v>45955</v>
      </c>
    </row>
    <row r="17">
      <c r="A17" s="232" t="n">
        <v>16</v>
      </c>
      <c r="B17" s="158" t="inlineStr">
        <is>
          <t>Establishing carbon rights</t>
        </is>
      </c>
      <c r="C17" s="158" t="inlineStr">
        <is>
          <t>Establishing carbon rights cost</t>
        </is>
      </c>
      <c r="D17" s="233" t="inlineStr">
        <is>
          <t>Assumes internal legal team expenses ($20,000), external international carbon focused legal team ($100,000), and local counsel ($30,000).</t>
        </is>
      </c>
      <c r="E17" s="332" t="n">
        <v>45955</v>
      </c>
    </row>
    <row r="18">
      <c r="A18" s="232" t="n">
        <v>17</v>
      </c>
      <c r="B18" s="158" t="inlineStr">
        <is>
          <t>Establishing carbon rights</t>
        </is>
      </c>
      <c r="C18" s="158" t="inlineStr">
        <is>
          <t>Establishing carbon rights cost</t>
        </is>
      </c>
      <c r="D18" s="233" t="inlineStr">
        <is>
          <t xml:space="preserve">Assumes internal legal team expenses ($20,000), external international carbon focused legal team ($100,000), and local counsel ($20,000). </t>
        </is>
      </c>
      <c r="E18" s="332" t="n">
        <v>45955</v>
      </c>
    </row>
    <row r="19">
      <c r="A19" s="232" t="n">
        <v>18</v>
      </c>
      <c r="B19" s="158" t="inlineStr">
        <is>
          <t>Establishing carbon rights</t>
        </is>
      </c>
      <c r="C19" s="158" t="inlineStr">
        <is>
          <t>Establishing carbon rights cost</t>
        </is>
      </c>
      <c r="D19" s="233" t="inlineStr">
        <is>
          <t xml:space="preserve">Assumes internal legal team expenses ($20,000), external international carbon focused legal team ($100,000), and local counsel ($10,000). </t>
        </is>
      </c>
      <c r="E19" s="332" t="n">
        <v>45955</v>
      </c>
    </row>
    <row r="20">
      <c r="A20" s="232" t="n">
        <v>19</v>
      </c>
      <c r="B20" s="158" t="inlineStr">
        <is>
          <t>Establishing carbon rights</t>
        </is>
      </c>
      <c r="C20" s="158" t="inlineStr">
        <is>
          <t>Establishing carbon rights cost</t>
        </is>
      </c>
      <c r="D20" s="233" t="inlineStr">
        <is>
          <t xml:space="preserve">Assumes internal legal team expenses ($20,000), external international carbon focused legal team ($100,000), and local counsel ($30,000). </t>
        </is>
      </c>
      <c r="E20" s="332" t="n">
        <v>45955</v>
      </c>
    </row>
    <row r="21">
      <c r="A21" s="232" t="n">
        <v>20</v>
      </c>
      <c r="B21" s="158" t="inlineStr">
        <is>
          <t>Financing cost</t>
        </is>
      </c>
      <c r="C21" s="158" t="inlineStr">
        <is>
          <t>Financing cost</t>
        </is>
      </c>
      <c r="D21" s="233" t="inlineStr">
        <is>
          <t>5% of capex allotted for gathering project financing. From TNC Feasibility Study - Aotearoa New Zealand</t>
        </is>
      </c>
      <c r="E21" s="332" t="n">
        <v>45955</v>
      </c>
    </row>
    <row r="22">
      <c r="A22" s="232" t="n">
        <v>21</v>
      </c>
      <c r="B22" s="158" t="inlineStr">
        <is>
          <t>Validation</t>
        </is>
      </c>
      <c r="C22" s="158" t="inlineStr">
        <is>
          <t>Validation cost</t>
        </is>
      </c>
      <c r="D22" s="233" t="inlineStr">
        <is>
          <t>TNC Feasibility Studies - Herring River, New Jersey Salt Marsh, Fruit Farm Creek</t>
        </is>
      </c>
      <c r="E22" s="332" t="n">
        <v>45955</v>
      </c>
    </row>
    <row r="23">
      <c r="A23" s="232" t="n">
        <v>22</v>
      </c>
      <c r="B23" s="158" t="inlineStr">
        <is>
          <t>Validation</t>
        </is>
      </c>
      <c r="C23" s="158" t="inlineStr">
        <is>
          <t>Validation cost</t>
        </is>
      </c>
      <c r="D23" s="233" t="inlineStr">
        <is>
          <t>TNC Feasibility Study - North Kenya</t>
        </is>
      </c>
      <c r="E23" s="332" t="n">
        <v>45955</v>
      </c>
    </row>
    <row r="24">
      <c r="A24" s="232" t="n">
        <v>23</v>
      </c>
      <c r="B24" s="158" t="inlineStr">
        <is>
          <t>Validation</t>
        </is>
      </c>
      <c r="C24" s="158" t="inlineStr">
        <is>
          <t>Validation cost</t>
        </is>
      </c>
      <c r="D24" s="233" t="inlineStr">
        <is>
          <t>TNC Feasibility Studies - Herring River, New Jersey Salt Marsh, Fruit Farm Creek plus TNC Australia input</t>
        </is>
      </c>
      <c r="E24" s="332" t="n">
        <v>45955</v>
      </c>
    </row>
    <row r="25">
      <c r="A25" s="232" t="n">
        <v>24</v>
      </c>
      <c r="B25" s="158" t="inlineStr">
        <is>
          <t>Validation</t>
        </is>
      </c>
      <c r="C25" s="158" t="inlineStr">
        <is>
          <t>Validation cost</t>
        </is>
      </c>
      <c r="D25" s="233" t="inlineStr">
        <is>
          <t>TNC Feasibility Study - Caribbean</t>
        </is>
      </c>
      <c r="E25" s="332" t="n">
        <v>45955</v>
      </c>
    </row>
    <row r="26">
      <c r="A26" s="232" t="n">
        <v>25</v>
      </c>
      <c r="B26" s="158" t="inlineStr">
        <is>
          <t>Implementation labor</t>
        </is>
      </c>
      <c r="C26" s="158" t="inlineStr">
        <is>
          <t>Planting cost</t>
        </is>
      </c>
      <c r="D26" s="233" t="inlineStr">
        <is>
          <t>TNC Hurricane Paper</t>
        </is>
      </c>
      <c r="E26" s="234" t="n"/>
    </row>
    <row r="27">
      <c r="A27" s="232" t="n">
        <v>26</v>
      </c>
      <c r="B27" s="158" t="inlineStr">
        <is>
          <t>Implementation labor</t>
        </is>
      </c>
      <c r="C27" s="158" t="inlineStr">
        <is>
          <t>Hybrid cost</t>
        </is>
      </c>
      <c r="D27" s="233" t="inlineStr">
        <is>
          <t>TNC Hurricane Paper</t>
        </is>
      </c>
      <c r="E27" s="234" t="n"/>
    </row>
    <row r="28">
      <c r="A28" s="232" t="n">
        <v>27</v>
      </c>
      <c r="B28" s="158" t="inlineStr">
        <is>
          <t>Implementation labor</t>
        </is>
      </c>
      <c r="C28" s="158" t="inlineStr">
        <is>
          <t>Hydrology cost</t>
        </is>
      </c>
      <c r="D28" s="233" t="inlineStr">
        <is>
          <t>TNC Hurricane Paper</t>
        </is>
      </c>
      <c r="E28" s="234" t="n"/>
    </row>
    <row r="29">
      <c r="A29" s="232" t="n">
        <v>28</v>
      </c>
      <c r="B29" s="158" t="inlineStr">
        <is>
          <t>Implementation labor</t>
        </is>
      </c>
      <c r="C29" s="158" t="inlineStr">
        <is>
          <t>Planting cost</t>
        </is>
      </c>
      <c r="D29" s="233" t="inlineStr">
        <is>
          <t>Provided by TNC Indonesia</t>
        </is>
      </c>
      <c r="E29" s="234" t="n"/>
    </row>
    <row r="30">
      <c r="A30" s="232" t="n">
        <v>29</v>
      </c>
      <c r="B30" s="158" t="inlineStr">
        <is>
          <t>Implementation labor</t>
        </is>
      </c>
      <c r="C30" s="158" t="inlineStr">
        <is>
          <t>Hydrology cost</t>
        </is>
      </c>
      <c r="D30" s="233" t="inlineStr">
        <is>
          <t>Indonesian Government Estimate.</t>
        </is>
      </c>
      <c r="E30" s="234" t="n"/>
    </row>
    <row r="31">
      <c r="A31" s="232" t="n">
        <v>30</v>
      </c>
      <c r="B31" s="158" t="inlineStr">
        <is>
          <t>Implementation labor</t>
        </is>
      </c>
      <c r="C31" s="158" t="inlineStr">
        <is>
          <t>Planting cost</t>
        </is>
      </c>
      <c r="D31" s="233" t="inlineStr">
        <is>
          <t>Figure derived in relation to US costs</t>
        </is>
      </c>
      <c r="E31" s="234" t="n"/>
    </row>
    <row r="32">
      <c r="A32" s="232" t="n">
        <v>31</v>
      </c>
      <c r="B32" s="158" t="inlineStr">
        <is>
          <t>Implementation labor</t>
        </is>
      </c>
      <c r="C32" s="158" t="inlineStr">
        <is>
          <t>Hydrology cost</t>
        </is>
      </c>
      <c r="D32" s="233" t="inlineStr">
        <is>
          <t>Planting costs plus hydrological intervention installation cost.</t>
        </is>
      </c>
      <c r="E32" s="234" t="n"/>
    </row>
    <row r="33">
      <c r="A33" s="232" t="n">
        <v>32</v>
      </c>
      <c r="B33" s="158" t="inlineStr">
        <is>
          <t>Implementation labor</t>
        </is>
      </c>
      <c r="C33" s="158" t="inlineStr">
        <is>
          <t>Planting cost</t>
        </is>
      </c>
      <c r="D33" s="233" t="inlineStr">
        <is>
          <t>TNC Reducing Caribbean Risk with Mangroves study.</t>
        </is>
      </c>
      <c r="E33" s="234" t="n"/>
    </row>
    <row r="34">
      <c r="A34" s="232" t="n">
        <v>33</v>
      </c>
      <c r="B34" s="158" t="inlineStr">
        <is>
          <t>Implementation labor</t>
        </is>
      </c>
      <c r="C34" s="158" t="inlineStr">
        <is>
          <t>Planting cost</t>
        </is>
      </c>
      <c r="D34" s="233" t="inlineStr">
        <is>
          <t>Figure comes from conversation with expert.</t>
        </is>
      </c>
      <c r="E34" s="234" t="n"/>
    </row>
    <row r="35">
      <c r="A35" s="232" t="n">
        <v>34</v>
      </c>
      <c r="B35" s="158" t="inlineStr">
        <is>
          <t>Implementation labor</t>
        </is>
      </c>
      <c r="C35" s="158" t="inlineStr">
        <is>
          <t>Planting cost</t>
        </is>
      </c>
      <c r="D35" s="233" t="inlineStr">
        <is>
          <t>Mangrove Restoration in Colombia study</t>
        </is>
      </c>
      <c r="E35" s="234" t="n"/>
    </row>
    <row r="36">
      <c r="A36" s="232" t="n">
        <v>35</v>
      </c>
      <c r="B36" s="158" t="inlineStr">
        <is>
          <t>Implementation labor</t>
        </is>
      </c>
      <c r="C36" s="158" t="inlineStr">
        <is>
          <t>Hydrology cost</t>
        </is>
      </c>
      <c r="D36" s="233" t="inlineStr">
        <is>
          <t>Bayraktarov study.</t>
        </is>
      </c>
      <c r="E36" s="234" t="n"/>
    </row>
    <row r="37">
      <c r="A37" s="232" t="n">
        <v>36</v>
      </c>
      <c r="B37" s="158" t="inlineStr">
        <is>
          <t>Implementation labor</t>
        </is>
      </c>
      <c r="C37" s="158" t="inlineStr">
        <is>
          <t>Planting cost</t>
        </is>
      </c>
      <c r="D37" s="233" t="inlineStr">
        <is>
          <t>Meta-analysis</t>
        </is>
      </c>
      <c r="E37" s="234" t="n"/>
    </row>
    <row r="38">
      <c r="A38" s="232" t="n">
        <v>37</v>
      </c>
      <c r="B38" s="158" t="inlineStr">
        <is>
          <t>Implementation labor</t>
        </is>
      </c>
      <c r="C38" s="158" t="inlineStr">
        <is>
          <t>Hydrology cost</t>
        </is>
      </c>
      <c r="D38" s="233" t="inlineStr">
        <is>
          <t>Backing out implementation cost from China Mangrove study.</t>
        </is>
      </c>
      <c r="E38" s="234" t="n"/>
    </row>
    <row r="39">
      <c r="A39" s="232" t="n">
        <v>38</v>
      </c>
      <c r="B39" s="158" t="inlineStr">
        <is>
          <t>Implementation labor</t>
        </is>
      </c>
      <c r="C39" s="158" t="inlineStr">
        <is>
          <t>Planting cost</t>
        </is>
      </c>
      <c r="D39" s="233" t="inlineStr">
        <is>
          <t>Antonio Santa Marta - estimates for their reforestation project in Ecuador - he can provide more numbers in August 2023 when the project starts with Fabian</t>
        </is>
      </c>
      <c r="E39" s="234" t="n"/>
    </row>
    <row r="40">
      <c r="A40" s="232" t="n">
        <v>39</v>
      </c>
      <c r="B40" s="158" t="inlineStr">
        <is>
          <t>Implementation labor</t>
        </is>
      </c>
      <c r="C40" s="158" t="inlineStr">
        <is>
          <t>Hybrid cost</t>
        </is>
      </c>
      <c r="D40" s="233" t="inlineStr">
        <is>
          <t>Antonio Santa Marta - estimates for their reforestation project in Ecuador - he can provide more numbers in August 2023 when the project starts with Fabian</t>
        </is>
      </c>
      <c r="E40" s="234" t="n"/>
    </row>
    <row r="41">
      <c r="A41" s="232" t="n">
        <v>40</v>
      </c>
      <c r="B41" s="158" t="inlineStr">
        <is>
          <t>Implementation labor</t>
        </is>
      </c>
      <c r="C41" s="158" t="inlineStr">
        <is>
          <t>Hydrology cost</t>
        </is>
      </c>
      <c r="D41" s="233" t="inlineStr">
        <is>
          <t>Antonio Santa Marta - estimates for their reforestation project in Ecuador - he can provide more numbers in August 2023 when the project starts with Fabian</t>
        </is>
      </c>
      <c r="E41" s="234" t="n"/>
    </row>
    <row r="42">
      <c r="A42" s="232" t="n">
        <v>41</v>
      </c>
      <c r="B42" s="158" t="inlineStr">
        <is>
          <t>Monitoring</t>
        </is>
      </c>
      <c r="C42" s="158" t="inlineStr">
        <is>
          <t>Monitoring cost</t>
        </is>
      </c>
      <c r="D42" s="233" t="inlineStr">
        <is>
          <t>Park Ranger salary of $49,700.</t>
        </is>
      </c>
      <c r="E42" s="332" t="n">
        <v>45955</v>
      </c>
    </row>
    <row r="43">
      <c r="A43" s="232" t="n">
        <v>42</v>
      </c>
      <c r="B43" s="158" t="inlineStr">
        <is>
          <t>Monitoring</t>
        </is>
      </c>
      <c r="C43" s="158" t="inlineStr">
        <is>
          <t>Monitoring cost</t>
        </is>
      </c>
      <c r="D43" s="233" t="inlineStr">
        <is>
          <t>Based on estimate of TNC Indonesia on community members costs.</t>
        </is>
      </c>
      <c r="E43" s="332" t="n">
        <v>45955</v>
      </c>
    </row>
    <row r="44">
      <c r="A44" s="232" t="n">
        <v>43</v>
      </c>
      <c r="B44" s="158" t="inlineStr">
        <is>
          <t>Monitoring</t>
        </is>
      </c>
      <c r="C44" s="158" t="inlineStr">
        <is>
          <t>Monitoring cost</t>
        </is>
      </c>
      <c r="D44" s="233" t="inlineStr">
        <is>
          <t>Park Ranger salary of $40,200.</t>
        </is>
      </c>
      <c r="E44" s="332" t="n">
        <v>45955</v>
      </c>
    </row>
    <row r="45">
      <c r="A45" s="232" t="n">
        <v>44</v>
      </c>
      <c r="B45" s="158" t="inlineStr">
        <is>
          <t>Monitoring</t>
        </is>
      </c>
      <c r="C45" s="158" t="inlineStr">
        <is>
          <t>Monitoring cost</t>
        </is>
      </c>
      <c r="D45" s="233" t="inlineStr">
        <is>
          <t>Park Ranger salary of $33,300.</t>
        </is>
      </c>
      <c r="E45" s="332" t="n">
        <v>45955</v>
      </c>
    </row>
    <row r="46">
      <c r="A46" s="232" t="n">
        <v>45</v>
      </c>
      <c r="B46" s="158" t="inlineStr">
        <is>
          <t>Monitoring</t>
        </is>
      </c>
      <c r="C46" s="158" t="inlineStr">
        <is>
          <t>Monitoring cost</t>
        </is>
      </c>
      <c r="D46" s="233" t="inlineStr">
        <is>
          <t>Expert opinion of what individuals guarding would cost in Kenya.</t>
        </is>
      </c>
      <c r="E46" s="332" t="n">
        <v>45955</v>
      </c>
    </row>
    <row r="47">
      <c r="A47" s="232" t="n">
        <v>46</v>
      </c>
      <c r="B47" s="158" t="inlineStr">
        <is>
          <t>Monitoring</t>
        </is>
      </c>
      <c r="C47" s="158" t="inlineStr">
        <is>
          <t>Monitoring cost</t>
        </is>
      </c>
      <c r="D47" s="233" t="inlineStr">
        <is>
          <t>Park Ranger salary of $11,900.</t>
        </is>
      </c>
      <c r="E47" s="332" t="n">
        <v>45955</v>
      </c>
    </row>
    <row r="48">
      <c r="A48" s="232" t="n">
        <v>47</v>
      </c>
      <c r="B48" s="158" t="inlineStr">
        <is>
          <t>Monitoring</t>
        </is>
      </c>
      <c r="C48" s="158" t="inlineStr">
        <is>
          <t>Monitoring cost</t>
        </is>
      </c>
      <c r="D48" s="233" t="inlineStr">
        <is>
          <t>Park Ranger salary of $6,500.</t>
        </is>
      </c>
      <c r="E48" s="332" t="n">
        <v>45955</v>
      </c>
    </row>
    <row r="49">
      <c r="A49" s="232" t="n">
        <v>48</v>
      </c>
      <c r="B49" s="158" t="inlineStr">
        <is>
          <t>Monitoring</t>
        </is>
      </c>
      <c r="C49" s="158" t="inlineStr">
        <is>
          <t>Monitoring cost</t>
        </is>
      </c>
      <c r="D49" s="233" t="inlineStr">
        <is>
          <t>Park Ranger salary of $8,400.</t>
        </is>
      </c>
      <c r="E49" s="332" t="n">
        <v>45955</v>
      </c>
    </row>
    <row r="50">
      <c r="A50" s="232" t="n">
        <v>49</v>
      </c>
      <c r="B50" s="158" t="inlineStr">
        <is>
          <t>Monitoring</t>
        </is>
      </c>
      <c r="C50" s="158" t="inlineStr">
        <is>
          <t>Monitoring cost</t>
        </is>
      </c>
      <c r="D50" s="233" t="inlineStr">
        <is>
          <t>Park Ranger salary of $19,400.</t>
        </is>
      </c>
      <c r="E50" s="332" t="n">
        <v>45955</v>
      </c>
    </row>
    <row r="51">
      <c r="A51" s="232" t="n">
        <v>50</v>
      </c>
      <c r="B51" s="158" t="inlineStr">
        <is>
          <t>Maintenance</t>
        </is>
      </c>
      <c r="C51" s="158" t="inlineStr">
        <is>
          <t>Maintenance cost</t>
        </is>
      </c>
      <c r="D51" s="233" t="inlineStr">
        <is>
          <t>Figure determined based on analyzing the amount of maintenance costs in relation to other capex costs.</t>
        </is>
      </c>
      <c r="E51" s="235" t="n">
        <v>44859</v>
      </c>
    </row>
    <row r="52">
      <c r="A52" s="232" t="n">
        <v>51</v>
      </c>
      <c r="B52" s="158" t="inlineStr">
        <is>
          <t>Community benefit sharing fund</t>
        </is>
      </c>
      <c r="C52" s="158" t="inlineStr">
        <is>
          <t>Community benefit sharing fund cost</t>
        </is>
      </c>
      <c r="D52" s="233" t="inlineStr">
        <is>
          <t>Using 5% as placeholder for developed countries.</t>
        </is>
      </c>
      <c r="E52" s="332" t="n">
        <v>45955</v>
      </c>
    </row>
    <row r="53">
      <c r="A53" s="232" t="n">
        <v>52</v>
      </c>
      <c r="B53" s="158" t="inlineStr">
        <is>
          <t>Community benefit sharing fund</t>
        </is>
      </c>
      <c r="C53" s="158" t="inlineStr">
        <is>
          <t>Community benefit sharing fund cost</t>
        </is>
      </c>
      <c r="D53" s="233" t="inlineStr">
        <is>
          <t>Using 50% for developing nations.</t>
        </is>
      </c>
      <c r="E53" s="332" t="n">
        <v>45955</v>
      </c>
    </row>
    <row r="54">
      <c r="A54" s="232" t="n">
        <v>53</v>
      </c>
      <c r="B54" s="158" t="inlineStr">
        <is>
          <t>Community benefit sharing fund</t>
        </is>
      </c>
      <c r="C54" s="158" t="inlineStr">
        <is>
          <t>Community benefit sharing fund cost</t>
        </is>
      </c>
      <c r="D54" s="233" t="inlineStr">
        <is>
          <t>Using 85% based on The Nassau Guardian article.</t>
        </is>
      </c>
      <c r="E54" s="332" t="n">
        <v>45955</v>
      </c>
    </row>
    <row r="55">
      <c r="A55" s="232" t="n">
        <v>54</v>
      </c>
      <c r="B55" s="158" t="inlineStr">
        <is>
          <t xml:space="preserve">Baseline reassessment </t>
        </is>
      </c>
      <c r="C55" s="158" t="inlineStr">
        <is>
          <t>Baseline reassessment cost</t>
        </is>
      </c>
      <c r="D55" s="233" t="inlineStr">
        <is>
          <t>Numbers from Scott Settlemyer (Terracarbon), this cost is incremental to monitoring and verification. Between $20k and $40k estimations (see email)</t>
        </is>
      </c>
      <c r="E55" s="332" t="n">
        <v>45830</v>
      </c>
    </row>
    <row r="56">
      <c r="A56" s="232" t="n">
        <v>55</v>
      </c>
      <c r="B56" s="158" t="inlineStr">
        <is>
          <t>MRV</t>
        </is>
      </c>
      <c r="C56" s="158" t="inlineStr">
        <is>
          <t>MRV cost</t>
        </is>
      </c>
      <c r="D56" s="233" t="inlineStr">
        <is>
          <t>TNC Feasibility Study -  New Jersey Salt Marsh</t>
        </is>
      </c>
      <c r="E56" s="332" t="n">
        <v>45955</v>
      </c>
    </row>
    <row r="57">
      <c r="A57" s="232" t="n">
        <v>56</v>
      </c>
      <c r="B57" s="158" t="inlineStr">
        <is>
          <t>MRV</t>
        </is>
      </c>
      <c r="C57" s="158" t="inlineStr">
        <is>
          <t>MRV cost</t>
        </is>
      </c>
      <c r="D57" s="233" t="inlineStr">
        <is>
          <t xml:space="preserve">TNC Feasibility Study -  North Kenya </t>
        </is>
      </c>
      <c r="E57" s="332" t="n">
        <v>45955</v>
      </c>
    </row>
    <row r="58">
      <c r="A58" s="232" t="n">
        <v>57</v>
      </c>
      <c r="B58" s="158" t="inlineStr">
        <is>
          <t>MRV</t>
        </is>
      </c>
      <c r="C58" s="158" t="inlineStr">
        <is>
          <t>MRV cost</t>
        </is>
      </c>
      <c r="D58" s="233" t="inlineStr">
        <is>
          <t>TNC Feasibility Study - Caribbean</t>
        </is>
      </c>
      <c r="E58" s="332" t="n">
        <v>45955</v>
      </c>
    </row>
    <row r="59">
      <c r="A59" s="232" t="n">
        <v>58</v>
      </c>
      <c r="B59" s="158" t="inlineStr">
        <is>
          <t>Long-term project operating</t>
        </is>
      </c>
      <c r="C59" s="158" t="inlineStr">
        <is>
          <t>Long-term project operating cost</t>
        </is>
      </c>
      <c r="D59" s="233" t="inlineStr">
        <is>
          <t>Project Coordinator: ($59,089). Conservation Coordinator: ($49,747). Apply 20% increase for meetings and expenses.</t>
        </is>
      </c>
      <c r="E59" s="332" t="n">
        <v>45955</v>
      </c>
    </row>
    <row r="60">
      <c r="A60" s="232" t="n">
        <v>59</v>
      </c>
      <c r="B60" s="158" t="inlineStr">
        <is>
          <t>Long-term project operating</t>
        </is>
      </c>
      <c r="C60" s="158" t="inlineStr">
        <is>
          <t>Long-term project operating cost</t>
        </is>
      </c>
      <c r="D60" s="233" t="inlineStr">
        <is>
          <t>Project Coordinator: ($13,000). Conservation Coordinator: ($9,000). Apply 20% increase for meetings and expenses.</t>
        </is>
      </c>
      <c r="E60" s="332" t="n">
        <v>45955</v>
      </c>
    </row>
    <row r="61">
      <c r="A61" s="232" t="n">
        <v>60</v>
      </c>
      <c r="B61" s="158" t="inlineStr">
        <is>
          <t>Long-term project operating</t>
        </is>
      </c>
      <c r="C61" s="158" t="inlineStr">
        <is>
          <t>Long-term project operating cost</t>
        </is>
      </c>
      <c r="D61" s="233" t="inlineStr">
        <is>
          <t>Project Coordinator: ($47,862). Conservation Coordinator: ($40,295). Apply 20% increase for meetings and expenses.</t>
        </is>
      </c>
      <c r="E61" s="332" t="n">
        <v>45955</v>
      </c>
    </row>
    <row r="62">
      <c r="A62" s="232" t="n">
        <v>61</v>
      </c>
      <c r="B62" s="158" t="inlineStr">
        <is>
          <t>Long-term project operating</t>
        </is>
      </c>
      <c r="C62" s="158" t="inlineStr">
        <is>
          <t>Long-term project operating cost</t>
        </is>
      </c>
      <c r="D62" s="233" t="inlineStr">
        <is>
          <t>Project Coordinator: ($39,590). Conservation Coordinator: ($33,330). Apply 20% increase for meetings and expenses.</t>
        </is>
      </c>
      <c r="E62" s="332" t="n">
        <v>45955</v>
      </c>
    </row>
    <row r="63">
      <c r="A63" s="232" t="n">
        <v>62</v>
      </c>
      <c r="B63" s="158" t="inlineStr">
        <is>
          <t>Long-term project operating</t>
        </is>
      </c>
      <c r="C63" s="158" t="inlineStr">
        <is>
          <t>Long-term project operating cost</t>
        </is>
      </c>
      <c r="D63" s="233" t="inlineStr">
        <is>
          <t>Project Coordinator: ($8,723). Conservation Coordinator: ($6,000). Apply 20% increase for meetings and expenses.</t>
        </is>
      </c>
      <c r="E63" s="332" t="n">
        <v>45955</v>
      </c>
    </row>
    <row r="64">
      <c r="A64" s="232" t="n">
        <v>63</v>
      </c>
      <c r="B64" s="158" t="inlineStr">
        <is>
          <t>Long-term project operating</t>
        </is>
      </c>
      <c r="C64" s="158" t="inlineStr">
        <is>
          <t>Long-term project operating cost</t>
        </is>
      </c>
      <c r="D64" s="233" t="inlineStr">
        <is>
          <t>Project Coordinator: ($14,181). Conservation Coordinator: ($11,939). Apply 20% increase for meetings and expenses.</t>
        </is>
      </c>
      <c r="E64" s="332" t="n">
        <v>45955</v>
      </c>
    </row>
    <row r="65">
      <c r="A65" s="232" t="n">
        <v>64</v>
      </c>
      <c r="B65" s="158" t="inlineStr">
        <is>
          <t>Long-term project operating</t>
        </is>
      </c>
      <c r="C65" s="158" t="inlineStr">
        <is>
          <t>Long-term project operating cost</t>
        </is>
      </c>
      <c r="D65" s="233" t="inlineStr">
        <is>
          <t>Project Coordinator: ($7,682). Conservation Coordinator: ($6,467). Apply 20% increase for meetings and expenses.</t>
        </is>
      </c>
      <c r="E65" s="332" t="n">
        <v>45955</v>
      </c>
    </row>
    <row r="66">
      <c r="A66" s="232" t="n">
        <v>65</v>
      </c>
      <c r="B66" s="158" t="inlineStr">
        <is>
          <t>Long-term project operating</t>
        </is>
      </c>
      <c r="C66" s="158" t="inlineStr">
        <is>
          <t>Long-term project operating cost</t>
        </is>
      </c>
      <c r="D66" s="233" t="inlineStr">
        <is>
          <t>Project Coordinator: ($10,045). Conservation Coordinator: ($8,457). Apply 20% increase for meetings and expenses.</t>
        </is>
      </c>
      <c r="E66" s="332" t="n">
        <v>45955</v>
      </c>
    </row>
    <row r="67">
      <c r="A67" s="232" t="n">
        <v>66</v>
      </c>
      <c r="B67" s="158" t="inlineStr">
        <is>
          <t>Long-term project operating</t>
        </is>
      </c>
      <c r="C67" s="158" t="inlineStr">
        <is>
          <t>Long-term project operating cost</t>
        </is>
      </c>
      <c r="D67" s="233" t="inlineStr">
        <is>
          <t>Project Coordinator: ($23,045). Conservation Coordinator: ($19,401). Apply 20% increase for meetings and expenses.</t>
        </is>
      </c>
      <c r="E67" s="332" t="n">
        <v>45955</v>
      </c>
    </row>
    <row r="68">
      <c r="A68" s="232" t="n">
        <v>67</v>
      </c>
      <c r="B68" s="158" t="inlineStr">
        <is>
          <t>Carbon standard fees</t>
        </is>
      </c>
      <c r="C68" s="158" t="inlineStr">
        <is>
          <t>Carbon standard fees</t>
        </is>
      </c>
      <c r="D68" s="233" t="inlineStr">
        <is>
          <t>VCS fee per creditper Verra website https://verra.org/wp-content/uploads/2023/03/Program-Fee-Schedule-v4.3-FINAL.pdf</t>
        </is>
      </c>
      <c r="E68" s="332" t="n">
        <v>45084</v>
      </c>
    </row>
    <row r="69">
      <c r="A69" s="232" t="n">
        <v>68</v>
      </c>
      <c r="B69" s="158" t="inlineStr">
        <is>
          <t>Ecosystem extent</t>
        </is>
      </c>
      <c r="C69" s="158" t="inlineStr">
        <is>
          <t>Manrgove extent</t>
        </is>
      </c>
      <c r="D69" s="233" t="inlineStr">
        <is>
          <t>Global Mangrove Watch dataset for mangrove extent v4</t>
        </is>
      </c>
      <c r="E69" s="333" t="n"/>
    </row>
    <row r="70">
      <c r="A70" s="232" t="n">
        <v>69</v>
      </c>
      <c r="B70" s="158" t="inlineStr">
        <is>
          <t>Ecosystem extent</t>
        </is>
      </c>
      <c r="C70" s="158" t="inlineStr">
        <is>
          <t>Manrgove historic extent</t>
        </is>
      </c>
      <c r="D70" s="233" t="inlineStr">
        <is>
          <t>Global Mangrove Watch dataset for mangrove extent v4</t>
        </is>
      </c>
      <c r="E70" s="333" t="n"/>
    </row>
    <row r="71">
      <c r="A71" s="232" t="n">
        <v>70</v>
      </c>
      <c r="B71" s="158" t="inlineStr">
        <is>
          <t>Ecosystem extent</t>
        </is>
      </c>
      <c r="C71" s="158" t="inlineStr">
        <is>
          <t>Mangrove unprotected extent</t>
        </is>
      </c>
      <c r="D71" s="233" t="inlineStr">
        <is>
          <t>Global Mangrove Watch dataset for mangrove protected extent</t>
        </is>
      </c>
      <c r="E71" s="333" t="n"/>
    </row>
    <row r="72">
      <c r="A72" s="232" t="n">
        <v>71</v>
      </c>
      <c r="B72" s="158" t="inlineStr">
        <is>
          <t>Ecosystem extent</t>
        </is>
      </c>
      <c r="C72" s="158" t="inlineStr">
        <is>
          <t>Seagrass extent</t>
        </is>
      </c>
      <c r="D72" s="233" t="inlineStr">
        <is>
          <t>Seagrass extent from WCMC</t>
        </is>
      </c>
      <c r="E72" s="234" t="n"/>
    </row>
    <row r="73">
      <c r="A73" s="232" t="n">
        <v>72</v>
      </c>
      <c r="B73" s="158" t="inlineStr">
        <is>
          <t>Ecosystem extent</t>
        </is>
      </c>
      <c r="C73" s="158" t="inlineStr">
        <is>
          <t>Salt marsh extent</t>
        </is>
      </c>
      <c r="D73" s="233" t="inlineStr">
        <is>
          <t>Salt marsh extent from WCMC</t>
        </is>
      </c>
      <c r="E73" s="234" t="n"/>
    </row>
    <row r="74">
      <c r="A74" s="232" t="n">
        <v>73</v>
      </c>
      <c r="B74" s="158" t="inlineStr">
        <is>
          <t>Ecosystem loss</t>
        </is>
      </c>
      <c r="C74" s="158" t="inlineStr">
        <is>
          <t>Mangrove ecosystem loss</t>
        </is>
      </c>
      <c r="D74" s="233" t="inlineStr">
        <is>
          <t>Global Mangrove Watch dataset for mangrove protected extent</t>
        </is>
      </c>
      <c r="E74" s="234" t="n"/>
    </row>
    <row r="75">
      <c r="A75" s="232" t="n">
        <v>74</v>
      </c>
      <c r="B75" s="158" t="inlineStr">
        <is>
          <t>Restorable land</t>
        </is>
      </c>
      <c r="C75" s="158" t="inlineStr">
        <is>
          <t>Manrgove restorable land</t>
        </is>
      </c>
      <c r="D75" s="233" t="inlineStr">
        <is>
          <t>Restorable mangrove area from Mapping Ocean Wealth</t>
        </is>
      </c>
      <c r="E75" s="234" t="n"/>
    </row>
    <row r="76">
      <c r="A76" s="232" t="n">
        <v>75</v>
      </c>
      <c r="B76" s="158" t="inlineStr">
        <is>
          <t>Sequestration rate</t>
        </is>
      </c>
      <c r="C76" s="158" t="inlineStr">
        <is>
          <t>Tier 1 - IPCC default value</t>
        </is>
      </c>
      <c r="D76" s="233" t="inlineStr">
        <is>
          <t>Academic studies.</t>
        </is>
      </c>
      <c r="E76" s="234" t="n"/>
    </row>
    <row r="77">
      <c r="D77" s="152" t="n"/>
    </row>
    <row r="78">
      <c r="D78" s="152" t="n"/>
    </row>
    <row r="79">
      <c r="D79" s="152" t="n"/>
    </row>
    <row r="80">
      <c r="D80" s="152" t="n"/>
    </row>
    <row r="81">
      <c r="D81" s="152" t="n"/>
    </row>
    <row r="82">
      <c r="D82" s="152" t="n"/>
    </row>
    <row r="83">
      <c r="D83" s="152" t="n"/>
    </row>
    <row r="84">
      <c r="D84" s="152" t="n"/>
    </row>
    <row r="85">
      <c r="D85" s="152" t="n"/>
    </row>
    <row r="86">
      <c r="D86" s="152" t="n"/>
    </row>
    <row r="87">
      <c r="D87" s="152" t="n"/>
    </row>
    <row r="88">
      <c r="D88" s="152" t="n"/>
    </row>
    <row r="89">
      <c r="D89" s="152" t="n"/>
    </row>
    <row r="90">
      <c r="D90" s="152" t="n"/>
    </row>
    <row r="91">
      <c r="D91" s="152" t="n"/>
    </row>
    <row r="92">
      <c r="D92" s="152" t="n"/>
    </row>
    <row r="93">
      <c r="D93" s="152" t="n"/>
    </row>
    <row r="94">
      <c r="D94" s="152" t="n"/>
    </row>
    <row r="95">
      <c r="D95" s="152" t="n"/>
    </row>
    <row r="96">
      <c r="D96" s="152" t="n"/>
    </row>
    <row r="97">
      <c r="D97" s="152" t="n"/>
    </row>
    <row r="98">
      <c r="D98" s="152" t="n"/>
    </row>
    <row r="99">
      <c r="D99" s="152" t="n"/>
    </row>
    <row r="100">
      <c r="D100" s="152" t="n"/>
    </row>
    <row r="101">
      <c r="D101" s="152" t="n"/>
    </row>
    <row r="102">
      <c r="D102" s="152" t="n"/>
    </row>
    <row r="103">
      <c r="D103" s="152" t="n"/>
    </row>
    <row r="104">
      <c r="D104" s="152" t="n"/>
    </row>
    <row r="105">
      <c r="D105" s="152" t="n"/>
    </row>
    <row r="106">
      <c r="D106" s="152" t="n"/>
    </row>
    <row r="107">
      <c r="D107" s="152" t="n"/>
    </row>
    <row r="108">
      <c r="D108" s="152" t="n"/>
    </row>
    <row r="109">
      <c r="D109" s="152" t="n"/>
    </row>
    <row r="110">
      <c r="D110" s="152" t="n"/>
    </row>
    <row r="111">
      <c r="D111" s="152" t="n"/>
    </row>
    <row r="112">
      <c r="D112" s="152" t="n"/>
    </row>
    <row r="113">
      <c r="D113" s="152" t="n"/>
    </row>
    <row r="114">
      <c r="D114" s="152" t="n"/>
    </row>
    <row r="115">
      <c r="D115" s="152" t="n"/>
    </row>
    <row r="116">
      <c r="D116" s="152" t="n"/>
    </row>
    <row r="117">
      <c r="D117" s="152" t="n"/>
    </row>
    <row r="118">
      <c r="D118" s="152" t="n"/>
    </row>
    <row r="119">
      <c r="D119" s="152" t="n"/>
    </row>
    <row r="120">
      <c r="D120" s="152" t="n"/>
    </row>
    <row r="121">
      <c r="D121" s="152" t="n"/>
    </row>
    <row r="122">
      <c r="D122" s="152" t="n"/>
    </row>
    <row r="123">
      <c r="D123" s="152" t="n"/>
    </row>
    <row r="124">
      <c r="D124" s="152" t="n"/>
    </row>
    <row r="125">
      <c r="D125" s="152" t="n"/>
    </row>
    <row r="126">
      <c r="D126" s="152" t="n"/>
    </row>
    <row r="127">
      <c r="D127" s="152" t="n"/>
    </row>
    <row r="128">
      <c r="D128" s="152" t="n"/>
    </row>
    <row r="129">
      <c r="D129" s="152" t="n"/>
    </row>
    <row r="130">
      <c r="D130" s="152" t="n"/>
    </row>
    <row r="131">
      <c r="D131" s="152" t="n"/>
    </row>
    <row r="132">
      <c r="D132" s="152" t="n"/>
    </row>
    <row r="133">
      <c r="D133" s="152" t="n"/>
    </row>
    <row r="134">
      <c r="D134" s="152" t="n"/>
    </row>
    <row r="135">
      <c r="D135" s="152" t="n"/>
    </row>
    <row r="136">
      <c r="D136" s="152" t="n"/>
    </row>
    <row r="137">
      <c r="D137" s="152" t="n"/>
    </row>
    <row r="138">
      <c r="D138" s="152" t="n"/>
    </row>
    <row r="139">
      <c r="D139" s="152" t="n"/>
    </row>
    <row r="140">
      <c r="D140" s="152" t="n"/>
    </row>
    <row r="141">
      <c r="D141" s="152" t="n"/>
    </row>
    <row r="142">
      <c r="D142" s="152" t="n"/>
    </row>
    <row r="143">
      <c r="D143" s="152" t="n"/>
    </row>
    <row r="144">
      <c r="D144" s="152" t="n"/>
    </row>
    <row r="145">
      <c r="D145" s="152" t="n"/>
    </row>
    <row r="146">
      <c r="D146" s="152" t="n"/>
    </row>
    <row r="147">
      <c r="D147" s="152" t="n"/>
    </row>
    <row r="148">
      <c r="D148" s="152" t="n"/>
    </row>
    <row r="149">
      <c r="D149" s="152" t="n"/>
    </row>
    <row r="150">
      <c r="D150" s="152" t="n"/>
    </row>
    <row r="151">
      <c r="D151" s="152" t="n"/>
    </row>
    <row r="152">
      <c r="D152" s="152" t="n"/>
    </row>
    <row r="153">
      <c r="D153" s="152" t="n"/>
    </row>
    <row r="154">
      <c r="D154" s="152" t="n"/>
    </row>
    <row r="155">
      <c r="D155" s="152" t="n"/>
    </row>
    <row r="156">
      <c r="D156" s="152" t="n"/>
    </row>
    <row r="157">
      <c r="D157" s="152" t="n"/>
    </row>
    <row r="158">
      <c r="D158" s="152" t="n"/>
    </row>
    <row r="159">
      <c r="D159" s="152" t="n"/>
    </row>
    <row r="160">
      <c r="D160" s="152" t="n"/>
    </row>
    <row r="161">
      <c r="D161" s="152" t="n"/>
    </row>
    <row r="162">
      <c r="D162" s="152" t="n"/>
    </row>
    <row r="163">
      <c r="D163" s="152" t="n"/>
    </row>
    <row r="164">
      <c r="D164" s="152" t="n"/>
    </row>
    <row r="165">
      <c r="D165" s="152" t="n"/>
    </row>
    <row r="166">
      <c r="D166" s="152" t="n"/>
    </row>
    <row r="167">
      <c r="D167" s="152" t="n"/>
    </row>
    <row r="168">
      <c r="D168" s="152" t="n"/>
    </row>
    <row r="169">
      <c r="D169" s="152" t="n"/>
    </row>
    <row r="170">
      <c r="D170" s="152" t="n"/>
    </row>
    <row r="171">
      <c r="D171" s="152" t="n"/>
    </row>
    <row r="172">
      <c r="D172" s="152" t="n"/>
    </row>
    <row r="173">
      <c r="D173" s="152" t="n"/>
    </row>
    <row r="174">
      <c r="D174" s="152" t="n"/>
    </row>
    <row r="175">
      <c r="D175" s="152" t="n"/>
    </row>
    <row r="176">
      <c r="D176" s="152" t="n"/>
    </row>
    <row r="177">
      <c r="D177" s="152" t="n"/>
    </row>
    <row r="178">
      <c r="D178" s="152" t="n"/>
    </row>
    <row r="179">
      <c r="D179" s="152" t="n"/>
    </row>
    <row r="180">
      <c r="D180" s="152" t="n"/>
    </row>
    <row r="181">
      <c r="D181" s="152" t="n"/>
    </row>
    <row r="182">
      <c r="D182" s="152" t="n"/>
    </row>
    <row r="183">
      <c r="D183" s="152" t="n"/>
    </row>
    <row r="184">
      <c r="D184" s="152" t="n"/>
    </row>
    <row r="185">
      <c r="D185" s="152" t="n"/>
    </row>
    <row r="186">
      <c r="D186" s="152" t="n"/>
    </row>
    <row r="187">
      <c r="D187" s="152" t="n"/>
    </row>
    <row r="188">
      <c r="D188" s="152" t="n"/>
    </row>
    <row r="189">
      <c r="D189" s="152" t="n"/>
    </row>
    <row r="190">
      <c r="D190" s="152" t="n"/>
    </row>
    <row r="191">
      <c r="D191" s="152" t="n"/>
    </row>
    <row r="192">
      <c r="D192" s="152" t="n"/>
    </row>
    <row r="193">
      <c r="D193" s="152" t="n"/>
    </row>
    <row r="194">
      <c r="D194" s="152" t="n"/>
    </row>
    <row r="195">
      <c r="D195" s="152" t="n"/>
    </row>
    <row r="196">
      <c r="D196" s="152" t="n"/>
    </row>
    <row r="197">
      <c r="D197" s="152" t="n"/>
    </row>
    <row r="198">
      <c r="D198" s="152" t="n"/>
    </row>
    <row r="199">
      <c r="D199" s="152" t="n"/>
    </row>
    <row r="200">
      <c r="D200" s="152" t="n"/>
    </row>
    <row r="201">
      <c r="D201" s="152" t="n"/>
    </row>
    <row r="202">
      <c r="D202" s="152" t="n"/>
    </row>
    <row r="203">
      <c r="D203" s="152" t="n"/>
    </row>
    <row r="204">
      <c r="D204" s="152" t="n"/>
    </row>
    <row r="205">
      <c r="D205" s="152" t="n"/>
    </row>
    <row r="206">
      <c r="D206" s="152" t="n"/>
    </row>
    <row r="207">
      <c r="D207" s="152" t="n"/>
    </row>
    <row r="208">
      <c r="D208" s="152" t="n"/>
    </row>
    <row r="209">
      <c r="D209" s="152" t="n"/>
    </row>
    <row r="210">
      <c r="D210" s="152" t="n"/>
    </row>
    <row r="211">
      <c r="D211" s="152" t="n"/>
    </row>
    <row r="212">
      <c r="D212" s="152" t="n"/>
    </row>
    <row r="213">
      <c r="D213" s="152" t="n"/>
    </row>
    <row r="214">
      <c r="D214" s="152" t="n"/>
    </row>
    <row r="215">
      <c r="D215" s="152" t="n"/>
    </row>
    <row r="216">
      <c r="D216" s="152" t="n"/>
    </row>
    <row r="217">
      <c r="D217" s="152" t="n"/>
    </row>
    <row r="218">
      <c r="D218" s="152" t="n"/>
    </row>
    <row r="219">
      <c r="D219" s="152" t="n"/>
    </row>
    <row r="220">
      <c r="D220" s="152" t="n"/>
    </row>
    <row r="221">
      <c r="D221" s="152" t="n"/>
    </row>
    <row r="222">
      <c r="D222" s="152" t="n"/>
    </row>
    <row r="223">
      <c r="D223" s="152" t="n"/>
    </row>
    <row r="224">
      <c r="D224" s="152" t="n"/>
    </row>
    <row r="225">
      <c r="D225" s="152" t="n"/>
    </row>
    <row r="226">
      <c r="D226" s="152" t="n"/>
    </row>
    <row r="227">
      <c r="D227" s="152" t="n"/>
    </row>
    <row r="228">
      <c r="D228" s="152" t="n"/>
    </row>
    <row r="229">
      <c r="D229" s="152" t="n"/>
    </row>
    <row r="230">
      <c r="D230" s="152" t="n"/>
    </row>
    <row r="231">
      <c r="D231" s="152" t="n"/>
    </row>
    <row r="232">
      <c r="D232" s="152" t="n"/>
    </row>
    <row r="233">
      <c r="D233" s="152" t="n"/>
    </row>
    <row r="234">
      <c r="D234" s="152" t="n"/>
    </row>
    <row r="235">
      <c r="D235" s="152" t="n"/>
    </row>
    <row r="236">
      <c r="D236" s="152" t="n"/>
    </row>
    <row r="237">
      <c r="D237" s="152" t="n"/>
    </row>
    <row r="238">
      <c r="D238" s="152" t="n"/>
    </row>
    <row r="239">
      <c r="D239" s="152" t="n"/>
    </row>
    <row r="240">
      <c r="D240" s="152" t="n"/>
    </row>
    <row r="241">
      <c r="D241" s="152" t="n"/>
    </row>
    <row r="242">
      <c r="D242" s="152" t="n"/>
    </row>
    <row r="243">
      <c r="D243" s="152" t="n"/>
    </row>
    <row r="244">
      <c r="D244" s="152" t="n"/>
    </row>
    <row r="245">
      <c r="D245" s="152" t="n"/>
    </row>
    <row r="246">
      <c r="D246" s="152" t="n"/>
    </row>
    <row r="247">
      <c r="D247" s="152" t="n"/>
    </row>
    <row r="248">
      <c r="D248" s="152" t="n"/>
    </row>
    <row r="249">
      <c r="D249" s="152" t="n"/>
    </row>
    <row r="250">
      <c r="D250" s="152" t="n"/>
    </row>
    <row r="251">
      <c r="D251" s="152" t="n"/>
    </row>
    <row r="252">
      <c r="D252" s="152" t="n"/>
    </row>
    <row r="253">
      <c r="D253" s="152" t="n"/>
    </row>
    <row r="254">
      <c r="D254" s="152" t="n"/>
    </row>
    <row r="255">
      <c r="D255" s="152" t="n"/>
    </row>
    <row r="256">
      <c r="D256" s="152" t="n"/>
    </row>
    <row r="257">
      <c r="D257" s="152" t="n"/>
    </row>
    <row r="258">
      <c r="D258" s="152" t="n"/>
    </row>
    <row r="259">
      <c r="D259" s="152" t="n"/>
    </row>
    <row r="260">
      <c r="D260" s="152" t="n"/>
    </row>
    <row r="261">
      <c r="D261" s="152" t="n"/>
    </row>
    <row r="262">
      <c r="D262" s="152" t="n"/>
    </row>
    <row r="263">
      <c r="D263" s="152" t="n"/>
    </row>
    <row r="264">
      <c r="D264" s="152" t="n"/>
    </row>
    <row r="265">
      <c r="D265" s="152" t="n"/>
    </row>
    <row r="266">
      <c r="D266" s="152" t="n"/>
    </row>
    <row r="267">
      <c r="D267" s="152" t="n"/>
    </row>
    <row r="268">
      <c r="D268" s="152" t="n"/>
    </row>
    <row r="269">
      <c r="D269" s="152" t="n"/>
    </row>
    <row r="270">
      <c r="D270" s="152" t="n"/>
    </row>
    <row r="271">
      <c r="D271" s="152" t="n"/>
    </row>
    <row r="272">
      <c r="D272" s="152" t="n"/>
    </row>
    <row r="273">
      <c r="D273" s="152" t="n"/>
    </row>
    <row r="274">
      <c r="D274" s="152" t="n"/>
    </row>
    <row r="275">
      <c r="D275" s="152" t="n"/>
    </row>
    <row r="276">
      <c r="D276" s="152" t="n"/>
    </row>
    <row r="277">
      <c r="D277" s="152" t="n"/>
    </row>
    <row r="278">
      <c r="D278" s="152" t="n"/>
    </row>
    <row r="279">
      <c r="D279" s="152" t="n"/>
    </row>
    <row r="280">
      <c r="D280" s="152" t="n"/>
    </row>
    <row r="281">
      <c r="D281" s="152" t="n"/>
    </row>
    <row r="282">
      <c r="D282" s="152" t="n"/>
    </row>
    <row r="283">
      <c r="D283" s="152" t="n"/>
    </row>
    <row r="284">
      <c r="D284" s="152" t="n"/>
    </row>
    <row r="285">
      <c r="D285" s="152" t="n"/>
    </row>
    <row r="286">
      <c r="D286" s="152" t="n"/>
    </row>
    <row r="287">
      <c r="D287" s="152" t="n"/>
    </row>
    <row r="288">
      <c r="D288" s="152" t="n"/>
    </row>
    <row r="289">
      <c r="D289" s="152" t="n"/>
    </row>
    <row r="290">
      <c r="D290" s="152" t="n"/>
    </row>
    <row r="291">
      <c r="D291" s="152" t="n"/>
    </row>
    <row r="292">
      <c r="D292" s="152" t="n"/>
    </row>
    <row r="293">
      <c r="D293" s="152" t="n"/>
    </row>
    <row r="294">
      <c r="D294" s="152" t="n"/>
    </row>
    <row r="295">
      <c r="D295" s="152" t="n"/>
    </row>
    <row r="296">
      <c r="D296" s="152" t="n"/>
    </row>
    <row r="297">
      <c r="D297" s="152" t="n"/>
    </row>
    <row r="298">
      <c r="D298" s="152" t="n"/>
    </row>
    <row r="299">
      <c r="D299" s="152" t="n"/>
    </row>
    <row r="300">
      <c r="D300" s="152" t="n"/>
    </row>
    <row r="301">
      <c r="D301" s="152" t="n"/>
    </row>
    <row r="302">
      <c r="D302" s="152" t="n"/>
    </row>
    <row r="303">
      <c r="D303" s="152" t="n"/>
    </row>
    <row r="304">
      <c r="D304" s="152" t="n"/>
    </row>
    <row r="305">
      <c r="D305" s="152" t="n"/>
    </row>
    <row r="306">
      <c r="D306" s="152" t="n"/>
    </row>
    <row r="307">
      <c r="D307" s="152" t="n"/>
    </row>
    <row r="308">
      <c r="D308" s="152" t="n"/>
    </row>
    <row r="309">
      <c r="D309" s="152" t="n"/>
    </row>
    <row r="310">
      <c r="D310" s="152" t="n"/>
    </row>
    <row r="311">
      <c r="D311" s="152" t="n"/>
    </row>
    <row r="312">
      <c r="D312" s="152" t="n"/>
    </row>
    <row r="313">
      <c r="D313" s="152" t="n"/>
    </row>
    <row r="314">
      <c r="D314" s="152" t="n"/>
    </row>
    <row r="315">
      <c r="D315" s="152" t="n"/>
    </row>
    <row r="316">
      <c r="D316" s="152" t="n"/>
    </row>
    <row r="317">
      <c r="D317" s="152" t="n"/>
    </row>
    <row r="318">
      <c r="D318" s="152" t="n"/>
    </row>
    <row r="319">
      <c r="D319" s="152" t="n"/>
    </row>
    <row r="320">
      <c r="D320" s="152" t="n"/>
    </row>
    <row r="321">
      <c r="D321" s="152" t="n"/>
    </row>
    <row r="322">
      <c r="D322" s="152" t="n"/>
    </row>
    <row r="323">
      <c r="D323" s="152" t="n"/>
    </row>
    <row r="324">
      <c r="D324" s="152" t="n"/>
    </row>
    <row r="325">
      <c r="D325" s="152" t="n"/>
    </row>
    <row r="326">
      <c r="D326" s="152" t="n"/>
    </row>
    <row r="327">
      <c r="D327" s="152" t="n"/>
    </row>
    <row r="328">
      <c r="D328" s="152" t="n"/>
    </row>
    <row r="329">
      <c r="D329" s="152" t="n"/>
    </row>
    <row r="330">
      <c r="D330" s="152" t="n"/>
    </row>
    <row r="331">
      <c r="D331" s="152" t="n"/>
    </row>
    <row r="332">
      <c r="D332" s="152" t="n"/>
    </row>
    <row r="333">
      <c r="D333" s="152" t="n"/>
    </row>
    <row r="334">
      <c r="D334" s="152" t="n"/>
    </row>
    <row r="335">
      <c r="D335" s="152" t="n"/>
    </row>
    <row r="336">
      <c r="D336" s="152" t="n"/>
    </row>
    <row r="337">
      <c r="D337" s="152" t="n"/>
    </row>
    <row r="338">
      <c r="D338" s="152" t="n"/>
    </row>
    <row r="339">
      <c r="D339" s="152" t="n"/>
    </row>
    <row r="340">
      <c r="D340" s="152" t="n"/>
    </row>
    <row r="341">
      <c r="D341" s="152" t="n"/>
    </row>
    <row r="342">
      <c r="D342" s="152" t="n"/>
    </row>
    <row r="343">
      <c r="D343" s="152" t="n"/>
    </row>
    <row r="344">
      <c r="D344" s="152" t="n"/>
    </row>
    <row r="345">
      <c r="D345" s="152" t="n"/>
    </row>
    <row r="346">
      <c r="D346" s="152" t="n"/>
    </row>
    <row r="347">
      <c r="D347" s="152" t="n"/>
    </row>
    <row r="348">
      <c r="D348" s="152" t="n"/>
    </row>
    <row r="349">
      <c r="D349" s="152" t="n"/>
    </row>
    <row r="350">
      <c r="D350" s="152" t="n"/>
    </row>
    <row r="351">
      <c r="D351" s="152" t="n"/>
    </row>
    <row r="352">
      <c r="D352" s="152" t="n"/>
    </row>
    <row r="353">
      <c r="D353" s="152" t="n"/>
    </row>
    <row r="354">
      <c r="D354" s="152" t="n"/>
    </row>
    <row r="355">
      <c r="D355" s="152" t="n"/>
    </row>
    <row r="356">
      <c r="D356" s="152" t="n"/>
    </row>
    <row r="357">
      <c r="D357" s="152" t="n"/>
    </row>
    <row r="358">
      <c r="D358" s="152" t="n"/>
    </row>
    <row r="359">
      <c r="D359" s="152" t="n"/>
    </row>
    <row r="360">
      <c r="D360" s="152" t="n"/>
    </row>
    <row r="361">
      <c r="D361" s="152" t="n"/>
    </row>
    <row r="362">
      <c r="D362" s="152" t="n"/>
    </row>
    <row r="363">
      <c r="D363" s="152" t="n"/>
    </row>
    <row r="364">
      <c r="D364" s="152" t="n"/>
    </row>
    <row r="365">
      <c r="D365" s="152" t="n"/>
    </row>
    <row r="366">
      <c r="D366" s="152" t="n"/>
    </row>
    <row r="367">
      <c r="D367" s="152" t="n"/>
    </row>
    <row r="368">
      <c r="D368" s="152" t="n"/>
    </row>
    <row r="369">
      <c r="D369" s="152" t="n"/>
    </row>
    <row r="370">
      <c r="D370" s="152" t="n"/>
    </row>
    <row r="371">
      <c r="D371" s="152" t="n"/>
    </row>
    <row r="372">
      <c r="D372" s="152" t="n"/>
    </row>
    <row r="373">
      <c r="D373" s="152" t="n"/>
    </row>
    <row r="374">
      <c r="D374" s="152" t="n"/>
    </row>
    <row r="375">
      <c r="D375" s="152" t="n"/>
    </row>
    <row r="376">
      <c r="D376" s="152" t="n"/>
    </row>
    <row r="377">
      <c r="D377" s="152" t="n"/>
    </row>
    <row r="378">
      <c r="D378" s="152" t="n"/>
    </row>
    <row r="379">
      <c r="D379" s="152" t="n"/>
    </row>
    <row r="380">
      <c r="D380" s="152" t="n"/>
    </row>
    <row r="381">
      <c r="D381" s="152" t="n"/>
    </row>
    <row r="382">
      <c r="D382" s="152" t="n"/>
    </row>
    <row r="383">
      <c r="D383" s="152" t="n"/>
    </row>
    <row r="384">
      <c r="D384" s="152" t="n"/>
    </row>
    <row r="385">
      <c r="D385" s="152" t="n"/>
    </row>
    <row r="386">
      <c r="D386" s="152" t="n"/>
    </row>
    <row r="387">
      <c r="D387" s="152" t="n"/>
    </row>
    <row r="388">
      <c r="D388" s="152" t="n"/>
    </row>
    <row r="389">
      <c r="D389" s="152" t="n"/>
    </row>
    <row r="390">
      <c r="D390" s="152" t="n"/>
    </row>
    <row r="391">
      <c r="D391" s="152" t="n"/>
    </row>
    <row r="392">
      <c r="D392" s="152" t="n"/>
    </row>
    <row r="393">
      <c r="D393" s="152" t="n"/>
    </row>
    <row r="394">
      <c r="D394" s="152" t="n"/>
    </row>
    <row r="395">
      <c r="D395" s="152" t="n"/>
    </row>
    <row r="396">
      <c r="D396" s="152" t="n"/>
    </row>
    <row r="397">
      <c r="D397" s="152" t="n"/>
    </row>
    <row r="398">
      <c r="D398" s="152" t="n"/>
    </row>
    <row r="399">
      <c r="D399" s="152" t="n"/>
    </row>
    <row r="400">
      <c r="D400" s="152" t="n"/>
    </row>
    <row r="401">
      <c r="D401" s="152" t="n"/>
    </row>
    <row r="402">
      <c r="D402" s="152" t="n"/>
    </row>
    <row r="403">
      <c r="D403" s="152" t="n"/>
    </row>
    <row r="404">
      <c r="D404" s="152" t="n"/>
    </row>
    <row r="405">
      <c r="D405" s="152" t="n"/>
    </row>
    <row r="406">
      <c r="D406" s="152" t="n"/>
    </row>
    <row r="407">
      <c r="D407" s="152" t="n"/>
    </row>
    <row r="408">
      <c r="D408" s="152" t="n"/>
    </row>
    <row r="409">
      <c r="D409" s="152" t="n"/>
    </row>
    <row r="410">
      <c r="D410" s="152" t="n"/>
    </row>
    <row r="411">
      <c r="D411" s="152" t="n"/>
    </row>
    <row r="412">
      <c r="D412" s="152" t="n"/>
    </row>
    <row r="413">
      <c r="D413" s="152" t="n"/>
    </row>
    <row r="414">
      <c r="D414" s="152" t="n"/>
    </row>
    <row r="415">
      <c r="D415" s="152" t="n"/>
    </row>
    <row r="416">
      <c r="D416" s="152" t="n"/>
    </row>
    <row r="417">
      <c r="D417" s="152" t="n"/>
    </row>
    <row r="418">
      <c r="D418" s="152" t="n"/>
    </row>
    <row r="419">
      <c r="D419" s="152" t="n"/>
    </row>
    <row r="420">
      <c r="D420" s="152" t="n"/>
    </row>
    <row r="421">
      <c r="D421" s="152" t="n"/>
    </row>
    <row r="422">
      <c r="D422" s="152" t="n"/>
    </row>
    <row r="423">
      <c r="D423" s="152" t="n"/>
    </row>
    <row r="424">
      <c r="D424" s="152" t="n"/>
    </row>
    <row r="425">
      <c r="D425" s="152" t="n"/>
    </row>
    <row r="426">
      <c r="D426" s="152" t="n"/>
    </row>
    <row r="427">
      <c r="D427" s="152" t="n"/>
    </row>
    <row r="428">
      <c r="D428" s="152" t="n"/>
    </row>
    <row r="429">
      <c r="D429" s="152" t="n"/>
    </row>
    <row r="430">
      <c r="D430" s="152" t="n"/>
    </row>
    <row r="431">
      <c r="D431" s="152" t="n"/>
    </row>
    <row r="432">
      <c r="D432" s="152" t="n"/>
    </row>
    <row r="433">
      <c r="D433" s="152" t="n"/>
    </row>
    <row r="434">
      <c r="D434" s="152" t="n"/>
    </row>
    <row r="435">
      <c r="D435" s="152" t="n"/>
    </row>
    <row r="436">
      <c r="D436" s="152" t="n"/>
    </row>
    <row r="437">
      <c r="D437" s="152" t="n"/>
    </row>
    <row r="438">
      <c r="D438" s="152" t="n"/>
    </row>
    <row r="439">
      <c r="D439" s="152" t="n"/>
    </row>
    <row r="440">
      <c r="D440" s="152" t="n"/>
    </row>
    <row r="441">
      <c r="D441" s="152" t="n"/>
    </row>
    <row r="442">
      <c r="D442" s="152" t="n"/>
    </row>
    <row r="443">
      <c r="D443" s="152" t="n"/>
    </row>
    <row r="444">
      <c r="D444" s="152" t="n"/>
    </row>
    <row r="445">
      <c r="D445" s="152" t="n"/>
    </row>
    <row r="446">
      <c r="D446" s="152" t="n"/>
    </row>
    <row r="447">
      <c r="D447" s="152" t="n"/>
    </row>
    <row r="448">
      <c r="D448" s="152" t="n"/>
    </row>
    <row r="449">
      <c r="D449" s="152" t="n"/>
    </row>
    <row r="450">
      <c r="D450" s="152" t="n"/>
    </row>
    <row r="451">
      <c r="D451" s="152" t="n"/>
    </row>
    <row r="452">
      <c r="D452" s="152" t="n"/>
    </row>
    <row r="453">
      <c r="D453" s="152" t="n"/>
    </row>
    <row r="454">
      <c r="D454" s="152" t="n"/>
    </row>
    <row r="455">
      <c r="D455" s="152" t="n"/>
    </row>
    <row r="456">
      <c r="D456" s="152" t="n"/>
    </row>
    <row r="457">
      <c r="D457" s="152" t="n"/>
    </row>
    <row r="458">
      <c r="D458" s="152" t="n"/>
    </row>
    <row r="459">
      <c r="D459" s="152" t="n"/>
    </row>
    <row r="460">
      <c r="D460" s="152" t="n"/>
    </row>
    <row r="461">
      <c r="D461" s="152" t="n"/>
    </row>
    <row r="462">
      <c r="D462" s="152" t="n"/>
    </row>
    <row r="463">
      <c r="D463" s="152" t="n"/>
    </row>
    <row r="464">
      <c r="D464" s="152" t="n"/>
    </row>
    <row r="465">
      <c r="D465" s="152" t="n"/>
    </row>
    <row r="466">
      <c r="D466" s="152" t="n"/>
    </row>
    <row r="467">
      <c r="D467" s="152" t="n"/>
    </row>
    <row r="468">
      <c r="D468" s="152" t="n"/>
    </row>
    <row r="469">
      <c r="D469" s="152" t="n"/>
    </row>
    <row r="470">
      <c r="D470" s="152" t="n"/>
    </row>
    <row r="471">
      <c r="D471" s="152" t="n"/>
    </row>
    <row r="472">
      <c r="D472" s="152" t="n"/>
    </row>
    <row r="473">
      <c r="D473" s="152" t="n"/>
    </row>
    <row r="474">
      <c r="D474" s="152" t="n"/>
    </row>
    <row r="475">
      <c r="D475" s="152" t="n"/>
    </row>
    <row r="476">
      <c r="D476" s="152" t="n"/>
    </row>
    <row r="477">
      <c r="D477" s="152" t="n"/>
    </row>
    <row r="478">
      <c r="D478" s="152" t="n"/>
    </row>
    <row r="479">
      <c r="D479" s="152" t="n"/>
    </row>
    <row r="480">
      <c r="D480" s="152" t="n"/>
    </row>
    <row r="481">
      <c r="D481" s="152" t="n"/>
    </row>
    <row r="482">
      <c r="D482" s="152" t="n"/>
    </row>
    <row r="483">
      <c r="D483" s="152" t="n"/>
    </row>
    <row r="484">
      <c r="D484" s="152" t="n"/>
    </row>
    <row r="485">
      <c r="D485" s="152" t="n"/>
    </row>
    <row r="486">
      <c r="D486" s="152" t="n"/>
    </row>
    <row r="487">
      <c r="D487" s="152" t="n"/>
    </row>
    <row r="488">
      <c r="D488" s="152" t="n"/>
    </row>
    <row r="489">
      <c r="D489" s="152" t="n"/>
    </row>
    <row r="490">
      <c r="D490" s="152" t="n"/>
    </row>
    <row r="491">
      <c r="D491" s="152" t="n"/>
    </row>
    <row r="492">
      <c r="D492" s="152" t="n"/>
    </row>
    <row r="493">
      <c r="D493" s="152" t="n"/>
    </row>
    <row r="494">
      <c r="D494" s="152" t="n"/>
    </row>
    <row r="495">
      <c r="D495" s="152" t="n"/>
    </row>
    <row r="496">
      <c r="D496" s="152" t="n"/>
    </row>
    <row r="497">
      <c r="D497" s="152" t="n"/>
    </row>
    <row r="498">
      <c r="D498" s="152" t="n"/>
    </row>
    <row r="499">
      <c r="D499" s="152" t="n"/>
    </row>
    <row r="500">
      <c r="D500" s="152" t="n"/>
    </row>
    <row r="501">
      <c r="D501" s="152" t="n"/>
    </row>
    <row r="502">
      <c r="D502" s="152" t="n"/>
    </row>
    <row r="503">
      <c r="D503" s="152" t="n"/>
    </row>
    <row r="504">
      <c r="D504" s="152" t="n"/>
    </row>
    <row r="505">
      <c r="D505" s="152" t="n"/>
    </row>
    <row r="506">
      <c r="D506" s="152" t="n"/>
    </row>
    <row r="507">
      <c r="D507" s="152" t="n"/>
    </row>
    <row r="508">
      <c r="D508" s="152" t="n"/>
    </row>
    <row r="509">
      <c r="D509" s="152" t="n"/>
    </row>
    <row r="510">
      <c r="D510" s="152" t="n"/>
    </row>
    <row r="511">
      <c r="D511" s="152" t="n"/>
    </row>
    <row r="512">
      <c r="D512" s="152" t="n"/>
    </row>
    <row r="513">
      <c r="D513" s="152" t="n"/>
    </row>
    <row r="514">
      <c r="D514" s="152" t="n"/>
    </row>
    <row r="515">
      <c r="D515" s="152" t="n"/>
    </row>
    <row r="516">
      <c r="D516" s="152" t="n"/>
    </row>
    <row r="517">
      <c r="D517" s="152" t="n"/>
    </row>
    <row r="518">
      <c r="D518" s="152" t="n"/>
    </row>
    <row r="519">
      <c r="D519" s="152" t="n"/>
    </row>
    <row r="520">
      <c r="D520" s="152" t="n"/>
    </row>
    <row r="521">
      <c r="D521" s="152" t="n"/>
    </row>
    <row r="522">
      <c r="D522" s="152" t="n"/>
    </row>
    <row r="523">
      <c r="D523" s="152" t="n"/>
    </row>
    <row r="524">
      <c r="D524" s="152" t="n"/>
    </row>
    <row r="525">
      <c r="D525" s="152" t="n"/>
    </row>
    <row r="526">
      <c r="D526" s="152" t="n"/>
    </row>
    <row r="527">
      <c r="D527" s="152" t="n"/>
    </row>
    <row r="528">
      <c r="D528" s="152" t="n"/>
    </row>
    <row r="529">
      <c r="D529" s="152" t="n"/>
    </row>
    <row r="530">
      <c r="D530" s="152" t="n"/>
    </row>
    <row r="531">
      <c r="D531" s="152" t="n"/>
    </row>
    <row r="532">
      <c r="D532" s="152" t="n"/>
    </row>
    <row r="533">
      <c r="D533" s="152" t="n"/>
    </row>
    <row r="534">
      <c r="D534" s="152" t="n"/>
    </row>
    <row r="535">
      <c r="D535" s="152" t="n"/>
    </row>
    <row r="536">
      <c r="D536" s="152" t="n"/>
    </row>
    <row r="537">
      <c r="D537" s="152" t="n"/>
    </row>
    <row r="538">
      <c r="D538" s="152" t="n"/>
    </row>
    <row r="539">
      <c r="D539" s="152" t="n"/>
    </row>
    <row r="540">
      <c r="D540" s="152" t="n"/>
    </row>
    <row r="541">
      <c r="D541" s="152" t="n"/>
    </row>
    <row r="542">
      <c r="D542" s="152" t="n"/>
    </row>
    <row r="543">
      <c r="D543" s="152" t="n"/>
    </row>
    <row r="544">
      <c r="D544" s="152" t="n"/>
    </row>
    <row r="545">
      <c r="D545" s="152" t="n"/>
    </row>
    <row r="546">
      <c r="D546" s="152" t="n"/>
    </row>
    <row r="547">
      <c r="D547" s="152" t="n"/>
    </row>
    <row r="548">
      <c r="D548" s="152" t="n"/>
    </row>
    <row r="549">
      <c r="D549" s="152" t="n"/>
    </row>
    <row r="550">
      <c r="D550" s="152" t="n"/>
    </row>
    <row r="551">
      <c r="D551" s="152" t="n"/>
    </row>
    <row r="552">
      <c r="D552" s="152" t="n"/>
    </row>
    <row r="553">
      <c r="D553" s="152" t="n"/>
    </row>
    <row r="554">
      <c r="D554" s="152" t="n"/>
    </row>
    <row r="555">
      <c r="D555" s="152" t="n"/>
    </row>
    <row r="556">
      <c r="D556" s="152" t="n"/>
    </row>
    <row r="557">
      <c r="D557" s="152" t="n"/>
    </row>
    <row r="558">
      <c r="D558" s="152" t="n"/>
    </row>
    <row r="559">
      <c r="D559" s="152" t="n"/>
    </row>
    <row r="560">
      <c r="D560" s="152" t="n"/>
    </row>
    <row r="561">
      <c r="D561" s="152" t="n"/>
    </row>
    <row r="562">
      <c r="D562" s="152" t="n"/>
    </row>
    <row r="563">
      <c r="D563" s="152" t="n"/>
    </row>
    <row r="564">
      <c r="D564" s="152" t="n"/>
    </row>
    <row r="565">
      <c r="D565" s="152" t="n"/>
    </row>
    <row r="566">
      <c r="D566" s="152" t="n"/>
    </row>
    <row r="567">
      <c r="D567" s="152" t="n"/>
    </row>
    <row r="568">
      <c r="D568" s="152" t="n"/>
    </row>
    <row r="569">
      <c r="D569" s="152" t="n"/>
    </row>
    <row r="570">
      <c r="D570" s="152" t="n"/>
    </row>
    <row r="571">
      <c r="D571" s="152" t="n"/>
    </row>
    <row r="572">
      <c r="D572" s="152" t="n"/>
    </row>
    <row r="573">
      <c r="D573" s="152" t="n"/>
    </row>
    <row r="574">
      <c r="D574" s="152" t="n"/>
    </row>
    <row r="575">
      <c r="D575" s="152" t="n"/>
    </row>
    <row r="576">
      <c r="D576" s="152" t="n"/>
    </row>
    <row r="577">
      <c r="D577" s="152" t="n"/>
    </row>
    <row r="578">
      <c r="D578" s="152" t="n"/>
    </row>
    <row r="579">
      <c r="D579" s="152" t="n"/>
    </row>
    <row r="580">
      <c r="D580" s="152" t="n"/>
    </row>
    <row r="581">
      <c r="D581" s="152" t="n"/>
    </row>
    <row r="582">
      <c r="D582" s="152" t="n"/>
    </row>
    <row r="583">
      <c r="D583" s="152" t="n"/>
    </row>
    <row r="584">
      <c r="D584" s="152" t="n"/>
    </row>
    <row r="585">
      <c r="D585" s="152" t="n"/>
    </row>
    <row r="586">
      <c r="D586" s="152" t="n"/>
    </row>
    <row r="587">
      <c r="D587" s="152" t="n"/>
    </row>
    <row r="588">
      <c r="D588" s="152" t="n"/>
    </row>
    <row r="589">
      <c r="D589" s="152" t="n"/>
    </row>
    <row r="590">
      <c r="D590" s="152" t="n"/>
    </row>
    <row r="591">
      <c r="D591" s="152" t="n"/>
    </row>
    <row r="592">
      <c r="D592" s="152" t="n"/>
    </row>
    <row r="593">
      <c r="D593" s="152" t="n"/>
    </row>
    <row r="594">
      <c r="D594" s="152" t="n"/>
    </row>
    <row r="595">
      <c r="D595" s="152" t="n"/>
    </row>
    <row r="596">
      <c r="D596" s="152" t="n"/>
    </row>
    <row r="597">
      <c r="D597" s="152" t="n"/>
    </row>
    <row r="598">
      <c r="D598" s="152" t="n"/>
    </row>
    <row r="599">
      <c r="D599" s="152" t="n"/>
    </row>
    <row r="600">
      <c r="D600" s="152" t="n"/>
    </row>
    <row r="601">
      <c r="D601" s="152" t="n"/>
    </row>
    <row r="602">
      <c r="D602" s="152" t="n"/>
    </row>
    <row r="603">
      <c r="D603" s="152" t="n"/>
    </row>
    <row r="604">
      <c r="D604" s="152" t="n"/>
    </row>
    <row r="605">
      <c r="D605" s="152" t="n"/>
    </row>
    <row r="606">
      <c r="D606" s="152" t="n"/>
    </row>
    <row r="607">
      <c r="D607" s="152" t="n"/>
    </row>
    <row r="608">
      <c r="D608" s="152" t="n"/>
    </row>
    <row r="609">
      <c r="D609" s="152" t="n"/>
    </row>
    <row r="610">
      <c r="D610" s="152" t="n"/>
    </row>
    <row r="611">
      <c r="D611" s="152" t="n"/>
    </row>
    <row r="612">
      <c r="D612" s="152" t="n"/>
    </row>
    <row r="613">
      <c r="D613" s="152" t="n"/>
    </row>
    <row r="614">
      <c r="D614" s="152" t="n"/>
    </row>
    <row r="615">
      <c r="D615" s="152" t="n"/>
    </row>
    <row r="616">
      <c r="D616" s="152" t="n"/>
    </row>
    <row r="617">
      <c r="D617" s="152" t="n"/>
    </row>
    <row r="618">
      <c r="D618" s="152" t="n"/>
    </row>
    <row r="619">
      <c r="D619" s="152" t="n"/>
    </row>
    <row r="620">
      <c r="D620" s="152" t="n"/>
    </row>
    <row r="621">
      <c r="D621" s="152" t="n"/>
    </row>
    <row r="622">
      <c r="D622" s="152" t="n"/>
    </row>
    <row r="623">
      <c r="D623" s="152" t="n"/>
    </row>
    <row r="624">
      <c r="D624" s="152" t="n"/>
    </row>
    <row r="625">
      <c r="D625" s="152" t="n"/>
    </row>
    <row r="626">
      <c r="D626" s="152" t="n"/>
    </row>
    <row r="627">
      <c r="D627" s="152" t="n"/>
    </row>
    <row r="628">
      <c r="D628" s="152" t="n"/>
    </row>
    <row r="629">
      <c r="D629" s="152" t="n"/>
    </row>
    <row r="630">
      <c r="D630" s="152" t="n"/>
    </row>
    <row r="631">
      <c r="D631" s="152" t="n"/>
    </row>
    <row r="632">
      <c r="D632" s="152" t="n"/>
    </row>
    <row r="633">
      <c r="D633" s="152" t="n"/>
    </row>
    <row r="634">
      <c r="D634" s="152" t="n"/>
    </row>
    <row r="635">
      <c r="D635" s="152" t="n"/>
    </row>
    <row r="636">
      <c r="D636" s="152" t="n"/>
    </row>
    <row r="637">
      <c r="D637" s="152" t="n"/>
    </row>
    <row r="638">
      <c r="D638" s="152" t="n"/>
    </row>
    <row r="639">
      <c r="D639" s="152" t="n"/>
    </row>
    <row r="640">
      <c r="D640" s="152" t="n"/>
    </row>
    <row r="641">
      <c r="D641" s="152" t="n"/>
    </row>
    <row r="642">
      <c r="D642" s="152" t="n"/>
    </row>
    <row r="643">
      <c r="D643" s="152" t="n"/>
    </row>
    <row r="644">
      <c r="D644" s="152" t="n"/>
    </row>
    <row r="645">
      <c r="D645" s="152" t="n"/>
    </row>
    <row r="646">
      <c r="D646" s="152" t="n"/>
    </row>
    <row r="647">
      <c r="D647" s="152" t="n"/>
    </row>
    <row r="648">
      <c r="D648" s="152" t="n"/>
    </row>
    <row r="649">
      <c r="D649" s="152" t="n"/>
    </row>
    <row r="650">
      <c r="D650" s="152" t="n"/>
    </row>
    <row r="651">
      <c r="D651" s="152" t="n"/>
    </row>
    <row r="652">
      <c r="D652" s="152" t="n"/>
    </row>
    <row r="653">
      <c r="D653" s="152" t="n"/>
    </row>
    <row r="654">
      <c r="D654" s="152" t="n"/>
    </row>
    <row r="655">
      <c r="D655" s="152" t="n"/>
    </row>
    <row r="656">
      <c r="D656" s="152" t="n"/>
    </row>
    <row r="657">
      <c r="D657" s="152" t="n"/>
    </row>
    <row r="658">
      <c r="D658" s="152" t="n"/>
    </row>
    <row r="659">
      <c r="D659" s="152" t="n"/>
    </row>
    <row r="660">
      <c r="D660" s="152" t="n"/>
    </row>
    <row r="661">
      <c r="D661" s="152" t="n"/>
    </row>
    <row r="662">
      <c r="D662" s="152" t="n"/>
    </row>
    <row r="663">
      <c r="D663" s="152" t="n"/>
    </row>
    <row r="664">
      <c r="D664" s="152" t="n"/>
    </row>
    <row r="665">
      <c r="D665" s="152" t="n"/>
    </row>
    <row r="666">
      <c r="D666" s="152" t="n"/>
    </row>
    <row r="667">
      <c r="D667" s="152" t="n"/>
    </row>
    <row r="668">
      <c r="D668" s="152" t="n"/>
    </row>
    <row r="669">
      <c r="D669" s="152" t="n"/>
    </row>
    <row r="670">
      <c r="D670" s="152" t="n"/>
    </row>
    <row r="671">
      <c r="D671" s="152" t="n"/>
    </row>
    <row r="672">
      <c r="D672" s="152" t="n"/>
    </row>
    <row r="673">
      <c r="D673" s="152" t="n"/>
    </row>
    <row r="674">
      <c r="D674" s="152" t="n"/>
    </row>
    <row r="675">
      <c r="D675" s="152" t="n"/>
    </row>
    <row r="676">
      <c r="D676" s="152" t="n"/>
    </row>
    <row r="677">
      <c r="D677" s="152" t="n"/>
    </row>
    <row r="678">
      <c r="D678" s="152" t="n"/>
    </row>
    <row r="679">
      <c r="D679" s="152" t="n"/>
    </row>
    <row r="680">
      <c r="D680" s="152" t="n"/>
    </row>
    <row r="681">
      <c r="D681" s="152" t="n"/>
    </row>
    <row r="682">
      <c r="D682" s="152" t="n"/>
    </row>
    <row r="683">
      <c r="D683" s="152" t="n"/>
    </row>
    <row r="684">
      <c r="D684" s="152" t="n"/>
    </row>
    <row r="685">
      <c r="D685" s="152" t="n"/>
    </row>
    <row r="686">
      <c r="D686" s="152" t="n"/>
    </row>
    <row r="687">
      <c r="D687" s="152" t="n"/>
    </row>
    <row r="688">
      <c r="D688" s="152" t="n"/>
    </row>
    <row r="689">
      <c r="D689" s="152" t="n"/>
    </row>
    <row r="690">
      <c r="D690" s="152" t="n"/>
    </row>
    <row r="691">
      <c r="D691" s="152" t="n"/>
    </row>
    <row r="692">
      <c r="D692" s="152" t="n"/>
    </row>
    <row r="693">
      <c r="D693" s="152" t="n"/>
    </row>
    <row r="694">
      <c r="D694" s="152" t="n"/>
    </row>
    <row r="695">
      <c r="D695" s="152" t="n"/>
    </row>
    <row r="696">
      <c r="D696" s="152" t="n"/>
    </row>
    <row r="697">
      <c r="D697" s="152" t="n"/>
    </row>
    <row r="698">
      <c r="D698" s="152" t="n"/>
    </row>
    <row r="699">
      <c r="D699" s="152" t="n"/>
    </row>
    <row r="700">
      <c r="D700" s="152" t="n"/>
    </row>
    <row r="701">
      <c r="D701" s="152" t="n"/>
    </row>
    <row r="702">
      <c r="D702" s="152" t="n"/>
    </row>
    <row r="703">
      <c r="D703" s="152" t="n"/>
    </row>
    <row r="704">
      <c r="D704" s="152" t="n"/>
    </row>
    <row r="705">
      <c r="D705" s="152" t="n"/>
    </row>
    <row r="706">
      <c r="D706" s="152" t="n"/>
    </row>
    <row r="707">
      <c r="D707" s="152" t="n"/>
    </row>
    <row r="708">
      <c r="D708" s="152" t="n"/>
    </row>
    <row r="709">
      <c r="D709" s="152" t="n"/>
    </row>
    <row r="710">
      <c r="D710" s="152" t="n"/>
    </row>
    <row r="711">
      <c r="D711" s="152" t="n"/>
    </row>
    <row r="712">
      <c r="D712" s="152" t="n"/>
    </row>
    <row r="713">
      <c r="D713" s="152" t="n"/>
    </row>
    <row r="714">
      <c r="D714" s="152" t="n"/>
    </row>
    <row r="715">
      <c r="D715" s="152" t="n"/>
    </row>
    <row r="716">
      <c r="D716" s="152" t="n"/>
    </row>
    <row r="717">
      <c r="D717" s="152" t="n"/>
    </row>
    <row r="718">
      <c r="D718" s="152" t="n"/>
    </row>
    <row r="719">
      <c r="D719" s="152" t="n"/>
    </row>
    <row r="720">
      <c r="D720" s="152" t="n"/>
    </row>
    <row r="721">
      <c r="D721" s="152" t="n"/>
    </row>
    <row r="722">
      <c r="D722" s="152" t="n"/>
    </row>
    <row r="723">
      <c r="D723" s="152" t="n"/>
    </row>
    <row r="724">
      <c r="D724" s="152" t="n"/>
    </row>
    <row r="725">
      <c r="D725" s="152" t="n"/>
    </row>
    <row r="726">
      <c r="D726" s="152" t="n"/>
    </row>
    <row r="727">
      <c r="D727" s="152" t="n"/>
    </row>
    <row r="728">
      <c r="D728" s="152" t="n"/>
    </row>
    <row r="729">
      <c r="D729" s="152" t="n"/>
    </row>
    <row r="730">
      <c r="D730" s="152" t="n"/>
    </row>
    <row r="731">
      <c r="D731" s="152" t="n"/>
    </row>
    <row r="732">
      <c r="D732" s="152" t="n"/>
    </row>
    <row r="733">
      <c r="D733" s="152" t="n"/>
    </row>
    <row r="734">
      <c r="D734" s="152" t="n"/>
    </row>
    <row r="735">
      <c r="D735" s="152" t="n"/>
    </row>
    <row r="736">
      <c r="D736" s="152" t="n"/>
    </row>
    <row r="737">
      <c r="D737" s="152" t="n"/>
    </row>
    <row r="738">
      <c r="D738" s="152" t="n"/>
    </row>
    <row r="739">
      <c r="D739" s="152" t="n"/>
    </row>
    <row r="740">
      <c r="D740" s="152" t="n"/>
    </row>
    <row r="741">
      <c r="D741" s="152" t="n"/>
    </row>
    <row r="742">
      <c r="D742" s="152" t="n"/>
    </row>
    <row r="743">
      <c r="D743" s="152" t="n"/>
    </row>
    <row r="744">
      <c r="D744" s="152" t="n"/>
    </row>
    <row r="745">
      <c r="D745" s="152" t="n"/>
    </row>
    <row r="746">
      <c r="D746" s="152" t="n"/>
    </row>
    <row r="747">
      <c r="D747" s="152" t="n"/>
    </row>
    <row r="748">
      <c r="D748" s="152" t="n"/>
    </row>
    <row r="749">
      <c r="D749" s="152" t="n"/>
    </row>
    <row r="750">
      <c r="D750" s="152" t="n"/>
    </row>
    <row r="751">
      <c r="D751" s="152" t="n"/>
    </row>
    <row r="752">
      <c r="D752" s="152" t="n"/>
    </row>
    <row r="753">
      <c r="D753" s="152" t="n"/>
    </row>
    <row r="754">
      <c r="D754" s="152" t="n"/>
    </row>
    <row r="755">
      <c r="D755" s="152" t="n"/>
    </row>
    <row r="756">
      <c r="D756" s="152" t="n"/>
    </row>
    <row r="757">
      <c r="D757" s="152" t="n"/>
    </row>
    <row r="758">
      <c r="D758" s="152" t="n"/>
    </row>
    <row r="759">
      <c r="D759" s="152" t="n"/>
    </row>
    <row r="760">
      <c r="D760" s="152" t="n"/>
    </row>
    <row r="761">
      <c r="D761" s="152" t="n"/>
    </row>
    <row r="762">
      <c r="D762" s="152" t="n"/>
    </row>
    <row r="763">
      <c r="D763" s="152" t="n"/>
    </row>
    <row r="764">
      <c r="D764" s="152" t="n"/>
    </row>
    <row r="765">
      <c r="D765" s="152" t="n"/>
    </row>
    <row r="766">
      <c r="D766" s="152" t="n"/>
    </row>
    <row r="767">
      <c r="D767" s="152" t="n"/>
    </row>
    <row r="768">
      <c r="D768" s="152" t="n"/>
    </row>
    <row r="769">
      <c r="D769" s="152" t="n"/>
    </row>
    <row r="770">
      <c r="D770" s="152" t="n"/>
    </row>
    <row r="771">
      <c r="D771" s="152" t="n"/>
    </row>
    <row r="772">
      <c r="D772" s="152" t="n"/>
    </row>
    <row r="773">
      <c r="D773" s="152" t="n"/>
    </row>
    <row r="774">
      <c r="D774" s="152" t="n"/>
    </row>
    <row r="775">
      <c r="D775" s="152" t="n"/>
    </row>
    <row r="776">
      <c r="D776" s="152" t="n"/>
    </row>
    <row r="777">
      <c r="D777" s="152" t="n"/>
    </row>
    <row r="778">
      <c r="D778" s="152" t="n"/>
    </row>
    <row r="779">
      <c r="D779" s="152" t="n"/>
    </row>
    <row r="780">
      <c r="D780" s="152" t="n"/>
    </row>
    <row r="781">
      <c r="D781" s="152" t="n"/>
    </row>
    <row r="782">
      <c r="D782" s="152" t="n"/>
    </row>
    <row r="783">
      <c r="D783" s="152" t="n"/>
    </row>
    <row r="784">
      <c r="D784" s="152" t="n"/>
    </row>
    <row r="785">
      <c r="D785" s="152" t="n"/>
    </row>
    <row r="786">
      <c r="D786" s="152" t="n"/>
    </row>
    <row r="787">
      <c r="D787" s="152" t="n"/>
    </row>
    <row r="788">
      <c r="D788" s="152" t="n"/>
    </row>
    <row r="789">
      <c r="D789" s="152" t="n"/>
    </row>
    <row r="790">
      <c r="D790" s="152" t="n"/>
    </row>
    <row r="791">
      <c r="D791" s="152" t="n"/>
    </row>
    <row r="792">
      <c r="D792" s="152" t="n"/>
    </row>
    <row r="793">
      <c r="D793" s="152" t="n"/>
    </row>
    <row r="794">
      <c r="D794" s="152" t="n"/>
    </row>
    <row r="795">
      <c r="D795" s="152" t="n"/>
    </row>
    <row r="796">
      <c r="D796" s="152" t="n"/>
    </row>
    <row r="797">
      <c r="D797" s="152" t="n"/>
    </row>
    <row r="798">
      <c r="D798" s="152" t="n"/>
    </row>
    <row r="799">
      <c r="D799" s="152" t="n"/>
    </row>
    <row r="800">
      <c r="D800" s="152" t="n"/>
    </row>
    <row r="801">
      <c r="D801" s="152" t="n"/>
    </row>
    <row r="802">
      <c r="D802" s="152" t="n"/>
    </row>
    <row r="803">
      <c r="D803" s="152" t="n"/>
    </row>
    <row r="804">
      <c r="D804" s="152" t="n"/>
    </row>
    <row r="805">
      <c r="D805" s="152" t="n"/>
    </row>
    <row r="806">
      <c r="D806" s="152" t="n"/>
    </row>
    <row r="807">
      <c r="D807" s="152" t="n"/>
    </row>
    <row r="808">
      <c r="D808" s="152" t="n"/>
    </row>
    <row r="809">
      <c r="D809" s="152" t="n"/>
    </row>
    <row r="810">
      <c r="D810" s="152" t="n"/>
    </row>
    <row r="811">
      <c r="D811" s="152" t="n"/>
    </row>
    <row r="812">
      <c r="D812" s="152" t="n"/>
    </row>
    <row r="813">
      <c r="D813" s="152" t="n"/>
    </row>
    <row r="814">
      <c r="D814" s="152" t="n"/>
    </row>
    <row r="815">
      <c r="D815" s="152" t="n"/>
    </row>
    <row r="816">
      <c r="D816" s="152" t="n"/>
    </row>
    <row r="817">
      <c r="D817" s="152" t="n"/>
    </row>
    <row r="818">
      <c r="D818" s="152" t="n"/>
    </row>
    <row r="819">
      <c r="D819" s="152" t="n"/>
    </row>
    <row r="820">
      <c r="D820" s="152" t="n"/>
    </row>
    <row r="821">
      <c r="D821" s="152" t="n"/>
    </row>
    <row r="822">
      <c r="D822" s="152" t="n"/>
    </row>
    <row r="823">
      <c r="D823" s="152" t="n"/>
    </row>
    <row r="824">
      <c r="D824" s="152" t="n"/>
    </row>
    <row r="825">
      <c r="D825" s="152" t="n"/>
    </row>
    <row r="826">
      <c r="D826" s="152" t="n"/>
    </row>
    <row r="827">
      <c r="D827" s="152" t="n"/>
    </row>
    <row r="828">
      <c r="D828" s="152" t="n"/>
    </row>
    <row r="829">
      <c r="D829" s="152" t="n"/>
    </row>
    <row r="830">
      <c r="D830" s="152" t="n"/>
    </row>
    <row r="831">
      <c r="D831" s="152" t="n"/>
    </row>
    <row r="832">
      <c r="D832" s="152" t="n"/>
    </row>
    <row r="833">
      <c r="D833" s="152" t="n"/>
    </row>
    <row r="834">
      <c r="D834" s="152" t="n"/>
    </row>
    <row r="835">
      <c r="D835" s="152" t="n"/>
    </row>
    <row r="836">
      <c r="D836" s="152" t="n"/>
    </row>
    <row r="837">
      <c r="D837" s="152" t="n"/>
    </row>
    <row r="838">
      <c r="D838" s="152" t="n"/>
    </row>
    <row r="839">
      <c r="D839" s="152" t="n"/>
    </row>
    <row r="840">
      <c r="D840" s="152" t="n"/>
    </row>
    <row r="841">
      <c r="D841" s="152" t="n"/>
    </row>
    <row r="842">
      <c r="D842" s="152" t="n"/>
    </row>
    <row r="843">
      <c r="D843" s="152" t="n"/>
    </row>
    <row r="844">
      <c r="D844" s="152" t="n"/>
    </row>
    <row r="845">
      <c r="D845" s="152" t="n"/>
    </row>
    <row r="846">
      <c r="D846" s="152" t="n"/>
    </row>
    <row r="847">
      <c r="D847" s="152" t="n"/>
    </row>
    <row r="848">
      <c r="D848" s="152" t="n"/>
    </row>
    <row r="849">
      <c r="D849" s="152" t="n"/>
    </row>
    <row r="850">
      <c r="D850" s="152" t="n"/>
    </row>
    <row r="851">
      <c r="D851" s="152" t="n"/>
    </row>
    <row r="852">
      <c r="D852" s="152" t="n"/>
    </row>
    <row r="853">
      <c r="D853" s="152" t="n"/>
    </row>
    <row r="854">
      <c r="D854" s="152" t="n"/>
    </row>
    <row r="855">
      <c r="D855" s="152" t="n"/>
    </row>
    <row r="856">
      <c r="D856" s="152" t="n"/>
    </row>
    <row r="857">
      <c r="D857" s="152" t="n"/>
    </row>
    <row r="858">
      <c r="D858" s="152" t="n"/>
    </row>
    <row r="859">
      <c r="D859" s="152" t="n"/>
    </row>
    <row r="860">
      <c r="D860" s="152" t="n"/>
    </row>
    <row r="861">
      <c r="D861" s="152" t="n"/>
    </row>
    <row r="862">
      <c r="D862" s="152" t="n"/>
    </row>
    <row r="863">
      <c r="D863" s="152" t="n"/>
    </row>
    <row r="864">
      <c r="D864" s="152" t="n"/>
    </row>
    <row r="865">
      <c r="D865" s="152" t="n"/>
    </row>
    <row r="866">
      <c r="D866" s="152" t="n"/>
    </row>
    <row r="867">
      <c r="D867" s="152" t="n"/>
    </row>
    <row r="868">
      <c r="D868" s="152" t="n"/>
    </row>
    <row r="869">
      <c r="D869" s="152" t="n"/>
    </row>
    <row r="870">
      <c r="D870" s="152" t="n"/>
    </row>
    <row r="871">
      <c r="D871" s="152" t="n"/>
    </row>
    <row r="872">
      <c r="D872" s="152" t="n"/>
    </row>
    <row r="873">
      <c r="D873" s="152" t="n"/>
    </row>
    <row r="874">
      <c r="D874" s="152" t="n"/>
    </row>
    <row r="875">
      <c r="D875" s="152" t="n"/>
    </row>
    <row r="876">
      <c r="D876" s="152" t="n"/>
    </row>
    <row r="877">
      <c r="D877" s="152" t="n"/>
    </row>
    <row r="878">
      <c r="D878" s="152" t="n"/>
    </row>
    <row r="879">
      <c r="D879" s="152" t="n"/>
    </row>
    <row r="880">
      <c r="D880" s="152" t="n"/>
    </row>
    <row r="881">
      <c r="D881" s="152" t="n"/>
    </row>
    <row r="882">
      <c r="D882" s="152" t="n"/>
    </row>
    <row r="883">
      <c r="D883" s="152" t="n"/>
    </row>
    <row r="884">
      <c r="D884" s="152" t="n"/>
    </row>
    <row r="885">
      <c r="D885" s="152" t="n"/>
    </row>
    <row r="886">
      <c r="D886" s="152" t="n"/>
    </row>
    <row r="887">
      <c r="D887" s="152" t="n"/>
    </row>
    <row r="888">
      <c r="D888" s="152" t="n"/>
    </row>
    <row r="889">
      <c r="D889" s="152" t="n"/>
    </row>
    <row r="890">
      <c r="D890" s="152" t="n"/>
    </row>
    <row r="891">
      <c r="D891" s="152" t="n"/>
    </row>
    <row r="892">
      <c r="D892" s="152" t="n"/>
    </row>
    <row r="893">
      <c r="D893" s="152" t="n"/>
    </row>
    <row r="894">
      <c r="D894" s="152" t="n"/>
    </row>
    <row r="895">
      <c r="D895" s="152" t="n"/>
    </row>
    <row r="896">
      <c r="D896" s="152" t="n"/>
    </row>
    <row r="897">
      <c r="D897" s="152" t="n"/>
    </row>
    <row r="898">
      <c r="D898" s="152" t="n"/>
    </row>
    <row r="899">
      <c r="D899" s="152" t="n"/>
    </row>
    <row r="900">
      <c r="D900" s="152" t="n"/>
    </row>
    <row r="901">
      <c r="D901" s="152" t="n"/>
    </row>
    <row r="902">
      <c r="D902" s="152" t="n"/>
    </row>
    <row r="903">
      <c r="D903" s="152" t="n"/>
    </row>
    <row r="904">
      <c r="D904" s="152" t="n"/>
    </row>
    <row r="905">
      <c r="D905" s="152" t="n"/>
    </row>
    <row r="906">
      <c r="D906" s="152" t="n"/>
    </row>
    <row r="907">
      <c r="D907" s="152" t="n"/>
    </row>
    <row r="908">
      <c r="D908" s="152" t="n"/>
    </row>
    <row r="909">
      <c r="D909" s="152" t="n"/>
    </row>
    <row r="910">
      <c r="D910" s="152" t="n"/>
    </row>
    <row r="911">
      <c r="D911" s="152" t="n"/>
    </row>
    <row r="912">
      <c r="D912" s="152" t="n"/>
    </row>
    <row r="913">
      <c r="D913" s="152" t="n"/>
    </row>
    <row r="914">
      <c r="D914" s="152" t="n"/>
    </row>
    <row r="915">
      <c r="D915" s="152" t="n"/>
    </row>
    <row r="916">
      <c r="D916" s="152" t="n"/>
    </row>
    <row r="917">
      <c r="D917" s="152" t="n"/>
    </row>
    <row r="918">
      <c r="D918" s="152" t="n"/>
    </row>
    <row r="919">
      <c r="D919" s="152" t="n"/>
    </row>
    <row r="920">
      <c r="D920" s="152" t="n"/>
    </row>
    <row r="921">
      <c r="D921" s="152" t="n"/>
    </row>
    <row r="922">
      <c r="D922" s="152" t="n"/>
    </row>
    <row r="923">
      <c r="D923" s="152" t="n"/>
    </row>
    <row r="924">
      <c r="D924" s="152" t="n"/>
    </row>
    <row r="925">
      <c r="D925" s="152" t="n"/>
    </row>
    <row r="926">
      <c r="D926" s="152" t="n"/>
    </row>
    <row r="927">
      <c r="D927" s="152" t="n"/>
    </row>
    <row r="928">
      <c r="D928" s="152" t="n"/>
    </row>
    <row r="929">
      <c r="D929" s="152" t="n"/>
    </row>
    <row r="930">
      <c r="D930" s="152" t="n"/>
    </row>
    <row r="931">
      <c r="D931" s="152" t="n"/>
    </row>
    <row r="932">
      <c r="D932" s="152" t="n"/>
    </row>
    <row r="933">
      <c r="D933" s="152" t="n"/>
    </row>
    <row r="934">
      <c r="D934" s="152" t="n"/>
    </row>
    <row r="935">
      <c r="D935" s="152" t="n"/>
    </row>
    <row r="936">
      <c r="D936" s="152" t="n"/>
    </row>
    <row r="937">
      <c r="D937" s="152" t="n"/>
    </row>
    <row r="938">
      <c r="D938" s="152" t="n"/>
    </row>
    <row r="939">
      <c r="D939" s="152" t="n"/>
    </row>
    <row r="940">
      <c r="D940" s="152" t="n"/>
    </row>
    <row r="941">
      <c r="D941" s="152" t="n"/>
    </row>
    <row r="942">
      <c r="D942" s="152" t="n"/>
    </row>
    <row r="943">
      <c r="D943" s="152" t="n"/>
    </row>
    <row r="944">
      <c r="D944" s="152" t="n"/>
    </row>
    <row r="945">
      <c r="D945" s="152" t="n"/>
    </row>
    <row r="946">
      <c r="D946" s="152" t="n"/>
    </row>
    <row r="947">
      <c r="D947" s="152" t="n"/>
    </row>
    <row r="948">
      <c r="D948" s="152" t="n"/>
    </row>
    <row r="949">
      <c r="D949" s="152" t="n"/>
    </row>
    <row r="950">
      <c r="D950" s="152" t="n"/>
    </row>
    <row r="951">
      <c r="D951" s="152" t="n"/>
    </row>
    <row r="952">
      <c r="D952" s="152" t="n"/>
    </row>
    <row r="953">
      <c r="D953" s="152" t="n"/>
    </row>
    <row r="954">
      <c r="D954" s="152" t="n"/>
    </row>
    <row r="955">
      <c r="D955" s="152" t="n"/>
    </row>
    <row r="956">
      <c r="D956" s="152" t="n"/>
    </row>
    <row r="957">
      <c r="D957" s="152" t="n"/>
    </row>
    <row r="958">
      <c r="D958" s="152" t="n"/>
    </row>
    <row r="959">
      <c r="D959" s="152" t="n"/>
    </row>
    <row r="960">
      <c r="D960" s="152" t="n"/>
    </row>
    <row r="961">
      <c r="D961" s="152" t="n"/>
    </row>
    <row r="962">
      <c r="D962" s="152" t="n"/>
    </row>
    <row r="963">
      <c r="D963" s="152" t="n"/>
    </row>
    <row r="964">
      <c r="D964" s="152" t="n"/>
    </row>
    <row r="965">
      <c r="D965" s="152" t="n"/>
    </row>
    <row r="966">
      <c r="D966" s="152" t="n"/>
    </row>
    <row r="967">
      <c r="D967" s="152" t="n"/>
    </row>
    <row r="968">
      <c r="D968" s="152" t="n"/>
    </row>
    <row r="969">
      <c r="D969" s="152" t="n"/>
    </row>
    <row r="970">
      <c r="D970" s="152" t="n"/>
    </row>
    <row r="971">
      <c r="D971" s="152" t="n"/>
    </row>
    <row r="972">
      <c r="D972" s="152" t="n"/>
    </row>
    <row r="973">
      <c r="D973" s="152" t="n"/>
    </row>
    <row r="974">
      <c r="D974" s="152" t="n"/>
    </row>
    <row r="975">
      <c r="D975" s="152" t="n"/>
    </row>
    <row r="976">
      <c r="D976" s="152" t="n"/>
    </row>
    <row r="977">
      <c r="D977" s="152" t="n"/>
    </row>
    <row r="978">
      <c r="D978" s="152" t="n"/>
    </row>
    <row r="979">
      <c r="D979" s="152" t="n"/>
    </row>
    <row r="980">
      <c r="D980" s="152" t="n"/>
    </row>
    <row r="981">
      <c r="D981" s="152" t="n"/>
    </row>
    <row r="982">
      <c r="D982" s="152" t="n"/>
    </row>
    <row r="983">
      <c r="D983" s="152" t="n"/>
    </row>
    <row r="984">
      <c r="D984" s="152" t="n"/>
    </row>
    <row r="985">
      <c r="D985" s="152" t="n"/>
    </row>
    <row r="986">
      <c r="D986" s="152" t="n"/>
    </row>
    <row r="987">
      <c r="D987" s="152" t="n"/>
    </row>
    <row r="988">
      <c r="D988" s="152" t="n"/>
    </row>
    <row r="989">
      <c r="D989" s="152" t="n"/>
    </row>
    <row r="990">
      <c r="D990" s="152" t="n"/>
    </row>
    <row r="991">
      <c r="D991" s="152" t="n"/>
    </row>
    <row r="992">
      <c r="D992" s="152" t="n"/>
    </row>
    <row r="993">
      <c r="D993" s="152" t="n"/>
    </row>
    <row r="994">
      <c r="D994" s="152" t="n"/>
    </row>
    <row r="995">
      <c r="D995" s="152" t="n"/>
    </row>
    <row r="996">
      <c r="D996" s="152" t="n"/>
    </row>
    <row r="997">
      <c r="D997" s="152" t="n"/>
    </row>
    <row r="998">
      <c r="D998" s="152" t="n"/>
    </row>
    <row r="999">
      <c r="D999" s="152" t="n"/>
    </row>
    <row r="1000">
      <c r="D1000" s="152" t="n"/>
    </row>
  </sheetData>
  <pageMargins left="0.75" right="0.75" top="1" bottom="1" header="0.5" footer="0.5"/>
</worksheet>
</file>

<file path=xl/worksheets/sheet43.xml><?xml version="1.0" encoding="utf-8"?>
<worksheet xmlns:r="http://schemas.openxmlformats.org/officeDocument/2006/relationships" xmlns="http://schemas.openxmlformats.org/spreadsheetml/2006/main">
  <sheetPr codeName="Sheet43">
    <tabColor rgb="FFFFF2CC"/>
    <outlinePr summaryBelow="1" summaryRight="1"/>
    <pageSetUpPr/>
  </sheetPr>
  <dimension ref="A1:Z1000"/>
  <sheetViews>
    <sheetView showGridLines="0" workbookViewId="0">
      <selection activeCell="A1" sqref="A1"/>
    </sheetView>
  </sheetViews>
  <sheetFormatPr baseColWidth="8" defaultColWidth="12.63" defaultRowHeight="15" customHeight="1"/>
  <cols>
    <col width="21.63" customWidth="1" style="324" min="1" max="1"/>
    <col width="19.63" customWidth="1" style="324" min="2" max="2"/>
    <col width="12.13" customWidth="1" style="324" min="3" max="3"/>
    <col width="12.88" customWidth="1" style="324" min="4" max="4"/>
    <col width="14.13" customWidth="1" style="324" min="5" max="6"/>
    <col width="59.13" customWidth="1" style="324" min="7" max="7"/>
    <col width="12.88" customWidth="1" style="324" min="8" max="8"/>
    <col width="14.13" customWidth="1" style="324" min="9" max="9"/>
    <col width="13.5" customWidth="1" style="324" min="10" max="10"/>
    <col width="14.13" customWidth="1" style="324" min="11" max="11"/>
    <col width="15.38" customWidth="1" style="324" min="12" max="12"/>
    <col width="8.630000000000001" customWidth="1" style="324" min="13" max="26"/>
  </cols>
  <sheetData>
    <row r="1" ht="39" customHeight="1" s="324">
      <c r="A1" s="195" t="inlineStr">
        <is>
          <t>Source list for sequestration rates found in academic studies.</t>
        </is>
      </c>
      <c r="B1" s="195" t="n"/>
      <c r="C1" s="195" t="n"/>
      <c r="D1" s="195" t="n"/>
      <c r="E1" s="195" t="n"/>
      <c r="F1" s="195" t="n"/>
      <c r="G1" s="195" t="n"/>
      <c r="H1" s="195" t="n"/>
      <c r="I1" s="195" t="n"/>
      <c r="J1" s="195" t="n"/>
      <c r="K1" s="195" t="n"/>
      <c r="L1" s="195" t="n"/>
      <c r="M1" s="195" t="n"/>
      <c r="N1" s="195" t="n"/>
      <c r="O1" s="195" t="n"/>
      <c r="P1" s="195" t="n"/>
      <c r="Q1" s="195" t="n"/>
      <c r="R1" s="195" t="n"/>
      <c r="S1" s="195" t="n"/>
      <c r="T1" s="195" t="n"/>
      <c r="U1" s="195" t="n"/>
      <c r="V1" s="195" t="n"/>
      <c r="W1" s="195" t="n"/>
      <c r="X1" s="195" t="n"/>
      <c r="Y1" s="195" t="n"/>
      <c r="Z1" s="195" t="n"/>
    </row>
    <row r="2" ht="9.75" customHeight="1" s="324">
      <c r="A2" s="107" t="n"/>
      <c r="B2" s="195" t="n"/>
      <c r="C2" s="195" t="n"/>
      <c r="D2" s="195" t="n"/>
      <c r="E2" s="195" t="n"/>
      <c r="F2" s="195" t="n"/>
      <c r="G2" s="195" t="n"/>
      <c r="H2" s="195" t="n"/>
      <c r="I2" s="195" t="n"/>
      <c r="J2" s="195" t="n"/>
      <c r="K2" s="195" t="n"/>
      <c r="L2" s="195" t="n"/>
      <c r="M2" s="195" t="n"/>
      <c r="N2" s="195" t="n"/>
      <c r="O2" s="195" t="n"/>
      <c r="P2" s="195" t="n"/>
      <c r="Q2" s="195" t="n"/>
      <c r="R2" s="195" t="n"/>
      <c r="S2" s="195" t="n"/>
      <c r="T2" s="195" t="n"/>
      <c r="U2" s="195" t="n"/>
      <c r="V2" s="195" t="n"/>
      <c r="W2" s="195" t="n"/>
      <c r="X2" s="195" t="n"/>
      <c r="Y2" s="195" t="n"/>
      <c r="Z2" s="195" t="n"/>
    </row>
    <row r="3" ht="12.75" customHeight="1" s="324">
      <c r="A3" s="112" t="inlineStr">
        <is>
          <t>Conversions</t>
        </is>
      </c>
      <c r="B3" s="113" t="inlineStr">
        <is>
          <t>g in a ton conversion</t>
        </is>
      </c>
      <c r="C3" s="98" t="n">
        <v>1000000</v>
      </c>
      <c r="D3" s="195" t="n"/>
      <c r="E3" s="195" t="n"/>
      <c r="F3" s="195" t="n"/>
      <c r="G3" s="195" t="n"/>
      <c r="H3" s="195" t="n"/>
      <c r="I3" s="195" t="n"/>
      <c r="J3" s="195" t="n"/>
      <c r="K3" s="195" t="n"/>
      <c r="L3" s="195" t="n"/>
      <c r="M3" s="195" t="n"/>
      <c r="N3" s="195" t="n"/>
      <c r="O3" s="195" t="n"/>
      <c r="P3" s="195" t="n"/>
      <c r="Q3" s="195" t="n"/>
      <c r="R3" s="195" t="n"/>
      <c r="S3" s="195" t="n"/>
      <c r="T3" s="195" t="n"/>
      <c r="U3" s="195" t="n"/>
      <c r="V3" s="195" t="n"/>
      <c r="W3" s="195" t="n"/>
      <c r="X3" s="195" t="n"/>
      <c r="Y3" s="195" t="n"/>
      <c r="Z3" s="195" t="n"/>
    </row>
    <row r="4" ht="14.25" customHeight="1" s="324">
      <c r="A4" s="103" t="n"/>
      <c r="B4" s="238" t="inlineStr">
        <is>
          <t>C to CO2 factor</t>
        </is>
      </c>
      <c r="C4" s="239" t="n">
        <v>3.66666666666666</v>
      </c>
      <c r="D4" s="195" t="n"/>
      <c r="E4" s="195" t="n"/>
      <c r="F4" s="195" t="n"/>
      <c r="G4" s="195" t="n"/>
      <c r="H4" s="195" t="n"/>
      <c r="I4" s="195" t="n"/>
      <c r="J4" s="195" t="n"/>
      <c r="K4" s="195" t="n"/>
      <c r="L4" s="195" t="n"/>
      <c r="M4" s="195" t="n"/>
      <c r="N4" s="195" t="n"/>
      <c r="O4" s="195" t="n"/>
      <c r="P4" s="195" t="n"/>
      <c r="Q4" s="195" t="n"/>
      <c r="R4" s="195" t="n"/>
      <c r="S4" s="195" t="n"/>
      <c r="T4" s="195" t="n"/>
      <c r="U4" s="195" t="n"/>
      <c r="V4" s="195" t="n"/>
      <c r="W4" s="195" t="n"/>
      <c r="X4" s="195" t="n"/>
      <c r="Y4" s="195" t="n"/>
      <c r="Z4" s="195" t="n"/>
    </row>
    <row r="5" ht="14.25" customHeight="1" s="324">
      <c r="A5" s="195" t="n"/>
      <c r="B5" s="188" t="n"/>
      <c r="C5" s="39" t="n"/>
      <c r="D5" s="195" t="n"/>
      <c r="E5" s="195" t="n"/>
      <c r="F5" s="195" t="n"/>
      <c r="G5" s="195" t="n"/>
      <c r="H5" s="195" t="n"/>
      <c r="I5" s="195" t="n"/>
      <c r="J5" s="195" t="n"/>
      <c r="K5" s="195" t="n"/>
      <c r="L5" s="195" t="n"/>
      <c r="M5" s="195" t="n"/>
      <c r="N5" s="195" t="n"/>
      <c r="O5" s="195" t="n"/>
      <c r="P5" s="195" t="n"/>
      <c r="Q5" s="195" t="n"/>
      <c r="R5" s="195" t="n"/>
      <c r="S5" s="195" t="n"/>
      <c r="T5" s="195" t="n"/>
      <c r="U5" s="195" t="n"/>
      <c r="V5" s="195" t="n"/>
      <c r="W5" s="195" t="n"/>
      <c r="X5" s="195" t="n"/>
      <c r="Y5" s="195" t="n"/>
      <c r="Z5" s="195" t="n"/>
    </row>
    <row r="6" ht="22.5" customHeight="1" s="324">
      <c r="A6" s="240" t="n"/>
      <c r="B6" s="241" t="inlineStr">
        <is>
          <t>Unit</t>
        </is>
      </c>
      <c r="C6" s="241" t="inlineStr">
        <is>
          <t>Mangrove</t>
        </is>
      </c>
      <c r="D6" s="241" t="inlineStr">
        <is>
          <t>Seagrass</t>
        </is>
      </c>
      <c r="E6" s="241" t="inlineStr">
        <is>
          <t>Salt marsh</t>
        </is>
      </c>
      <c r="F6" s="241" t="inlineStr">
        <is>
          <t>Scope</t>
        </is>
      </c>
      <c r="G6" s="242" t="inlineStr">
        <is>
          <t>Notes</t>
        </is>
      </c>
    </row>
    <row r="7" ht="12.75" customHeight="1" s="324">
      <c r="A7" s="243" t="inlineStr">
        <is>
          <t>McLeod, 2011</t>
        </is>
      </c>
      <c r="B7" s="96" t="inlineStr">
        <is>
          <t>gC/m^2/yr</t>
        </is>
      </c>
      <c r="C7" s="96" t="n">
        <v>226</v>
      </c>
      <c r="D7" s="96" t="n">
        <v>138</v>
      </c>
      <c r="E7" s="96" t="n">
        <v>218</v>
      </c>
      <c r="F7" s="96" t="n"/>
      <c r="G7" s="244" t="inlineStr">
        <is>
          <t>Compiled carbon burial measurements from all 3 ecosystems. Using the mean values from each ecosystem in the model.</t>
        </is>
      </c>
    </row>
    <row r="8" ht="12.75" customHeight="1" s="324">
      <c r="A8" s="85" t="n"/>
      <c r="B8" s="195" t="inlineStr">
        <is>
          <t>gC/ha/yr</t>
        </is>
      </c>
      <c r="C8" s="195">
        <f>C7*10000</f>
        <v/>
      </c>
      <c r="D8" s="195">
        <f>D7*10000</f>
        <v/>
      </c>
      <c r="E8" s="195">
        <f>E7*10000</f>
        <v/>
      </c>
      <c r="F8" s="195" t="n"/>
      <c r="G8" s="245" t="inlineStr">
        <is>
          <t>*10,000</t>
        </is>
      </c>
      <c r="H8" s="195" t="n"/>
      <c r="I8" s="195" t="n"/>
      <c r="J8" s="195" t="n"/>
      <c r="K8" s="195" t="n"/>
      <c r="L8" s="195" t="n"/>
      <c r="M8" s="195" t="n"/>
      <c r="O8" s="195" t="n"/>
      <c r="P8" s="195" t="n"/>
      <c r="Q8" s="195" t="n"/>
      <c r="R8" s="195" t="n"/>
      <c r="S8" s="195" t="n"/>
      <c r="T8" s="195" t="n"/>
      <c r="U8" s="195" t="n"/>
      <c r="V8" s="195" t="n"/>
      <c r="W8" s="195" t="n"/>
      <c r="X8" s="195" t="n"/>
      <c r="Y8" s="195" t="n"/>
      <c r="Z8" s="195" t="n"/>
    </row>
    <row r="9" ht="12.75" customHeight="1" s="324">
      <c r="A9" s="85" t="n"/>
      <c r="B9" s="195" t="inlineStr">
        <is>
          <t>tC/ha/yr</t>
        </is>
      </c>
      <c r="C9" s="195">
        <f>C8/$C$3</f>
        <v/>
      </c>
      <c r="D9" s="195">
        <f>D8/$C$3</f>
        <v/>
      </c>
      <c r="E9" s="195">
        <f>E8/$C$3</f>
        <v/>
      </c>
      <c r="F9" s="195" t="n"/>
      <c r="G9" s="245" t="inlineStr">
        <is>
          <t>/1,000,000</t>
        </is>
      </c>
      <c r="H9" s="195" t="n"/>
      <c r="I9" s="195" t="n"/>
      <c r="J9" s="195" t="n"/>
      <c r="K9" s="195" t="n"/>
      <c r="L9" s="195" t="n"/>
      <c r="M9" s="195" t="n"/>
      <c r="O9" s="195" t="n"/>
      <c r="R9" s="195" t="n"/>
      <c r="S9" s="195" t="n"/>
      <c r="T9" s="195" t="n"/>
      <c r="U9" s="195" t="n"/>
      <c r="V9" s="195" t="n"/>
      <c r="W9" s="195" t="n"/>
      <c r="X9" s="195" t="n"/>
      <c r="Y9" s="195" t="n"/>
      <c r="Z9" s="195" t="n"/>
    </row>
    <row r="10" ht="12.75" customHeight="1" s="324">
      <c r="A10" s="85" t="n"/>
      <c r="B10" s="195" t="inlineStr">
        <is>
          <t>tCO2e/ha/yr</t>
        </is>
      </c>
      <c r="C10" s="246">
        <f>C9*3.66</f>
        <v/>
      </c>
      <c r="D10" s="246">
        <f>D9*3.66</f>
        <v/>
      </c>
      <c r="E10" s="246">
        <f>E9*3.66</f>
        <v/>
      </c>
      <c r="F10" s="246" t="inlineStr">
        <is>
          <t>Global</t>
        </is>
      </c>
      <c r="G10" s="245" t="inlineStr">
        <is>
          <t>*3.66</t>
        </is>
      </c>
      <c r="H10" s="195" t="n"/>
      <c r="I10" s="195" t="n"/>
      <c r="J10" s="195" t="n"/>
      <c r="K10" s="195" t="n"/>
      <c r="L10" s="195" t="n"/>
      <c r="M10" s="195" t="n"/>
      <c r="O10" s="195" t="n"/>
      <c r="Q10" s="195" t="n"/>
      <c r="R10" s="195" t="n"/>
      <c r="S10" s="195" t="n"/>
      <c r="T10" s="195" t="n"/>
      <c r="U10" s="195" t="n"/>
      <c r="V10" s="195" t="n"/>
      <c r="W10" s="195" t="n"/>
      <c r="X10" s="195" t="n"/>
      <c r="Y10" s="195" t="n"/>
      <c r="Z10" s="195" t="n"/>
    </row>
    <row r="11" ht="12.75" customHeight="1" s="324">
      <c r="A11" s="112" t="inlineStr">
        <is>
          <t>Blue Wealth of Nations ecosystem extent and potential dataset</t>
        </is>
      </c>
      <c r="B11" s="96" t="n"/>
      <c r="C11" s="96" t="n"/>
      <c r="D11" s="96" t="n"/>
      <c r="E11" s="96" t="n"/>
      <c r="F11" s="96" t="n"/>
      <c r="G11" s="244" t="inlineStr">
        <is>
          <t>Sequestration rates from Blue Wealth of Nations dataset of all extents and ecosystem carbon potentials by country</t>
        </is>
      </c>
    </row>
    <row r="12" ht="12.75" customHeight="1" s="324">
      <c r="A12" s="85" t="n"/>
      <c r="B12" s="195" t="inlineStr">
        <is>
          <t>tC/m^2/yr</t>
        </is>
      </c>
      <c r="C12" s="45" t="n">
        <v>174</v>
      </c>
      <c r="D12" s="45" t="n">
        <v>138</v>
      </c>
      <c r="E12" s="45" t="n">
        <v>245</v>
      </c>
      <c r="F12" s="45" t="inlineStr">
        <is>
          <t>Global</t>
        </is>
      </c>
      <c r="G12" s="245" t="n"/>
      <c r="H12" s="195" t="n"/>
      <c r="I12" s="195" t="n"/>
      <c r="J12" s="195" t="n"/>
      <c r="K12" s="195" t="n"/>
      <c r="L12" s="195" t="n"/>
      <c r="M12" s="195" t="n"/>
      <c r="N12" s="195" t="n"/>
      <c r="O12" s="195" t="n"/>
      <c r="P12" s="195" t="n"/>
      <c r="Q12" s="195" t="n"/>
      <c r="R12" s="195" t="n"/>
      <c r="S12" s="195" t="n"/>
      <c r="T12" s="195" t="n"/>
      <c r="U12" s="195" t="n"/>
      <c r="V12" s="195" t="n"/>
      <c r="W12" s="195" t="n"/>
      <c r="X12" s="195" t="n"/>
      <c r="Y12" s="195" t="n"/>
      <c r="Z12" s="195" t="n"/>
    </row>
    <row r="13" ht="12.75" customHeight="1" s="324">
      <c r="A13" s="85" t="n"/>
      <c r="B13" s="195" t="inlineStr">
        <is>
          <t>tC/m2/yr</t>
        </is>
      </c>
      <c r="C13" s="195" t="n">
        <v>0.000174</v>
      </c>
      <c r="D13" s="195" t="n">
        <v>0.000138</v>
      </c>
      <c r="E13" s="195" t="n">
        <v>0.000245</v>
      </c>
      <c r="F13" s="195" t="n"/>
      <c r="G13" s="245" t="n"/>
    </row>
    <row r="14" ht="12.75" customHeight="1" s="324">
      <c r="A14" s="85" t="n"/>
      <c r="B14" s="195" t="inlineStr">
        <is>
          <t>tC/ha/yr</t>
        </is>
      </c>
      <c r="C14" s="195" t="n">
        <v>1.74</v>
      </c>
      <c r="D14" s="195" t="n">
        <v>1.38</v>
      </c>
      <c r="E14" s="195" t="n">
        <v>0.245</v>
      </c>
      <c r="F14" s="195" t="n"/>
      <c r="G14" s="245" t="n"/>
    </row>
    <row r="15" ht="12.75" customHeight="1" s="324">
      <c r="A15" s="85" t="n"/>
      <c r="B15" s="195" t="inlineStr">
        <is>
          <t>tCO2/ha/yr</t>
        </is>
      </c>
      <c r="C15" s="195">
        <f>C14*3.66</f>
        <v/>
      </c>
      <c r="D15" s="195">
        <f>D14*3.66</f>
        <v/>
      </c>
      <c r="E15" s="195">
        <f>E14*3.66</f>
        <v/>
      </c>
      <c r="F15" s="195" t="n"/>
      <c r="G15" s="245" t="n"/>
      <c r="H15" s="195" t="n"/>
      <c r="I15" s="195" t="n"/>
      <c r="J15" s="195" t="n"/>
      <c r="K15" s="195" t="n"/>
      <c r="L15" s="195" t="n"/>
      <c r="M15" s="195" t="n"/>
      <c r="N15" s="195" t="n"/>
      <c r="O15" s="195" t="n"/>
      <c r="P15" s="195" t="n"/>
      <c r="Q15" s="195" t="n"/>
      <c r="R15" s="195" t="n"/>
      <c r="S15" s="195" t="n"/>
      <c r="T15" s="195" t="n"/>
      <c r="U15" s="195" t="n"/>
      <c r="V15" s="195" t="n"/>
      <c r="W15" s="195" t="n"/>
      <c r="X15" s="195" t="n"/>
      <c r="Y15" s="195" t="n"/>
      <c r="Z15" s="195" t="n"/>
    </row>
    <row r="16" ht="12.75" customHeight="1" s="324">
      <c r="A16" s="85" t="n"/>
      <c r="B16" s="195" t="n"/>
      <c r="C16" s="195" t="n"/>
      <c r="D16" s="195" t="n"/>
      <c r="E16" s="195" t="n"/>
      <c r="F16" s="195" t="n"/>
      <c r="G16" s="245" t="n"/>
    </row>
    <row r="17" ht="12.75" customHeight="1" s="324">
      <c r="A17" s="112" t="inlineStr">
        <is>
          <t>VCS default values for blue carbon sequestration</t>
        </is>
      </c>
      <c r="B17" s="96" t="n"/>
      <c r="C17" s="96" t="n"/>
      <c r="D17" s="96" t="n"/>
      <c r="E17" s="96" t="n"/>
      <c r="F17" s="96" t="n"/>
      <c r="G17" s="244" t="inlineStr">
        <is>
          <t>Can be used as a very conservative sequestration rate, considered the default Tier 1 assumption for VCS projects when project specific data is unavailable.</t>
        </is>
      </c>
      <c r="H17" s="195" t="n"/>
      <c r="I17" s="195" t="n"/>
      <c r="J17" s="195" t="n"/>
      <c r="K17" s="195" t="n"/>
      <c r="L17" s="195" t="n"/>
      <c r="M17" s="195" t="n"/>
      <c r="N17" s="195" t="n"/>
      <c r="O17" s="195" t="n"/>
      <c r="P17" s="195" t="n"/>
      <c r="Q17" s="195" t="n"/>
      <c r="R17" s="195" t="n"/>
      <c r="S17" s="195" t="n"/>
      <c r="T17" s="195" t="n"/>
      <c r="U17" s="195" t="n"/>
      <c r="V17" s="195" t="n"/>
      <c r="W17" s="195" t="n"/>
      <c r="X17" s="195" t="n"/>
      <c r="Y17" s="195" t="n"/>
      <c r="Z17" s="195" t="n"/>
    </row>
    <row r="18" ht="12.75" customHeight="1" s="324">
      <c r="A18" s="85" t="n"/>
      <c r="B18" s="195" t="inlineStr">
        <is>
          <t>tC/ha/yr</t>
        </is>
      </c>
      <c r="C18" s="195" t="n">
        <v>1.46</v>
      </c>
      <c r="D18" s="195" t="n"/>
      <c r="E18" s="195" t="n">
        <v>1.46</v>
      </c>
      <c r="F18" s="195" t="inlineStr">
        <is>
          <t>Global</t>
        </is>
      </c>
      <c r="G18" s="245" t="inlineStr">
        <is>
          <t>VCS default value</t>
        </is>
      </c>
      <c r="H18" s="195" t="n"/>
      <c r="I18" s="195" t="n"/>
      <c r="J18" s="195" t="n"/>
      <c r="K18" s="195" t="n"/>
      <c r="L18" s="195" t="n"/>
      <c r="M18" s="195" t="n"/>
      <c r="N18" s="195" t="n"/>
      <c r="O18" s="195" t="n"/>
      <c r="P18" s="195" t="n"/>
      <c r="Q18" s="195" t="n"/>
      <c r="R18" s="195" t="n"/>
      <c r="S18" s="195" t="n"/>
      <c r="T18" s="195" t="n"/>
      <c r="U18" s="195" t="n"/>
      <c r="V18" s="195" t="n"/>
      <c r="W18" s="195" t="n"/>
      <c r="X18" s="195" t="n"/>
      <c r="Y18" s="195" t="n"/>
      <c r="Z18" s="195" t="n"/>
    </row>
    <row r="19" ht="12.75" customHeight="1" s="324">
      <c r="A19" s="85" t="inlineStr">
        <is>
          <t> </t>
        </is>
      </c>
      <c r="B19" s="195" t="inlineStr">
        <is>
          <t>tCO2/ha/yr</t>
        </is>
      </c>
      <c r="C19" s="195">
        <f>C18*3.66</f>
        <v/>
      </c>
      <c r="D19" s="195" t="n"/>
      <c r="E19" s="195">
        <f>E18*3.66</f>
        <v/>
      </c>
      <c r="F19" s="195" t="n"/>
      <c r="G19" s="245" t="inlineStr">
        <is>
          <t>Converted to CO2e</t>
        </is>
      </c>
    </row>
    <row r="20" ht="12.75" customHeight="1" s="324">
      <c r="A20" s="85" t="n"/>
      <c r="B20" s="195" t="n"/>
      <c r="C20" s="195" t="n"/>
      <c r="D20" s="195" t="n"/>
      <c r="E20" s="195" t="n"/>
      <c r="F20" s="195" t="n"/>
      <c r="G20" s="245" t="n"/>
      <c r="H20" s="195" t="n"/>
      <c r="I20" s="195" t="n"/>
      <c r="J20" s="195" t="n"/>
      <c r="K20" s="195" t="n"/>
      <c r="L20" s="195" t="n"/>
      <c r="M20" s="195" t="n"/>
      <c r="N20" s="195" t="n"/>
      <c r="O20" s="195" t="n"/>
      <c r="P20" s="195" t="n"/>
      <c r="Q20" s="195" t="n"/>
      <c r="R20" s="195" t="n"/>
      <c r="S20" s="195" t="n"/>
      <c r="T20" s="195" t="n"/>
      <c r="U20" s="195" t="n"/>
      <c r="V20" s="195" t="n"/>
      <c r="W20" s="195" t="n"/>
      <c r="X20" s="195" t="n"/>
      <c r="Y20" s="195" t="n"/>
      <c r="Z20" s="195" t="n"/>
    </row>
    <row r="21" ht="12.75" customHeight="1" s="324">
      <c r="A21" s="112" t="inlineStr">
        <is>
          <t>IPCC supplement, 2014</t>
        </is>
      </c>
      <c r="B21" s="113" t="inlineStr">
        <is>
          <t>MgC/ha/yr</t>
        </is>
      </c>
      <c r="C21" s="113" t="n">
        <v>1.62</v>
      </c>
      <c r="D21" s="113" t="n">
        <v>0.43</v>
      </c>
      <c r="E21" s="113" t="n">
        <v>0.91</v>
      </c>
      <c r="F21" s="113" t="n"/>
      <c r="G21" s="247" t="inlineStr">
        <is>
          <t>Annual emission factors associated with restoration or creation on organic and mineral soils</t>
        </is>
      </c>
      <c r="H21" s="195" t="n"/>
      <c r="I21" s="195" t="n"/>
      <c r="J21" s="195" t="n"/>
      <c r="K21" s="195" t="n"/>
      <c r="L21" s="195" t="n"/>
      <c r="M21" s="195" t="n"/>
      <c r="N21" s="195" t="n"/>
      <c r="O21" s="195" t="n"/>
      <c r="P21" s="195" t="n"/>
      <c r="Q21" s="195" t="n"/>
      <c r="R21" s="195" t="n"/>
      <c r="S21" s="195" t="n"/>
      <c r="T21" s="195" t="n"/>
      <c r="U21" s="195" t="n"/>
      <c r="V21" s="195" t="n"/>
      <c r="W21" s="195" t="n"/>
      <c r="X21" s="195" t="n"/>
      <c r="Y21" s="195" t="n"/>
      <c r="Z21" s="195" t="n"/>
    </row>
    <row r="22" ht="12.75" customHeight="1" s="324">
      <c r="A22" s="248" t="inlineStr">
        <is>
          <t>https://www.ipcc-nggip.iges.or.jp/public/wetlands/draft/SOD_Wetlands_Supplement/Chp_4_SOD_Wetlands_Supplement.pdf</t>
        </is>
      </c>
      <c r="B22" s="188" t="inlineStr">
        <is>
          <t>tCO2e/ha/yr</t>
        </is>
      </c>
      <c r="C22" s="249">
        <f>C21*$C$4</f>
        <v/>
      </c>
      <c r="D22" s="249">
        <f>D21*$C$4</f>
        <v/>
      </c>
      <c r="E22" s="249">
        <f>E21*$C$4</f>
        <v/>
      </c>
      <c r="F22" s="188" t="inlineStr">
        <is>
          <t>Global</t>
        </is>
      </c>
      <c r="G22" s="250" t="n"/>
      <c r="H22" s="195" t="n"/>
      <c r="I22" s="195" t="n"/>
      <c r="J22" s="195" t="n"/>
      <c r="K22" s="195" t="n"/>
      <c r="L22" s="195" t="n"/>
      <c r="M22" s="195" t="n"/>
      <c r="N22" s="195" t="n"/>
      <c r="O22" s="195" t="n"/>
      <c r="P22" s="195" t="n"/>
      <c r="Q22" s="195" t="n"/>
      <c r="R22" s="195" t="n"/>
      <c r="S22" s="195" t="n"/>
      <c r="T22" s="195" t="n"/>
      <c r="U22" s="195" t="n"/>
      <c r="V22" s="195" t="n"/>
      <c r="W22" s="195" t="n"/>
      <c r="X22" s="195" t="n"/>
      <c r="Y22" s="195" t="n"/>
      <c r="Z22" s="195" t="n"/>
    </row>
    <row r="23" ht="12.75" customHeight="1" s="324">
      <c r="A23" s="248" t="inlineStr">
        <is>
          <t>growth rate (average from IPCC *0.48)</t>
        </is>
      </c>
      <c r="B23" s="188" t="inlineStr">
        <is>
          <t>MgC/ha/yr</t>
        </is>
      </c>
      <c r="C23" s="249" t="n">
        <v>5</v>
      </c>
      <c r="D23" s="249" t="n"/>
      <c r="E23" s="249" t="n"/>
      <c r="F23" s="188" t="n"/>
      <c r="G23" s="250" t="n"/>
      <c r="H23" s="195" t="n"/>
      <c r="I23" s="195" t="n"/>
      <c r="J23" s="195" t="n"/>
      <c r="K23" s="195" t="n"/>
      <c r="L23" s="195" t="n"/>
      <c r="M23" s="195" t="n"/>
      <c r="N23" s="195" t="n"/>
      <c r="O23" s="195" t="n"/>
      <c r="P23" s="195" t="n"/>
      <c r="Q23" s="195" t="n"/>
      <c r="R23" s="195" t="n"/>
      <c r="S23" s="195" t="n"/>
      <c r="T23" s="195" t="n"/>
      <c r="U23" s="195" t="n"/>
      <c r="V23" s="195" t="n"/>
      <c r="W23" s="195" t="n"/>
      <c r="X23" s="195" t="n"/>
      <c r="Y23" s="195" t="n"/>
      <c r="Z23" s="195" t="n"/>
    </row>
    <row r="24" ht="12.75" customHeight="1" s="324">
      <c r="A24" s="248" t="inlineStr">
        <is>
          <t>growth rate (average from IPCC *0.45)</t>
        </is>
      </c>
      <c r="B24" s="188" t="inlineStr">
        <is>
          <t>tCO2e/ha/yr</t>
        </is>
      </c>
      <c r="C24" s="249">
        <f>C23*3.67</f>
        <v/>
      </c>
      <c r="D24" s="249" t="n"/>
      <c r="E24" s="249" t="n"/>
      <c r="F24" s="188" t="n"/>
      <c r="G24" s="250" t="n"/>
      <c r="H24" s="195" t="n"/>
      <c r="I24" s="195" t="n"/>
      <c r="J24" s="195" t="n"/>
      <c r="K24" s="195" t="n"/>
      <c r="L24" s="195" t="n"/>
      <c r="M24" s="195" t="n"/>
      <c r="N24" s="195" t="n"/>
      <c r="O24" s="195" t="n"/>
      <c r="P24" s="195" t="n"/>
      <c r="Q24" s="195" t="n"/>
      <c r="R24" s="195" t="n"/>
      <c r="S24" s="195" t="n"/>
      <c r="T24" s="195" t="n"/>
      <c r="U24" s="195" t="n"/>
      <c r="V24" s="195" t="n"/>
      <c r="W24" s="195" t="n"/>
      <c r="X24" s="195" t="n"/>
      <c r="Y24" s="195" t="n"/>
      <c r="Z24" s="195" t="n"/>
    </row>
    <row r="25" ht="12.75" customHeight="1" s="324">
      <c r="A25" s="248" t="inlineStr">
        <is>
          <t>average (0.58) bgb root:shoot ratio from IPCC</t>
        </is>
      </c>
      <c r="B25" s="188" t="inlineStr">
        <is>
          <t>MgC/ha/yr</t>
        </is>
      </c>
      <c r="C25" s="249">
        <f>C23*0.58</f>
        <v/>
      </c>
      <c r="D25" s="249" t="n"/>
      <c r="E25" s="249" t="n"/>
      <c r="F25" s="188" t="n"/>
      <c r="G25" s="250" t="n"/>
      <c r="H25" s="195" t="n"/>
      <c r="I25" s="195" t="n"/>
      <c r="J25" s="195" t="n"/>
      <c r="K25" s="195" t="n"/>
      <c r="L25" s="195" t="n"/>
      <c r="M25" s="195" t="n"/>
      <c r="N25" s="195" t="n"/>
      <c r="O25" s="195" t="n"/>
      <c r="P25" s="195" t="n"/>
      <c r="Q25" s="195" t="n"/>
      <c r="R25" s="195" t="n"/>
      <c r="S25" s="195" t="n"/>
      <c r="T25" s="195" t="n"/>
      <c r="U25" s="195" t="n"/>
      <c r="V25" s="195" t="n"/>
      <c r="W25" s="195" t="n"/>
      <c r="X25" s="195" t="n"/>
      <c r="Y25" s="195" t="n"/>
      <c r="Z25" s="195" t="n"/>
    </row>
    <row r="26" ht="12.75" customHeight="1" s="324">
      <c r="A26" s="248" t="inlineStr">
        <is>
          <t>bgb root:shoot ratio from IPCC</t>
        </is>
      </c>
      <c r="B26" s="188" t="inlineStr">
        <is>
          <t>tCO2e/ha/yr</t>
        </is>
      </c>
      <c r="C26" s="188">
        <f>C25*3.67</f>
        <v/>
      </c>
      <c r="D26" s="195" t="n"/>
      <c r="E26" s="195" t="n"/>
      <c r="F26" s="195" t="n"/>
      <c r="G26" s="245" t="n"/>
    </row>
    <row r="27" ht="12.75" customHeight="1" s="324">
      <c r="A27" s="251" t="inlineStr">
        <is>
          <t>total</t>
        </is>
      </c>
      <c r="B27" s="252" t="inlineStr">
        <is>
          <t>tCO2e/ha/yr</t>
        </is>
      </c>
      <c r="C27" s="253">
        <f>C22+C24+C26</f>
        <v/>
      </c>
      <c r="D27" s="252" t="n"/>
      <c r="E27" s="252" t="n"/>
      <c r="F27" s="252" t="n"/>
      <c r="G27" s="254" t="inlineStr">
        <is>
          <t>11/07/2024 update</t>
        </is>
      </c>
      <c r="H27" s="195" t="n"/>
      <c r="I27" s="195" t="n"/>
      <c r="J27" s="195" t="n"/>
      <c r="K27" s="195" t="n"/>
      <c r="L27" s="195" t="n"/>
      <c r="M27" s="195" t="n"/>
      <c r="N27" s="195" t="n"/>
      <c r="O27" s="195" t="n"/>
      <c r="P27" s="195" t="n"/>
      <c r="Q27" s="195" t="n"/>
      <c r="R27" s="195" t="n"/>
      <c r="S27" s="195" t="n"/>
      <c r="T27" s="195" t="n"/>
      <c r="U27" s="195" t="n"/>
      <c r="V27" s="195" t="n"/>
      <c r="W27" s="195" t="n"/>
      <c r="X27" s="195" t="n"/>
      <c r="Y27" s="195" t="n"/>
      <c r="Z27" s="195" t="n"/>
    </row>
    <row r="28" ht="12.75" customHeight="1" s="324">
      <c r="A28" s="112" t="inlineStr">
        <is>
          <t>McKinsey blue carbon potentials</t>
        </is>
      </c>
      <c r="B28" s="96" t="inlineStr">
        <is>
          <t>restoration</t>
        </is>
      </c>
      <c r="C28" s="96" t="n"/>
      <c r="D28" s="96" t="n"/>
      <c r="E28" s="96" t="n"/>
      <c r="F28" s="96" t="n"/>
      <c r="G28" s="244" t="inlineStr">
        <is>
          <t>Used for rough estimation of annual sequestration potential from restored and avoided loss mangroves at a country level</t>
        </is>
      </c>
      <c r="H28" s="195" t="n"/>
      <c r="I28" s="195" t="n"/>
      <c r="J28" s="195" t="n"/>
      <c r="K28" s="195" t="n"/>
      <c r="L28" s="195" t="n"/>
      <c r="M28" s="195" t="n"/>
      <c r="N28" s="195" t="n"/>
      <c r="O28" s="195" t="n"/>
      <c r="P28" s="195" t="n"/>
      <c r="Q28" s="195" t="n"/>
      <c r="R28" s="195" t="n"/>
      <c r="S28" s="195" t="n"/>
      <c r="T28" s="195" t="n"/>
      <c r="U28" s="195" t="n"/>
      <c r="V28" s="195" t="n"/>
      <c r="W28" s="195" t="n"/>
      <c r="X28" s="195" t="n"/>
      <c r="Y28" s="195" t="n"/>
      <c r="Z28" s="195" t="n"/>
    </row>
    <row r="29" ht="12.75" customHeight="1" s="324">
      <c r="A29" s="85" t="n"/>
      <c r="B29" s="195" t="inlineStr">
        <is>
          <t>tCO2/ha/yr</t>
        </is>
      </c>
      <c r="C29" s="195" t="inlineStr">
        <is>
          <t>23.5tCO2/ha/yr</t>
        </is>
      </c>
      <c r="D29" s="195" t="n"/>
      <c r="E29" s="195" t="n"/>
      <c r="F29" s="195" t="n"/>
      <c r="G29" s="245" t="inlineStr">
        <is>
          <t>Sequestration rate for restored mangroves</t>
        </is>
      </c>
      <c r="H29" s="195" t="n"/>
      <c r="I29" s="195" t="n"/>
      <c r="J29" s="195" t="n"/>
      <c r="K29" s="195" t="n"/>
      <c r="L29" s="195" t="n"/>
    </row>
    <row r="30" ht="12.75" customHeight="1" s="324">
      <c r="A30" s="85" t="n"/>
      <c r="B30" s="195" t="inlineStr">
        <is>
          <t>tCO2/ha/yr</t>
        </is>
      </c>
      <c r="C30" s="195" t="inlineStr">
        <is>
          <t>42.9tCO2/ha/yr</t>
        </is>
      </c>
      <c r="D30" s="195" t="n"/>
      <c r="E30" s="195" t="n"/>
      <c r="F30" s="195" t="n"/>
      <c r="G30" s="245" t="inlineStr">
        <is>
          <t>Sequestration rate for avoided loss mangroves</t>
        </is>
      </c>
      <c r="H30" s="195" t="n"/>
      <c r="I30" s="195" t="n"/>
      <c r="J30" s="195" t="n"/>
      <c r="K30" s="195" t="n"/>
      <c r="L30" s="195" t="n"/>
    </row>
    <row r="31" ht="12.75" customHeight="1" s="324">
      <c r="A31" s="85" t="n"/>
      <c r="B31" s="195" t="n"/>
      <c r="C31" s="195" t="n"/>
      <c r="D31" s="195" t="n"/>
      <c r="E31" s="195" t="n"/>
      <c r="F31" s="195" t="n"/>
      <c r="G31" s="245" t="n"/>
      <c r="H31" s="195" t="n"/>
      <c r="I31" s="195" t="n"/>
      <c r="J31" s="195" t="n"/>
      <c r="K31" s="195" t="n"/>
      <c r="L31" s="195" t="n"/>
      <c r="M31" s="195" t="n"/>
      <c r="N31" s="195" t="n"/>
      <c r="O31" s="195" t="n"/>
      <c r="P31" s="195" t="n"/>
      <c r="Q31" s="195" t="n"/>
      <c r="R31" s="195" t="n"/>
      <c r="S31" s="195" t="n"/>
      <c r="T31" s="195" t="n"/>
      <c r="U31" s="195" t="n"/>
      <c r="V31" s="195" t="n"/>
      <c r="W31" s="195" t="n"/>
      <c r="X31" s="195" t="n"/>
      <c r="Y31" s="195" t="n"/>
      <c r="Z31" s="195" t="n"/>
    </row>
    <row r="32" ht="12.75" customHeight="1" s="324">
      <c r="A32" s="255" t="inlineStr">
        <is>
          <t>Jill T. Griner et al., 2013</t>
        </is>
      </c>
      <c r="B32" s="96" t="n"/>
      <c r="C32" s="96" t="n"/>
      <c r="D32" s="96" t="n"/>
      <c r="E32" s="96" t="n"/>
      <c r="F32" s="96" t="n"/>
      <c r="G32" s="244" t="n"/>
      <c r="H32" s="195" t="n"/>
      <c r="I32" s="195" t="n"/>
      <c r="J32" s="195" t="n"/>
      <c r="K32" s="195" t="n"/>
      <c r="L32" s="195" t="n"/>
      <c r="M32" s="195" t="n"/>
      <c r="N32" s="195" t="n"/>
      <c r="O32" s="195" t="n"/>
      <c r="P32" s="195" t="n"/>
      <c r="Q32" s="195" t="n"/>
      <c r="R32" s="195" t="n"/>
      <c r="S32" s="195" t="n"/>
      <c r="T32" s="195" t="n"/>
      <c r="U32" s="195" t="n"/>
      <c r="V32" s="195" t="n"/>
      <c r="W32" s="195" t="n"/>
      <c r="X32" s="195" t="n"/>
      <c r="Y32" s="195" t="n"/>
      <c r="Z32" s="195" t="n"/>
    </row>
    <row r="33" ht="12.75" customHeight="1" s="324">
      <c r="A33" s="85" t="n"/>
      <c r="B33" s="195" t="n"/>
      <c r="C33" s="195" t="n"/>
      <c r="D33" s="195" t="n"/>
      <c r="E33" s="195" t="n"/>
      <c r="F33" s="195" t="n"/>
      <c r="G33" s="245" t="n"/>
      <c r="H33" s="195" t="n"/>
      <c r="I33" s="195" t="n"/>
      <c r="J33" s="195" t="n"/>
      <c r="K33" s="195" t="n"/>
      <c r="L33" s="195" t="n"/>
    </row>
    <row r="34" ht="12.75" customHeight="1" s="324">
      <c r="A34" s="85" t="n"/>
      <c r="B34" s="195" t="inlineStr">
        <is>
          <t>gCm^2/yr</t>
        </is>
      </c>
      <c r="C34" s="195" t="n"/>
      <c r="D34" s="195" t="n">
        <v>36.68</v>
      </c>
      <c r="E34" s="195" t="n"/>
      <c r="F34" s="195" t="n"/>
      <c r="G34" s="245" t="inlineStr">
        <is>
          <t>Seagrass restoration</t>
        </is>
      </c>
      <c r="H34" s="195" t="n"/>
      <c r="I34" s="195" t="n"/>
      <c r="J34" s="195" t="n"/>
      <c r="K34" s="195" t="n"/>
      <c r="L34" s="195" t="n"/>
    </row>
    <row r="35" ht="12.75" customHeight="1" s="324">
      <c r="A35" s="85" t="n"/>
      <c r="B35" s="195" t="inlineStr">
        <is>
          <t>gCm^2/yr</t>
        </is>
      </c>
      <c r="C35" s="195" t="n"/>
      <c r="D35" s="195" t="n">
        <v>45</v>
      </c>
      <c r="E35" s="195" t="n"/>
      <c r="F35" s="195" t="n"/>
      <c r="G35" s="245" t="inlineStr">
        <is>
          <t>Seagrass natural burial rate low</t>
        </is>
      </c>
      <c r="H35" s="195" t="n"/>
      <c r="I35" s="195" t="n"/>
      <c r="J35" s="195" t="n"/>
      <c r="K35" s="195" t="n"/>
      <c r="L35" s="195" t="n"/>
    </row>
    <row r="36" ht="12.75" customHeight="1" s="324">
      <c r="A36" s="85" t="n"/>
      <c r="B36" s="195" t="inlineStr">
        <is>
          <t>gCm^2/yr</t>
        </is>
      </c>
      <c r="C36" s="195" t="n"/>
      <c r="D36" s="195" t="n">
        <v>190</v>
      </c>
      <c r="E36" s="195" t="n"/>
      <c r="F36" s="195" t="n"/>
      <c r="G36" s="245" t="inlineStr">
        <is>
          <t>Seagrass natural burial rate high</t>
        </is>
      </c>
      <c r="H36" s="195" t="n"/>
      <c r="I36" s="195" t="n"/>
      <c r="J36" s="195" t="n"/>
      <c r="K36" s="195" t="n"/>
      <c r="L36" s="195" t="n"/>
    </row>
    <row r="37" ht="12.75" customHeight="1" s="324">
      <c r="A37" s="85" t="n"/>
      <c r="B37" s="195" t="inlineStr">
        <is>
          <t>gC/ha/yr</t>
        </is>
      </c>
      <c r="C37" s="195" t="n"/>
      <c r="D37" s="195">
        <f>D34*10000</f>
        <v/>
      </c>
      <c r="E37" s="195" t="inlineStr">
        <is>
          <t>m^2 to ha conversion</t>
        </is>
      </c>
      <c r="F37" s="195" t="n"/>
      <c r="G37" s="245" t="inlineStr">
        <is>
          <t>Seagrass restoration</t>
        </is>
      </c>
      <c r="H37" s="195" t="n"/>
      <c r="I37" s="195" t="n"/>
      <c r="J37" s="195" t="n"/>
      <c r="K37" s="195" t="n"/>
      <c r="L37" s="195" t="n"/>
      <c r="M37" s="195" t="n"/>
      <c r="N37" s="195" t="n"/>
      <c r="O37" s="195" t="n"/>
      <c r="P37" s="195" t="n"/>
      <c r="Q37" s="195" t="n"/>
      <c r="R37" s="195" t="n"/>
      <c r="S37" s="195" t="n"/>
      <c r="T37" s="195" t="n"/>
      <c r="U37" s="195" t="n"/>
      <c r="V37" s="195" t="n"/>
      <c r="W37" s="195" t="n"/>
      <c r="X37" s="195" t="n"/>
      <c r="Y37" s="195" t="n"/>
      <c r="Z37" s="195" t="n"/>
    </row>
    <row r="38" ht="12.75" customHeight="1" s="324">
      <c r="A38" s="85" t="n"/>
      <c r="B38" s="195" t="inlineStr">
        <is>
          <t>gC/ha/yr</t>
        </is>
      </c>
      <c r="C38" s="195" t="n"/>
      <c r="D38" s="195">
        <f>D35*10000</f>
        <v/>
      </c>
      <c r="E38" s="195" t="inlineStr">
        <is>
          <t>m^2 to ha conversion</t>
        </is>
      </c>
      <c r="F38" s="195" t="n"/>
      <c r="G38" s="245" t="inlineStr">
        <is>
          <t>Seagrass natural burial rate low</t>
        </is>
      </c>
      <c r="H38" s="195" t="n"/>
      <c r="I38" s="195" t="n"/>
      <c r="J38" s="195" t="n"/>
      <c r="K38" s="195" t="n"/>
      <c r="L38" s="195" t="n"/>
      <c r="M38" s="195" t="n"/>
      <c r="N38" s="195" t="n"/>
      <c r="O38" s="195" t="n"/>
      <c r="P38" s="195" t="n"/>
      <c r="Q38" s="195" t="n"/>
      <c r="R38" s="195" t="n"/>
      <c r="S38" s="195" t="n"/>
      <c r="T38" s="195" t="n"/>
      <c r="U38" s="195" t="n"/>
      <c r="V38" s="195" t="n"/>
      <c r="W38" s="195" t="n"/>
      <c r="X38" s="195" t="n"/>
      <c r="Y38" s="195" t="n"/>
      <c r="Z38" s="195" t="n"/>
    </row>
    <row r="39" ht="12.75" customHeight="1" s="324">
      <c r="A39" s="85" t="n"/>
      <c r="B39" s="195" t="inlineStr">
        <is>
          <t>gC/ha/yr</t>
        </is>
      </c>
      <c r="C39" s="195" t="n"/>
      <c r="D39" s="195">
        <f>D36*10000</f>
        <v/>
      </c>
      <c r="E39" s="195" t="inlineStr">
        <is>
          <t>m^2 to ha conversion</t>
        </is>
      </c>
      <c r="F39" s="195" t="n"/>
      <c r="G39" s="245" t="inlineStr">
        <is>
          <t>Seagrass natural burial rate high</t>
        </is>
      </c>
      <c r="H39" s="195" t="n"/>
      <c r="I39" s="195" t="n"/>
      <c r="J39" s="195" t="n"/>
      <c r="K39" s="195" t="n"/>
      <c r="L39" s="195" t="n"/>
      <c r="M39" s="195" t="n"/>
      <c r="N39" s="195" t="n"/>
      <c r="O39" s="195" t="n"/>
      <c r="P39" s="195" t="n"/>
      <c r="Q39" s="195" t="n"/>
      <c r="R39" s="195" t="n"/>
      <c r="S39" s="195" t="n"/>
      <c r="T39" s="195" t="n"/>
      <c r="U39" s="195" t="n"/>
      <c r="V39" s="195" t="n"/>
      <c r="W39" s="195" t="n"/>
      <c r="X39" s="195" t="n"/>
      <c r="Y39" s="195" t="n"/>
      <c r="Z39" s="195" t="n"/>
    </row>
    <row r="40" ht="12.75" customHeight="1" s="324">
      <c r="A40" s="85" t="n"/>
      <c r="B40" s="195" t="inlineStr">
        <is>
          <t>tC/ha/yr</t>
        </is>
      </c>
      <c r="C40" s="195" t="n"/>
      <c r="D40" s="195">
        <f>D37/$C$3</f>
        <v/>
      </c>
      <c r="E40" s="195" t="inlineStr">
        <is>
          <t>gram to ton conversion</t>
        </is>
      </c>
      <c r="F40" s="195" t="n"/>
      <c r="G40" s="245" t="inlineStr">
        <is>
          <t>Seagrass restoration</t>
        </is>
      </c>
      <c r="H40" s="195" t="n"/>
      <c r="I40" s="195" t="n"/>
      <c r="J40" s="195" t="n"/>
      <c r="K40" s="195" t="n"/>
      <c r="L40" s="195" t="n"/>
      <c r="M40" s="195" t="n"/>
      <c r="N40" s="195" t="n"/>
      <c r="O40" s="195" t="n"/>
      <c r="P40" s="195" t="n"/>
      <c r="Q40" s="195" t="n"/>
      <c r="R40" s="195" t="n"/>
      <c r="S40" s="195" t="n"/>
      <c r="T40" s="195" t="n"/>
      <c r="U40" s="195" t="n"/>
      <c r="V40" s="195" t="n"/>
      <c r="W40" s="195" t="n"/>
      <c r="X40" s="195" t="n"/>
      <c r="Y40" s="195" t="n"/>
      <c r="Z40" s="195" t="n"/>
    </row>
    <row r="41" ht="12.75" customHeight="1" s="324">
      <c r="A41" s="85" t="n"/>
      <c r="B41" s="195" t="inlineStr">
        <is>
          <t>tC/ha/yr</t>
        </is>
      </c>
      <c r="C41" s="195" t="n"/>
      <c r="D41" s="195">
        <f>D38/$C$3</f>
        <v/>
      </c>
      <c r="E41" s="195" t="inlineStr">
        <is>
          <t>gram to ton conversion</t>
        </is>
      </c>
      <c r="F41" s="195" t="n"/>
      <c r="G41" s="245" t="inlineStr">
        <is>
          <t>Seagrass natural burial rate low</t>
        </is>
      </c>
      <c r="H41" s="195" t="n"/>
      <c r="I41" s="195" t="n"/>
      <c r="J41" s="195" t="n"/>
      <c r="K41" s="195" t="n"/>
      <c r="L41" s="195" t="n"/>
      <c r="M41" s="195" t="n"/>
      <c r="N41" s="195" t="n"/>
      <c r="O41" s="195" t="n"/>
      <c r="P41" s="195" t="n"/>
      <c r="Q41" s="195" t="n"/>
      <c r="R41" s="195" t="n"/>
      <c r="S41" s="195" t="n"/>
      <c r="T41" s="195" t="n"/>
      <c r="U41" s="195" t="n"/>
      <c r="V41" s="195" t="n"/>
      <c r="W41" s="195" t="n"/>
      <c r="X41" s="195" t="n"/>
      <c r="Y41" s="195" t="n"/>
      <c r="Z41" s="195" t="n"/>
    </row>
    <row r="42" ht="12.75" customHeight="1" s="324">
      <c r="A42" s="85" t="n"/>
      <c r="B42" s="195" t="inlineStr">
        <is>
          <t>tC/ha/yr</t>
        </is>
      </c>
      <c r="C42" s="195" t="n"/>
      <c r="D42" s="195">
        <f>D39/$C$3</f>
        <v/>
      </c>
      <c r="E42" s="195" t="inlineStr">
        <is>
          <t>gram to ton conversion</t>
        </is>
      </c>
      <c r="F42" s="195" t="n"/>
      <c r="G42" s="245" t="inlineStr">
        <is>
          <t>Seagrass natural burial rate high</t>
        </is>
      </c>
      <c r="H42" s="195" t="n"/>
      <c r="I42" s="195" t="n"/>
      <c r="J42" s="195" t="n"/>
      <c r="K42" s="195" t="n"/>
      <c r="L42" s="195" t="n"/>
      <c r="M42" s="195" t="n"/>
      <c r="N42" s="195" t="n"/>
      <c r="O42" s="195" t="n"/>
      <c r="P42" s="195" t="n"/>
      <c r="Q42" s="195" t="n"/>
      <c r="R42" s="195" t="n"/>
      <c r="S42" s="195" t="n"/>
      <c r="T42" s="195" t="n"/>
      <c r="U42" s="195" t="n"/>
      <c r="V42" s="195" t="n"/>
      <c r="W42" s="195" t="n"/>
      <c r="X42" s="195" t="n"/>
      <c r="Y42" s="195" t="n"/>
      <c r="Z42" s="195" t="n"/>
    </row>
    <row r="43" ht="12.75" customHeight="1" s="324">
      <c r="A43" s="85" t="n"/>
      <c r="B43" s="195" t="inlineStr">
        <is>
          <t>tCO2/ha/yr</t>
        </is>
      </c>
      <c r="C43" s="195" t="n"/>
      <c r="D43" s="195">
        <f>D40*$C$4</f>
        <v/>
      </c>
      <c r="E43" s="195" t="inlineStr">
        <is>
          <t>C to CO2e conversion</t>
        </is>
      </c>
      <c r="F43" s="195" t="n"/>
      <c r="G43" s="245" t="inlineStr">
        <is>
          <t>Seagrass restoration</t>
        </is>
      </c>
      <c r="H43" s="195" t="n"/>
      <c r="I43" s="195" t="n"/>
      <c r="J43" s="195" t="n"/>
      <c r="K43" s="195" t="n"/>
      <c r="L43" s="195" t="n"/>
      <c r="M43" s="195" t="n"/>
      <c r="N43" s="195" t="n"/>
      <c r="O43" s="195" t="n"/>
      <c r="P43" s="195" t="n"/>
      <c r="Q43" s="195" t="n"/>
      <c r="R43" s="195" t="n"/>
      <c r="S43" s="195" t="n"/>
      <c r="T43" s="195" t="n"/>
      <c r="U43" s="195" t="n"/>
      <c r="V43" s="195" t="n"/>
      <c r="W43" s="195" t="n"/>
      <c r="X43" s="195" t="n"/>
      <c r="Y43" s="195" t="n"/>
      <c r="Z43" s="195" t="n"/>
    </row>
    <row r="44" ht="12.75" customHeight="1" s="324">
      <c r="A44" s="85" t="n"/>
      <c r="B44" s="195" t="inlineStr">
        <is>
          <t>tCO2/ha/yr</t>
        </is>
      </c>
      <c r="C44" s="195" t="n"/>
      <c r="D44" s="195">
        <f>D41*$C$4</f>
        <v/>
      </c>
      <c r="E44" s="195" t="inlineStr">
        <is>
          <t>C to CO2e conversion</t>
        </is>
      </c>
      <c r="F44" s="195" t="n"/>
      <c r="G44" s="245" t="inlineStr">
        <is>
          <t>Seagrass natural burial rate low</t>
        </is>
      </c>
      <c r="H44" s="195" t="n"/>
      <c r="I44" s="195" t="n"/>
      <c r="J44" s="195" t="n"/>
      <c r="K44" s="195" t="n"/>
      <c r="L44" s="195" t="n"/>
      <c r="M44" s="195" t="n"/>
      <c r="N44" s="195" t="n"/>
      <c r="O44" s="195" t="n"/>
      <c r="P44" s="195" t="n"/>
      <c r="Q44" s="195" t="n"/>
      <c r="R44" s="195" t="n"/>
      <c r="S44" s="195" t="n"/>
      <c r="T44" s="195" t="n"/>
      <c r="U44" s="195" t="n"/>
      <c r="V44" s="195" t="n"/>
      <c r="W44" s="195" t="n"/>
      <c r="X44" s="195" t="n"/>
      <c r="Y44" s="195" t="n"/>
      <c r="Z44" s="195" t="n"/>
    </row>
    <row r="45" ht="12.75" customHeight="1" s="324">
      <c r="A45" s="85" t="n"/>
      <c r="B45" s="195" t="inlineStr">
        <is>
          <t>tCO2/ha/yr</t>
        </is>
      </c>
      <c r="C45" s="195" t="n"/>
      <c r="D45" s="195">
        <f>D42*$C$4</f>
        <v/>
      </c>
      <c r="E45" s="195" t="inlineStr">
        <is>
          <t>C to CO2e conversion</t>
        </is>
      </c>
      <c r="F45" s="195" t="n"/>
      <c r="G45" s="245" t="inlineStr">
        <is>
          <t>Seagrass natural burial rate high</t>
        </is>
      </c>
      <c r="H45" s="195" t="n"/>
      <c r="I45" s="195" t="n"/>
      <c r="J45" s="195" t="n"/>
      <c r="K45" s="195" t="n"/>
      <c r="L45" s="195" t="n"/>
      <c r="M45" s="195" t="n"/>
      <c r="N45" s="195" t="n"/>
      <c r="O45" s="195" t="n"/>
      <c r="P45" s="195" t="n"/>
      <c r="Q45" s="195" t="n"/>
      <c r="R45" s="195" t="n"/>
      <c r="S45" s="195" t="n"/>
      <c r="T45" s="195" t="n"/>
      <c r="U45" s="195" t="n"/>
      <c r="V45" s="195" t="n"/>
      <c r="W45" s="195" t="n"/>
      <c r="X45" s="195" t="n"/>
      <c r="Y45" s="195" t="n"/>
      <c r="Z45" s="195" t="n"/>
    </row>
    <row r="46" ht="12.75" customHeight="1" s="324">
      <c r="A46" s="85" t="n"/>
      <c r="B46" s="195" t="inlineStr">
        <is>
          <t>gCm^2/yr</t>
        </is>
      </c>
      <c r="C46" s="195" t="n"/>
      <c r="D46" s="195" t="inlineStr">
        <is>
          <t>138+-38</t>
        </is>
      </c>
      <c r="E46" s="195" t="n"/>
      <c r="F46" s="195" t="n"/>
      <c r="G46" s="245" t="inlineStr">
        <is>
          <t>Seagrass burial rate</t>
        </is>
      </c>
      <c r="H46" s="195" t="n"/>
    </row>
    <row r="47" ht="12.75" customHeight="1" s="324">
      <c r="A47" s="85" t="n"/>
      <c r="B47" s="195" t="n"/>
      <c r="C47" s="195" t="n"/>
      <c r="D47" s="195" t="inlineStr">
        <is>
          <t>0.4-2.6%</t>
        </is>
      </c>
      <c r="E47" s="195" t="n"/>
      <c r="F47" s="195" t="n"/>
      <c r="G47" s="245" t="inlineStr">
        <is>
          <t>global seagrass habitat loss due to land-use change</t>
        </is>
      </c>
    </row>
    <row r="48" ht="12.75" customHeight="1" s="324">
      <c r="A48" s="85" t="n"/>
      <c r="B48" s="195" t="inlineStr">
        <is>
          <t>PgC2/yr</t>
        </is>
      </c>
      <c r="C48" s="195" t="n"/>
      <c r="D48" s="195" t="inlineStr">
        <is>
          <t>0.05-0.33</t>
        </is>
      </c>
      <c r="E48" s="195" t="n"/>
      <c r="F48" s="195" t="n"/>
      <c r="G48" s="245" t="inlineStr">
        <is>
          <t>Total carbon emissions from loss</t>
        </is>
      </c>
      <c r="H48" s="195" t="n"/>
      <c r="I48" s="195" t="n"/>
      <c r="J48" s="195" t="n"/>
      <c r="K48" s="195" t="n"/>
    </row>
    <row r="49" ht="12.75" customHeight="1" s="324">
      <c r="A49" s="85" t="n"/>
      <c r="B49" s="195" t="inlineStr">
        <is>
          <t>TgC/yr</t>
        </is>
      </c>
      <c r="C49" s="195" t="n"/>
      <c r="D49" s="195" t="n">
        <v>299</v>
      </c>
      <c r="E49" s="195" t="n"/>
      <c r="F49" s="195" t="n"/>
      <c r="G49" s="245" t="inlineStr">
        <is>
          <t xml:space="preserve">current rates of seagrass decline could lead to </t>
        </is>
      </c>
    </row>
    <row r="50" ht="12.75" customHeight="1" s="324">
      <c r="A50" s="85" t="n"/>
      <c r="B50" s="195" t="n"/>
      <c r="C50" s="195" t="n"/>
      <c r="D50" s="195" t="n"/>
      <c r="E50" s="195" t="n"/>
      <c r="F50" s="195" t="n"/>
      <c r="G50" s="245" t="n"/>
    </row>
    <row r="51" ht="12.75" customHeight="1" s="324">
      <c r="A51" s="85" t="n"/>
      <c r="B51" s="195" t="inlineStr">
        <is>
          <t>gCm^2/yr</t>
        </is>
      </c>
      <c r="C51" s="195" t="n"/>
      <c r="D51" s="195" t="n">
        <v>47.07</v>
      </c>
      <c r="E51" s="195" t="n"/>
      <c r="F51" s="195" t="n"/>
      <c r="G51" s="245" t="inlineStr">
        <is>
          <t>Seagrass sequestration rate grows linearly to this value by 12 years</t>
        </is>
      </c>
    </row>
    <row r="52" ht="12.75" customHeight="1" s="324">
      <c r="A52" s="256" t="n"/>
      <c r="B52" s="104" t="n"/>
      <c r="C52" s="104" t="n"/>
      <c r="D52" s="104" t="n"/>
      <c r="E52" s="104" t="n"/>
      <c r="F52" s="104" t="n"/>
      <c r="G52" s="257" t="n"/>
    </row>
    <row r="53" ht="12.75" customHeight="1" s="324">
      <c r="A53" s="85" t="inlineStr">
        <is>
          <t>NZ feasibility study</t>
        </is>
      </c>
      <c r="B53" s="195" t="n"/>
      <c r="C53" s="195" t="n"/>
      <c r="D53" s="195" t="n"/>
      <c r="E53" s="195" t="n"/>
      <c r="F53" s="195" t="n"/>
      <c r="G53" s="245" t="n"/>
    </row>
    <row r="54" ht="12.75" customHeight="1" s="324">
      <c r="A54" s="85" t="n"/>
      <c r="B54" s="195" t="inlineStr">
        <is>
          <t>tC/ha</t>
        </is>
      </c>
      <c r="C54" s="195" t="n"/>
      <c r="D54" s="195" t="n"/>
      <c r="E54" s="195" t="n">
        <v>3</v>
      </c>
      <c r="F54" s="195" t="n"/>
      <c r="G54" s="245" t="inlineStr">
        <is>
          <t>aboveground biomass stock</t>
        </is>
      </c>
    </row>
    <row r="55" ht="12.75" customHeight="1" s="324">
      <c r="A55" s="85" t="n"/>
      <c r="B55" s="195" t="inlineStr">
        <is>
          <t>tCha</t>
        </is>
      </c>
      <c r="C55" s="195" t="n"/>
      <c r="D55" s="195" t="n"/>
      <c r="E55" s="195" t="n">
        <v>87</v>
      </c>
      <c r="F55" s="195" t="n"/>
      <c r="G55" s="245" t="inlineStr">
        <is>
          <t>soil carbon stock</t>
        </is>
      </c>
    </row>
    <row r="56" ht="12.75" customHeight="1" s="324">
      <c r="A56" s="85" t="n"/>
      <c r="B56" s="195" t="inlineStr">
        <is>
          <t>tCO2e/ha/yr</t>
        </is>
      </c>
      <c r="C56" s="195" t="n"/>
      <c r="D56" s="195" t="n"/>
      <c r="E56" s="195" t="inlineStr">
        <is>
          <t>&gt;200</t>
        </is>
      </c>
      <c r="F56" s="195" t="n"/>
      <c r="G56" s="245" t="inlineStr">
        <is>
          <t>degraded tidal salt marsh ecosystem emissions in the first 5 years since disturbance</t>
        </is>
      </c>
    </row>
    <row r="57" ht="12.75" customHeight="1" s="324">
      <c r="A57" s="85" t="n"/>
      <c r="B57" s="195" t="inlineStr">
        <is>
          <t>tCO2e/ha/yr</t>
        </is>
      </c>
      <c r="C57" s="195" t="n"/>
      <c r="D57" s="195" t="n"/>
      <c r="E57" s="195" t="inlineStr">
        <is>
          <t>&lt;50</t>
        </is>
      </c>
      <c r="F57" s="195" t="n"/>
      <c r="G57" s="245" t="inlineStr">
        <is>
          <t>years 10-20</t>
        </is>
      </c>
    </row>
    <row r="58" ht="12.75" customHeight="1" s="324">
      <c r="A58" s="85" t="n"/>
      <c r="B58" s="195" t="inlineStr">
        <is>
          <t>tCO2e/ha/yr</t>
        </is>
      </c>
      <c r="C58" s="195" t="n"/>
      <c r="D58" s="195" t="n"/>
      <c r="E58" s="195" t="inlineStr">
        <is>
          <t>~5</t>
        </is>
      </c>
      <c r="F58" s="195" t="n"/>
      <c r="G58" s="245" t="inlineStr">
        <is>
          <t>after 30 years</t>
        </is>
      </c>
    </row>
    <row r="59" ht="12.75" customHeight="1" s="324">
      <c r="A59" s="85" t="n"/>
      <c r="B59" s="195" t="inlineStr">
        <is>
          <t>tCO2e/ha/yr</t>
        </is>
      </c>
      <c r="C59" s="195" t="n"/>
      <c r="D59" s="195" t="n"/>
      <c r="E59" s="195" t="n">
        <v>5</v>
      </c>
      <c r="F59" s="195" t="n"/>
      <c r="G59" s="245" t="inlineStr">
        <is>
          <t>NZ assumed conversion of tidal marsh was &gt;30 years prior to project, decreased emissions by 0.99 per year</t>
        </is>
      </c>
    </row>
    <row r="60" ht="12.75" customHeight="1" s="324">
      <c r="A60" s="85" t="n"/>
      <c r="B60" s="195" t="n"/>
      <c r="C60" s="195" t="n"/>
      <c r="D60" s="195" t="n"/>
      <c r="E60" s="195" t="n"/>
      <c r="F60" s="195" t="n"/>
      <c r="G60" s="245" t="n"/>
      <c r="H60" s="195" t="n"/>
      <c r="I60" s="195" t="n"/>
      <c r="J60" s="195" t="n"/>
      <c r="K60" s="195" t="n"/>
      <c r="L60" s="195" t="n"/>
      <c r="M60" s="195" t="n"/>
      <c r="N60" s="195" t="n"/>
      <c r="O60" s="195" t="n"/>
      <c r="P60" s="195" t="n"/>
      <c r="Q60" s="195" t="n"/>
      <c r="R60" s="195" t="n"/>
      <c r="S60" s="195" t="n"/>
      <c r="T60" s="195" t="n"/>
      <c r="U60" s="195" t="n"/>
      <c r="V60" s="195" t="n"/>
      <c r="W60" s="195" t="n"/>
      <c r="X60" s="195" t="n"/>
      <c r="Y60" s="195" t="n"/>
      <c r="Z60" s="195" t="n"/>
    </row>
    <row r="61" ht="12.75" customHeight="1" s="324">
      <c r="A61" s="112" t="inlineStr">
        <is>
          <t>Oreska, 2020</t>
        </is>
      </c>
      <c r="B61" s="96" t="inlineStr">
        <is>
          <t>tC/ha/yr</t>
        </is>
      </c>
      <c r="C61" s="96" t="n"/>
      <c r="D61" s="96" t="n">
        <v>0.43</v>
      </c>
      <c r="E61" s="96" t="n"/>
      <c r="F61" s="96" t="n"/>
      <c r="G61" s="244" t="inlineStr">
        <is>
          <t>seagrass soil carbon sequestration</t>
        </is>
      </c>
      <c r="J61" s="195" t="n"/>
      <c r="K61" s="195" t="n"/>
    </row>
    <row r="62" ht="12.75" customHeight="1" s="324">
      <c r="A62" s="85" t="n"/>
      <c r="B62" s="195" t="inlineStr">
        <is>
          <t>TgC/yr</t>
        </is>
      </c>
      <c r="C62" s="195" t="n"/>
      <c r="D62" s="195" t="inlineStr">
        <is>
          <t>48-112</t>
        </is>
      </c>
      <c r="E62" s="195" t="n"/>
      <c r="F62" s="195" t="n"/>
      <c r="G62" s="245" t="inlineStr">
        <is>
          <t>Seagrass global rates range</t>
        </is>
      </c>
      <c r="J62" s="195" t="n"/>
      <c r="K62" s="195" t="n"/>
    </row>
    <row r="63" ht="12.75" customHeight="1" s="324">
      <c r="A63" s="256" t="n"/>
      <c r="B63" s="104" t="n"/>
      <c r="C63" s="104" t="n"/>
      <c r="D63" s="104" t="n"/>
      <c r="E63" s="104" t="n"/>
      <c r="F63" s="104" t="n"/>
      <c r="G63" s="257" t="n"/>
      <c r="H63" s="195" t="n"/>
      <c r="I63" s="195" t="n"/>
      <c r="J63" s="195" t="n"/>
      <c r="K63" s="195" t="n"/>
      <c r="L63" s="195" t="n"/>
      <c r="M63" s="195" t="n"/>
      <c r="N63" s="195" t="n"/>
      <c r="O63" s="195" t="n"/>
      <c r="P63" s="195" t="n"/>
      <c r="Q63" s="195" t="n"/>
      <c r="R63" s="195" t="n"/>
      <c r="S63" s="195" t="n"/>
      <c r="T63" s="195" t="n"/>
      <c r="U63" s="195" t="n"/>
      <c r="V63" s="195" t="n"/>
      <c r="W63" s="195" t="n"/>
      <c r="X63" s="195" t="n"/>
      <c r="Y63" s="195" t="n"/>
      <c r="Z63" s="195" t="n"/>
    </row>
    <row r="64" ht="12.75" customHeight="1" s="324">
      <c r="A64" s="85" t="inlineStr">
        <is>
          <t>Caribbean mangrove rates</t>
        </is>
      </c>
      <c r="B64" s="195" t="n"/>
      <c r="C64" s="195" t="n"/>
      <c r="D64" s="195" t="n"/>
      <c r="E64" s="195" t="n"/>
      <c r="F64" s="195" t="n"/>
      <c r="G64" s="245" t="inlineStr">
        <is>
          <t>TNC Bahamas feasibility study</t>
        </is>
      </c>
      <c r="J64" s="195" t="n"/>
      <c r="K64" s="195" t="n"/>
    </row>
    <row r="65" ht="12.75" customHeight="1" s="324">
      <c r="A65" s="195" t="n"/>
      <c r="B65" s="195" t="n"/>
      <c r="C65" s="195" t="n"/>
      <c r="D65" s="195" t="n"/>
      <c r="E65" s="195" t="n"/>
      <c r="F65" s="195" t="n"/>
      <c r="G65" s="245" t="n"/>
      <c r="H65" s="195" t="n"/>
      <c r="I65" s="195" t="n"/>
      <c r="J65" s="195" t="n"/>
      <c r="K65" s="195" t="n"/>
      <c r="L65" s="195" t="n"/>
      <c r="M65" s="195" t="n"/>
      <c r="N65" s="195" t="n"/>
      <c r="O65" s="195" t="n"/>
      <c r="P65" s="195" t="n"/>
      <c r="Q65" s="195" t="n"/>
      <c r="R65" s="195" t="n"/>
      <c r="S65" s="195" t="n"/>
      <c r="T65" s="195" t="n"/>
      <c r="U65" s="195" t="n"/>
      <c r="V65" s="195" t="n"/>
      <c r="W65" s="195" t="n"/>
      <c r="X65" s="195" t="n"/>
      <c r="Y65" s="195" t="n"/>
      <c r="Z65" s="195" t="n"/>
    </row>
    <row r="66" ht="12.75" customHeight="1" s="324">
      <c r="A66" s="85" t="n"/>
      <c r="B66" s="195" t="inlineStr">
        <is>
          <t>tCO2e/ha/yr</t>
        </is>
      </c>
      <c r="C66" s="195" t="n">
        <v>2.9</v>
      </c>
      <c r="D66" s="195" t="n"/>
      <c r="E66" s="195" t="n"/>
      <c r="F66" s="195" t="n"/>
      <c r="G66" s="245" t="inlineStr">
        <is>
          <t>Dwarf mangrove biomass rate Caribbean</t>
        </is>
      </c>
      <c r="J66" s="195" t="n"/>
      <c r="K66" s="195" t="n"/>
    </row>
    <row r="67" ht="12.75" customHeight="1" s="324">
      <c r="A67" s="85" t="n"/>
      <c r="B67" s="195" t="inlineStr">
        <is>
          <t>tCO2e/ha/yr</t>
        </is>
      </c>
      <c r="C67" s="195" t="n">
        <v>7.5</v>
      </c>
      <c r="D67" s="195" t="n"/>
      <c r="E67" s="195" t="n"/>
      <c r="F67" s="195" t="n"/>
      <c r="G67" s="245" t="inlineStr">
        <is>
          <t>Fringe</t>
        </is>
      </c>
      <c r="J67" s="195" t="n"/>
      <c r="K67" s="195" t="n"/>
    </row>
    <row r="68" ht="12.75" customHeight="1" s="324">
      <c r="A68" s="85" t="n"/>
      <c r="B68" s="195" t="inlineStr">
        <is>
          <t>tCO2e/ha/yr</t>
        </is>
      </c>
      <c r="C68" s="195" t="n">
        <v>1.9</v>
      </c>
      <c r="D68" s="195" t="n"/>
      <c r="E68" s="195" t="n"/>
      <c r="F68" s="195" t="n"/>
      <c r="G68" s="245" t="inlineStr">
        <is>
          <t>Dwarf mangrove soil gain rate in Caribbean</t>
        </is>
      </c>
      <c r="J68" s="195" t="n"/>
      <c r="K68" s="195" t="n"/>
    </row>
    <row r="69" ht="12.75" customHeight="1" s="324">
      <c r="A69" s="85" t="n"/>
      <c r="B69" s="195" t="inlineStr">
        <is>
          <t>tCO2e/ha/yr</t>
        </is>
      </c>
      <c r="C69" s="195" t="n">
        <v>2.7</v>
      </c>
      <c r="D69" s="195" t="n"/>
      <c r="E69" s="195" t="n"/>
      <c r="F69" s="195" t="n"/>
      <c r="G69" s="245" t="inlineStr">
        <is>
          <t>Fringe</t>
        </is>
      </c>
      <c r="J69" s="195" t="n"/>
      <c r="K69" s="195" t="n"/>
    </row>
    <row r="70" ht="12.75" customHeight="1" s="324">
      <c r="A70" s="85" t="n"/>
      <c r="B70" s="195" t="inlineStr">
        <is>
          <t>tCO2e/ha/yr</t>
        </is>
      </c>
      <c r="C70" s="195">
        <f>SUM(C66,C68)</f>
        <v/>
      </c>
      <c r="D70" s="195" t="n"/>
      <c r="E70" s="195" t="n"/>
      <c r="F70" s="195" t="n"/>
      <c r="G70" s="245" t="inlineStr">
        <is>
          <t>Dwarf mangrove total rate Caribbean, 251K over 20 years</t>
        </is>
      </c>
      <c r="J70" s="195" t="n"/>
      <c r="K70" s="195" t="n"/>
    </row>
    <row r="71" ht="12.75" customHeight="1" s="324">
      <c r="A71" s="85" t="n"/>
      <c r="B71" s="195" t="n"/>
      <c r="C71" s="195" t="n"/>
      <c r="D71" s="195" t="n"/>
      <c r="E71" s="195" t="n"/>
      <c r="F71" s="195" t="n"/>
      <c r="G71" s="245" t="n"/>
      <c r="H71" s="195" t="n"/>
      <c r="I71" s="195" t="n"/>
      <c r="J71" s="195" t="n"/>
      <c r="K71" s="195" t="n"/>
      <c r="L71" s="195" t="n"/>
      <c r="M71" s="195" t="n"/>
      <c r="N71" s="195" t="n"/>
      <c r="O71" s="195" t="n"/>
      <c r="P71" s="195" t="n"/>
      <c r="Q71" s="195" t="n"/>
      <c r="R71" s="195" t="n"/>
      <c r="S71" s="195" t="n"/>
      <c r="T71" s="195" t="n"/>
      <c r="U71" s="195" t="n"/>
      <c r="V71" s="195" t="n"/>
      <c r="W71" s="195" t="n"/>
      <c r="X71" s="195" t="n"/>
      <c r="Y71" s="195" t="n"/>
      <c r="Z71" s="195" t="n"/>
    </row>
    <row r="72" ht="12.75" customHeight="1" s="324">
      <c r="A72" s="85" t="n"/>
      <c r="B72" s="195" t="inlineStr">
        <is>
          <t>tCO2e/ha/yr</t>
        </is>
      </c>
      <c r="C72" s="195">
        <f>SUM(C67,C69)</f>
        <v/>
      </c>
      <c r="D72" s="195" t="n"/>
      <c r="E72" s="195" t="n"/>
      <c r="F72" s="195" t="n"/>
      <c r="G72" s="245" t="inlineStr">
        <is>
          <t>Fringe 395K over 20 years</t>
        </is>
      </c>
      <c r="J72" s="195" t="n"/>
      <c r="K72" s="195" t="n"/>
    </row>
    <row r="73" ht="12.75" customHeight="1" s="324">
      <c r="A73" s="85" t="inlineStr">
        <is>
          <t xml:space="preserve">root:shoot ratio (IPCC) </t>
        </is>
      </c>
      <c r="B73" s="195" t="inlineStr">
        <is>
          <t>tCO2e/ha/yr</t>
        </is>
      </c>
      <c r="C73" s="195">
        <f>0.58*(AVERAGE(C66,C67))</f>
        <v/>
      </c>
      <c r="D73" s="195" t="n"/>
      <c r="E73" s="195" t="n"/>
      <c r="F73" s="195" t="n"/>
      <c r="G73" s="245" t="n"/>
      <c r="H73" s="195" t="n"/>
      <c r="I73" s="195" t="n"/>
      <c r="J73" s="195" t="n"/>
      <c r="K73" s="195" t="n"/>
      <c r="L73" s="195" t="n"/>
      <c r="M73" s="195" t="n"/>
      <c r="N73" s="195" t="n"/>
      <c r="O73" s="195" t="n"/>
      <c r="P73" s="195" t="n"/>
      <c r="Q73" s="195" t="n"/>
      <c r="R73" s="195" t="n"/>
      <c r="S73" s="195" t="n"/>
      <c r="T73" s="195" t="n"/>
      <c r="U73" s="195" t="n"/>
      <c r="V73" s="195" t="n"/>
      <c r="W73" s="195" t="n"/>
      <c r="X73" s="195" t="n"/>
      <c r="Y73" s="195" t="n"/>
      <c r="Z73" s="195" t="n"/>
    </row>
    <row r="74" ht="12.75" customHeight="1" s="324">
      <c r="A74" s="85" t="inlineStr">
        <is>
          <t>Average Fringe and Dwarf</t>
        </is>
      </c>
      <c r="B74" s="195" t="inlineStr">
        <is>
          <t>tCO2e/ha/yr</t>
        </is>
      </c>
      <c r="C74" s="188">
        <f>AVERAGE(C70:C72)</f>
        <v/>
      </c>
      <c r="D74" s="195" t="n"/>
      <c r="E74" s="195" t="n"/>
      <c r="F74" s="195" t="n"/>
      <c r="G74" s="245" t="n"/>
      <c r="J74" s="195" t="n"/>
      <c r="K74" s="195" t="n"/>
    </row>
    <row r="75" ht="12.75" customHeight="1" s="324">
      <c r="A75" s="258" t="inlineStr">
        <is>
          <t xml:space="preserve">Total </t>
        </is>
      </c>
      <c r="B75" s="252" t="inlineStr">
        <is>
          <t>tCO2e/ha/yr</t>
        </is>
      </c>
      <c r="C75" s="252">
        <f>C74+C73</f>
        <v/>
      </c>
      <c r="D75" s="252" t="n"/>
      <c r="E75" s="252" t="n"/>
      <c r="F75" s="252" t="n"/>
      <c r="G75" s="259" t="inlineStr">
        <is>
          <t>11/7/2024 update</t>
        </is>
      </c>
      <c r="H75" s="195" t="n"/>
      <c r="I75" s="195" t="n"/>
      <c r="J75" s="195" t="n"/>
      <c r="K75" s="195" t="n"/>
      <c r="L75" s="195" t="n"/>
      <c r="M75" s="195" t="n"/>
      <c r="N75" s="195" t="n"/>
      <c r="O75" s="195" t="n"/>
      <c r="P75" s="195" t="n"/>
      <c r="Q75" s="195" t="n"/>
      <c r="R75" s="195" t="n"/>
      <c r="S75" s="195" t="n"/>
      <c r="T75" s="195" t="n"/>
      <c r="U75" s="195" t="n"/>
      <c r="V75" s="195" t="n"/>
      <c r="W75" s="195" t="n"/>
      <c r="X75" s="195" t="n"/>
      <c r="Y75" s="195" t="n"/>
      <c r="Z75" s="195" t="n"/>
    </row>
    <row r="76" ht="12.75" customHeight="1" s="324">
      <c r="A76" s="255" t="inlineStr">
        <is>
          <t>Burden, 2019</t>
        </is>
      </c>
      <c r="B76" s="96" t="n"/>
      <c r="C76" s="96" t="n"/>
      <c r="D76" s="96" t="n"/>
      <c r="E76" s="96" t="n"/>
      <c r="F76" s="96" t="n"/>
      <c r="G76" s="244" t="n"/>
      <c r="J76" s="195" t="n"/>
      <c r="K76" s="195" t="n"/>
    </row>
    <row r="77" ht="12.75" customHeight="1" s="324">
      <c r="A77" s="85" t="n"/>
      <c r="B77" s="195" t="inlineStr">
        <is>
          <t>tC/ha/yr</t>
        </is>
      </c>
      <c r="C77" s="195" t="n"/>
      <c r="D77" s="195" t="n"/>
      <c r="E77" s="195" t="inlineStr">
        <is>
          <t>2.42 (±0.26)</t>
        </is>
      </c>
      <c r="F77" s="195" t="n"/>
      <c r="G77" s="245" t="inlineStr">
        <is>
          <t>Global average carbon accumulation rate in salt marsh sediments</t>
        </is>
      </c>
      <c r="J77" s="195" t="n"/>
      <c r="K77" s="195" t="n"/>
    </row>
    <row r="78" ht="12.75" customHeight="1" s="324">
      <c r="A78" s="85" t="n"/>
      <c r="B78" s="195" t="n"/>
      <c r="C78" s="195" t="n"/>
      <c r="D78" s="195" t="n"/>
      <c r="E78" s="195">
        <f>2.42*C4</f>
        <v/>
      </c>
      <c r="F78" s="195" t="n"/>
      <c r="G78" s="245" t="n"/>
      <c r="H78" s="195" t="n"/>
      <c r="I78" s="195" t="n"/>
      <c r="J78" s="195" t="n"/>
      <c r="K78" s="195" t="n"/>
      <c r="L78" s="195" t="n"/>
      <c r="M78" s="195" t="n"/>
      <c r="N78" s="195" t="n"/>
      <c r="O78" s="195" t="n"/>
      <c r="P78" s="195" t="n"/>
      <c r="Q78" s="195" t="n"/>
      <c r="R78" s="195" t="n"/>
      <c r="S78" s="195" t="n"/>
      <c r="T78" s="195" t="n"/>
      <c r="U78" s="195" t="n"/>
      <c r="V78" s="195" t="n"/>
      <c r="W78" s="195" t="n"/>
      <c r="X78" s="195" t="n"/>
      <c r="Y78" s="195" t="n"/>
      <c r="Z78" s="195" t="n"/>
    </row>
    <row r="79" ht="12.75" customHeight="1" s="324">
      <c r="A79" s="85" t="n"/>
      <c r="B79" s="195" t="n"/>
      <c r="C79" s="195" t="n"/>
      <c r="D79" s="195" t="n"/>
      <c r="E79" s="195" t="n"/>
      <c r="F79" s="195" t="n"/>
      <c r="G79" s="245" t="n"/>
      <c r="J79" s="195" t="n"/>
      <c r="K79" s="195" t="n"/>
    </row>
    <row r="80" ht="12.75" customHeight="1" s="324">
      <c r="A80" s="243" t="inlineStr">
        <is>
          <t>Suprayogi, 2022</t>
        </is>
      </c>
      <c r="B80" s="96" t="inlineStr">
        <is>
          <t>MgCO2e/ha/yr</t>
        </is>
      </c>
      <c r="C80" s="96" t="n">
        <v>29.5</v>
      </c>
      <c r="D80" s="96" t="n"/>
      <c r="E80" s="96" t="n"/>
      <c r="F80" s="96" t="n"/>
      <c r="G80" s="244" t="inlineStr">
        <is>
          <t>Northern Sumatra Coast, Indonesia</t>
        </is>
      </c>
      <c r="J80" s="195" t="n"/>
      <c r="K80" s="195" t="n"/>
    </row>
    <row r="81" ht="12.75" customHeight="1" s="324">
      <c r="A81" s="85" t="n"/>
      <c r="B81" s="188" t="inlineStr">
        <is>
          <t>MgCO2e/ha/yr</t>
        </is>
      </c>
      <c r="C81" s="188" t="n">
        <v>12.08</v>
      </c>
      <c r="D81" s="195" t="n"/>
      <c r="E81" s="195" t="n"/>
      <c r="F81" s="195" t="n"/>
      <c r="G81" s="245" t="inlineStr">
        <is>
          <t>Mumbai, India</t>
        </is>
      </c>
      <c r="H81" s="38" t="inlineStr">
        <is>
          <t>*Does this include AGB</t>
        </is>
      </c>
      <c r="J81" s="195" t="n"/>
      <c r="K81" s="195" t="n"/>
    </row>
    <row r="82" ht="12.75" customHeight="1" s="324">
      <c r="A82" s="85" t="n"/>
      <c r="B82" s="195" t="inlineStr">
        <is>
          <t>MgC/ha/yr</t>
        </is>
      </c>
      <c r="C82" s="195" t="n">
        <v>1.81</v>
      </c>
      <c r="D82" s="195" t="n"/>
      <c r="E82" s="195" t="n"/>
      <c r="F82" s="195" t="n"/>
      <c r="G82" s="245" t="inlineStr">
        <is>
          <t>Average soil carbon sequestration rate based on Sei Meran and Tanjung Rejo clustering system</t>
        </is>
      </c>
      <c r="H82" s="195" t="n"/>
      <c r="I82" s="195" t="n"/>
      <c r="J82" s="195" t="n"/>
      <c r="K82" s="195" t="n"/>
      <c r="L82" s="195" t="n"/>
      <c r="M82" s="195" t="n"/>
      <c r="N82" s="195" t="n"/>
      <c r="O82" s="195" t="n"/>
      <c r="P82" s="195" t="n"/>
      <c r="Q82" s="195" t="n"/>
      <c r="R82" s="195" t="n"/>
      <c r="S82" s="195" t="n"/>
      <c r="T82" s="195" t="n"/>
      <c r="U82" s="195" t="n"/>
      <c r="V82" s="195" t="n"/>
      <c r="W82" s="195" t="n"/>
      <c r="X82" s="195" t="n"/>
      <c r="Y82" s="195" t="n"/>
      <c r="Z82" s="195" t="n"/>
    </row>
    <row r="83" ht="12.75" customHeight="1" s="324">
      <c r="A83" s="85" t="inlineStr">
        <is>
          <t>SOC</t>
        </is>
      </c>
      <c r="B83" s="195" t="inlineStr">
        <is>
          <t>MgCO2e/ha/yr</t>
        </is>
      </c>
      <c r="C83" s="39">
        <f>C82*C4</f>
        <v/>
      </c>
      <c r="D83" s="195" t="n"/>
      <c r="E83" s="195" t="n"/>
      <c r="F83" s="195" t="n"/>
      <c r="G83" s="245" t="n"/>
      <c r="H83" s="195" t="n"/>
      <c r="I83" s="195" t="n"/>
      <c r="J83" s="195" t="n"/>
      <c r="K83" s="195" t="n"/>
      <c r="L83" s="195" t="n"/>
      <c r="M83" s="195" t="n"/>
      <c r="N83" s="195" t="n"/>
      <c r="O83" s="195" t="n"/>
      <c r="P83" s="195" t="n"/>
      <c r="Q83" s="195" t="n"/>
      <c r="R83" s="195" t="n"/>
      <c r="S83" s="195" t="n"/>
      <c r="T83" s="195" t="n"/>
      <c r="U83" s="195" t="n"/>
      <c r="V83" s="195" t="n"/>
      <c r="W83" s="195" t="n"/>
      <c r="X83" s="195" t="n"/>
      <c r="Y83" s="195" t="n"/>
      <c r="Z83" s="195" t="n"/>
    </row>
    <row r="84" ht="12.75" customHeight="1" s="324">
      <c r="A84" s="85" t="inlineStr">
        <is>
          <t>AGB (AGB*3.67)</t>
        </is>
      </c>
      <c r="B84" s="195" t="inlineStr">
        <is>
          <t>MgCO2e/ha/yr</t>
        </is>
      </c>
      <c r="C84" s="195">
        <f>9.98*3.67</f>
        <v/>
      </c>
      <c r="D84" s="195" t="n"/>
      <c r="E84" s="195" t="n"/>
      <c r="F84" s="195" t="n"/>
      <c r="G84" s="245" t="n"/>
      <c r="H84" s="195" t="n"/>
      <c r="I84" s="195" t="n"/>
      <c r="J84" s="195" t="n"/>
      <c r="K84" s="195" t="n"/>
      <c r="L84" s="195" t="n"/>
      <c r="M84" s="195" t="n"/>
      <c r="N84" s="195" t="n"/>
      <c r="O84" s="195" t="n"/>
      <c r="P84" s="195" t="n"/>
      <c r="Q84" s="195" t="n"/>
      <c r="R84" s="195" t="n"/>
      <c r="S84" s="195" t="n"/>
      <c r="T84" s="195" t="n"/>
      <c r="U84" s="195" t="n"/>
      <c r="V84" s="195" t="n"/>
      <c r="W84" s="195" t="n"/>
      <c r="X84" s="195" t="n"/>
      <c r="Y84" s="195" t="n"/>
      <c r="Z84" s="195" t="n"/>
    </row>
    <row r="85" ht="12.75" customHeight="1" s="324">
      <c r="A85" s="85" t="inlineStr">
        <is>
          <t>BGB root:shoot ratio (0.58*3.67*AGB)</t>
        </is>
      </c>
      <c r="B85" s="195" t="inlineStr">
        <is>
          <t>MgCO2e/ha/yr</t>
        </is>
      </c>
      <c r="C85" s="195">
        <f>C84*0.58</f>
        <v/>
      </c>
      <c r="D85" s="195" t="n"/>
      <c r="E85" s="195" t="n"/>
      <c r="F85" s="195" t="n"/>
      <c r="G85" s="245" t="n"/>
      <c r="H85" s="195" t="n"/>
      <c r="I85" s="195" t="n"/>
      <c r="J85" s="195" t="n"/>
      <c r="K85" s="195" t="n"/>
      <c r="L85" s="195" t="n"/>
      <c r="M85" s="195" t="n"/>
      <c r="N85" s="195" t="n"/>
      <c r="O85" s="195" t="n"/>
      <c r="P85" s="195" t="n"/>
      <c r="Q85" s="195" t="n"/>
      <c r="R85" s="195" t="n"/>
      <c r="S85" s="195" t="n"/>
      <c r="T85" s="195" t="n"/>
      <c r="U85" s="195" t="n"/>
      <c r="V85" s="195" t="n"/>
      <c r="W85" s="195" t="n"/>
      <c r="X85" s="195" t="n"/>
      <c r="Y85" s="195" t="n"/>
      <c r="Z85" s="195" t="n"/>
    </row>
    <row r="86" ht="12.75" customHeight="1" s="324">
      <c r="A86" s="260" t="inlineStr">
        <is>
          <t>Total</t>
        </is>
      </c>
      <c r="B86" s="252" t="inlineStr">
        <is>
          <t>MgCO2e/ha/yr</t>
        </is>
      </c>
      <c r="C86" s="261">
        <f>C85+C83+C84</f>
        <v/>
      </c>
      <c r="D86" s="262" t="n"/>
      <c r="E86" s="262" t="n"/>
      <c r="F86" s="262" t="n"/>
      <c r="G86" s="263" t="inlineStr">
        <is>
          <t>11/07/2024 update</t>
        </is>
      </c>
      <c r="J86" s="195" t="n"/>
      <c r="K86" s="195" t="n"/>
    </row>
    <row r="87" ht="12.75" customHeight="1" s="324">
      <c r="A87" s="248" t="inlineStr">
        <is>
          <t>https://link.springer.com/article/10.1007/s12237-013-9702-4</t>
        </is>
      </c>
      <c r="B87" s="195" t="inlineStr">
        <is>
          <t>gC/m/yr</t>
        </is>
      </c>
      <c r="C87" s="195" t="n">
        <v>76</v>
      </c>
      <c r="D87" s="195" t="n"/>
      <c r="E87" s="195" t="n"/>
      <c r="F87" s="195" t="n"/>
      <c r="G87" s="245" t="inlineStr">
        <is>
          <t>Queensland, Australia</t>
        </is>
      </c>
      <c r="J87" s="195" t="n"/>
      <c r="K87" s="195" t="n"/>
    </row>
    <row r="88" ht="12.75" customHeight="1" s="324">
      <c r="A88" s="85" t="inlineStr">
        <is>
          <t>Lovelock et al., 2013</t>
        </is>
      </c>
      <c r="B88" s="195" t="inlineStr">
        <is>
          <t>gC/ha/yr</t>
        </is>
      </c>
      <c r="C88" s="195">
        <f>C87*10000</f>
        <v/>
      </c>
      <c r="D88" s="195" t="n"/>
      <c r="E88" s="195" t="n"/>
      <c r="F88" s="195" t="n"/>
      <c r="G88" s="245" t="n"/>
      <c r="J88" s="195" t="n"/>
      <c r="K88" s="195" t="n"/>
    </row>
    <row r="89" ht="12.75" customHeight="1" s="324">
      <c r="A89" s="85" t="n"/>
      <c r="B89" s="195" t="inlineStr">
        <is>
          <t>tC/ha/yr</t>
        </is>
      </c>
      <c r="C89" s="195">
        <f>C88/$C$3</f>
        <v/>
      </c>
      <c r="D89" s="195" t="n"/>
      <c r="E89" s="195" t="n"/>
      <c r="F89" s="195" t="n"/>
      <c r="G89" s="245" t="n"/>
      <c r="J89" s="195" t="n"/>
      <c r="K89" s="195" t="n"/>
    </row>
    <row r="90" ht="12.75" customHeight="1" s="324">
      <c r="A90" s="85" t="n"/>
      <c r="B90" s="195" t="inlineStr">
        <is>
          <t>tCO2/ha/yr</t>
        </is>
      </c>
      <c r="C90" s="195">
        <f>C89*$C$4</f>
        <v/>
      </c>
      <c r="D90" s="195" t="n"/>
      <c r="E90" s="195" t="n"/>
      <c r="F90" s="195" t="n"/>
      <c r="G90" s="245" t="n"/>
      <c r="J90" s="195" t="n"/>
      <c r="K90" s="195" t="n"/>
    </row>
    <row r="91" ht="12.75" customHeight="1" s="324">
      <c r="A91" s="85" t="n"/>
      <c r="B91" s="195" t="n"/>
      <c r="C91" s="195" t="n"/>
      <c r="D91" s="195" t="n"/>
      <c r="E91" s="195" t="n"/>
      <c r="F91" s="195" t="n"/>
      <c r="G91" s="245" t="n"/>
      <c r="J91" s="195" t="n"/>
      <c r="K91" s="195" t="n"/>
    </row>
    <row r="92" ht="12.75" customHeight="1" s="324">
      <c r="A92" s="243" t="inlineStr">
        <is>
          <t>https://link.springer.com/article/10.1007/s12237-020-00733-0</t>
        </is>
      </c>
      <c r="B92" s="96" t="inlineStr">
        <is>
          <t>MgC/ha/yr</t>
        </is>
      </c>
      <c r="C92" s="96" t="n">
        <v>4.7</v>
      </c>
      <c r="D92" s="96" t="n"/>
      <c r="E92" s="96" t="n"/>
      <c r="F92" s="96" t="n"/>
      <c r="G92" s="98" t="n"/>
      <c r="J92" s="195" t="n"/>
      <c r="K92" s="195" t="n"/>
    </row>
    <row r="93" ht="12.75" customHeight="1" s="324">
      <c r="A93" s="258" t="inlineStr">
        <is>
          <t>Dontis et al., 2020</t>
        </is>
      </c>
      <c r="B93" s="252" t="inlineStr">
        <is>
          <t>tCO2e/ha/yr</t>
        </is>
      </c>
      <c r="C93" s="252">
        <f>C92*$C$4</f>
        <v/>
      </c>
      <c r="D93" s="252" t="n"/>
      <c r="E93" s="252" t="n"/>
      <c r="F93" s="252" t="n"/>
      <c r="G93" s="254" t="inlineStr">
        <is>
          <t>Tampa Bay, Florida (total including belowground, and aboveground confimed 11/07/2024)</t>
        </is>
      </c>
      <c r="J93" s="195" t="n"/>
      <c r="K93" s="195" t="n"/>
    </row>
    <row r="94" ht="12.75" customHeight="1" s="324">
      <c r="A94" s="99" t="n"/>
      <c r="B94" s="195" t="inlineStr">
        <is>
          <t>MgC/ha/yr</t>
        </is>
      </c>
      <c r="C94" s="195" t="n">
        <v>1.62</v>
      </c>
      <c r="D94" s="195" t="n"/>
      <c r="E94" s="195" t="n"/>
      <c r="F94" s="195" t="n"/>
      <c r="G94" s="245" t="n"/>
      <c r="J94" s="195" t="n"/>
      <c r="K94" s="195" t="n"/>
    </row>
    <row r="95" ht="12.75" customHeight="1" s="324">
      <c r="A95" s="99" t="n"/>
      <c r="B95" s="195" t="inlineStr">
        <is>
          <t>tCO2e/ha/yr</t>
        </is>
      </c>
      <c r="C95" s="195">
        <f>C94*$C$4</f>
        <v/>
      </c>
      <c r="D95" s="195" t="n"/>
      <c r="E95" s="195" t="n"/>
      <c r="F95" s="195" t="n"/>
      <c r="G95" s="245" t="inlineStr">
        <is>
          <t>Belowground organic carbon sequestration Naples, Florida (both soil and roots)</t>
        </is>
      </c>
      <c r="H95" s="195" t="inlineStr">
        <is>
          <t>*Does this include AGB?</t>
        </is>
      </c>
      <c r="I95" s="195" t="n"/>
      <c r="J95" s="195" t="n"/>
      <c r="K95" s="195" t="n"/>
      <c r="L95" s="195" t="n"/>
      <c r="M95" s="195" t="n"/>
      <c r="N95" s="195" t="n"/>
      <c r="O95" s="195" t="n"/>
      <c r="P95" s="195" t="n"/>
      <c r="Q95" s="195" t="n"/>
      <c r="R95" s="195" t="n"/>
      <c r="S95" s="195" t="n"/>
      <c r="T95" s="195" t="n"/>
      <c r="U95" s="195" t="n"/>
      <c r="V95" s="195" t="n"/>
      <c r="W95" s="195" t="n"/>
      <c r="X95" s="195" t="n"/>
      <c r="Y95" s="195" t="n"/>
      <c r="Z95" s="195" t="n"/>
    </row>
    <row r="96" ht="12.75" customHeight="1" s="324">
      <c r="A96" s="103" t="n"/>
      <c r="B96" s="104" t="n"/>
      <c r="C96" s="104" t="n"/>
      <c r="D96" s="104" t="n"/>
      <c r="E96" s="104" t="n"/>
      <c r="F96" s="104" t="n"/>
      <c r="G96" s="257" t="n"/>
      <c r="H96" s="195" t="n"/>
      <c r="I96" s="195" t="n"/>
      <c r="J96" s="195" t="n"/>
      <c r="K96" s="195" t="n"/>
      <c r="L96" s="195" t="n"/>
      <c r="M96" s="195" t="n"/>
      <c r="N96" s="195" t="n"/>
      <c r="O96" s="195" t="n"/>
      <c r="P96" s="195" t="n"/>
      <c r="Q96" s="195" t="n"/>
      <c r="R96" s="195" t="n"/>
      <c r="S96" s="195" t="n"/>
      <c r="T96" s="195" t="n"/>
      <c r="U96" s="195" t="n"/>
      <c r="V96" s="195" t="n"/>
      <c r="W96" s="195" t="n"/>
      <c r="X96" s="195" t="n"/>
      <c r="Y96" s="195" t="n"/>
      <c r="Z96" s="195" t="n"/>
    </row>
    <row r="97" ht="12.75" customHeight="1" s="324">
      <c r="A97" s="99" t="inlineStr">
        <is>
          <t>Mikoko Pamoja PDD</t>
        </is>
      </c>
      <c r="B97" s="195" t="inlineStr">
        <is>
          <t>tCO2e/ha/yr</t>
        </is>
      </c>
      <c r="C97" s="195" t="n">
        <v>16.5</v>
      </c>
      <c r="D97" s="195" t="n"/>
      <c r="E97" s="195" t="n"/>
      <c r="F97" s="195" t="n"/>
      <c r="G97" s="245" t="inlineStr">
        <is>
          <t>Aboveground carbon sequestration rate, Kenya</t>
        </is>
      </c>
      <c r="J97" s="195" t="n"/>
      <c r="K97" s="195" t="n"/>
    </row>
    <row r="98" ht="12.75" customHeight="1" s="324">
      <c r="A98" s="99" t="n"/>
      <c r="B98" s="195" t="inlineStr">
        <is>
          <t>tCO2e/ha/yr</t>
        </is>
      </c>
      <c r="C98" s="195" t="n">
        <v>2.5</v>
      </c>
      <c r="D98" s="195" t="n"/>
      <c r="E98" s="195" t="n"/>
      <c r="F98" s="195" t="n"/>
      <c r="G98" s="264" t="inlineStr">
        <is>
          <t>Belowground carbon sequestration rate, Kenya</t>
        </is>
      </c>
      <c r="H98" s="38" t="inlineStr">
        <is>
          <t>*Is this belowground or soil&gt;</t>
        </is>
      </c>
      <c r="J98" s="195" t="n"/>
      <c r="K98" s="195" t="n"/>
    </row>
    <row r="99" ht="12.75" customHeight="1" s="324">
      <c r="A99" s="99" t="inlineStr">
        <is>
          <t>soil (IPCC)</t>
        </is>
      </c>
      <c r="B99" s="195" t="inlineStr">
        <is>
          <t>tCO2e/ha/yr</t>
        </is>
      </c>
      <c r="C99" s="195" t="n">
        <v>5.94</v>
      </c>
      <c r="D99" s="195" t="n"/>
      <c r="E99" s="195" t="n"/>
      <c r="F99" s="195" t="n"/>
      <c r="G99" s="245" t="n"/>
      <c r="H99" s="195" t="n"/>
      <c r="I99" s="195" t="n"/>
      <c r="J99" s="195" t="n"/>
      <c r="K99" s="195" t="n"/>
      <c r="L99" s="195" t="n"/>
      <c r="M99" s="195" t="n"/>
      <c r="N99" s="195" t="n"/>
      <c r="O99" s="195" t="n"/>
      <c r="P99" s="195" t="n"/>
      <c r="Q99" s="195" t="n"/>
      <c r="R99" s="195" t="n"/>
      <c r="S99" s="195" t="n"/>
      <c r="T99" s="195" t="n"/>
      <c r="U99" s="195" t="n"/>
      <c r="V99" s="195" t="n"/>
      <c r="W99" s="195" t="n"/>
      <c r="X99" s="195" t="n"/>
      <c r="Y99" s="195" t="n"/>
      <c r="Z99" s="195" t="n"/>
    </row>
    <row r="100" ht="12.75" customHeight="1" s="324">
      <c r="A100" s="99" t="inlineStr">
        <is>
          <t>root:shoot (IPCC)</t>
        </is>
      </c>
      <c r="B100" s="195" t="inlineStr">
        <is>
          <t>tCO2e/ha/yr</t>
        </is>
      </c>
      <c r="C100" s="195">
        <f>C97*0.58</f>
        <v/>
      </c>
      <c r="D100" s="195" t="n"/>
      <c r="E100" s="195" t="n"/>
      <c r="F100" s="195" t="n"/>
      <c r="G100" s="245" t="n"/>
      <c r="H100" s="195" t="n"/>
      <c r="I100" s="195" t="n"/>
      <c r="J100" s="195" t="n"/>
      <c r="K100" s="195" t="n"/>
      <c r="L100" s="195" t="n"/>
      <c r="M100" s="195" t="n"/>
      <c r="N100" s="195" t="n"/>
      <c r="O100" s="195" t="n"/>
      <c r="P100" s="195" t="n"/>
      <c r="Q100" s="195" t="n"/>
      <c r="R100" s="195" t="n"/>
      <c r="S100" s="195" t="n"/>
      <c r="T100" s="195" t="n"/>
      <c r="U100" s="195" t="n"/>
      <c r="V100" s="195" t="n"/>
      <c r="W100" s="195" t="n"/>
      <c r="X100" s="195" t="n"/>
      <c r="Y100" s="195" t="n"/>
      <c r="Z100" s="195" t="n"/>
    </row>
    <row r="101" ht="12.75" customHeight="1" s="324">
      <c r="A101" s="258" t="inlineStr">
        <is>
          <t>Total</t>
        </is>
      </c>
      <c r="B101" s="252" t="inlineStr">
        <is>
          <t>tCO2e/ha/yr</t>
        </is>
      </c>
      <c r="C101" s="252">
        <f>SUM(C97,C98,C99)</f>
        <v/>
      </c>
      <c r="D101" s="252" t="n"/>
      <c r="E101" s="252" t="n"/>
      <c r="F101" s="252" t="n"/>
      <c r="G101" s="254" t="inlineStr">
        <is>
          <t>Total carbon sequestration rate, Kenya 11/07/2024 update</t>
        </is>
      </c>
      <c r="J101" s="195" t="n"/>
      <c r="K101" s="195" t="n"/>
    </row>
    <row r="102" ht="12.75" customHeight="1" s="324">
      <c r="A102" s="99" t="n"/>
      <c r="B102" s="195" t="n"/>
      <c r="C102" s="195" t="n"/>
      <c r="D102" s="195" t="n"/>
      <c r="E102" s="195" t="n"/>
      <c r="F102" s="195" t="n"/>
      <c r="G102" s="245" t="n"/>
      <c r="J102" s="195" t="n"/>
      <c r="K102" s="195" t="n"/>
    </row>
    <row r="103" ht="12.75" customHeight="1" s="324">
      <c r="A103" s="95" t="inlineStr">
        <is>
          <t>https://www.sciencedirect.com/science/article/abs/pii/S0964569118300619?via%3Dihub</t>
        </is>
      </c>
      <c r="B103" s="96" t="inlineStr">
        <is>
          <t>MgC/ha/yr</t>
        </is>
      </c>
      <c r="C103" s="96" t="n">
        <v>9.5</v>
      </c>
      <c r="D103" s="96" t="n"/>
      <c r="E103" s="96" t="n"/>
      <c r="F103" s="96" t="n"/>
      <c r="G103" s="244" t="inlineStr">
        <is>
          <t>C accumulation of replanted mangroves in the first 10 years in Matang Mangrove Forest Reserve in Malaysia, one of the most C dense forests in the world</t>
        </is>
      </c>
    </row>
    <row r="104" ht="12.75" customHeight="1" s="324">
      <c r="A104" s="99" t="inlineStr">
        <is>
          <t>Adame et al., 2018</t>
        </is>
      </c>
      <c r="B104" s="195" t="inlineStr">
        <is>
          <t>tCO2e/ha/yr</t>
        </is>
      </c>
      <c r="C104" s="195">
        <f>C103*$C$4</f>
        <v/>
      </c>
      <c r="D104" s="195" t="n"/>
      <c r="E104" s="195" t="n"/>
      <c r="F104" s="195" t="n"/>
      <c r="G104" s="245" t="n"/>
    </row>
    <row r="105" ht="12.75" customHeight="1" s="324">
      <c r="A105" s="99" t="n"/>
      <c r="B105" s="195" t="inlineStr">
        <is>
          <t>MgC/ha/yr</t>
        </is>
      </c>
      <c r="C105" s="195" t="n">
        <v>2.8</v>
      </c>
      <c r="D105" s="195" t="n"/>
      <c r="E105" s="195" t="n"/>
      <c r="F105" s="195" t="n"/>
      <c r="G105" s="245" t="inlineStr">
        <is>
          <t>After 10 years</t>
        </is>
      </c>
    </row>
    <row r="106" ht="12.75" customHeight="1" s="324">
      <c r="A106" s="99" t="n"/>
      <c r="B106" s="195" t="inlineStr">
        <is>
          <t>tCO2e/ha/yr</t>
        </is>
      </c>
      <c r="C106" s="195">
        <f>C105*$C$4</f>
        <v/>
      </c>
      <c r="D106" s="195" t="n"/>
      <c r="E106" s="195" t="n"/>
      <c r="F106" s="195" t="n"/>
      <c r="G106" s="245" t="n"/>
    </row>
    <row r="107" ht="12.75" customHeight="1" s="324">
      <c r="A107" s="103" t="n"/>
      <c r="B107" s="104" t="n"/>
      <c r="C107" s="104" t="n"/>
      <c r="D107" s="104" t="n"/>
      <c r="E107" s="104" t="n"/>
      <c r="F107" s="104" t="n"/>
      <c r="G107" s="257" t="n"/>
    </row>
    <row r="108" ht="12.75" customHeight="1" s="324">
      <c r="A108" s="248" t="inlineStr">
        <is>
          <t>https://www.nature.com/articles/s41467-019-12176-8</t>
        </is>
      </c>
      <c r="B108" s="195" t="inlineStr">
        <is>
          <t>MgC/ha/yr</t>
        </is>
      </c>
      <c r="C108" s="195" t="n">
        <v>1.26</v>
      </c>
      <c r="D108" s="195" t="n">
        <v>0.36</v>
      </c>
      <c r="E108" s="195" t="n">
        <v>0.39</v>
      </c>
      <c r="F108" s="195" t="n"/>
      <c r="G108" s="245" t="inlineStr">
        <is>
          <t>Mean soil sequestration rate</t>
        </is>
      </c>
    </row>
    <row r="109" ht="12.75" customHeight="1" s="324">
      <c r="A109" s="99" t="inlineStr">
        <is>
          <t>Serrano et al., 2019</t>
        </is>
      </c>
      <c r="B109" s="195" t="inlineStr">
        <is>
          <t>tCO2e/ha/yr</t>
        </is>
      </c>
      <c r="C109" s="195">
        <f>C108*$C$4</f>
        <v/>
      </c>
      <c r="D109" s="195">
        <f>D108*$C$4</f>
        <v/>
      </c>
      <c r="E109" s="195">
        <f>E108*$C$4</f>
        <v/>
      </c>
      <c r="F109" s="195" t="n"/>
      <c r="G109" s="245" t="n"/>
    </row>
    <row r="110" ht="12.75" customHeight="1" s="324">
      <c r="A110" s="99" t="inlineStr">
        <is>
          <t>Kelleway et al., 2017</t>
        </is>
      </c>
      <c r="B110" s="195" t="inlineStr">
        <is>
          <t>MgC/ha</t>
        </is>
      </c>
      <c r="C110" s="195" t="n">
        <v>125</v>
      </c>
      <c r="D110" s="195" t="n">
        <v>1.9</v>
      </c>
      <c r="E110" s="195" t="n">
        <v>7.5</v>
      </c>
      <c r="F110" s="195" t="n"/>
      <c r="G110" s="245" t="inlineStr">
        <is>
          <t>Aboveground biomass stock</t>
        </is>
      </c>
    </row>
    <row r="111" ht="12.75" customHeight="1" s="324">
      <c r="A111" s="99" t="n"/>
      <c r="B111" s="195" t="inlineStr">
        <is>
          <t>MgC/ha</t>
        </is>
      </c>
      <c r="C111" s="195" t="n">
        <v>251</v>
      </c>
      <c r="D111" s="195" t="n">
        <v>112</v>
      </c>
      <c r="E111" s="195" t="n">
        <v>168</v>
      </c>
      <c r="F111" s="195" t="n"/>
      <c r="G111" s="245" t="inlineStr">
        <is>
          <t>Soil carbon stock</t>
        </is>
      </c>
    </row>
    <row r="112" ht="12.75" customHeight="1" s="324">
      <c r="A112" s="99" t="n"/>
      <c r="B112" s="195" t="inlineStr">
        <is>
          <t>MgC/ha/yr</t>
        </is>
      </c>
      <c r="C112" s="195" t="n">
        <v>1.5</v>
      </c>
      <c r="D112" s="195" t="n"/>
      <c r="E112" s="195" t="n"/>
      <c r="F112" s="195" t="n"/>
      <c r="G112" s="245" t="n"/>
    </row>
    <row r="113" ht="12.75" customHeight="1" s="324">
      <c r="A113" s="99" t="n"/>
      <c r="B113" s="195" t="inlineStr">
        <is>
          <t>tCO2e/ha/yr</t>
        </is>
      </c>
      <c r="C113" s="195">
        <f>C112*C4</f>
        <v/>
      </c>
      <c r="D113" s="195" t="n"/>
      <c r="E113" s="195" t="n"/>
      <c r="F113" s="195" t="n"/>
      <c r="G113" s="245" t="inlineStr">
        <is>
          <t>Mean tropical mangrove sequestration rate</t>
        </is>
      </c>
      <c r="H113" s="195" t="n"/>
      <c r="I113" s="195" t="n"/>
      <c r="J113" s="195" t="n"/>
      <c r="K113" s="195" t="n"/>
      <c r="L113" s="195" t="n"/>
      <c r="M113" s="195" t="n"/>
      <c r="N113" s="195" t="n"/>
      <c r="O113" s="195" t="n"/>
      <c r="P113" s="195" t="n"/>
      <c r="Q113" s="195" t="n"/>
      <c r="R113" s="195" t="n"/>
      <c r="S113" s="195" t="n"/>
      <c r="T113" s="195" t="n"/>
      <c r="U113" s="195" t="n"/>
      <c r="V113" s="195" t="n"/>
      <c r="W113" s="195" t="n"/>
      <c r="X113" s="195" t="n"/>
      <c r="Y113" s="195" t="n"/>
      <c r="Z113" s="195" t="n"/>
    </row>
    <row r="114" ht="12.75" customHeight="1" s="324">
      <c r="A114" s="99" t="n"/>
      <c r="B114" s="195" t="n"/>
      <c r="C114" s="195" t="n"/>
      <c r="D114" s="195" t="n"/>
      <c r="E114" s="195" t="n"/>
      <c r="F114" s="195" t="n"/>
      <c r="G114" s="245" t="n"/>
      <c r="H114" s="195" t="n"/>
      <c r="I114" s="195" t="n"/>
      <c r="J114" s="195" t="n"/>
      <c r="K114" s="195" t="n"/>
      <c r="L114" s="195" t="n"/>
      <c r="M114" s="195" t="n"/>
      <c r="N114" s="195" t="n"/>
      <c r="O114" s="195" t="n"/>
      <c r="P114" s="195" t="n"/>
      <c r="Q114" s="195" t="n"/>
      <c r="R114" s="195" t="n"/>
      <c r="S114" s="195" t="n"/>
      <c r="T114" s="195" t="n"/>
      <c r="U114" s="195" t="n"/>
      <c r="V114" s="195" t="n"/>
      <c r="W114" s="195" t="n"/>
      <c r="X114" s="195" t="n"/>
      <c r="Y114" s="195" t="n"/>
      <c r="Z114" s="195" t="n"/>
    </row>
    <row r="115" ht="12.75" customHeight="1" s="324">
      <c r="A115" s="99" t="n"/>
      <c r="B115" s="195" t="n"/>
      <c r="C115" s="195" t="n"/>
      <c r="D115" s="195" t="n"/>
      <c r="E115" s="195" t="n"/>
      <c r="F115" s="195" t="n"/>
      <c r="G115" s="245" t="n"/>
      <c r="H115" s="195" t="n"/>
      <c r="I115" s="195" t="n"/>
      <c r="J115" s="195" t="n"/>
      <c r="K115" s="195" t="n"/>
      <c r="L115" s="195" t="n"/>
      <c r="M115" s="195" t="n"/>
      <c r="N115" s="195" t="n"/>
      <c r="O115" s="195" t="n"/>
      <c r="P115" s="195" t="n"/>
      <c r="Q115" s="195" t="n"/>
      <c r="R115" s="195" t="n"/>
      <c r="S115" s="195" t="n"/>
      <c r="T115" s="195" t="n"/>
      <c r="U115" s="195" t="n"/>
      <c r="V115" s="195" t="n"/>
      <c r="W115" s="195" t="n"/>
      <c r="X115" s="195" t="n"/>
      <c r="Y115" s="195" t="n"/>
      <c r="Z115" s="195" t="n"/>
    </row>
    <row r="116" ht="12.75" customHeight="1" s="324">
      <c r="A116" s="265" t="inlineStr">
        <is>
          <t>https://link.springer.com/article/10.1007/s10021-019-00408-3</t>
        </is>
      </c>
      <c r="B116" s="266" t="inlineStr">
        <is>
          <t>MgC/ha/yr</t>
        </is>
      </c>
      <c r="C116" s="266" t="n">
        <v>4.3</v>
      </c>
      <c r="D116" s="266" t="n"/>
      <c r="E116" s="266" t="n"/>
      <c r="F116" s="266" t="n"/>
      <c r="G116" s="267" t="inlineStr">
        <is>
          <t>Surface soil carbon accumulation rates for tall mangroves from NSW, Australia</t>
        </is>
      </c>
    </row>
    <row r="117" ht="12.75" customHeight="1" s="324">
      <c r="A117" s="99" t="inlineStr">
        <is>
          <t>Lamont et al., 2019</t>
        </is>
      </c>
      <c r="B117" s="195" t="inlineStr">
        <is>
          <t>MgC/ha/yr</t>
        </is>
      </c>
      <c r="C117" s="195" t="n">
        <v>2.2</v>
      </c>
      <c r="D117" s="195" t="n"/>
      <c r="E117" s="195" t="n"/>
      <c r="F117" s="195" t="n"/>
      <c r="G117" s="245" t="inlineStr">
        <is>
          <t>Surface soil carbon accumulation rates for dwarf mangroves from NSW, Australia</t>
        </is>
      </c>
    </row>
    <row r="118" ht="12.75" customHeight="1" s="324">
      <c r="A118" s="99" t="n"/>
      <c r="B118" s="195" t="inlineStr">
        <is>
          <t>tCO2e/ha/yr</t>
        </is>
      </c>
      <c r="C118" s="195">
        <f>C116*$C$4</f>
        <v/>
      </c>
      <c r="D118" s="195" t="n"/>
      <c r="E118" s="195" t="n"/>
      <c r="F118" s="195" t="inlineStr">
        <is>
          <t>Australia</t>
        </is>
      </c>
      <c r="G118" s="245" t="n"/>
    </row>
    <row r="119" ht="12.75" customHeight="1" s="324">
      <c r="A119" s="99" t="n"/>
      <c r="B119" s="195" t="inlineStr">
        <is>
          <t>tCO2e/ha/yr</t>
        </is>
      </c>
      <c r="C119" s="195">
        <f>C117*$C$4</f>
        <v/>
      </c>
      <c r="D119" s="195" t="n"/>
      <c r="E119" s="195" t="n"/>
      <c r="F119" s="195" t="inlineStr">
        <is>
          <t>Australia</t>
        </is>
      </c>
      <c r="G119" s="245" t="n"/>
    </row>
    <row r="120" ht="12.75" customHeight="1" s="324">
      <c r="A120" s="99" t="n"/>
      <c r="B120" s="195" t="n"/>
      <c r="C120" s="195" t="n"/>
      <c r="D120" s="195" t="n"/>
      <c r="E120" s="195" t="n"/>
      <c r="F120" s="195" t="n"/>
      <c r="G120" s="245" t="n"/>
    </row>
    <row r="121" ht="12.75" customHeight="1" s="324">
      <c r="A121" s="95" t="inlineStr">
        <is>
          <t>https://link.springer.com/content/pdf/10.1007/s10021-012-9551-1.pdf</t>
        </is>
      </c>
      <c r="B121" s="96" t="inlineStr">
        <is>
          <t>MgC/ha/yr</t>
        </is>
      </c>
      <c r="C121" s="96" t="n">
        <v>2.18</v>
      </c>
      <c r="D121" s="96" t="n"/>
      <c r="E121" s="96" t="n"/>
      <c r="F121" s="96" t="inlineStr">
        <is>
          <t>Florida</t>
        </is>
      </c>
      <c r="G121" s="244" t="inlineStr">
        <is>
          <t>Florida mangrove-encroached salt marsh</t>
        </is>
      </c>
    </row>
    <row r="122" ht="12.75" customHeight="1" s="324">
      <c r="A122" s="99" t="inlineStr">
        <is>
          <t>Osland et al., 2012</t>
        </is>
      </c>
      <c r="B122" s="195" t="n"/>
      <c r="C122" s="195">
        <f>C121*$C$4</f>
        <v/>
      </c>
      <c r="D122" s="195" t="n"/>
      <c r="E122" s="195" t="n"/>
      <c r="F122" s="195" t="n"/>
      <c r="G122" s="245" t="n"/>
    </row>
    <row r="123" ht="12.75" customHeight="1" s="324">
      <c r="A123" s="103" t="n"/>
      <c r="B123" s="104" t="n"/>
      <c r="C123" s="104" t="n"/>
      <c r="D123" s="104" t="n"/>
      <c r="E123" s="104" t="n"/>
      <c r="F123" s="104" t="n"/>
      <c r="G123" s="257" t="n"/>
      <c r="H123" s="195" t="n"/>
      <c r="I123" s="195" t="n"/>
      <c r="J123" s="195" t="n"/>
      <c r="K123" s="195" t="n"/>
      <c r="L123" s="195" t="n"/>
      <c r="M123" s="195" t="n"/>
      <c r="N123" s="195" t="n"/>
      <c r="O123" s="195" t="n"/>
      <c r="P123" s="195" t="n"/>
      <c r="Q123" s="195" t="n"/>
      <c r="R123" s="195" t="n"/>
      <c r="S123" s="195" t="n"/>
      <c r="T123" s="195" t="n"/>
      <c r="U123" s="195" t="n"/>
      <c r="V123" s="195" t="n"/>
      <c r="W123" s="195" t="n"/>
      <c r="X123" s="195" t="n"/>
      <c r="Y123" s="195" t="n"/>
      <c r="Z123" s="195" t="n"/>
    </row>
    <row r="124" ht="12.75" customHeight="1" s="324">
      <c r="A124" s="99" t="inlineStr">
        <is>
          <t>https://www.sciencedirect.com/science/article/abs/pii/S003807171400128X</t>
        </is>
      </c>
      <c r="B124" s="195" t="inlineStr">
        <is>
          <t>MgC/ha/yr</t>
        </is>
      </c>
      <c r="C124" s="195" t="n">
        <v>1.55</v>
      </c>
      <c r="D124" s="195" t="n"/>
      <c r="E124" s="195" t="n"/>
      <c r="F124" s="195" t="inlineStr">
        <is>
          <t>China</t>
        </is>
      </c>
      <c r="G124" s="245" t="inlineStr">
        <is>
          <t>China</t>
        </is>
      </c>
    </row>
    <row r="125" ht="12.75" customHeight="1" s="324">
      <c r="A125" s="99" t="inlineStr">
        <is>
          <t>Lunstrum and Chen, 2014</t>
        </is>
      </c>
      <c r="B125" s="195" t="n"/>
      <c r="C125" s="188">
        <f>C124*$C$4</f>
        <v/>
      </c>
      <c r="D125" s="195" t="n"/>
      <c r="E125" s="195" t="n"/>
      <c r="F125" s="195" t="n"/>
      <c r="G125" s="245" t="n"/>
    </row>
    <row r="126" ht="12.75" customHeight="1" s="324">
      <c r="A126" s="99" t="n"/>
      <c r="B126" s="195" t="n"/>
      <c r="C126" s="195" t="n"/>
      <c r="D126" s="195" t="n"/>
      <c r="E126" s="195" t="n"/>
      <c r="F126" s="195" t="n"/>
      <c r="G126" s="245" t="n"/>
    </row>
    <row r="127" ht="12.75" customHeight="1" s="324">
      <c r="A127" s="95" t="inlineStr">
        <is>
          <t>https://www.sciencedirect.com/science/article/abs/pii/S0378112716307940</t>
        </is>
      </c>
      <c r="B127" s="96" t="inlineStr">
        <is>
          <t>MgC/ha/yr</t>
        </is>
      </c>
      <c r="C127" s="96" t="n">
        <v>2.3</v>
      </c>
      <c r="D127" s="96" t="n"/>
      <c r="E127" s="96" t="n"/>
      <c r="F127" s="96" t="inlineStr">
        <is>
          <t>French Guiana</t>
        </is>
      </c>
      <c r="G127" s="244" t="inlineStr">
        <is>
          <t>French Guiana</t>
        </is>
      </c>
    </row>
    <row r="128" ht="12.75" customHeight="1" s="324">
      <c r="A128" s="99" t="inlineStr">
        <is>
          <t>Marchand, 2017</t>
        </is>
      </c>
      <c r="B128" s="195" t="n"/>
      <c r="C128" s="188">
        <f>C127*$C$4</f>
        <v/>
      </c>
      <c r="D128" s="195" t="n"/>
      <c r="E128" s="195" t="n"/>
      <c r="F128" s="195" t="n"/>
      <c r="G128" s="245" t="n"/>
    </row>
    <row r="129" ht="12.75" customHeight="1" s="324">
      <c r="A129" s="103" t="n"/>
      <c r="B129" s="104" t="n"/>
      <c r="C129" s="104" t="n"/>
      <c r="D129" s="104" t="n"/>
      <c r="E129" s="104" t="n"/>
      <c r="F129" s="104" t="n"/>
      <c r="G129" s="257" t="n"/>
    </row>
    <row r="130" ht="12.75" customHeight="1" s="324">
      <c r="A130" s="99" t="inlineStr">
        <is>
          <t>https://www.sciencedirect.com/science/article/abs/pii/S0272771413002333?via%3Dihub</t>
        </is>
      </c>
      <c r="B130" s="195" t="inlineStr">
        <is>
          <t>MgC/ha/yr</t>
        </is>
      </c>
      <c r="C130" s="195" t="n">
        <v>2.5</v>
      </c>
      <c r="D130" s="195" t="n"/>
      <c r="E130" s="195" t="n"/>
      <c r="F130" s="195" t="inlineStr">
        <is>
          <t>Australia</t>
        </is>
      </c>
      <c r="G130" s="245" t="inlineStr">
        <is>
          <t>Southeast Australia, short-term accumulation rates likely an overestimate relative to longer-term radiometric approaches</t>
        </is>
      </c>
    </row>
    <row r="131" ht="12.75" customHeight="1" s="324">
      <c r="A131" s="99" t="inlineStr">
        <is>
          <t>Saintilan, 2013</t>
        </is>
      </c>
      <c r="B131" s="195" t="n"/>
      <c r="C131" s="188">
        <f>C130*$C$4</f>
        <v/>
      </c>
      <c r="D131" s="195" t="n"/>
      <c r="E131" s="195" t="n"/>
      <c r="F131" s="195" t="n"/>
      <c r="G131" s="245" t="n"/>
    </row>
    <row r="132" ht="12.75" customHeight="1" s="324">
      <c r="A132" s="99" t="n"/>
      <c r="B132" s="195" t="n"/>
      <c r="C132" s="195" t="n"/>
      <c r="D132" s="195" t="n"/>
      <c r="E132" s="195" t="n"/>
      <c r="F132" s="195" t="n"/>
      <c r="G132" s="245" t="n"/>
    </row>
    <row r="133" ht="12.75" customHeight="1" s="324">
      <c r="A133" s="243" t="inlineStr">
        <is>
          <t>https://www.mdpi.com/2413-4155/2/3/67/htm</t>
        </is>
      </c>
      <c r="B133" s="96" t="inlineStr">
        <is>
          <t>gC/m/yr</t>
        </is>
      </c>
      <c r="C133" s="96" t="n">
        <v>179.6</v>
      </c>
      <c r="D133" s="96" t="n"/>
      <c r="E133" s="96" t="n"/>
      <c r="F133" s="96" t="n"/>
      <c r="G133" s="244" t="n"/>
    </row>
    <row r="134" ht="12.75" customHeight="1" s="324">
      <c r="A134" s="99" t="inlineStr">
        <is>
          <t>Alongi, 2020</t>
        </is>
      </c>
      <c r="B134" s="195" t="inlineStr">
        <is>
          <t>gC/ha/yr</t>
        </is>
      </c>
      <c r="C134" s="195">
        <f>C133*10000</f>
        <v/>
      </c>
      <c r="D134" s="195" t="n"/>
      <c r="E134" s="195" t="n"/>
      <c r="F134" s="195" t="n"/>
      <c r="G134" s="245" t="n"/>
    </row>
    <row r="135" ht="12.75" customHeight="1" s="324">
      <c r="A135" s="99" t="n"/>
      <c r="B135" s="195" t="inlineStr">
        <is>
          <t>tC/ha/yr</t>
        </is>
      </c>
      <c r="C135" s="195">
        <f>C134/C3</f>
        <v/>
      </c>
      <c r="D135" s="195" t="n"/>
      <c r="E135" s="195" t="n"/>
      <c r="F135" s="195" t="n"/>
      <c r="G135" s="245" t="n"/>
    </row>
    <row r="136" ht="12.75" customHeight="1" s="324">
      <c r="A136" s="99" t="n"/>
      <c r="B136" s="195" t="inlineStr">
        <is>
          <t>tCO2e/ha/yr</t>
        </is>
      </c>
      <c r="C136" s="195">
        <f>C135*C4</f>
        <v/>
      </c>
      <c r="D136" s="195" t="n"/>
      <c r="E136" s="195" t="n"/>
      <c r="F136" s="195" t="inlineStr">
        <is>
          <t>Global</t>
        </is>
      </c>
      <c r="G136" s="245" t="n"/>
    </row>
    <row r="137" ht="12.75" customHeight="1" s="324">
      <c r="A137" s="103" t="n"/>
      <c r="B137" s="104" t="n"/>
      <c r="C137" s="104" t="n"/>
      <c r="D137" s="104" t="n"/>
      <c r="E137" s="104" t="n"/>
      <c r="F137" s="104" t="n"/>
      <c r="G137" s="257" t="n"/>
    </row>
    <row r="138" ht="12.75" customHeight="1" s="324">
      <c r="A138" s="99" t="inlineStr">
        <is>
          <t>https://agupubs.onlinelibrary.wiley.com/doi/full/10.1029/2012GB004375</t>
        </is>
      </c>
      <c r="B138" s="195" t="inlineStr">
        <is>
          <t>gC/m/yr</t>
        </is>
      </c>
      <c r="C138" s="195" t="n">
        <v>163</v>
      </c>
      <c r="D138" s="195" t="n"/>
      <c r="E138" s="195" t="n"/>
      <c r="F138" s="195" t="inlineStr">
        <is>
          <t>Global</t>
        </is>
      </c>
      <c r="G138" s="245" t="inlineStr">
        <is>
          <t>Global mangrove carbon burial rate</t>
        </is>
      </c>
    </row>
    <row r="139" ht="12.75" customHeight="1" s="324">
      <c r="A139" s="99" t="inlineStr">
        <is>
          <t>Breithaupt et al., 2012</t>
        </is>
      </c>
      <c r="B139" s="195" t="inlineStr">
        <is>
          <t>gC/ha/yr</t>
        </is>
      </c>
      <c r="C139" s="195">
        <f>C138*10000</f>
        <v/>
      </c>
      <c r="D139" s="195" t="n"/>
      <c r="E139" s="195" t="n"/>
      <c r="F139" s="195" t="n"/>
      <c r="G139" s="245" t="n"/>
    </row>
    <row r="140" ht="12.75" customHeight="1" s="324">
      <c r="A140" s="99" t="n"/>
      <c r="B140" s="195" t="inlineStr">
        <is>
          <t>tC/ha/yr</t>
        </is>
      </c>
      <c r="C140" s="195">
        <f>C139/$C$3</f>
        <v/>
      </c>
      <c r="D140" s="195" t="n"/>
      <c r="E140" s="195" t="n"/>
      <c r="F140" s="195" t="n"/>
      <c r="G140" s="245" t="n"/>
    </row>
    <row r="141" ht="12.75" customHeight="1" s="324">
      <c r="A141" s="99" t="n"/>
      <c r="B141" s="195" t="inlineStr">
        <is>
          <t>tCO2e/ha/yr</t>
        </is>
      </c>
      <c r="C141" s="195">
        <f>C140*$C$4</f>
        <v/>
      </c>
      <c r="D141" s="195" t="n"/>
      <c r="E141" s="195" t="n"/>
      <c r="F141" s="195" t="n"/>
      <c r="G141" s="245" t="n"/>
      <c r="H141" s="195" t="n"/>
      <c r="I141" s="195" t="n"/>
      <c r="J141" s="195" t="n"/>
      <c r="K141" s="195" t="n"/>
      <c r="L141" s="195" t="n"/>
      <c r="M141" s="195" t="n"/>
      <c r="N141" s="195" t="n"/>
      <c r="O141" s="195" t="n"/>
      <c r="P141" s="195" t="n"/>
      <c r="Q141" s="195" t="n"/>
      <c r="R141" s="195" t="n"/>
      <c r="S141" s="195" t="n"/>
      <c r="T141" s="195" t="n"/>
      <c r="U141" s="195" t="n"/>
      <c r="V141" s="195" t="n"/>
      <c r="W141" s="195" t="n"/>
      <c r="X141" s="195" t="n"/>
      <c r="Y141" s="195" t="n"/>
      <c r="Z141" s="195" t="n"/>
    </row>
    <row r="142" ht="12.75" customHeight="1" s="324">
      <c r="A142" s="99" t="n"/>
      <c r="B142" s="195" t="n"/>
      <c r="C142" s="195" t="n"/>
      <c r="D142" s="195" t="n"/>
      <c r="E142" s="195" t="n"/>
      <c r="F142" s="195" t="n"/>
      <c r="G142" s="245" t="n"/>
    </row>
    <row r="143" ht="12.75" customHeight="1" s="324">
      <c r="A143" s="95" t="inlineStr">
        <is>
          <t>https://www.science.org/doi/full/10.1126/sciadv.aao4985</t>
        </is>
      </c>
      <c r="B143" s="96" t="inlineStr">
        <is>
          <t>gC/m/yr</t>
        </is>
      </c>
      <c r="C143" s="96" t="n">
        <v>269.2</v>
      </c>
      <c r="D143" s="96" t="n"/>
      <c r="E143" s="96" t="n"/>
      <c r="F143" s="96" t="inlineStr">
        <is>
          <t>Global</t>
        </is>
      </c>
      <c r="G143" s="244" t="inlineStr">
        <is>
          <t>Meta-analysis of global mangrove carbon burial rate</t>
        </is>
      </c>
    </row>
    <row r="144" ht="12.75" customHeight="1" s="324">
      <c r="A144" s="99" t="inlineStr">
        <is>
          <t>Rosentreter et al., 2018</t>
        </is>
      </c>
      <c r="B144" s="195" t="inlineStr">
        <is>
          <t>gC/ha/yr</t>
        </is>
      </c>
      <c r="C144" s="195">
        <f>C143*10000</f>
        <v/>
      </c>
      <c r="D144" s="195" t="n"/>
      <c r="E144" s="195" t="n"/>
      <c r="F144" s="195" t="n"/>
      <c r="G144" s="245" t="n"/>
    </row>
    <row r="145" ht="12.75" customHeight="1" s="324">
      <c r="A145" s="99" t="n"/>
      <c r="B145" s="195" t="inlineStr">
        <is>
          <t>tC/ha/yr</t>
        </is>
      </c>
      <c r="C145" s="195">
        <f>C144/$C$3</f>
        <v/>
      </c>
      <c r="D145" s="195" t="n"/>
      <c r="E145" s="195" t="n"/>
      <c r="F145" s="195" t="n"/>
      <c r="G145" s="245" t="n"/>
    </row>
    <row r="146" ht="12.75" customHeight="1" s="324">
      <c r="A146" s="103" t="n"/>
      <c r="B146" s="104" t="inlineStr">
        <is>
          <t>tCO2e/ha/yr</t>
        </is>
      </c>
      <c r="C146" s="104">
        <f>C145*$C$4</f>
        <v/>
      </c>
      <c r="D146" s="104" t="n"/>
      <c r="E146" s="104" t="n"/>
      <c r="F146" s="104" t="n"/>
      <c r="G146" s="257" t="n"/>
    </row>
    <row r="147" ht="12.75" customHeight="1" s="324">
      <c r="A147" s="99" t="inlineStr">
        <is>
          <t>Latitude:</t>
        </is>
      </c>
      <c r="B147" s="195" t="n"/>
      <c r="C147" s="195" t="n"/>
      <c r="D147" s="195" t="n"/>
      <c r="E147" s="195" t="n"/>
      <c r="F147" s="195" t="n"/>
      <c r="G147" s="245" t="n"/>
      <c r="H147" s="195" t="n"/>
      <c r="I147" s="195" t="n"/>
      <c r="J147" s="195" t="n"/>
      <c r="K147" s="195" t="n"/>
      <c r="L147" s="195" t="n"/>
      <c r="M147" s="195" t="n"/>
      <c r="N147" s="195" t="n"/>
      <c r="O147" s="195" t="n"/>
      <c r="P147" s="195" t="n"/>
      <c r="Q147" s="195" t="n"/>
      <c r="R147" s="195" t="n"/>
      <c r="S147" s="195" t="n"/>
      <c r="T147" s="195" t="n"/>
      <c r="U147" s="195" t="n"/>
      <c r="V147" s="195" t="n"/>
      <c r="W147" s="195" t="n"/>
      <c r="X147" s="195" t="n"/>
      <c r="Y147" s="195" t="n"/>
      <c r="Z147" s="195" t="n"/>
    </row>
    <row r="148" ht="12.75" customHeight="1" s="324">
      <c r="A148" s="99" t="inlineStr">
        <is>
          <t>0-5</t>
        </is>
      </c>
      <c r="B148" s="195" t="inlineStr">
        <is>
          <t>gC/m/yr</t>
        </is>
      </c>
      <c r="C148" s="195" t="n">
        <v>396.6</v>
      </c>
      <c r="D148" s="195" t="n"/>
      <c r="E148" s="195" t="n"/>
      <c r="F148" s="195" t="n"/>
      <c r="G148" s="245" t="n"/>
    </row>
    <row r="149" ht="12.75" customHeight="1" s="324">
      <c r="A149" s="268" t="inlineStr">
        <is>
          <t>5-10</t>
        </is>
      </c>
      <c r="B149" s="195" t="inlineStr">
        <is>
          <t>gC/m/yr</t>
        </is>
      </c>
      <c r="C149" s="195" t="n">
        <v>651</v>
      </c>
      <c r="D149" s="195" t="n"/>
      <c r="E149" s="195" t="n"/>
      <c r="F149" s="195" t="n"/>
      <c r="G149" s="245" t="n"/>
    </row>
    <row r="150" ht="12.75" customHeight="1" s="324">
      <c r="A150" s="269" t="inlineStr">
        <is>
          <t>10-15</t>
        </is>
      </c>
      <c r="B150" s="195" t="inlineStr">
        <is>
          <t>gC/m/yr</t>
        </is>
      </c>
      <c r="C150" s="195" t="n">
        <v>286.8</v>
      </c>
      <c r="D150" s="195" t="n"/>
      <c r="E150" s="195" t="n"/>
      <c r="F150" s="195" t="n"/>
      <c r="G150" s="245" t="n"/>
    </row>
    <row r="151" ht="12.75" customHeight="1" s="324">
      <c r="A151" s="99" t="inlineStr">
        <is>
          <t>15-20</t>
        </is>
      </c>
      <c r="B151" s="195" t="inlineStr">
        <is>
          <t>gC/m/yr</t>
        </is>
      </c>
      <c r="C151" s="195" t="n">
        <v>104.4</v>
      </c>
      <c r="D151" s="195" t="n"/>
      <c r="E151" s="195" t="n"/>
      <c r="F151" s="195" t="n"/>
      <c r="G151" s="245" t="n"/>
    </row>
    <row r="152" ht="12.75" customHeight="1" s="324">
      <c r="A152" s="99" t="inlineStr">
        <is>
          <t>20-25</t>
        </is>
      </c>
      <c r="B152" s="195" t="inlineStr">
        <is>
          <t>gC/m/yr</t>
        </is>
      </c>
      <c r="C152" s="195" t="n">
        <v>166.6</v>
      </c>
      <c r="D152" s="195" t="n"/>
      <c r="E152" s="195" t="n"/>
      <c r="F152" s="195" t="n"/>
      <c r="G152" s="245" t="n"/>
    </row>
    <row r="153" ht="12.75" customHeight="1" s="324">
      <c r="A153" s="99" t="inlineStr">
        <is>
          <t>25-30</t>
        </is>
      </c>
      <c r="B153" s="195" t="inlineStr">
        <is>
          <t>gC/m/yr</t>
        </is>
      </c>
      <c r="C153" s="195" t="n">
        <v>182.8</v>
      </c>
      <c r="D153" s="195" t="n"/>
      <c r="E153" s="195" t="n"/>
      <c r="F153" s="195" t="n"/>
      <c r="G153" s="245" t="n"/>
    </row>
    <row r="154" ht="12.75" customHeight="1" s="324">
      <c r="A154" s="99" t="inlineStr">
        <is>
          <t>30-35</t>
        </is>
      </c>
      <c r="B154" s="195" t="inlineStr">
        <is>
          <t>gC/m/yr</t>
        </is>
      </c>
      <c r="C154" s="195" t="n">
        <v>182.8</v>
      </c>
      <c r="D154" s="195" t="n"/>
      <c r="E154" s="195" t="n"/>
      <c r="F154" s="195" t="n"/>
      <c r="G154" s="245" t="n"/>
    </row>
    <row r="155" ht="12.75" customHeight="1" s="324">
      <c r="A155" s="99" t="inlineStr">
        <is>
          <t>35-40</t>
        </is>
      </c>
      <c r="B155" s="195" t="inlineStr">
        <is>
          <t>gC/m/yr</t>
        </is>
      </c>
      <c r="C155" s="195" t="n">
        <v>182.8</v>
      </c>
      <c r="D155" s="195" t="n"/>
      <c r="E155" s="195" t="n"/>
      <c r="F155" s="195" t="n"/>
      <c r="G155" s="245" t="n"/>
    </row>
    <row r="156" ht="12.75" customHeight="1" s="324">
      <c r="A156" s="99" t="inlineStr">
        <is>
          <t>0-5</t>
        </is>
      </c>
      <c r="B156" s="195" t="inlineStr">
        <is>
          <t>gC/ha/yr</t>
        </is>
      </c>
      <c r="C156" s="195">
        <f>C148*10000</f>
        <v/>
      </c>
      <c r="D156" s="195" t="n"/>
      <c r="E156" s="195" t="n"/>
      <c r="F156" s="195" t="n"/>
      <c r="G156" s="245" t="n"/>
    </row>
    <row r="157" ht="12.75" customHeight="1" s="324">
      <c r="A157" s="268" t="inlineStr">
        <is>
          <t>5-10</t>
        </is>
      </c>
      <c r="B157" s="195" t="inlineStr">
        <is>
          <t>gC/ha/yr</t>
        </is>
      </c>
      <c r="C157" s="195">
        <f>C149*10000</f>
        <v/>
      </c>
      <c r="D157" s="195" t="n"/>
      <c r="E157" s="195" t="n"/>
      <c r="F157" s="195" t="n"/>
      <c r="G157" s="245" t="n"/>
    </row>
    <row r="158" ht="12.75" customHeight="1" s="324">
      <c r="A158" s="269" t="inlineStr">
        <is>
          <t>10-15</t>
        </is>
      </c>
      <c r="B158" s="195" t="inlineStr">
        <is>
          <t>gC/ha/yr</t>
        </is>
      </c>
      <c r="C158" s="195">
        <f>C150*10000</f>
        <v/>
      </c>
      <c r="D158" s="195" t="n"/>
      <c r="E158" s="195" t="n"/>
      <c r="F158" s="195" t="n"/>
      <c r="G158" s="245" t="n"/>
    </row>
    <row r="159" ht="12.75" customHeight="1" s="324">
      <c r="A159" s="99" t="inlineStr">
        <is>
          <t>15-20</t>
        </is>
      </c>
      <c r="B159" s="195" t="inlineStr">
        <is>
          <t>gC/ha/yr</t>
        </is>
      </c>
      <c r="C159" s="195">
        <f>C151*10000</f>
        <v/>
      </c>
      <c r="D159" s="195" t="n"/>
      <c r="E159" s="195" t="n"/>
      <c r="F159" s="195" t="n"/>
      <c r="G159" s="245" t="n"/>
    </row>
    <row r="160" ht="12.75" customHeight="1" s="324">
      <c r="A160" s="99" t="inlineStr">
        <is>
          <t>20-25</t>
        </is>
      </c>
      <c r="B160" s="195" t="inlineStr">
        <is>
          <t>gC/ha/yr</t>
        </is>
      </c>
      <c r="C160" s="195">
        <f>C152*10000</f>
        <v/>
      </c>
      <c r="D160" s="195" t="n"/>
      <c r="E160" s="195" t="n"/>
      <c r="F160" s="195" t="n"/>
      <c r="G160" s="245" t="n"/>
    </row>
    <row r="161" ht="12.75" customHeight="1" s="324">
      <c r="A161" s="99" t="inlineStr">
        <is>
          <t>25-30</t>
        </is>
      </c>
      <c r="B161" s="195" t="inlineStr">
        <is>
          <t>gC/ha/yr</t>
        </is>
      </c>
      <c r="C161" s="195">
        <f>C153*10000</f>
        <v/>
      </c>
      <c r="D161" s="195" t="n"/>
      <c r="E161" s="195" t="n"/>
      <c r="F161" s="195" t="n"/>
      <c r="G161" s="245" t="n"/>
    </row>
    <row r="162" ht="12.75" customHeight="1" s="324">
      <c r="A162" s="99" t="inlineStr">
        <is>
          <t>30-35</t>
        </is>
      </c>
      <c r="B162" s="195" t="inlineStr">
        <is>
          <t>gC/ha/yr</t>
        </is>
      </c>
      <c r="C162" s="195">
        <f>C154*10000</f>
        <v/>
      </c>
      <c r="D162" s="195" t="n"/>
      <c r="E162" s="195" t="n"/>
      <c r="F162" s="195" t="n"/>
      <c r="G162" s="245" t="n"/>
    </row>
    <row r="163" ht="12.75" customHeight="1" s="324">
      <c r="A163" s="99" t="inlineStr">
        <is>
          <t>35-40</t>
        </is>
      </c>
      <c r="B163" s="195" t="inlineStr">
        <is>
          <t>gC/ha/yr</t>
        </is>
      </c>
      <c r="C163" s="195">
        <f>C155*10000</f>
        <v/>
      </c>
      <c r="D163" s="195" t="n"/>
      <c r="E163" s="195" t="n"/>
      <c r="F163" s="195" t="n"/>
      <c r="G163" s="245" t="n"/>
    </row>
    <row r="164" ht="12.75" customHeight="1" s="324">
      <c r="A164" s="99" t="inlineStr">
        <is>
          <t>0-5</t>
        </is>
      </c>
      <c r="B164" s="195" t="inlineStr">
        <is>
          <t>tC/ha/yr</t>
        </is>
      </c>
      <c r="C164" s="195">
        <f>C156/$C$3</f>
        <v/>
      </c>
      <c r="D164" s="195" t="n"/>
      <c r="E164" s="195" t="n"/>
      <c r="F164" s="195" t="n"/>
      <c r="G164" s="245" t="n"/>
    </row>
    <row r="165" ht="12.75" customHeight="1" s="324">
      <c r="A165" s="268" t="inlineStr">
        <is>
          <t>5-10</t>
        </is>
      </c>
      <c r="B165" s="195" t="inlineStr">
        <is>
          <t>tC/ha/yr</t>
        </is>
      </c>
      <c r="C165" s="195">
        <f>C157/$C$3</f>
        <v/>
      </c>
      <c r="D165" s="195" t="n"/>
      <c r="E165" s="195" t="n"/>
      <c r="F165" s="195" t="n"/>
      <c r="G165" s="245" t="n"/>
    </row>
    <row r="166" ht="12.75" customHeight="1" s="324">
      <c r="A166" s="269" t="inlineStr">
        <is>
          <t>10-15</t>
        </is>
      </c>
      <c r="B166" s="195" t="inlineStr">
        <is>
          <t>tC/ha/yr</t>
        </is>
      </c>
      <c r="C166" s="195">
        <f>C158/$C$3</f>
        <v/>
      </c>
      <c r="D166" s="195" t="n"/>
      <c r="E166" s="195" t="n"/>
      <c r="F166" s="195" t="n"/>
      <c r="G166" s="245" t="n"/>
    </row>
    <row r="167" ht="12.75" customHeight="1" s="324">
      <c r="A167" s="99" t="inlineStr">
        <is>
          <t>15-20</t>
        </is>
      </c>
      <c r="B167" s="195" t="inlineStr">
        <is>
          <t>tC/ha/yr</t>
        </is>
      </c>
      <c r="C167" s="195">
        <f>C159/$C$3</f>
        <v/>
      </c>
      <c r="D167" s="195" t="n"/>
      <c r="E167" s="195" t="n"/>
      <c r="F167" s="195" t="n"/>
      <c r="G167" s="245" t="n"/>
    </row>
    <row r="168" ht="12.75" customHeight="1" s="324">
      <c r="A168" s="99" t="inlineStr">
        <is>
          <t>20-25</t>
        </is>
      </c>
      <c r="B168" s="195" t="inlineStr">
        <is>
          <t>tC/ha/yr</t>
        </is>
      </c>
      <c r="C168" s="195">
        <f>C160/$C$3</f>
        <v/>
      </c>
      <c r="D168" s="195" t="n"/>
      <c r="E168" s="195" t="n"/>
      <c r="F168" s="195" t="n"/>
      <c r="G168" s="245" t="n"/>
    </row>
    <row r="169" ht="12.75" customHeight="1" s="324">
      <c r="A169" s="99" t="inlineStr">
        <is>
          <t>25-30</t>
        </is>
      </c>
      <c r="B169" s="195" t="inlineStr">
        <is>
          <t>tC/ha/yr</t>
        </is>
      </c>
      <c r="C169" s="195">
        <f>C161/$C$3</f>
        <v/>
      </c>
      <c r="D169" s="195" t="n"/>
      <c r="E169" s="195" t="n"/>
      <c r="F169" s="195" t="n"/>
      <c r="G169" s="245" t="n"/>
    </row>
    <row r="170" ht="12.75" customHeight="1" s="324">
      <c r="A170" s="99" t="inlineStr">
        <is>
          <t>30-35</t>
        </is>
      </c>
      <c r="B170" s="195" t="inlineStr">
        <is>
          <t>tC/ha/yr</t>
        </is>
      </c>
      <c r="C170" s="195">
        <f>C162/$C$3</f>
        <v/>
      </c>
      <c r="D170" s="195" t="n"/>
      <c r="E170" s="195" t="n"/>
      <c r="F170" s="195" t="n"/>
      <c r="G170" s="245" t="n"/>
    </row>
    <row r="171" ht="12.75" customHeight="1" s="324">
      <c r="A171" s="99" t="inlineStr">
        <is>
          <t>35-40</t>
        </is>
      </c>
      <c r="B171" s="195" t="inlineStr">
        <is>
          <t>tC/ha/yr</t>
        </is>
      </c>
      <c r="C171" s="195">
        <f>C163/$C$3</f>
        <v/>
      </c>
      <c r="D171" s="195" t="n"/>
      <c r="E171" s="195" t="n"/>
      <c r="F171" s="195" t="n"/>
      <c r="G171" s="245" t="n"/>
    </row>
    <row r="172" ht="12.75" customHeight="1" s="324">
      <c r="A172" s="99" t="inlineStr">
        <is>
          <t>0-5</t>
        </is>
      </c>
      <c r="B172" s="195" t="inlineStr">
        <is>
          <t>tCO2e/ha/yr</t>
        </is>
      </c>
      <c r="C172" s="195">
        <f>C164*$C$4</f>
        <v/>
      </c>
      <c r="D172" s="195" t="n"/>
      <c r="E172" s="195" t="n"/>
      <c r="F172" s="195" t="n"/>
      <c r="G172" s="245" t="n"/>
    </row>
    <row r="173" ht="12.75" customHeight="1" s="324">
      <c r="A173" s="268" t="inlineStr">
        <is>
          <t>5-10</t>
        </is>
      </c>
      <c r="B173" s="195" t="inlineStr">
        <is>
          <t>tCO2e/ha/yr</t>
        </is>
      </c>
      <c r="C173" s="195">
        <f>C165*$C$4</f>
        <v/>
      </c>
      <c r="D173" s="195" t="n"/>
      <c r="E173" s="195" t="n"/>
      <c r="F173" s="195" t="n"/>
      <c r="G173" s="245" t="n"/>
    </row>
    <row r="174" ht="12.75" customHeight="1" s="324">
      <c r="A174" s="269" t="inlineStr">
        <is>
          <t>10-15</t>
        </is>
      </c>
      <c r="B174" s="195" t="inlineStr">
        <is>
          <t>tCO2e/ha/yr</t>
        </is>
      </c>
      <c r="C174" s="195">
        <f>C166*$C$4</f>
        <v/>
      </c>
      <c r="D174" s="195" t="n"/>
      <c r="E174" s="195" t="n"/>
      <c r="F174" s="195" t="n"/>
      <c r="G174" s="245" t="n"/>
    </row>
    <row r="175" ht="12.75" customHeight="1" s="324">
      <c r="A175" s="99" t="inlineStr">
        <is>
          <t>15-20</t>
        </is>
      </c>
      <c r="B175" s="195" t="inlineStr">
        <is>
          <t>tCO2e/ha/yr</t>
        </is>
      </c>
      <c r="C175" s="195">
        <f>C167*$C$4</f>
        <v/>
      </c>
      <c r="D175" s="195" t="n"/>
      <c r="E175" s="195" t="n"/>
      <c r="F175" s="195" t="n"/>
      <c r="G175" s="245" t="n"/>
    </row>
    <row r="176" ht="12.75" customHeight="1" s="324">
      <c r="A176" s="99" t="inlineStr">
        <is>
          <t>20-25</t>
        </is>
      </c>
      <c r="B176" s="195" t="inlineStr">
        <is>
          <t>tCO2e/ha/yr</t>
        </is>
      </c>
      <c r="C176" s="195">
        <f>C168*$C$4</f>
        <v/>
      </c>
      <c r="D176" s="195" t="n"/>
      <c r="E176" s="195" t="n"/>
      <c r="F176" s="195" t="n"/>
      <c r="G176" s="245" t="n"/>
    </row>
    <row r="177" ht="12.75" customHeight="1" s="324">
      <c r="A177" s="99" t="inlineStr">
        <is>
          <t>25-30</t>
        </is>
      </c>
      <c r="B177" s="195" t="inlineStr">
        <is>
          <t>tCO2e/ha/yr</t>
        </is>
      </c>
      <c r="C177" s="195">
        <f>C169*$C$4</f>
        <v/>
      </c>
      <c r="D177" s="195" t="n"/>
      <c r="E177" s="195" t="n"/>
      <c r="F177" s="195" t="n"/>
      <c r="G177" s="245" t="n"/>
    </row>
    <row r="178" ht="12.75" customHeight="1" s="324">
      <c r="A178" s="99" t="inlineStr">
        <is>
          <t>30-35</t>
        </is>
      </c>
      <c r="B178" s="195" t="inlineStr">
        <is>
          <t>tCO2e/ha/yr</t>
        </is>
      </c>
      <c r="C178" s="195">
        <f>C170*$C$4</f>
        <v/>
      </c>
      <c r="D178" s="195" t="n"/>
      <c r="E178" s="195" t="n"/>
      <c r="F178" s="195" t="n"/>
      <c r="G178" s="245" t="n"/>
    </row>
    <row r="179" ht="12.75" customHeight="1" s="324">
      <c r="A179" s="99" t="inlineStr">
        <is>
          <t>35-40</t>
        </is>
      </c>
      <c r="B179" s="195" t="inlineStr">
        <is>
          <t>tCO2e/ha/yr</t>
        </is>
      </c>
      <c r="C179" s="195">
        <f>C171*$C$4</f>
        <v/>
      </c>
      <c r="D179" s="195" t="n"/>
      <c r="E179" s="195" t="n"/>
      <c r="F179" s="195" t="n"/>
      <c r="G179" s="245" t="n"/>
    </row>
    <row r="180" ht="12.75" customHeight="1" s="324">
      <c r="A180" s="99" t="n"/>
      <c r="B180" s="195" t="n"/>
      <c r="C180" s="195" t="n"/>
      <c r="D180" s="195" t="n"/>
      <c r="E180" s="195" t="n"/>
      <c r="F180" s="195" t="n"/>
      <c r="G180" s="245" t="n"/>
    </row>
    <row r="181" ht="12.75" customHeight="1" s="324">
      <c r="A181" s="99" t="n"/>
      <c r="B181" s="195" t="n"/>
      <c r="C181" s="195" t="n"/>
      <c r="D181" s="195" t="n"/>
      <c r="E181" s="195" t="n"/>
      <c r="F181" s="195" t="n"/>
      <c r="G181" s="245" t="n"/>
    </row>
    <row r="182" ht="12.75" customHeight="1" s="324">
      <c r="A182" s="95" t="inlineStr">
        <is>
          <t>TNC Australia</t>
        </is>
      </c>
      <c r="B182" s="96" t="n"/>
      <c r="C182" s="96" t="n"/>
      <c r="D182" s="96" t="n"/>
      <c r="E182" s="96" t="n"/>
      <c r="F182" s="96" t="n"/>
      <c r="G182" s="244" t="n"/>
    </row>
    <row r="183" ht="12.75" customHeight="1" s="324">
      <c r="A183" s="99" t="n"/>
      <c r="B183" s="270" t="inlineStr">
        <is>
          <t>tCO2e/ha/yr</t>
        </is>
      </c>
      <c r="C183" s="270" t="n">
        <v>7.48</v>
      </c>
      <c r="D183" s="195" t="n"/>
      <c r="E183" s="195" t="n"/>
      <c r="F183" s="195" t="n"/>
      <c r="G183" s="271" t="inlineStr">
        <is>
          <t>Blue Heart Planned Pilot Sites, South East Queensland; biomass accumulation and burial rate</t>
        </is>
      </c>
    </row>
    <row r="184" ht="12.75" customHeight="1" s="324">
      <c r="A184" s="99" t="n"/>
      <c r="B184" s="270" t="inlineStr">
        <is>
          <t>tCO2e/ha/yr</t>
        </is>
      </c>
      <c r="C184" s="270" t="n">
        <v>7.09</v>
      </c>
      <c r="D184" s="195" t="n"/>
      <c r="E184" s="195" t="n"/>
      <c r="F184" s="195" t="n"/>
      <c r="G184" s="245" t="n"/>
    </row>
    <row r="185" ht="12.75" customHeight="1" s="324">
      <c r="A185" s="99" t="n"/>
      <c r="B185" s="270" t="inlineStr">
        <is>
          <t>tCO2e/ha/yr</t>
        </is>
      </c>
      <c r="C185" s="270" t="n">
        <v>2.5</v>
      </c>
      <c r="D185" s="195" t="n"/>
      <c r="E185" s="195" t="n"/>
      <c r="F185" s="195" t="n"/>
      <c r="G185" s="245" t="n"/>
    </row>
    <row r="186" ht="12.75" customHeight="1" s="324">
      <c r="A186" s="99" t="n"/>
      <c r="B186" s="270" t="inlineStr">
        <is>
          <t>tCO2e/ha/yr</t>
        </is>
      </c>
      <c r="C186" s="270" t="n">
        <v>2.66</v>
      </c>
      <c r="D186" s="195" t="n"/>
      <c r="E186" s="195" t="n"/>
      <c r="F186" s="195" t="n"/>
      <c r="G186" s="245" t="n"/>
    </row>
    <row r="187" ht="12.75" customHeight="1" s="324">
      <c r="A187" s="99" t="n"/>
      <c r="B187" s="270" t="inlineStr">
        <is>
          <t>tCO2e/ha/yr</t>
        </is>
      </c>
      <c r="C187" s="270" t="n">
        <v>5</v>
      </c>
      <c r="D187" s="195" t="n"/>
      <c r="E187" s="195" t="n"/>
      <c r="F187" s="195" t="n"/>
      <c r="G187" s="245" t="n"/>
    </row>
    <row r="188" ht="12.75" customHeight="1" s="324">
      <c r="A188" s="99" t="n"/>
      <c r="B188" s="272" t="inlineStr">
        <is>
          <t>tCO2e/ha/yr</t>
        </is>
      </c>
      <c r="C188" s="188">
        <f>AVERAGE(C183:C184)</f>
        <v/>
      </c>
      <c r="D188" s="195" t="n"/>
      <c r="E188" s="195" t="n"/>
      <c r="F188" s="195" t="n"/>
      <c r="G188" s="245" t="inlineStr">
        <is>
          <t>Average from blue heart</t>
        </is>
      </c>
    </row>
    <row r="189" ht="12.75" customHeight="1" s="324">
      <c r="A189" s="103" t="n"/>
      <c r="B189" s="104" t="n"/>
      <c r="C189" s="104" t="n"/>
      <c r="D189" s="104" t="n"/>
      <c r="E189" s="104" t="n"/>
      <c r="F189" s="104" t="n"/>
      <c r="G189" s="105" t="n"/>
    </row>
    <row r="190" ht="12.75" customHeight="1" s="324">
      <c r="A190" s="99" t="inlineStr">
        <is>
          <t>TNC Mexico</t>
        </is>
      </c>
      <c r="B190" s="270" t="inlineStr">
        <is>
          <t>Mg./ha/yr</t>
        </is>
      </c>
      <c r="C190" s="270" t="n">
        <v>2.5</v>
      </c>
      <c r="D190" s="195" t="n"/>
      <c r="E190" s="195" t="n"/>
      <c r="F190" s="195" t="n"/>
      <c r="G190" s="101" t="inlineStr">
        <is>
          <t>Rate of carbon capture (Captura de carbono)</t>
        </is>
      </c>
    </row>
    <row r="191" ht="12.75" customHeight="1" s="324">
      <c r="A191" s="99" t="n"/>
      <c r="B191" s="195" t="n"/>
      <c r="C191" s="195" t="n">
        <v>7.5</v>
      </c>
      <c r="D191" s="195" t="n"/>
      <c r="E191" s="195" t="n"/>
      <c r="F191" s="195" t="n"/>
      <c r="G191" s="101" t="n"/>
    </row>
    <row r="192" ht="12.75" customHeight="1" s="324">
      <c r="A192" s="99" t="n"/>
      <c r="B192" s="195" t="n"/>
      <c r="C192" s="195">
        <f>AVERAGE(C190:C191)</f>
        <v/>
      </c>
      <c r="D192" s="195" t="n"/>
      <c r="E192" s="195" t="n"/>
      <c r="F192" s="195" t="n"/>
      <c r="G192" s="101" t="n"/>
    </row>
    <row r="193" ht="12.75" customHeight="1" s="324">
      <c r="A193" s="99" t="n"/>
      <c r="B193" s="195" t="n"/>
      <c r="C193" s="195">
        <f>C190*$C$4</f>
        <v/>
      </c>
      <c r="D193" s="195" t="n"/>
      <c r="E193" s="195" t="n"/>
      <c r="F193" s="195" t="n"/>
      <c r="G193" s="101" t="n"/>
    </row>
    <row r="194" ht="12.75" customHeight="1" s="324">
      <c r="A194" s="99" t="n"/>
      <c r="B194" s="195" t="n"/>
      <c r="C194" s="195">
        <f>C191*$C$4</f>
        <v/>
      </c>
      <c r="D194" s="195" t="n"/>
      <c r="E194" s="195" t="n"/>
      <c r="F194" s="195" t="n"/>
      <c r="G194" s="101" t="n"/>
    </row>
    <row r="195" ht="12.75" customHeight="1" s="324">
      <c r="A195" s="103" t="n"/>
      <c r="B195" s="104" t="n"/>
      <c r="C195" s="238">
        <f>C192*$C$4</f>
        <v/>
      </c>
      <c r="D195" s="104" t="n"/>
      <c r="E195" s="104" t="n"/>
      <c r="F195" s="104" t="n"/>
      <c r="G195" s="105" t="n"/>
    </row>
    <row r="196" ht="12.75" customHeight="1" s="324">
      <c r="A196" s="195" t="n"/>
      <c r="F196" s="195" t="n"/>
    </row>
    <row r="197" ht="12.75" customHeight="1" s="324">
      <c r="A197" s="195" t="n"/>
      <c r="F197" s="195" t="n"/>
    </row>
    <row r="198" ht="12.75" customHeight="1" s="324">
      <c r="A198" s="195" t="n"/>
      <c r="F198" s="195" t="n"/>
    </row>
    <row r="199" ht="12.75" customHeight="1" s="324">
      <c r="A199" s="195" t="n"/>
      <c r="F199" s="195" t="n"/>
    </row>
    <row r="200" ht="12.75" customHeight="1" s="324">
      <c r="A200" s="195" t="n"/>
      <c r="F200" s="195" t="n"/>
    </row>
    <row r="201" ht="12.75" customHeight="1" s="324">
      <c r="A201" s="195" t="n"/>
      <c r="F201" s="195" t="n"/>
    </row>
    <row r="202" ht="12.75" customHeight="1" s="324">
      <c r="A202" s="195" t="n"/>
      <c r="F202" s="195" t="n"/>
    </row>
    <row r="203" ht="12.75" customHeight="1" s="324">
      <c r="A203" s="195" t="n"/>
      <c r="F203" s="195" t="n"/>
    </row>
    <row r="204" ht="12.75" customHeight="1" s="324">
      <c r="A204" s="195" t="n"/>
      <c r="F204" s="195" t="n"/>
    </row>
    <row r="205" ht="12.75" customHeight="1" s="324">
      <c r="A205" s="195" t="n"/>
      <c r="F205" s="195" t="n"/>
    </row>
    <row r="206" ht="12.75" customHeight="1" s="324">
      <c r="A206" s="195" t="n"/>
      <c r="F206" s="195" t="n"/>
    </row>
    <row r="207" ht="12.75" customHeight="1" s="324">
      <c r="A207" s="195" t="n"/>
      <c r="F207" s="195" t="n"/>
    </row>
    <row r="208" ht="12.75" customHeight="1" s="324">
      <c r="A208" s="195" t="n"/>
      <c r="F208" s="195" t="n"/>
    </row>
    <row r="209" ht="12.75" customHeight="1" s="324">
      <c r="A209" s="195" t="n"/>
      <c r="F209" s="195" t="n"/>
    </row>
    <row r="210" ht="12.75" customHeight="1" s="324">
      <c r="A210" s="195" t="n"/>
      <c r="F210" s="195" t="n"/>
    </row>
    <row r="211" ht="12.75" customHeight="1" s="324">
      <c r="A211" s="195" t="n"/>
      <c r="F211" s="195" t="n"/>
    </row>
    <row r="212" ht="12.75" customHeight="1" s="324">
      <c r="A212" s="195" t="n"/>
      <c r="F212" s="195" t="n"/>
    </row>
    <row r="213" ht="12.75" customHeight="1" s="324">
      <c r="A213" s="195" t="n"/>
      <c r="F213" s="195" t="n"/>
    </row>
    <row r="214" ht="12.75" customHeight="1" s="324">
      <c r="A214" s="195" t="n"/>
      <c r="F214" s="195" t="n"/>
    </row>
    <row r="215" ht="12.75" customHeight="1" s="324">
      <c r="A215" s="195" t="n"/>
      <c r="F215" s="195" t="n"/>
    </row>
    <row r="216" ht="12.75" customHeight="1" s="324">
      <c r="A216" s="195" t="n"/>
      <c r="F216" s="195" t="n"/>
    </row>
    <row r="217" ht="12.75" customHeight="1" s="324">
      <c r="A217" s="195" t="n"/>
      <c r="F217" s="195" t="n"/>
    </row>
    <row r="218" ht="12.75" customHeight="1" s="324">
      <c r="A218" s="195" t="n"/>
      <c r="F218" s="195" t="n"/>
    </row>
    <row r="219" ht="12.75" customHeight="1" s="324">
      <c r="A219" s="195" t="n"/>
      <c r="F219" s="195" t="n"/>
    </row>
    <row r="220" ht="12.75" customHeight="1" s="324">
      <c r="A220" s="195" t="n"/>
      <c r="F220" s="195" t="n"/>
    </row>
    <row r="221" ht="12.75" customHeight="1" s="324">
      <c r="A221" s="195" t="n"/>
      <c r="F221" s="195" t="n"/>
    </row>
    <row r="222" ht="12.75" customHeight="1" s="324">
      <c r="A222" s="195" t="n"/>
      <c r="F222" s="195" t="n"/>
    </row>
    <row r="223" ht="12.75" customHeight="1" s="324">
      <c r="A223" s="195" t="n"/>
      <c r="F223" s="195" t="n"/>
    </row>
    <row r="224" ht="12.75" customHeight="1" s="324">
      <c r="A224" s="195" t="n"/>
      <c r="F224" s="195" t="n"/>
    </row>
    <row r="225" ht="12.75" customHeight="1" s="324">
      <c r="A225" s="195" t="n"/>
      <c r="F225" s="195" t="n"/>
    </row>
    <row r="226" ht="12.75" customHeight="1" s="324">
      <c r="A226" s="195" t="n"/>
      <c r="F226" s="195" t="n"/>
    </row>
    <row r="227" ht="12.75" customHeight="1" s="324">
      <c r="A227" s="195" t="n"/>
      <c r="F227" s="195" t="n"/>
    </row>
    <row r="228" ht="12.75" customHeight="1" s="324">
      <c r="A228" s="195" t="n"/>
      <c r="F228" s="195" t="n"/>
    </row>
    <row r="229" ht="12.75" customHeight="1" s="324">
      <c r="A229" s="195" t="n"/>
      <c r="F229" s="195" t="n"/>
    </row>
    <row r="230" ht="12.75" customHeight="1" s="324">
      <c r="A230" s="195" t="n"/>
      <c r="F230" s="195" t="n"/>
    </row>
    <row r="231" ht="12.75" customHeight="1" s="324">
      <c r="A231" s="195" t="n"/>
      <c r="F231" s="195" t="n"/>
    </row>
    <row r="232" ht="12.75" customHeight="1" s="324">
      <c r="A232" s="195" t="n"/>
      <c r="F232" s="195" t="n"/>
    </row>
    <row r="233" ht="12.75" customHeight="1" s="324">
      <c r="A233" s="195" t="n"/>
      <c r="F233" s="195" t="n"/>
    </row>
    <row r="234" ht="12.75" customHeight="1" s="324">
      <c r="A234" s="195" t="n"/>
      <c r="F234" s="195" t="n"/>
    </row>
    <row r="235" ht="12.75" customHeight="1" s="324">
      <c r="A235" s="195" t="n"/>
      <c r="F235" s="195" t="n"/>
    </row>
    <row r="236" ht="12.75" customHeight="1" s="324">
      <c r="A236" s="195" t="n"/>
      <c r="F236" s="195" t="n"/>
    </row>
    <row r="237" ht="12.75" customHeight="1" s="324">
      <c r="A237" s="195" t="n"/>
      <c r="F237" s="195" t="n"/>
    </row>
    <row r="238" ht="12.75" customHeight="1" s="324">
      <c r="A238" s="195" t="n"/>
      <c r="F238" s="195" t="n"/>
    </row>
    <row r="239" ht="12.75" customHeight="1" s="324">
      <c r="A239" s="195" t="n"/>
      <c r="F239" s="195" t="n"/>
    </row>
    <row r="240" ht="12.75" customHeight="1" s="324">
      <c r="A240" s="195" t="n"/>
      <c r="F240" s="195" t="n"/>
    </row>
    <row r="241" ht="12.75" customHeight="1" s="324">
      <c r="A241" s="195" t="n"/>
      <c r="F241" s="195" t="n"/>
    </row>
    <row r="242" ht="12.75" customHeight="1" s="324">
      <c r="A242" s="195" t="n"/>
      <c r="F242" s="195" t="n"/>
    </row>
    <row r="243" ht="12.75" customHeight="1" s="324">
      <c r="A243" s="195" t="n"/>
      <c r="F243" s="195" t="n"/>
    </row>
    <row r="244" ht="12.75" customHeight="1" s="324">
      <c r="A244" s="195" t="n"/>
      <c r="F244" s="195" t="n"/>
    </row>
    <row r="245" ht="12.75" customHeight="1" s="324">
      <c r="A245" s="195" t="n"/>
      <c r="F245" s="195" t="n"/>
    </row>
    <row r="246" ht="12.75" customHeight="1" s="324">
      <c r="A246" s="195" t="n"/>
      <c r="F246" s="195" t="n"/>
    </row>
    <row r="247" ht="12.75" customHeight="1" s="324">
      <c r="A247" s="195" t="n"/>
      <c r="F247" s="195" t="n"/>
    </row>
    <row r="248" ht="12.75" customHeight="1" s="324">
      <c r="A248" s="195" t="n"/>
      <c r="F248" s="195" t="n"/>
    </row>
    <row r="249" ht="12.75" customHeight="1" s="324">
      <c r="A249" s="195" t="n"/>
      <c r="F249" s="195" t="n"/>
    </row>
    <row r="250" ht="12.75" customHeight="1" s="324">
      <c r="A250" s="195" t="n"/>
      <c r="F250" s="195" t="n"/>
    </row>
    <row r="251" ht="12.75" customHeight="1" s="324">
      <c r="A251" s="195" t="n"/>
      <c r="F251" s="195" t="n"/>
    </row>
    <row r="252" ht="12.75" customHeight="1" s="324">
      <c r="A252" s="195" t="n"/>
      <c r="F252" s="195" t="n"/>
    </row>
    <row r="253" ht="12.75" customHeight="1" s="324">
      <c r="A253" s="195" t="n"/>
      <c r="F253" s="195" t="n"/>
    </row>
    <row r="254" ht="12.75" customHeight="1" s="324">
      <c r="A254" s="195" t="n"/>
      <c r="F254" s="195" t="n"/>
    </row>
    <row r="255" ht="12.75" customHeight="1" s="324">
      <c r="A255" s="195" t="n"/>
      <c r="F255" s="195" t="n"/>
    </row>
    <row r="256" ht="12.75" customHeight="1" s="324">
      <c r="A256" s="195" t="n"/>
      <c r="F256" s="195" t="n"/>
    </row>
    <row r="257" ht="12.75" customHeight="1" s="324">
      <c r="A257" s="195" t="n"/>
      <c r="F257" s="195" t="n"/>
    </row>
    <row r="258" ht="12.75" customHeight="1" s="324">
      <c r="A258" s="195" t="n"/>
      <c r="F258" s="195" t="n"/>
    </row>
    <row r="259" ht="12.75" customHeight="1" s="324">
      <c r="A259" s="195" t="n"/>
      <c r="F259" s="195" t="n"/>
    </row>
    <row r="260" ht="12.75" customHeight="1" s="324">
      <c r="A260" s="195" t="n"/>
      <c r="F260" s="195" t="n"/>
    </row>
    <row r="261" ht="12.75" customHeight="1" s="324">
      <c r="A261" s="195" t="n"/>
      <c r="F261" s="195" t="n"/>
    </row>
    <row r="262" ht="12.75" customHeight="1" s="324">
      <c r="A262" s="195" t="n"/>
      <c r="F262" s="195" t="n"/>
    </row>
    <row r="263" ht="12.75" customHeight="1" s="324">
      <c r="A263" s="195" t="n"/>
      <c r="F263" s="195" t="n"/>
    </row>
    <row r="264" ht="12.75" customHeight="1" s="324">
      <c r="A264" s="195" t="n"/>
      <c r="F264" s="195" t="n"/>
    </row>
    <row r="265" ht="12.75" customHeight="1" s="324">
      <c r="A265" s="195" t="n"/>
      <c r="F265" s="195" t="n"/>
    </row>
    <row r="266" ht="12.75" customHeight="1" s="324">
      <c r="A266" s="195" t="n"/>
      <c r="F266" s="195" t="n"/>
    </row>
    <row r="267" ht="12.75" customHeight="1" s="324">
      <c r="A267" s="195" t="n"/>
      <c r="F267" s="195" t="n"/>
    </row>
    <row r="268" ht="12.75" customHeight="1" s="324">
      <c r="A268" s="195" t="n"/>
      <c r="F268" s="195" t="n"/>
    </row>
    <row r="269" ht="12.75" customHeight="1" s="324">
      <c r="A269" s="195" t="n"/>
      <c r="F269" s="195" t="n"/>
    </row>
    <row r="270" ht="12.75" customHeight="1" s="324">
      <c r="A270" s="195" t="n"/>
      <c r="F270" s="195" t="n"/>
    </row>
    <row r="271" ht="12.75" customHeight="1" s="324">
      <c r="A271" s="195" t="n"/>
      <c r="F271" s="195" t="n"/>
    </row>
    <row r="272" ht="12.75" customHeight="1" s="324">
      <c r="A272" s="195" t="n"/>
      <c r="F272" s="195" t="n"/>
    </row>
    <row r="273" ht="12.75" customHeight="1" s="324">
      <c r="A273" s="195" t="n"/>
      <c r="F273" s="195" t="n"/>
    </row>
    <row r="274" ht="12.75" customHeight="1" s="324">
      <c r="A274" s="195" t="n"/>
      <c r="F274" s="195" t="n"/>
    </row>
    <row r="275" ht="12.75" customHeight="1" s="324">
      <c r="A275" s="195" t="n"/>
      <c r="F275" s="195" t="n"/>
    </row>
    <row r="276" ht="12.75" customHeight="1" s="324">
      <c r="A276" s="195" t="n"/>
      <c r="F276" s="195" t="n"/>
    </row>
    <row r="277" ht="12.75" customHeight="1" s="324">
      <c r="A277" s="195" t="n"/>
      <c r="F277" s="195" t="n"/>
    </row>
    <row r="278" ht="12.75" customHeight="1" s="324">
      <c r="A278" s="195" t="n"/>
      <c r="F278" s="195" t="n"/>
    </row>
    <row r="279" ht="12.75" customHeight="1" s="324">
      <c r="A279" s="195" t="n"/>
      <c r="F279" s="195" t="n"/>
    </row>
    <row r="280" ht="12.75" customHeight="1" s="324">
      <c r="A280" s="195" t="n"/>
      <c r="F280" s="195" t="n"/>
    </row>
    <row r="281" ht="12.75" customHeight="1" s="324">
      <c r="A281" s="195" t="n"/>
      <c r="F281" s="195" t="n"/>
    </row>
    <row r="282" ht="12.75" customHeight="1" s="324">
      <c r="A282" s="195" t="n"/>
      <c r="F282" s="195" t="n"/>
    </row>
    <row r="283" ht="12.75" customHeight="1" s="324">
      <c r="A283" s="195" t="n"/>
      <c r="F283" s="195" t="n"/>
    </row>
    <row r="284" ht="12.75" customHeight="1" s="324">
      <c r="A284" s="195" t="n"/>
      <c r="F284" s="195" t="n"/>
    </row>
    <row r="285" ht="12.75" customHeight="1" s="324">
      <c r="A285" s="195" t="n"/>
      <c r="F285" s="195" t="n"/>
    </row>
    <row r="286" ht="12.75" customHeight="1" s="324">
      <c r="A286" s="195" t="n"/>
      <c r="F286" s="195" t="n"/>
    </row>
    <row r="287" ht="12.75" customHeight="1" s="324">
      <c r="A287" s="195" t="n"/>
      <c r="F287" s="195" t="n"/>
    </row>
    <row r="288" ht="12.75" customHeight="1" s="324">
      <c r="A288" s="195" t="n"/>
      <c r="F288" s="195" t="n"/>
    </row>
    <row r="289" ht="12.75" customHeight="1" s="324">
      <c r="A289" s="195" t="n"/>
      <c r="F289" s="195" t="n"/>
    </row>
    <row r="290" ht="12.75" customHeight="1" s="324">
      <c r="A290" s="195" t="n"/>
      <c r="F290" s="195" t="n"/>
    </row>
    <row r="291" ht="12.75" customHeight="1" s="324">
      <c r="A291" s="195" t="n"/>
      <c r="F291" s="195" t="n"/>
    </row>
    <row r="292" ht="12.75" customHeight="1" s="324">
      <c r="A292" s="195" t="n"/>
      <c r="F292" s="195" t="n"/>
    </row>
    <row r="293" ht="12.75" customHeight="1" s="324">
      <c r="A293" s="195" t="n"/>
      <c r="F293" s="195" t="n"/>
    </row>
    <row r="294" ht="12.75" customHeight="1" s="324">
      <c r="A294" s="195" t="n"/>
      <c r="F294" s="195" t="n"/>
    </row>
    <row r="295" ht="12.75" customHeight="1" s="324">
      <c r="A295" s="195" t="n"/>
      <c r="F295" s="195" t="n"/>
    </row>
    <row r="296" ht="12.75" customHeight="1" s="324">
      <c r="A296" s="195" t="n"/>
      <c r="F296" s="195" t="n"/>
    </row>
    <row r="297" ht="12.75" customHeight="1" s="324">
      <c r="A297" s="195" t="n"/>
      <c r="F297" s="195" t="n"/>
    </row>
    <row r="298" ht="12.75" customHeight="1" s="324">
      <c r="A298" s="195" t="n"/>
      <c r="F298" s="195" t="n"/>
    </row>
    <row r="299" ht="12.75" customHeight="1" s="324">
      <c r="A299" s="195" t="n"/>
      <c r="F299" s="195" t="n"/>
    </row>
    <row r="300" ht="12.75" customHeight="1" s="324">
      <c r="A300" s="195" t="n"/>
      <c r="F300" s="195" t="n"/>
    </row>
    <row r="301" ht="12.75" customHeight="1" s="324">
      <c r="A301" s="195" t="n"/>
      <c r="F301" s="195" t="n"/>
    </row>
    <row r="302" ht="12.75" customHeight="1" s="324">
      <c r="A302" s="195" t="n"/>
      <c r="F302" s="195" t="n"/>
    </row>
    <row r="303" ht="12.75" customHeight="1" s="324">
      <c r="A303" s="195" t="n"/>
      <c r="F303" s="195" t="n"/>
    </row>
    <row r="304" ht="12.75" customHeight="1" s="324">
      <c r="A304" s="195" t="n"/>
      <c r="F304" s="195" t="n"/>
    </row>
    <row r="305" ht="12.75" customHeight="1" s="324">
      <c r="A305" s="195" t="n"/>
      <c r="F305" s="195" t="n"/>
    </row>
    <row r="306" ht="12.75" customHeight="1" s="324">
      <c r="A306" s="195" t="n"/>
      <c r="F306" s="195" t="n"/>
    </row>
    <row r="307" ht="12.75" customHeight="1" s="324">
      <c r="A307" s="195" t="n"/>
      <c r="F307" s="195" t="n"/>
    </row>
    <row r="308" ht="12.75" customHeight="1" s="324">
      <c r="A308" s="195" t="n"/>
      <c r="F308" s="195" t="n"/>
    </row>
    <row r="309" ht="12.75" customHeight="1" s="324">
      <c r="A309" s="195" t="n"/>
      <c r="F309" s="195" t="n"/>
    </row>
    <row r="310" ht="12.75" customHeight="1" s="324">
      <c r="A310" s="195" t="n"/>
      <c r="F310" s="195" t="n"/>
    </row>
    <row r="311" ht="12.75" customHeight="1" s="324">
      <c r="A311" s="195" t="n"/>
      <c r="F311" s="195" t="n"/>
    </row>
    <row r="312" ht="12.75" customHeight="1" s="324">
      <c r="A312" s="195" t="n"/>
      <c r="F312" s="195" t="n"/>
    </row>
    <row r="313" ht="12.75" customHeight="1" s="324">
      <c r="A313" s="195" t="n"/>
      <c r="F313" s="195" t="n"/>
    </row>
    <row r="314" ht="12.75" customHeight="1" s="324">
      <c r="A314" s="195" t="n"/>
      <c r="F314" s="195" t="n"/>
    </row>
    <row r="315" ht="12.75" customHeight="1" s="324">
      <c r="A315" s="195" t="n"/>
      <c r="F315" s="195" t="n"/>
    </row>
    <row r="316" ht="12.75" customHeight="1" s="324">
      <c r="A316" s="195" t="n"/>
      <c r="F316" s="195" t="n"/>
    </row>
    <row r="317" ht="12.75" customHeight="1" s="324">
      <c r="A317" s="195" t="n"/>
      <c r="F317" s="195" t="n"/>
    </row>
    <row r="318" ht="12.75" customHeight="1" s="324">
      <c r="A318" s="195" t="n"/>
      <c r="F318" s="195" t="n"/>
    </row>
    <row r="319" ht="12.75" customHeight="1" s="324">
      <c r="A319" s="195" t="n"/>
      <c r="F319" s="195" t="n"/>
    </row>
    <row r="320" ht="12.75" customHeight="1" s="324">
      <c r="A320" s="195" t="n"/>
      <c r="F320" s="195" t="n"/>
    </row>
    <row r="321" ht="12.75" customHeight="1" s="324">
      <c r="A321" s="195" t="n"/>
      <c r="F321" s="195" t="n"/>
    </row>
    <row r="322" ht="12.75" customHeight="1" s="324">
      <c r="A322" s="195" t="n"/>
      <c r="F322" s="195" t="n"/>
    </row>
    <row r="323" ht="12.75" customHeight="1" s="324">
      <c r="A323" s="195" t="n"/>
      <c r="F323" s="195" t="n"/>
    </row>
    <row r="324" ht="12.75" customHeight="1" s="324">
      <c r="A324" s="195" t="n"/>
      <c r="F324" s="195" t="n"/>
    </row>
    <row r="325" ht="12.75" customHeight="1" s="324">
      <c r="A325" s="195" t="n"/>
      <c r="F325" s="195" t="n"/>
    </row>
    <row r="326" ht="12.75" customHeight="1" s="324">
      <c r="A326" s="195" t="n"/>
      <c r="F326" s="195" t="n"/>
    </row>
    <row r="327" ht="12.75" customHeight="1" s="324">
      <c r="A327" s="195" t="n"/>
      <c r="F327" s="195" t="n"/>
    </row>
    <row r="328" ht="12.75" customHeight="1" s="324">
      <c r="A328" s="195" t="n"/>
      <c r="F328" s="195" t="n"/>
    </row>
    <row r="329" ht="12.75" customHeight="1" s="324">
      <c r="A329" s="195" t="n"/>
      <c r="F329" s="195" t="n"/>
    </row>
    <row r="330" ht="12.75" customHeight="1" s="324">
      <c r="A330" s="195" t="n"/>
      <c r="F330" s="195" t="n"/>
    </row>
    <row r="331" ht="12.75" customHeight="1" s="324">
      <c r="A331" s="195" t="n"/>
      <c r="F331" s="195" t="n"/>
    </row>
    <row r="332" ht="12.75" customHeight="1" s="324">
      <c r="A332" s="195" t="n"/>
      <c r="F332" s="195" t="n"/>
    </row>
    <row r="333" ht="12.75" customHeight="1" s="324">
      <c r="A333" s="195" t="n"/>
      <c r="F333" s="195" t="n"/>
    </row>
    <row r="334" ht="12.75" customHeight="1" s="324">
      <c r="A334" s="195" t="n"/>
      <c r="F334" s="195" t="n"/>
    </row>
    <row r="335" ht="12.75" customHeight="1" s="324">
      <c r="A335" s="195" t="n"/>
      <c r="F335" s="195" t="n"/>
    </row>
    <row r="336" ht="12.75" customHeight="1" s="324">
      <c r="A336" s="195" t="n"/>
      <c r="F336" s="195" t="n"/>
    </row>
    <row r="337" ht="12.75" customHeight="1" s="324">
      <c r="A337" s="195" t="n"/>
      <c r="F337" s="195" t="n"/>
    </row>
    <row r="338" ht="12.75" customHeight="1" s="324">
      <c r="A338" s="195" t="n"/>
      <c r="F338" s="195" t="n"/>
    </row>
    <row r="339" ht="12.75" customHeight="1" s="324">
      <c r="A339" s="195" t="n"/>
      <c r="F339" s="195" t="n"/>
    </row>
    <row r="340" ht="12.75" customHeight="1" s="324">
      <c r="A340" s="195" t="n"/>
      <c r="F340" s="195" t="n"/>
    </row>
    <row r="341" ht="12.75" customHeight="1" s="324">
      <c r="A341" s="195" t="n"/>
      <c r="F341" s="195" t="n"/>
    </row>
    <row r="342" ht="12.75" customHeight="1" s="324">
      <c r="A342" s="195" t="n"/>
      <c r="F342" s="195" t="n"/>
    </row>
    <row r="343" ht="12.75" customHeight="1" s="324">
      <c r="A343" s="195" t="n"/>
      <c r="F343" s="195" t="n"/>
    </row>
    <row r="344" ht="12.75" customHeight="1" s="324">
      <c r="A344" s="195" t="n"/>
      <c r="F344" s="195" t="n"/>
    </row>
    <row r="345" ht="12.75" customHeight="1" s="324">
      <c r="A345" s="195" t="n"/>
      <c r="F345" s="195" t="n"/>
    </row>
    <row r="346" ht="12.75" customHeight="1" s="324">
      <c r="A346" s="195" t="n"/>
      <c r="F346" s="195" t="n"/>
    </row>
    <row r="347" ht="12.75" customHeight="1" s="324">
      <c r="A347" s="195" t="n"/>
      <c r="F347" s="195" t="n"/>
    </row>
    <row r="348" ht="12.75" customHeight="1" s="324">
      <c r="A348" s="195" t="n"/>
      <c r="F348" s="195" t="n"/>
    </row>
    <row r="349" ht="12.75" customHeight="1" s="324">
      <c r="A349" s="195" t="n"/>
      <c r="F349" s="195" t="n"/>
    </row>
    <row r="350" ht="12.75" customHeight="1" s="324">
      <c r="A350" s="195" t="n"/>
      <c r="F350" s="195" t="n"/>
    </row>
    <row r="351" ht="12.75" customHeight="1" s="324">
      <c r="A351" s="195" t="n"/>
      <c r="F351" s="195" t="n"/>
    </row>
    <row r="352" ht="12.75" customHeight="1" s="324">
      <c r="A352" s="195" t="n"/>
      <c r="F352" s="195" t="n"/>
    </row>
    <row r="353" ht="12.75" customHeight="1" s="324">
      <c r="A353" s="195" t="n"/>
      <c r="F353" s="195" t="n"/>
    </row>
    <row r="354" ht="12.75" customHeight="1" s="324">
      <c r="A354" s="195" t="n"/>
      <c r="F354" s="195" t="n"/>
    </row>
    <row r="355" ht="12.75" customHeight="1" s="324">
      <c r="A355" s="195" t="n"/>
      <c r="F355" s="195" t="n"/>
    </row>
    <row r="356" ht="12.75" customHeight="1" s="324">
      <c r="A356" s="195" t="n"/>
      <c r="F356" s="195" t="n"/>
    </row>
    <row r="357" ht="12.75" customHeight="1" s="324">
      <c r="A357" s="195" t="n"/>
      <c r="F357" s="195" t="n"/>
    </row>
    <row r="358" ht="12.75" customHeight="1" s="324">
      <c r="A358" s="195" t="n"/>
      <c r="F358" s="195" t="n"/>
    </row>
    <row r="359" ht="12.75" customHeight="1" s="324">
      <c r="A359" s="195" t="n"/>
      <c r="F359" s="195" t="n"/>
    </row>
    <row r="360" ht="12.75" customHeight="1" s="324">
      <c r="A360" s="195" t="n"/>
      <c r="F360" s="195" t="n"/>
    </row>
    <row r="361" ht="12.75" customHeight="1" s="324">
      <c r="A361" s="195" t="n"/>
      <c r="F361" s="195" t="n"/>
    </row>
    <row r="362" ht="12.75" customHeight="1" s="324">
      <c r="A362" s="195" t="n"/>
      <c r="F362" s="195" t="n"/>
    </row>
    <row r="363" ht="12.75" customHeight="1" s="324">
      <c r="A363" s="195" t="n"/>
      <c r="F363" s="195" t="n"/>
    </row>
    <row r="364" ht="12.75" customHeight="1" s="324">
      <c r="A364" s="195" t="n"/>
      <c r="F364" s="195" t="n"/>
    </row>
    <row r="365" ht="12.75" customHeight="1" s="324">
      <c r="A365" s="195" t="n"/>
      <c r="F365" s="195" t="n"/>
    </row>
    <row r="366" ht="12.75" customHeight="1" s="324">
      <c r="A366" s="195" t="n"/>
      <c r="F366" s="195" t="n"/>
    </row>
    <row r="367" ht="12.75" customHeight="1" s="324">
      <c r="A367" s="195" t="n"/>
      <c r="F367" s="195" t="n"/>
    </row>
    <row r="368" ht="12.75" customHeight="1" s="324">
      <c r="A368" s="195" t="n"/>
      <c r="F368" s="195" t="n"/>
    </row>
    <row r="369" ht="12.75" customHeight="1" s="324">
      <c r="A369" s="195" t="n"/>
      <c r="F369" s="195" t="n"/>
    </row>
    <row r="370" ht="12.75" customHeight="1" s="324">
      <c r="A370" s="195" t="n"/>
      <c r="F370" s="195" t="n"/>
    </row>
    <row r="371" ht="12.75" customHeight="1" s="324">
      <c r="A371" s="195" t="n"/>
      <c r="F371" s="195" t="n"/>
    </row>
    <row r="372" ht="12.75" customHeight="1" s="324">
      <c r="A372" s="195" t="n"/>
      <c r="F372" s="195" t="n"/>
    </row>
    <row r="373" ht="12.75" customHeight="1" s="324">
      <c r="A373" s="195" t="n"/>
      <c r="F373" s="195" t="n"/>
    </row>
    <row r="374" ht="12.75" customHeight="1" s="324">
      <c r="A374" s="195" t="n"/>
      <c r="F374" s="195" t="n"/>
    </row>
    <row r="375" ht="12.75" customHeight="1" s="324">
      <c r="A375" s="195" t="n"/>
      <c r="F375" s="195" t="n"/>
    </row>
    <row r="376" ht="12.75" customHeight="1" s="324">
      <c r="A376" s="195" t="n"/>
      <c r="F376" s="195" t="n"/>
    </row>
    <row r="377" ht="12.75" customHeight="1" s="324">
      <c r="A377" s="195" t="n"/>
      <c r="F377" s="195" t="n"/>
    </row>
    <row r="378" ht="12.75" customHeight="1" s="324">
      <c r="A378" s="195" t="n"/>
      <c r="F378" s="195" t="n"/>
    </row>
    <row r="379" ht="12.75" customHeight="1" s="324">
      <c r="A379" s="195" t="n"/>
      <c r="F379" s="195" t="n"/>
    </row>
    <row r="380" ht="12.75" customHeight="1" s="324">
      <c r="A380" s="195" t="n"/>
      <c r="F380" s="195" t="n"/>
    </row>
    <row r="381" ht="12.75" customHeight="1" s="324">
      <c r="A381" s="195" t="n"/>
      <c r="F381" s="195" t="n"/>
    </row>
    <row r="382" ht="12.75" customHeight="1" s="324">
      <c r="A382" s="195" t="n"/>
      <c r="F382" s="195" t="n"/>
    </row>
    <row r="383" ht="12.75" customHeight="1" s="324">
      <c r="A383" s="195" t="n"/>
      <c r="F383" s="195" t="n"/>
    </row>
    <row r="384" ht="12.75" customHeight="1" s="324">
      <c r="A384" s="195" t="n"/>
      <c r="F384" s="195" t="n"/>
    </row>
    <row r="385" ht="12.75" customHeight="1" s="324">
      <c r="A385" s="195" t="n"/>
      <c r="F385" s="195" t="n"/>
    </row>
    <row r="386" ht="12.75" customHeight="1" s="324">
      <c r="A386" s="195" t="n"/>
      <c r="F386" s="195" t="n"/>
    </row>
    <row r="387" ht="12.75" customHeight="1" s="324">
      <c r="A387" s="195" t="n"/>
      <c r="F387" s="195" t="n"/>
    </row>
    <row r="388" ht="12.75" customHeight="1" s="324">
      <c r="A388" s="195" t="n"/>
      <c r="F388" s="195" t="n"/>
    </row>
    <row r="389" ht="12.75" customHeight="1" s="324">
      <c r="A389" s="195" t="n"/>
      <c r="F389" s="195" t="n"/>
    </row>
    <row r="390" ht="12.75" customHeight="1" s="324">
      <c r="A390" s="195" t="n"/>
      <c r="F390" s="195" t="n"/>
    </row>
    <row r="391" ht="12.75" customHeight="1" s="324">
      <c r="A391" s="195" t="n"/>
      <c r="F391" s="195" t="n"/>
    </row>
    <row r="392" ht="12.75" customHeight="1" s="324">
      <c r="A392" s="195" t="n"/>
      <c r="F392" s="195" t="n"/>
    </row>
    <row r="393" ht="12.75" customHeight="1" s="324">
      <c r="A393" s="195" t="n"/>
      <c r="F393" s="195" t="n"/>
    </row>
    <row r="394" ht="12.75" customHeight="1" s="324">
      <c r="A394" s="195" t="n"/>
      <c r="F394" s="195" t="n"/>
    </row>
    <row r="395" ht="12.75" customHeight="1" s="324">
      <c r="A395" s="195" t="n"/>
      <c r="F395" s="195" t="n"/>
    </row>
    <row r="396" ht="12.75" customHeight="1" s="324">
      <c r="A396" s="195" t="n"/>
      <c r="F396" s="195" t="n"/>
    </row>
    <row r="397" ht="12.75" customHeight="1" s="324">
      <c r="A397" s="195" t="n"/>
      <c r="F397" s="195" t="n"/>
    </row>
    <row r="398" ht="12.75" customHeight="1" s="324">
      <c r="A398" s="195" t="n"/>
      <c r="F398" s="195" t="n"/>
    </row>
    <row r="399" ht="12.75" customHeight="1" s="324">
      <c r="A399" s="195" t="n"/>
      <c r="F399" s="195" t="n"/>
    </row>
    <row r="400" ht="12.75" customHeight="1" s="324">
      <c r="A400" s="195" t="n"/>
      <c r="F400" s="195" t="n"/>
    </row>
    <row r="401" ht="12.75" customHeight="1" s="324">
      <c r="A401" s="195" t="n"/>
      <c r="F401" s="195" t="n"/>
    </row>
    <row r="402" ht="12.75" customHeight="1" s="324">
      <c r="A402" s="195" t="n"/>
      <c r="F402" s="195" t="n"/>
    </row>
    <row r="403" ht="12.75" customHeight="1" s="324">
      <c r="A403" s="195" t="n"/>
      <c r="F403" s="195" t="n"/>
    </row>
    <row r="404" ht="12.75" customHeight="1" s="324">
      <c r="A404" s="195" t="n"/>
      <c r="F404" s="195" t="n"/>
    </row>
    <row r="405" ht="12.75" customHeight="1" s="324">
      <c r="A405" s="195" t="n"/>
      <c r="F405" s="195" t="n"/>
    </row>
    <row r="406" ht="12.75" customHeight="1" s="324">
      <c r="A406" s="195" t="n"/>
      <c r="F406" s="195" t="n"/>
    </row>
    <row r="407" ht="12.75" customHeight="1" s="324">
      <c r="A407" s="195" t="n"/>
      <c r="F407" s="195" t="n"/>
    </row>
    <row r="408" ht="12.75" customHeight="1" s="324">
      <c r="A408" s="195" t="n"/>
      <c r="F408" s="195" t="n"/>
    </row>
    <row r="409" ht="12.75" customHeight="1" s="324">
      <c r="A409" s="195" t="n"/>
      <c r="F409" s="195" t="n"/>
    </row>
    <row r="410" ht="12.75" customHeight="1" s="324">
      <c r="A410" s="195" t="n"/>
      <c r="F410" s="195" t="n"/>
    </row>
    <row r="411" ht="12.75" customHeight="1" s="324">
      <c r="A411" s="195" t="n"/>
      <c r="F411" s="195" t="n"/>
    </row>
    <row r="412" ht="12.75" customHeight="1" s="324">
      <c r="A412" s="195" t="n"/>
      <c r="F412" s="195" t="n"/>
    </row>
    <row r="413" ht="12.75" customHeight="1" s="324">
      <c r="A413" s="195" t="n"/>
      <c r="F413" s="195" t="n"/>
    </row>
    <row r="414" ht="12.75" customHeight="1" s="324">
      <c r="A414" s="195" t="n"/>
      <c r="F414" s="195" t="n"/>
    </row>
    <row r="415" ht="12.75" customHeight="1" s="324">
      <c r="A415" s="195" t="n"/>
      <c r="F415" s="195" t="n"/>
    </row>
    <row r="416" ht="12.75" customHeight="1" s="324">
      <c r="A416" s="195" t="n"/>
      <c r="F416" s="195" t="n"/>
    </row>
    <row r="417" ht="12.75" customHeight="1" s="324">
      <c r="A417" s="195" t="n"/>
      <c r="F417" s="195" t="n"/>
    </row>
    <row r="418" ht="12.75" customHeight="1" s="324">
      <c r="A418" s="195" t="n"/>
      <c r="F418" s="195" t="n"/>
    </row>
    <row r="419" ht="12.75" customHeight="1" s="324">
      <c r="A419" s="195" t="n"/>
      <c r="F419" s="195" t="n"/>
    </row>
    <row r="420" ht="12.75" customHeight="1" s="324">
      <c r="A420" s="195" t="n"/>
      <c r="F420" s="195" t="n"/>
    </row>
    <row r="421" ht="12.75" customHeight="1" s="324">
      <c r="A421" s="195" t="n"/>
      <c r="F421" s="195" t="n"/>
    </row>
    <row r="422" ht="12.75" customHeight="1" s="324">
      <c r="A422" s="195" t="n"/>
      <c r="F422" s="195" t="n"/>
    </row>
    <row r="423" ht="12.75" customHeight="1" s="324">
      <c r="A423" s="195" t="n"/>
      <c r="F423" s="195" t="n"/>
    </row>
    <row r="424" ht="12.75" customHeight="1" s="324">
      <c r="A424" s="195" t="n"/>
      <c r="F424" s="195" t="n"/>
    </row>
    <row r="425" ht="12.75" customHeight="1" s="324">
      <c r="A425" s="195" t="n"/>
      <c r="F425" s="195" t="n"/>
    </row>
    <row r="426" ht="12.75" customHeight="1" s="324">
      <c r="A426" s="195" t="n"/>
      <c r="F426" s="195" t="n"/>
    </row>
    <row r="427" ht="12.75" customHeight="1" s="324">
      <c r="A427" s="195" t="n"/>
      <c r="F427" s="195" t="n"/>
    </row>
    <row r="428" ht="12.75" customHeight="1" s="324">
      <c r="A428" s="195" t="n"/>
      <c r="F428" s="195" t="n"/>
    </row>
    <row r="429" ht="12.75" customHeight="1" s="324">
      <c r="A429" s="195" t="n"/>
      <c r="F429" s="195" t="n"/>
    </row>
    <row r="430" ht="12.75" customHeight="1" s="324">
      <c r="A430" s="195" t="n"/>
      <c r="F430" s="195" t="n"/>
    </row>
    <row r="431" ht="12.75" customHeight="1" s="324">
      <c r="A431" s="195" t="n"/>
      <c r="F431" s="195" t="n"/>
    </row>
    <row r="432" ht="12.75" customHeight="1" s="324">
      <c r="A432" s="195" t="n"/>
      <c r="F432" s="195" t="n"/>
    </row>
    <row r="433" ht="12.75" customHeight="1" s="324">
      <c r="A433" s="195" t="n"/>
      <c r="F433" s="195" t="n"/>
    </row>
    <row r="434" ht="12.75" customHeight="1" s="324">
      <c r="A434" s="195" t="n"/>
      <c r="F434" s="195" t="n"/>
    </row>
    <row r="435" ht="12.75" customHeight="1" s="324">
      <c r="A435" s="195" t="n"/>
      <c r="F435" s="195" t="n"/>
    </row>
    <row r="436" ht="12.75" customHeight="1" s="324">
      <c r="A436" s="195" t="n"/>
      <c r="F436" s="195" t="n"/>
    </row>
    <row r="437" ht="12.75" customHeight="1" s="324">
      <c r="A437" s="195" t="n"/>
      <c r="F437" s="195" t="n"/>
    </row>
    <row r="438" ht="12.75" customHeight="1" s="324">
      <c r="A438" s="195" t="n"/>
      <c r="F438" s="195" t="n"/>
    </row>
    <row r="439" ht="12.75" customHeight="1" s="324">
      <c r="A439" s="195" t="n"/>
      <c r="F439" s="195" t="n"/>
    </row>
    <row r="440" ht="12.75" customHeight="1" s="324">
      <c r="A440" s="195" t="n"/>
      <c r="F440" s="195" t="n"/>
    </row>
    <row r="441" ht="12.75" customHeight="1" s="324">
      <c r="A441" s="195" t="n"/>
      <c r="F441" s="195" t="n"/>
    </row>
    <row r="442" ht="12.75" customHeight="1" s="324">
      <c r="A442" s="195" t="n"/>
      <c r="F442" s="195" t="n"/>
    </row>
    <row r="443" ht="12.75" customHeight="1" s="324">
      <c r="A443" s="195" t="n"/>
      <c r="F443" s="195" t="n"/>
    </row>
    <row r="444" ht="12.75" customHeight="1" s="324">
      <c r="A444" s="195" t="n"/>
      <c r="F444" s="195" t="n"/>
    </row>
    <row r="445" ht="12.75" customHeight="1" s="324">
      <c r="A445" s="195" t="n"/>
      <c r="F445" s="195" t="n"/>
    </row>
    <row r="446" ht="12.75" customHeight="1" s="324">
      <c r="A446" s="195" t="n"/>
      <c r="F446" s="195" t="n"/>
    </row>
    <row r="447" ht="12.75" customHeight="1" s="324">
      <c r="A447" s="195" t="n"/>
      <c r="F447" s="195" t="n"/>
    </row>
    <row r="448" ht="12.75" customHeight="1" s="324">
      <c r="A448" s="195" t="n"/>
      <c r="F448" s="195" t="n"/>
    </row>
    <row r="449" ht="12.75" customHeight="1" s="324">
      <c r="A449" s="195" t="n"/>
      <c r="F449" s="195" t="n"/>
    </row>
    <row r="450" ht="12.75" customHeight="1" s="324">
      <c r="A450" s="195" t="n"/>
      <c r="F450" s="195" t="n"/>
    </row>
    <row r="451" ht="12.75" customHeight="1" s="324">
      <c r="A451" s="195" t="n"/>
      <c r="F451" s="195" t="n"/>
    </row>
    <row r="452" ht="12.75" customHeight="1" s="324">
      <c r="A452" s="195" t="n"/>
      <c r="F452" s="195" t="n"/>
    </row>
    <row r="453" ht="12.75" customHeight="1" s="324">
      <c r="A453" s="195" t="n"/>
      <c r="F453" s="195" t="n"/>
    </row>
    <row r="454" ht="12.75" customHeight="1" s="324">
      <c r="A454" s="195" t="n"/>
      <c r="F454" s="195" t="n"/>
    </row>
    <row r="455" ht="12.75" customHeight="1" s="324">
      <c r="A455" s="195" t="n"/>
      <c r="F455" s="195" t="n"/>
    </row>
    <row r="456" ht="12.75" customHeight="1" s="324">
      <c r="A456" s="195" t="n"/>
      <c r="F456" s="195" t="n"/>
    </row>
    <row r="457" ht="12.75" customHeight="1" s="324">
      <c r="A457" s="195" t="n"/>
      <c r="F457" s="195" t="n"/>
    </row>
    <row r="458" ht="12.75" customHeight="1" s="324">
      <c r="A458" s="195" t="n"/>
      <c r="F458" s="195" t="n"/>
    </row>
    <row r="459" ht="12.75" customHeight="1" s="324">
      <c r="A459" s="195" t="n"/>
      <c r="F459" s="195" t="n"/>
    </row>
    <row r="460" ht="12.75" customHeight="1" s="324">
      <c r="A460" s="195" t="n"/>
      <c r="F460" s="195" t="n"/>
    </row>
    <row r="461" ht="12.75" customHeight="1" s="324">
      <c r="A461" s="195" t="n"/>
      <c r="F461" s="195" t="n"/>
    </row>
    <row r="462" ht="12.75" customHeight="1" s="324">
      <c r="A462" s="195" t="n"/>
      <c r="F462" s="195" t="n"/>
    </row>
    <row r="463" ht="12.75" customHeight="1" s="324">
      <c r="A463" s="195" t="n"/>
      <c r="F463" s="195" t="n"/>
    </row>
    <row r="464" ht="12.75" customHeight="1" s="324">
      <c r="A464" s="195" t="n"/>
      <c r="F464" s="195" t="n"/>
    </row>
    <row r="465" ht="12.75" customHeight="1" s="324">
      <c r="A465" s="195" t="n"/>
      <c r="F465" s="195" t="n"/>
    </row>
    <row r="466" ht="12.75" customHeight="1" s="324">
      <c r="A466" s="195" t="n"/>
      <c r="F466" s="195" t="n"/>
    </row>
    <row r="467" ht="12.75" customHeight="1" s="324">
      <c r="A467" s="195" t="n"/>
      <c r="F467" s="195" t="n"/>
    </row>
    <row r="468" ht="12.75" customHeight="1" s="324">
      <c r="A468" s="195" t="n"/>
      <c r="F468" s="195" t="n"/>
    </row>
    <row r="469" ht="12.75" customHeight="1" s="324">
      <c r="A469" s="195" t="n"/>
      <c r="F469" s="195" t="n"/>
    </row>
    <row r="470" ht="12.75" customHeight="1" s="324">
      <c r="A470" s="195" t="n"/>
      <c r="F470" s="195" t="n"/>
    </row>
    <row r="471" ht="12.75" customHeight="1" s="324">
      <c r="A471" s="195" t="n"/>
      <c r="F471" s="195" t="n"/>
    </row>
    <row r="472" ht="12.75" customHeight="1" s="324">
      <c r="A472" s="195" t="n"/>
      <c r="F472" s="195" t="n"/>
    </row>
    <row r="473" ht="12.75" customHeight="1" s="324">
      <c r="A473" s="195" t="n"/>
      <c r="F473" s="195" t="n"/>
    </row>
    <row r="474" ht="12.75" customHeight="1" s="324">
      <c r="A474" s="195" t="n"/>
      <c r="F474" s="195" t="n"/>
    </row>
    <row r="475" ht="12.75" customHeight="1" s="324">
      <c r="A475" s="195" t="n"/>
      <c r="F475" s="195" t="n"/>
    </row>
    <row r="476" ht="12.75" customHeight="1" s="324">
      <c r="A476" s="195" t="n"/>
      <c r="F476" s="195" t="n"/>
    </row>
    <row r="477" ht="12.75" customHeight="1" s="324">
      <c r="A477" s="195" t="n"/>
      <c r="F477" s="195" t="n"/>
    </row>
    <row r="478" ht="12.75" customHeight="1" s="324">
      <c r="A478" s="195" t="n"/>
      <c r="F478" s="195" t="n"/>
    </row>
    <row r="479" ht="12.75" customHeight="1" s="324">
      <c r="A479" s="195" t="n"/>
      <c r="F479" s="195" t="n"/>
    </row>
    <row r="480" ht="12.75" customHeight="1" s="324">
      <c r="A480" s="195" t="n"/>
      <c r="F480" s="195" t="n"/>
    </row>
    <row r="481" ht="12.75" customHeight="1" s="324">
      <c r="A481" s="195" t="n"/>
      <c r="F481" s="195" t="n"/>
    </row>
    <row r="482" ht="12.75" customHeight="1" s="324">
      <c r="A482" s="195" t="n"/>
      <c r="F482" s="195" t="n"/>
    </row>
    <row r="483" ht="12.75" customHeight="1" s="324">
      <c r="A483" s="195" t="n"/>
      <c r="F483" s="195" t="n"/>
    </row>
    <row r="484" ht="12.75" customHeight="1" s="324">
      <c r="A484" s="195" t="n"/>
      <c r="F484" s="195" t="n"/>
    </row>
    <row r="485" ht="12.75" customHeight="1" s="324">
      <c r="A485" s="195" t="n"/>
      <c r="F485" s="195" t="n"/>
    </row>
    <row r="486" ht="12.75" customHeight="1" s="324">
      <c r="A486" s="195" t="n"/>
      <c r="F486" s="195" t="n"/>
    </row>
    <row r="487" ht="12.75" customHeight="1" s="324">
      <c r="A487" s="195" t="n"/>
      <c r="F487" s="195" t="n"/>
    </row>
    <row r="488" ht="12.75" customHeight="1" s="324">
      <c r="A488" s="195" t="n"/>
      <c r="F488" s="195" t="n"/>
    </row>
    <row r="489" ht="12.75" customHeight="1" s="324">
      <c r="A489" s="195" t="n"/>
      <c r="F489" s="195" t="n"/>
    </row>
    <row r="490" ht="12.75" customHeight="1" s="324">
      <c r="A490" s="195" t="n"/>
      <c r="F490" s="195" t="n"/>
    </row>
    <row r="491" ht="12.75" customHeight="1" s="324">
      <c r="A491" s="195" t="n"/>
      <c r="F491" s="195" t="n"/>
    </row>
    <row r="492" ht="12.75" customHeight="1" s="324">
      <c r="A492" s="195" t="n"/>
      <c r="F492" s="195" t="n"/>
    </row>
    <row r="493" ht="12.75" customHeight="1" s="324">
      <c r="A493" s="195" t="n"/>
      <c r="F493" s="195" t="n"/>
    </row>
    <row r="494" ht="12.75" customHeight="1" s="324">
      <c r="A494" s="195" t="n"/>
      <c r="F494" s="195" t="n"/>
    </row>
    <row r="495" ht="12.75" customHeight="1" s="324">
      <c r="A495" s="195" t="n"/>
      <c r="F495" s="195" t="n"/>
    </row>
    <row r="496" ht="12.75" customHeight="1" s="324">
      <c r="A496" s="195" t="n"/>
      <c r="F496" s="195" t="n"/>
    </row>
    <row r="497" ht="12.75" customHeight="1" s="324">
      <c r="A497" s="195" t="n"/>
      <c r="F497" s="195" t="n"/>
    </row>
    <row r="498" ht="12.75" customHeight="1" s="324">
      <c r="A498" s="195" t="n"/>
      <c r="F498" s="195" t="n"/>
    </row>
    <row r="499" ht="12.75" customHeight="1" s="324">
      <c r="A499" s="195" t="n"/>
      <c r="F499" s="195" t="n"/>
    </row>
    <row r="500" ht="12.75" customHeight="1" s="324">
      <c r="A500" s="195" t="n"/>
      <c r="F500" s="195" t="n"/>
    </row>
    <row r="501" ht="12.75" customHeight="1" s="324">
      <c r="A501" s="195" t="n"/>
      <c r="F501" s="195" t="n"/>
    </row>
    <row r="502" ht="12.75" customHeight="1" s="324">
      <c r="A502" s="195" t="n"/>
      <c r="F502" s="195" t="n"/>
    </row>
    <row r="503" ht="12.75" customHeight="1" s="324">
      <c r="A503" s="195" t="n"/>
      <c r="F503" s="195" t="n"/>
    </row>
    <row r="504" ht="12.75" customHeight="1" s="324">
      <c r="A504" s="195" t="n"/>
      <c r="F504" s="195" t="n"/>
    </row>
    <row r="505" ht="12.75" customHeight="1" s="324">
      <c r="A505" s="195" t="n"/>
      <c r="F505" s="195" t="n"/>
    </row>
    <row r="506" ht="12.75" customHeight="1" s="324">
      <c r="A506" s="195" t="n"/>
      <c r="F506" s="195" t="n"/>
    </row>
    <row r="507" ht="12.75" customHeight="1" s="324">
      <c r="A507" s="195" t="n"/>
      <c r="F507" s="195" t="n"/>
    </row>
    <row r="508" ht="12.75" customHeight="1" s="324">
      <c r="A508" s="195" t="n"/>
      <c r="F508" s="195" t="n"/>
    </row>
    <row r="509" ht="12.75" customHeight="1" s="324">
      <c r="A509" s="195" t="n"/>
      <c r="F509" s="195" t="n"/>
    </row>
    <row r="510" ht="12.75" customHeight="1" s="324">
      <c r="A510" s="195" t="n"/>
      <c r="F510" s="195" t="n"/>
    </row>
    <row r="511" ht="12.75" customHeight="1" s="324">
      <c r="A511" s="195" t="n"/>
      <c r="F511" s="195" t="n"/>
    </row>
    <row r="512" ht="12.75" customHeight="1" s="324">
      <c r="A512" s="195" t="n"/>
      <c r="F512" s="195" t="n"/>
    </row>
    <row r="513" ht="12.75" customHeight="1" s="324">
      <c r="A513" s="195" t="n"/>
      <c r="F513" s="195" t="n"/>
    </row>
    <row r="514" ht="12.75" customHeight="1" s="324">
      <c r="A514" s="195" t="n"/>
      <c r="F514" s="195" t="n"/>
    </row>
    <row r="515" ht="12.75" customHeight="1" s="324">
      <c r="A515" s="195" t="n"/>
      <c r="F515" s="195" t="n"/>
    </row>
    <row r="516" ht="12.75" customHeight="1" s="324">
      <c r="A516" s="195" t="n"/>
      <c r="F516" s="195" t="n"/>
    </row>
    <row r="517" ht="12.75" customHeight="1" s="324">
      <c r="A517" s="195" t="n"/>
      <c r="F517" s="195" t="n"/>
    </row>
    <row r="518" ht="12.75" customHeight="1" s="324">
      <c r="A518" s="195" t="n"/>
      <c r="F518" s="195" t="n"/>
    </row>
    <row r="519" ht="12.75" customHeight="1" s="324">
      <c r="A519" s="195" t="n"/>
      <c r="F519" s="195" t="n"/>
    </row>
    <row r="520" ht="12.75" customHeight="1" s="324">
      <c r="A520" s="195" t="n"/>
      <c r="F520" s="195" t="n"/>
    </row>
    <row r="521" ht="12.75" customHeight="1" s="324">
      <c r="A521" s="195" t="n"/>
      <c r="F521" s="195" t="n"/>
    </row>
    <row r="522" ht="12.75" customHeight="1" s="324">
      <c r="A522" s="195" t="n"/>
      <c r="F522" s="195" t="n"/>
    </row>
    <row r="523" ht="12.75" customHeight="1" s="324">
      <c r="A523" s="195" t="n"/>
      <c r="F523" s="195" t="n"/>
    </row>
    <row r="524" ht="12.75" customHeight="1" s="324">
      <c r="A524" s="195" t="n"/>
      <c r="F524" s="195" t="n"/>
    </row>
    <row r="525" ht="12.75" customHeight="1" s="324">
      <c r="A525" s="195" t="n"/>
      <c r="F525" s="195" t="n"/>
    </row>
    <row r="526" ht="12.75" customHeight="1" s="324">
      <c r="A526" s="195" t="n"/>
      <c r="F526" s="195" t="n"/>
    </row>
    <row r="527" ht="12.75" customHeight="1" s="324">
      <c r="A527" s="195" t="n"/>
      <c r="F527" s="195" t="n"/>
    </row>
    <row r="528" ht="12.75" customHeight="1" s="324">
      <c r="A528" s="195" t="n"/>
      <c r="F528" s="195" t="n"/>
    </row>
    <row r="529" ht="12.75" customHeight="1" s="324">
      <c r="A529" s="195" t="n"/>
      <c r="F529" s="195" t="n"/>
    </row>
    <row r="530" ht="12.75" customHeight="1" s="324">
      <c r="A530" s="195" t="n"/>
      <c r="F530" s="195" t="n"/>
    </row>
    <row r="531" ht="12.75" customHeight="1" s="324">
      <c r="A531" s="195" t="n"/>
      <c r="F531" s="195" t="n"/>
    </row>
    <row r="532" ht="12.75" customHeight="1" s="324">
      <c r="A532" s="195" t="n"/>
      <c r="F532" s="195" t="n"/>
    </row>
    <row r="533" ht="12.75" customHeight="1" s="324">
      <c r="A533" s="195" t="n"/>
      <c r="F533" s="195" t="n"/>
    </row>
    <row r="534" ht="12.75" customHeight="1" s="324">
      <c r="A534" s="195" t="n"/>
      <c r="F534" s="195" t="n"/>
    </row>
    <row r="535" ht="12.75" customHeight="1" s="324">
      <c r="A535" s="195" t="n"/>
      <c r="F535" s="195" t="n"/>
    </row>
    <row r="536" ht="12.75" customHeight="1" s="324">
      <c r="A536" s="195" t="n"/>
      <c r="F536" s="195" t="n"/>
    </row>
    <row r="537" ht="12.75" customHeight="1" s="324">
      <c r="A537" s="195" t="n"/>
      <c r="F537" s="195" t="n"/>
    </row>
    <row r="538" ht="12.75" customHeight="1" s="324">
      <c r="A538" s="195" t="n"/>
      <c r="F538" s="195" t="n"/>
    </row>
    <row r="539" ht="12.75" customHeight="1" s="324">
      <c r="A539" s="195" t="n"/>
      <c r="F539" s="195" t="n"/>
    </row>
    <row r="540" ht="12.75" customHeight="1" s="324">
      <c r="A540" s="195" t="n"/>
      <c r="F540" s="195" t="n"/>
    </row>
    <row r="541" ht="12.75" customHeight="1" s="324">
      <c r="A541" s="195" t="n"/>
      <c r="F541" s="195" t="n"/>
    </row>
    <row r="542" ht="12.75" customHeight="1" s="324">
      <c r="A542" s="195" t="n"/>
      <c r="F542" s="195" t="n"/>
    </row>
    <row r="543" ht="12.75" customHeight="1" s="324">
      <c r="A543" s="195" t="n"/>
      <c r="F543" s="195" t="n"/>
    </row>
    <row r="544" ht="12.75" customHeight="1" s="324">
      <c r="A544" s="195" t="n"/>
      <c r="F544" s="195" t="n"/>
    </row>
    <row r="545" ht="12.75" customHeight="1" s="324">
      <c r="A545" s="195" t="n"/>
      <c r="F545" s="195" t="n"/>
    </row>
    <row r="546" ht="12.75" customHeight="1" s="324">
      <c r="A546" s="195" t="n"/>
      <c r="F546" s="195" t="n"/>
    </row>
    <row r="547" ht="12.75" customHeight="1" s="324">
      <c r="A547" s="195" t="n"/>
      <c r="F547" s="195" t="n"/>
    </row>
    <row r="548" ht="12.75" customHeight="1" s="324">
      <c r="A548" s="195" t="n"/>
      <c r="F548" s="195" t="n"/>
    </row>
    <row r="549" ht="12.75" customHeight="1" s="324">
      <c r="A549" s="195" t="n"/>
      <c r="F549" s="195" t="n"/>
    </row>
    <row r="550" ht="12.75" customHeight="1" s="324">
      <c r="A550" s="195" t="n"/>
      <c r="F550" s="195" t="n"/>
    </row>
    <row r="551" ht="12.75" customHeight="1" s="324">
      <c r="A551" s="195" t="n"/>
      <c r="F551" s="195" t="n"/>
    </row>
    <row r="552" ht="12.75" customHeight="1" s="324">
      <c r="A552" s="195" t="n"/>
      <c r="F552" s="195" t="n"/>
    </row>
    <row r="553" ht="12.75" customHeight="1" s="324">
      <c r="A553" s="195" t="n"/>
      <c r="F553" s="195" t="n"/>
    </row>
    <row r="554" ht="12.75" customHeight="1" s="324">
      <c r="A554" s="195" t="n"/>
      <c r="F554" s="195" t="n"/>
    </row>
    <row r="555" ht="12.75" customHeight="1" s="324">
      <c r="A555" s="195" t="n"/>
      <c r="F555" s="195" t="n"/>
    </row>
    <row r="556" ht="12.75" customHeight="1" s="324">
      <c r="A556" s="195" t="n"/>
      <c r="F556" s="195" t="n"/>
    </row>
    <row r="557" ht="12.75" customHeight="1" s="324">
      <c r="A557" s="195" t="n"/>
      <c r="F557" s="195" t="n"/>
    </row>
    <row r="558" ht="12.75" customHeight="1" s="324">
      <c r="A558" s="195" t="n"/>
      <c r="F558" s="195" t="n"/>
    </row>
    <row r="559" ht="12.75" customHeight="1" s="324">
      <c r="A559" s="195" t="n"/>
      <c r="F559" s="195" t="n"/>
    </row>
    <row r="560" ht="12.75" customHeight="1" s="324">
      <c r="A560" s="195" t="n"/>
      <c r="F560" s="195" t="n"/>
    </row>
    <row r="561" ht="12.75" customHeight="1" s="324">
      <c r="A561" s="195" t="n"/>
      <c r="F561" s="195" t="n"/>
    </row>
    <row r="562" ht="12.75" customHeight="1" s="324">
      <c r="A562" s="195" t="n"/>
      <c r="F562" s="195" t="n"/>
    </row>
    <row r="563" ht="12.75" customHeight="1" s="324">
      <c r="A563" s="195" t="n"/>
      <c r="F563" s="195" t="n"/>
    </row>
    <row r="564" ht="12.75" customHeight="1" s="324">
      <c r="A564" s="195" t="n"/>
      <c r="F564" s="195" t="n"/>
    </row>
    <row r="565" ht="12.75" customHeight="1" s="324">
      <c r="A565" s="195" t="n"/>
      <c r="F565" s="195" t="n"/>
    </row>
    <row r="566" ht="12.75" customHeight="1" s="324">
      <c r="A566" s="195" t="n"/>
      <c r="F566" s="195" t="n"/>
    </row>
    <row r="567" ht="12.75" customHeight="1" s="324">
      <c r="A567" s="195" t="n"/>
      <c r="F567" s="195" t="n"/>
    </row>
    <row r="568" ht="12.75" customHeight="1" s="324">
      <c r="A568" s="195" t="n"/>
      <c r="F568" s="195" t="n"/>
    </row>
    <row r="569" ht="12.75" customHeight="1" s="324">
      <c r="A569" s="195" t="n"/>
      <c r="F569" s="195" t="n"/>
    </row>
    <row r="570" ht="12.75" customHeight="1" s="324">
      <c r="A570" s="195" t="n"/>
      <c r="F570" s="195" t="n"/>
    </row>
    <row r="571" ht="12.75" customHeight="1" s="324">
      <c r="A571" s="195" t="n"/>
      <c r="F571" s="195" t="n"/>
    </row>
    <row r="572" ht="12.75" customHeight="1" s="324">
      <c r="A572" s="195" t="n"/>
      <c r="F572" s="195" t="n"/>
    </row>
    <row r="573" ht="12.75" customHeight="1" s="324">
      <c r="A573" s="195" t="n"/>
      <c r="F573" s="195" t="n"/>
    </row>
    <row r="574" ht="12.75" customHeight="1" s="324">
      <c r="A574" s="195" t="n"/>
      <c r="F574" s="195" t="n"/>
    </row>
    <row r="575" ht="12.75" customHeight="1" s="324">
      <c r="A575" s="195" t="n"/>
      <c r="F575" s="195" t="n"/>
    </row>
    <row r="576" ht="12.75" customHeight="1" s="324">
      <c r="A576" s="195" t="n"/>
      <c r="F576" s="195" t="n"/>
    </row>
    <row r="577" ht="12.75" customHeight="1" s="324">
      <c r="A577" s="195" t="n"/>
      <c r="F577" s="195" t="n"/>
    </row>
    <row r="578" ht="12.75" customHeight="1" s="324">
      <c r="A578" s="195" t="n"/>
      <c r="F578" s="195" t="n"/>
    </row>
    <row r="579" ht="12.75" customHeight="1" s="324">
      <c r="A579" s="195" t="n"/>
      <c r="F579" s="195" t="n"/>
    </row>
    <row r="580" ht="12.75" customHeight="1" s="324">
      <c r="A580" s="195" t="n"/>
      <c r="F580" s="195" t="n"/>
    </row>
    <row r="581" ht="12.75" customHeight="1" s="324">
      <c r="A581" s="195" t="n"/>
      <c r="F581" s="195" t="n"/>
    </row>
    <row r="582" ht="12.75" customHeight="1" s="324">
      <c r="A582" s="195" t="n"/>
      <c r="F582" s="195" t="n"/>
    </row>
    <row r="583" ht="12.75" customHeight="1" s="324">
      <c r="A583" s="195" t="n"/>
      <c r="F583" s="195" t="n"/>
    </row>
    <row r="584" ht="12.75" customHeight="1" s="324">
      <c r="A584" s="195" t="n"/>
      <c r="F584" s="195" t="n"/>
    </row>
    <row r="585" ht="12.75" customHeight="1" s="324">
      <c r="A585" s="195" t="n"/>
      <c r="F585" s="195" t="n"/>
    </row>
    <row r="586" ht="12.75" customHeight="1" s="324">
      <c r="A586" s="195" t="n"/>
      <c r="F586" s="195" t="n"/>
    </row>
    <row r="587" ht="12.75" customHeight="1" s="324">
      <c r="A587" s="195" t="n"/>
      <c r="F587" s="195" t="n"/>
    </row>
    <row r="588" ht="12.75" customHeight="1" s="324">
      <c r="A588" s="195" t="n"/>
      <c r="F588" s="195" t="n"/>
    </row>
    <row r="589" ht="12.75" customHeight="1" s="324">
      <c r="A589" s="195" t="n"/>
      <c r="F589" s="195" t="n"/>
    </row>
    <row r="590" ht="12.75" customHeight="1" s="324">
      <c r="A590" s="195" t="n"/>
      <c r="F590" s="195" t="n"/>
    </row>
    <row r="591" ht="12.75" customHeight="1" s="324">
      <c r="A591" s="195" t="n"/>
      <c r="F591" s="195" t="n"/>
    </row>
    <row r="592" ht="12.75" customHeight="1" s="324">
      <c r="A592" s="195" t="n"/>
      <c r="F592" s="195" t="n"/>
    </row>
    <row r="593" ht="12.75" customHeight="1" s="324">
      <c r="A593" s="195" t="n"/>
      <c r="F593" s="195" t="n"/>
    </row>
    <row r="594" ht="12.75" customHeight="1" s="324">
      <c r="A594" s="195" t="n"/>
      <c r="F594" s="195" t="n"/>
    </row>
    <row r="595" ht="12.75" customHeight="1" s="324">
      <c r="A595" s="195" t="n"/>
      <c r="F595" s="195" t="n"/>
    </row>
    <row r="596" ht="12.75" customHeight="1" s="324">
      <c r="A596" s="195" t="n"/>
      <c r="F596" s="195" t="n"/>
    </row>
    <row r="597" ht="12.75" customHeight="1" s="324">
      <c r="A597" s="195" t="n"/>
      <c r="F597" s="195" t="n"/>
    </row>
    <row r="598" ht="12.75" customHeight="1" s="324">
      <c r="A598" s="195" t="n"/>
      <c r="F598" s="195" t="n"/>
    </row>
    <row r="599" ht="12.75" customHeight="1" s="324">
      <c r="A599" s="195" t="n"/>
      <c r="F599" s="195" t="n"/>
    </row>
    <row r="600" ht="12.75" customHeight="1" s="324">
      <c r="A600" s="195" t="n"/>
      <c r="F600" s="195" t="n"/>
    </row>
    <row r="601" ht="12.75" customHeight="1" s="324">
      <c r="A601" s="195" t="n"/>
      <c r="F601" s="195" t="n"/>
    </row>
    <row r="602" ht="12.75" customHeight="1" s="324">
      <c r="A602" s="195" t="n"/>
      <c r="F602" s="195" t="n"/>
    </row>
    <row r="603" ht="12.75" customHeight="1" s="324">
      <c r="A603" s="195" t="n"/>
      <c r="F603" s="195" t="n"/>
    </row>
    <row r="604" ht="12.75" customHeight="1" s="324">
      <c r="A604" s="195" t="n"/>
      <c r="F604" s="195" t="n"/>
    </row>
    <row r="605" ht="12.75" customHeight="1" s="324">
      <c r="A605" s="195" t="n"/>
      <c r="F605" s="195" t="n"/>
    </row>
    <row r="606" ht="12.75" customHeight="1" s="324">
      <c r="A606" s="195" t="n"/>
      <c r="F606" s="195" t="n"/>
    </row>
    <row r="607" ht="12.75" customHeight="1" s="324">
      <c r="A607" s="195" t="n"/>
      <c r="F607" s="195" t="n"/>
    </row>
    <row r="608" ht="12.75" customHeight="1" s="324">
      <c r="A608" s="195" t="n"/>
      <c r="F608" s="195" t="n"/>
    </row>
    <row r="609" ht="12.75" customHeight="1" s="324">
      <c r="A609" s="195" t="n"/>
      <c r="F609" s="195" t="n"/>
    </row>
    <row r="610" ht="12.75" customHeight="1" s="324">
      <c r="A610" s="195" t="n"/>
      <c r="F610" s="195" t="n"/>
    </row>
    <row r="611" ht="12.75" customHeight="1" s="324">
      <c r="A611" s="195" t="n"/>
      <c r="F611" s="195" t="n"/>
    </row>
    <row r="612" ht="12.75" customHeight="1" s="324">
      <c r="A612" s="195" t="n"/>
      <c r="F612" s="195" t="n"/>
    </row>
    <row r="613" ht="12.75" customHeight="1" s="324">
      <c r="A613" s="195" t="n"/>
      <c r="F613" s="195" t="n"/>
    </row>
    <row r="614" ht="12.75" customHeight="1" s="324">
      <c r="A614" s="195" t="n"/>
      <c r="F614" s="195" t="n"/>
    </row>
    <row r="615" ht="12.75" customHeight="1" s="324">
      <c r="A615" s="195" t="n"/>
      <c r="F615" s="195" t="n"/>
    </row>
    <row r="616" ht="12.75" customHeight="1" s="324">
      <c r="A616" s="195" t="n"/>
      <c r="F616" s="195" t="n"/>
    </row>
    <row r="617" ht="12.75" customHeight="1" s="324">
      <c r="A617" s="195" t="n"/>
      <c r="F617" s="195" t="n"/>
    </row>
    <row r="618" ht="12.75" customHeight="1" s="324">
      <c r="A618" s="195" t="n"/>
      <c r="F618" s="195" t="n"/>
    </row>
    <row r="619" ht="12.75" customHeight="1" s="324">
      <c r="A619" s="195" t="n"/>
      <c r="F619" s="195" t="n"/>
    </row>
    <row r="620" ht="12.75" customHeight="1" s="324">
      <c r="A620" s="195" t="n"/>
      <c r="F620" s="195" t="n"/>
    </row>
    <row r="621" ht="12.75" customHeight="1" s="324">
      <c r="A621" s="195" t="n"/>
      <c r="F621" s="195" t="n"/>
    </row>
    <row r="622" ht="12.75" customHeight="1" s="324">
      <c r="A622" s="195" t="n"/>
      <c r="F622" s="195" t="n"/>
    </row>
    <row r="623" ht="12.75" customHeight="1" s="324">
      <c r="A623" s="195" t="n"/>
      <c r="F623" s="195" t="n"/>
    </row>
    <row r="624" ht="12.75" customHeight="1" s="324">
      <c r="A624" s="195" t="n"/>
      <c r="F624" s="195" t="n"/>
    </row>
    <row r="625" ht="12.75" customHeight="1" s="324">
      <c r="A625" s="195" t="n"/>
      <c r="F625" s="195" t="n"/>
    </row>
    <row r="626" ht="12.75" customHeight="1" s="324">
      <c r="A626" s="195" t="n"/>
      <c r="F626" s="195" t="n"/>
    </row>
    <row r="627" ht="12.75" customHeight="1" s="324">
      <c r="A627" s="195" t="n"/>
      <c r="F627" s="195" t="n"/>
    </row>
    <row r="628" ht="12.75" customHeight="1" s="324">
      <c r="A628" s="195" t="n"/>
      <c r="F628" s="195" t="n"/>
    </row>
    <row r="629" ht="12.75" customHeight="1" s="324">
      <c r="A629" s="195" t="n"/>
      <c r="F629" s="195" t="n"/>
    </row>
    <row r="630" ht="12.75" customHeight="1" s="324">
      <c r="A630" s="195" t="n"/>
      <c r="F630" s="195" t="n"/>
    </row>
    <row r="631" ht="12.75" customHeight="1" s="324">
      <c r="A631" s="195" t="n"/>
      <c r="F631" s="195" t="n"/>
    </row>
    <row r="632" ht="12.75" customHeight="1" s="324">
      <c r="A632" s="195" t="n"/>
      <c r="F632" s="195" t="n"/>
    </row>
    <row r="633" ht="12.75" customHeight="1" s="324">
      <c r="A633" s="195" t="n"/>
      <c r="F633" s="195" t="n"/>
    </row>
    <row r="634" ht="12.75" customHeight="1" s="324">
      <c r="A634" s="195" t="n"/>
      <c r="F634" s="195" t="n"/>
    </row>
    <row r="635" ht="12.75" customHeight="1" s="324">
      <c r="A635" s="195" t="n"/>
      <c r="F635" s="195" t="n"/>
    </row>
    <row r="636" ht="12.75" customHeight="1" s="324">
      <c r="A636" s="195" t="n"/>
      <c r="F636" s="195" t="n"/>
    </row>
    <row r="637" ht="12.75" customHeight="1" s="324">
      <c r="A637" s="195" t="n"/>
      <c r="F637" s="195" t="n"/>
    </row>
    <row r="638" ht="12.75" customHeight="1" s="324">
      <c r="A638" s="195" t="n"/>
      <c r="F638" s="195" t="n"/>
    </row>
    <row r="639" ht="12.75" customHeight="1" s="324">
      <c r="A639" s="195" t="n"/>
      <c r="F639" s="195" t="n"/>
    </row>
    <row r="640" ht="12.75" customHeight="1" s="324">
      <c r="A640" s="195" t="n"/>
      <c r="F640" s="195" t="n"/>
    </row>
    <row r="641" ht="12.75" customHeight="1" s="324">
      <c r="A641" s="195" t="n"/>
      <c r="F641" s="195" t="n"/>
    </row>
    <row r="642" ht="12.75" customHeight="1" s="324">
      <c r="A642" s="195" t="n"/>
      <c r="F642" s="195" t="n"/>
    </row>
    <row r="643" ht="12.75" customHeight="1" s="324">
      <c r="A643" s="195" t="n"/>
      <c r="F643" s="195" t="n"/>
    </row>
    <row r="644" ht="12.75" customHeight="1" s="324">
      <c r="A644" s="195" t="n"/>
      <c r="F644" s="195" t="n"/>
    </row>
    <row r="645" ht="12.75" customHeight="1" s="324">
      <c r="A645" s="195" t="n"/>
      <c r="F645" s="195" t="n"/>
    </row>
    <row r="646" ht="12.75" customHeight="1" s="324">
      <c r="A646" s="195" t="n"/>
      <c r="F646" s="195" t="n"/>
    </row>
    <row r="647" ht="12.75" customHeight="1" s="324">
      <c r="A647" s="195" t="n"/>
      <c r="F647" s="195" t="n"/>
    </row>
    <row r="648" ht="12.75" customHeight="1" s="324">
      <c r="A648" s="195" t="n"/>
      <c r="F648" s="195" t="n"/>
    </row>
    <row r="649" ht="12.75" customHeight="1" s="324">
      <c r="A649" s="195" t="n"/>
      <c r="F649" s="195" t="n"/>
    </row>
    <row r="650" ht="12.75" customHeight="1" s="324">
      <c r="A650" s="195" t="n"/>
      <c r="F650" s="195" t="n"/>
    </row>
    <row r="651" ht="12.75" customHeight="1" s="324">
      <c r="A651" s="195" t="n"/>
      <c r="F651" s="195" t="n"/>
    </row>
    <row r="652" ht="12.75" customHeight="1" s="324">
      <c r="A652" s="195" t="n"/>
      <c r="F652" s="195" t="n"/>
    </row>
    <row r="653" ht="12.75" customHeight="1" s="324">
      <c r="A653" s="195" t="n"/>
      <c r="F653" s="195" t="n"/>
    </row>
    <row r="654" ht="12.75" customHeight="1" s="324">
      <c r="A654" s="195" t="n"/>
      <c r="F654" s="195" t="n"/>
    </row>
    <row r="655" ht="12.75" customHeight="1" s="324">
      <c r="A655" s="195" t="n"/>
      <c r="F655" s="195" t="n"/>
    </row>
    <row r="656" ht="12.75" customHeight="1" s="324">
      <c r="A656" s="195" t="n"/>
      <c r="F656" s="195" t="n"/>
    </row>
    <row r="657" ht="12.75" customHeight="1" s="324">
      <c r="A657" s="195" t="n"/>
      <c r="F657" s="195" t="n"/>
    </row>
    <row r="658" ht="12.75" customHeight="1" s="324">
      <c r="A658" s="195" t="n"/>
      <c r="F658" s="195" t="n"/>
    </row>
    <row r="659" ht="12.75" customHeight="1" s="324">
      <c r="A659" s="195" t="n"/>
      <c r="F659" s="195" t="n"/>
    </row>
    <row r="660" ht="12.75" customHeight="1" s="324">
      <c r="A660" s="195" t="n"/>
      <c r="F660" s="195" t="n"/>
    </row>
    <row r="661" ht="12.75" customHeight="1" s="324">
      <c r="A661" s="195" t="n"/>
      <c r="F661" s="195" t="n"/>
    </row>
    <row r="662" ht="12.75" customHeight="1" s="324">
      <c r="A662" s="195" t="n"/>
      <c r="F662" s="195" t="n"/>
    </row>
    <row r="663" ht="12.75" customHeight="1" s="324">
      <c r="A663" s="195" t="n"/>
      <c r="F663" s="195" t="n"/>
    </row>
    <row r="664" ht="12.75" customHeight="1" s="324">
      <c r="A664" s="195" t="n"/>
      <c r="F664" s="195" t="n"/>
    </row>
    <row r="665" ht="12.75" customHeight="1" s="324">
      <c r="A665" s="195" t="n"/>
      <c r="F665" s="195" t="n"/>
    </row>
    <row r="666" ht="12.75" customHeight="1" s="324">
      <c r="A666" s="195" t="n"/>
      <c r="F666" s="195" t="n"/>
    </row>
    <row r="667" ht="12.75" customHeight="1" s="324">
      <c r="A667" s="195" t="n"/>
      <c r="F667" s="195" t="n"/>
    </row>
    <row r="668" ht="12.75" customHeight="1" s="324">
      <c r="A668" s="195" t="n"/>
      <c r="F668" s="195" t="n"/>
    </row>
    <row r="669" ht="12.75" customHeight="1" s="324">
      <c r="A669" s="195" t="n"/>
      <c r="F669" s="195" t="n"/>
    </row>
    <row r="670" ht="12.75" customHeight="1" s="324">
      <c r="A670" s="195" t="n"/>
      <c r="F670" s="195" t="n"/>
    </row>
    <row r="671" ht="12.75" customHeight="1" s="324">
      <c r="A671" s="195" t="n"/>
      <c r="F671" s="195" t="n"/>
    </row>
    <row r="672" ht="12.75" customHeight="1" s="324">
      <c r="A672" s="195" t="n"/>
      <c r="F672" s="195" t="n"/>
    </row>
    <row r="673" ht="12.75" customHeight="1" s="324">
      <c r="A673" s="195" t="n"/>
      <c r="F673" s="195" t="n"/>
    </row>
    <row r="674" ht="12.75" customHeight="1" s="324">
      <c r="A674" s="195" t="n"/>
      <c r="F674" s="195" t="n"/>
    </row>
    <row r="675" ht="12.75" customHeight="1" s="324">
      <c r="A675" s="195" t="n"/>
      <c r="F675" s="195" t="n"/>
    </row>
    <row r="676" ht="12.75" customHeight="1" s="324">
      <c r="A676" s="195" t="n"/>
      <c r="F676" s="195" t="n"/>
    </row>
    <row r="677" ht="12.75" customHeight="1" s="324">
      <c r="A677" s="195" t="n"/>
      <c r="F677" s="195" t="n"/>
    </row>
    <row r="678" ht="12.75" customHeight="1" s="324">
      <c r="A678" s="195" t="n"/>
      <c r="F678" s="195" t="n"/>
    </row>
    <row r="679" ht="12.75" customHeight="1" s="324">
      <c r="A679" s="195" t="n"/>
      <c r="F679" s="195" t="n"/>
    </row>
    <row r="680" ht="12.75" customHeight="1" s="324">
      <c r="A680" s="195" t="n"/>
      <c r="F680" s="195" t="n"/>
    </row>
    <row r="681" ht="12.75" customHeight="1" s="324">
      <c r="A681" s="195" t="n"/>
      <c r="F681" s="195" t="n"/>
    </row>
    <row r="682" ht="12.75" customHeight="1" s="324">
      <c r="A682" s="195" t="n"/>
      <c r="F682" s="195" t="n"/>
    </row>
    <row r="683" ht="12.75" customHeight="1" s="324">
      <c r="A683" s="195" t="n"/>
      <c r="F683" s="195" t="n"/>
    </row>
    <row r="684" ht="12.75" customHeight="1" s="324">
      <c r="A684" s="195" t="n"/>
      <c r="F684" s="195" t="n"/>
    </row>
    <row r="685" ht="12.75" customHeight="1" s="324">
      <c r="A685" s="195" t="n"/>
      <c r="F685" s="195" t="n"/>
    </row>
    <row r="686" ht="12.75" customHeight="1" s="324">
      <c r="A686" s="195" t="n"/>
      <c r="F686" s="195" t="n"/>
    </row>
    <row r="687" ht="12.75" customHeight="1" s="324">
      <c r="A687" s="195" t="n"/>
      <c r="F687" s="195" t="n"/>
    </row>
    <row r="688" ht="12.75" customHeight="1" s="324">
      <c r="A688" s="195" t="n"/>
      <c r="F688" s="195" t="n"/>
    </row>
    <row r="689" ht="12.75" customHeight="1" s="324">
      <c r="A689" s="195" t="n"/>
      <c r="F689" s="195" t="n"/>
    </row>
    <row r="690" ht="12.75" customHeight="1" s="324">
      <c r="A690" s="195" t="n"/>
      <c r="F690" s="195" t="n"/>
    </row>
    <row r="691" ht="12.75" customHeight="1" s="324">
      <c r="A691" s="195" t="n"/>
      <c r="F691" s="195" t="n"/>
    </row>
    <row r="692" ht="12.75" customHeight="1" s="324">
      <c r="A692" s="195" t="n"/>
      <c r="F692" s="195" t="n"/>
    </row>
    <row r="693" ht="12.75" customHeight="1" s="324">
      <c r="A693" s="195" t="n"/>
      <c r="F693" s="195" t="n"/>
    </row>
    <row r="694" ht="12.75" customHeight="1" s="324">
      <c r="A694" s="195" t="n"/>
      <c r="F694" s="195" t="n"/>
    </row>
    <row r="695" ht="12.75" customHeight="1" s="324">
      <c r="A695" s="195" t="n"/>
      <c r="F695" s="195" t="n"/>
    </row>
    <row r="696" ht="12.75" customHeight="1" s="324">
      <c r="A696" s="195" t="n"/>
      <c r="F696" s="195" t="n"/>
    </row>
    <row r="697" ht="12.75" customHeight="1" s="324">
      <c r="A697" s="195" t="n"/>
      <c r="F697" s="195" t="n"/>
    </row>
    <row r="698" ht="12.75" customHeight="1" s="324">
      <c r="A698" s="195" t="n"/>
      <c r="F698" s="195" t="n"/>
    </row>
    <row r="699" ht="12.75" customHeight="1" s="324">
      <c r="A699" s="195" t="n"/>
      <c r="F699" s="195" t="n"/>
    </row>
    <row r="700" ht="12.75" customHeight="1" s="324">
      <c r="A700" s="195" t="n"/>
      <c r="F700" s="195" t="n"/>
    </row>
    <row r="701" ht="12.75" customHeight="1" s="324">
      <c r="A701" s="195" t="n"/>
      <c r="F701" s="195" t="n"/>
    </row>
    <row r="702" ht="12.75" customHeight="1" s="324">
      <c r="A702" s="195" t="n"/>
      <c r="F702" s="195" t="n"/>
    </row>
    <row r="703" ht="12.75" customHeight="1" s="324">
      <c r="A703" s="195" t="n"/>
      <c r="F703" s="195" t="n"/>
    </row>
    <row r="704" ht="12.75" customHeight="1" s="324">
      <c r="A704" s="195" t="n"/>
      <c r="F704" s="195" t="n"/>
    </row>
    <row r="705" ht="12.75" customHeight="1" s="324">
      <c r="A705" s="195" t="n"/>
      <c r="F705" s="195" t="n"/>
    </row>
    <row r="706" ht="12.75" customHeight="1" s="324">
      <c r="A706" s="195" t="n"/>
      <c r="F706" s="195" t="n"/>
    </row>
    <row r="707" ht="12.75" customHeight="1" s="324">
      <c r="A707" s="195" t="n"/>
      <c r="F707" s="195" t="n"/>
    </row>
    <row r="708" ht="12.75" customHeight="1" s="324">
      <c r="A708" s="195" t="n"/>
      <c r="F708" s="195" t="n"/>
    </row>
    <row r="709" ht="12.75" customHeight="1" s="324">
      <c r="A709" s="195" t="n"/>
      <c r="F709" s="195" t="n"/>
    </row>
    <row r="710" ht="12.75" customHeight="1" s="324">
      <c r="A710" s="195" t="n"/>
      <c r="F710" s="195" t="n"/>
    </row>
    <row r="711" ht="12.75" customHeight="1" s="324">
      <c r="A711" s="195" t="n"/>
      <c r="F711" s="195" t="n"/>
    </row>
    <row r="712" ht="12.75" customHeight="1" s="324">
      <c r="A712" s="195" t="n"/>
      <c r="F712" s="195" t="n"/>
    </row>
    <row r="713" ht="12.75" customHeight="1" s="324">
      <c r="A713" s="195" t="n"/>
      <c r="F713" s="195" t="n"/>
    </row>
    <row r="714" ht="12.75" customHeight="1" s="324">
      <c r="A714" s="195" t="n"/>
      <c r="F714" s="195" t="n"/>
    </row>
    <row r="715" ht="12.75" customHeight="1" s="324">
      <c r="A715" s="195" t="n"/>
      <c r="F715" s="195" t="n"/>
    </row>
    <row r="716" ht="12.75" customHeight="1" s="324">
      <c r="A716" s="195" t="n"/>
      <c r="F716" s="195" t="n"/>
    </row>
    <row r="717" ht="12.75" customHeight="1" s="324">
      <c r="A717" s="195" t="n"/>
      <c r="F717" s="195" t="n"/>
    </row>
    <row r="718" ht="12.75" customHeight="1" s="324">
      <c r="A718" s="195" t="n"/>
      <c r="F718" s="195" t="n"/>
    </row>
    <row r="719" ht="12.75" customHeight="1" s="324">
      <c r="A719" s="195" t="n"/>
      <c r="F719" s="195" t="n"/>
    </row>
    <row r="720" ht="12.75" customHeight="1" s="324">
      <c r="A720" s="195" t="n"/>
      <c r="F720" s="195" t="n"/>
    </row>
    <row r="721" ht="12.75" customHeight="1" s="324">
      <c r="A721" s="195" t="n"/>
      <c r="F721" s="195" t="n"/>
    </row>
    <row r="722" ht="12.75" customHeight="1" s="324">
      <c r="A722" s="195" t="n"/>
      <c r="F722" s="195" t="n"/>
    </row>
    <row r="723" ht="12.75" customHeight="1" s="324">
      <c r="A723" s="195" t="n"/>
      <c r="F723" s="195" t="n"/>
    </row>
    <row r="724" ht="12.75" customHeight="1" s="324">
      <c r="A724" s="195" t="n"/>
      <c r="F724" s="195" t="n"/>
    </row>
    <row r="725" ht="12.75" customHeight="1" s="324">
      <c r="A725" s="195" t="n"/>
      <c r="F725" s="195" t="n"/>
    </row>
    <row r="726" ht="12.75" customHeight="1" s="324">
      <c r="A726" s="195" t="n"/>
      <c r="F726" s="195" t="n"/>
    </row>
    <row r="727" ht="12.75" customHeight="1" s="324">
      <c r="A727" s="195" t="n"/>
      <c r="F727" s="195" t="n"/>
    </row>
    <row r="728" ht="12.75" customHeight="1" s="324">
      <c r="A728" s="195" t="n"/>
      <c r="F728" s="195" t="n"/>
    </row>
    <row r="729" ht="12.75" customHeight="1" s="324">
      <c r="A729" s="195" t="n"/>
      <c r="F729" s="195" t="n"/>
    </row>
    <row r="730" ht="12.75" customHeight="1" s="324">
      <c r="A730" s="195" t="n"/>
      <c r="F730" s="195" t="n"/>
    </row>
    <row r="731" ht="12.75" customHeight="1" s="324">
      <c r="A731" s="195" t="n"/>
      <c r="F731" s="195" t="n"/>
    </row>
    <row r="732" ht="12.75" customHeight="1" s="324">
      <c r="A732" s="195" t="n"/>
      <c r="F732" s="195" t="n"/>
    </row>
    <row r="733" ht="12.75" customHeight="1" s="324">
      <c r="A733" s="195" t="n"/>
      <c r="F733" s="195" t="n"/>
    </row>
    <row r="734" ht="12.75" customHeight="1" s="324">
      <c r="A734" s="195" t="n"/>
      <c r="F734" s="195" t="n"/>
    </row>
    <row r="735" ht="12.75" customHeight="1" s="324">
      <c r="A735" s="195" t="n"/>
      <c r="F735" s="195" t="n"/>
    </row>
    <row r="736" ht="12.75" customHeight="1" s="324">
      <c r="A736" s="195" t="n"/>
      <c r="F736" s="195" t="n"/>
    </row>
    <row r="737" ht="12.75" customHeight="1" s="324">
      <c r="A737" s="195" t="n"/>
      <c r="F737" s="195" t="n"/>
    </row>
    <row r="738" ht="12.75" customHeight="1" s="324">
      <c r="A738" s="195" t="n"/>
      <c r="F738" s="195" t="n"/>
    </row>
    <row r="739" ht="12.75" customHeight="1" s="324">
      <c r="A739" s="195" t="n"/>
      <c r="F739" s="195" t="n"/>
    </row>
    <row r="740" ht="12.75" customHeight="1" s="324">
      <c r="A740" s="195" t="n"/>
      <c r="F740" s="195" t="n"/>
    </row>
    <row r="741" ht="12.75" customHeight="1" s="324">
      <c r="A741" s="195" t="n"/>
      <c r="F741" s="195" t="n"/>
    </row>
    <row r="742" ht="12.75" customHeight="1" s="324">
      <c r="A742" s="195" t="n"/>
      <c r="F742" s="195" t="n"/>
    </row>
    <row r="743" ht="12.75" customHeight="1" s="324">
      <c r="A743" s="195" t="n"/>
      <c r="F743" s="195" t="n"/>
    </row>
    <row r="744" ht="12.75" customHeight="1" s="324">
      <c r="A744" s="195" t="n"/>
      <c r="F744" s="195" t="n"/>
    </row>
    <row r="745" ht="12.75" customHeight="1" s="324">
      <c r="A745" s="195" t="n"/>
      <c r="F745" s="195" t="n"/>
    </row>
    <row r="746" ht="12.75" customHeight="1" s="324">
      <c r="A746" s="195" t="n"/>
      <c r="F746" s="195" t="n"/>
    </row>
    <row r="747" ht="12.75" customHeight="1" s="324">
      <c r="A747" s="195" t="n"/>
      <c r="F747" s="195" t="n"/>
    </row>
    <row r="748" ht="12.75" customHeight="1" s="324">
      <c r="A748" s="195" t="n"/>
      <c r="F748" s="195" t="n"/>
    </row>
    <row r="749" ht="12.75" customHeight="1" s="324">
      <c r="A749" s="195" t="n"/>
      <c r="F749" s="195" t="n"/>
    </row>
    <row r="750" ht="12.75" customHeight="1" s="324">
      <c r="A750" s="195" t="n"/>
      <c r="F750" s="195" t="n"/>
    </row>
    <row r="751" ht="12.75" customHeight="1" s="324">
      <c r="A751" s="195" t="n"/>
      <c r="F751" s="195" t="n"/>
    </row>
    <row r="752" ht="12.75" customHeight="1" s="324">
      <c r="A752" s="195" t="n"/>
      <c r="F752" s="195" t="n"/>
    </row>
    <row r="753" ht="12.75" customHeight="1" s="324">
      <c r="A753" s="195" t="n"/>
      <c r="F753" s="195" t="n"/>
    </row>
    <row r="754" ht="12.75" customHeight="1" s="324">
      <c r="A754" s="195" t="n"/>
      <c r="F754" s="195" t="n"/>
    </row>
    <row r="755" ht="12.75" customHeight="1" s="324">
      <c r="A755" s="195" t="n"/>
      <c r="F755" s="195" t="n"/>
    </row>
    <row r="756" ht="12.75" customHeight="1" s="324">
      <c r="A756" s="195" t="n"/>
      <c r="F756" s="195" t="n"/>
    </row>
    <row r="757" ht="12.75" customHeight="1" s="324">
      <c r="A757" s="195" t="n"/>
      <c r="F757" s="195" t="n"/>
    </row>
    <row r="758" ht="12.75" customHeight="1" s="324">
      <c r="A758" s="195" t="n"/>
      <c r="F758" s="195" t="n"/>
    </row>
    <row r="759" ht="12.75" customHeight="1" s="324">
      <c r="A759" s="195" t="n"/>
      <c r="F759" s="195" t="n"/>
    </row>
    <row r="760" ht="12.75" customHeight="1" s="324">
      <c r="A760" s="195" t="n"/>
      <c r="F760" s="195" t="n"/>
    </row>
    <row r="761" ht="12.75" customHeight="1" s="324">
      <c r="A761" s="195" t="n"/>
      <c r="F761" s="195" t="n"/>
    </row>
    <row r="762" ht="12.75" customHeight="1" s="324">
      <c r="A762" s="195" t="n"/>
      <c r="F762" s="195" t="n"/>
    </row>
    <row r="763" ht="12.75" customHeight="1" s="324">
      <c r="A763" s="195" t="n"/>
      <c r="F763" s="195" t="n"/>
    </row>
    <row r="764" ht="12.75" customHeight="1" s="324">
      <c r="A764" s="195" t="n"/>
      <c r="F764" s="195" t="n"/>
    </row>
    <row r="765" ht="12.75" customHeight="1" s="324">
      <c r="A765" s="195" t="n"/>
      <c r="F765" s="195" t="n"/>
    </row>
    <row r="766" ht="12.75" customHeight="1" s="324">
      <c r="A766" s="195" t="n"/>
      <c r="F766" s="195" t="n"/>
    </row>
    <row r="767" ht="12.75" customHeight="1" s="324">
      <c r="A767" s="195" t="n"/>
      <c r="F767" s="195" t="n"/>
    </row>
    <row r="768" ht="12.75" customHeight="1" s="324">
      <c r="A768" s="195" t="n"/>
      <c r="F768" s="195" t="n"/>
    </row>
    <row r="769" ht="12.75" customHeight="1" s="324">
      <c r="A769" s="195" t="n"/>
      <c r="F769" s="195" t="n"/>
    </row>
    <row r="770" ht="12.75" customHeight="1" s="324">
      <c r="A770" s="195" t="n"/>
      <c r="F770" s="195" t="n"/>
    </row>
    <row r="771" ht="12.75" customHeight="1" s="324">
      <c r="A771" s="195" t="n"/>
      <c r="F771" s="195" t="n"/>
    </row>
    <row r="772" ht="12.75" customHeight="1" s="324">
      <c r="A772" s="195" t="n"/>
      <c r="F772" s="195" t="n"/>
    </row>
    <row r="773" ht="12.75" customHeight="1" s="324">
      <c r="A773" s="195" t="n"/>
      <c r="F773" s="195" t="n"/>
    </row>
    <row r="774" ht="12.75" customHeight="1" s="324">
      <c r="A774" s="195" t="n"/>
      <c r="F774" s="195" t="n"/>
    </row>
    <row r="775" ht="12.75" customHeight="1" s="324">
      <c r="A775" s="195" t="n"/>
      <c r="F775" s="195" t="n"/>
    </row>
    <row r="776" ht="12.75" customHeight="1" s="324">
      <c r="A776" s="195" t="n"/>
      <c r="F776" s="195" t="n"/>
    </row>
    <row r="777" ht="12.75" customHeight="1" s="324">
      <c r="A777" s="195" t="n"/>
      <c r="F777" s="195" t="n"/>
    </row>
    <row r="778" ht="12.75" customHeight="1" s="324">
      <c r="A778" s="195" t="n"/>
      <c r="F778" s="195" t="n"/>
    </row>
    <row r="779" ht="12.75" customHeight="1" s="324">
      <c r="A779" s="195" t="n"/>
      <c r="F779" s="195" t="n"/>
    </row>
    <row r="780" ht="12.75" customHeight="1" s="324">
      <c r="A780" s="195" t="n"/>
      <c r="F780" s="195" t="n"/>
    </row>
    <row r="781" ht="12.75" customHeight="1" s="324">
      <c r="A781" s="195" t="n"/>
      <c r="F781" s="195" t="n"/>
    </row>
    <row r="782" ht="12.75" customHeight="1" s="324">
      <c r="A782" s="195" t="n"/>
      <c r="F782" s="195" t="n"/>
    </row>
    <row r="783" ht="12.75" customHeight="1" s="324">
      <c r="A783" s="195" t="n"/>
      <c r="F783" s="195" t="n"/>
    </row>
    <row r="784" ht="12.75" customHeight="1" s="324">
      <c r="A784" s="195" t="n"/>
      <c r="F784" s="195" t="n"/>
    </row>
    <row r="785" ht="12.75" customHeight="1" s="324">
      <c r="A785" s="195" t="n"/>
      <c r="F785" s="195" t="n"/>
    </row>
    <row r="786" ht="12.75" customHeight="1" s="324">
      <c r="A786" s="195" t="n"/>
      <c r="F786" s="195" t="n"/>
    </row>
    <row r="787" ht="12.75" customHeight="1" s="324">
      <c r="A787" s="195" t="n"/>
      <c r="F787" s="195" t="n"/>
    </row>
    <row r="788" ht="12.75" customHeight="1" s="324">
      <c r="A788" s="195" t="n"/>
      <c r="F788" s="195" t="n"/>
    </row>
    <row r="789" ht="12.75" customHeight="1" s="324">
      <c r="A789" s="195" t="n"/>
      <c r="F789" s="195" t="n"/>
    </row>
    <row r="790" ht="12.75" customHeight="1" s="324">
      <c r="A790" s="195" t="n"/>
      <c r="F790" s="195" t="n"/>
    </row>
    <row r="791" ht="12.75" customHeight="1" s="324">
      <c r="A791" s="195" t="n"/>
      <c r="F791" s="195" t="n"/>
    </row>
    <row r="792" ht="12.75" customHeight="1" s="324">
      <c r="A792" s="195" t="n"/>
      <c r="F792" s="195" t="n"/>
    </row>
    <row r="793" ht="12.75" customHeight="1" s="324">
      <c r="A793" s="195" t="n"/>
      <c r="F793" s="195" t="n"/>
    </row>
    <row r="794" ht="12.75" customHeight="1" s="324">
      <c r="A794" s="195" t="n"/>
      <c r="F794" s="195" t="n"/>
    </row>
    <row r="795" ht="12.75" customHeight="1" s="324">
      <c r="A795" s="195" t="n"/>
      <c r="F795" s="195" t="n"/>
    </row>
    <row r="796" ht="12.75" customHeight="1" s="324">
      <c r="A796" s="195" t="n"/>
      <c r="F796" s="195" t="n"/>
    </row>
    <row r="797" ht="12.75" customHeight="1" s="324">
      <c r="A797" s="195" t="n"/>
      <c r="F797" s="195" t="n"/>
    </row>
    <row r="798" ht="12.75" customHeight="1" s="324">
      <c r="A798" s="195" t="n"/>
      <c r="F798" s="195" t="n"/>
    </row>
    <row r="799" ht="12.75" customHeight="1" s="324">
      <c r="A799" s="195" t="n"/>
      <c r="F799" s="195" t="n"/>
    </row>
    <row r="800" ht="12.75" customHeight="1" s="324">
      <c r="A800" s="195" t="n"/>
      <c r="F800" s="195" t="n"/>
    </row>
    <row r="801" ht="12.75" customHeight="1" s="324">
      <c r="A801" s="195" t="n"/>
      <c r="F801" s="195" t="n"/>
    </row>
    <row r="802" ht="12.75" customHeight="1" s="324">
      <c r="A802" s="195" t="n"/>
      <c r="F802" s="195" t="n"/>
    </row>
    <row r="803" ht="12.75" customHeight="1" s="324">
      <c r="A803" s="195" t="n"/>
      <c r="F803" s="195" t="n"/>
    </row>
    <row r="804" ht="12.75" customHeight="1" s="324">
      <c r="A804" s="195" t="n"/>
      <c r="F804" s="195" t="n"/>
    </row>
    <row r="805" ht="12.75" customHeight="1" s="324">
      <c r="A805" s="195" t="n"/>
      <c r="F805" s="195" t="n"/>
    </row>
    <row r="806" ht="12.75" customHeight="1" s="324">
      <c r="A806" s="195" t="n"/>
      <c r="F806" s="195" t="n"/>
    </row>
    <row r="807" ht="12.75" customHeight="1" s="324">
      <c r="A807" s="195" t="n"/>
      <c r="F807" s="195" t="n"/>
    </row>
    <row r="808" ht="12.75" customHeight="1" s="324">
      <c r="A808" s="195" t="n"/>
      <c r="F808" s="195" t="n"/>
    </row>
    <row r="809" ht="12.75" customHeight="1" s="324">
      <c r="A809" s="195" t="n"/>
      <c r="F809" s="195" t="n"/>
    </row>
    <row r="810" ht="12.75" customHeight="1" s="324">
      <c r="A810" s="195" t="n"/>
      <c r="F810" s="195" t="n"/>
    </row>
    <row r="811" ht="12.75" customHeight="1" s="324">
      <c r="A811" s="195" t="n"/>
      <c r="F811" s="195" t="n"/>
    </row>
    <row r="812" ht="12.75" customHeight="1" s="324">
      <c r="A812" s="195" t="n"/>
      <c r="F812" s="195" t="n"/>
    </row>
    <row r="813" ht="12.75" customHeight="1" s="324">
      <c r="A813" s="195" t="n"/>
      <c r="F813" s="195" t="n"/>
    </row>
    <row r="814" ht="12.75" customHeight="1" s="324">
      <c r="A814" s="195" t="n"/>
      <c r="F814" s="195" t="n"/>
    </row>
    <row r="815" ht="12.75" customHeight="1" s="324">
      <c r="A815" s="195" t="n"/>
      <c r="F815" s="195" t="n"/>
    </row>
    <row r="816" ht="12.75" customHeight="1" s="324">
      <c r="A816" s="195" t="n"/>
      <c r="F816" s="195" t="n"/>
    </row>
    <row r="817" ht="12.75" customHeight="1" s="324">
      <c r="A817" s="195" t="n"/>
      <c r="F817" s="195" t="n"/>
    </row>
    <row r="818" ht="12.75" customHeight="1" s="324">
      <c r="A818" s="195" t="n"/>
      <c r="F818" s="195" t="n"/>
    </row>
    <row r="819" ht="12.75" customHeight="1" s="324">
      <c r="A819" s="195" t="n"/>
      <c r="F819" s="195" t="n"/>
    </row>
    <row r="820" ht="12.75" customHeight="1" s="324">
      <c r="A820" s="195" t="n"/>
      <c r="F820" s="195" t="n"/>
    </row>
    <row r="821" ht="12.75" customHeight="1" s="324">
      <c r="A821" s="195" t="n"/>
      <c r="F821" s="195" t="n"/>
    </row>
    <row r="822" ht="12.75" customHeight="1" s="324">
      <c r="A822" s="195" t="n"/>
      <c r="F822" s="195" t="n"/>
    </row>
    <row r="823" ht="12.75" customHeight="1" s="324">
      <c r="A823" s="195" t="n"/>
      <c r="F823" s="195" t="n"/>
    </row>
    <row r="824" ht="12.75" customHeight="1" s="324">
      <c r="A824" s="195" t="n"/>
      <c r="F824" s="195" t="n"/>
    </row>
    <row r="825" ht="12.75" customHeight="1" s="324">
      <c r="A825" s="195" t="n"/>
      <c r="F825" s="195" t="n"/>
    </row>
    <row r="826" ht="12.75" customHeight="1" s="324">
      <c r="A826" s="195" t="n"/>
      <c r="F826" s="195" t="n"/>
    </row>
    <row r="827" ht="12.75" customHeight="1" s="324">
      <c r="A827" s="195" t="n"/>
      <c r="F827" s="195" t="n"/>
    </row>
    <row r="828" ht="12.75" customHeight="1" s="324">
      <c r="A828" s="195" t="n"/>
      <c r="F828" s="195" t="n"/>
    </row>
    <row r="829" ht="12.75" customHeight="1" s="324">
      <c r="A829" s="195" t="n"/>
      <c r="F829" s="195" t="n"/>
    </row>
    <row r="830" ht="12.75" customHeight="1" s="324">
      <c r="A830" s="195" t="n"/>
      <c r="F830" s="195" t="n"/>
    </row>
    <row r="831" ht="12.75" customHeight="1" s="324">
      <c r="A831" s="195" t="n"/>
      <c r="F831" s="195" t="n"/>
    </row>
    <row r="832" ht="12.75" customHeight="1" s="324">
      <c r="A832" s="195" t="n"/>
      <c r="F832" s="195" t="n"/>
    </row>
    <row r="833" ht="12.75" customHeight="1" s="324">
      <c r="A833" s="195" t="n"/>
      <c r="F833" s="195" t="n"/>
    </row>
    <row r="834" ht="12.75" customHeight="1" s="324">
      <c r="A834" s="195" t="n"/>
      <c r="F834" s="195" t="n"/>
    </row>
    <row r="835" ht="12.75" customHeight="1" s="324">
      <c r="A835" s="195" t="n"/>
      <c r="F835" s="195" t="n"/>
    </row>
    <row r="836" ht="12.75" customHeight="1" s="324">
      <c r="A836" s="195" t="n"/>
      <c r="F836" s="195" t="n"/>
    </row>
    <row r="837" ht="12.75" customHeight="1" s="324">
      <c r="A837" s="195" t="n"/>
      <c r="F837" s="195" t="n"/>
    </row>
    <row r="838" ht="12.75" customHeight="1" s="324">
      <c r="A838" s="195" t="n"/>
      <c r="F838" s="195" t="n"/>
    </row>
    <row r="839" ht="12.75" customHeight="1" s="324">
      <c r="A839" s="195" t="n"/>
      <c r="F839" s="195" t="n"/>
    </row>
    <row r="840" ht="12.75" customHeight="1" s="324">
      <c r="A840" s="195" t="n"/>
      <c r="F840" s="195" t="n"/>
    </row>
    <row r="841" ht="12.75" customHeight="1" s="324">
      <c r="A841" s="195" t="n"/>
      <c r="F841" s="195" t="n"/>
    </row>
    <row r="842" ht="12.75" customHeight="1" s="324">
      <c r="A842" s="195" t="n"/>
      <c r="F842" s="195" t="n"/>
    </row>
    <row r="843" ht="12.75" customHeight="1" s="324">
      <c r="A843" s="195" t="n"/>
      <c r="F843" s="195" t="n"/>
    </row>
    <row r="844" ht="12.75" customHeight="1" s="324">
      <c r="A844" s="195" t="n"/>
      <c r="F844" s="195" t="n"/>
    </row>
    <row r="845" ht="12.75" customHeight="1" s="324">
      <c r="A845" s="195" t="n"/>
      <c r="F845" s="195" t="n"/>
    </row>
    <row r="846" ht="12.75" customHeight="1" s="324">
      <c r="A846" s="195" t="n"/>
      <c r="F846" s="195" t="n"/>
    </row>
    <row r="847" ht="12.75" customHeight="1" s="324">
      <c r="A847" s="195" t="n"/>
      <c r="F847" s="195" t="n"/>
    </row>
    <row r="848" ht="12.75" customHeight="1" s="324">
      <c r="A848" s="195" t="n"/>
      <c r="F848" s="195" t="n"/>
    </row>
    <row r="849" ht="12.75" customHeight="1" s="324">
      <c r="A849" s="195" t="n"/>
      <c r="F849" s="195" t="n"/>
    </row>
    <row r="850" ht="12.75" customHeight="1" s="324">
      <c r="A850" s="195" t="n"/>
      <c r="F850" s="195" t="n"/>
    </row>
    <row r="851" ht="12.75" customHeight="1" s="324">
      <c r="A851" s="195" t="n"/>
      <c r="F851" s="195" t="n"/>
    </row>
    <row r="852" ht="12.75" customHeight="1" s="324">
      <c r="A852" s="195" t="n"/>
      <c r="F852" s="195" t="n"/>
    </row>
    <row r="853" ht="12.75" customHeight="1" s="324">
      <c r="A853" s="195" t="n"/>
      <c r="F853" s="195" t="n"/>
    </row>
    <row r="854" ht="12.75" customHeight="1" s="324">
      <c r="A854" s="195" t="n"/>
      <c r="F854" s="195" t="n"/>
    </row>
    <row r="855" ht="12.75" customHeight="1" s="324">
      <c r="A855" s="195" t="n"/>
      <c r="F855" s="195" t="n"/>
    </row>
    <row r="856" ht="12.75" customHeight="1" s="324">
      <c r="A856" s="195" t="n"/>
      <c r="F856" s="195" t="n"/>
    </row>
    <row r="857" ht="12.75" customHeight="1" s="324">
      <c r="A857" s="195" t="n"/>
      <c r="F857" s="195" t="n"/>
    </row>
    <row r="858" ht="12.75" customHeight="1" s="324">
      <c r="A858" s="195" t="n"/>
      <c r="F858" s="195" t="n"/>
    </row>
    <row r="859" ht="12.75" customHeight="1" s="324">
      <c r="A859" s="195" t="n"/>
      <c r="F859" s="195" t="n"/>
    </row>
    <row r="860" ht="12.75" customHeight="1" s="324">
      <c r="A860" s="195" t="n"/>
      <c r="F860" s="195" t="n"/>
    </row>
    <row r="861" ht="12.75" customHeight="1" s="324">
      <c r="A861" s="195" t="n"/>
      <c r="F861" s="195" t="n"/>
    </row>
    <row r="862" ht="12.75" customHeight="1" s="324">
      <c r="A862" s="195" t="n"/>
      <c r="F862" s="195" t="n"/>
    </row>
    <row r="863" ht="12.75" customHeight="1" s="324">
      <c r="A863" s="195" t="n"/>
      <c r="F863" s="195" t="n"/>
    </row>
    <row r="864" ht="12.75" customHeight="1" s="324">
      <c r="A864" s="195" t="n"/>
      <c r="F864" s="195" t="n"/>
    </row>
    <row r="865" ht="12.75" customHeight="1" s="324">
      <c r="A865" s="195" t="n"/>
      <c r="F865" s="195" t="n"/>
    </row>
    <row r="866" ht="12.75" customHeight="1" s="324">
      <c r="A866" s="195" t="n"/>
      <c r="F866" s="195" t="n"/>
    </row>
    <row r="867" ht="12.75" customHeight="1" s="324">
      <c r="A867" s="195" t="n"/>
      <c r="F867" s="195" t="n"/>
    </row>
    <row r="868" ht="12.75" customHeight="1" s="324">
      <c r="A868" s="195" t="n"/>
      <c r="F868" s="195" t="n"/>
    </row>
    <row r="869" ht="12.75" customHeight="1" s="324">
      <c r="A869" s="195" t="n"/>
      <c r="F869" s="195" t="n"/>
    </row>
    <row r="870" ht="12.75" customHeight="1" s="324">
      <c r="A870" s="195" t="n"/>
      <c r="F870" s="195" t="n"/>
    </row>
    <row r="871" ht="12.75" customHeight="1" s="324">
      <c r="A871" s="195" t="n"/>
      <c r="F871" s="195" t="n"/>
    </row>
    <row r="872" ht="12.75" customHeight="1" s="324">
      <c r="A872" s="195" t="n"/>
      <c r="F872" s="195" t="n"/>
    </row>
    <row r="873" ht="12.75" customHeight="1" s="324">
      <c r="A873" s="195" t="n"/>
      <c r="F873" s="195" t="n"/>
    </row>
    <row r="874" ht="12.75" customHeight="1" s="324">
      <c r="A874" s="195" t="n"/>
      <c r="F874" s="195" t="n"/>
    </row>
    <row r="875" ht="12.75" customHeight="1" s="324">
      <c r="A875" s="195" t="n"/>
      <c r="F875" s="195" t="n"/>
    </row>
    <row r="876" ht="12.75" customHeight="1" s="324">
      <c r="A876" s="195" t="n"/>
      <c r="F876" s="195" t="n"/>
    </row>
    <row r="877" ht="12.75" customHeight="1" s="324">
      <c r="A877" s="195" t="n"/>
      <c r="F877" s="195" t="n"/>
    </row>
    <row r="878" ht="12.75" customHeight="1" s="324">
      <c r="A878" s="195" t="n"/>
      <c r="F878" s="195" t="n"/>
    </row>
    <row r="879" ht="12.75" customHeight="1" s="324">
      <c r="A879" s="195" t="n"/>
      <c r="F879" s="195" t="n"/>
    </row>
    <row r="880" ht="12.75" customHeight="1" s="324">
      <c r="A880" s="195" t="n"/>
      <c r="F880" s="195" t="n"/>
    </row>
    <row r="881" ht="12.75" customHeight="1" s="324">
      <c r="A881" s="195" t="n"/>
      <c r="F881" s="195" t="n"/>
    </row>
    <row r="882" ht="12.75" customHeight="1" s="324">
      <c r="A882" s="195" t="n"/>
      <c r="F882" s="195" t="n"/>
    </row>
    <row r="883" ht="12.75" customHeight="1" s="324">
      <c r="A883" s="195" t="n"/>
      <c r="F883" s="195" t="n"/>
    </row>
    <row r="884" ht="12.75" customHeight="1" s="324">
      <c r="A884" s="195" t="n"/>
      <c r="F884" s="195" t="n"/>
    </row>
    <row r="885" ht="12.75" customHeight="1" s="324">
      <c r="A885" s="195" t="n"/>
      <c r="F885" s="195" t="n"/>
    </row>
    <row r="886" ht="12.75" customHeight="1" s="324">
      <c r="A886" s="195" t="n"/>
      <c r="F886" s="195" t="n"/>
    </row>
    <row r="887" ht="12.75" customHeight="1" s="324">
      <c r="A887" s="195" t="n"/>
      <c r="F887" s="195" t="n"/>
    </row>
    <row r="888" ht="12.75" customHeight="1" s="324">
      <c r="A888" s="195" t="n"/>
      <c r="F888" s="195" t="n"/>
    </row>
    <row r="889" ht="12.75" customHeight="1" s="324">
      <c r="A889" s="195" t="n"/>
      <c r="F889" s="195" t="n"/>
    </row>
    <row r="890" ht="12.75" customHeight="1" s="324">
      <c r="A890" s="195" t="n"/>
      <c r="F890" s="195" t="n"/>
    </row>
    <row r="891" ht="12.75" customHeight="1" s="324">
      <c r="A891" s="195" t="n"/>
      <c r="F891" s="195" t="n"/>
    </row>
    <row r="892" ht="12.75" customHeight="1" s="324">
      <c r="A892" s="195" t="n"/>
      <c r="F892" s="195" t="n"/>
    </row>
    <row r="893" ht="12.75" customHeight="1" s="324">
      <c r="A893" s="195" t="n"/>
      <c r="F893" s="195" t="n"/>
    </row>
    <row r="894" ht="12.75" customHeight="1" s="324">
      <c r="A894" s="195" t="n"/>
      <c r="F894" s="195" t="n"/>
    </row>
    <row r="895" ht="12.75" customHeight="1" s="324">
      <c r="A895" s="195" t="n"/>
      <c r="F895" s="195" t="n"/>
    </row>
    <row r="896" ht="12.75" customHeight="1" s="324">
      <c r="A896" s="195" t="n"/>
      <c r="F896" s="195" t="n"/>
    </row>
    <row r="897" ht="12.75" customHeight="1" s="324">
      <c r="A897" s="195" t="n"/>
      <c r="F897" s="195" t="n"/>
    </row>
    <row r="898" ht="12.75" customHeight="1" s="324">
      <c r="A898" s="195" t="n"/>
      <c r="F898" s="195" t="n"/>
    </row>
    <row r="899" ht="12.75" customHeight="1" s="324">
      <c r="A899" s="195" t="n"/>
      <c r="F899" s="195" t="n"/>
    </row>
    <row r="900" ht="12.75" customHeight="1" s="324">
      <c r="A900" s="195" t="n"/>
      <c r="F900" s="195" t="n"/>
    </row>
    <row r="901" ht="12.75" customHeight="1" s="324">
      <c r="A901" s="195" t="n"/>
      <c r="F901" s="195" t="n"/>
    </row>
    <row r="902" ht="12.75" customHeight="1" s="324">
      <c r="A902" s="195" t="n"/>
      <c r="F902" s="195" t="n"/>
    </row>
    <row r="903" ht="12.75" customHeight="1" s="324">
      <c r="A903" s="195" t="n"/>
      <c r="F903" s="195" t="n"/>
    </row>
    <row r="904" ht="12.75" customHeight="1" s="324">
      <c r="A904" s="195" t="n"/>
      <c r="F904" s="195" t="n"/>
    </row>
    <row r="905" ht="12.75" customHeight="1" s="324">
      <c r="A905" s="195" t="n"/>
      <c r="F905" s="195" t="n"/>
    </row>
    <row r="906" ht="12.75" customHeight="1" s="324">
      <c r="A906" s="195" t="n"/>
      <c r="F906" s="195" t="n"/>
    </row>
    <row r="907" ht="12.75" customHeight="1" s="324">
      <c r="A907" s="195" t="n"/>
      <c r="F907" s="195" t="n"/>
    </row>
    <row r="908" ht="12.75" customHeight="1" s="324">
      <c r="A908" s="195" t="n"/>
      <c r="F908" s="195" t="n"/>
    </row>
    <row r="909" ht="12.75" customHeight="1" s="324">
      <c r="A909" s="195" t="n"/>
      <c r="F909" s="195" t="n"/>
    </row>
    <row r="910" ht="12.75" customHeight="1" s="324">
      <c r="A910" s="195" t="n"/>
      <c r="F910" s="195" t="n"/>
    </row>
    <row r="911" ht="12.75" customHeight="1" s="324">
      <c r="A911" s="195" t="n"/>
      <c r="F911" s="195" t="n"/>
    </row>
    <row r="912" ht="12.75" customHeight="1" s="324">
      <c r="A912" s="195" t="n"/>
      <c r="F912" s="195" t="n"/>
    </row>
    <row r="913" ht="12.75" customHeight="1" s="324">
      <c r="A913" s="195" t="n"/>
      <c r="F913" s="195" t="n"/>
    </row>
    <row r="914" ht="12.75" customHeight="1" s="324">
      <c r="A914" s="195" t="n"/>
      <c r="F914" s="195" t="n"/>
    </row>
    <row r="915" ht="12.75" customHeight="1" s="324">
      <c r="A915" s="195" t="n"/>
      <c r="F915" s="195" t="n"/>
    </row>
    <row r="916" ht="12.75" customHeight="1" s="324">
      <c r="A916" s="195" t="n"/>
      <c r="F916" s="195" t="n"/>
    </row>
    <row r="917" ht="12.75" customHeight="1" s="324">
      <c r="A917" s="195" t="n"/>
      <c r="F917" s="195" t="n"/>
    </row>
    <row r="918" ht="12.75" customHeight="1" s="324">
      <c r="A918" s="195" t="n"/>
      <c r="F918" s="195" t="n"/>
    </row>
    <row r="919" ht="12.75" customHeight="1" s="324">
      <c r="A919" s="195" t="n"/>
      <c r="F919" s="195" t="n"/>
    </row>
    <row r="920" ht="12.75" customHeight="1" s="324">
      <c r="A920" s="195" t="n"/>
      <c r="F920" s="195" t="n"/>
    </row>
    <row r="921" ht="12.75" customHeight="1" s="324">
      <c r="A921" s="195" t="n"/>
      <c r="F921" s="195" t="n"/>
    </row>
    <row r="922" ht="12.75" customHeight="1" s="324">
      <c r="A922" s="195" t="n"/>
      <c r="F922" s="195" t="n"/>
    </row>
    <row r="923" ht="12.75" customHeight="1" s="324">
      <c r="A923" s="195" t="n"/>
      <c r="F923" s="195" t="n"/>
    </row>
    <row r="924" ht="12.75" customHeight="1" s="324">
      <c r="A924" s="195" t="n"/>
      <c r="F924" s="195" t="n"/>
    </row>
    <row r="925" ht="12.75" customHeight="1" s="324">
      <c r="A925" s="195" t="n"/>
      <c r="F925" s="195" t="n"/>
    </row>
    <row r="926" ht="12.75" customHeight="1" s="324">
      <c r="A926" s="195" t="n"/>
      <c r="F926" s="195" t="n"/>
    </row>
    <row r="927" ht="12.75" customHeight="1" s="324">
      <c r="A927" s="195" t="n"/>
      <c r="F927" s="195" t="n"/>
    </row>
    <row r="928" ht="12.75" customHeight="1" s="324">
      <c r="A928" s="195" t="n"/>
      <c r="F928" s="195" t="n"/>
    </row>
    <row r="929" ht="12.75" customHeight="1" s="324">
      <c r="A929" s="195" t="n"/>
      <c r="F929" s="195" t="n"/>
    </row>
    <row r="930" ht="12.75" customHeight="1" s="324">
      <c r="A930" s="195" t="n"/>
      <c r="F930" s="195" t="n"/>
    </row>
    <row r="931" ht="12.75" customHeight="1" s="324">
      <c r="A931" s="195" t="n"/>
      <c r="F931" s="195" t="n"/>
    </row>
    <row r="932" ht="12.75" customHeight="1" s="324">
      <c r="A932" s="195" t="n"/>
      <c r="F932" s="195" t="n"/>
    </row>
    <row r="933" ht="12.75" customHeight="1" s="324">
      <c r="A933" s="195" t="n"/>
      <c r="F933" s="195" t="n"/>
    </row>
    <row r="934" ht="12.75" customHeight="1" s="324">
      <c r="A934" s="195" t="n"/>
      <c r="F934" s="195" t="n"/>
    </row>
    <row r="935" ht="12.75" customHeight="1" s="324">
      <c r="A935" s="195" t="n"/>
      <c r="F935" s="195" t="n"/>
    </row>
    <row r="936" ht="12.75" customHeight="1" s="324">
      <c r="A936" s="195" t="n"/>
      <c r="F936" s="195" t="n"/>
    </row>
    <row r="937" ht="12.75" customHeight="1" s="324">
      <c r="A937" s="195" t="n"/>
      <c r="F937" s="195" t="n"/>
    </row>
    <row r="938" ht="12.75" customHeight="1" s="324">
      <c r="A938" s="195" t="n"/>
      <c r="F938" s="195" t="n"/>
    </row>
    <row r="939" ht="12.75" customHeight="1" s="324">
      <c r="A939" s="195" t="n"/>
      <c r="F939" s="195" t="n"/>
    </row>
    <row r="940" ht="12.75" customHeight="1" s="324">
      <c r="A940" s="195" t="n"/>
      <c r="F940" s="195" t="n"/>
    </row>
    <row r="941" ht="12.75" customHeight="1" s="324">
      <c r="A941" s="195" t="n"/>
      <c r="F941" s="195" t="n"/>
    </row>
    <row r="942" ht="12.75" customHeight="1" s="324">
      <c r="A942" s="195" t="n"/>
      <c r="F942" s="195" t="n"/>
    </row>
    <row r="943" ht="12.75" customHeight="1" s="324">
      <c r="A943" s="195" t="n"/>
      <c r="F943" s="195" t="n"/>
    </row>
    <row r="944" ht="12.75" customHeight="1" s="324">
      <c r="A944" s="195" t="n"/>
      <c r="F944" s="195" t="n"/>
    </row>
    <row r="945" ht="12.75" customHeight="1" s="324">
      <c r="A945" s="195" t="n"/>
      <c r="F945" s="195" t="n"/>
    </row>
    <row r="946" ht="12.75" customHeight="1" s="324">
      <c r="A946" s="195" t="n"/>
      <c r="F946" s="195" t="n"/>
    </row>
    <row r="947" ht="12.75" customHeight="1" s="324">
      <c r="A947" s="195" t="n"/>
      <c r="F947" s="195" t="n"/>
    </row>
    <row r="948" ht="12.75" customHeight="1" s="324">
      <c r="A948" s="195" t="n"/>
      <c r="F948" s="195" t="n"/>
    </row>
    <row r="949" ht="12.75" customHeight="1" s="324">
      <c r="A949" s="195" t="n"/>
      <c r="F949" s="195" t="n"/>
    </row>
    <row r="950" ht="12.75" customHeight="1" s="324">
      <c r="A950" s="195" t="n"/>
      <c r="F950" s="195" t="n"/>
    </row>
    <row r="951" ht="12.75" customHeight="1" s="324">
      <c r="A951" s="195" t="n"/>
      <c r="F951" s="195" t="n"/>
    </row>
    <row r="952" ht="12.75" customHeight="1" s="324">
      <c r="A952" s="195" t="n"/>
      <c r="F952" s="195" t="n"/>
    </row>
    <row r="953" ht="12.75" customHeight="1" s="324">
      <c r="A953" s="195" t="n"/>
      <c r="F953" s="195" t="n"/>
    </row>
    <row r="954" ht="12.75" customHeight="1" s="324">
      <c r="A954" s="195" t="n"/>
      <c r="F954" s="195" t="n"/>
    </row>
    <row r="955" ht="12.75" customHeight="1" s="324">
      <c r="A955" s="195" t="n"/>
      <c r="F955" s="195" t="n"/>
    </row>
    <row r="956" ht="12.75" customHeight="1" s="324">
      <c r="A956" s="195" t="n"/>
      <c r="F956" s="195" t="n"/>
    </row>
    <row r="957" ht="12.75" customHeight="1" s="324">
      <c r="A957" s="195" t="n"/>
      <c r="F957" s="195" t="n"/>
    </row>
    <row r="958" ht="12.75" customHeight="1" s="324">
      <c r="A958" s="195" t="n"/>
      <c r="F958" s="195" t="n"/>
    </row>
    <row r="959" ht="12.75" customHeight="1" s="324">
      <c r="A959" s="195" t="n"/>
      <c r="F959" s="195" t="n"/>
    </row>
    <row r="960" ht="12.75" customHeight="1" s="324">
      <c r="A960" s="195" t="n"/>
      <c r="F960" s="195" t="n"/>
    </row>
    <row r="961" ht="12.75" customHeight="1" s="324">
      <c r="A961" s="195" t="n"/>
      <c r="F961" s="195" t="n"/>
    </row>
    <row r="962" ht="12.75" customHeight="1" s="324">
      <c r="A962" s="195" t="n"/>
      <c r="F962" s="195" t="n"/>
    </row>
    <row r="963" ht="12.75" customHeight="1" s="324">
      <c r="A963" s="195" t="n"/>
      <c r="F963" s="195" t="n"/>
    </row>
    <row r="964" ht="12.75" customHeight="1" s="324">
      <c r="A964" s="195" t="n"/>
      <c r="F964" s="195" t="n"/>
    </row>
    <row r="965" ht="12.75" customHeight="1" s="324">
      <c r="A965" s="195" t="n"/>
      <c r="F965" s="195" t="n"/>
    </row>
    <row r="966" ht="12.75" customHeight="1" s="324">
      <c r="A966" s="195" t="n"/>
      <c r="F966" s="195" t="n"/>
    </row>
    <row r="967" ht="12.75" customHeight="1" s="324">
      <c r="A967" s="195" t="n"/>
      <c r="F967" s="195" t="n"/>
    </row>
    <row r="968" ht="12.75" customHeight="1" s="324">
      <c r="A968" s="195" t="n"/>
      <c r="F968" s="195" t="n"/>
    </row>
    <row r="969" ht="12.75" customHeight="1" s="324">
      <c r="A969" s="195" t="n"/>
      <c r="F969" s="195" t="n"/>
    </row>
    <row r="970" ht="12.75" customHeight="1" s="324">
      <c r="A970" s="195" t="n"/>
      <c r="F970" s="195" t="n"/>
    </row>
    <row r="971" ht="12.75" customHeight="1" s="324">
      <c r="A971" s="195" t="n"/>
      <c r="F971" s="195" t="n"/>
    </row>
    <row r="972" ht="12.75" customHeight="1" s="324">
      <c r="A972" s="195" t="n"/>
      <c r="F972" s="195" t="n"/>
    </row>
    <row r="973" ht="12.75" customHeight="1" s="324">
      <c r="A973" s="195" t="n"/>
      <c r="F973" s="195" t="n"/>
    </row>
    <row r="974" ht="12.75" customHeight="1" s="324">
      <c r="A974" s="195" t="n"/>
      <c r="F974" s="195" t="n"/>
    </row>
    <row r="975" ht="12.75" customHeight="1" s="324">
      <c r="A975" s="195" t="n"/>
      <c r="F975" s="195" t="n"/>
    </row>
    <row r="976" ht="12.75" customHeight="1" s="324">
      <c r="A976" s="195" t="n"/>
      <c r="F976" s="195" t="n"/>
    </row>
    <row r="977" ht="12.75" customHeight="1" s="324">
      <c r="A977" s="195" t="n"/>
      <c r="F977" s="195" t="n"/>
    </row>
    <row r="978" ht="12.75" customHeight="1" s="324">
      <c r="A978" s="195" t="n"/>
      <c r="F978" s="195" t="n"/>
    </row>
    <row r="979" ht="12.75" customHeight="1" s="324">
      <c r="A979" s="195" t="n"/>
      <c r="F979" s="195" t="n"/>
    </row>
    <row r="980" ht="12.75" customHeight="1" s="324">
      <c r="A980" s="195" t="n"/>
      <c r="F980" s="195" t="n"/>
    </row>
    <row r="981" ht="12.75" customHeight="1" s="324">
      <c r="A981" s="195" t="n"/>
      <c r="F981" s="195" t="n"/>
    </row>
    <row r="982" ht="12.75" customHeight="1" s="324">
      <c r="A982" s="195" t="n"/>
      <c r="F982" s="195" t="n"/>
    </row>
    <row r="983" ht="12.75" customHeight="1" s="324">
      <c r="A983" s="195" t="n"/>
      <c r="F983" s="195" t="n"/>
    </row>
    <row r="984" ht="12.75" customHeight="1" s="324">
      <c r="A984" s="195" t="n"/>
      <c r="F984" s="195" t="n"/>
    </row>
    <row r="985" ht="12.75" customHeight="1" s="324">
      <c r="A985" s="195" t="n"/>
      <c r="F985" s="195" t="n"/>
    </row>
    <row r="986" ht="12.75" customHeight="1" s="324">
      <c r="A986" s="195" t="n"/>
      <c r="F986" s="195" t="n"/>
    </row>
    <row r="987" ht="12.75" customHeight="1" s="324">
      <c r="A987" s="195" t="n"/>
      <c r="F987" s="195" t="n"/>
    </row>
    <row r="988" ht="12.75" customHeight="1" s="324">
      <c r="A988" s="195" t="n"/>
      <c r="F988" s="195" t="n"/>
    </row>
    <row r="989" ht="12.75" customHeight="1" s="324">
      <c r="A989" s="195" t="n"/>
      <c r="F989" s="195" t="n"/>
    </row>
    <row r="990" ht="12.75" customHeight="1" s="324">
      <c r="A990" s="195" t="n"/>
      <c r="F990" s="195" t="n"/>
    </row>
    <row r="991" ht="12.75" customHeight="1" s="324">
      <c r="A991" s="195" t="n"/>
      <c r="F991" s="195" t="n"/>
    </row>
    <row r="992" ht="12.75" customHeight="1" s="324">
      <c r="A992" s="195" t="n"/>
      <c r="F992" s="195" t="n"/>
    </row>
    <row r="993" ht="12.75" customHeight="1" s="324">
      <c r="A993" s="195" t="n"/>
      <c r="F993" s="195" t="n"/>
    </row>
    <row r="994" ht="12.75" customHeight="1" s="324">
      <c r="A994" s="195" t="n"/>
      <c r="F994" s="195" t="n"/>
    </row>
    <row r="995" ht="12.75" customHeight="1" s="324">
      <c r="A995" s="195" t="n"/>
      <c r="F995" s="195" t="n"/>
    </row>
    <row r="996" ht="12.75" customHeight="1" s="324">
      <c r="A996" s="195" t="n"/>
      <c r="F996" s="195" t="n"/>
    </row>
    <row r="997" ht="12.75" customHeight="1" s="324">
      <c r="A997" s="195" t="n"/>
      <c r="F997" s="195" t="n"/>
    </row>
    <row r="998" ht="12.75" customHeight="1" s="324">
      <c r="A998" s="195" t="n"/>
      <c r="F998" s="195" t="n"/>
    </row>
    <row r="999" ht="12.75" customHeight="1" s="324">
      <c r="A999" s="195" t="n"/>
      <c r="F999" s="195" t="n"/>
    </row>
    <row r="1000" ht="12.75" customHeight="1" s="324">
      <c r="A1000" s="195" t="n"/>
      <c r="F1000" s="195" t="n"/>
    </row>
  </sheetData>
  <hyperlinks>
    <hyperlink ref="A7" r:id="rId1"/>
    <hyperlink ref="A22" r:id="rId2"/>
    <hyperlink ref="A32" r:id="rId3"/>
    <hyperlink ref="A76" r:id="rId4"/>
    <hyperlink ref="A80" r:id="rId5"/>
    <hyperlink ref="A87" r:id="rId6"/>
    <hyperlink ref="A92" r:id="rId7"/>
    <hyperlink ref="A108" r:id="rId8"/>
    <hyperlink ref="A133" r:id="rId9"/>
  </hyperlink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4.xml><?xml version="1.0" encoding="utf-8"?>
<worksheet xmlns:r="http://schemas.openxmlformats.org/officeDocument/2006/relationships" xmlns="http://schemas.openxmlformats.org/spreadsheetml/2006/main">
  <sheetPr codeName="Sheet42">
    <tabColor rgb="FFD9E6E0"/>
    <outlinePr summaryBelow="1" summaryRight="1"/>
    <pageSetUpPr/>
  </sheetPr>
  <dimension ref="A1:Z1000"/>
  <sheetViews>
    <sheetView workbookViewId="0">
      <selection activeCell="A1" sqref="A1"/>
    </sheetView>
  </sheetViews>
  <sheetFormatPr baseColWidth="8" defaultColWidth="12.63" defaultRowHeight="15" customHeight="1"/>
  <cols>
    <col width="39.5" customWidth="1" style="324" min="1" max="1"/>
    <col width="17.5" customWidth="1" style="324" min="2" max="5"/>
    <col width="56.5" customWidth="1" style="324" min="6" max="6"/>
    <col width="17.5" customWidth="1" style="324" min="7" max="19"/>
    <col width="8.630000000000001" customWidth="1" style="324" min="20" max="26"/>
  </cols>
  <sheetData>
    <row r="1" ht="36.75" customHeight="1" s="324">
      <c r="A1" s="195" t="inlineStr">
        <is>
          <t>Source list for emission factors found in academic studies</t>
        </is>
      </c>
      <c r="B1" s="195" t="n"/>
      <c r="C1" s="195">
        <f>C4*20</f>
        <v/>
      </c>
      <c r="D1" s="195" t="n"/>
      <c r="E1" s="195" t="n"/>
      <c r="F1" s="195" t="n"/>
      <c r="G1" s="195" t="n"/>
      <c r="H1" s="195" t="n"/>
      <c r="I1" s="195" t="n"/>
      <c r="J1" s="195" t="n"/>
      <c r="K1" s="195" t="n"/>
      <c r="L1" s="195" t="n"/>
      <c r="M1" s="195" t="n"/>
      <c r="N1" s="195" t="n"/>
      <c r="O1" s="195" t="n"/>
      <c r="P1" s="195" t="n"/>
      <c r="Q1" s="195" t="n"/>
      <c r="R1" s="195" t="n"/>
      <c r="S1" s="195" t="n"/>
      <c r="T1" s="195" t="n"/>
      <c r="U1" s="195" t="n"/>
      <c r="V1" s="195" t="n"/>
      <c r="W1" s="195" t="n"/>
      <c r="X1" s="195" t="n"/>
      <c r="Y1" s="195" t="n"/>
      <c r="Z1" s="195" t="n"/>
    </row>
    <row r="2" ht="29.25" customHeight="1" s="324">
      <c r="A2" s="273" t="inlineStr">
        <is>
          <t>Link</t>
        </is>
      </c>
      <c r="B2" s="274" t="inlineStr">
        <is>
          <t>Unit</t>
        </is>
      </c>
      <c r="C2" s="274" t="inlineStr">
        <is>
          <t>Mangrove</t>
        </is>
      </c>
      <c r="D2" s="274" t="inlineStr">
        <is>
          <t>Seagrass</t>
        </is>
      </c>
      <c r="E2" s="274" t="inlineStr">
        <is>
          <t>Salt marsh</t>
        </is>
      </c>
      <c r="F2" s="275" t="inlineStr">
        <is>
          <t>Note</t>
        </is>
      </c>
    </row>
    <row r="3" ht="12.75" customHeight="1" s="324">
      <c r="A3" s="85" t="inlineStr">
        <is>
          <t>Lovelock, 2017</t>
        </is>
      </c>
      <c r="B3" s="195" t="n"/>
      <c r="C3" s="195" t="n"/>
      <c r="D3" s="195" t="n"/>
      <c r="E3" s="195" t="n"/>
      <c r="F3" s="245" t="inlineStr">
        <is>
          <t>Chosen due to conservative estimate, traceable methodology with all three ecosystem emissions factors from one study. Link below to data table</t>
        </is>
      </c>
      <c r="G3" s="195" t="n"/>
      <c r="H3" s="195" t="n"/>
      <c r="I3" s="195" t="n"/>
      <c r="J3" s="195" t="n"/>
      <c r="K3" s="195" t="n"/>
      <c r="M3" s="195" t="n"/>
      <c r="N3" s="195" t="n"/>
      <c r="O3" s="195" t="n"/>
      <c r="P3" s="195" t="n"/>
      <c r="Q3" s="195" t="n"/>
      <c r="R3" s="195" t="n"/>
      <c r="S3" s="195" t="n"/>
      <c r="T3" s="195" t="n"/>
      <c r="U3" s="195" t="n"/>
      <c r="V3" s="195" t="n"/>
      <c r="W3" s="195" t="n"/>
      <c r="X3" s="195" t="n"/>
      <c r="Y3" s="195" t="n"/>
      <c r="Z3" s="195" t="n"/>
    </row>
    <row r="4" ht="12.75" customHeight="1" s="324">
      <c r="A4" s="248" t="inlineStr">
        <is>
          <t>https://www.frontiersin.org/articles/10.3389/fmars.2017.00143/full</t>
        </is>
      </c>
      <c r="B4" s="195" t="inlineStr">
        <is>
          <t>tCO2/ha/yr</t>
        </is>
      </c>
      <c r="C4" s="188" t="n">
        <v>27.2</v>
      </c>
      <c r="D4" s="188" t="n">
        <v>3.39</v>
      </c>
      <c r="E4" s="188" t="n">
        <v>10.1</v>
      </c>
      <c r="F4" s="276" t="inlineStr">
        <is>
          <t>https://www.frontiersin.org/files/Articles/246353/fmars-04-00143-HTML/image_m/fmars-04-00143-t002.jpg</t>
        </is>
      </c>
      <c r="G4" s="195" t="n"/>
      <c r="H4" s="195" t="n"/>
      <c r="I4" s="195" t="n"/>
      <c r="J4" s="195" t="n"/>
      <c r="K4" s="195" t="n"/>
      <c r="M4" s="195" t="n"/>
      <c r="N4" s="195" t="n"/>
      <c r="O4" s="195" t="n"/>
      <c r="P4" s="195" t="n"/>
      <c r="Q4" s="195" t="n"/>
      <c r="R4" s="195" t="n"/>
      <c r="S4" s="195" t="n"/>
      <c r="T4" s="195" t="n"/>
      <c r="U4" s="195" t="n"/>
      <c r="V4" s="195" t="n"/>
      <c r="W4" s="195" t="n"/>
      <c r="X4" s="195" t="n"/>
      <c r="Y4" s="195" t="n"/>
      <c r="Z4" s="195" t="n"/>
    </row>
    <row r="5" ht="12.75" customHeight="1" s="324">
      <c r="A5" s="95" t="n"/>
      <c r="B5" s="96" t="n"/>
      <c r="C5" s="96" t="n"/>
      <c r="D5" s="96" t="n"/>
      <c r="E5" s="96" t="n"/>
      <c r="F5" s="244" t="n"/>
      <c r="G5" s="195" t="n"/>
      <c r="H5" s="195" t="n"/>
      <c r="I5" s="195" t="n"/>
      <c r="J5" s="195" t="n"/>
      <c r="K5" s="195" t="n"/>
      <c r="L5" s="195" t="n"/>
      <c r="M5" s="195" t="n"/>
      <c r="N5" s="195" t="n"/>
      <c r="O5" s="195" t="n"/>
      <c r="P5" s="195" t="n"/>
      <c r="Q5" s="195" t="n"/>
      <c r="R5" s="195" t="n"/>
      <c r="S5" s="195" t="n"/>
      <c r="T5" s="195" t="n"/>
      <c r="U5" s="195" t="n"/>
      <c r="V5" s="195" t="n"/>
      <c r="W5" s="195" t="n"/>
      <c r="X5" s="195" t="n"/>
      <c r="Y5" s="195" t="n"/>
      <c r="Z5" s="195" t="n"/>
    </row>
    <row r="6" ht="12.75" customHeight="1" s="324">
      <c r="A6" s="85" t="inlineStr">
        <is>
          <t>The Blue Carbon Initiative</t>
        </is>
      </c>
      <c r="B6" s="195" t="n"/>
      <c r="C6" s="195" t="n"/>
      <c r="D6" s="195" t="n"/>
      <c r="E6" s="195" t="n"/>
      <c r="F6" s="245" t="n"/>
      <c r="G6" s="195" t="n"/>
      <c r="H6" s="195" t="n"/>
      <c r="I6" s="195" t="n"/>
      <c r="J6" s="195" t="n"/>
      <c r="K6" s="195" t="n"/>
      <c r="L6" s="195" t="n"/>
      <c r="M6" s="195" t="n"/>
      <c r="N6" s="195" t="n"/>
      <c r="O6" s="195" t="n"/>
      <c r="P6" s="195" t="n"/>
      <c r="Q6" s="195" t="n"/>
      <c r="R6" s="195" t="n"/>
      <c r="S6" s="195" t="n"/>
      <c r="T6" s="195" t="n"/>
      <c r="U6" s="195" t="n"/>
      <c r="V6" s="195" t="n"/>
      <c r="W6" s="195" t="n"/>
      <c r="X6" s="195" t="n"/>
      <c r="Y6" s="195" t="n"/>
      <c r="Z6" s="195" t="n"/>
    </row>
    <row r="7" ht="12.75" customHeight="1" s="324">
      <c r="A7" s="248" t="inlineStr">
        <is>
          <t>link</t>
        </is>
      </c>
      <c r="B7" s="195" t="inlineStr">
        <is>
          <t>carbon stock Mg/ha</t>
        </is>
      </c>
      <c r="C7" s="195" t="n">
        <v>386</v>
      </c>
      <c r="D7" s="195" t="n">
        <v>108</v>
      </c>
      <c r="E7" s="195" t="n">
        <v>255</v>
      </c>
      <c r="F7" s="245" t="inlineStr">
        <is>
          <t>carbon stock averages from the Blue Carbon Initiative, can be extrapolated for rough estimates of EF</t>
        </is>
      </c>
      <c r="G7" s="195" t="n"/>
      <c r="H7" s="195" t="n"/>
      <c r="I7" s="195" t="n"/>
      <c r="J7" s="195" t="n"/>
      <c r="K7" s="195" t="n"/>
      <c r="L7" s="195" t="n"/>
      <c r="M7" s="195" t="n"/>
      <c r="N7" s="195" t="n"/>
      <c r="O7" s="195" t="n"/>
      <c r="P7" s="195" t="n"/>
      <c r="Q7" s="195" t="n"/>
      <c r="R7" s="195" t="n"/>
      <c r="S7" s="195" t="n"/>
      <c r="T7" s="195" t="n"/>
      <c r="U7" s="195" t="n"/>
      <c r="V7" s="195" t="n"/>
      <c r="W7" s="195" t="n"/>
      <c r="X7" s="195" t="n"/>
      <c r="Y7" s="195" t="n"/>
      <c r="Z7" s="195" t="n"/>
    </row>
    <row r="8" ht="12.75" customHeight="1" s="324">
      <c r="A8" s="99" t="n"/>
      <c r="B8" s="195" t="inlineStr">
        <is>
          <t>CO2e/ha</t>
        </is>
      </c>
      <c r="C8" s="195" t="n">
        <v>1415</v>
      </c>
      <c r="D8" s="195" t="n">
        <v>396</v>
      </c>
      <c r="E8" s="195" t="n">
        <v>935</v>
      </c>
      <c r="F8" s="245" t="n"/>
      <c r="G8" s="195" t="n"/>
      <c r="H8" s="195" t="n"/>
      <c r="I8" s="195" t="n"/>
      <c r="J8" s="195" t="n"/>
      <c r="K8" s="195" t="n"/>
      <c r="L8" s="195" t="n"/>
      <c r="M8" s="195" t="n"/>
      <c r="N8" s="195" t="n"/>
      <c r="O8" s="195" t="n"/>
      <c r="P8" s="195" t="n"/>
      <c r="Q8" s="195" t="n"/>
      <c r="R8" s="195" t="n"/>
      <c r="S8" s="195" t="n"/>
      <c r="T8" s="195" t="n"/>
      <c r="U8" s="195" t="n"/>
      <c r="V8" s="195" t="n"/>
      <c r="W8" s="195" t="n"/>
      <c r="X8" s="195" t="n"/>
      <c r="Y8" s="195" t="n"/>
      <c r="Z8" s="195" t="n"/>
    </row>
    <row r="9" ht="12.75" customHeight="1" s="324">
      <c r="A9" s="99" t="n"/>
      <c r="B9" s="195" t="inlineStr">
        <is>
          <t>EF</t>
        </is>
      </c>
      <c r="C9" s="195">
        <f>C8*0.04</f>
        <v/>
      </c>
      <c r="D9" s="195">
        <f>D8*0.04</f>
        <v/>
      </c>
      <c r="E9" s="195">
        <f>E8*0.04</f>
        <v/>
      </c>
      <c r="F9" s="245" t="inlineStr">
        <is>
          <t>assumes EF is 4% of living carbon stock from simplified Lovelock methodology</t>
        </is>
      </c>
      <c r="G9" s="195" t="n"/>
      <c r="H9" s="195" t="n"/>
      <c r="I9" s="195" t="n"/>
      <c r="J9" s="195" t="n"/>
      <c r="K9" s="195" t="n"/>
      <c r="L9" s="195" t="n"/>
      <c r="M9" s="195" t="n"/>
      <c r="N9" s="195" t="n"/>
      <c r="O9" s="195" t="n"/>
      <c r="P9" s="195" t="n"/>
      <c r="Q9" s="195" t="n"/>
      <c r="R9" s="195" t="n"/>
      <c r="S9" s="195" t="n"/>
      <c r="T9" s="195" t="n"/>
      <c r="U9" s="195" t="n"/>
      <c r="V9" s="195" t="n"/>
      <c r="W9" s="195" t="n"/>
      <c r="X9" s="195" t="n"/>
      <c r="Y9" s="195" t="n"/>
      <c r="Z9" s="195" t="n"/>
    </row>
    <row r="10" ht="12.75" customHeight="1" s="324">
      <c r="A10" s="103" t="n"/>
      <c r="B10" s="104" t="n"/>
      <c r="C10" s="104" t="n"/>
      <c r="D10" s="104" t="n"/>
      <c r="E10" s="104" t="n"/>
      <c r="F10" s="257" t="n"/>
      <c r="G10" s="195" t="n"/>
      <c r="H10" s="195" t="n"/>
      <c r="I10" s="195" t="n"/>
      <c r="J10" s="195" t="n"/>
      <c r="K10" s="195" t="n"/>
      <c r="L10" s="195" t="n"/>
      <c r="M10" s="195" t="n"/>
      <c r="N10" s="195" t="n"/>
      <c r="O10" s="195" t="n"/>
      <c r="P10" s="195" t="n"/>
      <c r="Q10" s="195" t="n"/>
      <c r="R10" s="195" t="n"/>
      <c r="S10" s="195" t="n"/>
      <c r="T10" s="195" t="n"/>
      <c r="U10" s="195" t="n"/>
      <c r="V10" s="195" t="n"/>
      <c r="W10" s="195" t="n"/>
      <c r="X10" s="195" t="n"/>
      <c r="Y10" s="195" t="n"/>
      <c r="Z10" s="195" t="n"/>
    </row>
    <row r="11" ht="12.75" customHeight="1" s="324">
      <c r="A11" s="85" t="inlineStr">
        <is>
          <t>Arifanti, 2021</t>
        </is>
      </c>
      <c r="B11" s="195" t="n"/>
      <c r="C11" s="195" t="n"/>
      <c r="D11" s="195" t="n"/>
      <c r="E11" s="195" t="n"/>
      <c r="F11" s="245" t="n"/>
      <c r="G11" s="195" t="n"/>
      <c r="H11" s="195" t="n"/>
      <c r="I11" s="195" t="n"/>
      <c r="J11" s="195" t="n"/>
      <c r="K11" s="195" t="n"/>
      <c r="L11" s="195" t="n"/>
      <c r="M11" s="195" t="n"/>
      <c r="N11" s="195" t="n"/>
      <c r="O11" s="195" t="n"/>
      <c r="P11" s="195" t="n"/>
      <c r="Q11" s="195" t="n"/>
      <c r="R11" s="195" t="n"/>
      <c r="S11" s="195" t="n"/>
      <c r="T11" s="195" t="n"/>
      <c r="U11" s="195" t="n"/>
      <c r="V11" s="195" t="n"/>
      <c r="W11" s="195" t="n"/>
      <c r="X11" s="195" t="n"/>
      <c r="Y11" s="195" t="n"/>
      <c r="Z11" s="195" t="n"/>
    </row>
    <row r="12" ht="12.75" customHeight="1" s="324">
      <c r="A12" s="248" t="inlineStr">
        <is>
          <t>indonesia emission factors</t>
        </is>
      </c>
      <c r="B12" s="195" t="n"/>
      <c r="C12" s="195" t="n"/>
      <c r="D12" s="195" t="n"/>
      <c r="E12" s="195" t="n"/>
      <c r="F12" s="245" t="inlineStr">
        <is>
          <t>Region specific EFs. Meaningfully higher than the above averages, could be true due to higher carbon density in Indonesian mangroves</t>
        </is>
      </c>
      <c r="G12" s="195" t="n"/>
      <c r="H12" s="195" t="n"/>
      <c r="I12" s="195" t="n"/>
      <c r="J12" s="195" t="n"/>
      <c r="K12" s="195" t="n"/>
      <c r="L12" s="195" t="n"/>
      <c r="M12" s="195" t="n"/>
      <c r="N12" s="195" t="n"/>
      <c r="O12" s="195" t="n"/>
      <c r="P12" s="195" t="n"/>
      <c r="Q12" s="195" t="n"/>
      <c r="R12" s="195" t="n"/>
      <c r="S12" s="195" t="n"/>
      <c r="T12" s="195" t="n"/>
      <c r="U12" s="195" t="n"/>
      <c r="V12" s="195" t="n"/>
      <c r="W12" s="195" t="n"/>
      <c r="X12" s="195" t="n"/>
      <c r="Y12" s="195" t="n"/>
      <c r="Z12" s="195" t="n"/>
    </row>
    <row r="13" ht="12.75" customHeight="1" s="324">
      <c r="A13" s="248" t="inlineStr">
        <is>
          <t>indonesia mangrove emission factor</t>
        </is>
      </c>
      <c r="B13" s="195" t="inlineStr">
        <is>
          <t>tCO2/ha/yr</t>
        </is>
      </c>
      <c r="C13" s="195" t="n">
        <v>120</v>
      </c>
      <c r="D13" s="195" t="n"/>
      <c r="E13" s="195" t="n"/>
      <c r="F13" s="245" t="inlineStr">
        <is>
          <t>Indonesia mangoes conversion EF over 16 years</t>
        </is>
      </c>
      <c r="G13" s="195" t="n"/>
      <c r="H13" s="195" t="n"/>
      <c r="I13" s="195" t="n"/>
      <c r="J13" s="195" t="n"/>
      <c r="K13" s="195" t="n"/>
      <c r="L13" s="195" t="n"/>
      <c r="M13" s="195" t="n"/>
      <c r="N13" s="195" t="n"/>
      <c r="O13" s="195" t="n"/>
      <c r="P13" s="195" t="n"/>
      <c r="Q13" s="195" t="n"/>
      <c r="R13" s="195" t="n"/>
      <c r="S13" s="195" t="n"/>
      <c r="T13" s="195" t="n"/>
      <c r="U13" s="195" t="n"/>
      <c r="V13" s="195" t="n"/>
      <c r="W13" s="195" t="n"/>
      <c r="X13" s="195" t="n"/>
      <c r="Y13" s="195" t="n"/>
      <c r="Z13" s="195" t="n"/>
    </row>
    <row r="14" ht="12.75" customHeight="1" s="324">
      <c r="A14" s="99" t="n"/>
      <c r="B14" s="195" t="n"/>
      <c r="C14" s="195" t="n"/>
      <c r="D14" s="195" t="n"/>
      <c r="E14" s="195" t="n"/>
      <c r="F14" s="245" t="n"/>
      <c r="G14" s="195" t="n"/>
      <c r="H14" s="195" t="n"/>
      <c r="I14" s="195" t="n"/>
      <c r="J14" s="195" t="n"/>
      <c r="K14" s="195" t="n"/>
      <c r="L14" s="195" t="n"/>
      <c r="M14" s="195" t="n"/>
      <c r="N14" s="195" t="n"/>
      <c r="O14" s="195" t="n"/>
      <c r="P14" s="195" t="n"/>
      <c r="Q14" s="195" t="n"/>
      <c r="R14" s="195" t="n"/>
      <c r="S14" s="195" t="n"/>
      <c r="T14" s="195" t="n"/>
      <c r="U14" s="195" t="n"/>
      <c r="V14" s="195" t="n"/>
      <c r="W14" s="195" t="n"/>
      <c r="X14" s="195" t="n"/>
      <c r="Y14" s="195" t="n"/>
      <c r="Z14" s="195" t="n"/>
    </row>
    <row r="15" ht="12.75" customHeight="1" s="324">
      <c r="A15" s="112" t="inlineStr">
        <is>
          <t>Wahyudi, 2021</t>
        </is>
      </c>
      <c r="B15" s="96" t="n"/>
      <c r="C15" s="96" t="n"/>
      <c r="D15" s="96" t="n"/>
      <c r="E15" s="96" t="n"/>
      <c r="F15" s="244" t="n"/>
      <c r="G15" s="195" t="n"/>
      <c r="H15" s="195" t="n"/>
      <c r="I15" s="195" t="n"/>
      <c r="J15" s="195" t="n"/>
      <c r="K15" s="195" t="n"/>
      <c r="L15" s="195" t="n"/>
      <c r="M15" s="195" t="n"/>
      <c r="N15" s="195" t="n"/>
      <c r="O15" s="195" t="n"/>
      <c r="P15" s="195" t="n"/>
      <c r="Q15" s="195" t="n"/>
      <c r="R15" s="195" t="n"/>
      <c r="S15" s="195" t="n"/>
      <c r="T15" s="195" t="n"/>
      <c r="U15" s="195" t="n"/>
      <c r="V15" s="195" t="n"/>
      <c r="W15" s="195" t="n"/>
      <c r="X15" s="195" t="n"/>
      <c r="Y15" s="195" t="n"/>
      <c r="Z15" s="195" t="n"/>
    </row>
    <row r="16" ht="12.75" customHeight="1" s="324">
      <c r="A16" s="248" t="inlineStr">
        <is>
          <t>indonesia seagrass emission factor</t>
        </is>
      </c>
      <c r="B16" s="195" t="inlineStr">
        <is>
          <t>tC/ha/yr</t>
        </is>
      </c>
      <c r="C16" s="195" t="n"/>
      <c r="D16" s="195" t="inlineStr">
        <is>
          <t>0.55-1.09</t>
        </is>
      </c>
      <c r="E16" s="195" t="n"/>
      <c r="F16" s="245" t="inlineStr">
        <is>
          <t>Indonesia specific EF ranges</t>
        </is>
      </c>
      <c r="G16" s="195" t="n"/>
      <c r="H16" s="195" t="n"/>
      <c r="I16" s="195" t="n"/>
      <c r="J16" s="195" t="n"/>
      <c r="K16" s="195" t="n"/>
      <c r="L16" s="195" t="n"/>
      <c r="M16" s="195" t="n"/>
      <c r="N16" s="195" t="n"/>
      <c r="O16" s="195" t="n"/>
      <c r="P16" s="195" t="n"/>
      <c r="Q16" s="195" t="n"/>
      <c r="R16" s="195" t="n"/>
      <c r="S16" s="195" t="n"/>
      <c r="T16" s="195" t="n"/>
      <c r="U16" s="195" t="n"/>
      <c r="V16" s="195" t="n"/>
      <c r="W16" s="195" t="n"/>
      <c r="X16" s="195" t="n"/>
      <c r="Y16" s="195" t="n"/>
      <c r="Z16" s="195" t="n"/>
    </row>
    <row r="17" ht="12.75" customHeight="1" s="324">
      <c r="A17" s="99" t="n"/>
      <c r="B17" s="195" t="inlineStr">
        <is>
          <t>tCO2/ha/yr</t>
        </is>
      </c>
      <c r="C17" s="195" t="n"/>
      <c r="D17" s="195" t="n">
        <v>0.463</v>
      </c>
      <c r="E17" s="195" t="n"/>
      <c r="F17" s="245" t="n"/>
      <c r="G17" s="195" t="n"/>
      <c r="H17" s="195" t="n"/>
      <c r="I17" s="195" t="n"/>
      <c r="J17" s="195" t="n"/>
      <c r="K17" s="195" t="n"/>
      <c r="L17" s="195" t="n"/>
      <c r="M17" s="195" t="n"/>
      <c r="N17" s="195" t="n"/>
      <c r="O17" s="195" t="n"/>
      <c r="P17" s="195" t="n"/>
      <c r="Q17" s="195" t="n"/>
      <c r="R17" s="195" t="n"/>
      <c r="S17" s="195" t="n"/>
      <c r="T17" s="195" t="n"/>
      <c r="U17" s="195" t="n"/>
      <c r="V17" s="195" t="n"/>
      <c r="W17" s="195" t="n"/>
      <c r="X17" s="195" t="n"/>
      <c r="Y17" s="195" t="n"/>
      <c r="Z17" s="195" t="n"/>
    </row>
    <row r="18" ht="12.75" customHeight="1" s="324">
      <c r="A18" s="103" t="n"/>
      <c r="B18" s="104" t="n"/>
      <c r="C18" s="104" t="n"/>
      <c r="D18" s="104" t="n"/>
      <c r="E18" s="104" t="n"/>
      <c r="F18" s="257" t="n"/>
      <c r="G18" s="195" t="n"/>
      <c r="H18" s="195" t="n"/>
      <c r="I18" s="195" t="n"/>
      <c r="J18" s="195" t="n"/>
      <c r="K18" s="195" t="n"/>
      <c r="L18" s="195" t="n"/>
      <c r="M18" s="195" t="n"/>
      <c r="N18" s="195" t="n"/>
      <c r="O18" s="195" t="n"/>
      <c r="P18" s="195" t="n"/>
      <c r="Q18" s="195" t="n"/>
      <c r="R18" s="195" t="n"/>
      <c r="S18" s="195" t="n"/>
      <c r="T18" s="195" t="n"/>
      <c r="U18" s="195" t="n"/>
      <c r="V18" s="195" t="n"/>
      <c r="W18" s="195" t="n"/>
      <c r="X18" s="195" t="n"/>
      <c r="Y18" s="195" t="n"/>
      <c r="Z18" s="195" t="n"/>
    </row>
    <row r="19" ht="12.75" customHeight="1" s="324">
      <c r="A19" s="85" t="inlineStr">
        <is>
          <t>Other sources of standing carbon stock</t>
        </is>
      </c>
      <c r="B19" s="195" t="n"/>
      <c r="C19" s="197" t="n">
        <v>1087</v>
      </c>
      <c r="D19" s="197" t="n">
        <v>1023</v>
      </c>
      <c r="E19" s="195" t="n">
        <v>2.52</v>
      </c>
      <c r="F19" s="245" t="n"/>
      <c r="G19" s="195" t="n"/>
      <c r="H19" s="195" t="n"/>
      <c r="I19" s="195" t="n"/>
      <c r="J19" s="195" t="n"/>
      <c r="K19" s="195" t="n"/>
      <c r="L19" s="195" t="n"/>
      <c r="M19" s="195" t="n"/>
      <c r="N19" s="195" t="n"/>
      <c r="O19" s="195" t="n"/>
      <c r="P19" s="195" t="n"/>
      <c r="Q19" s="195" t="n"/>
      <c r="R19" s="195" t="n"/>
      <c r="S19" s="195" t="n"/>
      <c r="T19" s="195" t="n"/>
      <c r="U19" s="195" t="n"/>
      <c r="V19" s="195" t="n"/>
      <c r="W19" s="195" t="n"/>
      <c r="X19" s="195" t="n"/>
      <c r="Y19" s="195" t="n"/>
      <c r="Z19" s="195" t="n"/>
    </row>
    <row r="20" ht="12.75" customHeight="1" s="324">
      <c r="A20" s="99" t="n"/>
      <c r="B20" s="195" t="inlineStr">
        <is>
          <t>convert to CO2e</t>
        </is>
      </c>
      <c r="C20" s="195">
        <f>C19*3.6666</f>
        <v/>
      </c>
      <c r="D20" s="195">
        <f>D19*3.6666</f>
        <v/>
      </c>
      <c r="E20" s="195">
        <f>E19*3.6666</f>
        <v/>
      </c>
      <c r="F20" s="245" t="n"/>
      <c r="G20" s="195" t="n"/>
      <c r="H20" s="195" t="n"/>
      <c r="I20" s="195" t="n"/>
      <c r="J20" s="195" t="n"/>
      <c r="K20" s="195" t="n"/>
      <c r="L20" s="195" t="n"/>
      <c r="M20" s="195" t="n"/>
      <c r="N20" s="195" t="n"/>
      <c r="O20" s="195" t="n"/>
      <c r="P20" s="195" t="n"/>
      <c r="Q20" s="195" t="n"/>
      <c r="R20" s="195" t="n"/>
      <c r="S20" s="195" t="n"/>
      <c r="T20" s="195" t="n"/>
      <c r="U20" s="195" t="n"/>
      <c r="V20" s="195" t="n"/>
      <c r="W20" s="195" t="n"/>
      <c r="X20" s="195" t="n"/>
      <c r="Y20" s="195" t="n"/>
      <c r="Z20" s="195" t="n"/>
    </row>
    <row r="21" ht="12.75" customHeight="1" s="324">
      <c r="A21" s="103" t="n"/>
      <c r="B21" s="104" t="inlineStr">
        <is>
          <t>EF (4% according to IPCC / lovelock)</t>
        </is>
      </c>
      <c r="C21" s="104">
        <f>C20*0.04</f>
        <v/>
      </c>
      <c r="D21" s="104">
        <f>D20*0.04</f>
        <v/>
      </c>
      <c r="E21" s="104">
        <f>E20*0.04</f>
        <v/>
      </c>
      <c r="F21" s="257" t="n"/>
      <c r="G21" s="195" t="n"/>
      <c r="H21" s="195" t="n"/>
      <c r="I21" s="195" t="n"/>
      <c r="J21" s="195" t="n"/>
      <c r="K21" s="195" t="n"/>
      <c r="L21" s="195" t="n"/>
      <c r="M21" s="195" t="n"/>
      <c r="N21" s="195" t="n"/>
      <c r="O21" s="195" t="n"/>
      <c r="P21" s="195" t="n"/>
      <c r="Q21" s="195" t="n"/>
      <c r="R21" s="195" t="n"/>
      <c r="S21" s="195" t="n"/>
      <c r="T21" s="195" t="n"/>
      <c r="U21" s="195" t="n"/>
      <c r="V21" s="195" t="n"/>
      <c r="W21" s="195" t="n"/>
      <c r="X21" s="195" t="n"/>
      <c r="Y21" s="195" t="n"/>
      <c r="Z21" s="195" t="n"/>
    </row>
    <row r="22" ht="12.75" customHeight="1" s="324">
      <c r="A22" s="195" t="n"/>
      <c r="B22" s="195" t="n"/>
      <c r="C22" s="195" t="n"/>
      <c r="D22" s="195" t="n"/>
      <c r="E22" s="195" t="n"/>
      <c r="F22" s="45" t="n"/>
      <c r="G22" s="195" t="n"/>
      <c r="H22" s="195" t="n"/>
      <c r="I22" s="195" t="n"/>
      <c r="J22" s="195" t="n"/>
      <c r="K22" s="195" t="n"/>
      <c r="L22" s="195" t="n"/>
      <c r="M22" s="195" t="n"/>
      <c r="N22" s="195" t="n"/>
      <c r="O22" s="195" t="n"/>
      <c r="P22" s="195" t="n"/>
      <c r="Q22" s="195" t="n"/>
      <c r="R22" s="195" t="n"/>
      <c r="S22" s="195" t="n"/>
      <c r="T22" s="195" t="n"/>
      <c r="U22" s="195" t="n"/>
      <c r="V22" s="195" t="n"/>
      <c r="W22" s="195" t="n"/>
      <c r="X22" s="195" t="n"/>
      <c r="Y22" s="195" t="n"/>
      <c r="Z22" s="195" t="n"/>
    </row>
    <row r="23" ht="12.75" customHeight="1" s="324">
      <c r="A23" s="195" t="n"/>
      <c r="G23" s="195" t="n"/>
      <c r="H23" s="195" t="n"/>
      <c r="I23" s="195" t="n"/>
      <c r="J23" s="195" t="n"/>
      <c r="K23" s="195" t="n"/>
      <c r="L23" s="195" t="n"/>
      <c r="M23" s="195" t="n"/>
      <c r="N23" s="195" t="n"/>
      <c r="O23" s="195" t="n"/>
      <c r="P23" s="195" t="n"/>
      <c r="Q23" s="195" t="n"/>
      <c r="R23" s="195" t="n"/>
      <c r="S23" s="195" t="n"/>
      <c r="T23" s="195" t="n"/>
      <c r="U23" s="195" t="n"/>
      <c r="V23" s="195" t="n"/>
      <c r="W23" s="195" t="n"/>
      <c r="X23" s="195" t="n"/>
      <c r="Y23" s="195" t="n"/>
      <c r="Z23" s="195" t="n"/>
    </row>
    <row r="24" ht="12.75" customHeight="1" s="324">
      <c r="A24" s="195" t="n"/>
      <c r="B24" s="195" t="n"/>
      <c r="C24" s="195" t="n"/>
      <c r="D24" s="195" t="n"/>
      <c r="E24" s="195" t="n"/>
      <c r="F24" s="195" t="n"/>
      <c r="G24" s="195" t="n"/>
      <c r="H24" s="195" t="n"/>
      <c r="I24" s="195" t="n"/>
      <c r="J24" s="195" t="n"/>
      <c r="K24" s="195" t="n"/>
      <c r="L24" s="195" t="n"/>
      <c r="M24" s="195" t="n"/>
      <c r="N24" s="195" t="n"/>
      <c r="O24" s="195" t="n"/>
      <c r="P24" s="195" t="n"/>
      <c r="Q24" s="195" t="n"/>
      <c r="R24" s="195" t="n"/>
      <c r="S24" s="195" t="n"/>
      <c r="T24" s="195" t="n"/>
      <c r="U24" s="195" t="n"/>
      <c r="V24" s="195" t="n"/>
      <c r="W24" s="195" t="n"/>
      <c r="X24" s="195" t="n"/>
      <c r="Y24" s="195" t="n"/>
      <c r="Z24" s="195" t="n"/>
    </row>
    <row r="25" ht="12.75" customHeight="1" s="324">
      <c r="A25" s="195" t="n"/>
      <c r="B25" s="195" t="n"/>
      <c r="C25" s="195" t="n"/>
      <c r="D25" s="195" t="n"/>
      <c r="E25" s="195" t="n"/>
      <c r="F25" s="195" t="n"/>
      <c r="G25" s="195" t="n"/>
      <c r="H25" s="195" t="n"/>
      <c r="I25" s="195" t="n"/>
      <c r="J25" s="195" t="n"/>
      <c r="K25" s="195" t="n"/>
      <c r="L25" s="195" t="n"/>
      <c r="M25" s="195" t="n"/>
      <c r="N25" s="195" t="n"/>
      <c r="O25" s="195" t="n"/>
      <c r="P25" s="195" t="n"/>
      <c r="Q25" s="195" t="n"/>
      <c r="R25" s="195" t="n"/>
      <c r="S25" s="195" t="n"/>
    </row>
    <row r="26" ht="12.75" customHeight="1" s="324">
      <c r="A26" s="195" t="n"/>
      <c r="B26" s="195" t="n"/>
      <c r="C26" s="195" t="n"/>
      <c r="D26" s="195" t="n"/>
      <c r="E26" s="195" t="n"/>
      <c r="F26" s="195" t="n"/>
      <c r="G26" s="195" t="n"/>
      <c r="H26" s="195" t="n"/>
      <c r="I26" s="195" t="n"/>
      <c r="J26" s="195" t="n"/>
      <c r="K26" s="195" t="n"/>
      <c r="L26" s="195" t="n"/>
      <c r="M26" s="195" t="n"/>
      <c r="N26" s="195" t="n"/>
      <c r="O26" s="195" t="n"/>
      <c r="P26" s="195" t="n"/>
      <c r="Q26" s="195" t="n"/>
      <c r="R26" s="195" t="n"/>
      <c r="S26" s="195" t="n"/>
    </row>
    <row r="27" ht="12.75" customHeight="1" s="324">
      <c r="A27" s="195" t="n"/>
      <c r="B27" s="195" t="n"/>
      <c r="C27" s="195" t="n"/>
      <c r="D27" s="195" t="n"/>
      <c r="E27" s="195" t="n"/>
      <c r="F27" s="195" t="n"/>
      <c r="G27" s="195" t="n"/>
      <c r="H27" s="195" t="n"/>
      <c r="I27" s="195" t="n"/>
      <c r="J27" s="195" t="n"/>
      <c r="K27" s="195" t="n"/>
      <c r="L27" s="195" t="n"/>
      <c r="M27" s="195" t="n"/>
      <c r="N27" s="195" t="n"/>
      <c r="O27" s="195" t="n"/>
      <c r="P27" s="195" t="n"/>
      <c r="Q27" s="195" t="n"/>
      <c r="R27" s="195" t="n"/>
      <c r="S27" s="195" t="n"/>
    </row>
    <row r="28" ht="12.75" customHeight="1" s="324">
      <c r="A28" s="195" t="n"/>
      <c r="B28" s="195" t="n"/>
      <c r="C28" s="195" t="n"/>
      <c r="D28" s="195" t="n"/>
      <c r="E28" s="195" t="n"/>
      <c r="F28" s="195" t="n"/>
      <c r="G28" s="195" t="n"/>
      <c r="H28" s="195" t="n"/>
      <c r="I28" s="195" t="n"/>
      <c r="J28" s="195" t="n"/>
      <c r="K28" s="195" t="n"/>
      <c r="L28" s="195" t="n"/>
      <c r="M28" s="195" t="n"/>
      <c r="N28" s="195" t="n"/>
      <c r="O28" s="195" t="n"/>
      <c r="P28" s="195" t="n"/>
      <c r="Q28" s="195" t="n"/>
      <c r="R28" s="195" t="n"/>
      <c r="S28" s="195" t="n"/>
    </row>
    <row r="29" ht="12.75" customHeight="1" s="324">
      <c r="A29" s="195" t="n"/>
      <c r="B29" s="195" t="n"/>
      <c r="C29" s="195" t="n"/>
      <c r="D29" s="195" t="n"/>
      <c r="E29" s="195" t="n"/>
      <c r="F29" s="195" t="n"/>
      <c r="G29" s="195" t="n"/>
      <c r="H29" s="195" t="n"/>
      <c r="I29" s="195" t="n"/>
      <c r="J29" s="195" t="n"/>
      <c r="K29" s="195" t="n"/>
      <c r="L29" s="195" t="n"/>
      <c r="M29" s="195" t="n"/>
      <c r="N29" s="195" t="n"/>
      <c r="O29" s="195" t="n"/>
      <c r="P29" s="195" t="n"/>
      <c r="Q29" s="195" t="n"/>
      <c r="R29" s="195" t="n"/>
      <c r="S29" s="195" t="n"/>
    </row>
    <row r="30" ht="12.75" customHeight="1" s="324">
      <c r="A30" s="195" t="n"/>
      <c r="B30" s="195" t="n"/>
      <c r="C30" s="195" t="n"/>
      <c r="D30" s="195" t="n"/>
      <c r="E30" s="195" t="n"/>
      <c r="F30" s="195" t="n"/>
      <c r="G30" s="195" t="n"/>
      <c r="H30" s="195" t="n"/>
      <c r="I30" s="195" t="n"/>
      <c r="J30" s="195" t="n"/>
      <c r="K30" s="195" t="n"/>
      <c r="L30" s="195" t="n"/>
      <c r="M30" s="195" t="n"/>
      <c r="N30" s="195" t="n"/>
      <c r="O30" s="195" t="n"/>
      <c r="P30" s="195" t="n"/>
      <c r="Q30" s="195" t="n"/>
      <c r="R30" s="195" t="n"/>
      <c r="S30" s="195" t="n"/>
    </row>
    <row r="31" ht="12.75" customHeight="1" s="324">
      <c r="A31" s="195" t="n"/>
      <c r="B31" s="195" t="n"/>
      <c r="C31" s="195" t="n"/>
      <c r="D31" s="195" t="n"/>
      <c r="E31" s="195" t="n"/>
      <c r="F31" s="195" t="n"/>
      <c r="G31" s="195" t="n"/>
      <c r="H31" s="195" t="n"/>
      <c r="I31" s="195" t="n"/>
      <c r="J31" s="195" t="n"/>
      <c r="K31" s="195" t="n"/>
      <c r="L31" s="195" t="n"/>
      <c r="M31" s="195" t="n"/>
      <c r="N31" s="195" t="n"/>
      <c r="O31" s="195" t="n"/>
      <c r="P31" s="195" t="n"/>
      <c r="Q31" s="195" t="n"/>
      <c r="R31" s="195" t="n"/>
      <c r="S31" s="195" t="n"/>
    </row>
    <row r="32" ht="12.75" customHeight="1" s="324">
      <c r="A32" s="195" t="n"/>
      <c r="B32" s="195" t="n"/>
      <c r="C32" s="195" t="n"/>
      <c r="D32" s="195" t="n"/>
      <c r="E32" s="195" t="n"/>
      <c r="F32" s="195" t="n"/>
      <c r="G32" s="195" t="n"/>
      <c r="H32" s="195" t="n"/>
      <c r="I32" s="195" t="n"/>
      <c r="J32" s="195" t="n"/>
      <c r="K32" s="195" t="n"/>
      <c r="L32" s="195" t="n"/>
      <c r="M32" s="195" t="n"/>
      <c r="N32" s="195" t="n"/>
      <c r="O32" s="195" t="n"/>
      <c r="P32" s="195" t="n"/>
      <c r="Q32" s="195" t="n"/>
      <c r="R32" s="195" t="n"/>
      <c r="S32" s="195" t="n"/>
    </row>
    <row r="33" ht="12.75" customHeight="1" s="324">
      <c r="A33" s="195" t="n"/>
      <c r="B33" s="195" t="n"/>
      <c r="C33" s="195" t="n"/>
      <c r="D33" s="195" t="n"/>
      <c r="E33" s="195" t="n"/>
      <c r="F33" s="195" t="n"/>
      <c r="G33" s="195" t="n"/>
      <c r="H33" s="195" t="n"/>
      <c r="I33" s="195" t="n"/>
      <c r="J33" s="195" t="n"/>
      <c r="K33" s="195" t="n"/>
      <c r="L33" s="195" t="n"/>
      <c r="M33" s="195" t="n"/>
      <c r="N33" s="195" t="n"/>
      <c r="O33" s="195" t="n"/>
      <c r="P33" s="195" t="n"/>
      <c r="Q33" s="195" t="n"/>
      <c r="R33" s="195" t="n"/>
    </row>
    <row r="34" ht="12.75" customHeight="1" s="324">
      <c r="A34" s="195" t="n"/>
      <c r="B34" s="195" t="n"/>
      <c r="C34" s="195" t="n"/>
      <c r="D34" s="195" t="n"/>
      <c r="E34" s="195" t="n"/>
      <c r="F34" s="195" t="n"/>
      <c r="G34" s="195" t="n"/>
      <c r="H34" s="195" t="n"/>
      <c r="I34" s="195" t="n"/>
      <c r="J34" s="195" t="n"/>
      <c r="K34" s="195" t="n"/>
      <c r="L34" s="195" t="n"/>
      <c r="M34" s="195" t="n"/>
      <c r="N34" s="195" t="n"/>
      <c r="O34" s="195" t="n"/>
      <c r="P34" s="195" t="n"/>
      <c r="Q34" s="195" t="n"/>
      <c r="R34" s="195" t="n"/>
    </row>
    <row r="35" ht="12.75" customHeight="1" s="324">
      <c r="A35" s="195" t="n"/>
      <c r="B35" s="195" t="n"/>
      <c r="C35" s="195" t="n"/>
      <c r="D35" s="195" t="n"/>
      <c r="E35" s="195" t="n"/>
      <c r="F35" s="195" t="n"/>
      <c r="G35" s="195" t="n"/>
      <c r="H35" s="195" t="n"/>
      <c r="I35" s="195" t="n"/>
      <c r="J35" s="195" t="n"/>
      <c r="K35" s="195" t="n"/>
      <c r="L35" s="195" t="n"/>
      <c r="M35" s="195" t="n"/>
      <c r="N35" s="195" t="n"/>
      <c r="O35" s="195" t="n"/>
      <c r="P35" s="195" t="n"/>
      <c r="Q35" s="195" t="n"/>
      <c r="R35" s="195" t="n"/>
    </row>
    <row r="36" ht="12.75" customHeight="1" s="324">
      <c r="A36" s="195" t="n"/>
      <c r="B36" s="195" t="n"/>
      <c r="C36" s="195" t="n"/>
      <c r="D36" s="195" t="n"/>
      <c r="E36" s="195" t="n"/>
      <c r="F36" s="195" t="n"/>
      <c r="G36" s="195" t="n"/>
      <c r="H36" s="195" t="n"/>
      <c r="I36" s="195" t="n"/>
      <c r="J36" s="195" t="n"/>
      <c r="K36" s="195" t="n"/>
      <c r="L36" s="195" t="n"/>
      <c r="M36" s="195" t="n"/>
      <c r="N36" s="195" t="n"/>
      <c r="O36" s="195" t="n"/>
      <c r="P36" s="195" t="n"/>
      <c r="Q36" s="195" t="n"/>
      <c r="R36" s="195" t="n"/>
    </row>
    <row r="37" ht="12.75" customHeight="1" s="324">
      <c r="A37" s="195" t="n"/>
      <c r="B37" s="195" t="n"/>
      <c r="C37" s="195" t="n"/>
      <c r="D37" s="195" t="n"/>
      <c r="E37" s="195" t="n"/>
      <c r="F37" s="195" t="n"/>
      <c r="G37" s="195" t="n"/>
      <c r="H37" s="195" t="n"/>
      <c r="I37" s="195" t="n"/>
      <c r="J37" s="195" t="n"/>
      <c r="K37" s="195" t="n"/>
      <c r="L37" s="195" t="n"/>
      <c r="M37" s="195" t="n"/>
      <c r="N37" s="195" t="n"/>
      <c r="O37" s="195" t="n"/>
      <c r="P37" s="195" t="n"/>
      <c r="Q37" s="195" t="n"/>
      <c r="R37" s="195" t="n"/>
    </row>
    <row r="38" ht="12.75" customHeight="1" s="324">
      <c r="A38" s="195" t="n"/>
      <c r="B38" s="195" t="n"/>
      <c r="C38" s="195" t="n"/>
      <c r="D38" s="195" t="n"/>
      <c r="E38" s="195" t="n"/>
      <c r="F38" s="195" t="n"/>
      <c r="G38" s="195" t="n"/>
      <c r="H38" s="195" t="n"/>
      <c r="I38" s="195" t="n"/>
      <c r="J38" s="195" t="n"/>
      <c r="O38" s="195" t="n"/>
      <c r="P38" s="195" t="n"/>
      <c r="Q38" s="195" t="n"/>
      <c r="R38" s="195" t="n"/>
      <c r="S38" s="195" t="n"/>
      <c r="T38" s="195" t="n"/>
      <c r="U38" s="195" t="n"/>
      <c r="V38" s="195" t="n"/>
      <c r="W38" s="195" t="n"/>
      <c r="X38" s="195" t="n"/>
      <c r="Y38" s="195" t="n"/>
      <c r="Z38" s="195" t="n"/>
    </row>
    <row r="39" ht="12.75" customHeight="1" s="324">
      <c r="A39" s="195" t="n"/>
    </row>
    <row r="40" ht="12.75" customHeight="1" s="324">
      <c r="A40" s="195" t="n"/>
    </row>
    <row r="41" ht="12.75" customHeight="1" s="324">
      <c r="A41" s="195" t="n"/>
    </row>
    <row r="42" ht="12.75" customHeight="1" s="324">
      <c r="A42" s="195" t="n"/>
    </row>
    <row r="43" ht="12.75" customHeight="1" s="324">
      <c r="A43" s="195" t="n"/>
    </row>
    <row r="44" ht="12.75" customHeight="1" s="324">
      <c r="A44" s="195" t="n"/>
    </row>
    <row r="45" ht="12.75" customHeight="1" s="324">
      <c r="A45" s="195" t="n"/>
    </row>
    <row r="46" ht="12.75" customHeight="1" s="324">
      <c r="A46" s="195" t="n"/>
    </row>
    <row r="47" ht="12.75" customHeight="1" s="324">
      <c r="A47" s="195" t="n"/>
    </row>
    <row r="48" ht="12.75" customHeight="1" s="324">
      <c r="A48" s="195" t="n"/>
    </row>
    <row r="49" ht="12.75" customHeight="1" s="324">
      <c r="A49" s="195" t="n"/>
    </row>
    <row r="50" ht="12.75" customHeight="1" s="324">
      <c r="A50" s="195" t="n"/>
    </row>
    <row r="51" ht="12.75" customHeight="1" s="324">
      <c r="A51" s="195" t="n"/>
    </row>
    <row r="52" ht="12.75" customHeight="1" s="324">
      <c r="A52" s="195" t="n"/>
    </row>
    <row r="53" ht="12.75" customHeight="1" s="324">
      <c r="A53" s="195" t="n"/>
    </row>
    <row r="54" ht="12.75" customHeight="1" s="324">
      <c r="A54" s="195" t="n"/>
    </row>
    <row r="55" ht="12.75" customHeight="1" s="324">
      <c r="A55" s="195" t="n"/>
    </row>
    <row r="56" ht="12.75" customHeight="1" s="324">
      <c r="A56" s="195" t="n"/>
    </row>
    <row r="57" ht="12.75" customHeight="1" s="324">
      <c r="A57" s="195" t="n"/>
    </row>
    <row r="58" ht="12.75" customHeight="1" s="324">
      <c r="A58" s="195" t="n"/>
    </row>
    <row r="59" ht="12.75" customHeight="1" s="324">
      <c r="A59" s="195" t="n"/>
    </row>
    <row r="60" ht="12.75" customHeight="1" s="324">
      <c r="A60" s="195" t="n"/>
    </row>
    <row r="61" ht="12.75" customHeight="1" s="324">
      <c r="A61" s="195" t="n"/>
    </row>
    <row r="62" ht="12.75" customHeight="1" s="324">
      <c r="A62" s="195" t="n"/>
    </row>
    <row r="63" ht="12.75" customHeight="1" s="324">
      <c r="A63" s="195" t="n"/>
    </row>
    <row r="64" ht="12.75" customHeight="1" s="324">
      <c r="A64" s="195" t="n"/>
    </row>
    <row r="65" ht="12.75" customHeight="1" s="324">
      <c r="A65" s="195" t="n"/>
    </row>
    <row r="66" ht="12.75" customHeight="1" s="324">
      <c r="A66" s="195" t="n"/>
    </row>
    <row r="67" ht="12.75" customHeight="1" s="324">
      <c r="A67" s="195" t="n"/>
    </row>
    <row r="68" ht="12.75" customHeight="1" s="324">
      <c r="A68" s="195" t="n"/>
    </row>
    <row r="69" ht="12.75" customHeight="1" s="324">
      <c r="A69" s="195" t="n"/>
    </row>
    <row r="70" ht="12.75" customHeight="1" s="324">
      <c r="A70" s="195" t="n"/>
    </row>
    <row r="71" ht="12.75" customHeight="1" s="324">
      <c r="A71" s="195" t="n"/>
    </row>
    <row r="72" ht="12.75" customHeight="1" s="324">
      <c r="A72" s="195" t="n"/>
    </row>
    <row r="73" ht="12.75" customHeight="1" s="324">
      <c r="A73" s="195" t="n"/>
    </row>
    <row r="74" ht="12.75" customHeight="1" s="324">
      <c r="A74" s="195" t="n"/>
    </row>
    <row r="75" ht="12.75" customHeight="1" s="324">
      <c r="A75" s="195" t="n"/>
    </row>
    <row r="76" ht="12.75" customHeight="1" s="324">
      <c r="A76" s="195" t="n"/>
    </row>
    <row r="77" ht="12.75" customHeight="1" s="324">
      <c r="A77" s="195" t="n"/>
    </row>
    <row r="78" ht="12.75" customHeight="1" s="324">
      <c r="A78" s="195" t="n"/>
    </row>
    <row r="79" ht="12.75" customHeight="1" s="324">
      <c r="A79" s="195" t="n"/>
    </row>
    <row r="80" ht="12.75" customHeight="1" s="324">
      <c r="A80" s="195" t="n"/>
    </row>
    <row r="81" ht="12.75" customHeight="1" s="324">
      <c r="A81" s="195" t="n"/>
    </row>
    <row r="82" ht="12.75" customHeight="1" s="324">
      <c r="A82" s="195" t="n"/>
    </row>
    <row r="83" ht="12.75" customHeight="1" s="324">
      <c r="A83" s="195" t="n"/>
    </row>
    <row r="84" ht="12.75" customHeight="1" s="324">
      <c r="A84" s="195" t="n"/>
    </row>
    <row r="85" ht="12.75" customHeight="1" s="324">
      <c r="A85" s="195" t="n"/>
    </row>
    <row r="86" ht="12.75" customHeight="1" s="324">
      <c r="A86" s="195" t="n"/>
    </row>
    <row r="87" ht="12.75" customHeight="1" s="324">
      <c r="A87" s="195" t="n"/>
    </row>
    <row r="88" ht="12.75" customHeight="1" s="324">
      <c r="A88" s="195" t="n"/>
    </row>
    <row r="89" ht="12.75" customHeight="1" s="324">
      <c r="A89" s="195" t="n"/>
    </row>
    <row r="90" ht="12.75" customHeight="1" s="324">
      <c r="A90" s="195" t="n"/>
    </row>
    <row r="91" ht="12.75" customHeight="1" s="324">
      <c r="A91" s="195" t="n"/>
    </row>
    <row r="92" ht="12.75" customHeight="1" s="324">
      <c r="A92" s="195" t="n"/>
    </row>
    <row r="93" ht="12.75" customHeight="1" s="324">
      <c r="A93" s="195" t="n"/>
    </row>
    <row r="94" ht="12.75" customHeight="1" s="324">
      <c r="A94" s="195" t="n"/>
    </row>
    <row r="95" ht="12.75" customHeight="1" s="324">
      <c r="A95" s="195" t="n"/>
    </row>
    <row r="96" ht="12.75" customHeight="1" s="324">
      <c r="A96" s="195" t="n"/>
    </row>
    <row r="97" ht="12.75" customHeight="1" s="324">
      <c r="A97" s="195" t="n"/>
    </row>
    <row r="98" ht="12.75" customHeight="1" s="324">
      <c r="A98" s="195" t="n"/>
    </row>
    <row r="99" ht="12.75" customHeight="1" s="324">
      <c r="A99" s="195" t="n"/>
    </row>
    <row r="100" ht="12.75" customHeight="1" s="324">
      <c r="A100" s="195" t="n"/>
    </row>
    <row r="101" ht="12.75" customHeight="1" s="324">
      <c r="A101" s="195" t="n"/>
    </row>
    <row r="102" ht="12.75" customHeight="1" s="324">
      <c r="A102" s="195" t="n"/>
    </row>
    <row r="103" ht="12.75" customHeight="1" s="324">
      <c r="A103" s="195" t="n"/>
    </row>
    <row r="104" ht="12.75" customHeight="1" s="324">
      <c r="A104" s="195" t="n"/>
    </row>
    <row r="105" ht="12.75" customHeight="1" s="324">
      <c r="A105" s="195" t="n"/>
    </row>
    <row r="106" ht="12.75" customHeight="1" s="324">
      <c r="A106" s="195" t="n"/>
    </row>
    <row r="107" ht="12.75" customHeight="1" s="324">
      <c r="A107" s="195" t="n"/>
    </row>
    <row r="108" ht="12.75" customHeight="1" s="324">
      <c r="A108" s="195" t="n"/>
    </row>
    <row r="109" ht="12.75" customHeight="1" s="324">
      <c r="A109" s="195" t="n"/>
    </row>
    <row r="110" ht="12.75" customHeight="1" s="324">
      <c r="A110" s="195" t="n"/>
    </row>
    <row r="111" ht="12.75" customHeight="1" s="324">
      <c r="A111" s="195" t="n"/>
    </row>
    <row r="112" ht="12.75" customHeight="1" s="324">
      <c r="A112" s="195" t="n"/>
    </row>
    <row r="113" ht="12.75" customHeight="1" s="324">
      <c r="A113" s="195" t="n"/>
    </row>
    <row r="114" ht="12.75" customHeight="1" s="324">
      <c r="A114" s="195" t="n"/>
    </row>
    <row r="115" ht="12.75" customHeight="1" s="324">
      <c r="A115" s="195" t="n"/>
    </row>
    <row r="116" ht="12.75" customHeight="1" s="324">
      <c r="A116" s="195" t="n"/>
    </row>
    <row r="117" ht="12.75" customHeight="1" s="324">
      <c r="A117" s="195" t="n"/>
    </row>
    <row r="118" ht="12.75" customHeight="1" s="324">
      <c r="A118" s="195" t="n"/>
    </row>
    <row r="119" ht="12.75" customHeight="1" s="324">
      <c r="A119" s="195" t="n"/>
    </row>
    <row r="120" ht="12.75" customHeight="1" s="324">
      <c r="A120" s="195" t="n"/>
    </row>
    <row r="121" ht="12.75" customHeight="1" s="324">
      <c r="A121" s="195" t="n"/>
    </row>
    <row r="122" ht="12.75" customHeight="1" s="324">
      <c r="A122" s="195" t="n"/>
    </row>
    <row r="123" ht="12.75" customHeight="1" s="324">
      <c r="A123" s="195" t="n"/>
    </row>
    <row r="124" ht="12.75" customHeight="1" s="324">
      <c r="A124" s="195" t="n"/>
    </row>
    <row r="125" ht="12.75" customHeight="1" s="324">
      <c r="A125" s="195" t="n"/>
    </row>
    <row r="126" ht="12.75" customHeight="1" s="324">
      <c r="A126" s="195" t="n"/>
    </row>
    <row r="127" ht="12.75" customHeight="1" s="324">
      <c r="A127" s="195" t="n"/>
    </row>
    <row r="128" ht="12.75" customHeight="1" s="324">
      <c r="A128" s="195" t="n"/>
    </row>
    <row r="129" ht="12.75" customHeight="1" s="324">
      <c r="A129" s="195" t="n"/>
    </row>
    <row r="130" ht="12.75" customHeight="1" s="324">
      <c r="A130" s="195" t="n"/>
    </row>
    <row r="131" ht="12.75" customHeight="1" s="324">
      <c r="A131" s="195" t="n"/>
    </row>
    <row r="132" ht="12.75" customHeight="1" s="324">
      <c r="A132" s="195" t="n"/>
    </row>
    <row r="133" ht="12.75" customHeight="1" s="324">
      <c r="A133" s="195" t="n"/>
    </row>
    <row r="134" ht="12.75" customHeight="1" s="324">
      <c r="A134" s="195" t="n"/>
    </row>
    <row r="135" ht="12.75" customHeight="1" s="324">
      <c r="A135" s="195" t="n"/>
    </row>
    <row r="136" ht="12.75" customHeight="1" s="324">
      <c r="A136" s="195" t="n"/>
    </row>
    <row r="137" ht="12.75" customHeight="1" s="324">
      <c r="A137" s="195" t="n"/>
    </row>
    <row r="138" ht="12.75" customHeight="1" s="324">
      <c r="A138" s="195" t="n"/>
    </row>
    <row r="139" ht="12.75" customHeight="1" s="324">
      <c r="A139" s="195" t="n"/>
    </row>
    <row r="140" ht="12.75" customHeight="1" s="324">
      <c r="A140" s="195" t="n"/>
    </row>
    <row r="141" ht="12.75" customHeight="1" s="324">
      <c r="A141" s="195" t="n"/>
    </row>
    <row r="142" ht="12.75" customHeight="1" s="324">
      <c r="A142" s="195" t="n"/>
    </row>
    <row r="143" ht="12.75" customHeight="1" s="324">
      <c r="A143" s="195" t="n"/>
    </row>
    <row r="144" ht="12.75" customHeight="1" s="324">
      <c r="A144" s="195" t="n"/>
    </row>
    <row r="145" ht="12.75" customHeight="1" s="324">
      <c r="A145" s="195" t="n"/>
    </row>
    <row r="146" ht="12.75" customHeight="1" s="324">
      <c r="A146" s="195" t="n"/>
    </row>
    <row r="147" ht="12.75" customHeight="1" s="324">
      <c r="A147" s="195" t="n"/>
    </row>
    <row r="148" ht="12.75" customHeight="1" s="324">
      <c r="A148" s="195" t="n"/>
    </row>
    <row r="149" ht="12.75" customHeight="1" s="324">
      <c r="A149" s="195" t="n"/>
    </row>
    <row r="150" ht="12.75" customHeight="1" s="324">
      <c r="A150" s="195" t="n"/>
    </row>
    <row r="151" ht="12.75" customHeight="1" s="324">
      <c r="A151" s="195" t="n"/>
    </row>
    <row r="152" ht="12.75" customHeight="1" s="324">
      <c r="A152" s="195" t="n"/>
    </row>
    <row r="153" ht="12.75" customHeight="1" s="324">
      <c r="A153" s="195" t="n"/>
    </row>
    <row r="154" ht="12.75" customHeight="1" s="324">
      <c r="A154" s="195" t="n"/>
    </row>
    <row r="155" ht="12.75" customHeight="1" s="324">
      <c r="A155" s="195" t="n"/>
    </row>
    <row r="156" ht="12.75" customHeight="1" s="324">
      <c r="A156" s="195" t="n"/>
    </row>
    <row r="157" ht="12.75" customHeight="1" s="324">
      <c r="A157" s="195" t="n"/>
    </row>
    <row r="158" ht="12.75" customHeight="1" s="324">
      <c r="A158" s="195" t="n"/>
    </row>
    <row r="159" ht="12.75" customHeight="1" s="324">
      <c r="A159" s="195" t="n"/>
    </row>
    <row r="160" ht="12.75" customHeight="1" s="324">
      <c r="A160" s="195" t="n"/>
    </row>
    <row r="161" ht="12.75" customHeight="1" s="324">
      <c r="A161" s="195" t="n"/>
    </row>
    <row r="162" ht="12.75" customHeight="1" s="324">
      <c r="A162" s="195" t="n"/>
    </row>
    <row r="163" ht="12.75" customHeight="1" s="324">
      <c r="A163" s="195" t="n"/>
    </row>
    <row r="164" ht="12.75" customHeight="1" s="324">
      <c r="A164" s="195" t="n"/>
    </row>
    <row r="165" ht="12.75" customHeight="1" s="324">
      <c r="A165" s="195" t="n"/>
    </row>
    <row r="166" ht="12.75" customHeight="1" s="324">
      <c r="A166" s="195" t="n"/>
    </row>
    <row r="167" ht="12.75" customHeight="1" s="324">
      <c r="A167" s="195" t="n"/>
    </row>
    <row r="168" ht="12.75" customHeight="1" s="324">
      <c r="A168" s="195" t="n"/>
    </row>
    <row r="169" ht="12.75" customHeight="1" s="324">
      <c r="A169" s="195" t="n"/>
    </row>
    <row r="170" ht="12.75" customHeight="1" s="324">
      <c r="A170" s="195" t="n"/>
    </row>
    <row r="171" ht="12.75" customHeight="1" s="324">
      <c r="A171" s="195" t="n"/>
    </row>
    <row r="172" ht="12.75" customHeight="1" s="324">
      <c r="A172" s="195" t="n"/>
    </row>
    <row r="173" ht="12.75" customHeight="1" s="324">
      <c r="A173" s="195" t="n"/>
    </row>
    <row r="174" ht="12.75" customHeight="1" s="324">
      <c r="A174" s="195" t="n"/>
    </row>
    <row r="175" ht="12.75" customHeight="1" s="324">
      <c r="A175" s="195" t="n"/>
    </row>
    <row r="176" ht="12.75" customHeight="1" s="324">
      <c r="A176" s="195" t="n"/>
    </row>
    <row r="177" ht="12.75" customHeight="1" s="324">
      <c r="A177" s="195" t="n"/>
    </row>
    <row r="178" ht="12.75" customHeight="1" s="324">
      <c r="A178" s="195" t="n"/>
    </row>
    <row r="179" ht="12.75" customHeight="1" s="324">
      <c r="A179" s="195" t="n"/>
    </row>
    <row r="180" ht="12.75" customHeight="1" s="324">
      <c r="A180" s="195" t="n"/>
    </row>
    <row r="181" ht="12.75" customHeight="1" s="324">
      <c r="A181" s="195" t="n"/>
    </row>
    <row r="182" ht="12.75" customHeight="1" s="324">
      <c r="A182" s="195" t="n"/>
    </row>
    <row r="183" ht="12.75" customHeight="1" s="324">
      <c r="A183" s="195" t="n"/>
    </row>
    <row r="184" ht="12.75" customHeight="1" s="324">
      <c r="A184" s="195" t="n"/>
    </row>
    <row r="185" ht="12.75" customHeight="1" s="324">
      <c r="A185" s="195" t="n"/>
    </row>
    <row r="186" ht="12.75" customHeight="1" s="324">
      <c r="A186" s="195" t="n"/>
    </row>
    <row r="187" ht="12.75" customHeight="1" s="324">
      <c r="A187" s="195" t="n"/>
    </row>
    <row r="188" ht="12.75" customHeight="1" s="324">
      <c r="A188" s="195" t="n"/>
    </row>
    <row r="189" ht="12.75" customHeight="1" s="324">
      <c r="A189" s="195" t="n"/>
    </row>
    <row r="190" ht="12.75" customHeight="1" s="324">
      <c r="A190" s="195" t="n"/>
    </row>
    <row r="191" ht="12.75" customHeight="1" s="324">
      <c r="A191" s="195" t="n"/>
    </row>
    <row r="192" ht="12.75" customHeight="1" s="324">
      <c r="A192" s="195" t="n"/>
    </row>
    <row r="193" ht="12.75" customHeight="1" s="324">
      <c r="A193" s="195" t="n"/>
    </row>
    <row r="194" ht="12.75" customHeight="1" s="324">
      <c r="A194" s="195" t="n"/>
    </row>
    <row r="195" ht="12.75" customHeight="1" s="324">
      <c r="A195" s="195" t="n"/>
    </row>
    <row r="196" ht="12.75" customHeight="1" s="324">
      <c r="A196" s="195" t="n"/>
    </row>
    <row r="197" ht="12.75" customHeight="1" s="324">
      <c r="A197" s="195" t="n"/>
    </row>
    <row r="198" ht="12.75" customHeight="1" s="324">
      <c r="A198" s="195" t="n"/>
    </row>
    <row r="199" ht="12.75" customHeight="1" s="324">
      <c r="A199" s="195" t="n"/>
    </row>
    <row r="200" ht="12.75" customHeight="1" s="324">
      <c r="A200" s="195" t="n"/>
    </row>
    <row r="201" ht="12.75" customHeight="1" s="324">
      <c r="A201" s="195" t="n"/>
    </row>
    <row r="202" ht="12.75" customHeight="1" s="324">
      <c r="A202" s="195" t="n"/>
    </row>
    <row r="203" ht="12.75" customHeight="1" s="324">
      <c r="A203" s="195" t="n"/>
    </row>
    <row r="204" ht="12.75" customHeight="1" s="324">
      <c r="A204" s="195" t="n"/>
    </row>
    <row r="205" ht="12.75" customHeight="1" s="324">
      <c r="A205" s="195" t="n"/>
    </row>
    <row r="206" ht="12.75" customHeight="1" s="324">
      <c r="A206" s="195" t="n"/>
    </row>
    <row r="207" ht="12.75" customHeight="1" s="324">
      <c r="A207" s="195" t="n"/>
    </row>
    <row r="208" ht="12.75" customHeight="1" s="324">
      <c r="A208" s="195" t="n"/>
    </row>
    <row r="209" ht="12.75" customHeight="1" s="324">
      <c r="A209" s="195" t="n"/>
    </row>
    <row r="210" ht="12.75" customHeight="1" s="324">
      <c r="A210" s="195" t="n"/>
    </row>
    <row r="211" ht="12.75" customHeight="1" s="324">
      <c r="A211" s="195" t="n"/>
    </row>
    <row r="212" ht="12.75" customHeight="1" s="324">
      <c r="A212" s="195" t="n"/>
    </row>
    <row r="213" ht="12.75" customHeight="1" s="324">
      <c r="A213" s="195" t="n"/>
    </row>
    <row r="214" ht="12.75" customHeight="1" s="324">
      <c r="A214" s="195" t="n"/>
    </row>
    <row r="215" ht="12.75" customHeight="1" s="324">
      <c r="A215" s="195" t="n"/>
    </row>
    <row r="216" ht="12.75" customHeight="1" s="324">
      <c r="A216" s="195" t="n"/>
    </row>
    <row r="217" ht="12.75" customHeight="1" s="324">
      <c r="A217" s="195" t="n"/>
    </row>
    <row r="218" ht="12.75" customHeight="1" s="324">
      <c r="A218" s="195" t="n"/>
    </row>
    <row r="219" ht="12.75" customHeight="1" s="324">
      <c r="A219" s="195" t="n"/>
    </row>
    <row r="220" ht="12.75" customHeight="1" s="324">
      <c r="A220" s="195" t="n"/>
    </row>
    <row r="221" ht="12.75" customHeight="1" s="324">
      <c r="A221" s="195" t="n"/>
    </row>
    <row r="222" ht="12.75" customHeight="1" s="324">
      <c r="A222" s="195" t="n"/>
    </row>
    <row r="223" ht="12.75" customHeight="1" s="324">
      <c r="A223" s="195" t="n"/>
    </row>
    <row r="224" ht="12.75" customHeight="1" s="324">
      <c r="A224" s="195" t="n"/>
    </row>
    <row r="225" ht="12.75" customHeight="1" s="324">
      <c r="A225" s="195" t="n"/>
    </row>
    <row r="226" ht="12.75" customHeight="1" s="324">
      <c r="A226" s="195" t="n"/>
    </row>
    <row r="227" ht="12.75" customHeight="1" s="324">
      <c r="A227" s="195" t="n"/>
    </row>
    <row r="228" ht="12.75" customHeight="1" s="324">
      <c r="A228" s="195" t="n"/>
    </row>
    <row r="229" ht="12.75" customHeight="1" s="324">
      <c r="A229" s="195" t="n"/>
    </row>
    <row r="230" ht="12.75" customHeight="1" s="324">
      <c r="A230" s="195" t="n"/>
    </row>
    <row r="231" ht="12.75" customHeight="1" s="324">
      <c r="A231" s="195" t="n"/>
    </row>
    <row r="232" ht="12.75" customHeight="1" s="324">
      <c r="A232" s="195" t="n"/>
    </row>
    <row r="233" ht="12.75" customHeight="1" s="324">
      <c r="A233" s="195" t="n"/>
    </row>
    <row r="234" ht="12.75" customHeight="1" s="324">
      <c r="A234" s="195" t="n"/>
    </row>
    <row r="235" ht="12.75" customHeight="1" s="324">
      <c r="A235" s="195" t="n"/>
    </row>
    <row r="236" ht="12.75" customHeight="1" s="324">
      <c r="A236" s="195" t="n"/>
    </row>
    <row r="237" ht="12.75" customHeight="1" s="324">
      <c r="A237" s="195" t="n"/>
    </row>
    <row r="238" ht="12.75" customHeight="1" s="324">
      <c r="A238" s="195" t="n"/>
    </row>
    <row r="239" ht="12.75" customHeight="1" s="324">
      <c r="A239" s="195" t="n"/>
    </row>
    <row r="240" ht="12.75" customHeight="1" s="324">
      <c r="A240" s="195" t="n"/>
    </row>
    <row r="241" ht="12.75" customHeight="1" s="324">
      <c r="A241" s="195" t="n"/>
    </row>
    <row r="242" ht="12.75" customHeight="1" s="324">
      <c r="A242" s="195" t="n"/>
    </row>
    <row r="243" ht="12.75" customHeight="1" s="324">
      <c r="A243" s="195" t="n"/>
    </row>
    <row r="244" ht="12.75" customHeight="1" s="324">
      <c r="A244" s="195" t="n"/>
    </row>
    <row r="245" ht="12.75" customHeight="1" s="324">
      <c r="A245" s="195" t="n"/>
    </row>
    <row r="246" ht="12.75" customHeight="1" s="324">
      <c r="A246" s="195" t="n"/>
    </row>
    <row r="247" ht="12.75" customHeight="1" s="324">
      <c r="A247" s="195" t="n"/>
    </row>
    <row r="248" ht="12.75" customHeight="1" s="324">
      <c r="A248" s="195" t="n"/>
    </row>
    <row r="249" ht="12.75" customHeight="1" s="324">
      <c r="A249" s="195" t="n"/>
    </row>
    <row r="250" ht="12.75" customHeight="1" s="324">
      <c r="A250" s="195" t="n"/>
    </row>
    <row r="251" ht="12.75" customHeight="1" s="324">
      <c r="A251" s="195" t="n"/>
    </row>
    <row r="252" ht="12.75" customHeight="1" s="324">
      <c r="A252" s="195" t="n"/>
    </row>
    <row r="253" ht="12.75" customHeight="1" s="324">
      <c r="A253" s="195" t="n"/>
    </row>
    <row r="254" ht="12.75" customHeight="1" s="324">
      <c r="A254" s="195" t="n"/>
    </row>
    <row r="255" ht="12.75" customHeight="1" s="324">
      <c r="A255" s="195" t="n"/>
    </row>
    <row r="256" ht="12.75" customHeight="1" s="324">
      <c r="A256" s="195" t="n"/>
    </row>
    <row r="257" ht="12.75" customHeight="1" s="324">
      <c r="A257" s="195" t="n"/>
    </row>
    <row r="258" ht="12.75" customHeight="1" s="324">
      <c r="A258" s="195" t="n"/>
    </row>
    <row r="259" ht="12.75" customHeight="1" s="324">
      <c r="A259" s="195" t="n"/>
    </row>
    <row r="260" ht="12.75" customHeight="1" s="324">
      <c r="A260" s="195" t="n"/>
    </row>
    <row r="261" ht="12.75" customHeight="1" s="324">
      <c r="A261" s="195" t="n"/>
    </row>
    <row r="262" ht="12.75" customHeight="1" s="324">
      <c r="A262" s="195" t="n"/>
    </row>
    <row r="263" ht="12.75" customHeight="1" s="324">
      <c r="A263" s="195" t="n"/>
    </row>
    <row r="264" ht="12.75" customHeight="1" s="324">
      <c r="A264" s="195" t="n"/>
    </row>
    <row r="265" ht="12.75" customHeight="1" s="324">
      <c r="A265" s="195" t="n"/>
    </row>
    <row r="266" ht="12.75" customHeight="1" s="324">
      <c r="A266" s="195" t="n"/>
    </row>
    <row r="267" ht="12.75" customHeight="1" s="324">
      <c r="A267" s="195" t="n"/>
    </row>
    <row r="268" ht="12.75" customHeight="1" s="324">
      <c r="A268" s="195" t="n"/>
    </row>
    <row r="269" ht="12.75" customHeight="1" s="324">
      <c r="A269" s="195" t="n"/>
    </row>
    <row r="270" ht="12.75" customHeight="1" s="324">
      <c r="A270" s="195" t="n"/>
    </row>
    <row r="271" ht="12.75" customHeight="1" s="324">
      <c r="A271" s="195" t="n"/>
    </row>
    <row r="272" ht="12.75" customHeight="1" s="324">
      <c r="A272" s="195" t="n"/>
    </row>
    <row r="273" ht="12.75" customHeight="1" s="324">
      <c r="A273" s="195" t="n"/>
    </row>
    <row r="274" ht="12.75" customHeight="1" s="324">
      <c r="A274" s="195" t="n"/>
    </row>
    <row r="275" ht="12.75" customHeight="1" s="324">
      <c r="A275" s="195" t="n"/>
    </row>
    <row r="276" ht="12.75" customHeight="1" s="324">
      <c r="A276" s="195" t="n"/>
    </row>
    <row r="277" ht="12.75" customHeight="1" s="324">
      <c r="A277" s="195" t="n"/>
    </row>
    <row r="278" ht="12.75" customHeight="1" s="324">
      <c r="A278" s="195" t="n"/>
    </row>
    <row r="279" ht="12.75" customHeight="1" s="324">
      <c r="A279" s="195" t="n"/>
    </row>
    <row r="280" ht="12.75" customHeight="1" s="324">
      <c r="A280" s="195" t="n"/>
    </row>
    <row r="281" ht="12.75" customHeight="1" s="324">
      <c r="A281" s="195" t="n"/>
    </row>
    <row r="282" ht="12.75" customHeight="1" s="324">
      <c r="A282" s="195" t="n"/>
    </row>
    <row r="283" ht="12.75" customHeight="1" s="324">
      <c r="A283" s="195" t="n"/>
    </row>
    <row r="284" ht="12.75" customHeight="1" s="324">
      <c r="A284" s="195" t="n"/>
    </row>
    <row r="285" ht="12.75" customHeight="1" s="324">
      <c r="A285" s="195" t="n"/>
    </row>
    <row r="286" ht="12.75" customHeight="1" s="324">
      <c r="A286" s="195" t="n"/>
    </row>
    <row r="287" ht="12.75" customHeight="1" s="324">
      <c r="A287" s="195" t="n"/>
    </row>
    <row r="288" ht="12.75" customHeight="1" s="324">
      <c r="A288" s="195" t="n"/>
    </row>
    <row r="289" ht="12.75" customHeight="1" s="324">
      <c r="A289" s="195" t="n"/>
    </row>
    <row r="290" ht="12.75" customHeight="1" s="324">
      <c r="A290" s="195" t="n"/>
    </row>
    <row r="291" ht="12.75" customHeight="1" s="324">
      <c r="A291" s="195" t="n"/>
    </row>
    <row r="292" ht="12.75" customHeight="1" s="324">
      <c r="A292" s="195" t="n"/>
    </row>
    <row r="293" ht="12.75" customHeight="1" s="324">
      <c r="A293" s="195" t="n"/>
    </row>
    <row r="294" ht="12.75" customHeight="1" s="324">
      <c r="A294" s="195" t="n"/>
    </row>
    <row r="295" ht="12.75" customHeight="1" s="324">
      <c r="A295" s="195" t="n"/>
    </row>
    <row r="296" ht="12.75" customHeight="1" s="324">
      <c r="A296" s="195" t="n"/>
    </row>
    <row r="297" ht="12.75" customHeight="1" s="324">
      <c r="A297" s="195" t="n"/>
    </row>
    <row r="298" ht="12.75" customHeight="1" s="324">
      <c r="A298" s="195" t="n"/>
    </row>
    <row r="299" ht="12.75" customHeight="1" s="324">
      <c r="A299" s="195" t="n"/>
    </row>
    <row r="300" ht="12.75" customHeight="1" s="324">
      <c r="A300" s="195" t="n"/>
    </row>
    <row r="301" ht="12.75" customHeight="1" s="324">
      <c r="A301" s="195" t="n"/>
    </row>
    <row r="302" ht="12.75" customHeight="1" s="324">
      <c r="A302" s="195" t="n"/>
    </row>
    <row r="303" ht="12.75" customHeight="1" s="324">
      <c r="A303" s="195" t="n"/>
    </row>
    <row r="304" ht="12.75" customHeight="1" s="324">
      <c r="A304" s="195" t="n"/>
    </row>
    <row r="305" ht="12.75" customHeight="1" s="324">
      <c r="A305" s="195" t="n"/>
    </row>
    <row r="306" ht="12.75" customHeight="1" s="324">
      <c r="A306" s="195" t="n"/>
    </row>
    <row r="307" ht="12.75" customHeight="1" s="324">
      <c r="A307" s="195" t="n"/>
    </row>
    <row r="308" ht="12.75" customHeight="1" s="324">
      <c r="A308" s="195" t="n"/>
    </row>
    <row r="309" ht="12.75" customHeight="1" s="324">
      <c r="A309" s="195" t="n"/>
    </row>
    <row r="310" ht="12.75" customHeight="1" s="324">
      <c r="A310" s="195" t="n"/>
    </row>
    <row r="311" ht="12.75" customHeight="1" s="324">
      <c r="A311" s="195" t="n"/>
    </row>
    <row r="312" ht="12.75" customHeight="1" s="324">
      <c r="A312" s="195" t="n"/>
    </row>
    <row r="313" ht="12.75" customHeight="1" s="324">
      <c r="A313" s="195" t="n"/>
    </row>
    <row r="314" ht="12.75" customHeight="1" s="324">
      <c r="A314" s="195" t="n"/>
    </row>
    <row r="315" ht="12.75" customHeight="1" s="324">
      <c r="A315" s="195" t="n"/>
    </row>
    <row r="316" ht="12.75" customHeight="1" s="324">
      <c r="A316" s="195" t="n"/>
    </row>
    <row r="317" ht="12.75" customHeight="1" s="324">
      <c r="A317" s="195" t="n"/>
    </row>
    <row r="318" ht="12.75" customHeight="1" s="324">
      <c r="A318" s="195" t="n"/>
    </row>
    <row r="319" ht="12.75" customHeight="1" s="324">
      <c r="A319" s="195" t="n"/>
    </row>
    <row r="320" ht="12.75" customHeight="1" s="324">
      <c r="A320" s="195" t="n"/>
    </row>
    <row r="321" ht="12.75" customHeight="1" s="324">
      <c r="A321" s="195" t="n"/>
    </row>
    <row r="322" ht="12.75" customHeight="1" s="324">
      <c r="A322" s="195" t="n"/>
    </row>
    <row r="323" ht="12.75" customHeight="1" s="324">
      <c r="A323" s="195" t="n"/>
    </row>
    <row r="324" ht="12.75" customHeight="1" s="324">
      <c r="A324" s="195" t="n"/>
    </row>
    <row r="325" ht="12.75" customHeight="1" s="324">
      <c r="A325" s="195" t="n"/>
    </row>
    <row r="326" ht="12.75" customHeight="1" s="324">
      <c r="A326" s="195" t="n"/>
    </row>
    <row r="327" ht="12.75" customHeight="1" s="324">
      <c r="A327" s="195" t="n"/>
    </row>
    <row r="328" ht="12.75" customHeight="1" s="324">
      <c r="A328" s="195" t="n"/>
    </row>
    <row r="329" ht="12.75" customHeight="1" s="324">
      <c r="A329" s="195" t="n"/>
    </row>
    <row r="330" ht="12.75" customHeight="1" s="324">
      <c r="A330" s="195" t="n"/>
    </row>
    <row r="331" ht="12.75" customHeight="1" s="324">
      <c r="A331" s="195" t="n"/>
    </row>
    <row r="332" ht="12.75" customHeight="1" s="324">
      <c r="A332" s="195" t="n"/>
    </row>
    <row r="333" ht="12.75" customHeight="1" s="324">
      <c r="A333" s="195" t="n"/>
    </row>
    <row r="334" ht="12.75" customHeight="1" s="324">
      <c r="A334" s="195" t="n"/>
    </row>
    <row r="335" ht="12.75" customHeight="1" s="324">
      <c r="A335" s="195" t="n"/>
    </row>
    <row r="336" ht="12.75" customHeight="1" s="324">
      <c r="A336" s="195" t="n"/>
    </row>
    <row r="337" ht="12.75" customHeight="1" s="324">
      <c r="A337" s="195" t="n"/>
    </row>
    <row r="338" ht="12.75" customHeight="1" s="324">
      <c r="A338" s="195" t="n"/>
    </row>
    <row r="339" ht="12.75" customHeight="1" s="324">
      <c r="A339" s="195" t="n"/>
    </row>
    <row r="340" ht="12.75" customHeight="1" s="324">
      <c r="A340" s="195" t="n"/>
    </row>
    <row r="341" ht="12.75" customHeight="1" s="324">
      <c r="A341" s="195" t="n"/>
    </row>
    <row r="342" ht="12.75" customHeight="1" s="324">
      <c r="A342" s="195" t="n"/>
    </row>
    <row r="343" ht="12.75" customHeight="1" s="324">
      <c r="A343" s="195" t="n"/>
    </row>
    <row r="344" ht="12.75" customHeight="1" s="324">
      <c r="A344" s="195" t="n"/>
    </row>
    <row r="345" ht="12.75" customHeight="1" s="324">
      <c r="A345" s="195" t="n"/>
    </row>
    <row r="346" ht="12.75" customHeight="1" s="324">
      <c r="A346" s="195" t="n"/>
    </row>
    <row r="347" ht="12.75" customHeight="1" s="324">
      <c r="A347" s="195" t="n"/>
    </row>
    <row r="348" ht="12.75" customHeight="1" s="324">
      <c r="A348" s="195" t="n"/>
    </row>
    <row r="349" ht="12.75" customHeight="1" s="324">
      <c r="A349" s="195" t="n"/>
    </row>
    <row r="350" ht="12.75" customHeight="1" s="324">
      <c r="A350" s="195" t="n"/>
    </row>
    <row r="351" ht="12.75" customHeight="1" s="324">
      <c r="A351" s="195" t="n"/>
    </row>
    <row r="352" ht="12.75" customHeight="1" s="324">
      <c r="A352" s="195" t="n"/>
    </row>
    <row r="353" ht="12.75" customHeight="1" s="324">
      <c r="A353" s="195" t="n"/>
    </row>
    <row r="354" ht="12.75" customHeight="1" s="324">
      <c r="A354" s="195" t="n"/>
    </row>
    <row r="355" ht="12.75" customHeight="1" s="324">
      <c r="A355" s="195" t="n"/>
    </row>
    <row r="356" ht="12.75" customHeight="1" s="324">
      <c r="A356" s="195" t="n"/>
    </row>
    <row r="357" ht="12.75" customHeight="1" s="324">
      <c r="A357" s="195" t="n"/>
    </row>
    <row r="358" ht="12.75" customHeight="1" s="324">
      <c r="A358" s="195" t="n"/>
    </row>
    <row r="359" ht="12.75" customHeight="1" s="324">
      <c r="A359" s="195" t="n"/>
    </row>
    <row r="360" ht="12.75" customHeight="1" s="324">
      <c r="A360" s="195" t="n"/>
    </row>
    <row r="361" ht="12.75" customHeight="1" s="324">
      <c r="A361" s="195" t="n"/>
    </row>
    <row r="362" ht="12.75" customHeight="1" s="324">
      <c r="A362" s="195" t="n"/>
    </row>
    <row r="363" ht="12.75" customHeight="1" s="324">
      <c r="A363" s="195" t="n"/>
    </row>
    <row r="364" ht="12.75" customHeight="1" s="324">
      <c r="A364" s="195" t="n"/>
    </row>
    <row r="365" ht="12.75" customHeight="1" s="324">
      <c r="A365" s="195" t="n"/>
    </row>
    <row r="366" ht="12.75" customHeight="1" s="324">
      <c r="A366" s="195" t="n"/>
    </row>
    <row r="367" ht="12.75" customHeight="1" s="324">
      <c r="A367" s="195" t="n"/>
    </row>
    <row r="368" ht="12.75" customHeight="1" s="324">
      <c r="A368" s="195" t="n"/>
    </row>
    <row r="369" ht="12.75" customHeight="1" s="324">
      <c r="A369" s="195" t="n"/>
    </row>
    <row r="370" ht="12.75" customHeight="1" s="324">
      <c r="A370" s="195" t="n"/>
    </row>
    <row r="371" ht="12.75" customHeight="1" s="324">
      <c r="A371" s="195" t="n"/>
    </row>
    <row r="372" ht="12.75" customHeight="1" s="324">
      <c r="A372" s="195" t="n"/>
    </row>
    <row r="373" ht="12.75" customHeight="1" s="324">
      <c r="A373" s="195" t="n"/>
    </row>
    <row r="374" ht="12.75" customHeight="1" s="324">
      <c r="A374" s="195" t="n"/>
    </row>
    <row r="375" ht="12.75" customHeight="1" s="324">
      <c r="A375" s="195" t="n"/>
    </row>
    <row r="376" ht="12.75" customHeight="1" s="324">
      <c r="A376" s="195" t="n"/>
    </row>
    <row r="377" ht="12.75" customHeight="1" s="324">
      <c r="A377" s="195" t="n"/>
    </row>
    <row r="378" ht="12.75" customHeight="1" s="324">
      <c r="A378" s="195" t="n"/>
    </row>
    <row r="379" ht="12.75" customHeight="1" s="324">
      <c r="A379" s="195" t="n"/>
    </row>
    <row r="380" ht="12.75" customHeight="1" s="324">
      <c r="A380" s="195" t="n"/>
    </row>
    <row r="381" ht="12.75" customHeight="1" s="324">
      <c r="A381" s="195" t="n"/>
    </row>
    <row r="382" ht="12.75" customHeight="1" s="324">
      <c r="A382" s="195" t="n"/>
    </row>
    <row r="383" ht="12.75" customHeight="1" s="324">
      <c r="A383" s="195" t="n"/>
    </row>
    <row r="384" ht="12.75" customHeight="1" s="324">
      <c r="A384" s="195" t="n"/>
    </row>
    <row r="385" ht="12.75" customHeight="1" s="324">
      <c r="A385" s="195" t="n"/>
    </row>
    <row r="386" ht="12.75" customHeight="1" s="324">
      <c r="A386" s="195" t="n"/>
    </row>
    <row r="387" ht="12.75" customHeight="1" s="324">
      <c r="A387" s="195" t="n"/>
    </row>
    <row r="388" ht="12.75" customHeight="1" s="324">
      <c r="A388" s="195" t="n"/>
    </row>
    <row r="389" ht="12.75" customHeight="1" s="324">
      <c r="A389" s="195" t="n"/>
    </row>
    <row r="390" ht="12.75" customHeight="1" s="324">
      <c r="A390" s="195" t="n"/>
    </row>
    <row r="391" ht="12.75" customHeight="1" s="324">
      <c r="A391" s="195" t="n"/>
    </row>
    <row r="392" ht="12.75" customHeight="1" s="324">
      <c r="A392" s="195" t="n"/>
    </row>
    <row r="393" ht="12.75" customHeight="1" s="324">
      <c r="A393" s="195" t="n"/>
    </row>
    <row r="394" ht="12.75" customHeight="1" s="324">
      <c r="A394" s="195" t="n"/>
    </row>
    <row r="395" ht="12.75" customHeight="1" s="324">
      <c r="A395" s="195" t="n"/>
    </row>
    <row r="396" ht="12.75" customHeight="1" s="324">
      <c r="A396" s="195" t="n"/>
    </row>
    <row r="397" ht="12.75" customHeight="1" s="324">
      <c r="A397" s="195" t="n"/>
    </row>
    <row r="398" ht="12.75" customHeight="1" s="324">
      <c r="A398" s="195" t="n"/>
    </row>
    <row r="399" ht="12.75" customHeight="1" s="324">
      <c r="A399" s="195" t="n"/>
    </row>
    <row r="400" ht="12.75" customHeight="1" s="324">
      <c r="A400" s="195" t="n"/>
    </row>
    <row r="401" ht="12.75" customHeight="1" s="324">
      <c r="A401" s="195" t="n"/>
    </row>
    <row r="402" ht="12.75" customHeight="1" s="324">
      <c r="A402" s="195" t="n"/>
    </row>
    <row r="403" ht="12.75" customHeight="1" s="324">
      <c r="A403" s="195" t="n"/>
    </row>
    <row r="404" ht="12.75" customHeight="1" s="324">
      <c r="A404" s="195" t="n"/>
    </row>
    <row r="405" ht="12.75" customHeight="1" s="324">
      <c r="A405" s="195" t="n"/>
    </row>
    <row r="406" ht="12.75" customHeight="1" s="324">
      <c r="A406" s="195" t="n"/>
    </row>
    <row r="407" ht="12.75" customHeight="1" s="324">
      <c r="A407" s="195" t="n"/>
    </row>
    <row r="408" ht="12.75" customHeight="1" s="324">
      <c r="A408" s="195" t="n"/>
    </row>
    <row r="409" ht="12.75" customHeight="1" s="324">
      <c r="A409" s="195" t="n"/>
    </row>
    <row r="410" ht="12.75" customHeight="1" s="324">
      <c r="A410" s="195" t="n"/>
    </row>
    <row r="411" ht="12.75" customHeight="1" s="324">
      <c r="A411" s="195" t="n"/>
    </row>
    <row r="412" ht="12.75" customHeight="1" s="324">
      <c r="A412" s="195" t="n"/>
    </row>
    <row r="413" ht="12.75" customHeight="1" s="324">
      <c r="A413" s="195" t="n"/>
    </row>
    <row r="414" ht="12.75" customHeight="1" s="324">
      <c r="A414" s="195" t="n"/>
    </row>
    <row r="415" ht="12.75" customHeight="1" s="324">
      <c r="A415" s="195" t="n"/>
    </row>
    <row r="416" ht="12.75" customHeight="1" s="324">
      <c r="A416" s="195" t="n"/>
    </row>
    <row r="417" ht="12.75" customHeight="1" s="324">
      <c r="A417" s="195" t="n"/>
    </row>
    <row r="418" ht="12.75" customHeight="1" s="324">
      <c r="A418" s="195" t="n"/>
    </row>
    <row r="419" ht="12.75" customHeight="1" s="324">
      <c r="A419" s="195" t="n"/>
    </row>
    <row r="420" ht="12.75" customHeight="1" s="324">
      <c r="A420" s="195" t="n"/>
    </row>
    <row r="421" ht="12.75" customHeight="1" s="324">
      <c r="A421" s="195" t="n"/>
    </row>
    <row r="422" ht="12.75" customHeight="1" s="324">
      <c r="A422" s="195" t="n"/>
    </row>
    <row r="423" ht="12.75" customHeight="1" s="324">
      <c r="A423" s="195" t="n"/>
    </row>
    <row r="424" ht="12.75" customHeight="1" s="324">
      <c r="A424" s="195" t="n"/>
    </row>
    <row r="425" ht="12.75" customHeight="1" s="324">
      <c r="A425" s="195" t="n"/>
    </row>
    <row r="426" ht="12.75" customHeight="1" s="324">
      <c r="A426" s="195" t="n"/>
    </row>
    <row r="427" ht="12.75" customHeight="1" s="324">
      <c r="A427" s="195" t="n"/>
    </row>
    <row r="428" ht="12.75" customHeight="1" s="324">
      <c r="A428" s="195" t="n"/>
    </row>
    <row r="429" ht="12.75" customHeight="1" s="324">
      <c r="A429" s="195" t="n"/>
    </row>
    <row r="430" ht="12.75" customHeight="1" s="324">
      <c r="A430" s="195" t="n"/>
    </row>
    <row r="431" ht="12.75" customHeight="1" s="324">
      <c r="A431" s="195" t="n"/>
    </row>
    <row r="432" ht="12.75" customHeight="1" s="324">
      <c r="A432" s="195" t="n"/>
    </row>
    <row r="433" ht="12.75" customHeight="1" s="324">
      <c r="A433" s="195" t="n"/>
    </row>
    <row r="434" ht="12.75" customHeight="1" s="324">
      <c r="A434" s="195" t="n"/>
    </row>
    <row r="435" ht="12.75" customHeight="1" s="324">
      <c r="A435" s="195" t="n"/>
    </row>
    <row r="436" ht="12.75" customHeight="1" s="324">
      <c r="A436" s="195" t="n"/>
    </row>
    <row r="437" ht="12.75" customHeight="1" s="324">
      <c r="A437" s="195" t="n"/>
    </row>
    <row r="438" ht="12.75" customHeight="1" s="324">
      <c r="A438" s="195" t="n"/>
    </row>
    <row r="439" ht="12.75" customHeight="1" s="324">
      <c r="A439" s="195" t="n"/>
    </row>
    <row r="440" ht="12.75" customHeight="1" s="324">
      <c r="A440" s="195" t="n"/>
    </row>
    <row r="441" ht="12.75" customHeight="1" s="324">
      <c r="A441" s="195" t="n"/>
    </row>
    <row r="442" ht="12.75" customHeight="1" s="324">
      <c r="A442" s="195" t="n"/>
    </row>
    <row r="443" ht="12.75" customHeight="1" s="324">
      <c r="A443" s="195" t="n"/>
    </row>
    <row r="444" ht="12.75" customHeight="1" s="324">
      <c r="A444" s="195" t="n"/>
    </row>
    <row r="445" ht="12.75" customHeight="1" s="324">
      <c r="A445" s="195" t="n"/>
    </row>
    <row r="446" ht="12.75" customHeight="1" s="324">
      <c r="A446" s="195" t="n"/>
    </row>
    <row r="447" ht="12.75" customHeight="1" s="324">
      <c r="A447" s="195" t="n"/>
    </row>
    <row r="448" ht="12.75" customHeight="1" s="324">
      <c r="A448" s="195" t="n"/>
    </row>
    <row r="449" ht="12.75" customHeight="1" s="324">
      <c r="A449" s="195" t="n"/>
    </row>
    <row r="450" ht="12.75" customHeight="1" s="324">
      <c r="A450" s="195" t="n"/>
    </row>
    <row r="451" ht="12.75" customHeight="1" s="324">
      <c r="A451" s="195" t="n"/>
    </row>
    <row r="452" ht="12.75" customHeight="1" s="324">
      <c r="A452" s="195" t="n"/>
    </row>
    <row r="453" ht="12.75" customHeight="1" s="324">
      <c r="A453" s="195" t="n"/>
    </row>
    <row r="454" ht="12.75" customHeight="1" s="324">
      <c r="A454" s="195" t="n"/>
    </row>
    <row r="455" ht="12.75" customHeight="1" s="324">
      <c r="A455" s="195" t="n"/>
    </row>
    <row r="456" ht="12.75" customHeight="1" s="324">
      <c r="A456" s="195" t="n"/>
    </row>
    <row r="457" ht="12.75" customHeight="1" s="324">
      <c r="A457" s="195" t="n"/>
    </row>
    <row r="458" ht="12.75" customHeight="1" s="324">
      <c r="A458" s="195" t="n"/>
    </row>
    <row r="459" ht="12.75" customHeight="1" s="324">
      <c r="A459" s="195" t="n"/>
    </row>
    <row r="460" ht="12.75" customHeight="1" s="324">
      <c r="A460" s="195" t="n"/>
    </row>
    <row r="461" ht="12.75" customHeight="1" s="324">
      <c r="A461" s="195" t="n"/>
    </row>
    <row r="462" ht="12.75" customHeight="1" s="324">
      <c r="A462" s="195" t="n"/>
    </row>
    <row r="463" ht="12.75" customHeight="1" s="324">
      <c r="A463" s="195" t="n"/>
    </row>
    <row r="464" ht="12.75" customHeight="1" s="324">
      <c r="A464" s="195" t="n"/>
    </row>
    <row r="465" ht="12.75" customHeight="1" s="324">
      <c r="A465" s="195" t="n"/>
    </row>
    <row r="466" ht="12.75" customHeight="1" s="324">
      <c r="A466" s="195" t="n"/>
    </row>
    <row r="467" ht="12.75" customHeight="1" s="324">
      <c r="A467" s="195" t="n"/>
    </row>
    <row r="468" ht="12.75" customHeight="1" s="324">
      <c r="A468" s="195" t="n"/>
    </row>
    <row r="469" ht="12.75" customHeight="1" s="324">
      <c r="A469" s="195" t="n"/>
    </row>
    <row r="470" ht="12.75" customHeight="1" s="324">
      <c r="A470" s="195" t="n"/>
    </row>
    <row r="471" ht="12.75" customHeight="1" s="324">
      <c r="A471" s="195" t="n"/>
    </row>
    <row r="472" ht="12.75" customHeight="1" s="324">
      <c r="A472" s="195" t="n"/>
    </row>
    <row r="473" ht="12.75" customHeight="1" s="324">
      <c r="A473" s="195" t="n"/>
    </row>
    <row r="474" ht="12.75" customHeight="1" s="324">
      <c r="A474" s="195" t="n"/>
    </row>
    <row r="475" ht="12.75" customHeight="1" s="324">
      <c r="A475" s="195" t="n"/>
    </row>
    <row r="476" ht="12.75" customHeight="1" s="324">
      <c r="A476" s="195" t="n"/>
    </row>
    <row r="477" ht="12.75" customHeight="1" s="324">
      <c r="A477" s="195" t="n"/>
    </row>
    <row r="478" ht="12.75" customHeight="1" s="324">
      <c r="A478" s="195" t="n"/>
    </row>
    <row r="479" ht="12.75" customHeight="1" s="324">
      <c r="A479" s="195" t="n"/>
    </row>
    <row r="480" ht="12.75" customHeight="1" s="324">
      <c r="A480" s="195" t="n"/>
    </row>
    <row r="481" ht="12.75" customHeight="1" s="324">
      <c r="A481" s="195" t="n"/>
    </row>
    <row r="482" ht="12.75" customHeight="1" s="324">
      <c r="A482" s="195" t="n"/>
    </row>
    <row r="483" ht="12.75" customHeight="1" s="324">
      <c r="A483" s="195" t="n"/>
    </row>
    <row r="484" ht="12.75" customHeight="1" s="324">
      <c r="A484" s="195" t="n"/>
    </row>
    <row r="485" ht="12.75" customHeight="1" s="324">
      <c r="A485" s="195" t="n"/>
    </row>
    <row r="486" ht="12.75" customHeight="1" s="324">
      <c r="A486" s="195" t="n"/>
    </row>
    <row r="487" ht="12.75" customHeight="1" s="324">
      <c r="A487" s="195" t="n"/>
    </row>
    <row r="488" ht="12.75" customHeight="1" s="324">
      <c r="A488" s="195" t="n"/>
    </row>
    <row r="489" ht="12.75" customHeight="1" s="324">
      <c r="A489" s="195" t="n"/>
    </row>
    <row r="490" ht="12.75" customHeight="1" s="324">
      <c r="A490" s="195" t="n"/>
    </row>
    <row r="491" ht="12.75" customHeight="1" s="324">
      <c r="A491" s="195" t="n"/>
    </row>
    <row r="492" ht="12.75" customHeight="1" s="324">
      <c r="A492" s="195" t="n"/>
    </row>
    <row r="493" ht="12.75" customHeight="1" s="324">
      <c r="A493" s="195" t="n"/>
    </row>
    <row r="494" ht="12.75" customHeight="1" s="324">
      <c r="A494" s="195" t="n"/>
    </row>
    <row r="495" ht="12.75" customHeight="1" s="324">
      <c r="A495" s="195" t="n"/>
    </row>
    <row r="496" ht="12.75" customHeight="1" s="324">
      <c r="A496" s="195" t="n"/>
    </row>
    <row r="497" ht="12.75" customHeight="1" s="324">
      <c r="A497" s="195" t="n"/>
    </row>
    <row r="498" ht="12.75" customHeight="1" s="324">
      <c r="A498" s="195" t="n"/>
    </row>
    <row r="499" ht="12.75" customHeight="1" s="324">
      <c r="A499" s="195" t="n"/>
    </row>
    <row r="500" ht="12.75" customHeight="1" s="324">
      <c r="A500" s="195" t="n"/>
    </row>
    <row r="501" ht="12.75" customHeight="1" s="324">
      <c r="A501" s="195" t="n"/>
    </row>
    <row r="502" ht="12.75" customHeight="1" s="324">
      <c r="A502" s="195" t="n"/>
    </row>
    <row r="503" ht="12.75" customHeight="1" s="324">
      <c r="A503" s="195" t="n"/>
    </row>
    <row r="504" ht="12.75" customHeight="1" s="324">
      <c r="A504" s="195" t="n"/>
    </row>
    <row r="505" ht="12.75" customHeight="1" s="324">
      <c r="A505" s="195" t="n"/>
    </row>
    <row r="506" ht="12.75" customHeight="1" s="324">
      <c r="A506" s="195" t="n"/>
    </row>
    <row r="507" ht="12.75" customHeight="1" s="324">
      <c r="A507" s="195" t="n"/>
    </row>
    <row r="508" ht="12.75" customHeight="1" s="324">
      <c r="A508" s="195" t="n"/>
    </row>
    <row r="509" ht="12.75" customHeight="1" s="324">
      <c r="A509" s="195" t="n"/>
    </row>
    <row r="510" ht="12.75" customHeight="1" s="324">
      <c r="A510" s="195" t="n"/>
    </row>
    <row r="511" ht="12.75" customHeight="1" s="324">
      <c r="A511" s="195" t="n"/>
    </row>
    <row r="512" ht="12.75" customHeight="1" s="324">
      <c r="A512" s="195" t="n"/>
    </row>
    <row r="513" ht="12.75" customHeight="1" s="324">
      <c r="A513" s="195" t="n"/>
    </row>
    <row r="514" ht="12.75" customHeight="1" s="324">
      <c r="A514" s="195" t="n"/>
    </row>
    <row r="515" ht="12.75" customHeight="1" s="324">
      <c r="A515" s="195" t="n"/>
    </row>
    <row r="516" ht="12.75" customHeight="1" s="324">
      <c r="A516" s="195" t="n"/>
    </row>
    <row r="517" ht="12.75" customHeight="1" s="324">
      <c r="A517" s="195" t="n"/>
    </row>
    <row r="518" ht="12.75" customHeight="1" s="324">
      <c r="A518" s="195" t="n"/>
    </row>
    <row r="519" ht="12.75" customHeight="1" s="324">
      <c r="A519" s="195" t="n"/>
    </row>
    <row r="520" ht="12.75" customHeight="1" s="324">
      <c r="A520" s="195" t="n"/>
    </row>
    <row r="521" ht="12.75" customHeight="1" s="324">
      <c r="A521" s="195" t="n"/>
    </row>
    <row r="522" ht="12.75" customHeight="1" s="324">
      <c r="A522" s="195" t="n"/>
    </row>
    <row r="523" ht="12.75" customHeight="1" s="324">
      <c r="A523" s="195" t="n"/>
    </row>
    <row r="524" ht="12.75" customHeight="1" s="324">
      <c r="A524" s="195" t="n"/>
    </row>
    <row r="525" ht="12.75" customHeight="1" s="324">
      <c r="A525" s="195" t="n"/>
    </row>
    <row r="526" ht="12.75" customHeight="1" s="324">
      <c r="A526" s="195" t="n"/>
    </row>
    <row r="527" ht="12.75" customHeight="1" s="324">
      <c r="A527" s="195" t="n"/>
    </row>
    <row r="528" ht="12.75" customHeight="1" s="324">
      <c r="A528" s="195" t="n"/>
    </row>
    <row r="529" ht="12.75" customHeight="1" s="324">
      <c r="A529" s="195" t="n"/>
    </row>
    <row r="530" ht="12.75" customHeight="1" s="324">
      <c r="A530" s="195" t="n"/>
    </row>
    <row r="531" ht="12.75" customHeight="1" s="324">
      <c r="A531" s="195" t="n"/>
    </row>
    <row r="532" ht="12.75" customHeight="1" s="324">
      <c r="A532" s="195" t="n"/>
    </row>
    <row r="533" ht="12.75" customHeight="1" s="324">
      <c r="A533" s="195" t="n"/>
    </row>
    <row r="534" ht="12.75" customHeight="1" s="324">
      <c r="A534" s="195" t="n"/>
    </row>
    <row r="535" ht="12.75" customHeight="1" s="324">
      <c r="A535" s="195" t="n"/>
    </row>
    <row r="536" ht="12.75" customHeight="1" s="324">
      <c r="A536" s="195" t="n"/>
    </row>
    <row r="537" ht="12.75" customHeight="1" s="324">
      <c r="A537" s="195" t="n"/>
    </row>
    <row r="538" ht="12.75" customHeight="1" s="324">
      <c r="A538" s="195" t="n"/>
    </row>
    <row r="539" ht="12.75" customHeight="1" s="324">
      <c r="A539" s="195" t="n"/>
    </row>
    <row r="540" ht="12.75" customHeight="1" s="324">
      <c r="A540" s="195" t="n"/>
    </row>
    <row r="541" ht="12.75" customHeight="1" s="324">
      <c r="A541" s="195" t="n"/>
    </row>
    <row r="542" ht="12.75" customHeight="1" s="324">
      <c r="A542" s="195" t="n"/>
    </row>
    <row r="543" ht="12.75" customHeight="1" s="324">
      <c r="A543" s="195" t="n"/>
    </row>
    <row r="544" ht="12.75" customHeight="1" s="324">
      <c r="A544" s="195" t="n"/>
    </row>
    <row r="545" ht="12.75" customHeight="1" s="324">
      <c r="A545" s="195" t="n"/>
    </row>
    <row r="546" ht="12.75" customHeight="1" s="324">
      <c r="A546" s="195" t="n"/>
    </row>
    <row r="547" ht="12.75" customHeight="1" s="324">
      <c r="A547" s="195" t="n"/>
    </row>
    <row r="548" ht="12.75" customHeight="1" s="324">
      <c r="A548" s="195" t="n"/>
    </row>
    <row r="549" ht="12.75" customHeight="1" s="324">
      <c r="A549" s="195" t="n"/>
    </row>
    <row r="550" ht="12.75" customHeight="1" s="324">
      <c r="A550" s="195" t="n"/>
    </row>
    <row r="551" ht="12.75" customHeight="1" s="324">
      <c r="A551" s="195" t="n"/>
    </row>
    <row r="552" ht="12.75" customHeight="1" s="324">
      <c r="A552" s="195" t="n"/>
    </row>
    <row r="553" ht="12.75" customHeight="1" s="324">
      <c r="A553" s="195" t="n"/>
    </row>
    <row r="554" ht="12.75" customHeight="1" s="324">
      <c r="A554" s="195" t="n"/>
    </row>
    <row r="555" ht="12.75" customHeight="1" s="324">
      <c r="A555" s="195" t="n"/>
    </row>
    <row r="556" ht="12.75" customHeight="1" s="324">
      <c r="A556" s="195" t="n"/>
    </row>
    <row r="557" ht="12.75" customHeight="1" s="324">
      <c r="A557" s="195" t="n"/>
    </row>
    <row r="558" ht="12.75" customHeight="1" s="324">
      <c r="A558" s="195" t="n"/>
    </row>
    <row r="559" ht="12.75" customHeight="1" s="324">
      <c r="A559" s="195" t="n"/>
    </row>
    <row r="560" ht="12.75" customHeight="1" s="324">
      <c r="A560" s="195" t="n"/>
    </row>
    <row r="561" ht="12.75" customHeight="1" s="324">
      <c r="A561" s="195" t="n"/>
    </row>
    <row r="562" ht="12.75" customHeight="1" s="324">
      <c r="A562" s="195" t="n"/>
    </row>
    <row r="563" ht="12.75" customHeight="1" s="324">
      <c r="A563" s="195" t="n"/>
    </row>
    <row r="564" ht="12.75" customHeight="1" s="324">
      <c r="A564" s="195" t="n"/>
    </row>
    <row r="565" ht="12.75" customHeight="1" s="324">
      <c r="A565" s="195" t="n"/>
    </row>
    <row r="566" ht="12.75" customHeight="1" s="324">
      <c r="A566" s="195" t="n"/>
    </row>
    <row r="567" ht="12.75" customHeight="1" s="324">
      <c r="A567" s="195" t="n"/>
    </row>
    <row r="568" ht="12.75" customHeight="1" s="324">
      <c r="A568" s="195" t="n"/>
    </row>
    <row r="569" ht="12.75" customHeight="1" s="324">
      <c r="A569" s="195" t="n"/>
    </row>
    <row r="570" ht="12.75" customHeight="1" s="324">
      <c r="A570" s="195" t="n"/>
    </row>
    <row r="571" ht="12.75" customHeight="1" s="324">
      <c r="A571" s="195" t="n"/>
    </row>
    <row r="572" ht="12.75" customHeight="1" s="324">
      <c r="A572" s="195" t="n"/>
    </row>
    <row r="573" ht="12.75" customHeight="1" s="324">
      <c r="A573" s="195" t="n"/>
    </row>
    <row r="574" ht="12.75" customHeight="1" s="324">
      <c r="A574" s="195" t="n"/>
    </row>
    <row r="575" ht="12.75" customHeight="1" s="324">
      <c r="A575" s="195" t="n"/>
    </row>
    <row r="576" ht="12.75" customHeight="1" s="324">
      <c r="A576" s="195" t="n"/>
    </row>
    <row r="577" ht="12.75" customHeight="1" s="324">
      <c r="A577" s="195" t="n"/>
    </row>
    <row r="578" ht="12.75" customHeight="1" s="324">
      <c r="A578" s="195" t="n"/>
    </row>
    <row r="579" ht="12.75" customHeight="1" s="324">
      <c r="A579" s="195" t="n"/>
    </row>
    <row r="580" ht="12.75" customHeight="1" s="324">
      <c r="A580" s="195" t="n"/>
    </row>
    <row r="581" ht="12.75" customHeight="1" s="324">
      <c r="A581" s="195" t="n"/>
    </row>
    <row r="582" ht="12.75" customHeight="1" s="324">
      <c r="A582" s="195" t="n"/>
    </row>
    <row r="583" ht="12.75" customHeight="1" s="324">
      <c r="A583" s="195" t="n"/>
    </row>
    <row r="584" ht="12.75" customHeight="1" s="324">
      <c r="A584" s="195" t="n"/>
    </row>
    <row r="585" ht="12.75" customHeight="1" s="324">
      <c r="A585" s="195" t="n"/>
    </row>
    <row r="586" ht="12.75" customHeight="1" s="324">
      <c r="A586" s="195" t="n"/>
    </row>
    <row r="587" ht="12.75" customHeight="1" s="324">
      <c r="A587" s="195" t="n"/>
    </row>
    <row r="588" ht="12.75" customHeight="1" s="324">
      <c r="A588" s="195" t="n"/>
    </row>
    <row r="589" ht="12.75" customHeight="1" s="324">
      <c r="A589" s="195" t="n"/>
    </row>
    <row r="590" ht="12.75" customHeight="1" s="324">
      <c r="A590" s="195" t="n"/>
    </row>
    <row r="591" ht="12.75" customHeight="1" s="324">
      <c r="A591" s="195" t="n"/>
    </row>
    <row r="592" ht="12.75" customHeight="1" s="324">
      <c r="A592" s="195" t="n"/>
    </row>
    <row r="593" ht="12.75" customHeight="1" s="324">
      <c r="A593" s="195" t="n"/>
    </row>
    <row r="594" ht="12.75" customHeight="1" s="324">
      <c r="A594" s="195" t="n"/>
    </row>
    <row r="595" ht="12.75" customHeight="1" s="324">
      <c r="A595" s="195" t="n"/>
    </row>
    <row r="596" ht="12.75" customHeight="1" s="324">
      <c r="A596" s="195" t="n"/>
    </row>
    <row r="597" ht="12.75" customHeight="1" s="324">
      <c r="A597" s="195" t="n"/>
    </row>
    <row r="598" ht="12.75" customHeight="1" s="324">
      <c r="A598" s="195" t="n"/>
    </row>
    <row r="599" ht="12.75" customHeight="1" s="324">
      <c r="A599" s="195" t="n"/>
    </row>
    <row r="600" ht="12.75" customHeight="1" s="324">
      <c r="A600" s="195" t="n"/>
    </row>
    <row r="601" ht="12.75" customHeight="1" s="324">
      <c r="A601" s="195" t="n"/>
    </row>
    <row r="602" ht="12.75" customHeight="1" s="324">
      <c r="A602" s="195" t="n"/>
    </row>
    <row r="603" ht="12.75" customHeight="1" s="324">
      <c r="A603" s="195" t="n"/>
    </row>
    <row r="604" ht="12.75" customHeight="1" s="324">
      <c r="A604" s="195" t="n"/>
    </row>
    <row r="605" ht="12.75" customHeight="1" s="324">
      <c r="A605" s="195" t="n"/>
    </row>
    <row r="606" ht="12.75" customHeight="1" s="324">
      <c r="A606" s="195" t="n"/>
    </row>
    <row r="607" ht="12.75" customHeight="1" s="324">
      <c r="A607" s="195" t="n"/>
    </row>
    <row r="608" ht="12.75" customHeight="1" s="324">
      <c r="A608" s="195" t="n"/>
    </row>
    <row r="609" ht="12.75" customHeight="1" s="324">
      <c r="A609" s="195" t="n"/>
    </row>
    <row r="610" ht="12.75" customHeight="1" s="324">
      <c r="A610" s="195" t="n"/>
    </row>
    <row r="611" ht="12.75" customHeight="1" s="324">
      <c r="A611" s="195" t="n"/>
    </row>
    <row r="612" ht="12.75" customHeight="1" s="324">
      <c r="A612" s="195" t="n"/>
    </row>
    <row r="613" ht="12.75" customHeight="1" s="324">
      <c r="A613" s="195" t="n"/>
    </row>
    <row r="614" ht="12.75" customHeight="1" s="324">
      <c r="A614" s="195" t="n"/>
    </row>
    <row r="615" ht="12.75" customHeight="1" s="324">
      <c r="A615" s="195" t="n"/>
    </row>
    <row r="616" ht="12.75" customHeight="1" s="324">
      <c r="A616" s="195" t="n"/>
    </row>
    <row r="617" ht="12.75" customHeight="1" s="324">
      <c r="A617" s="195" t="n"/>
    </row>
    <row r="618" ht="12.75" customHeight="1" s="324">
      <c r="A618" s="195" t="n"/>
    </row>
    <row r="619" ht="12.75" customHeight="1" s="324">
      <c r="A619" s="195" t="n"/>
    </row>
    <row r="620" ht="12.75" customHeight="1" s="324">
      <c r="A620" s="195" t="n"/>
    </row>
    <row r="621" ht="12.75" customHeight="1" s="324">
      <c r="A621" s="195" t="n"/>
    </row>
    <row r="622" ht="12.75" customHeight="1" s="324">
      <c r="A622" s="195" t="n"/>
    </row>
    <row r="623" ht="12.75" customHeight="1" s="324">
      <c r="A623" s="195" t="n"/>
    </row>
    <row r="624" ht="12.75" customHeight="1" s="324">
      <c r="A624" s="195" t="n"/>
    </row>
    <row r="625" ht="12.75" customHeight="1" s="324">
      <c r="A625" s="195" t="n"/>
    </row>
    <row r="626" ht="12.75" customHeight="1" s="324">
      <c r="A626" s="195" t="n"/>
    </row>
    <row r="627" ht="12.75" customHeight="1" s="324">
      <c r="A627" s="195" t="n"/>
    </row>
    <row r="628" ht="12.75" customHeight="1" s="324">
      <c r="A628" s="195" t="n"/>
    </row>
    <row r="629" ht="12.75" customHeight="1" s="324">
      <c r="A629" s="195" t="n"/>
    </row>
    <row r="630" ht="12.75" customHeight="1" s="324">
      <c r="A630" s="195" t="n"/>
    </row>
    <row r="631" ht="12.75" customHeight="1" s="324">
      <c r="A631" s="195" t="n"/>
    </row>
    <row r="632" ht="12.75" customHeight="1" s="324">
      <c r="A632" s="195" t="n"/>
    </row>
    <row r="633" ht="12.75" customHeight="1" s="324">
      <c r="A633" s="195" t="n"/>
    </row>
    <row r="634" ht="12.75" customHeight="1" s="324">
      <c r="A634" s="195" t="n"/>
    </row>
    <row r="635" ht="12.75" customHeight="1" s="324">
      <c r="A635" s="195" t="n"/>
    </row>
    <row r="636" ht="12.75" customHeight="1" s="324">
      <c r="A636" s="195" t="n"/>
    </row>
    <row r="637" ht="12.75" customHeight="1" s="324">
      <c r="A637" s="195" t="n"/>
    </row>
    <row r="638" ht="12.75" customHeight="1" s="324">
      <c r="A638" s="195" t="n"/>
    </row>
    <row r="639" ht="12.75" customHeight="1" s="324">
      <c r="A639" s="195" t="n"/>
    </row>
    <row r="640" ht="12.75" customHeight="1" s="324">
      <c r="A640" s="195" t="n"/>
    </row>
    <row r="641" ht="12.75" customHeight="1" s="324">
      <c r="A641" s="195" t="n"/>
    </row>
    <row r="642" ht="12.75" customHeight="1" s="324">
      <c r="A642" s="195" t="n"/>
    </row>
    <row r="643" ht="12.75" customHeight="1" s="324">
      <c r="A643" s="195" t="n"/>
    </row>
    <row r="644" ht="12.75" customHeight="1" s="324">
      <c r="A644" s="195" t="n"/>
    </row>
    <row r="645" ht="12.75" customHeight="1" s="324">
      <c r="A645" s="195" t="n"/>
    </row>
    <row r="646" ht="12.75" customHeight="1" s="324">
      <c r="A646" s="195" t="n"/>
    </row>
    <row r="647" ht="12.75" customHeight="1" s="324">
      <c r="A647" s="195" t="n"/>
    </row>
    <row r="648" ht="12.75" customHeight="1" s="324">
      <c r="A648" s="195" t="n"/>
    </row>
    <row r="649" ht="12.75" customHeight="1" s="324">
      <c r="A649" s="195" t="n"/>
    </row>
    <row r="650" ht="12.75" customHeight="1" s="324">
      <c r="A650" s="195" t="n"/>
    </row>
    <row r="651" ht="12.75" customHeight="1" s="324">
      <c r="A651" s="195" t="n"/>
    </row>
    <row r="652" ht="12.75" customHeight="1" s="324">
      <c r="A652" s="195" t="n"/>
    </row>
    <row r="653" ht="12.75" customHeight="1" s="324">
      <c r="A653" s="195" t="n"/>
    </row>
    <row r="654" ht="12.75" customHeight="1" s="324">
      <c r="A654" s="195" t="n"/>
    </row>
    <row r="655" ht="12.75" customHeight="1" s="324">
      <c r="A655" s="195" t="n"/>
    </row>
    <row r="656" ht="12.75" customHeight="1" s="324">
      <c r="A656" s="195" t="n"/>
    </row>
    <row r="657" ht="12.75" customHeight="1" s="324">
      <c r="A657" s="195" t="n"/>
    </row>
    <row r="658" ht="12.75" customHeight="1" s="324">
      <c r="A658" s="195" t="n"/>
    </row>
    <row r="659" ht="12.75" customHeight="1" s="324">
      <c r="A659" s="195" t="n"/>
    </row>
    <row r="660" ht="12.75" customHeight="1" s="324">
      <c r="A660" s="195" t="n"/>
    </row>
    <row r="661" ht="12.75" customHeight="1" s="324">
      <c r="A661" s="195" t="n"/>
    </row>
    <row r="662" ht="12.75" customHeight="1" s="324">
      <c r="A662" s="195" t="n"/>
    </row>
    <row r="663" ht="12.75" customHeight="1" s="324">
      <c r="A663" s="195" t="n"/>
    </row>
    <row r="664" ht="12.75" customHeight="1" s="324">
      <c r="A664" s="195" t="n"/>
    </row>
    <row r="665" ht="12.75" customHeight="1" s="324">
      <c r="A665" s="195" t="n"/>
    </row>
    <row r="666" ht="12.75" customHeight="1" s="324">
      <c r="A666" s="195" t="n"/>
    </row>
    <row r="667" ht="12.75" customHeight="1" s="324">
      <c r="A667" s="195" t="n"/>
    </row>
    <row r="668" ht="12.75" customHeight="1" s="324">
      <c r="A668" s="195" t="n"/>
    </row>
    <row r="669" ht="12.75" customHeight="1" s="324">
      <c r="A669" s="195" t="n"/>
    </row>
    <row r="670" ht="12.75" customHeight="1" s="324">
      <c r="A670" s="195" t="n"/>
    </row>
    <row r="671" ht="12.75" customHeight="1" s="324">
      <c r="A671" s="195" t="n"/>
    </row>
    <row r="672" ht="12.75" customHeight="1" s="324">
      <c r="A672" s="195" t="n"/>
    </row>
    <row r="673" ht="12.75" customHeight="1" s="324">
      <c r="A673" s="195" t="n"/>
    </row>
    <row r="674" ht="12.75" customHeight="1" s="324">
      <c r="A674" s="195" t="n"/>
    </row>
    <row r="675" ht="12.75" customHeight="1" s="324">
      <c r="A675" s="195" t="n"/>
    </row>
    <row r="676" ht="12.75" customHeight="1" s="324">
      <c r="A676" s="195" t="n"/>
    </row>
    <row r="677" ht="12.75" customHeight="1" s="324">
      <c r="A677" s="195" t="n"/>
    </row>
    <row r="678" ht="12.75" customHeight="1" s="324">
      <c r="A678" s="195" t="n"/>
    </row>
    <row r="679" ht="12.75" customHeight="1" s="324">
      <c r="A679" s="195" t="n"/>
    </row>
    <row r="680" ht="12.75" customHeight="1" s="324">
      <c r="A680" s="195" t="n"/>
    </row>
    <row r="681" ht="12.75" customHeight="1" s="324">
      <c r="A681" s="195" t="n"/>
    </row>
    <row r="682" ht="12.75" customHeight="1" s="324">
      <c r="A682" s="195" t="n"/>
    </row>
    <row r="683" ht="12.75" customHeight="1" s="324">
      <c r="A683" s="195" t="n"/>
    </row>
    <row r="684" ht="12.75" customHeight="1" s="324">
      <c r="A684" s="195" t="n"/>
    </row>
    <row r="685" ht="12.75" customHeight="1" s="324">
      <c r="A685" s="195" t="n"/>
    </row>
    <row r="686" ht="12.75" customHeight="1" s="324">
      <c r="A686" s="195" t="n"/>
    </row>
    <row r="687" ht="12.75" customHeight="1" s="324">
      <c r="A687" s="195" t="n"/>
    </row>
    <row r="688" ht="12.75" customHeight="1" s="324">
      <c r="A688" s="195" t="n"/>
    </row>
    <row r="689" ht="12.75" customHeight="1" s="324">
      <c r="A689" s="195" t="n"/>
    </row>
    <row r="690" ht="12.75" customHeight="1" s="324">
      <c r="A690" s="195" t="n"/>
    </row>
    <row r="691" ht="12.75" customHeight="1" s="324">
      <c r="A691" s="195" t="n"/>
    </row>
    <row r="692" ht="12.75" customHeight="1" s="324">
      <c r="A692" s="195" t="n"/>
    </row>
    <row r="693" ht="12.75" customHeight="1" s="324">
      <c r="A693" s="195" t="n"/>
    </row>
    <row r="694" ht="12.75" customHeight="1" s="324">
      <c r="A694" s="195" t="n"/>
    </row>
    <row r="695" ht="12.75" customHeight="1" s="324">
      <c r="A695" s="195" t="n"/>
    </row>
    <row r="696" ht="12.75" customHeight="1" s="324">
      <c r="A696" s="195" t="n"/>
    </row>
    <row r="697" ht="12.75" customHeight="1" s="324">
      <c r="A697" s="195" t="n"/>
    </row>
    <row r="698" ht="12.75" customHeight="1" s="324">
      <c r="A698" s="195" t="n"/>
    </row>
    <row r="699" ht="12.75" customHeight="1" s="324">
      <c r="A699" s="195" t="n"/>
    </row>
    <row r="700" ht="12.75" customHeight="1" s="324">
      <c r="A700" s="195" t="n"/>
    </row>
    <row r="701" ht="12.75" customHeight="1" s="324">
      <c r="A701" s="195" t="n"/>
    </row>
    <row r="702" ht="12.75" customHeight="1" s="324">
      <c r="A702" s="195" t="n"/>
    </row>
    <row r="703" ht="12.75" customHeight="1" s="324">
      <c r="A703" s="195" t="n"/>
    </row>
    <row r="704" ht="12.75" customHeight="1" s="324">
      <c r="A704" s="195" t="n"/>
    </row>
    <row r="705" ht="12.75" customHeight="1" s="324">
      <c r="A705" s="195" t="n"/>
    </row>
    <row r="706" ht="12.75" customHeight="1" s="324">
      <c r="A706" s="195" t="n"/>
    </row>
    <row r="707" ht="12.75" customHeight="1" s="324">
      <c r="A707" s="195" t="n"/>
    </row>
    <row r="708" ht="12.75" customHeight="1" s="324">
      <c r="A708" s="195" t="n"/>
    </row>
    <row r="709" ht="12.75" customHeight="1" s="324">
      <c r="A709" s="195" t="n"/>
    </row>
    <row r="710" ht="12.75" customHeight="1" s="324">
      <c r="A710" s="195" t="n"/>
    </row>
    <row r="711" ht="12.75" customHeight="1" s="324">
      <c r="A711" s="195" t="n"/>
    </row>
    <row r="712" ht="12.75" customHeight="1" s="324">
      <c r="A712" s="195" t="n"/>
    </row>
    <row r="713" ht="12.75" customHeight="1" s="324">
      <c r="A713" s="195" t="n"/>
    </row>
    <row r="714" ht="12.75" customHeight="1" s="324">
      <c r="A714" s="195" t="n"/>
    </row>
    <row r="715" ht="12.75" customHeight="1" s="324">
      <c r="A715" s="195" t="n"/>
    </row>
    <row r="716" ht="12.75" customHeight="1" s="324">
      <c r="A716" s="195" t="n"/>
    </row>
    <row r="717" ht="12.75" customHeight="1" s="324">
      <c r="A717" s="195" t="n"/>
    </row>
    <row r="718" ht="12.75" customHeight="1" s="324">
      <c r="A718" s="195" t="n"/>
    </row>
    <row r="719" ht="12.75" customHeight="1" s="324">
      <c r="A719" s="195" t="n"/>
    </row>
    <row r="720" ht="12.75" customHeight="1" s="324">
      <c r="A720" s="195" t="n"/>
    </row>
    <row r="721" ht="12.75" customHeight="1" s="324">
      <c r="A721" s="195" t="n"/>
    </row>
    <row r="722" ht="12.75" customHeight="1" s="324">
      <c r="A722" s="195" t="n"/>
    </row>
    <row r="723" ht="12.75" customHeight="1" s="324">
      <c r="A723" s="195" t="n"/>
    </row>
    <row r="724" ht="12.75" customHeight="1" s="324">
      <c r="A724" s="195" t="n"/>
    </row>
    <row r="725" ht="12.75" customHeight="1" s="324">
      <c r="A725" s="195" t="n"/>
    </row>
    <row r="726" ht="12.75" customHeight="1" s="324">
      <c r="A726" s="195" t="n"/>
    </row>
    <row r="727" ht="12.75" customHeight="1" s="324">
      <c r="A727" s="195" t="n"/>
    </row>
    <row r="728" ht="12.75" customHeight="1" s="324">
      <c r="A728" s="195" t="n"/>
    </row>
    <row r="729" ht="12.75" customHeight="1" s="324">
      <c r="A729" s="195" t="n"/>
    </row>
    <row r="730" ht="12.75" customHeight="1" s="324">
      <c r="A730" s="195" t="n"/>
    </row>
    <row r="731" ht="12.75" customHeight="1" s="324">
      <c r="A731" s="195" t="n"/>
    </row>
    <row r="732" ht="12.75" customHeight="1" s="324">
      <c r="A732" s="195" t="n"/>
    </row>
    <row r="733" ht="12.75" customHeight="1" s="324">
      <c r="A733" s="195" t="n"/>
    </row>
    <row r="734" ht="12.75" customHeight="1" s="324">
      <c r="A734" s="195" t="n"/>
    </row>
    <row r="735" ht="12.75" customHeight="1" s="324">
      <c r="A735" s="195" t="n"/>
    </row>
    <row r="736" ht="12.75" customHeight="1" s="324">
      <c r="A736" s="195" t="n"/>
    </row>
    <row r="737" ht="12.75" customHeight="1" s="324">
      <c r="A737" s="195" t="n"/>
    </row>
    <row r="738" ht="12.75" customHeight="1" s="324">
      <c r="A738" s="195" t="n"/>
    </row>
    <row r="739" ht="12.75" customHeight="1" s="324">
      <c r="A739" s="195" t="n"/>
    </row>
    <row r="740" ht="12.75" customHeight="1" s="324">
      <c r="A740" s="195" t="n"/>
    </row>
    <row r="741" ht="12.75" customHeight="1" s="324">
      <c r="A741" s="195" t="n"/>
    </row>
    <row r="742" ht="12.75" customHeight="1" s="324">
      <c r="A742" s="195" t="n"/>
    </row>
    <row r="743" ht="12.75" customHeight="1" s="324">
      <c r="A743" s="195" t="n"/>
    </row>
    <row r="744" ht="12.75" customHeight="1" s="324">
      <c r="A744" s="195" t="n"/>
    </row>
    <row r="745" ht="12.75" customHeight="1" s="324">
      <c r="A745" s="195" t="n"/>
    </row>
    <row r="746" ht="12.75" customHeight="1" s="324">
      <c r="A746" s="195" t="n"/>
    </row>
    <row r="747" ht="12.75" customHeight="1" s="324">
      <c r="A747" s="195" t="n"/>
    </row>
    <row r="748" ht="12.75" customHeight="1" s="324">
      <c r="A748" s="195" t="n"/>
    </row>
    <row r="749" ht="12.75" customHeight="1" s="324">
      <c r="A749" s="195" t="n"/>
    </row>
    <row r="750" ht="12.75" customHeight="1" s="324">
      <c r="A750" s="195" t="n"/>
    </row>
    <row r="751" ht="12.75" customHeight="1" s="324">
      <c r="A751" s="195" t="n"/>
    </row>
    <row r="752" ht="12.75" customHeight="1" s="324">
      <c r="A752" s="195" t="n"/>
    </row>
    <row r="753" ht="12.75" customHeight="1" s="324">
      <c r="A753" s="195" t="n"/>
    </row>
    <row r="754" ht="12.75" customHeight="1" s="324">
      <c r="A754" s="195" t="n"/>
    </row>
    <row r="755" ht="12.75" customHeight="1" s="324">
      <c r="A755" s="195" t="n"/>
    </row>
    <row r="756" ht="12.75" customHeight="1" s="324">
      <c r="A756" s="195" t="n"/>
    </row>
    <row r="757" ht="12.75" customHeight="1" s="324">
      <c r="A757" s="195" t="n"/>
    </row>
    <row r="758" ht="12.75" customHeight="1" s="324">
      <c r="A758" s="195" t="n"/>
    </row>
    <row r="759" ht="12.75" customHeight="1" s="324">
      <c r="A759" s="195" t="n"/>
    </row>
    <row r="760" ht="12.75" customHeight="1" s="324">
      <c r="A760" s="195" t="n"/>
    </row>
    <row r="761" ht="12.75" customHeight="1" s="324">
      <c r="A761" s="195" t="n"/>
    </row>
    <row r="762" ht="12.75" customHeight="1" s="324">
      <c r="A762" s="195" t="n"/>
    </row>
    <row r="763" ht="12.75" customHeight="1" s="324">
      <c r="A763" s="195" t="n"/>
    </row>
    <row r="764" ht="12.75" customHeight="1" s="324">
      <c r="A764" s="195" t="n"/>
    </row>
    <row r="765" ht="12.75" customHeight="1" s="324">
      <c r="A765" s="195" t="n"/>
    </row>
    <row r="766" ht="12.75" customHeight="1" s="324">
      <c r="A766" s="195" t="n"/>
    </row>
    <row r="767" ht="12.75" customHeight="1" s="324">
      <c r="A767" s="195" t="n"/>
    </row>
    <row r="768" ht="12.75" customHeight="1" s="324">
      <c r="A768" s="195" t="n"/>
    </row>
    <row r="769" ht="12.75" customHeight="1" s="324">
      <c r="A769" s="195" t="n"/>
    </row>
    <row r="770" ht="12.75" customHeight="1" s="324">
      <c r="A770" s="195" t="n"/>
    </row>
    <row r="771" ht="12.75" customHeight="1" s="324">
      <c r="A771" s="195" t="n"/>
    </row>
    <row r="772" ht="12.75" customHeight="1" s="324">
      <c r="A772" s="195" t="n"/>
    </row>
    <row r="773" ht="12.75" customHeight="1" s="324">
      <c r="A773" s="195" t="n"/>
    </row>
    <row r="774" ht="12.75" customHeight="1" s="324">
      <c r="A774" s="195" t="n"/>
    </row>
    <row r="775" ht="12.75" customHeight="1" s="324">
      <c r="A775" s="195" t="n"/>
    </row>
    <row r="776" ht="12.75" customHeight="1" s="324">
      <c r="A776" s="195" t="n"/>
    </row>
    <row r="777" ht="12.75" customHeight="1" s="324">
      <c r="A777" s="195" t="n"/>
    </row>
    <row r="778" ht="12.75" customHeight="1" s="324">
      <c r="A778" s="195" t="n"/>
    </row>
    <row r="779" ht="12.75" customHeight="1" s="324">
      <c r="A779" s="195" t="n"/>
    </row>
    <row r="780" ht="12.75" customHeight="1" s="324">
      <c r="A780" s="195" t="n"/>
    </row>
    <row r="781" ht="12.75" customHeight="1" s="324">
      <c r="A781" s="195" t="n"/>
    </row>
    <row r="782" ht="12.75" customHeight="1" s="324">
      <c r="A782" s="195" t="n"/>
    </row>
    <row r="783" ht="12.75" customHeight="1" s="324">
      <c r="A783" s="195" t="n"/>
    </row>
    <row r="784" ht="12.75" customHeight="1" s="324">
      <c r="A784" s="195" t="n"/>
    </row>
    <row r="785" ht="12.75" customHeight="1" s="324">
      <c r="A785" s="195" t="n"/>
    </row>
    <row r="786" ht="12.75" customHeight="1" s="324">
      <c r="A786" s="195" t="n"/>
    </row>
    <row r="787" ht="12.75" customHeight="1" s="324">
      <c r="A787" s="195" t="n"/>
    </row>
    <row r="788" ht="12.75" customHeight="1" s="324">
      <c r="A788" s="195" t="n"/>
    </row>
    <row r="789" ht="12.75" customHeight="1" s="324">
      <c r="A789" s="195" t="n"/>
    </row>
    <row r="790" ht="12.75" customHeight="1" s="324">
      <c r="A790" s="195" t="n"/>
    </row>
    <row r="791" ht="12.75" customHeight="1" s="324">
      <c r="A791" s="195" t="n"/>
    </row>
    <row r="792" ht="12.75" customHeight="1" s="324">
      <c r="A792" s="195" t="n"/>
    </row>
    <row r="793" ht="12.75" customHeight="1" s="324">
      <c r="A793" s="195" t="n"/>
    </row>
    <row r="794" ht="12.75" customHeight="1" s="324">
      <c r="A794" s="195" t="n"/>
    </row>
    <row r="795" ht="12.75" customHeight="1" s="324">
      <c r="A795" s="195" t="n"/>
    </row>
    <row r="796" ht="12.75" customHeight="1" s="324">
      <c r="A796" s="195" t="n"/>
    </row>
    <row r="797" ht="12.75" customHeight="1" s="324">
      <c r="A797" s="195" t="n"/>
    </row>
    <row r="798" ht="12.75" customHeight="1" s="324">
      <c r="A798" s="195" t="n"/>
    </row>
    <row r="799" ht="12.75" customHeight="1" s="324">
      <c r="A799" s="195" t="n"/>
    </row>
    <row r="800" ht="12.75" customHeight="1" s="324">
      <c r="A800" s="195" t="n"/>
    </row>
    <row r="801" ht="12.75" customHeight="1" s="324">
      <c r="A801" s="195" t="n"/>
    </row>
    <row r="802" ht="12.75" customHeight="1" s="324">
      <c r="A802" s="195" t="n"/>
    </row>
    <row r="803" ht="12.75" customHeight="1" s="324">
      <c r="A803" s="195" t="n"/>
    </row>
    <row r="804" ht="12.75" customHeight="1" s="324">
      <c r="A804" s="195" t="n"/>
    </row>
    <row r="805" ht="12.75" customHeight="1" s="324">
      <c r="A805" s="195" t="n"/>
    </row>
    <row r="806" ht="12.75" customHeight="1" s="324">
      <c r="A806" s="195" t="n"/>
    </row>
    <row r="807" ht="12.75" customHeight="1" s="324">
      <c r="A807" s="195" t="n"/>
    </row>
    <row r="808" ht="12.75" customHeight="1" s="324">
      <c r="A808" s="195" t="n"/>
    </row>
    <row r="809" ht="12.75" customHeight="1" s="324">
      <c r="A809" s="195" t="n"/>
    </row>
    <row r="810" ht="12.75" customHeight="1" s="324">
      <c r="A810" s="195" t="n"/>
    </row>
    <row r="811" ht="12.75" customHeight="1" s="324">
      <c r="A811" s="195" t="n"/>
    </row>
    <row r="812" ht="12.75" customHeight="1" s="324">
      <c r="A812" s="195" t="n"/>
    </row>
    <row r="813" ht="12.75" customHeight="1" s="324">
      <c r="A813" s="195" t="n"/>
    </row>
    <row r="814" ht="12.75" customHeight="1" s="324">
      <c r="A814" s="195" t="n"/>
    </row>
    <row r="815" ht="12.75" customHeight="1" s="324">
      <c r="A815" s="195" t="n"/>
    </row>
    <row r="816" ht="12.75" customHeight="1" s="324">
      <c r="A816" s="195" t="n"/>
    </row>
    <row r="817" ht="12.75" customHeight="1" s="324">
      <c r="A817" s="195" t="n"/>
    </row>
    <row r="818" ht="12.75" customHeight="1" s="324">
      <c r="A818" s="195" t="n"/>
    </row>
    <row r="819" ht="12.75" customHeight="1" s="324">
      <c r="A819" s="195" t="n"/>
    </row>
    <row r="820" ht="12.75" customHeight="1" s="324">
      <c r="A820" s="195" t="n"/>
    </row>
    <row r="821" ht="12.75" customHeight="1" s="324">
      <c r="A821" s="195" t="n"/>
    </row>
    <row r="822" ht="12.75" customHeight="1" s="324">
      <c r="A822" s="195" t="n"/>
    </row>
    <row r="823" ht="12.75" customHeight="1" s="324">
      <c r="A823" s="195" t="n"/>
    </row>
    <row r="824" ht="12.75" customHeight="1" s="324">
      <c r="A824" s="195" t="n"/>
    </row>
    <row r="825" ht="12.75" customHeight="1" s="324">
      <c r="A825" s="195" t="n"/>
    </row>
    <row r="826" ht="12.75" customHeight="1" s="324">
      <c r="A826" s="195" t="n"/>
    </row>
    <row r="827" ht="12.75" customHeight="1" s="324">
      <c r="A827" s="195" t="n"/>
    </row>
    <row r="828" ht="12.75" customHeight="1" s="324">
      <c r="A828" s="195" t="n"/>
    </row>
    <row r="829" ht="12.75" customHeight="1" s="324">
      <c r="A829" s="195" t="n"/>
    </row>
    <row r="830" ht="12.75" customHeight="1" s="324">
      <c r="A830" s="195" t="n"/>
    </row>
    <row r="831" ht="12.75" customHeight="1" s="324">
      <c r="A831" s="195" t="n"/>
    </row>
    <row r="832" ht="12.75" customHeight="1" s="324">
      <c r="A832" s="195" t="n"/>
    </row>
    <row r="833" ht="12.75" customHeight="1" s="324">
      <c r="A833" s="195" t="n"/>
    </row>
    <row r="834" ht="12.75" customHeight="1" s="324">
      <c r="A834" s="195" t="n"/>
    </row>
    <row r="835" ht="12.75" customHeight="1" s="324">
      <c r="A835" s="195" t="n"/>
    </row>
    <row r="836" ht="12.75" customHeight="1" s="324">
      <c r="A836" s="195" t="n"/>
    </row>
    <row r="837" ht="12.75" customHeight="1" s="324">
      <c r="A837" s="195" t="n"/>
    </row>
    <row r="838" ht="12.75" customHeight="1" s="324">
      <c r="A838" s="195" t="n"/>
    </row>
    <row r="839" ht="12.75" customHeight="1" s="324">
      <c r="A839" s="195" t="n"/>
    </row>
    <row r="840" ht="12.75" customHeight="1" s="324">
      <c r="A840" s="195" t="n"/>
    </row>
    <row r="841" ht="12.75" customHeight="1" s="324">
      <c r="A841" s="195" t="n"/>
    </row>
    <row r="842" ht="12.75" customHeight="1" s="324">
      <c r="A842" s="195" t="n"/>
    </row>
    <row r="843" ht="12.75" customHeight="1" s="324">
      <c r="A843" s="195" t="n"/>
    </row>
    <row r="844" ht="12.75" customHeight="1" s="324">
      <c r="A844" s="195" t="n"/>
    </row>
    <row r="845" ht="12.75" customHeight="1" s="324">
      <c r="A845" s="195" t="n"/>
    </row>
    <row r="846" ht="12.75" customHeight="1" s="324">
      <c r="A846" s="195" t="n"/>
    </row>
    <row r="847" ht="12.75" customHeight="1" s="324">
      <c r="A847" s="195" t="n"/>
    </row>
    <row r="848" ht="12.75" customHeight="1" s="324">
      <c r="A848" s="195" t="n"/>
    </row>
    <row r="849" ht="12.75" customHeight="1" s="324">
      <c r="A849" s="195" t="n"/>
    </row>
    <row r="850" ht="12.75" customHeight="1" s="324">
      <c r="A850" s="195" t="n"/>
    </row>
    <row r="851" ht="12.75" customHeight="1" s="324">
      <c r="A851" s="195" t="n"/>
    </row>
    <row r="852" ht="12.75" customHeight="1" s="324">
      <c r="A852" s="195" t="n"/>
    </row>
    <row r="853" ht="12.75" customHeight="1" s="324">
      <c r="A853" s="195" t="n"/>
    </row>
    <row r="854" ht="12.75" customHeight="1" s="324">
      <c r="A854" s="195" t="n"/>
    </row>
    <row r="855" ht="12.75" customHeight="1" s="324">
      <c r="A855" s="195" t="n"/>
    </row>
    <row r="856" ht="12.75" customHeight="1" s="324">
      <c r="A856" s="195" t="n"/>
    </row>
    <row r="857" ht="12.75" customHeight="1" s="324">
      <c r="A857" s="195" t="n"/>
    </row>
    <row r="858" ht="12.75" customHeight="1" s="324">
      <c r="A858" s="195" t="n"/>
    </row>
    <row r="859" ht="12.75" customHeight="1" s="324">
      <c r="A859" s="195" t="n"/>
    </row>
    <row r="860" ht="12.75" customHeight="1" s="324">
      <c r="A860" s="195" t="n"/>
    </row>
    <row r="861" ht="12.75" customHeight="1" s="324">
      <c r="A861" s="195" t="n"/>
    </row>
    <row r="862" ht="12.75" customHeight="1" s="324">
      <c r="A862" s="195" t="n"/>
    </row>
    <row r="863" ht="12.75" customHeight="1" s="324">
      <c r="A863" s="195" t="n"/>
    </row>
    <row r="864" ht="12.75" customHeight="1" s="324">
      <c r="A864" s="195" t="n"/>
    </row>
    <row r="865" ht="12.75" customHeight="1" s="324">
      <c r="A865" s="195" t="n"/>
    </row>
    <row r="866" ht="12.75" customHeight="1" s="324">
      <c r="A866" s="195" t="n"/>
    </row>
    <row r="867" ht="12.75" customHeight="1" s="324">
      <c r="A867" s="195" t="n"/>
    </row>
    <row r="868" ht="12.75" customHeight="1" s="324">
      <c r="A868" s="195" t="n"/>
    </row>
    <row r="869" ht="12.75" customHeight="1" s="324">
      <c r="A869" s="195" t="n"/>
    </row>
    <row r="870" ht="12.75" customHeight="1" s="324">
      <c r="A870" s="195" t="n"/>
    </row>
    <row r="871" ht="12.75" customHeight="1" s="324">
      <c r="A871" s="195" t="n"/>
    </row>
    <row r="872" ht="12.75" customHeight="1" s="324">
      <c r="A872" s="195" t="n"/>
    </row>
    <row r="873" ht="12.75" customHeight="1" s="324">
      <c r="A873" s="195" t="n"/>
    </row>
    <row r="874" ht="12.75" customHeight="1" s="324">
      <c r="A874" s="195" t="n"/>
    </row>
    <row r="875" ht="12.75" customHeight="1" s="324">
      <c r="A875" s="195" t="n"/>
    </row>
    <row r="876" ht="12.75" customHeight="1" s="324">
      <c r="A876" s="195" t="n"/>
    </row>
    <row r="877" ht="12.75" customHeight="1" s="324">
      <c r="A877" s="195" t="n"/>
    </row>
    <row r="878" ht="12.75" customHeight="1" s="324">
      <c r="A878" s="195" t="n"/>
    </row>
    <row r="879" ht="12.75" customHeight="1" s="324">
      <c r="A879" s="195" t="n"/>
    </row>
    <row r="880" ht="12.75" customHeight="1" s="324">
      <c r="A880" s="195" t="n"/>
    </row>
    <row r="881" ht="12.75" customHeight="1" s="324">
      <c r="A881" s="195" t="n"/>
    </row>
    <row r="882" ht="12.75" customHeight="1" s="324">
      <c r="A882" s="195" t="n"/>
    </row>
    <row r="883" ht="12.75" customHeight="1" s="324">
      <c r="A883" s="195" t="n"/>
    </row>
    <row r="884" ht="12.75" customHeight="1" s="324">
      <c r="A884" s="195" t="n"/>
    </row>
    <row r="885" ht="12.75" customHeight="1" s="324">
      <c r="A885" s="195" t="n"/>
    </row>
    <row r="886" ht="12.75" customHeight="1" s="324">
      <c r="A886" s="195" t="n"/>
    </row>
    <row r="887" ht="12.75" customHeight="1" s="324">
      <c r="A887" s="195" t="n"/>
    </row>
    <row r="888" ht="12.75" customHeight="1" s="324">
      <c r="A888" s="195" t="n"/>
    </row>
    <row r="889" ht="12.75" customHeight="1" s="324">
      <c r="A889" s="195" t="n"/>
    </row>
    <row r="890" ht="12.75" customHeight="1" s="324">
      <c r="A890" s="195" t="n"/>
    </row>
    <row r="891" ht="12.75" customHeight="1" s="324">
      <c r="A891" s="195" t="n"/>
    </row>
    <row r="892" ht="12.75" customHeight="1" s="324">
      <c r="A892" s="195" t="n"/>
    </row>
    <row r="893" ht="12.75" customHeight="1" s="324">
      <c r="A893" s="195" t="n"/>
    </row>
    <row r="894" ht="12.75" customHeight="1" s="324">
      <c r="A894" s="195" t="n"/>
    </row>
    <row r="895" ht="12.75" customHeight="1" s="324">
      <c r="A895" s="195" t="n"/>
    </row>
    <row r="896" ht="12.75" customHeight="1" s="324">
      <c r="A896" s="195" t="n"/>
    </row>
    <row r="897" ht="12.75" customHeight="1" s="324">
      <c r="A897" s="195" t="n"/>
    </row>
    <row r="898" ht="12.75" customHeight="1" s="324">
      <c r="A898" s="195" t="n"/>
    </row>
    <row r="899" ht="12.75" customHeight="1" s="324">
      <c r="A899" s="195" t="n"/>
    </row>
    <row r="900" ht="12.75" customHeight="1" s="324">
      <c r="A900" s="195" t="n"/>
    </row>
    <row r="901" ht="12.75" customHeight="1" s="324">
      <c r="A901" s="195" t="n"/>
    </row>
    <row r="902" ht="12.75" customHeight="1" s="324">
      <c r="A902" s="195" t="n"/>
    </row>
    <row r="903" ht="12.75" customHeight="1" s="324">
      <c r="A903" s="195" t="n"/>
    </row>
    <row r="904" ht="12.75" customHeight="1" s="324">
      <c r="A904" s="195" t="n"/>
    </row>
    <row r="905" ht="12.75" customHeight="1" s="324">
      <c r="A905" s="195" t="n"/>
    </row>
    <row r="906" ht="12.75" customHeight="1" s="324">
      <c r="A906" s="195" t="n"/>
    </row>
    <row r="907" ht="12.75" customHeight="1" s="324">
      <c r="A907" s="195" t="n"/>
    </row>
    <row r="908" ht="12.75" customHeight="1" s="324">
      <c r="A908" s="195" t="n"/>
    </row>
    <row r="909" ht="12.75" customHeight="1" s="324">
      <c r="A909" s="195" t="n"/>
    </row>
    <row r="910" ht="12.75" customHeight="1" s="324">
      <c r="A910" s="195" t="n"/>
    </row>
    <row r="911" ht="12.75" customHeight="1" s="324">
      <c r="A911" s="195" t="n"/>
    </row>
    <row r="912" ht="12.75" customHeight="1" s="324">
      <c r="A912" s="195" t="n"/>
    </row>
    <row r="913" ht="12.75" customHeight="1" s="324">
      <c r="A913" s="195" t="n"/>
    </row>
    <row r="914" ht="12.75" customHeight="1" s="324">
      <c r="A914" s="195" t="n"/>
    </row>
    <row r="915" ht="12.75" customHeight="1" s="324">
      <c r="A915" s="195" t="n"/>
    </row>
    <row r="916" ht="12.75" customHeight="1" s="324">
      <c r="A916" s="195" t="n"/>
    </row>
    <row r="917" ht="12.75" customHeight="1" s="324">
      <c r="A917" s="195" t="n"/>
    </row>
    <row r="918" ht="12.75" customHeight="1" s="324">
      <c r="A918" s="195" t="n"/>
    </row>
    <row r="919" ht="12.75" customHeight="1" s="324">
      <c r="A919" s="195" t="n"/>
    </row>
    <row r="920" ht="12.75" customHeight="1" s="324">
      <c r="A920" s="195" t="n"/>
    </row>
    <row r="921" ht="12.75" customHeight="1" s="324">
      <c r="A921" s="195" t="n"/>
    </row>
    <row r="922" ht="12.75" customHeight="1" s="324">
      <c r="A922" s="195" t="n"/>
    </row>
    <row r="923" ht="12.75" customHeight="1" s="324">
      <c r="A923" s="195" t="n"/>
    </row>
    <row r="924" ht="12.75" customHeight="1" s="324">
      <c r="A924" s="195" t="n"/>
    </row>
    <row r="925" ht="12.75" customHeight="1" s="324">
      <c r="A925" s="195" t="n"/>
    </row>
    <row r="926" ht="12.75" customHeight="1" s="324">
      <c r="A926" s="195" t="n"/>
    </row>
    <row r="927" ht="12.75" customHeight="1" s="324">
      <c r="A927" s="195" t="n"/>
    </row>
    <row r="928" ht="12.75" customHeight="1" s="324">
      <c r="A928" s="195" t="n"/>
    </row>
    <row r="929" ht="12.75" customHeight="1" s="324">
      <c r="A929" s="195" t="n"/>
    </row>
    <row r="930" ht="12.75" customHeight="1" s="324">
      <c r="A930" s="195" t="n"/>
    </row>
    <row r="931" ht="12.75" customHeight="1" s="324">
      <c r="A931" s="195" t="n"/>
    </row>
    <row r="932" ht="12.75" customHeight="1" s="324">
      <c r="A932" s="195" t="n"/>
    </row>
    <row r="933" ht="12.75" customHeight="1" s="324">
      <c r="A933" s="195" t="n"/>
    </row>
    <row r="934" ht="12.75" customHeight="1" s="324">
      <c r="A934" s="195" t="n"/>
    </row>
    <row r="935" ht="12.75" customHeight="1" s="324">
      <c r="A935" s="195" t="n"/>
    </row>
    <row r="936" ht="12.75" customHeight="1" s="324">
      <c r="A936" s="195" t="n"/>
    </row>
    <row r="937" ht="12.75" customHeight="1" s="324">
      <c r="A937" s="195" t="n"/>
    </row>
    <row r="938" ht="12.75" customHeight="1" s="324">
      <c r="A938" s="195" t="n"/>
    </row>
    <row r="939" ht="12.75" customHeight="1" s="324">
      <c r="A939" s="195" t="n"/>
    </row>
    <row r="940" ht="12.75" customHeight="1" s="324">
      <c r="A940" s="195" t="n"/>
    </row>
    <row r="941" ht="12.75" customHeight="1" s="324">
      <c r="A941" s="195" t="n"/>
    </row>
    <row r="942" ht="12.75" customHeight="1" s="324">
      <c r="A942" s="195" t="n"/>
    </row>
    <row r="943" ht="12.75" customHeight="1" s="324">
      <c r="A943" s="195" t="n"/>
    </row>
    <row r="944" ht="12.75" customHeight="1" s="324">
      <c r="A944" s="195" t="n"/>
    </row>
    <row r="945" ht="12.75" customHeight="1" s="324">
      <c r="A945" s="195" t="n"/>
    </row>
    <row r="946" ht="12.75" customHeight="1" s="324">
      <c r="A946" s="195" t="n"/>
    </row>
    <row r="947" ht="12.75" customHeight="1" s="324">
      <c r="A947" s="195" t="n"/>
    </row>
    <row r="948" ht="12.75" customHeight="1" s="324">
      <c r="A948" s="195" t="n"/>
    </row>
    <row r="949" ht="12.75" customHeight="1" s="324">
      <c r="A949" s="195" t="n"/>
    </row>
    <row r="950" ht="12.75" customHeight="1" s="324">
      <c r="A950" s="195" t="n"/>
    </row>
    <row r="951" ht="12.75" customHeight="1" s="324">
      <c r="A951" s="195" t="n"/>
    </row>
    <row r="952" ht="12.75" customHeight="1" s="324">
      <c r="A952" s="195" t="n"/>
    </row>
    <row r="953" ht="12.75" customHeight="1" s="324">
      <c r="A953" s="195" t="n"/>
    </row>
    <row r="954" ht="12.75" customHeight="1" s="324">
      <c r="A954" s="195" t="n"/>
    </row>
    <row r="955" ht="12.75" customHeight="1" s="324">
      <c r="A955" s="195" t="n"/>
    </row>
    <row r="956" ht="12.75" customHeight="1" s="324">
      <c r="A956" s="195" t="n"/>
    </row>
    <row r="957" ht="12.75" customHeight="1" s="324">
      <c r="A957" s="195" t="n"/>
    </row>
    <row r="958" ht="12.75" customHeight="1" s="324">
      <c r="A958" s="195" t="n"/>
    </row>
    <row r="959" ht="12.75" customHeight="1" s="324">
      <c r="A959" s="195" t="n"/>
    </row>
    <row r="960" ht="12.75" customHeight="1" s="324">
      <c r="A960" s="195" t="n"/>
    </row>
    <row r="961" ht="12.75" customHeight="1" s="324">
      <c r="A961" s="195" t="n"/>
    </row>
    <row r="962" ht="12.75" customHeight="1" s="324">
      <c r="A962" s="195" t="n"/>
    </row>
    <row r="963" ht="12.75" customHeight="1" s="324">
      <c r="A963" s="195" t="n"/>
    </row>
    <row r="964" ht="12.75" customHeight="1" s="324">
      <c r="A964" s="195" t="n"/>
    </row>
    <row r="965" ht="12.75" customHeight="1" s="324">
      <c r="A965" s="195" t="n"/>
    </row>
    <row r="966" ht="12.75" customHeight="1" s="324">
      <c r="A966" s="195" t="n"/>
    </row>
    <row r="967" ht="12.75" customHeight="1" s="324">
      <c r="A967" s="195" t="n"/>
    </row>
    <row r="968" ht="12.75" customHeight="1" s="324">
      <c r="A968" s="195" t="n"/>
    </row>
    <row r="969" ht="12.75" customHeight="1" s="324">
      <c r="A969" s="195" t="n"/>
    </row>
    <row r="970" ht="12.75" customHeight="1" s="324">
      <c r="A970" s="195" t="n"/>
    </row>
    <row r="971" ht="12.75" customHeight="1" s="324">
      <c r="A971" s="195" t="n"/>
    </row>
    <row r="972" ht="12.75" customHeight="1" s="324">
      <c r="A972" s="195" t="n"/>
    </row>
    <row r="973" ht="12.75" customHeight="1" s="324">
      <c r="A973" s="195" t="n"/>
    </row>
    <row r="974" ht="12.75" customHeight="1" s="324">
      <c r="A974" s="195" t="n"/>
    </row>
    <row r="975" ht="12.75" customHeight="1" s="324">
      <c r="A975" s="195" t="n"/>
    </row>
    <row r="976" ht="12.75" customHeight="1" s="324">
      <c r="A976" s="195" t="n"/>
    </row>
    <row r="977" ht="12.75" customHeight="1" s="324">
      <c r="A977" s="195" t="n"/>
    </row>
    <row r="978" ht="12.75" customHeight="1" s="324">
      <c r="A978" s="195" t="n"/>
    </row>
    <row r="979" ht="12.75" customHeight="1" s="324">
      <c r="A979" s="195" t="n"/>
    </row>
    <row r="980" ht="12.75" customHeight="1" s="324">
      <c r="A980" s="195" t="n"/>
    </row>
    <row r="981" ht="12.75" customHeight="1" s="324">
      <c r="A981" s="195" t="n"/>
    </row>
    <row r="982" ht="12.75" customHeight="1" s="324">
      <c r="A982" s="195" t="n"/>
    </row>
    <row r="983" ht="12.75" customHeight="1" s="324">
      <c r="A983" s="195" t="n"/>
    </row>
    <row r="984" ht="12.75" customHeight="1" s="324">
      <c r="A984" s="195" t="n"/>
    </row>
    <row r="985" ht="12.75" customHeight="1" s="324">
      <c r="A985" s="195" t="n"/>
    </row>
    <row r="986" ht="12.75" customHeight="1" s="324">
      <c r="A986" s="195" t="n"/>
    </row>
    <row r="987" ht="12.75" customHeight="1" s="324">
      <c r="A987" s="195" t="n"/>
    </row>
    <row r="988" ht="12.75" customHeight="1" s="324">
      <c r="A988" s="195" t="n"/>
    </row>
    <row r="989" ht="12.75" customHeight="1" s="324">
      <c r="A989" s="195" t="n"/>
    </row>
    <row r="990" ht="12.75" customHeight="1" s="324">
      <c r="A990" s="195" t="n"/>
    </row>
    <row r="991" ht="12.75" customHeight="1" s="324">
      <c r="A991" s="195" t="n"/>
    </row>
    <row r="992" ht="12.75" customHeight="1" s="324">
      <c r="A992" s="195" t="n"/>
    </row>
    <row r="993" ht="12.75" customHeight="1" s="324">
      <c r="A993" s="195" t="n"/>
    </row>
    <row r="994" ht="12.75" customHeight="1" s="324">
      <c r="A994" s="195" t="n"/>
    </row>
    <row r="995" ht="12.75" customHeight="1" s="324">
      <c r="A995" s="195" t="n"/>
    </row>
    <row r="996" ht="12.75" customHeight="1" s="324">
      <c r="A996" s="195" t="n"/>
    </row>
    <row r="997" ht="12.75" customHeight="1" s="324">
      <c r="A997" s="195" t="n"/>
    </row>
    <row r="998" ht="12.75" customHeight="1" s="324">
      <c r="A998" s="195" t="n"/>
    </row>
    <row r="999" ht="12.75" customHeight="1" s="324">
      <c r="A999" s="195" t="n"/>
    </row>
    <row r="1000" ht="12.75" customHeight="1" s="324">
      <c r="A1000" s="195" t="n"/>
    </row>
  </sheetData>
  <hyperlinks>
    <hyperlink ref="A4" r:id="rId1"/>
    <hyperlink ref="F4" r:id="rId2"/>
    <hyperlink ref="A7" r:id="rId3"/>
    <hyperlink ref="A12" r:id="rId4"/>
    <hyperlink ref="A13" r:id="rId5"/>
    <hyperlink ref="A16" r:id="rId6"/>
  </hyperlinks>
  <pageMargins left="0.236111111111111" right="0.236111111111111" top="0.75" bottom="0.75" header="0" footer="0"/>
  <pageSetup orientation="landscape"/>
  <headerFooter>
    <oddHeader/>
    <oddFooter>&amp;CPage &amp;P of </oddFooter>
    <evenHeader/>
    <evenFooter/>
    <firstHeader/>
    <firstFooter/>
  </headerFooter>
  <legacyDrawing r:id="anysvml"/>
</worksheet>
</file>

<file path=xl/worksheets/sheet45.xml><?xml version="1.0" encoding="utf-8"?>
<worksheet xmlns="http://schemas.openxmlformats.org/spreadsheetml/2006/main">
  <sheetPr codeName="Sheet50">
    <tabColor rgb="FFFFF2CC"/>
    <outlinePr summaryBelow="1" summaryRight="1"/>
    <pageSetUpPr/>
  </sheetPr>
  <dimension ref="A1:Z1000"/>
  <sheetViews>
    <sheetView showGridLines="0" workbookViewId="0">
      <selection activeCell="A1" sqref="A1"/>
    </sheetView>
  </sheetViews>
  <sheetFormatPr baseColWidth="8" defaultColWidth="12.63" defaultRowHeight="15" customHeight="1"/>
  <cols>
    <col width="39.5" customWidth="1" style="324" min="1" max="2"/>
    <col width="17.5" customWidth="1" style="324" min="3" max="6"/>
    <col width="56.5" customWidth="1" style="324" min="7" max="7"/>
    <col width="9.130000000000001" customWidth="1" style="324" min="8" max="26"/>
  </cols>
  <sheetData>
    <row r="1" ht="36.75" customHeight="1" s="324">
      <c r="A1" s="195" t="inlineStr">
        <is>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is>
      </c>
      <c r="B1" s="195" t="n"/>
      <c r="C1" s="195" t="n"/>
      <c r="D1" s="195" t="n"/>
      <c r="E1" s="195" t="n"/>
      <c r="F1" s="195" t="n"/>
      <c r="G1" s="195" t="n"/>
      <c r="H1" s="195" t="n"/>
      <c r="I1" s="195" t="n"/>
      <c r="J1" s="195" t="n"/>
      <c r="K1" s="195" t="n"/>
      <c r="L1" s="195" t="n"/>
      <c r="M1" s="195" t="n"/>
      <c r="N1" s="195" t="n"/>
      <c r="O1" s="195" t="n"/>
      <c r="P1" s="195" t="n"/>
      <c r="Q1" s="195" t="n"/>
      <c r="R1" s="195" t="n"/>
      <c r="S1" s="195" t="n"/>
      <c r="T1" s="195" t="n"/>
      <c r="U1" s="195" t="n"/>
      <c r="V1" s="195" t="n"/>
      <c r="W1" s="195" t="n"/>
      <c r="X1" s="195" t="n"/>
      <c r="Y1" s="195" t="n"/>
      <c r="Z1" s="195" t="n"/>
    </row>
    <row r="2" ht="29.25" customHeight="1" s="324">
      <c r="A2" s="277" t="inlineStr">
        <is>
          <t xml:space="preserve">Variables </t>
        </is>
      </c>
      <c r="B2" s="278" t="inlineStr">
        <is>
          <t xml:space="preserve">Source </t>
        </is>
      </c>
      <c r="C2" s="278" t="inlineStr">
        <is>
          <t>Unit</t>
        </is>
      </c>
      <c r="D2" s="278" t="inlineStr">
        <is>
          <t>Mangrove</t>
        </is>
      </c>
      <c r="E2" s="278" t="inlineStr">
        <is>
          <t>Seagrass</t>
        </is>
      </c>
      <c r="F2" s="278" t="inlineStr">
        <is>
          <t>Salt marsh</t>
        </is>
      </c>
      <c r="G2" s="279" t="inlineStr">
        <is>
          <t>Note</t>
        </is>
      </c>
      <c r="H2" s="195" t="n"/>
      <c r="I2" s="195" t="n"/>
      <c r="J2" s="195" t="n"/>
      <c r="K2" s="195" t="n"/>
      <c r="L2" s="195" t="n"/>
      <c r="M2" s="195" t="n"/>
      <c r="N2" s="195" t="n"/>
      <c r="O2" s="195" t="n"/>
      <c r="P2" s="195" t="n"/>
      <c r="Q2" s="195" t="n"/>
      <c r="R2" s="195" t="n"/>
      <c r="S2" s="195" t="n"/>
      <c r="T2" s="195" t="n"/>
      <c r="U2" s="195" t="n"/>
      <c r="V2" s="195" t="n"/>
      <c r="W2" s="195" t="n"/>
      <c r="X2" s="195" t="n"/>
      <c r="Y2" s="195" t="n"/>
      <c r="Z2" s="195" t="n"/>
    </row>
    <row r="3" ht="12.75" customHeight="1" s="324">
      <c r="A3" s="95" t="inlineStr">
        <is>
          <t xml:space="preserve">AGB </t>
        </is>
      </c>
      <c r="B3" s="96" t="inlineStr">
        <is>
          <t xml:space="preserve">Simard et al., 2019 </t>
        </is>
      </c>
      <c r="C3" s="96" t="inlineStr">
        <is>
          <t>MgC/ha</t>
        </is>
      </c>
      <c r="D3" s="280" t="inlineStr">
        <is>
          <t>X</t>
        </is>
      </c>
      <c r="E3" s="280" t="n"/>
      <c r="F3" s="280" t="n"/>
      <c r="G3" s="244" t="inlineStr">
        <is>
          <t xml:space="preserve">Mean aboveground carbon estimated from remote sensing summarized at the country level. </t>
        </is>
      </c>
      <c r="H3" s="195" t="n"/>
      <c r="I3" s="195" t="n"/>
      <c r="J3" s="195" t="n"/>
      <c r="K3" s="195" t="n"/>
      <c r="L3" s="195" t="n"/>
      <c r="M3" s="195" t="n"/>
      <c r="N3" s="195" t="n"/>
      <c r="O3" s="195" t="n"/>
      <c r="P3" s="195" t="n"/>
      <c r="Q3" s="195" t="n"/>
      <c r="R3" s="195" t="n"/>
      <c r="S3" s="195" t="n"/>
      <c r="T3" s="195" t="n"/>
      <c r="U3" s="195" t="n"/>
      <c r="V3" s="195" t="n"/>
      <c r="W3" s="195" t="n"/>
      <c r="X3" s="195" t="n"/>
      <c r="Y3" s="195" t="n"/>
      <c r="Z3" s="195" t="n"/>
    </row>
    <row r="4" ht="12.75" customHeight="1" s="324">
      <c r="A4" s="281" t="inlineStr">
        <is>
          <t xml:space="preserve">SOC </t>
        </is>
      </c>
      <c r="B4" s="282" t="inlineStr">
        <is>
          <t xml:space="preserve">Sanderman et al., 2018  </t>
        </is>
      </c>
      <c r="C4" s="195" t="inlineStr">
        <is>
          <t xml:space="preserve">MgC/ha </t>
        </is>
      </c>
      <c r="D4" s="283" t="inlineStr">
        <is>
          <t>X</t>
        </is>
      </c>
      <c r="E4" s="284" t="n"/>
      <c r="F4" s="284" t="n"/>
      <c r="G4" s="285" t="inlineStr">
        <is>
          <t xml:space="preserve">Mean soil organic carbon estimated from geospatial modeling summarized at the country level </t>
        </is>
      </c>
      <c r="H4" s="195" t="n"/>
      <c r="I4" s="195" t="n"/>
      <c r="J4" s="195" t="n"/>
      <c r="K4" s="195" t="n"/>
      <c r="L4" s="195" t="n"/>
      <c r="M4" s="195" t="n"/>
      <c r="N4" s="195" t="n"/>
      <c r="O4" s="195" t="n"/>
      <c r="P4" s="195" t="n"/>
      <c r="Q4" s="195" t="n"/>
      <c r="R4" s="195" t="n"/>
      <c r="S4" s="195" t="n"/>
      <c r="T4" s="195" t="n"/>
      <c r="U4" s="195" t="n"/>
      <c r="V4" s="195" t="n"/>
      <c r="W4" s="195" t="n"/>
      <c r="X4" s="195" t="n"/>
      <c r="Y4" s="195" t="n"/>
      <c r="Z4" s="195" t="n"/>
    </row>
    <row r="5" ht="12.75" customHeight="1" s="324">
      <c r="A5" s="99" t="inlineStr">
        <is>
          <t xml:space="preserve">Emissions Factors </t>
        </is>
      </c>
      <c r="B5" s="195" t="inlineStr">
        <is>
          <t xml:space="preserve">Sasmito et al., 2019; Adame et al., 2021 </t>
        </is>
      </c>
      <c r="C5" s="195" t="inlineStr">
        <is>
          <t xml:space="preserve">Proportion </t>
        </is>
      </c>
      <c r="D5" s="283" t="inlineStr">
        <is>
          <t>X</t>
        </is>
      </c>
      <c r="E5" s="283" t="n"/>
      <c r="F5" s="283" t="n"/>
      <c r="G5" s="245" t="inlineStr">
        <is>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is>
      </c>
      <c r="H5" s="195" t="n"/>
      <c r="I5" s="195" t="n"/>
      <c r="J5" s="195" t="n"/>
      <c r="K5" s="195" t="n"/>
      <c r="L5" s="195" t="n"/>
      <c r="M5" s="195" t="n"/>
      <c r="N5" s="195" t="n"/>
      <c r="O5" s="195" t="n"/>
      <c r="P5" s="195" t="n"/>
      <c r="Q5" s="195" t="n"/>
      <c r="R5" s="195" t="n"/>
      <c r="S5" s="195" t="n"/>
      <c r="T5" s="195" t="n"/>
      <c r="U5" s="195" t="n"/>
      <c r="V5" s="195" t="n"/>
      <c r="W5" s="195" t="n"/>
      <c r="X5" s="195" t="n"/>
      <c r="Y5" s="195" t="n"/>
      <c r="Z5" s="195" t="n"/>
    </row>
    <row r="6" ht="12.75" customHeight="1" s="324">
      <c r="A6" s="99" t="inlineStr">
        <is>
          <t xml:space="preserve">AGB </t>
        </is>
      </c>
      <c r="B6" s="286" t="inlineStr">
        <is>
          <t>Fourqurean 2012 Nature Geoscience 5(7): 505-509 and Goldstein et al. 2020 Nature Climate Change, 10(4), pp.287-295</t>
        </is>
      </c>
      <c r="C6" s="195" t="inlineStr">
        <is>
          <t>MgC/ha</t>
        </is>
      </c>
      <c r="D6" s="283" t="n"/>
      <c r="E6" s="283" t="inlineStr">
        <is>
          <t>X</t>
        </is>
      </c>
      <c r="F6" s="283" t="n"/>
      <c r="G6" s="245" t="inlineStr">
        <is>
          <t xml:space="preserve">Global average </t>
        </is>
      </c>
      <c r="H6" s="195" t="n"/>
      <c r="I6" s="195" t="n"/>
      <c r="J6" s="195" t="n"/>
      <c r="K6" s="195" t="n"/>
      <c r="L6" s="195" t="n"/>
      <c r="M6" s="195" t="n"/>
      <c r="N6" s="195" t="n"/>
      <c r="O6" s="195" t="n"/>
      <c r="P6" s="195" t="n"/>
      <c r="Q6" s="195" t="n"/>
      <c r="R6" s="195" t="n"/>
      <c r="S6" s="195" t="n"/>
      <c r="T6" s="195" t="n"/>
      <c r="U6" s="195" t="n"/>
      <c r="V6" s="195" t="n"/>
      <c r="W6" s="195" t="n"/>
      <c r="X6" s="195" t="n"/>
      <c r="Y6" s="195" t="n"/>
      <c r="Z6" s="195" t="n"/>
    </row>
    <row r="7" ht="12.75" customHeight="1" s="324">
      <c r="A7" s="281" t="inlineStr">
        <is>
          <t xml:space="preserve">SOC </t>
        </is>
      </c>
      <c r="B7" s="282" t="inlineStr">
        <is>
          <t xml:space="preserve">Lovelock et al., 2017 </t>
        </is>
      </c>
      <c r="C7" s="195" t="inlineStr">
        <is>
          <t>MgC/ha/yr</t>
        </is>
      </c>
      <c r="D7" s="283" t="n"/>
      <c r="E7" s="283" t="inlineStr">
        <is>
          <t>X</t>
        </is>
      </c>
      <c r="F7" s="283" t="inlineStr">
        <is>
          <t>X</t>
        </is>
      </c>
      <c r="G7" s="245" t="inlineStr">
        <is>
          <t xml:space="preserve">Estimates of soil organic carbon loss from disturbance are from a supplementary table in Lovelock et al. 2017 (here). We used a single global value for saltmarsh of 2.75 tC/ha/yr and seagrass of 0.92 tC/ha/yr). This is estimated based on a 30 year time horizon. </t>
        </is>
      </c>
      <c r="H7" s="195" t="n"/>
      <c r="I7" s="195" t="n"/>
      <c r="J7" s="195" t="n"/>
      <c r="K7" s="195" t="n"/>
      <c r="L7" s="195" t="n"/>
      <c r="M7" s="195" t="n"/>
      <c r="N7" s="195" t="n"/>
      <c r="O7" s="195" t="n"/>
      <c r="P7" s="195" t="n"/>
      <c r="Q7" s="195" t="n"/>
      <c r="R7" s="195" t="n"/>
      <c r="S7" s="195" t="n"/>
      <c r="T7" s="195" t="n"/>
      <c r="U7" s="195" t="n"/>
      <c r="V7" s="195" t="n"/>
      <c r="W7" s="195" t="n"/>
      <c r="X7" s="195" t="n"/>
      <c r="Y7" s="195" t="n"/>
      <c r="Z7" s="195" t="n"/>
    </row>
    <row r="8" ht="12.75" customHeight="1" s="324">
      <c r="A8" s="103" t="inlineStr">
        <is>
          <t xml:space="preserve">AGB </t>
        </is>
      </c>
      <c r="B8" s="104" t="inlineStr">
        <is>
          <t>Byrd et al. 2018 ISPRS Journal of Photogrammetry and Remote Sensing, 139, pp.255-271</t>
        </is>
      </c>
      <c r="C8" s="104" t="inlineStr">
        <is>
          <t>MgC/ha</t>
        </is>
      </c>
      <c r="D8" s="287" t="n"/>
      <c r="E8" s="287" t="n"/>
      <c r="F8" s="287" t="inlineStr">
        <is>
          <t>X</t>
        </is>
      </c>
      <c r="G8" s="288" t="inlineStr">
        <is>
          <t xml:space="preserve">Global average </t>
        </is>
      </c>
      <c r="H8" s="195" t="n"/>
      <c r="I8" s="195" t="n"/>
      <c r="J8" s="195" t="n"/>
      <c r="K8" s="195" t="n"/>
      <c r="L8" s="195" t="n"/>
      <c r="M8" s="195" t="n"/>
      <c r="N8" s="195" t="n"/>
      <c r="O8" s="195" t="n"/>
      <c r="P8" s="195" t="n"/>
      <c r="Q8" s="195" t="n"/>
      <c r="R8" s="195" t="n"/>
      <c r="S8" s="195" t="n"/>
      <c r="T8" s="195" t="n"/>
      <c r="U8" s="195" t="n"/>
      <c r="V8" s="195" t="n"/>
      <c r="W8" s="195" t="n"/>
      <c r="X8" s="195" t="n"/>
      <c r="Y8" s="195" t="n"/>
      <c r="Z8" s="195" t="n"/>
    </row>
    <row r="9" ht="12.75" customHeight="1" s="324">
      <c r="A9" s="195" t="n"/>
      <c r="B9" s="282" t="n"/>
      <c r="C9" s="195" t="n"/>
      <c r="D9" s="195" t="n"/>
      <c r="E9" s="195" t="n"/>
      <c r="F9" s="195" t="n"/>
      <c r="G9" s="45" t="n"/>
      <c r="H9" s="195" t="n"/>
      <c r="I9" s="195" t="n"/>
      <c r="J9" s="195" t="n"/>
      <c r="K9" s="195" t="n"/>
      <c r="L9" s="195" t="n"/>
      <c r="M9" s="195" t="n"/>
      <c r="N9" s="195" t="n"/>
      <c r="O9" s="195" t="n"/>
      <c r="P9" s="195" t="n"/>
      <c r="Q9" s="195" t="n"/>
      <c r="R9" s="195" t="n"/>
      <c r="S9" s="195" t="n"/>
      <c r="T9" s="195" t="n"/>
      <c r="U9" s="195" t="n"/>
      <c r="V9" s="195" t="n"/>
      <c r="W9" s="195" t="n"/>
      <c r="X9" s="195" t="n"/>
      <c r="Y9" s="195" t="n"/>
      <c r="Z9" s="195" t="n"/>
    </row>
    <row r="10" ht="12.75" customHeight="1" s="324">
      <c r="A10" s="195" t="n"/>
      <c r="B10" s="195" t="n"/>
      <c r="C10" s="195" t="n"/>
      <c r="D10" s="188">
        <f>D2</f>
        <v/>
      </c>
      <c r="E10" s="188">
        <f>E2</f>
        <v/>
      </c>
      <c r="F10" s="188">
        <f>F2</f>
        <v/>
      </c>
      <c r="G10" s="45" t="n"/>
      <c r="H10" s="195" t="n"/>
      <c r="I10" s="195" t="n"/>
      <c r="J10" s="195" t="n"/>
      <c r="K10" s="195" t="n"/>
      <c r="L10" s="195" t="n"/>
      <c r="M10" s="195" t="n"/>
      <c r="N10" s="195" t="n"/>
      <c r="O10" s="195" t="n"/>
      <c r="P10" s="195" t="n"/>
      <c r="Q10" s="195" t="n"/>
      <c r="R10" s="195" t="n"/>
      <c r="S10" s="195" t="n"/>
      <c r="T10" s="195" t="n"/>
      <c r="U10" s="195" t="n"/>
      <c r="V10" s="195" t="n"/>
      <c r="W10" s="195" t="n"/>
      <c r="X10" s="195" t="n"/>
      <c r="Y10" s="195" t="n"/>
      <c r="Z10" s="195" t="n"/>
    </row>
    <row r="11" ht="12.75" customHeight="1" s="324">
      <c r="A11" s="188" t="n"/>
      <c r="B11" s="188" t="inlineStr">
        <is>
          <t>AGB</t>
        </is>
      </c>
      <c r="C11" s="195" t="n"/>
      <c r="D11" s="289" t="inlineStr">
        <is>
          <t>Defined on country level - see excel sheet</t>
        </is>
      </c>
      <c r="E11" s="195">
        <f>2.52*44/12</f>
        <v/>
      </c>
      <c r="F11" s="195" t="n"/>
      <c r="G11" s="45" t="inlineStr">
        <is>
          <t>tCO2e/ ha</t>
        </is>
      </c>
      <c r="H11" s="195" t="n"/>
      <c r="I11" s="195" t="n"/>
      <c r="J11" s="195" t="n"/>
      <c r="K11" s="195" t="n"/>
      <c r="L11" s="195" t="n"/>
      <c r="M11" s="195" t="n"/>
      <c r="N11" s="195" t="n"/>
      <c r="O11" s="195" t="n"/>
      <c r="P11" s="195" t="n"/>
      <c r="Q11" s="195" t="n"/>
      <c r="R11" s="195" t="n"/>
      <c r="S11" s="195" t="n"/>
      <c r="T11" s="195" t="n"/>
      <c r="U11" s="195" t="n"/>
      <c r="V11" s="195" t="n"/>
      <c r="W11" s="195" t="n"/>
      <c r="X11" s="195" t="n"/>
      <c r="Y11" s="195" t="n"/>
      <c r="Z11" s="195" t="n"/>
    </row>
    <row r="12" ht="12.75" customHeight="1" s="324">
      <c r="A12" s="290" t="n"/>
      <c r="B12" s="188" t="inlineStr">
        <is>
          <t>SOC</t>
        </is>
      </c>
      <c r="C12" s="195" t="n"/>
      <c r="D12" s="289" t="inlineStr">
        <is>
          <t>Defined on country level - see excel sheet</t>
        </is>
      </c>
      <c r="E12" s="195">
        <f>0.92*44/12</f>
        <v/>
      </c>
      <c r="F12" s="195">
        <f>2.75*44/12</f>
        <v/>
      </c>
      <c r="G12" s="45" t="inlineStr">
        <is>
          <t xml:space="preserve">tCO2e/ha/year, on a 30 year estimate </t>
        </is>
      </c>
      <c r="H12" s="195" t="n"/>
      <c r="I12" s="195" t="n"/>
      <c r="J12" s="195" t="n"/>
      <c r="K12" s="195" t="n"/>
      <c r="L12" s="195" t="n"/>
      <c r="M12" s="195" t="n"/>
      <c r="N12" s="195" t="n"/>
      <c r="O12" s="195" t="n"/>
      <c r="P12" s="195" t="n"/>
      <c r="Q12" s="195" t="n"/>
      <c r="R12" s="195" t="n"/>
      <c r="S12" s="195" t="n"/>
      <c r="T12" s="195" t="n"/>
      <c r="U12" s="195" t="n"/>
      <c r="V12" s="195" t="n"/>
      <c r="W12" s="195" t="n"/>
      <c r="X12" s="195" t="n"/>
      <c r="Y12" s="195" t="n"/>
      <c r="Z12" s="195" t="n"/>
    </row>
    <row r="13" ht="12.75" customHeight="1" s="324">
      <c r="A13" s="290" t="n"/>
      <c r="B13" s="290" t="n"/>
      <c r="C13" s="195" t="n"/>
      <c r="D13" s="195" t="n"/>
      <c r="E13" s="195" t="n"/>
      <c r="F13" s="195" t="n"/>
      <c r="G13" s="45" t="n"/>
      <c r="H13" s="195" t="n"/>
      <c r="I13" s="195" t="n"/>
      <c r="J13" s="195" t="n"/>
      <c r="K13" s="195" t="n"/>
      <c r="L13" s="195" t="n"/>
      <c r="M13" s="195" t="n"/>
      <c r="N13" s="195" t="n"/>
      <c r="O13" s="195" t="n"/>
      <c r="P13" s="195" t="n"/>
      <c r="Q13" s="195" t="n"/>
      <c r="R13" s="195" t="n"/>
      <c r="S13" s="195" t="n"/>
      <c r="T13" s="195" t="n"/>
      <c r="U13" s="195" t="n"/>
      <c r="V13" s="195" t="n"/>
      <c r="W13" s="195" t="n"/>
      <c r="X13" s="195" t="n"/>
      <c r="Y13" s="195" t="n"/>
      <c r="Z13" s="195" t="n"/>
    </row>
    <row r="14" ht="12.75" customHeight="1" s="324">
      <c r="A14" s="195" t="n"/>
      <c r="B14" s="195" t="n"/>
      <c r="C14" s="195" t="n"/>
      <c r="D14" s="195" t="n"/>
      <c r="F14" s="195" t="n"/>
      <c r="G14" s="45" t="n"/>
      <c r="H14" s="195" t="n"/>
      <c r="I14" s="195" t="n"/>
      <c r="J14" s="195" t="n"/>
      <c r="K14" s="195" t="n"/>
      <c r="L14" s="195" t="n"/>
      <c r="M14" s="195" t="n"/>
      <c r="N14" s="195" t="n"/>
      <c r="O14" s="195" t="n"/>
      <c r="P14" s="195" t="n"/>
      <c r="Q14" s="195" t="n"/>
      <c r="R14" s="195" t="n"/>
      <c r="S14" s="195" t="n"/>
      <c r="T14" s="195" t="n"/>
      <c r="U14" s="195" t="n"/>
      <c r="V14" s="195" t="n"/>
      <c r="W14" s="195" t="n"/>
      <c r="X14" s="195" t="n"/>
      <c r="Y14" s="195" t="n"/>
      <c r="Z14" s="195" t="n"/>
    </row>
    <row r="15" ht="12.75" customHeight="1" s="324">
      <c r="A15" s="188" t="n"/>
      <c r="B15" s="188" t="n"/>
      <c r="C15" s="195" t="n"/>
      <c r="D15" s="195" t="n"/>
      <c r="E15" s="195" t="n"/>
      <c r="F15" s="195" t="n"/>
      <c r="G15" s="45" t="n"/>
      <c r="H15" s="195" t="n"/>
      <c r="I15" s="195" t="n"/>
      <c r="J15" s="195" t="n"/>
      <c r="K15" s="195" t="n"/>
      <c r="L15" s="195" t="n"/>
      <c r="M15" s="195" t="n"/>
      <c r="N15" s="195" t="n"/>
      <c r="O15" s="195" t="n"/>
      <c r="P15" s="195" t="n"/>
      <c r="Q15" s="195" t="n"/>
      <c r="R15" s="195" t="n"/>
      <c r="S15" s="195" t="n"/>
      <c r="T15" s="195" t="n"/>
      <c r="U15" s="195" t="n"/>
      <c r="V15" s="195" t="n"/>
      <c r="W15" s="195" t="n"/>
      <c r="X15" s="195" t="n"/>
      <c r="Y15" s="195" t="n"/>
      <c r="Z15" s="195" t="n"/>
    </row>
    <row r="16" ht="12.75" customHeight="1" s="324">
      <c r="A16" s="290" t="n"/>
      <c r="B16" s="290" t="n"/>
      <c r="C16" s="195" t="n"/>
      <c r="D16" s="195" t="n"/>
      <c r="E16" s="195" t="n"/>
      <c r="F16" s="195" t="n"/>
      <c r="G16" s="45" t="n"/>
      <c r="H16" s="195" t="n"/>
      <c r="I16" s="195" t="n"/>
      <c r="J16" s="195" t="n"/>
      <c r="K16" s="195" t="n"/>
      <c r="L16" s="195" t="n"/>
      <c r="M16" s="195" t="n"/>
      <c r="N16" s="195" t="n"/>
      <c r="O16" s="195" t="n"/>
      <c r="P16" s="195" t="n"/>
      <c r="Q16" s="195" t="n"/>
      <c r="R16" s="195" t="n"/>
      <c r="S16" s="195" t="n"/>
      <c r="T16" s="195" t="n"/>
      <c r="U16" s="195" t="n"/>
      <c r="V16" s="195" t="n"/>
      <c r="W16" s="195" t="n"/>
      <c r="X16" s="195" t="n"/>
      <c r="Y16" s="195" t="n"/>
      <c r="Z16" s="195" t="n"/>
    </row>
    <row r="17" ht="12.75" customHeight="1" s="324">
      <c r="A17" s="195" t="n"/>
      <c r="B17" s="195" t="n"/>
      <c r="C17" s="195" t="n"/>
      <c r="D17" s="195" t="n"/>
      <c r="E17" s="195" t="n"/>
      <c r="F17" s="195" t="n"/>
      <c r="G17" s="45" t="n"/>
      <c r="H17" s="195" t="n"/>
      <c r="I17" s="195" t="n"/>
      <c r="J17" s="195" t="n"/>
      <c r="K17" s="195" t="n"/>
      <c r="L17" s="195" t="n"/>
      <c r="M17" s="195" t="n"/>
      <c r="N17" s="195" t="n"/>
      <c r="O17" s="195" t="n"/>
      <c r="P17" s="195" t="n"/>
      <c r="Q17" s="195" t="n"/>
      <c r="R17" s="195" t="n"/>
      <c r="S17" s="195" t="n"/>
      <c r="T17" s="195" t="n"/>
      <c r="U17" s="195" t="n"/>
      <c r="V17" s="195" t="n"/>
      <c r="W17" s="195" t="n"/>
      <c r="X17" s="195" t="n"/>
      <c r="Y17" s="195" t="n"/>
      <c r="Z17" s="195" t="n"/>
    </row>
    <row r="18" ht="12.75" customHeight="1" s="324">
      <c r="A18" s="195" t="n"/>
      <c r="B18" s="195" t="n"/>
      <c r="C18" s="195" t="n"/>
      <c r="D18" s="195" t="n"/>
      <c r="E18" s="195" t="n"/>
      <c r="F18" s="195" t="n"/>
      <c r="G18" s="45" t="n"/>
      <c r="H18" s="195" t="n"/>
      <c r="I18" s="195" t="n"/>
      <c r="J18" s="195" t="n"/>
      <c r="K18" s="195" t="n"/>
      <c r="L18" s="195" t="n"/>
      <c r="M18" s="195" t="n"/>
      <c r="N18" s="195" t="n"/>
      <c r="O18" s="195" t="n"/>
      <c r="P18" s="195" t="n"/>
      <c r="Q18" s="195" t="n"/>
      <c r="R18" s="195" t="n"/>
      <c r="S18" s="195" t="n"/>
      <c r="T18" s="195" t="n"/>
      <c r="U18" s="195" t="n"/>
      <c r="V18" s="195" t="n"/>
      <c r="W18" s="195" t="n"/>
      <c r="X18" s="195" t="n"/>
      <c r="Y18" s="195" t="n"/>
      <c r="Z18" s="195" t="n"/>
    </row>
    <row r="19" ht="12.75" customHeight="1" s="324">
      <c r="A19" s="188" t="n"/>
      <c r="B19" s="188" t="n"/>
      <c r="C19" s="195" t="n"/>
      <c r="D19" s="197" t="n"/>
      <c r="E19" s="197" t="n"/>
      <c r="F19" s="195" t="n"/>
      <c r="G19" s="45" t="n"/>
      <c r="H19" s="195" t="n"/>
      <c r="I19" s="195" t="n"/>
      <c r="J19" s="195" t="n"/>
      <c r="K19" s="195" t="n"/>
      <c r="L19" s="195" t="n"/>
      <c r="M19" s="195" t="n"/>
      <c r="N19" s="195" t="n"/>
      <c r="O19" s="195" t="n"/>
      <c r="P19" s="195" t="n"/>
      <c r="Q19" s="195" t="n"/>
      <c r="R19" s="195" t="n"/>
      <c r="S19" s="195" t="n"/>
      <c r="T19" s="195" t="n"/>
      <c r="U19" s="195" t="n"/>
      <c r="V19" s="195" t="n"/>
      <c r="W19" s="195" t="n"/>
      <c r="X19" s="195" t="n"/>
      <c r="Y19" s="195" t="n"/>
      <c r="Z19" s="195" t="n"/>
    </row>
    <row r="20" ht="12.75" customHeight="1" s="324">
      <c r="A20" s="195" t="n"/>
      <c r="B20" s="195" t="n"/>
      <c r="C20" s="195" t="n"/>
      <c r="D20" s="195" t="n"/>
      <c r="E20" s="195" t="n"/>
      <c r="F20" s="195" t="n"/>
      <c r="G20" s="45" t="n"/>
      <c r="H20" s="195" t="n"/>
      <c r="I20" s="195" t="n"/>
      <c r="J20" s="195" t="n"/>
      <c r="K20" s="195" t="n"/>
      <c r="L20" s="195" t="n"/>
      <c r="M20" s="195" t="n"/>
      <c r="N20" s="195" t="n"/>
      <c r="O20" s="195" t="n"/>
      <c r="P20" s="195" t="n"/>
      <c r="Q20" s="195" t="n"/>
      <c r="R20" s="195" t="n"/>
      <c r="S20" s="195" t="n"/>
      <c r="T20" s="195" t="n"/>
      <c r="U20" s="195" t="n"/>
      <c r="V20" s="195" t="n"/>
      <c r="W20" s="195" t="n"/>
      <c r="X20" s="195" t="n"/>
      <c r="Y20" s="195" t="n"/>
      <c r="Z20" s="195" t="n"/>
    </row>
    <row r="21" ht="12.75" customHeight="1" s="324">
      <c r="A21" s="195" t="n"/>
      <c r="B21" s="195" t="n"/>
      <c r="C21" s="195" t="n"/>
      <c r="D21" s="195" t="n"/>
      <c r="E21" s="195" t="n"/>
      <c r="F21" s="195" t="n"/>
      <c r="G21" s="45" t="n"/>
      <c r="H21" s="195" t="n"/>
      <c r="I21" s="195" t="n"/>
      <c r="J21" s="195" t="n"/>
      <c r="K21" s="195" t="n"/>
      <c r="L21" s="195" t="n"/>
      <c r="M21" s="195" t="n"/>
      <c r="N21" s="195" t="n"/>
      <c r="O21" s="195" t="n"/>
      <c r="P21" s="195" t="n"/>
      <c r="Q21" s="195" t="n"/>
      <c r="R21" s="195" t="n"/>
      <c r="S21" s="195" t="n"/>
      <c r="T21" s="195" t="n"/>
      <c r="U21" s="195" t="n"/>
      <c r="V21" s="195" t="n"/>
      <c r="W21" s="195" t="n"/>
      <c r="X21" s="195" t="n"/>
      <c r="Y21" s="195" t="n"/>
      <c r="Z21" s="195" t="n"/>
    </row>
    <row r="22" ht="12.75" customHeight="1" s="324">
      <c r="A22" s="195" t="n"/>
      <c r="B22" s="195" t="n"/>
      <c r="C22" s="195" t="n"/>
      <c r="D22" s="195" t="n"/>
      <c r="E22" s="195" t="n"/>
      <c r="F22" s="195" t="n"/>
      <c r="G22" s="45" t="n"/>
      <c r="H22" s="195" t="n"/>
      <c r="I22" s="195" t="n"/>
      <c r="J22" s="195" t="n"/>
      <c r="K22" s="195" t="n"/>
      <c r="L22" s="195" t="n"/>
      <c r="M22" s="195" t="n"/>
      <c r="N22" s="195" t="n"/>
      <c r="O22" s="195" t="n"/>
      <c r="P22" s="195" t="n"/>
      <c r="Q22" s="195" t="n"/>
      <c r="R22" s="195" t="n"/>
      <c r="S22" s="195" t="n"/>
      <c r="T22" s="195" t="n"/>
      <c r="U22" s="195" t="n"/>
      <c r="V22" s="195" t="n"/>
      <c r="W22" s="195" t="n"/>
      <c r="X22" s="195" t="n"/>
      <c r="Y22" s="195" t="n"/>
      <c r="Z22" s="195" t="n"/>
    </row>
    <row r="23" ht="12.75" customHeight="1" s="324">
      <c r="A23" s="195" t="n"/>
      <c r="B23" s="195" t="n"/>
      <c r="C23" s="195" t="n"/>
      <c r="D23" s="195" t="n"/>
      <c r="E23" s="195" t="n"/>
      <c r="F23" s="195" t="n"/>
      <c r="G23" s="195" t="n"/>
      <c r="H23" s="195" t="n"/>
      <c r="I23" s="195" t="n"/>
      <c r="J23" s="195" t="n"/>
      <c r="K23" s="195" t="n"/>
      <c r="L23" s="195" t="n"/>
      <c r="M23" s="195" t="n"/>
      <c r="N23" s="195" t="n"/>
      <c r="O23" s="195" t="n"/>
      <c r="P23" s="195" t="n"/>
      <c r="Q23" s="195" t="n"/>
      <c r="R23" s="195" t="n"/>
      <c r="S23" s="195" t="n"/>
      <c r="T23" s="195" t="n"/>
      <c r="U23" s="195" t="n"/>
      <c r="V23" s="195" t="n"/>
      <c r="W23" s="195" t="n"/>
      <c r="X23" s="195" t="n"/>
      <c r="Y23" s="195" t="n"/>
      <c r="Z23" s="195" t="n"/>
    </row>
    <row r="24" ht="12.75" customHeight="1" s="324">
      <c r="A24" s="195" t="n"/>
      <c r="B24" s="195" t="n"/>
      <c r="C24" s="195" t="n"/>
      <c r="D24" s="195" t="n"/>
      <c r="E24" s="195" t="n"/>
      <c r="F24" s="195" t="n"/>
      <c r="G24" s="195" t="n"/>
      <c r="H24" s="195" t="n"/>
      <c r="I24" s="195" t="n"/>
      <c r="J24" s="195" t="n"/>
      <c r="K24" s="195" t="n"/>
      <c r="L24" s="195" t="n"/>
      <c r="M24" s="195" t="n"/>
      <c r="N24" s="195" t="n"/>
      <c r="O24" s="195" t="n"/>
      <c r="P24" s="195" t="n"/>
      <c r="Q24" s="195" t="n"/>
      <c r="R24" s="195" t="n"/>
      <c r="S24" s="195" t="n"/>
      <c r="T24" s="195" t="n"/>
      <c r="U24" s="195" t="n"/>
      <c r="V24" s="195" t="n"/>
      <c r="W24" s="195" t="n"/>
      <c r="X24" s="195" t="n"/>
      <c r="Y24" s="195" t="n"/>
      <c r="Z24" s="195" t="n"/>
    </row>
    <row r="25" ht="12.75" customHeight="1" s="324">
      <c r="A25" s="195" t="n"/>
      <c r="B25" s="195" t="n"/>
      <c r="C25" s="195" t="n"/>
      <c r="D25" s="195" t="n"/>
      <c r="E25" s="195" t="n"/>
      <c r="F25" s="195" t="n"/>
      <c r="G25" s="195" t="n"/>
      <c r="H25" s="195" t="n"/>
      <c r="I25" s="195" t="n"/>
      <c r="J25" s="195" t="n"/>
      <c r="K25" s="195" t="n"/>
      <c r="L25" s="195" t="n"/>
      <c r="M25" s="195" t="n"/>
      <c r="N25" s="195" t="n"/>
      <c r="O25" s="195" t="n"/>
      <c r="P25" s="195" t="n"/>
      <c r="Q25" s="195" t="n"/>
      <c r="R25" s="195" t="n"/>
      <c r="S25" s="195" t="n"/>
      <c r="T25" s="195" t="n"/>
      <c r="U25" s="195" t="n"/>
      <c r="V25" s="195" t="n"/>
      <c r="W25" s="195" t="n"/>
      <c r="X25" s="195" t="n"/>
      <c r="Y25" s="195" t="n"/>
      <c r="Z25" s="195" t="n"/>
    </row>
    <row r="26" ht="12.75" customHeight="1" s="324">
      <c r="A26" s="195" t="n"/>
      <c r="B26" s="195" t="n"/>
      <c r="C26" s="195" t="n"/>
      <c r="D26" s="195" t="n"/>
      <c r="E26" s="195" t="n"/>
      <c r="F26" s="195" t="n"/>
      <c r="G26" s="195" t="n"/>
      <c r="H26" s="195" t="n"/>
      <c r="I26" s="195" t="n"/>
      <c r="J26" s="195" t="n"/>
      <c r="K26" s="195" t="n"/>
      <c r="L26" s="195" t="n"/>
      <c r="M26" s="195" t="n"/>
      <c r="N26" s="195" t="n"/>
      <c r="O26" s="195" t="n"/>
      <c r="P26" s="195" t="n"/>
      <c r="Q26" s="195" t="n"/>
      <c r="R26" s="195" t="n"/>
      <c r="S26" s="195" t="n"/>
      <c r="T26" s="195" t="n"/>
      <c r="U26" s="195" t="n"/>
      <c r="V26" s="195" t="n"/>
      <c r="W26" s="195" t="n"/>
      <c r="X26" s="195" t="n"/>
      <c r="Y26" s="195" t="n"/>
      <c r="Z26" s="195" t="n"/>
    </row>
    <row r="27" ht="12.75" customHeight="1" s="324">
      <c r="A27" s="195" t="n"/>
      <c r="B27" s="195" t="n"/>
      <c r="C27" s="195" t="n"/>
      <c r="D27" s="195" t="n"/>
      <c r="E27" s="195" t="n"/>
      <c r="F27" s="195" t="n"/>
      <c r="G27" s="195" t="n"/>
      <c r="H27" s="195" t="n"/>
      <c r="I27" s="195" t="n"/>
      <c r="J27" s="195" t="n"/>
      <c r="K27" s="195" t="n"/>
      <c r="L27" s="195" t="n"/>
      <c r="M27" s="195" t="n"/>
      <c r="N27" s="195" t="n"/>
      <c r="O27" s="195" t="n"/>
      <c r="P27" s="195" t="n"/>
      <c r="Q27" s="195" t="n"/>
      <c r="R27" s="195" t="n"/>
      <c r="S27" s="195" t="n"/>
      <c r="T27" s="195" t="n"/>
      <c r="U27" s="195" t="n"/>
      <c r="V27" s="195" t="n"/>
      <c r="W27" s="195" t="n"/>
      <c r="X27" s="195" t="n"/>
      <c r="Y27" s="195" t="n"/>
      <c r="Z27" s="195" t="n"/>
    </row>
    <row r="28" ht="12.75" customHeight="1" s="324">
      <c r="A28" s="195" t="n"/>
      <c r="B28" s="195" t="n"/>
      <c r="C28" s="195" t="n"/>
      <c r="D28" s="195" t="n"/>
      <c r="E28" s="195" t="n"/>
      <c r="F28" s="195" t="n"/>
      <c r="G28" s="195" t="n"/>
      <c r="H28" s="195" t="n"/>
      <c r="I28" s="195" t="n"/>
      <c r="J28" s="195" t="n"/>
      <c r="K28" s="195" t="n"/>
      <c r="L28" s="195" t="n"/>
      <c r="M28" s="195" t="n"/>
      <c r="N28" s="195" t="n"/>
      <c r="O28" s="195" t="n"/>
      <c r="P28" s="195" t="n"/>
      <c r="Q28" s="195" t="n"/>
      <c r="R28" s="195" t="n"/>
      <c r="S28" s="195" t="n"/>
      <c r="T28" s="195" t="n"/>
      <c r="U28" s="195" t="n"/>
      <c r="V28" s="195" t="n"/>
      <c r="W28" s="195" t="n"/>
      <c r="X28" s="195" t="n"/>
      <c r="Y28" s="195" t="n"/>
      <c r="Z28" s="195" t="n"/>
    </row>
    <row r="29" ht="12.75" customHeight="1" s="324">
      <c r="A29" s="195" t="n"/>
      <c r="B29" s="195" t="n"/>
      <c r="C29" s="195" t="n"/>
      <c r="D29" s="195" t="n"/>
      <c r="E29" s="195" t="n"/>
      <c r="F29" s="195" t="n"/>
      <c r="G29" s="195" t="n"/>
      <c r="H29" s="195" t="n"/>
      <c r="I29" s="195" t="n"/>
      <c r="J29" s="195" t="n"/>
      <c r="K29" s="195" t="n"/>
      <c r="L29" s="195" t="n"/>
      <c r="M29" s="195" t="n"/>
      <c r="N29" s="195" t="n"/>
      <c r="O29" s="195" t="n"/>
      <c r="P29" s="195" t="n"/>
      <c r="Q29" s="195" t="n"/>
      <c r="R29" s="195" t="n"/>
      <c r="S29" s="195" t="n"/>
      <c r="T29" s="195" t="n"/>
      <c r="U29" s="195" t="n"/>
      <c r="V29" s="195" t="n"/>
      <c r="W29" s="195" t="n"/>
      <c r="X29" s="195" t="n"/>
      <c r="Y29" s="195" t="n"/>
      <c r="Z29" s="195" t="n"/>
    </row>
    <row r="30" ht="12.75" customHeight="1" s="324">
      <c r="A30" s="195" t="n"/>
      <c r="B30" s="195" t="n"/>
      <c r="C30" s="195" t="n"/>
      <c r="D30" s="195" t="n"/>
      <c r="E30" s="195" t="n"/>
      <c r="F30" s="195" t="n"/>
      <c r="G30" s="195" t="n"/>
      <c r="H30" s="195" t="n"/>
      <c r="I30" s="195" t="n"/>
      <c r="J30" s="195" t="n"/>
      <c r="K30" s="195" t="n"/>
      <c r="L30" s="195" t="n"/>
      <c r="M30" s="195" t="n"/>
      <c r="N30" s="195" t="n"/>
      <c r="O30" s="195" t="n"/>
      <c r="P30" s="195" t="n"/>
      <c r="Q30" s="195" t="n"/>
      <c r="R30" s="195" t="n"/>
      <c r="S30" s="195" t="n"/>
      <c r="T30" s="195" t="n"/>
      <c r="U30" s="195" t="n"/>
      <c r="V30" s="195" t="n"/>
      <c r="W30" s="195" t="n"/>
      <c r="X30" s="195" t="n"/>
      <c r="Y30" s="195" t="n"/>
      <c r="Z30" s="195" t="n"/>
    </row>
    <row r="31" ht="12.75" customHeight="1" s="324">
      <c r="A31" s="195" t="n"/>
      <c r="B31" s="195" t="n"/>
      <c r="C31" s="195" t="n"/>
      <c r="D31" s="195" t="n"/>
      <c r="E31" s="195" t="n"/>
      <c r="F31" s="195" t="n"/>
      <c r="G31" s="195" t="n"/>
      <c r="H31" s="195" t="n"/>
      <c r="I31" s="195" t="n"/>
      <c r="J31" s="195" t="n"/>
      <c r="K31" s="195" t="n"/>
      <c r="L31" s="195" t="n"/>
      <c r="M31" s="195" t="n"/>
      <c r="N31" s="195" t="n"/>
      <c r="O31" s="195" t="n"/>
      <c r="P31" s="195" t="n"/>
      <c r="Q31" s="195" t="n"/>
      <c r="R31" s="195" t="n"/>
      <c r="S31" s="195" t="n"/>
      <c r="T31" s="195" t="n"/>
      <c r="U31" s="195" t="n"/>
      <c r="V31" s="195" t="n"/>
      <c r="W31" s="195" t="n"/>
      <c r="X31" s="195" t="n"/>
      <c r="Y31" s="195" t="n"/>
      <c r="Z31" s="195" t="n"/>
    </row>
    <row r="32" ht="12.75" customHeight="1" s="324">
      <c r="A32" s="195" t="n"/>
      <c r="B32" s="195" t="n"/>
      <c r="C32" s="195" t="n"/>
      <c r="D32" s="195" t="n"/>
      <c r="E32" s="195" t="n"/>
      <c r="F32" s="195" t="n"/>
      <c r="G32" s="195" t="n"/>
      <c r="H32" s="195" t="n"/>
      <c r="I32" s="195" t="n"/>
      <c r="J32" s="195" t="n"/>
      <c r="K32" s="195" t="n"/>
      <c r="L32" s="195" t="n"/>
      <c r="M32" s="195" t="n"/>
      <c r="N32" s="195" t="n"/>
      <c r="O32" s="195" t="n"/>
      <c r="P32" s="195" t="n"/>
      <c r="Q32" s="195" t="n"/>
      <c r="R32" s="195" t="n"/>
      <c r="S32" s="195" t="n"/>
      <c r="T32" s="195" t="n"/>
      <c r="U32" s="195" t="n"/>
      <c r="V32" s="195" t="n"/>
      <c r="W32" s="195" t="n"/>
      <c r="X32" s="195" t="n"/>
      <c r="Y32" s="195" t="n"/>
      <c r="Z32" s="195" t="n"/>
    </row>
    <row r="33" ht="12.75" customHeight="1" s="324">
      <c r="A33" s="195" t="n"/>
      <c r="B33" s="195" t="n"/>
      <c r="C33" s="195" t="n"/>
      <c r="D33" s="195" t="n"/>
      <c r="E33" s="195" t="n"/>
      <c r="F33" s="195" t="n"/>
      <c r="G33" s="195" t="n"/>
      <c r="H33" s="195" t="n"/>
      <c r="I33" s="195" t="n"/>
      <c r="J33" s="195" t="n"/>
      <c r="K33" s="195" t="n"/>
      <c r="L33" s="195" t="n"/>
      <c r="M33" s="195" t="n"/>
      <c r="N33" s="195" t="n"/>
      <c r="O33" s="195" t="n"/>
      <c r="P33" s="195" t="n"/>
      <c r="Q33" s="195" t="n"/>
      <c r="R33" s="195" t="n"/>
      <c r="S33" s="195" t="n"/>
      <c r="T33" s="195" t="n"/>
      <c r="U33" s="195" t="n"/>
      <c r="V33" s="195" t="n"/>
      <c r="W33" s="195" t="n"/>
      <c r="X33" s="195" t="n"/>
      <c r="Y33" s="195" t="n"/>
      <c r="Z33" s="195" t="n"/>
    </row>
    <row r="34" ht="12.75" customHeight="1" s="324">
      <c r="A34" s="195" t="n"/>
      <c r="B34" s="195" t="n"/>
      <c r="C34" s="195" t="n"/>
      <c r="D34" s="195" t="n"/>
      <c r="E34" s="195" t="n"/>
      <c r="F34" s="195" t="n"/>
      <c r="G34" s="195" t="n"/>
      <c r="H34" s="195" t="n"/>
      <c r="I34" s="195" t="n"/>
      <c r="J34" s="195" t="n"/>
      <c r="K34" s="195" t="n"/>
      <c r="L34" s="195" t="n"/>
      <c r="M34" s="195" t="n"/>
      <c r="N34" s="195" t="n"/>
      <c r="O34" s="195" t="n"/>
      <c r="P34" s="195" t="n"/>
      <c r="Q34" s="195" t="n"/>
      <c r="R34" s="195" t="n"/>
      <c r="S34" s="195" t="n"/>
      <c r="T34" s="195" t="n"/>
      <c r="U34" s="195" t="n"/>
      <c r="V34" s="195" t="n"/>
      <c r="W34" s="195" t="n"/>
      <c r="X34" s="195" t="n"/>
      <c r="Y34" s="195" t="n"/>
      <c r="Z34" s="195" t="n"/>
    </row>
    <row r="35" ht="12.75" customHeight="1" s="324">
      <c r="A35" s="195" t="n"/>
      <c r="B35" s="195" t="n"/>
      <c r="C35" s="195" t="n"/>
      <c r="D35" s="195" t="n"/>
      <c r="E35" s="195" t="n"/>
      <c r="F35" s="195" t="n"/>
      <c r="G35" s="195" t="n"/>
      <c r="H35" s="195" t="n"/>
      <c r="I35" s="195" t="n"/>
      <c r="J35" s="195" t="n"/>
      <c r="K35" s="195" t="n"/>
      <c r="L35" s="195" t="n"/>
      <c r="M35" s="195" t="n"/>
      <c r="N35" s="195" t="n"/>
      <c r="O35" s="195" t="n"/>
      <c r="P35" s="195" t="n"/>
      <c r="Q35" s="195" t="n"/>
      <c r="R35" s="195" t="n"/>
      <c r="S35" s="195" t="n"/>
      <c r="T35" s="195" t="n"/>
      <c r="U35" s="195" t="n"/>
      <c r="V35" s="195" t="n"/>
      <c r="W35" s="195" t="n"/>
      <c r="X35" s="195" t="n"/>
      <c r="Y35" s="195" t="n"/>
      <c r="Z35" s="195" t="n"/>
    </row>
    <row r="36" ht="12.75" customHeight="1" s="324">
      <c r="A36" s="195" t="n"/>
      <c r="B36" s="195" t="n"/>
      <c r="C36" s="195" t="n"/>
      <c r="D36" s="195" t="n"/>
      <c r="E36" s="195" t="n"/>
      <c r="F36" s="195" t="n"/>
      <c r="G36" s="195" t="n"/>
      <c r="H36" s="195" t="n"/>
      <c r="I36" s="195" t="n"/>
      <c r="J36" s="195" t="n"/>
      <c r="K36" s="195" t="n"/>
      <c r="L36" s="195" t="n"/>
      <c r="M36" s="195" t="n"/>
      <c r="N36" s="195" t="n"/>
      <c r="O36" s="195" t="n"/>
      <c r="P36" s="195" t="n"/>
      <c r="Q36" s="195" t="n"/>
      <c r="R36" s="195" t="n"/>
      <c r="S36" s="195" t="n"/>
      <c r="T36" s="195" t="n"/>
      <c r="U36" s="195" t="n"/>
      <c r="V36" s="195" t="n"/>
      <c r="W36" s="195" t="n"/>
      <c r="X36" s="195" t="n"/>
      <c r="Y36" s="195" t="n"/>
      <c r="Z36" s="195" t="n"/>
    </row>
    <row r="37" ht="12.75" customHeight="1" s="324">
      <c r="A37" s="195" t="n"/>
      <c r="B37" s="195" t="n"/>
      <c r="C37" s="195" t="n"/>
      <c r="D37" s="195" t="n"/>
      <c r="E37" s="195" t="n"/>
      <c r="F37" s="195" t="n"/>
      <c r="G37" s="195" t="n"/>
      <c r="H37" s="195" t="n"/>
      <c r="I37" s="195" t="n"/>
      <c r="J37" s="195" t="n"/>
      <c r="K37" s="195" t="n"/>
      <c r="L37" s="195" t="n"/>
      <c r="M37" s="195" t="n"/>
      <c r="N37" s="195" t="n"/>
      <c r="O37" s="195" t="n"/>
      <c r="P37" s="195" t="n"/>
      <c r="Q37" s="195" t="n"/>
      <c r="R37" s="195" t="n"/>
      <c r="S37" s="195" t="n"/>
      <c r="T37" s="195" t="n"/>
      <c r="U37" s="195" t="n"/>
      <c r="V37" s="195" t="n"/>
      <c r="W37" s="195" t="n"/>
      <c r="X37" s="195" t="n"/>
      <c r="Y37" s="195" t="n"/>
      <c r="Z37" s="195" t="n"/>
    </row>
    <row r="38" ht="12.75" customHeight="1" s="324">
      <c r="A38" s="195" t="n"/>
      <c r="B38" s="195" t="n"/>
      <c r="C38" s="195" t="n"/>
      <c r="D38" s="195" t="n"/>
      <c r="E38" s="195" t="n"/>
      <c r="F38" s="195" t="n"/>
      <c r="G38" s="195" t="n"/>
      <c r="H38" s="195" t="n"/>
      <c r="I38" s="195" t="n"/>
      <c r="J38" s="195" t="n"/>
      <c r="K38" s="195" t="n"/>
      <c r="L38" s="195" t="n"/>
      <c r="M38" s="195" t="n"/>
      <c r="N38" s="195" t="n"/>
      <c r="O38" s="195" t="n"/>
      <c r="P38" s="195" t="n"/>
      <c r="Q38" s="195" t="n"/>
      <c r="R38" s="195" t="n"/>
      <c r="S38" s="195" t="n"/>
      <c r="T38" s="195" t="n"/>
      <c r="U38" s="195" t="n"/>
      <c r="V38" s="195" t="n"/>
      <c r="W38" s="195" t="n"/>
      <c r="X38" s="195" t="n"/>
      <c r="Y38" s="195" t="n"/>
      <c r="Z38" s="195" t="n"/>
    </row>
    <row r="39" ht="12.75" customHeight="1" s="324">
      <c r="A39" s="195" t="n"/>
      <c r="B39" s="195" t="n"/>
      <c r="C39" s="195" t="n"/>
      <c r="D39" s="195" t="n"/>
      <c r="E39" s="195" t="n"/>
      <c r="F39" s="195" t="n"/>
      <c r="G39" s="195" t="n"/>
      <c r="H39" s="195" t="n"/>
      <c r="I39" s="195" t="n"/>
      <c r="J39" s="195" t="n"/>
      <c r="K39" s="195" t="n"/>
      <c r="L39" s="195" t="n"/>
      <c r="M39" s="195" t="n"/>
      <c r="N39" s="195" t="n"/>
      <c r="O39" s="195" t="n"/>
      <c r="P39" s="195" t="n"/>
      <c r="Q39" s="195" t="n"/>
      <c r="R39" s="195" t="n"/>
      <c r="S39" s="195" t="n"/>
      <c r="T39" s="195" t="n"/>
      <c r="U39" s="195" t="n"/>
      <c r="V39" s="195" t="n"/>
      <c r="W39" s="195" t="n"/>
      <c r="X39" s="195" t="n"/>
      <c r="Y39" s="195" t="n"/>
      <c r="Z39" s="195" t="n"/>
    </row>
    <row r="40" ht="12.75" customHeight="1" s="324">
      <c r="A40" s="195" t="n"/>
      <c r="B40" s="195" t="n"/>
      <c r="C40" s="195" t="n"/>
      <c r="D40" s="195" t="n"/>
      <c r="E40" s="195" t="n"/>
      <c r="F40" s="195" t="n"/>
      <c r="G40" s="195" t="n"/>
      <c r="H40" s="195" t="n"/>
      <c r="I40" s="195" t="n"/>
      <c r="J40" s="195" t="n"/>
      <c r="K40" s="195" t="n"/>
      <c r="L40" s="195" t="n"/>
      <c r="M40" s="195" t="n"/>
      <c r="N40" s="195" t="n"/>
      <c r="O40" s="195" t="n"/>
      <c r="P40" s="195" t="n"/>
      <c r="Q40" s="195" t="n"/>
      <c r="R40" s="195" t="n"/>
      <c r="S40" s="195" t="n"/>
      <c r="T40" s="195" t="n"/>
      <c r="U40" s="195" t="n"/>
      <c r="V40" s="195" t="n"/>
      <c r="W40" s="195" t="n"/>
      <c r="X40" s="195" t="n"/>
      <c r="Y40" s="195" t="n"/>
      <c r="Z40" s="195" t="n"/>
    </row>
    <row r="41" ht="12.75" customHeight="1" s="324">
      <c r="A41" s="195" t="n"/>
      <c r="B41" s="195" t="n"/>
      <c r="C41" s="195" t="n"/>
      <c r="D41" s="195" t="n"/>
      <c r="E41" s="195" t="n"/>
      <c r="F41" s="195" t="n"/>
      <c r="G41" s="195" t="n"/>
      <c r="H41" s="195" t="n"/>
      <c r="I41" s="195" t="n"/>
      <c r="J41" s="195" t="n"/>
      <c r="K41" s="195" t="n"/>
      <c r="L41" s="195" t="n"/>
      <c r="M41" s="195" t="n"/>
      <c r="N41" s="195" t="n"/>
      <c r="O41" s="195" t="n"/>
      <c r="P41" s="195" t="n"/>
      <c r="Q41" s="195" t="n"/>
      <c r="R41" s="195" t="n"/>
      <c r="S41" s="195" t="n"/>
      <c r="T41" s="195" t="n"/>
      <c r="U41" s="195" t="n"/>
      <c r="V41" s="195" t="n"/>
      <c r="W41" s="195" t="n"/>
      <c r="X41" s="195" t="n"/>
      <c r="Y41" s="195" t="n"/>
      <c r="Z41" s="195" t="n"/>
    </row>
    <row r="42" ht="12.75" customHeight="1" s="324">
      <c r="A42" s="195" t="n"/>
      <c r="B42" s="195" t="n"/>
      <c r="C42" s="195" t="n"/>
      <c r="D42" s="195" t="n"/>
      <c r="E42" s="195" t="n"/>
      <c r="F42" s="195" t="n"/>
      <c r="G42" s="195" t="n"/>
      <c r="H42" s="195" t="n"/>
      <c r="I42" s="195" t="n"/>
      <c r="J42" s="195" t="n"/>
      <c r="K42" s="195" t="n"/>
      <c r="L42" s="195" t="n"/>
      <c r="M42" s="195" t="n"/>
      <c r="N42" s="195" t="n"/>
      <c r="O42" s="195" t="n"/>
      <c r="P42" s="195" t="n"/>
      <c r="Q42" s="195" t="n"/>
      <c r="R42" s="195" t="n"/>
      <c r="S42" s="195" t="n"/>
      <c r="T42" s="195" t="n"/>
      <c r="U42" s="195" t="n"/>
      <c r="V42" s="195" t="n"/>
      <c r="W42" s="195" t="n"/>
      <c r="X42" s="195" t="n"/>
      <c r="Y42" s="195" t="n"/>
      <c r="Z42" s="195" t="n"/>
    </row>
    <row r="43" ht="12.75" customHeight="1" s="324">
      <c r="A43" s="195" t="n"/>
      <c r="B43" s="195" t="n"/>
      <c r="C43" s="195" t="n"/>
      <c r="D43" s="195" t="n"/>
      <c r="E43" s="195" t="n"/>
      <c r="F43" s="195" t="n"/>
      <c r="G43" s="195" t="n"/>
      <c r="H43" s="195" t="n"/>
      <c r="I43" s="195" t="n"/>
      <c r="J43" s="195" t="n"/>
      <c r="K43" s="195" t="n"/>
      <c r="L43" s="195" t="n"/>
      <c r="M43" s="195" t="n"/>
      <c r="N43" s="195" t="n"/>
      <c r="O43" s="195" t="n"/>
      <c r="P43" s="195" t="n"/>
      <c r="Q43" s="195" t="n"/>
      <c r="R43" s="195" t="n"/>
      <c r="S43" s="195" t="n"/>
      <c r="T43" s="195" t="n"/>
      <c r="U43" s="195" t="n"/>
      <c r="V43" s="195" t="n"/>
      <c r="W43" s="195" t="n"/>
      <c r="X43" s="195" t="n"/>
      <c r="Y43" s="195" t="n"/>
      <c r="Z43" s="195" t="n"/>
    </row>
    <row r="44" ht="12.75" customHeight="1" s="324">
      <c r="A44" s="195" t="n"/>
      <c r="B44" s="195" t="n"/>
      <c r="C44" s="195" t="n"/>
      <c r="D44" s="195" t="n"/>
      <c r="E44" s="195" t="n"/>
      <c r="F44" s="195" t="n"/>
      <c r="G44" s="195" t="n"/>
      <c r="H44" s="195" t="n"/>
      <c r="I44" s="195" t="n"/>
      <c r="J44" s="195" t="n"/>
      <c r="K44" s="195" t="n"/>
      <c r="L44" s="195" t="n"/>
      <c r="M44" s="195" t="n"/>
      <c r="N44" s="195" t="n"/>
      <c r="O44" s="195" t="n"/>
      <c r="P44" s="195" t="n"/>
      <c r="Q44" s="195" t="n"/>
      <c r="R44" s="195" t="n"/>
      <c r="S44" s="195" t="n"/>
      <c r="T44" s="195" t="n"/>
      <c r="U44" s="195" t="n"/>
      <c r="V44" s="195" t="n"/>
      <c r="W44" s="195" t="n"/>
      <c r="X44" s="195" t="n"/>
      <c r="Y44" s="195" t="n"/>
      <c r="Z44" s="195" t="n"/>
    </row>
    <row r="45" ht="12.75" customHeight="1" s="324">
      <c r="A45" s="195" t="n"/>
      <c r="B45" s="195" t="n"/>
      <c r="C45" s="195" t="n"/>
      <c r="D45" s="195" t="n"/>
      <c r="E45" s="195" t="n"/>
      <c r="F45" s="195" t="n"/>
      <c r="G45" s="195" t="n"/>
      <c r="H45" s="195" t="n"/>
      <c r="I45" s="195" t="n"/>
      <c r="J45" s="195" t="n"/>
      <c r="K45" s="195" t="n"/>
      <c r="L45" s="195" t="n"/>
      <c r="M45" s="195" t="n"/>
      <c r="N45" s="195" t="n"/>
      <c r="O45" s="195" t="n"/>
      <c r="P45" s="195" t="n"/>
      <c r="Q45" s="195" t="n"/>
      <c r="R45" s="195" t="n"/>
      <c r="S45" s="195" t="n"/>
      <c r="T45" s="195" t="n"/>
      <c r="U45" s="195" t="n"/>
      <c r="V45" s="195" t="n"/>
      <c r="W45" s="195" t="n"/>
      <c r="X45" s="195" t="n"/>
      <c r="Y45" s="195" t="n"/>
      <c r="Z45" s="195" t="n"/>
    </row>
    <row r="46" ht="12.75" customHeight="1" s="324">
      <c r="A46" s="195" t="n"/>
      <c r="B46" s="195" t="n"/>
      <c r="C46" s="195" t="n"/>
      <c r="D46" s="195" t="n"/>
      <c r="E46" s="195" t="n"/>
      <c r="F46" s="195" t="n"/>
      <c r="G46" s="195" t="n"/>
      <c r="H46" s="195" t="n"/>
      <c r="I46" s="195" t="n"/>
      <c r="J46" s="195" t="n"/>
      <c r="K46" s="195" t="n"/>
      <c r="L46" s="195" t="n"/>
      <c r="M46" s="195" t="n"/>
      <c r="N46" s="195" t="n"/>
      <c r="O46" s="195" t="n"/>
      <c r="P46" s="195" t="n"/>
      <c r="Q46" s="195" t="n"/>
      <c r="R46" s="195" t="n"/>
      <c r="S46" s="195" t="n"/>
      <c r="T46" s="195" t="n"/>
      <c r="U46" s="195" t="n"/>
      <c r="V46" s="195" t="n"/>
      <c r="W46" s="195" t="n"/>
      <c r="X46" s="195" t="n"/>
      <c r="Y46" s="195" t="n"/>
      <c r="Z46" s="195" t="n"/>
    </row>
    <row r="47" ht="12.75" customHeight="1" s="324">
      <c r="A47" s="195" t="n"/>
      <c r="B47" s="195" t="n"/>
      <c r="C47" s="195" t="n"/>
      <c r="D47" s="195" t="n"/>
      <c r="E47" s="195" t="n"/>
      <c r="F47" s="195" t="n"/>
      <c r="G47" s="195" t="n"/>
      <c r="H47" s="195" t="n"/>
      <c r="I47" s="195" t="n"/>
      <c r="J47" s="195" t="n"/>
      <c r="K47" s="195" t="n"/>
      <c r="L47" s="195" t="n"/>
      <c r="M47" s="195" t="n"/>
      <c r="N47" s="195" t="n"/>
      <c r="O47" s="195" t="n"/>
      <c r="P47" s="195" t="n"/>
      <c r="Q47" s="195" t="n"/>
      <c r="R47" s="195" t="n"/>
      <c r="S47" s="195" t="n"/>
      <c r="T47" s="195" t="n"/>
      <c r="U47" s="195" t="n"/>
      <c r="V47" s="195" t="n"/>
      <c r="W47" s="195" t="n"/>
      <c r="X47" s="195" t="n"/>
      <c r="Y47" s="195" t="n"/>
      <c r="Z47" s="195" t="n"/>
    </row>
    <row r="48" ht="12.75" customHeight="1" s="324">
      <c r="A48" s="195" t="n"/>
      <c r="B48" s="195" t="n"/>
      <c r="C48" s="195" t="n"/>
      <c r="D48" s="195" t="n"/>
      <c r="E48" s="195" t="n"/>
      <c r="F48" s="195" t="n"/>
      <c r="G48" s="195" t="n"/>
      <c r="H48" s="195" t="n"/>
      <c r="I48" s="195" t="n"/>
      <c r="J48" s="195" t="n"/>
      <c r="K48" s="195" t="n"/>
      <c r="L48" s="195" t="n"/>
      <c r="M48" s="195" t="n"/>
      <c r="N48" s="195" t="n"/>
      <c r="O48" s="195" t="n"/>
      <c r="P48" s="195" t="n"/>
      <c r="Q48" s="195" t="n"/>
      <c r="R48" s="195" t="n"/>
      <c r="S48" s="195" t="n"/>
      <c r="T48" s="195" t="n"/>
      <c r="U48" s="195" t="n"/>
      <c r="V48" s="195" t="n"/>
      <c r="W48" s="195" t="n"/>
      <c r="X48" s="195" t="n"/>
      <c r="Y48" s="195" t="n"/>
      <c r="Z48" s="195" t="n"/>
    </row>
    <row r="49" ht="12.75" customHeight="1" s="324">
      <c r="A49" s="195" t="n"/>
      <c r="B49" s="195" t="n"/>
      <c r="C49" s="195" t="n"/>
      <c r="D49" s="195" t="n"/>
      <c r="E49" s="195" t="n"/>
      <c r="F49" s="195" t="n"/>
      <c r="G49" s="195" t="n"/>
      <c r="H49" s="195" t="n"/>
      <c r="I49" s="195" t="n"/>
      <c r="J49" s="195" t="n"/>
      <c r="K49" s="195" t="n"/>
      <c r="L49" s="195" t="n"/>
      <c r="M49" s="195" t="n"/>
      <c r="N49" s="195" t="n"/>
      <c r="O49" s="195" t="n"/>
      <c r="P49" s="195" t="n"/>
      <c r="Q49" s="195" t="n"/>
      <c r="R49" s="195" t="n"/>
      <c r="S49" s="195" t="n"/>
      <c r="T49" s="195" t="n"/>
      <c r="U49" s="195" t="n"/>
      <c r="V49" s="195" t="n"/>
      <c r="W49" s="195" t="n"/>
      <c r="X49" s="195" t="n"/>
      <c r="Y49" s="195" t="n"/>
      <c r="Z49" s="195" t="n"/>
    </row>
    <row r="50" ht="12.75" customHeight="1" s="324">
      <c r="A50" s="195" t="n"/>
      <c r="B50" s="195" t="n"/>
      <c r="C50" s="195" t="n"/>
      <c r="D50" s="195" t="n"/>
      <c r="E50" s="195" t="n"/>
      <c r="F50" s="195" t="n"/>
      <c r="G50" s="195" t="n"/>
      <c r="H50" s="195" t="n"/>
      <c r="I50" s="195" t="n"/>
      <c r="J50" s="195" t="n"/>
      <c r="K50" s="195" t="n"/>
      <c r="L50" s="195" t="n"/>
      <c r="M50" s="195" t="n"/>
      <c r="N50" s="195" t="n"/>
      <c r="O50" s="195" t="n"/>
      <c r="P50" s="195" t="n"/>
      <c r="Q50" s="195" t="n"/>
      <c r="R50" s="195" t="n"/>
      <c r="S50" s="195" t="n"/>
      <c r="T50" s="195" t="n"/>
      <c r="U50" s="195" t="n"/>
      <c r="V50" s="195" t="n"/>
      <c r="W50" s="195" t="n"/>
      <c r="X50" s="195" t="n"/>
      <c r="Y50" s="195" t="n"/>
      <c r="Z50" s="195" t="n"/>
    </row>
    <row r="51" ht="12.75" customHeight="1" s="324">
      <c r="A51" s="195" t="n"/>
      <c r="B51" s="195" t="n"/>
      <c r="C51" s="195" t="n"/>
      <c r="D51" s="195" t="n"/>
      <c r="E51" s="195" t="n"/>
      <c r="F51" s="195" t="n"/>
      <c r="G51" s="195" t="n"/>
      <c r="H51" s="195" t="n"/>
      <c r="I51" s="195" t="n"/>
      <c r="J51" s="195" t="n"/>
      <c r="K51" s="195" t="n"/>
      <c r="L51" s="195" t="n"/>
      <c r="M51" s="195" t="n"/>
      <c r="N51" s="195" t="n"/>
      <c r="O51" s="195" t="n"/>
      <c r="P51" s="195" t="n"/>
      <c r="Q51" s="195" t="n"/>
      <c r="R51" s="195" t="n"/>
      <c r="S51" s="195" t="n"/>
      <c r="T51" s="195" t="n"/>
      <c r="U51" s="195" t="n"/>
      <c r="V51" s="195" t="n"/>
      <c r="W51" s="195" t="n"/>
      <c r="X51" s="195" t="n"/>
      <c r="Y51" s="195" t="n"/>
      <c r="Z51" s="195" t="n"/>
    </row>
    <row r="52" ht="12.75" customHeight="1" s="324">
      <c r="A52" s="195" t="n"/>
      <c r="B52" s="195" t="n"/>
      <c r="C52" s="195" t="n"/>
      <c r="D52" s="195" t="n"/>
      <c r="E52" s="195" t="n"/>
      <c r="F52" s="195" t="n"/>
      <c r="G52" s="195" t="n"/>
      <c r="H52" s="195" t="n"/>
      <c r="I52" s="195" t="n"/>
      <c r="J52" s="195" t="n"/>
      <c r="K52" s="195" t="n"/>
      <c r="L52" s="195" t="n"/>
      <c r="M52" s="195" t="n"/>
      <c r="N52" s="195" t="n"/>
      <c r="O52" s="195" t="n"/>
      <c r="P52" s="195" t="n"/>
      <c r="Q52" s="195" t="n"/>
      <c r="R52" s="195" t="n"/>
      <c r="S52" s="195" t="n"/>
      <c r="T52" s="195" t="n"/>
      <c r="U52" s="195" t="n"/>
      <c r="V52" s="195" t="n"/>
      <c r="W52" s="195" t="n"/>
      <c r="X52" s="195" t="n"/>
      <c r="Y52" s="195" t="n"/>
      <c r="Z52" s="195" t="n"/>
    </row>
    <row r="53" ht="12.75" customHeight="1" s="324">
      <c r="A53" s="195" t="n"/>
      <c r="B53" s="195" t="n"/>
      <c r="C53" s="195" t="n"/>
      <c r="D53" s="195" t="n"/>
      <c r="E53" s="195" t="n"/>
      <c r="F53" s="195" t="n"/>
      <c r="G53" s="195" t="n"/>
      <c r="H53" s="195" t="n"/>
      <c r="I53" s="195" t="n"/>
      <c r="J53" s="195" t="n"/>
      <c r="K53" s="195" t="n"/>
      <c r="L53" s="195" t="n"/>
      <c r="M53" s="195" t="n"/>
      <c r="N53" s="195" t="n"/>
      <c r="O53" s="195" t="n"/>
      <c r="P53" s="195" t="n"/>
      <c r="Q53" s="195" t="n"/>
      <c r="R53" s="195" t="n"/>
      <c r="S53" s="195" t="n"/>
      <c r="T53" s="195" t="n"/>
      <c r="U53" s="195" t="n"/>
      <c r="V53" s="195" t="n"/>
      <c r="W53" s="195" t="n"/>
      <c r="X53" s="195" t="n"/>
      <c r="Y53" s="195" t="n"/>
      <c r="Z53" s="195" t="n"/>
    </row>
    <row r="54" ht="12.75" customHeight="1" s="324">
      <c r="A54" s="195" t="n"/>
      <c r="B54" s="195" t="n"/>
      <c r="C54" s="195" t="n"/>
      <c r="D54" s="195" t="n"/>
      <c r="E54" s="195" t="n"/>
      <c r="F54" s="195" t="n"/>
      <c r="G54" s="195" t="n"/>
      <c r="H54" s="195" t="n"/>
      <c r="I54" s="195" t="n"/>
      <c r="J54" s="195" t="n"/>
      <c r="K54" s="195" t="n"/>
      <c r="L54" s="195" t="n"/>
      <c r="M54" s="195" t="n"/>
      <c r="N54" s="195" t="n"/>
      <c r="O54" s="195" t="n"/>
      <c r="P54" s="195" t="n"/>
      <c r="Q54" s="195" t="n"/>
      <c r="R54" s="195" t="n"/>
      <c r="S54" s="195" t="n"/>
      <c r="T54" s="195" t="n"/>
      <c r="U54" s="195" t="n"/>
      <c r="V54" s="195" t="n"/>
      <c r="W54" s="195" t="n"/>
      <c r="X54" s="195" t="n"/>
      <c r="Y54" s="195" t="n"/>
      <c r="Z54" s="195" t="n"/>
    </row>
    <row r="55" ht="12.75" customHeight="1" s="324">
      <c r="A55" s="195" t="n"/>
      <c r="B55" s="195" t="n"/>
      <c r="C55" s="195" t="n"/>
      <c r="D55" s="195" t="n"/>
      <c r="E55" s="195" t="n"/>
      <c r="F55" s="195" t="n"/>
      <c r="G55" s="195" t="n"/>
      <c r="H55" s="195" t="n"/>
      <c r="I55" s="195" t="n"/>
      <c r="J55" s="195" t="n"/>
      <c r="K55" s="195" t="n"/>
      <c r="L55" s="195" t="n"/>
      <c r="M55" s="195" t="n"/>
      <c r="N55" s="195" t="n"/>
      <c r="O55" s="195" t="n"/>
      <c r="P55" s="195" t="n"/>
      <c r="Q55" s="195" t="n"/>
      <c r="R55" s="195" t="n"/>
      <c r="S55" s="195" t="n"/>
      <c r="T55" s="195" t="n"/>
      <c r="U55" s="195" t="n"/>
      <c r="V55" s="195" t="n"/>
      <c r="W55" s="195" t="n"/>
      <c r="X55" s="195" t="n"/>
      <c r="Y55" s="195" t="n"/>
      <c r="Z55" s="195" t="n"/>
    </row>
    <row r="56" ht="12.75" customHeight="1" s="324">
      <c r="A56" s="195" t="n"/>
      <c r="B56" s="195" t="n"/>
      <c r="C56" s="195" t="n"/>
      <c r="D56" s="195" t="n"/>
      <c r="E56" s="195" t="n"/>
      <c r="F56" s="195" t="n"/>
      <c r="G56" s="195" t="n"/>
      <c r="H56" s="195" t="n"/>
      <c r="I56" s="195" t="n"/>
      <c r="J56" s="195" t="n"/>
      <c r="K56" s="195" t="n"/>
      <c r="L56" s="195" t="n"/>
      <c r="M56" s="195" t="n"/>
      <c r="N56" s="195" t="n"/>
      <c r="O56" s="195" t="n"/>
      <c r="P56" s="195" t="n"/>
      <c r="Q56" s="195" t="n"/>
      <c r="R56" s="195" t="n"/>
      <c r="S56" s="195" t="n"/>
      <c r="T56" s="195" t="n"/>
      <c r="U56" s="195" t="n"/>
      <c r="V56" s="195" t="n"/>
      <c r="W56" s="195" t="n"/>
      <c r="X56" s="195" t="n"/>
      <c r="Y56" s="195" t="n"/>
      <c r="Z56" s="195" t="n"/>
    </row>
    <row r="57" ht="12.75" customHeight="1" s="324">
      <c r="A57" s="195" t="n"/>
      <c r="B57" s="195" t="n"/>
      <c r="C57" s="195" t="n"/>
      <c r="D57" s="195" t="n"/>
      <c r="E57" s="195" t="n"/>
      <c r="F57" s="195" t="n"/>
      <c r="G57" s="195" t="n"/>
      <c r="H57" s="195" t="n"/>
      <c r="I57" s="195" t="n"/>
      <c r="J57" s="195" t="n"/>
      <c r="K57" s="195" t="n"/>
      <c r="L57" s="195" t="n"/>
      <c r="M57" s="195" t="n"/>
      <c r="N57" s="195" t="n"/>
      <c r="O57" s="195" t="n"/>
      <c r="P57" s="195" t="n"/>
      <c r="Q57" s="195" t="n"/>
      <c r="R57" s="195" t="n"/>
      <c r="S57" s="195" t="n"/>
      <c r="T57" s="195" t="n"/>
      <c r="U57" s="195" t="n"/>
      <c r="V57" s="195" t="n"/>
      <c r="W57" s="195" t="n"/>
      <c r="X57" s="195" t="n"/>
      <c r="Y57" s="195" t="n"/>
      <c r="Z57" s="195" t="n"/>
    </row>
    <row r="58" ht="12.75" customHeight="1" s="324">
      <c r="A58" s="195" t="n"/>
      <c r="B58" s="195" t="n"/>
      <c r="C58" s="195" t="n"/>
      <c r="D58" s="195" t="n"/>
      <c r="E58" s="195" t="n"/>
      <c r="F58" s="195" t="n"/>
      <c r="G58" s="195" t="n"/>
      <c r="H58" s="195" t="n"/>
      <c r="I58" s="195" t="n"/>
      <c r="J58" s="195" t="n"/>
      <c r="K58" s="195" t="n"/>
      <c r="L58" s="195" t="n"/>
      <c r="M58" s="195" t="n"/>
      <c r="N58" s="195" t="n"/>
      <c r="O58" s="195" t="n"/>
      <c r="P58" s="195" t="n"/>
      <c r="Q58" s="195" t="n"/>
      <c r="R58" s="195" t="n"/>
      <c r="S58" s="195" t="n"/>
      <c r="T58" s="195" t="n"/>
      <c r="U58" s="195" t="n"/>
      <c r="V58" s="195" t="n"/>
      <c r="W58" s="195" t="n"/>
      <c r="X58" s="195" t="n"/>
      <c r="Y58" s="195" t="n"/>
      <c r="Z58" s="195" t="n"/>
    </row>
    <row r="59" ht="12.75" customHeight="1" s="324">
      <c r="A59" s="195" t="n"/>
      <c r="B59" s="195" t="n"/>
      <c r="C59" s="195" t="n"/>
      <c r="D59" s="195" t="n"/>
      <c r="E59" s="195" t="n"/>
      <c r="F59" s="195" t="n"/>
      <c r="G59" s="195" t="n"/>
      <c r="H59" s="195" t="n"/>
      <c r="I59" s="195" t="n"/>
      <c r="J59" s="195" t="n"/>
      <c r="K59" s="195" t="n"/>
      <c r="L59" s="195" t="n"/>
      <c r="M59" s="195" t="n"/>
      <c r="N59" s="195" t="n"/>
      <c r="O59" s="195" t="n"/>
      <c r="P59" s="195" t="n"/>
      <c r="Q59" s="195" t="n"/>
      <c r="R59" s="195" t="n"/>
      <c r="S59" s="195" t="n"/>
      <c r="T59" s="195" t="n"/>
      <c r="U59" s="195" t="n"/>
      <c r="V59" s="195" t="n"/>
      <c r="W59" s="195" t="n"/>
      <c r="X59" s="195" t="n"/>
      <c r="Y59" s="195" t="n"/>
      <c r="Z59" s="195" t="n"/>
    </row>
    <row r="60" ht="12.75" customHeight="1" s="324">
      <c r="A60" s="195" t="n"/>
      <c r="B60" s="195" t="n"/>
      <c r="C60" s="195" t="n"/>
      <c r="D60" s="195" t="n"/>
      <c r="E60" s="195" t="n"/>
      <c r="F60" s="195" t="n"/>
      <c r="G60" s="195" t="n"/>
      <c r="H60" s="195" t="n"/>
      <c r="I60" s="195" t="n"/>
      <c r="J60" s="195" t="n"/>
      <c r="K60" s="195" t="n"/>
      <c r="L60" s="195" t="n"/>
      <c r="M60" s="195" t="n"/>
      <c r="N60" s="195" t="n"/>
      <c r="O60" s="195" t="n"/>
      <c r="P60" s="195" t="n"/>
      <c r="Q60" s="195" t="n"/>
      <c r="R60" s="195" t="n"/>
      <c r="S60" s="195" t="n"/>
      <c r="T60" s="195" t="n"/>
      <c r="U60" s="195" t="n"/>
      <c r="V60" s="195" t="n"/>
      <c r="W60" s="195" t="n"/>
      <c r="X60" s="195" t="n"/>
      <c r="Y60" s="195" t="n"/>
      <c r="Z60" s="195" t="n"/>
    </row>
    <row r="61" ht="12.75" customHeight="1" s="324">
      <c r="A61" s="195" t="n"/>
      <c r="B61" s="195" t="n"/>
      <c r="C61" s="195" t="n"/>
      <c r="D61" s="195" t="n"/>
      <c r="E61" s="195" t="n"/>
      <c r="F61" s="195" t="n"/>
      <c r="G61" s="195" t="n"/>
      <c r="H61" s="195" t="n"/>
      <c r="I61" s="195" t="n"/>
      <c r="J61" s="195" t="n"/>
      <c r="K61" s="195" t="n"/>
      <c r="L61" s="195" t="n"/>
      <c r="M61" s="195" t="n"/>
      <c r="N61" s="195" t="n"/>
      <c r="O61" s="195" t="n"/>
      <c r="P61" s="195" t="n"/>
      <c r="Q61" s="195" t="n"/>
      <c r="R61" s="195" t="n"/>
      <c r="S61" s="195" t="n"/>
      <c r="T61" s="195" t="n"/>
      <c r="U61" s="195" t="n"/>
      <c r="V61" s="195" t="n"/>
      <c r="W61" s="195" t="n"/>
      <c r="X61" s="195" t="n"/>
      <c r="Y61" s="195" t="n"/>
      <c r="Z61" s="195" t="n"/>
    </row>
    <row r="62" ht="12.75" customHeight="1" s="324">
      <c r="A62" s="195" t="n"/>
      <c r="B62" s="195" t="n"/>
      <c r="C62" s="195" t="n"/>
      <c r="D62" s="195" t="n"/>
      <c r="E62" s="195" t="n"/>
      <c r="F62" s="195" t="n"/>
      <c r="G62" s="195" t="n"/>
      <c r="H62" s="195" t="n"/>
      <c r="I62" s="195" t="n"/>
      <c r="J62" s="195" t="n"/>
      <c r="K62" s="195" t="n"/>
      <c r="L62" s="195" t="n"/>
      <c r="M62" s="195" t="n"/>
      <c r="N62" s="195" t="n"/>
      <c r="O62" s="195" t="n"/>
      <c r="P62" s="195" t="n"/>
      <c r="Q62" s="195" t="n"/>
      <c r="R62" s="195" t="n"/>
      <c r="S62" s="195" t="n"/>
      <c r="T62" s="195" t="n"/>
      <c r="U62" s="195" t="n"/>
      <c r="V62" s="195" t="n"/>
      <c r="W62" s="195" t="n"/>
      <c r="X62" s="195" t="n"/>
      <c r="Y62" s="195" t="n"/>
      <c r="Z62" s="195" t="n"/>
    </row>
    <row r="63" ht="12.75" customHeight="1" s="324">
      <c r="A63" s="195" t="n"/>
      <c r="B63" s="195" t="n"/>
      <c r="C63" s="195" t="n"/>
      <c r="D63" s="195" t="n"/>
      <c r="E63" s="195" t="n"/>
      <c r="F63" s="195" t="n"/>
      <c r="G63" s="195" t="n"/>
      <c r="H63" s="195" t="n"/>
      <c r="I63" s="195" t="n"/>
      <c r="J63" s="195" t="n"/>
      <c r="K63" s="195" t="n"/>
      <c r="L63" s="195" t="n"/>
      <c r="M63" s="195" t="n"/>
      <c r="N63" s="195" t="n"/>
      <c r="O63" s="195" t="n"/>
      <c r="P63" s="195" t="n"/>
      <c r="Q63" s="195" t="n"/>
      <c r="R63" s="195" t="n"/>
      <c r="S63" s="195" t="n"/>
      <c r="T63" s="195" t="n"/>
      <c r="U63" s="195" t="n"/>
      <c r="V63" s="195" t="n"/>
      <c r="W63" s="195" t="n"/>
      <c r="X63" s="195" t="n"/>
      <c r="Y63" s="195" t="n"/>
      <c r="Z63" s="195" t="n"/>
    </row>
    <row r="64" ht="12.75" customHeight="1" s="324">
      <c r="A64" s="195" t="n"/>
      <c r="B64" s="195" t="n"/>
      <c r="C64" s="195" t="n"/>
      <c r="D64" s="195" t="n"/>
      <c r="E64" s="195" t="n"/>
      <c r="F64" s="195" t="n"/>
      <c r="G64" s="195" t="n"/>
      <c r="H64" s="195" t="n"/>
      <c r="I64" s="195" t="n"/>
      <c r="J64" s="195" t="n"/>
      <c r="K64" s="195" t="n"/>
      <c r="L64" s="195" t="n"/>
      <c r="M64" s="195" t="n"/>
      <c r="N64" s="195" t="n"/>
      <c r="O64" s="195" t="n"/>
      <c r="P64" s="195" t="n"/>
      <c r="Q64" s="195" t="n"/>
      <c r="R64" s="195" t="n"/>
      <c r="S64" s="195" t="n"/>
      <c r="T64" s="195" t="n"/>
      <c r="U64" s="195" t="n"/>
      <c r="V64" s="195" t="n"/>
      <c r="W64" s="195" t="n"/>
      <c r="X64" s="195" t="n"/>
      <c r="Y64" s="195" t="n"/>
      <c r="Z64" s="195" t="n"/>
    </row>
    <row r="65" ht="12.75" customHeight="1" s="324">
      <c r="A65" s="195" t="n"/>
      <c r="B65" s="195" t="n"/>
      <c r="C65" s="195" t="n"/>
      <c r="D65" s="195" t="n"/>
      <c r="E65" s="195" t="n"/>
      <c r="F65" s="195" t="n"/>
      <c r="G65" s="195" t="n"/>
      <c r="H65" s="195" t="n"/>
      <c r="I65" s="195" t="n"/>
      <c r="J65" s="195" t="n"/>
      <c r="K65" s="195" t="n"/>
      <c r="L65" s="195" t="n"/>
      <c r="M65" s="195" t="n"/>
      <c r="N65" s="195" t="n"/>
      <c r="O65" s="195" t="n"/>
      <c r="P65" s="195" t="n"/>
      <c r="Q65" s="195" t="n"/>
      <c r="R65" s="195" t="n"/>
      <c r="S65" s="195" t="n"/>
      <c r="T65" s="195" t="n"/>
      <c r="U65" s="195" t="n"/>
      <c r="V65" s="195" t="n"/>
      <c r="W65" s="195" t="n"/>
      <c r="X65" s="195" t="n"/>
      <c r="Y65" s="195" t="n"/>
      <c r="Z65" s="195" t="n"/>
    </row>
    <row r="66" ht="12.75" customHeight="1" s="324">
      <c r="A66" s="195" t="n"/>
      <c r="B66" s="195" t="n"/>
      <c r="C66" s="195" t="n"/>
      <c r="D66" s="195" t="n"/>
      <c r="E66" s="195" t="n"/>
      <c r="F66" s="195" t="n"/>
      <c r="G66" s="195" t="n"/>
      <c r="H66" s="195" t="n"/>
      <c r="I66" s="195" t="n"/>
      <c r="J66" s="195" t="n"/>
      <c r="K66" s="195" t="n"/>
      <c r="L66" s="195" t="n"/>
      <c r="M66" s="195" t="n"/>
      <c r="N66" s="195" t="n"/>
      <c r="O66" s="195" t="n"/>
      <c r="P66" s="195" t="n"/>
      <c r="Q66" s="195" t="n"/>
      <c r="R66" s="195" t="n"/>
      <c r="S66" s="195" t="n"/>
      <c r="T66" s="195" t="n"/>
      <c r="U66" s="195" t="n"/>
      <c r="V66" s="195" t="n"/>
      <c r="W66" s="195" t="n"/>
      <c r="X66" s="195" t="n"/>
      <c r="Y66" s="195" t="n"/>
      <c r="Z66" s="195" t="n"/>
    </row>
    <row r="67" ht="12.75" customHeight="1" s="324">
      <c r="A67" s="195" t="n"/>
      <c r="B67" s="195" t="n"/>
      <c r="C67" s="195" t="n"/>
      <c r="D67" s="195" t="n"/>
      <c r="E67" s="195" t="n"/>
      <c r="F67" s="195" t="n"/>
      <c r="G67" s="195" t="n"/>
      <c r="H67" s="195" t="n"/>
      <c r="I67" s="195" t="n"/>
      <c r="J67" s="195" t="n"/>
      <c r="K67" s="195" t="n"/>
      <c r="L67" s="195" t="n"/>
      <c r="M67" s="195" t="n"/>
      <c r="N67" s="195" t="n"/>
      <c r="O67" s="195" t="n"/>
      <c r="P67" s="195" t="n"/>
      <c r="Q67" s="195" t="n"/>
      <c r="R67" s="195" t="n"/>
      <c r="S67" s="195" t="n"/>
      <c r="T67" s="195" t="n"/>
      <c r="U67" s="195" t="n"/>
      <c r="V67" s="195" t="n"/>
      <c r="W67" s="195" t="n"/>
      <c r="X67" s="195" t="n"/>
      <c r="Y67" s="195" t="n"/>
      <c r="Z67" s="195" t="n"/>
    </row>
    <row r="68" ht="12.75" customHeight="1" s="324">
      <c r="A68" s="195" t="n"/>
      <c r="B68" s="195" t="n"/>
      <c r="C68" s="195" t="n"/>
      <c r="D68" s="195" t="n"/>
      <c r="E68" s="195" t="n"/>
      <c r="F68" s="195" t="n"/>
      <c r="G68" s="195" t="n"/>
      <c r="H68" s="195" t="n"/>
      <c r="I68" s="195" t="n"/>
      <c r="J68" s="195" t="n"/>
      <c r="K68" s="195" t="n"/>
      <c r="L68" s="195" t="n"/>
      <c r="M68" s="195" t="n"/>
      <c r="N68" s="195" t="n"/>
      <c r="O68" s="195" t="n"/>
      <c r="P68" s="195" t="n"/>
      <c r="Q68" s="195" t="n"/>
      <c r="R68" s="195" t="n"/>
      <c r="S68" s="195" t="n"/>
      <c r="T68" s="195" t="n"/>
      <c r="U68" s="195" t="n"/>
      <c r="V68" s="195" t="n"/>
      <c r="W68" s="195" t="n"/>
      <c r="X68" s="195" t="n"/>
      <c r="Y68" s="195" t="n"/>
      <c r="Z68" s="195" t="n"/>
    </row>
    <row r="69" ht="12.75" customHeight="1" s="324">
      <c r="A69" s="195" t="n"/>
      <c r="B69" s="195" t="n"/>
      <c r="C69" s="195" t="n"/>
      <c r="D69" s="195" t="n"/>
      <c r="E69" s="195" t="n"/>
      <c r="F69" s="195" t="n"/>
      <c r="G69" s="195" t="n"/>
      <c r="H69" s="195" t="n"/>
      <c r="I69" s="195" t="n"/>
      <c r="J69" s="195" t="n"/>
      <c r="K69" s="195" t="n"/>
      <c r="L69" s="195" t="n"/>
      <c r="M69" s="195" t="n"/>
      <c r="N69" s="195" t="n"/>
      <c r="O69" s="195" t="n"/>
      <c r="P69" s="195" t="n"/>
      <c r="Q69" s="195" t="n"/>
      <c r="R69" s="195" t="n"/>
      <c r="S69" s="195" t="n"/>
      <c r="T69" s="195" t="n"/>
      <c r="U69" s="195" t="n"/>
      <c r="V69" s="195" t="n"/>
      <c r="W69" s="195" t="n"/>
      <c r="X69" s="195" t="n"/>
      <c r="Y69" s="195" t="n"/>
      <c r="Z69" s="195" t="n"/>
    </row>
    <row r="70" ht="12.75" customHeight="1" s="324">
      <c r="A70" s="195" t="n"/>
      <c r="B70" s="195" t="n"/>
      <c r="C70" s="195" t="n"/>
      <c r="D70" s="195" t="n"/>
      <c r="E70" s="195" t="n"/>
      <c r="F70" s="195" t="n"/>
      <c r="G70" s="195" t="n"/>
      <c r="H70" s="195" t="n"/>
      <c r="I70" s="195" t="n"/>
      <c r="J70" s="195" t="n"/>
      <c r="K70" s="195" t="n"/>
      <c r="L70" s="195" t="n"/>
      <c r="M70" s="195" t="n"/>
      <c r="N70" s="195" t="n"/>
      <c r="O70" s="195" t="n"/>
      <c r="P70" s="195" t="n"/>
      <c r="Q70" s="195" t="n"/>
      <c r="R70" s="195" t="n"/>
      <c r="S70" s="195" t="n"/>
      <c r="T70" s="195" t="n"/>
      <c r="U70" s="195" t="n"/>
      <c r="V70" s="195" t="n"/>
      <c r="W70" s="195" t="n"/>
      <c r="X70" s="195" t="n"/>
      <c r="Y70" s="195" t="n"/>
      <c r="Z70" s="195" t="n"/>
    </row>
    <row r="71" ht="12.75" customHeight="1" s="324">
      <c r="A71" s="195" t="n"/>
      <c r="B71" s="195" t="n"/>
      <c r="C71" s="195" t="n"/>
      <c r="D71" s="195" t="n"/>
      <c r="E71" s="195" t="n"/>
      <c r="F71" s="195" t="n"/>
      <c r="G71" s="195" t="n"/>
      <c r="H71" s="195" t="n"/>
      <c r="I71" s="195" t="n"/>
      <c r="J71" s="195" t="n"/>
      <c r="K71" s="195" t="n"/>
      <c r="L71" s="195" t="n"/>
      <c r="M71" s="195" t="n"/>
      <c r="N71" s="195" t="n"/>
      <c r="O71" s="195" t="n"/>
      <c r="P71" s="195" t="n"/>
      <c r="Q71" s="195" t="n"/>
      <c r="R71" s="195" t="n"/>
      <c r="S71" s="195" t="n"/>
      <c r="T71" s="195" t="n"/>
      <c r="U71" s="195" t="n"/>
      <c r="V71" s="195" t="n"/>
      <c r="W71" s="195" t="n"/>
      <c r="X71" s="195" t="n"/>
      <c r="Y71" s="195" t="n"/>
      <c r="Z71" s="195" t="n"/>
    </row>
    <row r="72" ht="12.75" customHeight="1" s="324">
      <c r="A72" s="195" t="n"/>
      <c r="B72" s="195" t="n"/>
      <c r="C72" s="195" t="n"/>
      <c r="D72" s="195" t="n"/>
      <c r="E72" s="195" t="n"/>
      <c r="F72" s="195" t="n"/>
      <c r="G72" s="195" t="n"/>
      <c r="H72" s="195" t="n"/>
      <c r="I72" s="195" t="n"/>
      <c r="J72" s="195" t="n"/>
      <c r="K72" s="195" t="n"/>
      <c r="L72" s="195" t="n"/>
      <c r="M72" s="195" t="n"/>
      <c r="N72" s="195" t="n"/>
      <c r="O72" s="195" t="n"/>
      <c r="P72" s="195" t="n"/>
      <c r="Q72" s="195" t="n"/>
      <c r="R72" s="195" t="n"/>
      <c r="S72" s="195" t="n"/>
      <c r="T72" s="195" t="n"/>
      <c r="U72" s="195" t="n"/>
      <c r="V72" s="195" t="n"/>
      <c r="W72" s="195" t="n"/>
      <c r="X72" s="195" t="n"/>
      <c r="Y72" s="195" t="n"/>
      <c r="Z72" s="195" t="n"/>
    </row>
    <row r="73" ht="12.75" customHeight="1" s="324">
      <c r="A73" s="195" t="n"/>
      <c r="B73" s="195" t="n"/>
      <c r="C73" s="195" t="n"/>
      <c r="D73" s="195" t="n"/>
      <c r="E73" s="195" t="n"/>
      <c r="F73" s="195" t="n"/>
      <c r="G73" s="195" t="n"/>
      <c r="H73" s="195" t="n"/>
      <c r="I73" s="195" t="n"/>
      <c r="J73" s="195" t="n"/>
      <c r="K73" s="195" t="n"/>
      <c r="L73" s="195" t="n"/>
      <c r="M73" s="195" t="n"/>
      <c r="N73" s="195" t="n"/>
      <c r="O73" s="195" t="n"/>
      <c r="P73" s="195" t="n"/>
      <c r="Q73" s="195" t="n"/>
      <c r="R73" s="195" t="n"/>
      <c r="S73" s="195" t="n"/>
      <c r="T73" s="195" t="n"/>
      <c r="U73" s="195" t="n"/>
      <c r="V73" s="195" t="n"/>
      <c r="W73" s="195" t="n"/>
      <c r="X73" s="195" t="n"/>
      <c r="Y73" s="195" t="n"/>
      <c r="Z73" s="195" t="n"/>
    </row>
    <row r="74" ht="12.75" customHeight="1" s="324">
      <c r="A74" s="195" t="n"/>
      <c r="B74" s="195" t="n"/>
      <c r="C74" s="195" t="n"/>
      <c r="D74" s="195" t="n"/>
      <c r="E74" s="195" t="n"/>
      <c r="F74" s="195" t="n"/>
      <c r="G74" s="195" t="n"/>
      <c r="H74" s="195" t="n"/>
      <c r="I74" s="195" t="n"/>
      <c r="J74" s="195" t="n"/>
      <c r="K74" s="195" t="n"/>
      <c r="L74" s="195" t="n"/>
      <c r="M74" s="195" t="n"/>
      <c r="N74" s="195" t="n"/>
      <c r="O74" s="195" t="n"/>
      <c r="P74" s="195" t="n"/>
      <c r="Q74" s="195" t="n"/>
      <c r="R74" s="195" t="n"/>
      <c r="S74" s="195" t="n"/>
      <c r="T74" s="195" t="n"/>
      <c r="U74" s="195" t="n"/>
      <c r="V74" s="195" t="n"/>
      <c r="W74" s="195" t="n"/>
      <c r="X74" s="195" t="n"/>
      <c r="Y74" s="195" t="n"/>
      <c r="Z74" s="195" t="n"/>
    </row>
    <row r="75" ht="12.75" customHeight="1" s="324">
      <c r="A75" s="195" t="n"/>
      <c r="B75" s="195" t="n"/>
      <c r="C75" s="195" t="n"/>
      <c r="D75" s="195" t="n"/>
      <c r="E75" s="195" t="n"/>
      <c r="F75" s="195" t="n"/>
      <c r="G75" s="195" t="n"/>
      <c r="H75" s="195" t="n"/>
      <c r="I75" s="195" t="n"/>
      <c r="J75" s="195" t="n"/>
      <c r="K75" s="195" t="n"/>
      <c r="L75" s="195" t="n"/>
      <c r="M75" s="195" t="n"/>
      <c r="N75" s="195" t="n"/>
      <c r="O75" s="195" t="n"/>
      <c r="P75" s="195" t="n"/>
      <c r="Q75" s="195" t="n"/>
      <c r="R75" s="195" t="n"/>
      <c r="S75" s="195" t="n"/>
      <c r="T75" s="195" t="n"/>
      <c r="U75" s="195" t="n"/>
      <c r="V75" s="195" t="n"/>
      <c r="W75" s="195" t="n"/>
      <c r="X75" s="195" t="n"/>
      <c r="Y75" s="195" t="n"/>
      <c r="Z75" s="195" t="n"/>
    </row>
    <row r="76" ht="12.75" customHeight="1" s="324">
      <c r="A76" s="195" t="n"/>
      <c r="B76" s="195" t="n"/>
      <c r="C76" s="195" t="n"/>
      <c r="D76" s="195" t="n"/>
      <c r="E76" s="195" t="n"/>
      <c r="F76" s="195" t="n"/>
      <c r="G76" s="195" t="n"/>
      <c r="H76" s="195" t="n"/>
      <c r="I76" s="195" t="n"/>
      <c r="J76" s="195" t="n"/>
      <c r="K76" s="195" t="n"/>
      <c r="L76" s="195" t="n"/>
      <c r="M76" s="195" t="n"/>
      <c r="N76" s="195" t="n"/>
      <c r="O76" s="195" t="n"/>
      <c r="P76" s="195" t="n"/>
      <c r="Q76" s="195" t="n"/>
      <c r="R76" s="195" t="n"/>
      <c r="S76" s="195" t="n"/>
      <c r="T76" s="195" t="n"/>
      <c r="U76" s="195" t="n"/>
      <c r="V76" s="195" t="n"/>
      <c r="W76" s="195" t="n"/>
      <c r="X76" s="195" t="n"/>
      <c r="Y76" s="195" t="n"/>
      <c r="Z76" s="195" t="n"/>
    </row>
    <row r="77" ht="12.75" customHeight="1" s="324">
      <c r="A77" s="195" t="n"/>
      <c r="B77" s="195" t="n"/>
      <c r="C77" s="195" t="n"/>
      <c r="D77" s="195" t="n"/>
      <c r="E77" s="195" t="n"/>
      <c r="F77" s="195" t="n"/>
      <c r="G77" s="195" t="n"/>
      <c r="H77" s="195" t="n"/>
      <c r="I77" s="195" t="n"/>
      <c r="J77" s="195" t="n"/>
      <c r="K77" s="195" t="n"/>
      <c r="L77" s="195" t="n"/>
      <c r="M77" s="195" t="n"/>
      <c r="N77" s="195" t="n"/>
      <c r="O77" s="195" t="n"/>
      <c r="P77" s="195" t="n"/>
      <c r="Q77" s="195" t="n"/>
      <c r="R77" s="195" t="n"/>
      <c r="S77" s="195" t="n"/>
      <c r="T77" s="195" t="n"/>
      <c r="U77" s="195" t="n"/>
      <c r="V77" s="195" t="n"/>
      <c r="W77" s="195" t="n"/>
      <c r="X77" s="195" t="n"/>
      <c r="Y77" s="195" t="n"/>
      <c r="Z77" s="195" t="n"/>
    </row>
    <row r="78" ht="12.75" customHeight="1" s="324">
      <c r="A78" s="195" t="n"/>
      <c r="B78" s="195" t="n"/>
      <c r="C78" s="195" t="n"/>
      <c r="D78" s="195" t="n"/>
      <c r="E78" s="195" t="n"/>
      <c r="F78" s="195" t="n"/>
      <c r="G78" s="195" t="n"/>
      <c r="H78" s="195" t="n"/>
      <c r="I78" s="195" t="n"/>
      <c r="J78" s="195" t="n"/>
      <c r="K78" s="195" t="n"/>
      <c r="L78" s="195" t="n"/>
      <c r="M78" s="195" t="n"/>
      <c r="N78" s="195" t="n"/>
      <c r="O78" s="195" t="n"/>
      <c r="P78" s="195" t="n"/>
      <c r="Q78" s="195" t="n"/>
      <c r="R78" s="195" t="n"/>
      <c r="S78" s="195" t="n"/>
      <c r="T78" s="195" t="n"/>
      <c r="U78" s="195" t="n"/>
      <c r="V78" s="195" t="n"/>
      <c r="W78" s="195" t="n"/>
      <c r="X78" s="195" t="n"/>
      <c r="Y78" s="195" t="n"/>
      <c r="Z78" s="195" t="n"/>
    </row>
    <row r="79" ht="12.75" customHeight="1" s="324">
      <c r="A79" s="195" t="n"/>
      <c r="B79" s="195" t="n"/>
      <c r="C79" s="195" t="n"/>
      <c r="D79" s="195" t="n"/>
      <c r="E79" s="195" t="n"/>
      <c r="F79" s="195" t="n"/>
      <c r="G79" s="195" t="n"/>
      <c r="H79" s="195" t="n"/>
      <c r="I79" s="195" t="n"/>
      <c r="J79" s="195" t="n"/>
      <c r="K79" s="195" t="n"/>
      <c r="L79" s="195" t="n"/>
      <c r="M79" s="195" t="n"/>
      <c r="N79" s="195" t="n"/>
      <c r="O79" s="195" t="n"/>
      <c r="P79" s="195" t="n"/>
      <c r="Q79" s="195" t="n"/>
      <c r="R79" s="195" t="n"/>
      <c r="S79" s="195" t="n"/>
      <c r="T79" s="195" t="n"/>
      <c r="U79" s="195" t="n"/>
      <c r="V79" s="195" t="n"/>
      <c r="W79" s="195" t="n"/>
      <c r="X79" s="195" t="n"/>
      <c r="Y79" s="195" t="n"/>
      <c r="Z79" s="195" t="n"/>
    </row>
    <row r="80" ht="12.75" customHeight="1" s="324">
      <c r="A80" s="195" t="n"/>
      <c r="B80" s="195" t="n"/>
      <c r="C80" s="195" t="n"/>
      <c r="D80" s="195" t="n"/>
      <c r="E80" s="195" t="n"/>
      <c r="F80" s="195" t="n"/>
      <c r="G80" s="195" t="n"/>
      <c r="H80" s="195" t="n"/>
      <c r="I80" s="195" t="n"/>
      <c r="J80" s="195" t="n"/>
      <c r="K80" s="195" t="n"/>
      <c r="L80" s="195" t="n"/>
      <c r="M80" s="195" t="n"/>
      <c r="N80" s="195" t="n"/>
      <c r="O80" s="195" t="n"/>
      <c r="P80" s="195" t="n"/>
      <c r="Q80" s="195" t="n"/>
      <c r="R80" s="195" t="n"/>
      <c r="S80" s="195" t="n"/>
      <c r="T80" s="195" t="n"/>
      <c r="U80" s="195" t="n"/>
      <c r="V80" s="195" t="n"/>
      <c r="W80" s="195" t="n"/>
      <c r="X80" s="195" t="n"/>
      <c r="Y80" s="195" t="n"/>
      <c r="Z80" s="195" t="n"/>
    </row>
    <row r="81" ht="12.75" customHeight="1" s="324">
      <c r="A81" s="195" t="n"/>
      <c r="B81" s="195" t="n"/>
      <c r="C81" s="195" t="n"/>
      <c r="D81" s="195" t="n"/>
      <c r="E81" s="195" t="n"/>
      <c r="F81" s="195" t="n"/>
      <c r="G81" s="195" t="n"/>
      <c r="H81" s="195" t="n"/>
      <c r="I81" s="195" t="n"/>
      <c r="J81" s="195" t="n"/>
      <c r="K81" s="195" t="n"/>
      <c r="L81" s="195" t="n"/>
      <c r="M81" s="195" t="n"/>
      <c r="N81" s="195" t="n"/>
      <c r="O81" s="195" t="n"/>
      <c r="P81" s="195" t="n"/>
      <c r="Q81" s="195" t="n"/>
      <c r="R81" s="195" t="n"/>
      <c r="S81" s="195" t="n"/>
      <c r="T81" s="195" t="n"/>
      <c r="U81" s="195" t="n"/>
      <c r="V81" s="195" t="n"/>
      <c r="W81" s="195" t="n"/>
      <c r="X81" s="195" t="n"/>
      <c r="Y81" s="195" t="n"/>
      <c r="Z81" s="195" t="n"/>
    </row>
    <row r="82" ht="12.75" customHeight="1" s="324">
      <c r="A82" s="195" t="n"/>
      <c r="B82" s="195" t="n"/>
      <c r="C82" s="195" t="n"/>
      <c r="D82" s="195" t="n"/>
      <c r="E82" s="195" t="n"/>
      <c r="F82" s="195" t="n"/>
      <c r="G82" s="195" t="n"/>
      <c r="H82" s="195" t="n"/>
      <c r="I82" s="195" t="n"/>
      <c r="J82" s="195" t="n"/>
      <c r="K82" s="195" t="n"/>
      <c r="L82" s="195" t="n"/>
      <c r="M82" s="195" t="n"/>
      <c r="N82" s="195" t="n"/>
      <c r="O82" s="195" t="n"/>
      <c r="P82" s="195" t="n"/>
      <c r="Q82" s="195" t="n"/>
      <c r="R82" s="195" t="n"/>
      <c r="S82" s="195" t="n"/>
      <c r="T82" s="195" t="n"/>
      <c r="U82" s="195" t="n"/>
      <c r="V82" s="195" t="n"/>
      <c r="W82" s="195" t="n"/>
      <c r="X82" s="195" t="n"/>
      <c r="Y82" s="195" t="n"/>
      <c r="Z82" s="195" t="n"/>
    </row>
    <row r="83" ht="12.75" customHeight="1" s="324">
      <c r="A83" s="195" t="n"/>
      <c r="B83" s="195" t="n"/>
      <c r="C83" s="195" t="n"/>
      <c r="D83" s="195" t="n"/>
      <c r="E83" s="195" t="n"/>
      <c r="F83" s="195" t="n"/>
      <c r="G83" s="195" t="n"/>
      <c r="H83" s="195" t="n"/>
      <c r="I83" s="195" t="n"/>
      <c r="J83" s="195" t="n"/>
      <c r="K83" s="195" t="n"/>
      <c r="L83" s="195" t="n"/>
      <c r="M83" s="195" t="n"/>
      <c r="N83" s="195" t="n"/>
      <c r="O83" s="195" t="n"/>
      <c r="P83" s="195" t="n"/>
      <c r="Q83" s="195" t="n"/>
      <c r="R83" s="195" t="n"/>
      <c r="S83" s="195" t="n"/>
      <c r="T83" s="195" t="n"/>
      <c r="U83" s="195" t="n"/>
      <c r="V83" s="195" t="n"/>
      <c r="W83" s="195" t="n"/>
      <c r="X83" s="195" t="n"/>
      <c r="Y83" s="195" t="n"/>
      <c r="Z83" s="195" t="n"/>
    </row>
    <row r="84" ht="12.75" customHeight="1" s="324">
      <c r="A84" s="195" t="n"/>
      <c r="B84" s="195" t="n"/>
      <c r="C84" s="195" t="n"/>
      <c r="D84" s="195" t="n"/>
      <c r="E84" s="195" t="n"/>
      <c r="F84" s="195" t="n"/>
      <c r="G84" s="195" t="n"/>
      <c r="H84" s="195" t="n"/>
      <c r="I84" s="195" t="n"/>
      <c r="J84" s="195" t="n"/>
      <c r="K84" s="195" t="n"/>
      <c r="L84" s="195" t="n"/>
      <c r="M84" s="195" t="n"/>
      <c r="N84" s="195" t="n"/>
      <c r="O84" s="195" t="n"/>
      <c r="P84" s="195" t="n"/>
      <c r="Q84" s="195" t="n"/>
      <c r="R84" s="195" t="n"/>
      <c r="S84" s="195" t="n"/>
      <c r="T84" s="195" t="n"/>
      <c r="U84" s="195" t="n"/>
      <c r="V84" s="195" t="n"/>
      <c r="W84" s="195" t="n"/>
      <c r="X84" s="195" t="n"/>
      <c r="Y84" s="195" t="n"/>
      <c r="Z84" s="195" t="n"/>
    </row>
    <row r="85" ht="12.75" customHeight="1" s="324">
      <c r="A85" s="195" t="n"/>
      <c r="B85" s="195" t="n"/>
      <c r="C85" s="195" t="n"/>
      <c r="D85" s="195" t="n"/>
      <c r="E85" s="195" t="n"/>
      <c r="F85" s="195" t="n"/>
      <c r="G85" s="195" t="n"/>
      <c r="H85" s="195" t="n"/>
      <c r="I85" s="195" t="n"/>
      <c r="J85" s="195" t="n"/>
      <c r="K85" s="195" t="n"/>
      <c r="L85" s="195" t="n"/>
      <c r="M85" s="195" t="n"/>
      <c r="N85" s="195" t="n"/>
      <c r="O85" s="195" t="n"/>
      <c r="P85" s="195" t="n"/>
      <c r="Q85" s="195" t="n"/>
      <c r="R85" s="195" t="n"/>
      <c r="S85" s="195" t="n"/>
      <c r="T85" s="195" t="n"/>
      <c r="U85" s="195" t="n"/>
      <c r="V85" s="195" t="n"/>
      <c r="W85" s="195" t="n"/>
      <c r="X85" s="195" t="n"/>
      <c r="Y85" s="195" t="n"/>
      <c r="Z85" s="195" t="n"/>
    </row>
    <row r="86" ht="12.75" customHeight="1" s="324">
      <c r="A86" s="195" t="n"/>
      <c r="B86" s="195" t="n"/>
      <c r="C86" s="195" t="n"/>
      <c r="D86" s="195" t="n"/>
      <c r="E86" s="195" t="n"/>
      <c r="F86" s="195" t="n"/>
      <c r="G86" s="195" t="n"/>
      <c r="H86" s="195" t="n"/>
      <c r="I86" s="195" t="n"/>
      <c r="J86" s="195" t="n"/>
      <c r="K86" s="195" t="n"/>
      <c r="L86" s="195" t="n"/>
      <c r="M86" s="195" t="n"/>
      <c r="N86" s="195" t="n"/>
      <c r="O86" s="195" t="n"/>
      <c r="P86" s="195" t="n"/>
      <c r="Q86" s="195" t="n"/>
      <c r="R86" s="195" t="n"/>
      <c r="S86" s="195" t="n"/>
      <c r="T86" s="195" t="n"/>
      <c r="U86" s="195" t="n"/>
      <c r="V86" s="195" t="n"/>
      <c r="W86" s="195" t="n"/>
      <c r="X86" s="195" t="n"/>
      <c r="Y86" s="195" t="n"/>
      <c r="Z86" s="195" t="n"/>
    </row>
    <row r="87" ht="12.75" customHeight="1" s="324">
      <c r="A87" s="195" t="n"/>
      <c r="B87" s="195" t="n"/>
      <c r="C87" s="195" t="n"/>
      <c r="D87" s="195" t="n"/>
      <c r="E87" s="195" t="n"/>
      <c r="F87" s="195" t="n"/>
      <c r="G87" s="195" t="n"/>
      <c r="H87" s="195" t="n"/>
      <c r="I87" s="195" t="n"/>
      <c r="J87" s="195" t="n"/>
      <c r="K87" s="195" t="n"/>
      <c r="L87" s="195" t="n"/>
      <c r="M87" s="195" t="n"/>
      <c r="N87" s="195" t="n"/>
      <c r="O87" s="195" t="n"/>
      <c r="P87" s="195" t="n"/>
      <c r="Q87" s="195" t="n"/>
      <c r="R87" s="195" t="n"/>
      <c r="S87" s="195" t="n"/>
      <c r="T87" s="195" t="n"/>
      <c r="U87" s="195" t="n"/>
      <c r="V87" s="195" t="n"/>
      <c r="W87" s="195" t="n"/>
      <c r="X87" s="195" t="n"/>
      <c r="Y87" s="195" t="n"/>
      <c r="Z87" s="195" t="n"/>
    </row>
    <row r="88" ht="12.75" customHeight="1" s="324">
      <c r="A88" s="195" t="n"/>
      <c r="B88" s="195" t="n"/>
      <c r="C88" s="195" t="n"/>
      <c r="D88" s="195" t="n"/>
      <c r="E88" s="195" t="n"/>
      <c r="F88" s="195" t="n"/>
      <c r="G88" s="195" t="n"/>
      <c r="H88" s="195" t="n"/>
      <c r="I88" s="195" t="n"/>
      <c r="J88" s="195" t="n"/>
      <c r="K88" s="195" t="n"/>
      <c r="L88" s="195" t="n"/>
      <c r="M88" s="195" t="n"/>
      <c r="N88" s="195" t="n"/>
      <c r="O88" s="195" t="n"/>
      <c r="P88" s="195" t="n"/>
      <c r="Q88" s="195" t="n"/>
      <c r="R88" s="195" t="n"/>
      <c r="S88" s="195" t="n"/>
      <c r="T88" s="195" t="n"/>
      <c r="U88" s="195" t="n"/>
      <c r="V88" s="195" t="n"/>
      <c r="W88" s="195" t="n"/>
      <c r="X88" s="195" t="n"/>
      <c r="Y88" s="195" t="n"/>
      <c r="Z88" s="195" t="n"/>
    </row>
    <row r="89" ht="12.75" customHeight="1" s="324">
      <c r="A89" s="195" t="n"/>
      <c r="B89" s="195" t="n"/>
      <c r="C89" s="195" t="n"/>
      <c r="D89" s="195" t="n"/>
      <c r="E89" s="195" t="n"/>
      <c r="F89" s="195" t="n"/>
      <c r="G89" s="195" t="n"/>
      <c r="H89" s="195" t="n"/>
      <c r="I89" s="195" t="n"/>
      <c r="J89" s="195" t="n"/>
      <c r="K89" s="195" t="n"/>
      <c r="L89" s="195" t="n"/>
      <c r="M89" s="195" t="n"/>
      <c r="N89" s="195" t="n"/>
      <c r="O89" s="195" t="n"/>
      <c r="P89" s="195" t="n"/>
      <c r="Q89" s="195" t="n"/>
      <c r="R89" s="195" t="n"/>
      <c r="S89" s="195" t="n"/>
      <c r="T89" s="195" t="n"/>
      <c r="U89" s="195" t="n"/>
      <c r="V89" s="195" t="n"/>
      <c r="W89" s="195" t="n"/>
      <c r="X89" s="195" t="n"/>
      <c r="Y89" s="195" t="n"/>
      <c r="Z89" s="195" t="n"/>
    </row>
    <row r="90" ht="12.75" customHeight="1" s="324">
      <c r="A90" s="195" t="n"/>
      <c r="B90" s="195" t="n"/>
      <c r="C90" s="195" t="n"/>
      <c r="D90" s="195" t="n"/>
      <c r="E90" s="195" t="n"/>
      <c r="F90" s="195" t="n"/>
      <c r="G90" s="195" t="n"/>
      <c r="H90" s="195" t="n"/>
      <c r="I90" s="195" t="n"/>
      <c r="J90" s="195" t="n"/>
      <c r="K90" s="195" t="n"/>
      <c r="L90" s="195" t="n"/>
      <c r="M90" s="195" t="n"/>
      <c r="N90" s="195" t="n"/>
      <c r="O90" s="195" t="n"/>
      <c r="P90" s="195" t="n"/>
      <c r="Q90" s="195" t="n"/>
      <c r="R90" s="195" t="n"/>
      <c r="S90" s="195" t="n"/>
      <c r="T90" s="195" t="n"/>
      <c r="U90" s="195" t="n"/>
      <c r="V90" s="195" t="n"/>
      <c r="W90" s="195" t="n"/>
      <c r="X90" s="195" t="n"/>
      <c r="Y90" s="195" t="n"/>
      <c r="Z90" s="195" t="n"/>
    </row>
    <row r="91" ht="12.75" customHeight="1" s="324">
      <c r="A91" s="195" t="n"/>
      <c r="B91" s="195" t="n"/>
      <c r="C91" s="195" t="n"/>
      <c r="D91" s="195" t="n"/>
      <c r="E91" s="195" t="n"/>
      <c r="F91" s="195" t="n"/>
      <c r="G91" s="195" t="n"/>
      <c r="H91" s="195" t="n"/>
      <c r="I91" s="195" t="n"/>
      <c r="J91" s="195" t="n"/>
      <c r="K91" s="195" t="n"/>
      <c r="L91" s="195" t="n"/>
      <c r="M91" s="195" t="n"/>
      <c r="N91" s="195" t="n"/>
      <c r="O91" s="195" t="n"/>
      <c r="P91" s="195" t="n"/>
      <c r="Q91" s="195" t="n"/>
      <c r="R91" s="195" t="n"/>
      <c r="S91" s="195" t="n"/>
      <c r="T91" s="195" t="n"/>
      <c r="U91" s="195" t="n"/>
      <c r="V91" s="195" t="n"/>
      <c r="W91" s="195" t="n"/>
      <c r="X91" s="195" t="n"/>
      <c r="Y91" s="195" t="n"/>
      <c r="Z91" s="195" t="n"/>
    </row>
    <row r="92" ht="12.75" customHeight="1" s="324">
      <c r="A92" s="195" t="n"/>
      <c r="B92" s="195" t="n"/>
      <c r="C92" s="195" t="n"/>
      <c r="D92" s="195" t="n"/>
      <c r="E92" s="195" t="n"/>
      <c r="F92" s="195" t="n"/>
      <c r="G92" s="195" t="n"/>
      <c r="H92" s="195" t="n"/>
      <c r="I92" s="195" t="n"/>
      <c r="J92" s="195" t="n"/>
      <c r="K92" s="195" t="n"/>
      <c r="L92" s="195" t="n"/>
      <c r="M92" s="195" t="n"/>
      <c r="N92" s="195" t="n"/>
      <c r="O92" s="195" t="n"/>
      <c r="P92" s="195" t="n"/>
      <c r="Q92" s="195" t="n"/>
      <c r="R92" s="195" t="n"/>
      <c r="S92" s="195" t="n"/>
      <c r="T92" s="195" t="n"/>
      <c r="U92" s="195" t="n"/>
      <c r="V92" s="195" t="n"/>
      <c r="W92" s="195" t="n"/>
      <c r="X92" s="195" t="n"/>
      <c r="Y92" s="195" t="n"/>
      <c r="Z92" s="195" t="n"/>
    </row>
    <row r="93" ht="12.75" customHeight="1" s="324">
      <c r="A93" s="195" t="n"/>
      <c r="B93" s="195" t="n"/>
      <c r="C93" s="195" t="n"/>
      <c r="D93" s="195" t="n"/>
      <c r="E93" s="195" t="n"/>
      <c r="F93" s="195" t="n"/>
      <c r="G93" s="195" t="n"/>
      <c r="H93" s="195" t="n"/>
      <c r="I93" s="195" t="n"/>
      <c r="J93" s="195" t="n"/>
      <c r="K93" s="195" t="n"/>
      <c r="L93" s="195" t="n"/>
      <c r="M93" s="195" t="n"/>
      <c r="N93" s="195" t="n"/>
      <c r="O93" s="195" t="n"/>
      <c r="P93" s="195" t="n"/>
      <c r="Q93" s="195" t="n"/>
      <c r="R93" s="195" t="n"/>
      <c r="S93" s="195" t="n"/>
      <c r="T93" s="195" t="n"/>
      <c r="U93" s="195" t="n"/>
      <c r="V93" s="195" t="n"/>
      <c r="W93" s="195" t="n"/>
      <c r="X93" s="195" t="n"/>
      <c r="Y93" s="195" t="n"/>
      <c r="Z93" s="195" t="n"/>
    </row>
    <row r="94" ht="12.75" customHeight="1" s="324">
      <c r="A94" s="195" t="n"/>
      <c r="B94" s="195" t="n"/>
      <c r="C94" s="195" t="n"/>
      <c r="D94" s="195" t="n"/>
      <c r="E94" s="195" t="n"/>
      <c r="F94" s="195" t="n"/>
      <c r="G94" s="195" t="n"/>
      <c r="H94" s="195" t="n"/>
      <c r="I94" s="195" t="n"/>
      <c r="J94" s="195" t="n"/>
      <c r="K94" s="195" t="n"/>
      <c r="L94" s="195" t="n"/>
      <c r="M94" s="195" t="n"/>
      <c r="N94" s="195" t="n"/>
      <c r="O94" s="195" t="n"/>
      <c r="P94" s="195" t="n"/>
      <c r="Q94" s="195" t="n"/>
      <c r="R94" s="195" t="n"/>
      <c r="S94" s="195" t="n"/>
      <c r="T94" s="195" t="n"/>
      <c r="U94" s="195" t="n"/>
      <c r="V94" s="195" t="n"/>
      <c r="W94" s="195" t="n"/>
      <c r="X94" s="195" t="n"/>
      <c r="Y94" s="195" t="n"/>
      <c r="Z94" s="195" t="n"/>
    </row>
    <row r="95" ht="12.75" customHeight="1" s="324">
      <c r="A95" s="195" t="n"/>
      <c r="B95" s="195" t="n"/>
      <c r="C95" s="195" t="n"/>
      <c r="D95" s="195" t="n"/>
      <c r="E95" s="195" t="n"/>
      <c r="F95" s="195" t="n"/>
      <c r="G95" s="195" t="n"/>
      <c r="H95" s="195" t="n"/>
      <c r="I95" s="195" t="n"/>
      <c r="J95" s="195" t="n"/>
      <c r="K95" s="195" t="n"/>
      <c r="L95" s="195" t="n"/>
      <c r="M95" s="195" t="n"/>
      <c r="N95" s="195" t="n"/>
      <c r="O95" s="195" t="n"/>
      <c r="P95" s="195" t="n"/>
      <c r="Q95" s="195" t="n"/>
      <c r="R95" s="195" t="n"/>
      <c r="S95" s="195" t="n"/>
      <c r="T95" s="195" t="n"/>
      <c r="U95" s="195" t="n"/>
      <c r="V95" s="195" t="n"/>
      <c r="W95" s="195" t="n"/>
      <c r="X95" s="195" t="n"/>
      <c r="Y95" s="195" t="n"/>
      <c r="Z95" s="195" t="n"/>
    </row>
    <row r="96" ht="12.75" customHeight="1" s="324">
      <c r="A96" s="195" t="n"/>
      <c r="B96" s="195" t="n"/>
      <c r="C96" s="195" t="n"/>
      <c r="D96" s="195" t="n"/>
      <c r="E96" s="195" t="n"/>
      <c r="F96" s="195" t="n"/>
      <c r="G96" s="195" t="n"/>
      <c r="H96" s="195" t="n"/>
      <c r="I96" s="195" t="n"/>
      <c r="J96" s="195" t="n"/>
      <c r="K96" s="195" t="n"/>
      <c r="L96" s="195" t="n"/>
      <c r="M96" s="195" t="n"/>
      <c r="N96" s="195" t="n"/>
      <c r="O96" s="195" t="n"/>
      <c r="P96" s="195" t="n"/>
      <c r="Q96" s="195" t="n"/>
      <c r="R96" s="195" t="n"/>
      <c r="S96" s="195" t="n"/>
      <c r="T96" s="195" t="n"/>
      <c r="U96" s="195" t="n"/>
      <c r="V96" s="195" t="n"/>
      <c r="W96" s="195" t="n"/>
      <c r="X96" s="195" t="n"/>
      <c r="Y96" s="195" t="n"/>
      <c r="Z96" s="195" t="n"/>
    </row>
    <row r="97" ht="12.75" customHeight="1" s="324">
      <c r="A97" s="195" t="n"/>
      <c r="B97" s="195" t="n"/>
      <c r="C97" s="195" t="n"/>
      <c r="D97" s="195" t="n"/>
      <c r="E97" s="195" t="n"/>
      <c r="F97" s="195" t="n"/>
      <c r="G97" s="195" t="n"/>
      <c r="H97" s="195" t="n"/>
      <c r="I97" s="195" t="n"/>
      <c r="J97" s="195" t="n"/>
      <c r="K97" s="195" t="n"/>
      <c r="L97" s="195" t="n"/>
      <c r="M97" s="195" t="n"/>
      <c r="N97" s="195" t="n"/>
      <c r="O97" s="195" t="n"/>
      <c r="P97" s="195" t="n"/>
      <c r="Q97" s="195" t="n"/>
      <c r="R97" s="195" t="n"/>
      <c r="S97" s="195" t="n"/>
      <c r="T97" s="195" t="n"/>
      <c r="U97" s="195" t="n"/>
      <c r="V97" s="195" t="n"/>
      <c r="W97" s="195" t="n"/>
      <c r="X97" s="195" t="n"/>
      <c r="Y97" s="195" t="n"/>
      <c r="Z97" s="195" t="n"/>
    </row>
    <row r="98" ht="12.75" customHeight="1" s="324">
      <c r="A98" s="195" t="n"/>
      <c r="B98" s="195" t="n"/>
      <c r="C98" s="195" t="n"/>
      <c r="D98" s="195" t="n"/>
      <c r="E98" s="195" t="n"/>
      <c r="F98" s="195" t="n"/>
      <c r="G98" s="195" t="n"/>
      <c r="H98" s="195" t="n"/>
      <c r="I98" s="195" t="n"/>
      <c r="J98" s="195" t="n"/>
      <c r="K98" s="195" t="n"/>
      <c r="L98" s="195" t="n"/>
      <c r="M98" s="195" t="n"/>
      <c r="N98" s="195" t="n"/>
      <c r="O98" s="195" t="n"/>
      <c r="P98" s="195" t="n"/>
      <c r="Q98" s="195" t="n"/>
      <c r="R98" s="195" t="n"/>
      <c r="S98" s="195" t="n"/>
      <c r="T98" s="195" t="n"/>
      <c r="U98" s="195" t="n"/>
      <c r="V98" s="195" t="n"/>
      <c r="W98" s="195" t="n"/>
      <c r="X98" s="195" t="n"/>
      <c r="Y98" s="195" t="n"/>
      <c r="Z98" s="195" t="n"/>
    </row>
    <row r="99" ht="12.75" customHeight="1" s="324">
      <c r="A99" s="195" t="n"/>
      <c r="B99" s="195" t="n"/>
      <c r="C99" s="195" t="n"/>
      <c r="D99" s="195" t="n"/>
      <c r="E99" s="195" t="n"/>
      <c r="F99" s="195" t="n"/>
      <c r="G99" s="195" t="n"/>
      <c r="H99" s="195" t="n"/>
      <c r="I99" s="195" t="n"/>
      <c r="J99" s="195" t="n"/>
      <c r="K99" s="195" t="n"/>
      <c r="L99" s="195" t="n"/>
      <c r="M99" s="195" t="n"/>
      <c r="N99" s="195" t="n"/>
      <c r="O99" s="195" t="n"/>
      <c r="P99" s="195" t="n"/>
      <c r="Q99" s="195" t="n"/>
      <c r="R99" s="195" t="n"/>
      <c r="S99" s="195" t="n"/>
      <c r="T99" s="195" t="n"/>
      <c r="U99" s="195" t="n"/>
      <c r="V99" s="195" t="n"/>
      <c r="W99" s="195" t="n"/>
      <c r="X99" s="195" t="n"/>
      <c r="Y99" s="195" t="n"/>
      <c r="Z99" s="195" t="n"/>
    </row>
    <row r="100" ht="12.75" customHeight="1" s="324">
      <c r="A100" s="195" t="n"/>
      <c r="B100" s="195" t="n"/>
      <c r="C100" s="195" t="n"/>
      <c r="D100" s="195" t="n"/>
      <c r="E100" s="195" t="n"/>
      <c r="F100" s="195" t="n"/>
      <c r="G100" s="195" t="n"/>
      <c r="H100" s="195" t="n"/>
      <c r="I100" s="195" t="n"/>
      <c r="J100" s="195" t="n"/>
      <c r="K100" s="195" t="n"/>
      <c r="L100" s="195" t="n"/>
      <c r="M100" s="195" t="n"/>
      <c r="N100" s="195" t="n"/>
      <c r="O100" s="195" t="n"/>
      <c r="P100" s="195" t="n"/>
      <c r="Q100" s="195" t="n"/>
      <c r="R100" s="195" t="n"/>
      <c r="S100" s="195" t="n"/>
      <c r="T100" s="195" t="n"/>
      <c r="U100" s="195" t="n"/>
      <c r="V100" s="195" t="n"/>
      <c r="W100" s="195" t="n"/>
      <c r="X100" s="195" t="n"/>
      <c r="Y100" s="195" t="n"/>
      <c r="Z100" s="195" t="n"/>
    </row>
    <row r="101" ht="12.75" customHeight="1" s="324">
      <c r="A101" s="195" t="n"/>
      <c r="B101" s="195" t="n"/>
      <c r="C101" s="195" t="n"/>
      <c r="D101" s="195" t="n"/>
      <c r="E101" s="195" t="n"/>
      <c r="F101" s="195" t="n"/>
      <c r="G101" s="195" t="n"/>
      <c r="H101" s="195" t="n"/>
      <c r="I101" s="195" t="n"/>
      <c r="J101" s="195" t="n"/>
      <c r="K101" s="195" t="n"/>
      <c r="L101" s="195" t="n"/>
      <c r="M101" s="195" t="n"/>
      <c r="N101" s="195" t="n"/>
      <c r="O101" s="195" t="n"/>
      <c r="P101" s="195" t="n"/>
      <c r="Q101" s="195" t="n"/>
      <c r="R101" s="195" t="n"/>
      <c r="S101" s="195" t="n"/>
      <c r="T101" s="195" t="n"/>
      <c r="U101" s="195" t="n"/>
      <c r="V101" s="195" t="n"/>
      <c r="W101" s="195" t="n"/>
      <c r="X101" s="195" t="n"/>
      <c r="Y101" s="195" t="n"/>
      <c r="Z101" s="195" t="n"/>
    </row>
    <row r="102" ht="12.75" customHeight="1" s="324">
      <c r="A102" s="195" t="n"/>
      <c r="B102" s="195" t="n"/>
      <c r="C102" s="195" t="n"/>
      <c r="D102" s="195" t="n"/>
      <c r="E102" s="195" t="n"/>
      <c r="F102" s="195" t="n"/>
      <c r="G102" s="195" t="n"/>
      <c r="H102" s="195" t="n"/>
      <c r="I102" s="195" t="n"/>
      <c r="J102" s="195" t="n"/>
      <c r="K102" s="195" t="n"/>
      <c r="L102" s="195" t="n"/>
      <c r="M102" s="195" t="n"/>
      <c r="N102" s="195" t="n"/>
      <c r="O102" s="195" t="n"/>
      <c r="P102" s="195" t="n"/>
      <c r="Q102" s="195" t="n"/>
      <c r="R102" s="195" t="n"/>
      <c r="S102" s="195" t="n"/>
      <c r="T102" s="195" t="n"/>
      <c r="U102" s="195" t="n"/>
      <c r="V102" s="195" t="n"/>
      <c r="W102" s="195" t="n"/>
      <c r="X102" s="195" t="n"/>
      <c r="Y102" s="195" t="n"/>
      <c r="Z102" s="195" t="n"/>
    </row>
    <row r="103" ht="12.75" customHeight="1" s="324">
      <c r="A103" s="195" t="n"/>
      <c r="B103" s="195" t="n"/>
      <c r="C103" s="195" t="n"/>
      <c r="D103" s="195" t="n"/>
      <c r="E103" s="195" t="n"/>
      <c r="F103" s="195" t="n"/>
      <c r="G103" s="195" t="n"/>
      <c r="H103" s="195" t="n"/>
      <c r="I103" s="195" t="n"/>
      <c r="J103" s="195" t="n"/>
      <c r="K103" s="195" t="n"/>
      <c r="L103" s="195" t="n"/>
      <c r="M103" s="195" t="n"/>
      <c r="N103" s="195" t="n"/>
      <c r="O103" s="195" t="n"/>
      <c r="P103" s="195" t="n"/>
      <c r="Q103" s="195" t="n"/>
      <c r="R103" s="195" t="n"/>
      <c r="S103" s="195" t="n"/>
      <c r="T103" s="195" t="n"/>
      <c r="U103" s="195" t="n"/>
      <c r="V103" s="195" t="n"/>
      <c r="W103" s="195" t="n"/>
      <c r="X103" s="195" t="n"/>
      <c r="Y103" s="195" t="n"/>
      <c r="Z103" s="195" t="n"/>
    </row>
    <row r="104" ht="12.75" customHeight="1" s="324">
      <c r="A104" s="195" t="n"/>
      <c r="B104" s="195" t="n"/>
      <c r="C104" s="195" t="n"/>
      <c r="D104" s="195" t="n"/>
      <c r="E104" s="195" t="n"/>
      <c r="F104" s="195" t="n"/>
      <c r="G104" s="195" t="n"/>
      <c r="H104" s="195" t="n"/>
      <c r="I104" s="195" t="n"/>
      <c r="J104" s="195" t="n"/>
      <c r="K104" s="195" t="n"/>
      <c r="L104" s="195" t="n"/>
      <c r="M104" s="195" t="n"/>
      <c r="N104" s="195" t="n"/>
      <c r="O104" s="195" t="n"/>
      <c r="P104" s="195" t="n"/>
      <c r="Q104" s="195" t="n"/>
      <c r="R104" s="195" t="n"/>
      <c r="S104" s="195" t="n"/>
      <c r="T104" s="195" t="n"/>
      <c r="U104" s="195" t="n"/>
      <c r="V104" s="195" t="n"/>
      <c r="W104" s="195" t="n"/>
      <c r="X104" s="195" t="n"/>
      <c r="Y104" s="195" t="n"/>
      <c r="Z104" s="195" t="n"/>
    </row>
    <row r="105" ht="12.75" customHeight="1" s="324">
      <c r="A105" s="195" t="n"/>
      <c r="B105" s="195" t="n"/>
      <c r="C105" s="195" t="n"/>
      <c r="D105" s="195" t="n"/>
      <c r="E105" s="195" t="n"/>
      <c r="F105" s="195" t="n"/>
      <c r="G105" s="195" t="n"/>
      <c r="H105" s="195" t="n"/>
      <c r="I105" s="195" t="n"/>
      <c r="J105" s="195" t="n"/>
      <c r="K105" s="195" t="n"/>
      <c r="L105" s="195" t="n"/>
      <c r="M105" s="195" t="n"/>
      <c r="N105" s="195" t="n"/>
      <c r="O105" s="195" t="n"/>
      <c r="P105" s="195" t="n"/>
      <c r="Q105" s="195" t="n"/>
      <c r="R105" s="195" t="n"/>
      <c r="S105" s="195" t="n"/>
      <c r="T105" s="195" t="n"/>
      <c r="U105" s="195" t="n"/>
      <c r="V105" s="195" t="n"/>
      <c r="W105" s="195" t="n"/>
      <c r="X105" s="195" t="n"/>
      <c r="Y105" s="195" t="n"/>
      <c r="Z105" s="195" t="n"/>
    </row>
    <row r="106" ht="12.75" customHeight="1" s="324">
      <c r="A106" s="195" t="n"/>
      <c r="B106" s="195" t="n"/>
      <c r="C106" s="195" t="n"/>
      <c r="D106" s="195" t="n"/>
      <c r="E106" s="195" t="n"/>
      <c r="F106" s="195" t="n"/>
      <c r="G106" s="195" t="n"/>
      <c r="H106" s="195" t="n"/>
      <c r="I106" s="195" t="n"/>
      <c r="J106" s="195" t="n"/>
      <c r="K106" s="195" t="n"/>
      <c r="L106" s="195" t="n"/>
      <c r="M106" s="195" t="n"/>
      <c r="N106" s="195" t="n"/>
      <c r="O106" s="195" t="n"/>
      <c r="P106" s="195" t="n"/>
      <c r="Q106" s="195" t="n"/>
      <c r="R106" s="195" t="n"/>
      <c r="S106" s="195" t="n"/>
      <c r="T106" s="195" t="n"/>
      <c r="U106" s="195" t="n"/>
      <c r="V106" s="195" t="n"/>
      <c r="W106" s="195" t="n"/>
      <c r="X106" s="195" t="n"/>
      <c r="Y106" s="195" t="n"/>
      <c r="Z106" s="195" t="n"/>
    </row>
    <row r="107" ht="12.75" customHeight="1" s="324">
      <c r="A107" s="195" t="n"/>
      <c r="B107" s="195" t="n"/>
      <c r="C107" s="195" t="n"/>
      <c r="D107" s="195" t="n"/>
      <c r="E107" s="195" t="n"/>
      <c r="F107" s="195" t="n"/>
      <c r="G107" s="195" t="n"/>
      <c r="H107" s="195" t="n"/>
      <c r="I107" s="195" t="n"/>
      <c r="J107" s="195" t="n"/>
      <c r="K107" s="195" t="n"/>
      <c r="L107" s="195" t="n"/>
      <c r="M107" s="195" t="n"/>
      <c r="N107" s="195" t="n"/>
      <c r="O107" s="195" t="n"/>
      <c r="P107" s="195" t="n"/>
      <c r="Q107" s="195" t="n"/>
      <c r="R107" s="195" t="n"/>
      <c r="S107" s="195" t="n"/>
      <c r="T107" s="195" t="n"/>
      <c r="U107" s="195" t="n"/>
      <c r="V107" s="195" t="n"/>
      <c r="W107" s="195" t="n"/>
      <c r="X107" s="195" t="n"/>
      <c r="Y107" s="195" t="n"/>
      <c r="Z107" s="195" t="n"/>
    </row>
    <row r="108" ht="12.75" customHeight="1" s="324">
      <c r="A108" s="195" t="n"/>
      <c r="B108" s="195" t="n"/>
      <c r="C108" s="195" t="n"/>
      <c r="D108" s="195" t="n"/>
      <c r="E108" s="195" t="n"/>
      <c r="F108" s="195" t="n"/>
      <c r="G108" s="195" t="n"/>
      <c r="H108" s="195" t="n"/>
      <c r="I108" s="195" t="n"/>
      <c r="J108" s="195" t="n"/>
      <c r="K108" s="195" t="n"/>
      <c r="L108" s="195" t="n"/>
      <c r="M108" s="195" t="n"/>
      <c r="N108" s="195" t="n"/>
      <c r="O108" s="195" t="n"/>
      <c r="P108" s="195" t="n"/>
      <c r="Q108" s="195" t="n"/>
      <c r="R108" s="195" t="n"/>
      <c r="S108" s="195" t="n"/>
      <c r="T108" s="195" t="n"/>
      <c r="U108" s="195" t="n"/>
      <c r="V108" s="195" t="n"/>
      <c r="W108" s="195" t="n"/>
      <c r="X108" s="195" t="n"/>
      <c r="Y108" s="195" t="n"/>
      <c r="Z108" s="195" t="n"/>
    </row>
    <row r="109" ht="12.75" customHeight="1" s="324">
      <c r="A109" s="195" t="n"/>
      <c r="B109" s="195" t="n"/>
      <c r="C109" s="195" t="n"/>
      <c r="D109" s="195" t="n"/>
      <c r="E109" s="195" t="n"/>
      <c r="F109" s="195" t="n"/>
      <c r="G109" s="195" t="n"/>
      <c r="H109" s="195" t="n"/>
      <c r="I109" s="195" t="n"/>
      <c r="J109" s="195" t="n"/>
      <c r="K109" s="195" t="n"/>
      <c r="L109" s="195" t="n"/>
      <c r="M109" s="195" t="n"/>
      <c r="N109" s="195" t="n"/>
      <c r="O109" s="195" t="n"/>
      <c r="P109" s="195" t="n"/>
      <c r="Q109" s="195" t="n"/>
      <c r="R109" s="195" t="n"/>
      <c r="S109" s="195" t="n"/>
      <c r="T109" s="195" t="n"/>
      <c r="U109" s="195" t="n"/>
      <c r="V109" s="195" t="n"/>
      <c r="W109" s="195" t="n"/>
      <c r="X109" s="195" t="n"/>
      <c r="Y109" s="195" t="n"/>
      <c r="Z109" s="195" t="n"/>
    </row>
    <row r="110" ht="12.75" customHeight="1" s="324">
      <c r="A110" s="195" t="n"/>
      <c r="B110" s="195" t="n"/>
      <c r="C110" s="195" t="n"/>
      <c r="D110" s="195" t="n"/>
      <c r="E110" s="195" t="n"/>
      <c r="F110" s="195" t="n"/>
      <c r="G110" s="195" t="n"/>
      <c r="H110" s="195" t="n"/>
      <c r="I110" s="195" t="n"/>
      <c r="J110" s="195" t="n"/>
      <c r="K110" s="195" t="n"/>
      <c r="L110" s="195" t="n"/>
      <c r="M110" s="195" t="n"/>
      <c r="N110" s="195" t="n"/>
      <c r="O110" s="195" t="n"/>
      <c r="P110" s="195" t="n"/>
      <c r="Q110" s="195" t="n"/>
      <c r="R110" s="195" t="n"/>
      <c r="S110" s="195" t="n"/>
      <c r="T110" s="195" t="n"/>
      <c r="U110" s="195" t="n"/>
      <c r="V110" s="195" t="n"/>
      <c r="W110" s="195" t="n"/>
      <c r="X110" s="195" t="n"/>
      <c r="Y110" s="195" t="n"/>
      <c r="Z110" s="195" t="n"/>
    </row>
    <row r="111" ht="12.75" customHeight="1" s="324">
      <c r="A111" s="195" t="n"/>
      <c r="B111" s="195" t="n"/>
      <c r="C111" s="195" t="n"/>
      <c r="D111" s="195" t="n"/>
      <c r="E111" s="195" t="n"/>
      <c r="F111" s="195" t="n"/>
      <c r="G111" s="195" t="n"/>
      <c r="H111" s="195" t="n"/>
      <c r="I111" s="195" t="n"/>
      <c r="J111" s="195" t="n"/>
      <c r="K111" s="195" t="n"/>
      <c r="L111" s="195" t="n"/>
      <c r="M111" s="195" t="n"/>
      <c r="N111" s="195" t="n"/>
      <c r="O111" s="195" t="n"/>
      <c r="P111" s="195" t="n"/>
      <c r="Q111" s="195" t="n"/>
      <c r="R111" s="195" t="n"/>
      <c r="S111" s="195" t="n"/>
      <c r="T111" s="195" t="n"/>
      <c r="U111" s="195" t="n"/>
      <c r="V111" s="195" t="n"/>
      <c r="W111" s="195" t="n"/>
      <c r="X111" s="195" t="n"/>
      <c r="Y111" s="195" t="n"/>
      <c r="Z111" s="195" t="n"/>
    </row>
    <row r="112" ht="12.75" customHeight="1" s="324">
      <c r="A112" s="195" t="n"/>
      <c r="B112" s="195" t="n"/>
      <c r="C112" s="195" t="n"/>
      <c r="D112" s="195" t="n"/>
      <c r="E112" s="195" t="n"/>
      <c r="F112" s="195" t="n"/>
      <c r="G112" s="195" t="n"/>
      <c r="H112" s="195" t="n"/>
      <c r="I112" s="195" t="n"/>
      <c r="J112" s="195" t="n"/>
      <c r="K112" s="195" t="n"/>
      <c r="L112" s="195" t="n"/>
      <c r="M112" s="195" t="n"/>
      <c r="N112" s="195" t="n"/>
      <c r="O112" s="195" t="n"/>
      <c r="P112" s="195" t="n"/>
      <c r="Q112" s="195" t="n"/>
      <c r="R112" s="195" t="n"/>
      <c r="S112" s="195" t="n"/>
      <c r="T112" s="195" t="n"/>
      <c r="U112" s="195" t="n"/>
      <c r="V112" s="195" t="n"/>
      <c r="W112" s="195" t="n"/>
      <c r="X112" s="195" t="n"/>
      <c r="Y112" s="195" t="n"/>
      <c r="Z112" s="195" t="n"/>
    </row>
    <row r="113" ht="12.75" customHeight="1" s="324">
      <c r="A113" s="195" t="n"/>
      <c r="B113" s="195" t="n"/>
      <c r="C113" s="195" t="n"/>
      <c r="D113" s="195" t="n"/>
      <c r="E113" s="195" t="n"/>
      <c r="F113" s="195" t="n"/>
      <c r="G113" s="195" t="n"/>
      <c r="H113" s="195" t="n"/>
      <c r="I113" s="195" t="n"/>
      <c r="J113" s="195" t="n"/>
      <c r="K113" s="195" t="n"/>
      <c r="L113" s="195" t="n"/>
      <c r="M113" s="195" t="n"/>
      <c r="N113" s="195" t="n"/>
      <c r="O113" s="195" t="n"/>
      <c r="P113" s="195" t="n"/>
      <c r="Q113" s="195" t="n"/>
      <c r="R113" s="195" t="n"/>
      <c r="S113" s="195" t="n"/>
      <c r="T113" s="195" t="n"/>
      <c r="U113" s="195" t="n"/>
      <c r="V113" s="195" t="n"/>
      <c r="W113" s="195" t="n"/>
      <c r="X113" s="195" t="n"/>
      <c r="Y113" s="195" t="n"/>
      <c r="Z113" s="195" t="n"/>
    </row>
    <row r="114" ht="12.75" customHeight="1" s="324">
      <c r="A114" s="195" t="n"/>
      <c r="B114" s="195" t="n"/>
      <c r="C114" s="195" t="n"/>
      <c r="D114" s="195" t="n"/>
      <c r="E114" s="195" t="n"/>
      <c r="F114" s="195" t="n"/>
      <c r="G114" s="195" t="n"/>
      <c r="H114" s="195" t="n"/>
      <c r="I114" s="195" t="n"/>
      <c r="J114" s="195" t="n"/>
      <c r="K114" s="195" t="n"/>
      <c r="L114" s="195" t="n"/>
      <c r="M114" s="195" t="n"/>
      <c r="N114" s="195" t="n"/>
      <c r="O114" s="195" t="n"/>
      <c r="P114" s="195" t="n"/>
      <c r="Q114" s="195" t="n"/>
      <c r="R114" s="195" t="n"/>
      <c r="S114" s="195" t="n"/>
      <c r="T114" s="195" t="n"/>
      <c r="U114" s="195" t="n"/>
      <c r="V114" s="195" t="n"/>
      <c r="W114" s="195" t="n"/>
      <c r="X114" s="195" t="n"/>
      <c r="Y114" s="195" t="n"/>
      <c r="Z114" s="195" t="n"/>
    </row>
    <row r="115" ht="12.75" customHeight="1" s="324">
      <c r="A115" s="195" t="n"/>
      <c r="B115" s="195" t="n"/>
      <c r="C115" s="195" t="n"/>
      <c r="D115" s="195" t="n"/>
      <c r="E115" s="195" t="n"/>
      <c r="F115" s="195" t="n"/>
      <c r="G115" s="195" t="n"/>
      <c r="H115" s="195" t="n"/>
      <c r="I115" s="195" t="n"/>
      <c r="J115" s="195" t="n"/>
      <c r="K115" s="195" t="n"/>
      <c r="L115" s="195" t="n"/>
      <c r="M115" s="195" t="n"/>
      <c r="N115" s="195" t="n"/>
      <c r="O115" s="195" t="n"/>
      <c r="P115" s="195" t="n"/>
      <c r="Q115" s="195" t="n"/>
      <c r="R115" s="195" t="n"/>
      <c r="S115" s="195" t="n"/>
      <c r="T115" s="195" t="n"/>
      <c r="U115" s="195" t="n"/>
      <c r="V115" s="195" t="n"/>
      <c r="W115" s="195" t="n"/>
      <c r="X115" s="195" t="n"/>
      <c r="Y115" s="195" t="n"/>
      <c r="Z115" s="195" t="n"/>
    </row>
    <row r="116" ht="12.75" customHeight="1" s="324">
      <c r="A116" s="195" t="n"/>
      <c r="B116" s="195" t="n"/>
      <c r="C116" s="195" t="n"/>
      <c r="D116" s="195" t="n"/>
      <c r="E116" s="195" t="n"/>
      <c r="F116" s="195" t="n"/>
      <c r="G116" s="195" t="n"/>
      <c r="H116" s="195" t="n"/>
      <c r="I116" s="195" t="n"/>
      <c r="J116" s="195" t="n"/>
      <c r="K116" s="195" t="n"/>
      <c r="L116" s="195" t="n"/>
      <c r="M116" s="195" t="n"/>
      <c r="N116" s="195" t="n"/>
      <c r="O116" s="195" t="n"/>
      <c r="P116" s="195" t="n"/>
      <c r="Q116" s="195" t="n"/>
      <c r="R116" s="195" t="n"/>
      <c r="S116" s="195" t="n"/>
      <c r="T116" s="195" t="n"/>
      <c r="U116" s="195" t="n"/>
      <c r="V116" s="195" t="n"/>
      <c r="W116" s="195" t="n"/>
      <c r="X116" s="195" t="n"/>
      <c r="Y116" s="195" t="n"/>
      <c r="Z116" s="195" t="n"/>
    </row>
    <row r="117" ht="12.75" customHeight="1" s="324">
      <c r="A117" s="195" t="n"/>
      <c r="B117" s="195" t="n"/>
      <c r="C117" s="195" t="n"/>
      <c r="D117" s="195" t="n"/>
      <c r="E117" s="195" t="n"/>
      <c r="F117" s="195" t="n"/>
      <c r="G117" s="195" t="n"/>
      <c r="H117" s="195" t="n"/>
      <c r="I117" s="195" t="n"/>
      <c r="J117" s="195" t="n"/>
      <c r="K117" s="195" t="n"/>
      <c r="L117" s="195" t="n"/>
      <c r="M117" s="195" t="n"/>
      <c r="N117" s="195" t="n"/>
      <c r="O117" s="195" t="n"/>
      <c r="P117" s="195" t="n"/>
      <c r="Q117" s="195" t="n"/>
      <c r="R117" s="195" t="n"/>
      <c r="S117" s="195" t="n"/>
      <c r="T117" s="195" t="n"/>
      <c r="U117" s="195" t="n"/>
      <c r="V117" s="195" t="n"/>
      <c r="W117" s="195" t="n"/>
      <c r="X117" s="195" t="n"/>
      <c r="Y117" s="195" t="n"/>
      <c r="Z117" s="195" t="n"/>
    </row>
    <row r="118" ht="12.75" customHeight="1" s="324">
      <c r="A118" s="195" t="n"/>
      <c r="B118" s="195" t="n"/>
      <c r="C118" s="195" t="n"/>
      <c r="D118" s="195" t="n"/>
      <c r="E118" s="195" t="n"/>
      <c r="F118" s="195" t="n"/>
      <c r="G118" s="195" t="n"/>
      <c r="H118" s="195" t="n"/>
      <c r="I118" s="195" t="n"/>
      <c r="J118" s="195" t="n"/>
      <c r="K118" s="195" t="n"/>
      <c r="L118" s="195" t="n"/>
      <c r="M118" s="195" t="n"/>
      <c r="N118" s="195" t="n"/>
      <c r="O118" s="195" t="n"/>
      <c r="P118" s="195" t="n"/>
      <c r="Q118" s="195" t="n"/>
      <c r="R118" s="195" t="n"/>
      <c r="S118" s="195" t="n"/>
      <c r="T118" s="195" t="n"/>
      <c r="U118" s="195" t="n"/>
      <c r="V118" s="195" t="n"/>
      <c r="W118" s="195" t="n"/>
      <c r="X118" s="195" t="n"/>
      <c r="Y118" s="195" t="n"/>
      <c r="Z118" s="195" t="n"/>
    </row>
    <row r="119" ht="12.75" customHeight="1" s="324">
      <c r="A119" s="195" t="n"/>
      <c r="B119" s="195" t="n"/>
      <c r="C119" s="195" t="n"/>
      <c r="D119" s="195" t="n"/>
      <c r="E119" s="195" t="n"/>
      <c r="F119" s="195" t="n"/>
      <c r="G119" s="195" t="n"/>
      <c r="H119" s="195" t="n"/>
      <c r="I119" s="195" t="n"/>
      <c r="J119" s="195" t="n"/>
      <c r="K119" s="195" t="n"/>
      <c r="L119" s="195" t="n"/>
      <c r="M119" s="195" t="n"/>
      <c r="N119" s="195" t="n"/>
      <c r="O119" s="195" t="n"/>
      <c r="P119" s="195" t="n"/>
      <c r="Q119" s="195" t="n"/>
      <c r="R119" s="195" t="n"/>
      <c r="S119" s="195" t="n"/>
      <c r="T119" s="195" t="n"/>
      <c r="U119" s="195" t="n"/>
      <c r="V119" s="195" t="n"/>
      <c r="W119" s="195" t="n"/>
      <c r="X119" s="195" t="n"/>
      <c r="Y119" s="195" t="n"/>
      <c r="Z119" s="195" t="n"/>
    </row>
    <row r="120" ht="12.75" customHeight="1" s="324">
      <c r="A120" s="195" t="n"/>
      <c r="B120" s="195" t="n"/>
      <c r="C120" s="195" t="n"/>
      <c r="D120" s="195" t="n"/>
      <c r="E120" s="195" t="n"/>
      <c r="F120" s="195" t="n"/>
      <c r="G120" s="195" t="n"/>
      <c r="H120" s="195" t="n"/>
      <c r="I120" s="195" t="n"/>
      <c r="J120" s="195" t="n"/>
      <c r="K120" s="195" t="n"/>
      <c r="L120" s="195" t="n"/>
      <c r="M120" s="195" t="n"/>
      <c r="N120" s="195" t="n"/>
      <c r="O120" s="195" t="n"/>
      <c r="P120" s="195" t="n"/>
      <c r="Q120" s="195" t="n"/>
      <c r="R120" s="195" t="n"/>
      <c r="S120" s="195" t="n"/>
      <c r="T120" s="195" t="n"/>
      <c r="U120" s="195" t="n"/>
      <c r="V120" s="195" t="n"/>
      <c r="W120" s="195" t="n"/>
      <c r="X120" s="195" t="n"/>
      <c r="Y120" s="195" t="n"/>
      <c r="Z120" s="195" t="n"/>
    </row>
    <row r="121" ht="12.75" customHeight="1" s="324">
      <c r="A121" s="195" t="n"/>
      <c r="B121" s="195" t="n"/>
      <c r="C121" s="195" t="n"/>
      <c r="D121" s="195" t="n"/>
      <c r="E121" s="195" t="n"/>
      <c r="F121" s="195" t="n"/>
      <c r="G121" s="195" t="n"/>
      <c r="H121" s="195" t="n"/>
      <c r="I121" s="195" t="n"/>
      <c r="J121" s="195" t="n"/>
      <c r="K121" s="195" t="n"/>
      <c r="L121" s="195" t="n"/>
      <c r="M121" s="195" t="n"/>
      <c r="N121" s="195" t="n"/>
      <c r="O121" s="195" t="n"/>
      <c r="P121" s="195" t="n"/>
      <c r="Q121" s="195" t="n"/>
      <c r="R121" s="195" t="n"/>
      <c r="S121" s="195" t="n"/>
      <c r="T121" s="195" t="n"/>
      <c r="U121" s="195" t="n"/>
      <c r="V121" s="195" t="n"/>
      <c r="W121" s="195" t="n"/>
      <c r="X121" s="195" t="n"/>
      <c r="Y121" s="195" t="n"/>
      <c r="Z121" s="195" t="n"/>
    </row>
    <row r="122" ht="12.75" customHeight="1" s="324">
      <c r="A122" s="195" t="n"/>
      <c r="B122" s="195" t="n"/>
      <c r="C122" s="195" t="n"/>
      <c r="D122" s="195" t="n"/>
      <c r="E122" s="195" t="n"/>
      <c r="F122" s="195" t="n"/>
      <c r="G122" s="195" t="n"/>
      <c r="H122" s="195" t="n"/>
      <c r="I122" s="195" t="n"/>
      <c r="J122" s="195" t="n"/>
      <c r="K122" s="195" t="n"/>
      <c r="L122" s="195" t="n"/>
      <c r="M122" s="195" t="n"/>
      <c r="N122" s="195" t="n"/>
      <c r="O122" s="195" t="n"/>
      <c r="P122" s="195" t="n"/>
      <c r="Q122" s="195" t="n"/>
      <c r="R122" s="195" t="n"/>
      <c r="S122" s="195" t="n"/>
      <c r="T122" s="195" t="n"/>
      <c r="U122" s="195" t="n"/>
      <c r="V122" s="195" t="n"/>
      <c r="W122" s="195" t="n"/>
      <c r="X122" s="195" t="n"/>
      <c r="Y122" s="195" t="n"/>
      <c r="Z122" s="195" t="n"/>
    </row>
    <row r="123" ht="12.75" customHeight="1" s="324">
      <c r="A123" s="195" t="n"/>
      <c r="B123" s="195" t="n"/>
      <c r="C123" s="195" t="n"/>
      <c r="D123" s="195" t="n"/>
      <c r="E123" s="195" t="n"/>
      <c r="F123" s="195" t="n"/>
      <c r="G123" s="195" t="n"/>
      <c r="H123" s="195" t="n"/>
      <c r="I123" s="195" t="n"/>
      <c r="J123" s="195" t="n"/>
      <c r="K123" s="195" t="n"/>
      <c r="L123" s="195" t="n"/>
      <c r="M123" s="195" t="n"/>
      <c r="N123" s="195" t="n"/>
      <c r="O123" s="195" t="n"/>
      <c r="P123" s="195" t="n"/>
      <c r="Q123" s="195" t="n"/>
      <c r="R123" s="195" t="n"/>
      <c r="S123" s="195" t="n"/>
      <c r="T123" s="195" t="n"/>
      <c r="U123" s="195" t="n"/>
      <c r="V123" s="195" t="n"/>
      <c r="W123" s="195" t="n"/>
      <c r="X123" s="195" t="n"/>
      <c r="Y123" s="195" t="n"/>
      <c r="Z123" s="195" t="n"/>
    </row>
    <row r="124" ht="12.75" customHeight="1" s="324">
      <c r="A124" s="195" t="n"/>
      <c r="B124" s="195" t="n"/>
      <c r="C124" s="195" t="n"/>
      <c r="D124" s="195" t="n"/>
      <c r="E124" s="195" t="n"/>
      <c r="F124" s="195" t="n"/>
      <c r="G124" s="195" t="n"/>
      <c r="H124" s="195" t="n"/>
      <c r="I124" s="195" t="n"/>
      <c r="J124" s="195" t="n"/>
      <c r="K124" s="195" t="n"/>
      <c r="L124" s="195" t="n"/>
      <c r="M124" s="195" t="n"/>
      <c r="N124" s="195" t="n"/>
      <c r="O124" s="195" t="n"/>
      <c r="P124" s="195" t="n"/>
      <c r="Q124" s="195" t="n"/>
      <c r="R124" s="195" t="n"/>
      <c r="S124" s="195" t="n"/>
      <c r="T124" s="195" t="n"/>
      <c r="U124" s="195" t="n"/>
      <c r="V124" s="195" t="n"/>
      <c r="W124" s="195" t="n"/>
      <c r="X124" s="195" t="n"/>
      <c r="Y124" s="195" t="n"/>
      <c r="Z124" s="195" t="n"/>
    </row>
    <row r="125" ht="12.75" customHeight="1" s="324">
      <c r="A125" s="195" t="n"/>
      <c r="B125" s="195" t="n"/>
      <c r="C125" s="195" t="n"/>
      <c r="D125" s="195" t="n"/>
      <c r="E125" s="195" t="n"/>
      <c r="F125" s="195" t="n"/>
      <c r="G125" s="195" t="n"/>
      <c r="H125" s="195" t="n"/>
      <c r="I125" s="195" t="n"/>
      <c r="J125" s="195" t="n"/>
      <c r="K125" s="195" t="n"/>
      <c r="L125" s="195" t="n"/>
      <c r="M125" s="195" t="n"/>
      <c r="N125" s="195" t="n"/>
      <c r="O125" s="195" t="n"/>
      <c r="P125" s="195" t="n"/>
      <c r="Q125" s="195" t="n"/>
      <c r="R125" s="195" t="n"/>
      <c r="S125" s="195" t="n"/>
      <c r="T125" s="195" t="n"/>
      <c r="U125" s="195" t="n"/>
      <c r="V125" s="195" t="n"/>
      <c r="W125" s="195" t="n"/>
      <c r="X125" s="195" t="n"/>
      <c r="Y125" s="195" t="n"/>
      <c r="Z125" s="195" t="n"/>
    </row>
    <row r="126" ht="12.75" customHeight="1" s="324">
      <c r="A126" s="195" t="n"/>
      <c r="B126" s="195" t="n"/>
      <c r="C126" s="195" t="n"/>
      <c r="D126" s="195" t="n"/>
      <c r="E126" s="195" t="n"/>
      <c r="F126" s="195" t="n"/>
      <c r="G126" s="195" t="n"/>
      <c r="H126" s="195" t="n"/>
      <c r="I126" s="195" t="n"/>
      <c r="J126" s="195" t="n"/>
      <c r="K126" s="195" t="n"/>
      <c r="L126" s="195" t="n"/>
      <c r="M126" s="195" t="n"/>
      <c r="N126" s="195" t="n"/>
      <c r="O126" s="195" t="n"/>
      <c r="P126" s="195" t="n"/>
      <c r="Q126" s="195" t="n"/>
      <c r="R126" s="195" t="n"/>
      <c r="S126" s="195" t="n"/>
      <c r="T126" s="195" t="n"/>
      <c r="U126" s="195" t="n"/>
      <c r="V126" s="195" t="n"/>
      <c r="W126" s="195" t="n"/>
      <c r="X126" s="195" t="n"/>
      <c r="Y126" s="195" t="n"/>
      <c r="Z126" s="195" t="n"/>
    </row>
    <row r="127" ht="12.75" customHeight="1" s="324">
      <c r="A127" s="195" t="n"/>
      <c r="B127" s="195" t="n"/>
      <c r="C127" s="195" t="n"/>
      <c r="D127" s="195" t="n"/>
      <c r="E127" s="195" t="n"/>
      <c r="F127" s="195" t="n"/>
      <c r="G127" s="195" t="n"/>
      <c r="H127" s="195" t="n"/>
      <c r="I127" s="195" t="n"/>
      <c r="J127" s="195" t="n"/>
      <c r="K127" s="195" t="n"/>
      <c r="L127" s="195" t="n"/>
      <c r="M127" s="195" t="n"/>
      <c r="N127" s="195" t="n"/>
      <c r="O127" s="195" t="n"/>
      <c r="P127" s="195" t="n"/>
      <c r="Q127" s="195" t="n"/>
      <c r="R127" s="195" t="n"/>
      <c r="S127" s="195" t="n"/>
      <c r="T127" s="195" t="n"/>
      <c r="U127" s="195" t="n"/>
      <c r="V127" s="195" t="n"/>
      <c r="W127" s="195" t="n"/>
      <c r="X127" s="195" t="n"/>
      <c r="Y127" s="195" t="n"/>
      <c r="Z127" s="195" t="n"/>
    </row>
    <row r="128" ht="12.75" customHeight="1" s="324">
      <c r="A128" s="195" t="n"/>
      <c r="B128" s="195" t="n"/>
      <c r="C128" s="195" t="n"/>
      <c r="D128" s="195" t="n"/>
      <c r="E128" s="195" t="n"/>
      <c r="F128" s="195" t="n"/>
      <c r="G128" s="195" t="n"/>
      <c r="H128" s="195" t="n"/>
      <c r="I128" s="195" t="n"/>
      <c r="J128" s="195" t="n"/>
      <c r="K128" s="195" t="n"/>
      <c r="L128" s="195" t="n"/>
      <c r="M128" s="195" t="n"/>
      <c r="N128" s="195" t="n"/>
      <c r="O128" s="195" t="n"/>
      <c r="P128" s="195" t="n"/>
      <c r="Q128" s="195" t="n"/>
      <c r="R128" s="195" t="n"/>
      <c r="S128" s="195" t="n"/>
      <c r="T128" s="195" t="n"/>
      <c r="U128" s="195" t="n"/>
      <c r="V128" s="195" t="n"/>
      <c r="W128" s="195" t="n"/>
      <c r="X128" s="195" t="n"/>
      <c r="Y128" s="195" t="n"/>
      <c r="Z128" s="195" t="n"/>
    </row>
    <row r="129" ht="12.75" customHeight="1" s="324">
      <c r="A129" s="195" t="n"/>
      <c r="B129" s="195" t="n"/>
      <c r="C129" s="195" t="n"/>
      <c r="D129" s="195" t="n"/>
      <c r="E129" s="195" t="n"/>
      <c r="F129" s="195" t="n"/>
      <c r="G129" s="195" t="n"/>
      <c r="H129" s="195" t="n"/>
      <c r="I129" s="195" t="n"/>
      <c r="J129" s="195" t="n"/>
      <c r="K129" s="195" t="n"/>
      <c r="L129" s="195" t="n"/>
      <c r="M129" s="195" t="n"/>
      <c r="N129" s="195" t="n"/>
      <c r="O129" s="195" t="n"/>
      <c r="P129" s="195" t="n"/>
      <c r="Q129" s="195" t="n"/>
      <c r="R129" s="195" t="n"/>
      <c r="S129" s="195" t="n"/>
      <c r="T129" s="195" t="n"/>
      <c r="U129" s="195" t="n"/>
      <c r="V129" s="195" t="n"/>
      <c r="W129" s="195" t="n"/>
      <c r="X129" s="195" t="n"/>
      <c r="Y129" s="195" t="n"/>
      <c r="Z129" s="195" t="n"/>
    </row>
    <row r="130" ht="12.75" customHeight="1" s="324">
      <c r="A130" s="195" t="n"/>
      <c r="B130" s="195" t="n"/>
      <c r="C130" s="195" t="n"/>
      <c r="D130" s="195" t="n"/>
      <c r="E130" s="195" t="n"/>
      <c r="F130" s="195" t="n"/>
      <c r="G130" s="195" t="n"/>
      <c r="H130" s="195" t="n"/>
      <c r="I130" s="195" t="n"/>
      <c r="J130" s="195" t="n"/>
      <c r="K130" s="195" t="n"/>
      <c r="L130" s="195" t="n"/>
      <c r="M130" s="195" t="n"/>
      <c r="N130" s="195" t="n"/>
      <c r="O130" s="195" t="n"/>
      <c r="P130" s="195" t="n"/>
      <c r="Q130" s="195" t="n"/>
      <c r="R130" s="195" t="n"/>
      <c r="S130" s="195" t="n"/>
      <c r="T130" s="195" t="n"/>
      <c r="U130" s="195" t="n"/>
      <c r="V130" s="195" t="n"/>
      <c r="W130" s="195" t="n"/>
      <c r="X130" s="195" t="n"/>
      <c r="Y130" s="195" t="n"/>
      <c r="Z130" s="195" t="n"/>
    </row>
    <row r="131" ht="12.75" customHeight="1" s="324">
      <c r="A131" s="195" t="n"/>
      <c r="B131" s="195" t="n"/>
      <c r="C131" s="195" t="n"/>
      <c r="D131" s="195" t="n"/>
      <c r="E131" s="195" t="n"/>
      <c r="F131" s="195" t="n"/>
      <c r="G131" s="195" t="n"/>
      <c r="H131" s="195" t="n"/>
      <c r="I131" s="195" t="n"/>
      <c r="J131" s="195" t="n"/>
      <c r="K131" s="195" t="n"/>
      <c r="L131" s="195" t="n"/>
      <c r="M131" s="195" t="n"/>
      <c r="N131" s="195" t="n"/>
      <c r="O131" s="195" t="n"/>
      <c r="P131" s="195" t="n"/>
      <c r="Q131" s="195" t="n"/>
      <c r="R131" s="195" t="n"/>
      <c r="S131" s="195" t="n"/>
      <c r="T131" s="195" t="n"/>
      <c r="U131" s="195" t="n"/>
      <c r="V131" s="195" t="n"/>
      <c r="W131" s="195" t="n"/>
      <c r="X131" s="195" t="n"/>
      <c r="Y131" s="195" t="n"/>
      <c r="Z131" s="195" t="n"/>
    </row>
    <row r="132" ht="12.75" customHeight="1" s="324">
      <c r="A132" s="195" t="n"/>
      <c r="B132" s="195" t="n"/>
      <c r="C132" s="195" t="n"/>
      <c r="D132" s="195" t="n"/>
      <c r="E132" s="195" t="n"/>
      <c r="F132" s="195" t="n"/>
      <c r="G132" s="195" t="n"/>
      <c r="H132" s="195" t="n"/>
      <c r="I132" s="195" t="n"/>
      <c r="J132" s="195" t="n"/>
      <c r="K132" s="195" t="n"/>
      <c r="L132" s="195" t="n"/>
      <c r="M132" s="195" t="n"/>
      <c r="N132" s="195" t="n"/>
      <c r="O132" s="195" t="n"/>
      <c r="P132" s="195" t="n"/>
      <c r="Q132" s="195" t="n"/>
      <c r="R132" s="195" t="n"/>
      <c r="S132" s="195" t="n"/>
      <c r="T132" s="195" t="n"/>
      <c r="U132" s="195" t="n"/>
      <c r="V132" s="195" t="n"/>
      <c r="W132" s="195" t="n"/>
      <c r="X132" s="195" t="n"/>
      <c r="Y132" s="195" t="n"/>
      <c r="Z132" s="195" t="n"/>
    </row>
    <row r="133" ht="12.75" customHeight="1" s="324">
      <c r="A133" s="195" t="n"/>
      <c r="B133" s="195" t="n"/>
      <c r="C133" s="195" t="n"/>
      <c r="D133" s="195" t="n"/>
      <c r="E133" s="195" t="n"/>
      <c r="F133" s="195" t="n"/>
      <c r="G133" s="195" t="n"/>
      <c r="H133" s="195" t="n"/>
      <c r="I133" s="195" t="n"/>
      <c r="J133" s="195" t="n"/>
      <c r="K133" s="195" t="n"/>
      <c r="L133" s="195" t="n"/>
      <c r="M133" s="195" t="n"/>
      <c r="N133" s="195" t="n"/>
      <c r="O133" s="195" t="n"/>
      <c r="P133" s="195" t="n"/>
      <c r="Q133" s="195" t="n"/>
      <c r="R133" s="195" t="n"/>
      <c r="S133" s="195" t="n"/>
      <c r="T133" s="195" t="n"/>
      <c r="U133" s="195" t="n"/>
      <c r="V133" s="195" t="n"/>
      <c r="W133" s="195" t="n"/>
      <c r="X133" s="195" t="n"/>
      <c r="Y133" s="195" t="n"/>
      <c r="Z133" s="195" t="n"/>
    </row>
    <row r="134" ht="12.75" customHeight="1" s="324">
      <c r="A134" s="195" t="n"/>
      <c r="B134" s="195" t="n"/>
      <c r="C134" s="195" t="n"/>
      <c r="D134" s="195" t="n"/>
      <c r="E134" s="195" t="n"/>
      <c r="F134" s="195" t="n"/>
      <c r="G134" s="195" t="n"/>
      <c r="H134" s="195" t="n"/>
      <c r="I134" s="195" t="n"/>
      <c r="J134" s="195" t="n"/>
      <c r="K134" s="195" t="n"/>
      <c r="L134" s="195" t="n"/>
      <c r="M134" s="195" t="n"/>
      <c r="N134" s="195" t="n"/>
      <c r="O134" s="195" t="n"/>
      <c r="P134" s="195" t="n"/>
      <c r="Q134" s="195" t="n"/>
      <c r="R134" s="195" t="n"/>
      <c r="S134" s="195" t="n"/>
      <c r="T134" s="195" t="n"/>
      <c r="U134" s="195" t="n"/>
      <c r="V134" s="195" t="n"/>
      <c r="W134" s="195" t="n"/>
      <c r="X134" s="195" t="n"/>
      <c r="Y134" s="195" t="n"/>
      <c r="Z134" s="195" t="n"/>
    </row>
    <row r="135" ht="12.75" customHeight="1" s="324">
      <c r="A135" s="195" t="n"/>
      <c r="B135" s="195" t="n"/>
      <c r="C135" s="195" t="n"/>
      <c r="D135" s="195" t="n"/>
      <c r="E135" s="195" t="n"/>
      <c r="F135" s="195" t="n"/>
      <c r="G135" s="195" t="n"/>
      <c r="H135" s="195" t="n"/>
      <c r="I135" s="195" t="n"/>
      <c r="J135" s="195" t="n"/>
      <c r="K135" s="195" t="n"/>
      <c r="L135" s="195" t="n"/>
      <c r="M135" s="195" t="n"/>
      <c r="N135" s="195" t="n"/>
      <c r="O135" s="195" t="n"/>
      <c r="P135" s="195" t="n"/>
      <c r="Q135" s="195" t="n"/>
      <c r="R135" s="195" t="n"/>
      <c r="S135" s="195" t="n"/>
      <c r="T135" s="195" t="n"/>
      <c r="U135" s="195" t="n"/>
      <c r="V135" s="195" t="n"/>
      <c r="W135" s="195" t="n"/>
      <c r="X135" s="195" t="n"/>
      <c r="Y135" s="195" t="n"/>
      <c r="Z135" s="195" t="n"/>
    </row>
    <row r="136" ht="12.75" customHeight="1" s="324">
      <c r="A136" s="195" t="n"/>
      <c r="B136" s="195" t="n"/>
      <c r="C136" s="195" t="n"/>
      <c r="D136" s="195" t="n"/>
      <c r="E136" s="195" t="n"/>
      <c r="F136" s="195" t="n"/>
      <c r="G136" s="195" t="n"/>
      <c r="H136" s="195" t="n"/>
      <c r="I136" s="195" t="n"/>
      <c r="J136" s="195" t="n"/>
      <c r="K136" s="195" t="n"/>
      <c r="L136" s="195" t="n"/>
      <c r="M136" s="195" t="n"/>
      <c r="N136" s="195" t="n"/>
      <c r="O136" s="195" t="n"/>
      <c r="P136" s="195" t="n"/>
      <c r="Q136" s="195" t="n"/>
      <c r="R136" s="195" t="n"/>
      <c r="S136" s="195" t="n"/>
      <c r="T136" s="195" t="n"/>
      <c r="U136" s="195" t="n"/>
      <c r="V136" s="195" t="n"/>
      <c r="W136" s="195" t="n"/>
      <c r="X136" s="195" t="n"/>
      <c r="Y136" s="195" t="n"/>
      <c r="Z136" s="195" t="n"/>
    </row>
    <row r="137" ht="12.75" customHeight="1" s="324">
      <c r="A137" s="195" t="n"/>
      <c r="B137" s="195" t="n"/>
      <c r="C137" s="195" t="n"/>
      <c r="D137" s="195" t="n"/>
      <c r="E137" s="195" t="n"/>
      <c r="F137" s="195" t="n"/>
      <c r="G137" s="195" t="n"/>
      <c r="H137" s="195" t="n"/>
      <c r="I137" s="195" t="n"/>
      <c r="J137" s="195" t="n"/>
      <c r="K137" s="195" t="n"/>
      <c r="L137" s="195" t="n"/>
      <c r="M137" s="195" t="n"/>
      <c r="N137" s="195" t="n"/>
      <c r="O137" s="195" t="n"/>
      <c r="P137" s="195" t="n"/>
      <c r="Q137" s="195" t="n"/>
      <c r="R137" s="195" t="n"/>
      <c r="S137" s="195" t="n"/>
      <c r="T137" s="195" t="n"/>
      <c r="U137" s="195" t="n"/>
      <c r="V137" s="195" t="n"/>
      <c r="W137" s="195" t="n"/>
      <c r="X137" s="195" t="n"/>
      <c r="Y137" s="195" t="n"/>
      <c r="Z137" s="195" t="n"/>
    </row>
    <row r="138" ht="12.75" customHeight="1" s="324">
      <c r="A138" s="195" t="n"/>
      <c r="B138" s="195" t="n"/>
      <c r="C138" s="195" t="n"/>
      <c r="D138" s="195" t="n"/>
      <c r="E138" s="195" t="n"/>
      <c r="F138" s="195" t="n"/>
      <c r="G138" s="195" t="n"/>
      <c r="H138" s="195" t="n"/>
      <c r="I138" s="195" t="n"/>
      <c r="J138" s="195" t="n"/>
      <c r="K138" s="195" t="n"/>
      <c r="L138" s="195" t="n"/>
      <c r="M138" s="195" t="n"/>
      <c r="N138" s="195" t="n"/>
      <c r="O138" s="195" t="n"/>
      <c r="P138" s="195" t="n"/>
      <c r="Q138" s="195" t="n"/>
      <c r="R138" s="195" t="n"/>
      <c r="S138" s="195" t="n"/>
      <c r="T138" s="195" t="n"/>
      <c r="U138" s="195" t="n"/>
      <c r="V138" s="195" t="n"/>
      <c r="W138" s="195" t="n"/>
      <c r="X138" s="195" t="n"/>
      <c r="Y138" s="195" t="n"/>
      <c r="Z138" s="195" t="n"/>
    </row>
    <row r="139" ht="12.75" customHeight="1" s="324">
      <c r="A139" s="195" t="n"/>
      <c r="B139" s="195" t="n"/>
      <c r="C139" s="195" t="n"/>
      <c r="D139" s="195" t="n"/>
      <c r="E139" s="195" t="n"/>
      <c r="F139" s="195" t="n"/>
      <c r="G139" s="195" t="n"/>
      <c r="H139" s="195" t="n"/>
      <c r="I139" s="195" t="n"/>
      <c r="J139" s="195" t="n"/>
      <c r="K139" s="195" t="n"/>
      <c r="L139" s="195" t="n"/>
      <c r="M139" s="195" t="n"/>
      <c r="N139" s="195" t="n"/>
      <c r="O139" s="195" t="n"/>
      <c r="P139" s="195" t="n"/>
      <c r="Q139" s="195" t="n"/>
      <c r="R139" s="195" t="n"/>
      <c r="S139" s="195" t="n"/>
      <c r="T139" s="195" t="n"/>
      <c r="U139" s="195" t="n"/>
      <c r="V139" s="195" t="n"/>
      <c r="W139" s="195" t="n"/>
      <c r="X139" s="195" t="n"/>
      <c r="Y139" s="195" t="n"/>
      <c r="Z139" s="195" t="n"/>
    </row>
    <row r="140" ht="12.75" customHeight="1" s="324">
      <c r="A140" s="195" t="n"/>
      <c r="B140" s="195" t="n"/>
      <c r="C140" s="195" t="n"/>
      <c r="D140" s="195" t="n"/>
      <c r="E140" s="195" t="n"/>
      <c r="F140" s="195" t="n"/>
      <c r="G140" s="195" t="n"/>
      <c r="H140" s="195" t="n"/>
      <c r="I140" s="195" t="n"/>
      <c r="J140" s="195" t="n"/>
      <c r="K140" s="195" t="n"/>
      <c r="L140" s="195" t="n"/>
      <c r="M140" s="195" t="n"/>
      <c r="N140" s="195" t="n"/>
      <c r="O140" s="195" t="n"/>
      <c r="P140" s="195" t="n"/>
      <c r="Q140" s="195" t="n"/>
      <c r="R140" s="195" t="n"/>
      <c r="S140" s="195" t="n"/>
      <c r="T140" s="195" t="n"/>
      <c r="U140" s="195" t="n"/>
      <c r="V140" s="195" t="n"/>
      <c r="W140" s="195" t="n"/>
      <c r="X140" s="195" t="n"/>
      <c r="Y140" s="195" t="n"/>
      <c r="Z140" s="195" t="n"/>
    </row>
    <row r="141" ht="12.75" customHeight="1" s="324">
      <c r="A141" s="195" t="n"/>
      <c r="B141" s="195" t="n"/>
      <c r="C141" s="195" t="n"/>
      <c r="D141" s="195" t="n"/>
      <c r="E141" s="195" t="n"/>
      <c r="F141" s="195" t="n"/>
      <c r="G141" s="195" t="n"/>
      <c r="H141" s="195" t="n"/>
      <c r="I141" s="195" t="n"/>
      <c r="J141" s="195" t="n"/>
      <c r="K141" s="195" t="n"/>
      <c r="L141" s="195" t="n"/>
      <c r="M141" s="195" t="n"/>
      <c r="N141" s="195" t="n"/>
      <c r="O141" s="195" t="n"/>
      <c r="P141" s="195" t="n"/>
      <c r="Q141" s="195" t="n"/>
      <c r="R141" s="195" t="n"/>
      <c r="S141" s="195" t="n"/>
      <c r="T141" s="195" t="n"/>
      <c r="U141" s="195" t="n"/>
      <c r="V141" s="195" t="n"/>
      <c r="W141" s="195" t="n"/>
      <c r="X141" s="195" t="n"/>
      <c r="Y141" s="195" t="n"/>
      <c r="Z141" s="195" t="n"/>
    </row>
    <row r="142" ht="12.75" customHeight="1" s="324">
      <c r="A142" s="195" t="n"/>
      <c r="B142" s="195" t="n"/>
      <c r="C142" s="195" t="n"/>
      <c r="D142" s="195" t="n"/>
      <c r="E142" s="195" t="n"/>
      <c r="F142" s="195" t="n"/>
      <c r="G142" s="195" t="n"/>
      <c r="H142" s="195" t="n"/>
      <c r="I142" s="195" t="n"/>
      <c r="J142" s="195" t="n"/>
      <c r="K142" s="195" t="n"/>
      <c r="L142" s="195" t="n"/>
      <c r="M142" s="195" t="n"/>
      <c r="N142" s="195" t="n"/>
      <c r="O142" s="195" t="n"/>
      <c r="P142" s="195" t="n"/>
      <c r="Q142" s="195" t="n"/>
      <c r="R142" s="195" t="n"/>
      <c r="S142" s="195" t="n"/>
      <c r="T142" s="195" t="n"/>
      <c r="U142" s="195" t="n"/>
      <c r="V142" s="195" t="n"/>
      <c r="W142" s="195" t="n"/>
      <c r="X142" s="195" t="n"/>
      <c r="Y142" s="195" t="n"/>
      <c r="Z142" s="195" t="n"/>
    </row>
    <row r="143" ht="12.75" customHeight="1" s="324">
      <c r="A143" s="195" t="n"/>
      <c r="B143" s="195" t="n"/>
      <c r="C143" s="195" t="n"/>
      <c r="D143" s="195" t="n"/>
      <c r="E143" s="195" t="n"/>
      <c r="F143" s="195" t="n"/>
      <c r="G143" s="195" t="n"/>
      <c r="H143" s="195" t="n"/>
      <c r="I143" s="195" t="n"/>
      <c r="J143" s="195" t="n"/>
      <c r="K143" s="195" t="n"/>
      <c r="L143" s="195" t="n"/>
      <c r="M143" s="195" t="n"/>
      <c r="N143" s="195" t="n"/>
      <c r="O143" s="195" t="n"/>
      <c r="P143" s="195" t="n"/>
      <c r="Q143" s="195" t="n"/>
      <c r="R143" s="195" t="n"/>
      <c r="S143" s="195" t="n"/>
      <c r="T143" s="195" t="n"/>
      <c r="U143" s="195" t="n"/>
      <c r="V143" s="195" t="n"/>
      <c r="W143" s="195" t="n"/>
      <c r="X143" s="195" t="n"/>
      <c r="Y143" s="195" t="n"/>
      <c r="Z143" s="195" t="n"/>
    </row>
    <row r="144" ht="12.75" customHeight="1" s="324">
      <c r="A144" s="195" t="n"/>
      <c r="B144" s="195" t="n"/>
      <c r="C144" s="195" t="n"/>
      <c r="D144" s="195" t="n"/>
      <c r="E144" s="195" t="n"/>
      <c r="F144" s="195" t="n"/>
      <c r="G144" s="195" t="n"/>
      <c r="H144" s="195" t="n"/>
      <c r="I144" s="195" t="n"/>
      <c r="J144" s="195" t="n"/>
      <c r="K144" s="195" t="n"/>
      <c r="L144" s="195" t="n"/>
      <c r="M144" s="195" t="n"/>
      <c r="N144" s="195" t="n"/>
      <c r="O144" s="195" t="n"/>
      <c r="P144" s="195" t="n"/>
      <c r="Q144" s="195" t="n"/>
      <c r="R144" s="195" t="n"/>
      <c r="S144" s="195" t="n"/>
      <c r="T144" s="195" t="n"/>
      <c r="U144" s="195" t="n"/>
      <c r="V144" s="195" t="n"/>
      <c r="W144" s="195" t="n"/>
      <c r="X144" s="195" t="n"/>
      <c r="Y144" s="195" t="n"/>
      <c r="Z144" s="195" t="n"/>
    </row>
    <row r="145" ht="12.75" customHeight="1" s="324">
      <c r="A145" s="195" t="n"/>
      <c r="B145" s="195" t="n"/>
      <c r="C145" s="195" t="n"/>
      <c r="D145" s="195" t="n"/>
      <c r="E145" s="195" t="n"/>
      <c r="F145" s="195" t="n"/>
      <c r="G145" s="195" t="n"/>
      <c r="H145" s="195" t="n"/>
      <c r="I145" s="195" t="n"/>
      <c r="J145" s="195" t="n"/>
      <c r="K145" s="195" t="n"/>
      <c r="L145" s="195" t="n"/>
      <c r="M145" s="195" t="n"/>
      <c r="N145" s="195" t="n"/>
      <c r="O145" s="195" t="n"/>
      <c r="P145" s="195" t="n"/>
      <c r="Q145" s="195" t="n"/>
      <c r="R145" s="195" t="n"/>
      <c r="S145" s="195" t="n"/>
      <c r="T145" s="195" t="n"/>
      <c r="U145" s="195" t="n"/>
      <c r="V145" s="195" t="n"/>
      <c r="W145" s="195" t="n"/>
      <c r="X145" s="195" t="n"/>
      <c r="Y145" s="195" t="n"/>
      <c r="Z145" s="195" t="n"/>
    </row>
    <row r="146" ht="12.75" customHeight="1" s="324">
      <c r="A146" s="195" t="n"/>
      <c r="B146" s="195" t="n"/>
      <c r="C146" s="195" t="n"/>
      <c r="D146" s="195" t="n"/>
      <c r="E146" s="195" t="n"/>
      <c r="F146" s="195" t="n"/>
      <c r="G146" s="195" t="n"/>
      <c r="H146" s="195" t="n"/>
      <c r="I146" s="195" t="n"/>
      <c r="J146" s="195" t="n"/>
      <c r="K146" s="195" t="n"/>
      <c r="L146" s="195" t="n"/>
      <c r="M146" s="195" t="n"/>
      <c r="N146" s="195" t="n"/>
      <c r="O146" s="195" t="n"/>
      <c r="P146" s="195" t="n"/>
      <c r="Q146" s="195" t="n"/>
      <c r="R146" s="195" t="n"/>
      <c r="S146" s="195" t="n"/>
      <c r="T146" s="195" t="n"/>
      <c r="U146" s="195" t="n"/>
      <c r="V146" s="195" t="n"/>
      <c r="W146" s="195" t="n"/>
      <c r="X146" s="195" t="n"/>
      <c r="Y146" s="195" t="n"/>
      <c r="Z146" s="195" t="n"/>
    </row>
    <row r="147" ht="12.75" customHeight="1" s="324">
      <c r="A147" s="195" t="n"/>
      <c r="B147" s="195" t="n"/>
      <c r="C147" s="195" t="n"/>
      <c r="D147" s="195" t="n"/>
      <c r="E147" s="195" t="n"/>
      <c r="F147" s="195" t="n"/>
      <c r="G147" s="195" t="n"/>
      <c r="H147" s="195" t="n"/>
      <c r="I147" s="195" t="n"/>
      <c r="J147" s="195" t="n"/>
      <c r="K147" s="195" t="n"/>
      <c r="L147" s="195" t="n"/>
      <c r="M147" s="195" t="n"/>
      <c r="N147" s="195" t="n"/>
      <c r="O147" s="195" t="n"/>
      <c r="P147" s="195" t="n"/>
      <c r="Q147" s="195" t="n"/>
      <c r="R147" s="195" t="n"/>
      <c r="S147" s="195" t="n"/>
      <c r="T147" s="195" t="n"/>
      <c r="U147" s="195" t="n"/>
      <c r="V147" s="195" t="n"/>
      <c r="W147" s="195" t="n"/>
      <c r="X147" s="195" t="n"/>
      <c r="Y147" s="195" t="n"/>
      <c r="Z147" s="195" t="n"/>
    </row>
    <row r="148" ht="12.75" customHeight="1" s="324">
      <c r="A148" s="195" t="n"/>
      <c r="B148" s="195" t="n"/>
      <c r="C148" s="195" t="n"/>
      <c r="D148" s="195" t="n"/>
      <c r="E148" s="195" t="n"/>
      <c r="F148" s="195" t="n"/>
      <c r="G148" s="195" t="n"/>
      <c r="H148" s="195" t="n"/>
      <c r="I148" s="195" t="n"/>
      <c r="J148" s="195" t="n"/>
      <c r="K148" s="195" t="n"/>
      <c r="L148" s="195" t="n"/>
      <c r="M148" s="195" t="n"/>
      <c r="N148" s="195" t="n"/>
      <c r="O148" s="195" t="n"/>
      <c r="P148" s="195" t="n"/>
      <c r="Q148" s="195" t="n"/>
      <c r="R148" s="195" t="n"/>
      <c r="S148" s="195" t="n"/>
      <c r="T148" s="195" t="n"/>
      <c r="U148" s="195" t="n"/>
      <c r="V148" s="195" t="n"/>
      <c r="W148" s="195" t="n"/>
      <c r="X148" s="195" t="n"/>
      <c r="Y148" s="195" t="n"/>
      <c r="Z148" s="195" t="n"/>
    </row>
    <row r="149" ht="12.75" customHeight="1" s="324">
      <c r="A149" s="195" t="n"/>
      <c r="B149" s="195" t="n"/>
      <c r="C149" s="195" t="n"/>
      <c r="D149" s="195" t="n"/>
      <c r="E149" s="195" t="n"/>
      <c r="F149" s="195" t="n"/>
      <c r="G149" s="195" t="n"/>
      <c r="H149" s="195" t="n"/>
      <c r="I149" s="195" t="n"/>
      <c r="J149" s="195" t="n"/>
      <c r="K149" s="195" t="n"/>
      <c r="L149" s="195" t="n"/>
      <c r="M149" s="195" t="n"/>
      <c r="N149" s="195" t="n"/>
      <c r="O149" s="195" t="n"/>
      <c r="P149" s="195" t="n"/>
      <c r="Q149" s="195" t="n"/>
      <c r="R149" s="195" t="n"/>
      <c r="S149" s="195" t="n"/>
      <c r="T149" s="195" t="n"/>
      <c r="U149" s="195" t="n"/>
      <c r="V149" s="195" t="n"/>
      <c r="W149" s="195" t="n"/>
      <c r="X149" s="195" t="n"/>
      <c r="Y149" s="195" t="n"/>
      <c r="Z149" s="195" t="n"/>
    </row>
    <row r="150" ht="12.75" customHeight="1" s="324">
      <c r="A150" s="195" t="n"/>
      <c r="B150" s="195" t="n"/>
      <c r="C150" s="195" t="n"/>
      <c r="D150" s="195" t="n"/>
      <c r="E150" s="195" t="n"/>
      <c r="F150" s="195" t="n"/>
      <c r="G150" s="195" t="n"/>
      <c r="H150" s="195" t="n"/>
      <c r="I150" s="195" t="n"/>
      <c r="J150" s="195" t="n"/>
      <c r="K150" s="195" t="n"/>
      <c r="L150" s="195" t="n"/>
      <c r="M150" s="195" t="n"/>
      <c r="N150" s="195" t="n"/>
      <c r="O150" s="195" t="n"/>
      <c r="P150" s="195" t="n"/>
      <c r="Q150" s="195" t="n"/>
      <c r="R150" s="195" t="n"/>
      <c r="S150" s="195" t="n"/>
      <c r="T150" s="195" t="n"/>
      <c r="U150" s="195" t="n"/>
      <c r="V150" s="195" t="n"/>
      <c r="W150" s="195" t="n"/>
      <c r="X150" s="195" t="n"/>
      <c r="Y150" s="195" t="n"/>
      <c r="Z150" s="195" t="n"/>
    </row>
    <row r="151" ht="12.75" customHeight="1" s="324">
      <c r="A151" s="195" t="n"/>
      <c r="B151" s="195" t="n"/>
      <c r="C151" s="195" t="n"/>
      <c r="D151" s="195" t="n"/>
      <c r="E151" s="195" t="n"/>
      <c r="F151" s="195" t="n"/>
      <c r="G151" s="195" t="n"/>
      <c r="H151" s="195" t="n"/>
      <c r="I151" s="195" t="n"/>
      <c r="J151" s="195" t="n"/>
      <c r="K151" s="195" t="n"/>
      <c r="L151" s="195" t="n"/>
      <c r="M151" s="195" t="n"/>
      <c r="N151" s="195" t="n"/>
      <c r="O151" s="195" t="n"/>
      <c r="P151" s="195" t="n"/>
      <c r="Q151" s="195" t="n"/>
      <c r="R151" s="195" t="n"/>
      <c r="S151" s="195" t="n"/>
      <c r="T151" s="195" t="n"/>
      <c r="U151" s="195" t="n"/>
      <c r="V151" s="195" t="n"/>
      <c r="W151" s="195" t="n"/>
      <c r="X151" s="195" t="n"/>
      <c r="Y151" s="195" t="n"/>
      <c r="Z151" s="195" t="n"/>
    </row>
    <row r="152" ht="12.75" customHeight="1" s="324">
      <c r="A152" s="195" t="n"/>
      <c r="B152" s="195" t="n"/>
      <c r="C152" s="195" t="n"/>
      <c r="D152" s="195" t="n"/>
      <c r="E152" s="195" t="n"/>
      <c r="F152" s="195" t="n"/>
      <c r="G152" s="195" t="n"/>
      <c r="H152" s="195" t="n"/>
      <c r="I152" s="195" t="n"/>
      <c r="J152" s="195" t="n"/>
      <c r="K152" s="195" t="n"/>
      <c r="L152" s="195" t="n"/>
      <c r="M152" s="195" t="n"/>
      <c r="N152" s="195" t="n"/>
      <c r="O152" s="195" t="n"/>
      <c r="P152" s="195" t="n"/>
      <c r="Q152" s="195" t="n"/>
      <c r="R152" s="195" t="n"/>
      <c r="S152" s="195" t="n"/>
      <c r="T152" s="195" t="n"/>
      <c r="U152" s="195" t="n"/>
      <c r="V152" s="195" t="n"/>
      <c r="W152" s="195" t="n"/>
      <c r="X152" s="195" t="n"/>
      <c r="Y152" s="195" t="n"/>
      <c r="Z152" s="195" t="n"/>
    </row>
    <row r="153" ht="12.75" customHeight="1" s="324">
      <c r="A153" s="195" t="n"/>
      <c r="B153" s="195" t="n"/>
      <c r="C153" s="195" t="n"/>
      <c r="D153" s="195" t="n"/>
      <c r="E153" s="195" t="n"/>
      <c r="F153" s="195" t="n"/>
      <c r="G153" s="195" t="n"/>
      <c r="H153" s="195" t="n"/>
      <c r="I153" s="195" t="n"/>
      <c r="J153" s="195" t="n"/>
      <c r="K153" s="195" t="n"/>
      <c r="L153" s="195" t="n"/>
      <c r="M153" s="195" t="n"/>
      <c r="N153" s="195" t="n"/>
      <c r="O153" s="195" t="n"/>
      <c r="P153" s="195" t="n"/>
      <c r="Q153" s="195" t="n"/>
      <c r="R153" s="195" t="n"/>
      <c r="S153" s="195" t="n"/>
      <c r="T153" s="195" t="n"/>
      <c r="U153" s="195" t="n"/>
      <c r="V153" s="195" t="n"/>
      <c r="W153" s="195" t="n"/>
      <c r="X153" s="195" t="n"/>
      <c r="Y153" s="195" t="n"/>
      <c r="Z153" s="195" t="n"/>
    </row>
    <row r="154" ht="12.75" customHeight="1" s="324">
      <c r="A154" s="195" t="n"/>
      <c r="B154" s="195" t="n"/>
      <c r="C154" s="195" t="n"/>
      <c r="D154" s="195" t="n"/>
      <c r="E154" s="195" t="n"/>
      <c r="F154" s="195" t="n"/>
      <c r="G154" s="195" t="n"/>
      <c r="H154" s="195" t="n"/>
      <c r="I154" s="195" t="n"/>
      <c r="J154" s="195" t="n"/>
      <c r="K154" s="195" t="n"/>
      <c r="L154" s="195" t="n"/>
      <c r="M154" s="195" t="n"/>
      <c r="N154" s="195" t="n"/>
      <c r="O154" s="195" t="n"/>
      <c r="P154" s="195" t="n"/>
      <c r="Q154" s="195" t="n"/>
      <c r="R154" s="195" t="n"/>
      <c r="S154" s="195" t="n"/>
      <c r="T154" s="195" t="n"/>
      <c r="U154" s="195" t="n"/>
      <c r="V154" s="195" t="n"/>
      <c r="W154" s="195" t="n"/>
      <c r="X154" s="195" t="n"/>
      <c r="Y154" s="195" t="n"/>
      <c r="Z154" s="195" t="n"/>
    </row>
    <row r="155" ht="12.75" customHeight="1" s="324">
      <c r="A155" s="195" t="n"/>
      <c r="B155" s="195" t="n"/>
      <c r="C155" s="195" t="n"/>
      <c r="D155" s="195" t="n"/>
      <c r="E155" s="195" t="n"/>
      <c r="F155" s="195" t="n"/>
      <c r="G155" s="195" t="n"/>
      <c r="H155" s="195" t="n"/>
      <c r="I155" s="195" t="n"/>
      <c r="J155" s="195" t="n"/>
      <c r="K155" s="195" t="n"/>
      <c r="L155" s="195" t="n"/>
      <c r="M155" s="195" t="n"/>
      <c r="N155" s="195" t="n"/>
      <c r="O155" s="195" t="n"/>
      <c r="P155" s="195" t="n"/>
      <c r="Q155" s="195" t="n"/>
      <c r="R155" s="195" t="n"/>
      <c r="S155" s="195" t="n"/>
      <c r="T155" s="195" t="n"/>
      <c r="U155" s="195" t="n"/>
      <c r="V155" s="195" t="n"/>
      <c r="W155" s="195" t="n"/>
      <c r="X155" s="195" t="n"/>
      <c r="Y155" s="195" t="n"/>
      <c r="Z155" s="195" t="n"/>
    </row>
    <row r="156" ht="12.75" customHeight="1" s="324">
      <c r="A156" s="195" t="n"/>
      <c r="B156" s="195" t="n"/>
      <c r="C156" s="195" t="n"/>
      <c r="D156" s="195" t="n"/>
      <c r="E156" s="195" t="n"/>
      <c r="F156" s="195" t="n"/>
      <c r="G156" s="195" t="n"/>
      <c r="H156" s="195" t="n"/>
      <c r="I156" s="195" t="n"/>
      <c r="J156" s="195" t="n"/>
      <c r="K156" s="195" t="n"/>
      <c r="L156" s="195" t="n"/>
      <c r="M156" s="195" t="n"/>
      <c r="N156" s="195" t="n"/>
      <c r="O156" s="195" t="n"/>
      <c r="P156" s="195" t="n"/>
      <c r="Q156" s="195" t="n"/>
      <c r="R156" s="195" t="n"/>
      <c r="S156" s="195" t="n"/>
      <c r="T156" s="195" t="n"/>
      <c r="U156" s="195" t="n"/>
      <c r="V156" s="195" t="n"/>
      <c r="W156" s="195" t="n"/>
      <c r="X156" s="195" t="n"/>
      <c r="Y156" s="195" t="n"/>
      <c r="Z156" s="195" t="n"/>
    </row>
    <row r="157" ht="12.75" customHeight="1" s="324">
      <c r="A157" s="195" t="n"/>
      <c r="B157" s="195" t="n"/>
      <c r="C157" s="195" t="n"/>
      <c r="D157" s="195" t="n"/>
      <c r="E157" s="195" t="n"/>
      <c r="F157" s="195" t="n"/>
      <c r="G157" s="195" t="n"/>
      <c r="H157" s="195" t="n"/>
      <c r="I157" s="195" t="n"/>
      <c r="J157" s="195" t="n"/>
      <c r="K157" s="195" t="n"/>
      <c r="L157" s="195" t="n"/>
      <c r="M157" s="195" t="n"/>
      <c r="N157" s="195" t="n"/>
      <c r="O157" s="195" t="n"/>
      <c r="P157" s="195" t="n"/>
      <c r="Q157" s="195" t="n"/>
      <c r="R157" s="195" t="n"/>
      <c r="S157" s="195" t="n"/>
      <c r="T157" s="195" t="n"/>
      <c r="U157" s="195" t="n"/>
      <c r="V157" s="195" t="n"/>
      <c r="W157" s="195" t="n"/>
      <c r="X157" s="195" t="n"/>
      <c r="Y157" s="195" t="n"/>
      <c r="Z157" s="195" t="n"/>
    </row>
    <row r="158" ht="12.75" customHeight="1" s="324">
      <c r="A158" s="195" t="n"/>
      <c r="B158" s="195" t="n"/>
      <c r="C158" s="195" t="n"/>
      <c r="D158" s="195" t="n"/>
      <c r="E158" s="195" t="n"/>
      <c r="F158" s="195" t="n"/>
      <c r="G158" s="195" t="n"/>
      <c r="H158" s="195" t="n"/>
      <c r="I158" s="195" t="n"/>
      <c r="J158" s="195" t="n"/>
      <c r="K158" s="195" t="n"/>
      <c r="L158" s="195" t="n"/>
      <c r="M158" s="195" t="n"/>
      <c r="N158" s="195" t="n"/>
      <c r="O158" s="195" t="n"/>
      <c r="P158" s="195" t="n"/>
      <c r="Q158" s="195" t="n"/>
      <c r="R158" s="195" t="n"/>
      <c r="S158" s="195" t="n"/>
      <c r="T158" s="195" t="n"/>
      <c r="U158" s="195" t="n"/>
      <c r="V158" s="195" t="n"/>
      <c r="W158" s="195" t="n"/>
      <c r="X158" s="195" t="n"/>
      <c r="Y158" s="195" t="n"/>
      <c r="Z158" s="195" t="n"/>
    </row>
    <row r="159" ht="12.75" customHeight="1" s="324">
      <c r="A159" s="195" t="n"/>
      <c r="B159" s="195" t="n"/>
      <c r="C159" s="195" t="n"/>
      <c r="D159" s="195" t="n"/>
      <c r="E159" s="195" t="n"/>
      <c r="F159" s="195" t="n"/>
      <c r="G159" s="195" t="n"/>
      <c r="H159" s="195" t="n"/>
      <c r="I159" s="195" t="n"/>
      <c r="J159" s="195" t="n"/>
      <c r="K159" s="195" t="n"/>
      <c r="L159" s="195" t="n"/>
      <c r="M159" s="195" t="n"/>
      <c r="N159" s="195" t="n"/>
      <c r="O159" s="195" t="n"/>
      <c r="P159" s="195" t="n"/>
      <c r="Q159" s="195" t="n"/>
      <c r="R159" s="195" t="n"/>
      <c r="S159" s="195" t="n"/>
      <c r="T159" s="195" t="n"/>
      <c r="U159" s="195" t="n"/>
      <c r="V159" s="195" t="n"/>
      <c r="W159" s="195" t="n"/>
      <c r="X159" s="195" t="n"/>
      <c r="Y159" s="195" t="n"/>
      <c r="Z159" s="195" t="n"/>
    </row>
    <row r="160" ht="12.75" customHeight="1" s="324">
      <c r="A160" s="195" t="n"/>
      <c r="B160" s="195" t="n"/>
      <c r="C160" s="195" t="n"/>
      <c r="D160" s="195" t="n"/>
      <c r="E160" s="195" t="n"/>
      <c r="F160" s="195" t="n"/>
      <c r="G160" s="195" t="n"/>
      <c r="H160" s="195" t="n"/>
      <c r="I160" s="195" t="n"/>
      <c r="J160" s="195" t="n"/>
      <c r="K160" s="195" t="n"/>
      <c r="L160" s="195" t="n"/>
      <c r="M160" s="195" t="n"/>
      <c r="N160" s="195" t="n"/>
      <c r="O160" s="195" t="n"/>
      <c r="P160" s="195" t="n"/>
      <c r="Q160" s="195" t="n"/>
      <c r="R160" s="195" t="n"/>
      <c r="S160" s="195" t="n"/>
      <c r="T160" s="195" t="n"/>
      <c r="U160" s="195" t="n"/>
      <c r="V160" s="195" t="n"/>
      <c r="W160" s="195" t="n"/>
      <c r="X160" s="195" t="n"/>
      <c r="Y160" s="195" t="n"/>
      <c r="Z160" s="195" t="n"/>
    </row>
    <row r="161" ht="12.75" customHeight="1" s="324">
      <c r="A161" s="195" t="n"/>
      <c r="B161" s="195" t="n"/>
      <c r="C161" s="195" t="n"/>
      <c r="D161" s="195" t="n"/>
      <c r="E161" s="195" t="n"/>
      <c r="F161" s="195" t="n"/>
      <c r="G161" s="195" t="n"/>
      <c r="H161" s="195" t="n"/>
      <c r="I161" s="195" t="n"/>
      <c r="J161" s="195" t="n"/>
      <c r="K161" s="195" t="n"/>
      <c r="L161" s="195" t="n"/>
      <c r="M161" s="195" t="n"/>
      <c r="N161" s="195" t="n"/>
      <c r="O161" s="195" t="n"/>
      <c r="P161" s="195" t="n"/>
      <c r="Q161" s="195" t="n"/>
      <c r="R161" s="195" t="n"/>
      <c r="S161" s="195" t="n"/>
      <c r="T161" s="195" t="n"/>
      <c r="U161" s="195" t="n"/>
      <c r="V161" s="195" t="n"/>
      <c r="W161" s="195" t="n"/>
      <c r="X161" s="195" t="n"/>
      <c r="Y161" s="195" t="n"/>
      <c r="Z161" s="195" t="n"/>
    </row>
    <row r="162" ht="12.75" customHeight="1" s="324">
      <c r="A162" s="195" t="n"/>
      <c r="B162" s="195" t="n"/>
      <c r="C162" s="195" t="n"/>
      <c r="D162" s="195" t="n"/>
      <c r="E162" s="195" t="n"/>
      <c r="F162" s="195" t="n"/>
      <c r="G162" s="195" t="n"/>
      <c r="H162" s="195" t="n"/>
      <c r="I162" s="195" t="n"/>
      <c r="J162" s="195" t="n"/>
      <c r="K162" s="195" t="n"/>
      <c r="L162" s="195" t="n"/>
      <c r="M162" s="195" t="n"/>
      <c r="N162" s="195" t="n"/>
      <c r="O162" s="195" t="n"/>
      <c r="P162" s="195" t="n"/>
      <c r="Q162" s="195" t="n"/>
      <c r="R162" s="195" t="n"/>
      <c r="S162" s="195" t="n"/>
      <c r="T162" s="195" t="n"/>
      <c r="U162" s="195" t="n"/>
      <c r="V162" s="195" t="n"/>
      <c r="W162" s="195" t="n"/>
      <c r="X162" s="195" t="n"/>
      <c r="Y162" s="195" t="n"/>
      <c r="Z162" s="195" t="n"/>
    </row>
    <row r="163" ht="12.75" customHeight="1" s="324">
      <c r="A163" s="195" t="n"/>
      <c r="B163" s="195" t="n"/>
      <c r="C163" s="195" t="n"/>
      <c r="D163" s="195" t="n"/>
      <c r="E163" s="195" t="n"/>
      <c r="F163" s="195" t="n"/>
      <c r="G163" s="195" t="n"/>
      <c r="H163" s="195" t="n"/>
      <c r="I163" s="195" t="n"/>
      <c r="J163" s="195" t="n"/>
      <c r="K163" s="195" t="n"/>
      <c r="L163" s="195" t="n"/>
      <c r="M163" s="195" t="n"/>
      <c r="N163" s="195" t="n"/>
      <c r="O163" s="195" t="n"/>
      <c r="P163" s="195" t="n"/>
      <c r="Q163" s="195" t="n"/>
      <c r="R163" s="195" t="n"/>
      <c r="S163" s="195" t="n"/>
      <c r="T163" s="195" t="n"/>
      <c r="U163" s="195" t="n"/>
      <c r="V163" s="195" t="n"/>
      <c r="W163" s="195" t="n"/>
      <c r="X163" s="195" t="n"/>
      <c r="Y163" s="195" t="n"/>
      <c r="Z163" s="195" t="n"/>
    </row>
    <row r="164" ht="12.75" customHeight="1" s="324">
      <c r="A164" s="195" t="n"/>
      <c r="B164" s="195" t="n"/>
      <c r="C164" s="195" t="n"/>
      <c r="D164" s="195" t="n"/>
      <c r="E164" s="195" t="n"/>
      <c r="F164" s="195" t="n"/>
      <c r="G164" s="195" t="n"/>
      <c r="H164" s="195" t="n"/>
      <c r="I164" s="195" t="n"/>
      <c r="J164" s="195" t="n"/>
      <c r="K164" s="195" t="n"/>
      <c r="L164" s="195" t="n"/>
      <c r="M164" s="195" t="n"/>
      <c r="N164" s="195" t="n"/>
      <c r="O164" s="195" t="n"/>
      <c r="P164" s="195" t="n"/>
      <c r="Q164" s="195" t="n"/>
      <c r="R164" s="195" t="n"/>
      <c r="S164" s="195" t="n"/>
      <c r="T164" s="195" t="n"/>
      <c r="U164" s="195" t="n"/>
      <c r="V164" s="195" t="n"/>
      <c r="W164" s="195" t="n"/>
      <c r="X164" s="195" t="n"/>
      <c r="Y164" s="195" t="n"/>
      <c r="Z164" s="195" t="n"/>
    </row>
    <row r="165" ht="12.75" customHeight="1" s="324">
      <c r="A165" s="195" t="n"/>
      <c r="B165" s="195" t="n"/>
      <c r="C165" s="195" t="n"/>
      <c r="D165" s="195" t="n"/>
      <c r="E165" s="195" t="n"/>
      <c r="F165" s="195" t="n"/>
      <c r="G165" s="195" t="n"/>
      <c r="H165" s="195" t="n"/>
      <c r="I165" s="195" t="n"/>
      <c r="J165" s="195" t="n"/>
      <c r="K165" s="195" t="n"/>
      <c r="L165" s="195" t="n"/>
      <c r="M165" s="195" t="n"/>
      <c r="N165" s="195" t="n"/>
      <c r="O165" s="195" t="n"/>
      <c r="P165" s="195" t="n"/>
      <c r="Q165" s="195" t="n"/>
      <c r="R165" s="195" t="n"/>
      <c r="S165" s="195" t="n"/>
      <c r="T165" s="195" t="n"/>
      <c r="U165" s="195" t="n"/>
      <c r="V165" s="195" t="n"/>
      <c r="W165" s="195" t="n"/>
      <c r="X165" s="195" t="n"/>
      <c r="Y165" s="195" t="n"/>
      <c r="Z165" s="195" t="n"/>
    </row>
    <row r="166" ht="12.75" customHeight="1" s="324">
      <c r="A166" s="195" t="n"/>
      <c r="B166" s="195" t="n"/>
      <c r="C166" s="195" t="n"/>
      <c r="D166" s="195" t="n"/>
      <c r="E166" s="195" t="n"/>
      <c r="F166" s="195" t="n"/>
      <c r="G166" s="195" t="n"/>
      <c r="H166" s="195" t="n"/>
      <c r="I166" s="195" t="n"/>
      <c r="J166" s="195" t="n"/>
      <c r="K166" s="195" t="n"/>
      <c r="L166" s="195" t="n"/>
      <c r="M166" s="195" t="n"/>
      <c r="N166" s="195" t="n"/>
      <c r="O166" s="195" t="n"/>
      <c r="P166" s="195" t="n"/>
      <c r="Q166" s="195" t="n"/>
      <c r="R166" s="195" t="n"/>
      <c r="S166" s="195" t="n"/>
      <c r="T166" s="195" t="n"/>
      <c r="U166" s="195" t="n"/>
      <c r="V166" s="195" t="n"/>
      <c r="W166" s="195" t="n"/>
      <c r="X166" s="195" t="n"/>
      <c r="Y166" s="195" t="n"/>
      <c r="Z166" s="195" t="n"/>
    </row>
    <row r="167" ht="12.75" customHeight="1" s="324">
      <c r="A167" s="195" t="n"/>
      <c r="B167" s="195" t="n"/>
      <c r="C167" s="195" t="n"/>
      <c r="D167" s="195" t="n"/>
      <c r="E167" s="195" t="n"/>
      <c r="F167" s="195" t="n"/>
      <c r="G167" s="195" t="n"/>
      <c r="H167" s="195" t="n"/>
      <c r="I167" s="195" t="n"/>
      <c r="J167" s="195" t="n"/>
      <c r="K167" s="195" t="n"/>
      <c r="L167" s="195" t="n"/>
      <c r="M167" s="195" t="n"/>
      <c r="N167" s="195" t="n"/>
      <c r="O167" s="195" t="n"/>
      <c r="P167" s="195" t="n"/>
      <c r="Q167" s="195" t="n"/>
      <c r="R167" s="195" t="n"/>
      <c r="S167" s="195" t="n"/>
      <c r="T167" s="195" t="n"/>
      <c r="U167" s="195" t="n"/>
      <c r="V167" s="195" t="n"/>
      <c r="W167" s="195" t="n"/>
      <c r="X167" s="195" t="n"/>
      <c r="Y167" s="195" t="n"/>
      <c r="Z167" s="195" t="n"/>
    </row>
    <row r="168" ht="12.75" customHeight="1" s="324">
      <c r="A168" s="195" t="n"/>
      <c r="B168" s="195" t="n"/>
      <c r="C168" s="195" t="n"/>
      <c r="D168" s="195" t="n"/>
      <c r="E168" s="195" t="n"/>
      <c r="F168" s="195" t="n"/>
      <c r="G168" s="195" t="n"/>
      <c r="H168" s="195" t="n"/>
      <c r="I168" s="195" t="n"/>
      <c r="J168" s="195" t="n"/>
      <c r="K168" s="195" t="n"/>
      <c r="L168" s="195" t="n"/>
      <c r="M168" s="195" t="n"/>
      <c r="N168" s="195" t="n"/>
      <c r="O168" s="195" t="n"/>
      <c r="P168" s="195" t="n"/>
      <c r="Q168" s="195" t="n"/>
      <c r="R168" s="195" t="n"/>
      <c r="S168" s="195" t="n"/>
      <c r="T168" s="195" t="n"/>
      <c r="U168" s="195" t="n"/>
      <c r="V168" s="195" t="n"/>
      <c r="W168" s="195" t="n"/>
      <c r="X168" s="195" t="n"/>
      <c r="Y168" s="195" t="n"/>
      <c r="Z168" s="195" t="n"/>
    </row>
    <row r="169" ht="12.75" customHeight="1" s="324">
      <c r="A169" s="195" t="n"/>
      <c r="B169" s="195" t="n"/>
      <c r="C169" s="195" t="n"/>
      <c r="D169" s="195" t="n"/>
      <c r="E169" s="195" t="n"/>
      <c r="F169" s="195" t="n"/>
      <c r="G169" s="195" t="n"/>
      <c r="H169" s="195" t="n"/>
      <c r="I169" s="195" t="n"/>
      <c r="J169" s="195" t="n"/>
      <c r="K169" s="195" t="n"/>
      <c r="L169" s="195" t="n"/>
      <c r="M169" s="195" t="n"/>
      <c r="N169" s="195" t="n"/>
      <c r="O169" s="195" t="n"/>
      <c r="P169" s="195" t="n"/>
      <c r="Q169" s="195" t="n"/>
      <c r="R169" s="195" t="n"/>
      <c r="S169" s="195" t="n"/>
      <c r="T169" s="195" t="n"/>
      <c r="U169" s="195" t="n"/>
      <c r="V169" s="195" t="n"/>
      <c r="W169" s="195" t="n"/>
      <c r="X169" s="195" t="n"/>
      <c r="Y169" s="195" t="n"/>
      <c r="Z169" s="195" t="n"/>
    </row>
    <row r="170" ht="12.75" customHeight="1" s="324">
      <c r="A170" s="195" t="n"/>
      <c r="B170" s="195" t="n"/>
      <c r="C170" s="195" t="n"/>
      <c r="D170" s="195" t="n"/>
      <c r="E170" s="195" t="n"/>
      <c r="F170" s="195" t="n"/>
      <c r="G170" s="195" t="n"/>
      <c r="H170" s="195" t="n"/>
      <c r="I170" s="195" t="n"/>
      <c r="J170" s="195" t="n"/>
      <c r="K170" s="195" t="n"/>
      <c r="L170" s="195" t="n"/>
      <c r="M170" s="195" t="n"/>
      <c r="N170" s="195" t="n"/>
      <c r="O170" s="195" t="n"/>
      <c r="P170" s="195" t="n"/>
      <c r="Q170" s="195" t="n"/>
      <c r="R170" s="195" t="n"/>
      <c r="S170" s="195" t="n"/>
      <c r="T170" s="195" t="n"/>
      <c r="U170" s="195" t="n"/>
      <c r="V170" s="195" t="n"/>
      <c r="W170" s="195" t="n"/>
      <c r="X170" s="195" t="n"/>
      <c r="Y170" s="195" t="n"/>
      <c r="Z170" s="195" t="n"/>
    </row>
    <row r="171" ht="12.75" customHeight="1" s="324">
      <c r="A171" s="195" t="n"/>
      <c r="B171" s="195" t="n"/>
      <c r="C171" s="195" t="n"/>
      <c r="D171" s="195" t="n"/>
      <c r="E171" s="195" t="n"/>
      <c r="F171" s="195" t="n"/>
      <c r="G171" s="195" t="n"/>
      <c r="H171" s="195" t="n"/>
      <c r="I171" s="195" t="n"/>
      <c r="J171" s="195" t="n"/>
      <c r="K171" s="195" t="n"/>
      <c r="L171" s="195" t="n"/>
      <c r="M171" s="195" t="n"/>
      <c r="N171" s="195" t="n"/>
      <c r="O171" s="195" t="n"/>
      <c r="P171" s="195" t="n"/>
      <c r="Q171" s="195" t="n"/>
      <c r="R171" s="195" t="n"/>
      <c r="S171" s="195" t="n"/>
      <c r="T171" s="195" t="n"/>
      <c r="U171" s="195" t="n"/>
      <c r="V171" s="195" t="n"/>
      <c r="W171" s="195" t="n"/>
      <c r="X171" s="195" t="n"/>
      <c r="Y171" s="195" t="n"/>
      <c r="Z171" s="195" t="n"/>
    </row>
    <row r="172" ht="12.75" customHeight="1" s="324">
      <c r="A172" s="195" t="n"/>
      <c r="B172" s="195" t="n"/>
      <c r="C172" s="195" t="n"/>
      <c r="D172" s="195" t="n"/>
      <c r="E172" s="195" t="n"/>
      <c r="F172" s="195" t="n"/>
      <c r="G172" s="195" t="n"/>
      <c r="H172" s="195" t="n"/>
      <c r="I172" s="195" t="n"/>
      <c r="J172" s="195" t="n"/>
      <c r="K172" s="195" t="n"/>
      <c r="L172" s="195" t="n"/>
      <c r="M172" s="195" t="n"/>
      <c r="N172" s="195" t="n"/>
      <c r="O172" s="195" t="n"/>
      <c r="P172" s="195" t="n"/>
      <c r="Q172" s="195" t="n"/>
      <c r="R172" s="195" t="n"/>
      <c r="S172" s="195" t="n"/>
      <c r="T172" s="195" t="n"/>
      <c r="U172" s="195" t="n"/>
      <c r="V172" s="195" t="n"/>
      <c r="W172" s="195" t="n"/>
      <c r="X172" s="195" t="n"/>
      <c r="Y172" s="195" t="n"/>
      <c r="Z172" s="195" t="n"/>
    </row>
    <row r="173" ht="12.75" customHeight="1" s="324">
      <c r="A173" s="195" t="n"/>
      <c r="B173" s="195" t="n"/>
      <c r="C173" s="195" t="n"/>
      <c r="D173" s="195" t="n"/>
      <c r="E173" s="195" t="n"/>
      <c r="F173" s="195" t="n"/>
      <c r="G173" s="195" t="n"/>
      <c r="H173" s="195" t="n"/>
      <c r="I173" s="195" t="n"/>
      <c r="J173" s="195" t="n"/>
      <c r="K173" s="195" t="n"/>
      <c r="L173" s="195" t="n"/>
      <c r="M173" s="195" t="n"/>
      <c r="N173" s="195" t="n"/>
      <c r="O173" s="195" t="n"/>
      <c r="P173" s="195" t="n"/>
      <c r="Q173" s="195" t="n"/>
      <c r="R173" s="195" t="n"/>
      <c r="S173" s="195" t="n"/>
      <c r="T173" s="195" t="n"/>
      <c r="U173" s="195" t="n"/>
      <c r="V173" s="195" t="n"/>
      <c r="W173" s="195" t="n"/>
      <c r="X173" s="195" t="n"/>
      <c r="Y173" s="195" t="n"/>
      <c r="Z173" s="195" t="n"/>
    </row>
    <row r="174" ht="12.75" customHeight="1" s="324">
      <c r="A174" s="195" t="n"/>
      <c r="B174" s="195" t="n"/>
      <c r="C174" s="195" t="n"/>
      <c r="D174" s="195" t="n"/>
      <c r="E174" s="195" t="n"/>
      <c r="F174" s="195" t="n"/>
      <c r="G174" s="195" t="n"/>
      <c r="H174" s="195" t="n"/>
      <c r="I174" s="195" t="n"/>
      <c r="J174" s="195" t="n"/>
      <c r="K174" s="195" t="n"/>
      <c r="L174" s="195" t="n"/>
      <c r="M174" s="195" t="n"/>
      <c r="N174" s="195" t="n"/>
      <c r="O174" s="195" t="n"/>
      <c r="P174" s="195" t="n"/>
      <c r="Q174" s="195" t="n"/>
      <c r="R174" s="195" t="n"/>
      <c r="S174" s="195" t="n"/>
      <c r="T174" s="195" t="n"/>
      <c r="U174" s="195" t="n"/>
      <c r="V174" s="195" t="n"/>
      <c r="W174" s="195" t="n"/>
      <c r="X174" s="195" t="n"/>
      <c r="Y174" s="195" t="n"/>
      <c r="Z174" s="195" t="n"/>
    </row>
    <row r="175" ht="12.75" customHeight="1" s="324">
      <c r="A175" s="195" t="n"/>
      <c r="B175" s="195" t="n"/>
      <c r="C175" s="195" t="n"/>
      <c r="D175" s="195" t="n"/>
      <c r="E175" s="195" t="n"/>
      <c r="F175" s="195" t="n"/>
      <c r="G175" s="195" t="n"/>
      <c r="H175" s="195" t="n"/>
      <c r="I175" s="195" t="n"/>
      <c r="J175" s="195" t="n"/>
      <c r="K175" s="195" t="n"/>
      <c r="L175" s="195" t="n"/>
      <c r="M175" s="195" t="n"/>
      <c r="N175" s="195" t="n"/>
      <c r="O175" s="195" t="n"/>
      <c r="P175" s="195" t="n"/>
      <c r="Q175" s="195" t="n"/>
      <c r="R175" s="195" t="n"/>
      <c r="S175" s="195" t="n"/>
      <c r="T175" s="195" t="n"/>
      <c r="U175" s="195" t="n"/>
      <c r="V175" s="195" t="n"/>
      <c r="W175" s="195" t="n"/>
      <c r="X175" s="195" t="n"/>
      <c r="Y175" s="195" t="n"/>
      <c r="Z175" s="195" t="n"/>
    </row>
    <row r="176" ht="12.75" customHeight="1" s="324">
      <c r="A176" s="195" t="n"/>
      <c r="B176" s="195" t="n"/>
      <c r="C176" s="195" t="n"/>
      <c r="D176" s="195" t="n"/>
      <c r="E176" s="195" t="n"/>
      <c r="F176" s="195" t="n"/>
      <c r="G176" s="195" t="n"/>
      <c r="H176" s="195" t="n"/>
      <c r="I176" s="195" t="n"/>
      <c r="J176" s="195" t="n"/>
      <c r="K176" s="195" t="n"/>
      <c r="L176" s="195" t="n"/>
      <c r="M176" s="195" t="n"/>
      <c r="N176" s="195" t="n"/>
      <c r="O176" s="195" t="n"/>
      <c r="P176" s="195" t="n"/>
      <c r="Q176" s="195" t="n"/>
      <c r="R176" s="195" t="n"/>
      <c r="S176" s="195" t="n"/>
      <c r="T176" s="195" t="n"/>
      <c r="U176" s="195" t="n"/>
      <c r="V176" s="195" t="n"/>
      <c r="W176" s="195" t="n"/>
      <c r="X176" s="195" t="n"/>
      <c r="Y176" s="195" t="n"/>
      <c r="Z176" s="195" t="n"/>
    </row>
    <row r="177" ht="12.75" customHeight="1" s="324">
      <c r="A177" s="195" t="n"/>
      <c r="B177" s="195" t="n"/>
      <c r="C177" s="195" t="n"/>
      <c r="D177" s="195" t="n"/>
      <c r="E177" s="195" t="n"/>
      <c r="F177" s="195" t="n"/>
      <c r="G177" s="195" t="n"/>
      <c r="H177" s="195" t="n"/>
      <c r="I177" s="195" t="n"/>
      <c r="J177" s="195" t="n"/>
      <c r="K177" s="195" t="n"/>
      <c r="L177" s="195" t="n"/>
      <c r="M177" s="195" t="n"/>
      <c r="N177" s="195" t="n"/>
      <c r="O177" s="195" t="n"/>
      <c r="P177" s="195" t="n"/>
      <c r="Q177" s="195" t="n"/>
      <c r="R177" s="195" t="n"/>
      <c r="S177" s="195" t="n"/>
      <c r="T177" s="195" t="n"/>
      <c r="U177" s="195" t="n"/>
      <c r="V177" s="195" t="n"/>
      <c r="W177" s="195" t="n"/>
      <c r="X177" s="195" t="n"/>
      <c r="Y177" s="195" t="n"/>
      <c r="Z177" s="195" t="n"/>
    </row>
    <row r="178" ht="12.75" customHeight="1" s="324">
      <c r="A178" s="195" t="n"/>
      <c r="B178" s="195" t="n"/>
      <c r="C178" s="195" t="n"/>
      <c r="D178" s="195" t="n"/>
      <c r="E178" s="195" t="n"/>
      <c r="F178" s="195" t="n"/>
      <c r="G178" s="195" t="n"/>
      <c r="H178" s="195" t="n"/>
      <c r="I178" s="195" t="n"/>
      <c r="J178" s="195" t="n"/>
      <c r="K178" s="195" t="n"/>
      <c r="L178" s="195" t="n"/>
      <c r="M178" s="195" t="n"/>
      <c r="N178" s="195" t="n"/>
      <c r="O178" s="195" t="n"/>
      <c r="P178" s="195" t="n"/>
      <c r="Q178" s="195" t="n"/>
      <c r="R178" s="195" t="n"/>
      <c r="S178" s="195" t="n"/>
      <c r="T178" s="195" t="n"/>
      <c r="U178" s="195" t="n"/>
      <c r="V178" s="195" t="n"/>
      <c r="W178" s="195" t="n"/>
      <c r="X178" s="195" t="n"/>
      <c r="Y178" s="195" t="n"/>
      <c r="Z178" s="195" t="n"/>
    </row>
    <row r="179" ht="12.75" customHeight="1" s="324">
      <c r="A179" s="195" t="n"/>
      <c r="B179" s="195" t="n"/>
      <c r="C179" s="195" t="n"/>
      <c r="D179" s="195" t="n"/>
      <c r="E179" s="195" t="n"/>
      <c r="F179" s="195" t="n"/>
      <c r="G179" s="195" t="n"/>
      <c r="H179" s="195" t="n"/>
      <c r="I179" s="195" t="n"/>
      <c r="J179" s="195" t="n"/>
      <c r="K179" s="195" t="n"/>
      <c r="L179" s="195" t="n"/>
      <c r="M179" s="195" t="n"/>
      <c r="N179" s="195" t="n"/>
      <c r="O179" s="195" t="n"/>
      <c r="P179" s="195" t="n"/>
      <c r="Q179" s="195" t="n"/>
      <c r="R179" s="195" t="n"/>
      <c r="S179" s="195" t="n"/>
      <c r="T179" s="195" t="n"/>
      <c r="U179" s="195" t="n"/>
      <c r="V179" s="195" t="n"/>
      <c r="W179" s="195" t="n"/>
      <c r="X179" s="195" t="n"/>
      <c r="Y179" s="195" t="n"/>
      <c r="Z179" s="195" t="n"/>
    </row>
    <row r="180" ht="12.75" customHeight="1" s="324">
      <c r="A180" s="195" t="n"/>
      <c r="B180" s="195" t="n"/>
      <c r="C180" s="195" t="n"/>
      <c r="D180" s="195" t="n"/>
      <c r="E180" s="195" t="n"/>
      <c r="F180" s="195" t="n"/>
      <c r="G180" s="195" t="n"/>
      <c r="H180" s="195" t="n"/>
      <c r="I180" s="195" t="n"/>
      <c r="J180" s="195" t="n"/>
      <c r="K180" s="195" t="n"/>
      <c r="L180" s="195" t="n"/>
      <c r="M180" s="195" t="n"/>
      <c r="N180" s="195" t="n"/>
      <c r="O180" s="195" t="n"/>
      <c r="P180" s="195" t="n"/>
      <c r="Q180" s="195" t="n"/>
      <c r="R180" s="195" t="n"/>
      <c r="S180" s="195" t="n"/>
      <c r="T180" s="195" t="n"/>
      <c r="U180" s="195" t="n"/>
      <c r="V180" s="195" t="n"/>
      <c r="W180" s="195" t="n"/>
      <c r="X180" s="195" t="n"/>
      <c r="Y180" s="195" t="n"/>
      <c r="Z180" s="195" t="n"/>
    </row>
    <row r="181" ht="12.75" customHeight="1" s="324">
      <c r="A181" s="195" t="n"/>
      <c r="B181" s="195" t="n"/>
      <c r="C181" s="195" t="n"/>
      <c r="D181" s="195" t="n"/>
      <c r="E181" s="195" t="n"/>
      <c r="F181" s="195" t="n"/>
      <c r="G181" s="195" t="n"/>
      <c r="H181" s="195" t="n"/>
      <c r="I181" s="195" t="n"/>
      <c r="J181" s="195" t="n"/>
      <c r="K181" s="195" t="n"/>
      <c r="L181" s="195" t="n"/>
      <c r="M181" s="195" t="n"/>
      <c r="N181" s="195" t="n"/>
      <c r="O181" s="195" t="n"/>
      <c r="P181" s="195" t="n"/>
      <c r="Q181" s="195" t="n"/>
      <c r="R181" s="195" t="n"/>
      <c r="S181" s="195" t="n"/>
      <c r="T181" s="195" t="n"/>
      <c r="U181" s="195" t="n"/>
      <c r="V181" s="195" t="n"/>
      <c r="W181" s="195" t="n"/>
      <c r="X181" s="195" t="n"/>
      <c r="Y181" s="195" t="n"/>
      <c r="Z181" s="195" t="n"/>
    </row>
    <row r="182" ht="12.75" customHeight="1" s="324">
      <c r="A182" s="195" t="n"/>
      <c r="B182" s="195" t="n"/>
      <c r="C182" s="195" t="n"/>
      <c r="D182" s="195" t="n"/>
      <c r="E182" s="195" t="n"/>
      <c r="F182" s="195" t="n"/>
      <c r="G182" s="195" t="n"/>
      <c r="H182" s="195" t="n"/>
      <c r="I182" s="195" t="n"/>
      <c r="J182" s="195" t="n"/>
      <c r="K182" s="195" t="n"/>
      <c r="L182" s="195" t="n"/>
      <c r="M182" s="195" t="n"/>
      <c r="N182" s="195" t="n"/>
      <c r="O182" s="195" t="n"/>
      <c r="P182" s="195" t="n"/>
      <c r="Q182" s="195" t="n"/>
      <c r="R182" s="195" t="n"/>
      <c r="S182" s="195" t="n"/>
      <c r="T182" s="195" t="n"/>
      <c r="U182" s="195" t="n"/>
      <c r="V182" s="195" t="n"/>
      <c r="W182" s="195" t="n"/>
      <c r="X182" s="195" t="n"/>
      <c r="Y182" s="195" t="n"/>
      <c r="Z182" s="195" t="n"/>
    </row>
    <row r="183" ht="12.75" customHeight="1" s="324">
      <c r="A183" s="195" t="n"/>
      <c r="B183" s="195" t="n"/>
      <c r="C183" s="195" t="n"/>
      <c r="D183" s="195" t="n"/>
      <c r="E183" s="195" t="n"/>
      <c r="F183" s="195" t="n"/>
      <c r="G183" s="195" t="n"/>
      <c r="H183" s="195" t="n"/>
      <c r="I183" s="195" t="n"/>
      <c r="J183" s="195" t="n"/>
      <c r="K183" s="195" t="n"/>
      <c r="L183" s="195" t="n"/>
      <c r="M183" s="195" t="n"/>
      <c r="N183" s="195" t="n"/>
      <c r="O183" s="195" t="n"/>
      <c r="P183" s="195" t="n"/>
      <c r="Q183" s="195" t="n"/>
      <c r="R183" s="195" t="n"/>
      <c r="S183" s="195" t="n"/>
      <c r="T183" s="195" t="n"/>
      <c r="U183" s="195" t="n"/>
      <c r="V183" s="195" t="n"/>
      <c r="W183" s="195" t="n"/>
      <c r="X183" s="195" t="n"/>
      <c r="Y183" s="195" t="n"/>
      <c r="Z183" s="195" t="n"/>
    </row>
    <row r="184" ht="12.75" customHeight="1" s="324">
      <c r="A184" s="195" t="n"/>
      <c r="B184" s="195" t="n"/>
      <c r="C184" s="195" t="n"/>
      <c r="D184" s="195" t="n"/>
      <c r="E184" s="195" t="n"/>
      <c r="F184" s="195" t="n"/>
      <c r="G184" s="195" t="n"/>
      <c r="H184" s="195" t="n"/>
      <c r="I184" s="195" t="n"/>
      <c r="J184" s="195" t="n"/>
      <c r="K184" s="195" t="n"/>
      <c r="L184" s="195" t="n"/>
      <c r="M184" s="195" t="n"/>
      <c r="N184" s="195" t="n"/>
      <c r="O184" s="195" t="n"/>
      <c r="P184" s="195" t="n"/>
      <c r="Q184" s="195" t="n"/>
      <c r="R184" s="195" t="n"/>
      <c r="S184" s="195" t="n"/>
      <c r="T184" s="195" t="n"/>
      <c r="U184" s="195" t="n"/>
      <c r="V184" s="195" t="n"/>
      <c r="W184" s="195" t="n"/>
      <c r="X184" s="195" t="n"/>
      <c r="Y184" s="195" t="n"/>
      <c r="Z184" s="195" t="n"/>
    </row>
    <row r="185" ht="12.75" customHeight="1" s="324">
      <c r="A185" s="195" t="n"/>
      <c r="B185" s="195" t="n"/>
      <c r="C185" s="195" t="n"/>
      <c r="D185" s="195" t="n"/>
      <c r="E185" s="195" t="n"/>
      <c r="F185" s="195" t="n"/>
      <c r="G185" s="195" t="n"/>
      <c r="H185" s="195" t="n"/>
      <c r="I185" s="195" t="n"/>
      <c r="J185" s="195" t="n"/>
      <c r="K185" s="195" t="n"/>
      <c r="L185" s="195" t="n"/>
      <c r="M185" s="195" t="n"/>
      <c r="N185" s="195" t="n"/>
      <c r="O185" s="195" t="n"/>
      <c r="P185" s="195" t="n"/>
      <c r="Q185" s="195" t="n"/>
      <c r="R185" s="195" t="n"/>
      <c r="S185" s="195" t="n"/>
      <c r="T185" s="195" t="n"/>
      <c r="U185" s="195" t="n"/>
      <c r="V185" s="195" t="n"/>
      <c r="W185" s="195" t="n"/>
      <c r="X185" s="195" t="n"/>
      <c r="Y185" s="195" t="n"/>
      <c r="Z185" s="195" t="n"/>
    </row>
    <row r="186" ht="12.75" customHeight="1" s="324">
      <c r="A186" s="195" t="n"/>
      <c r="B186" s="195" t="n"/>
      <c r="C186" s="195" t="n"/>
      <c r="D186" s="195" t="n"/>
      <c r="E186" s="195" t="n"/>
      <c r="F186" s="195" t="n"/>
      <c r="G186" s="195" t="n"/>
      <c r="H186" s="195" t="n"/>
      <c r="I186" s="195" t="n"/>
      <c r="J186" s="195" t="n"/>
      <c r="K186" s="195" t="n"/>
      <c r="L186" s="195" t="n"/>
      <c r="M186" s="195" t="n"/>
      <c r="N186" s="195" t="n"/>
      <c r="O186" s="195" t="n"/>
      <c r="P186" s="195" t="n"/>
      <c r="Q186" s="195" t="n"/>
      <c r="R186" s="195" t="n"/>
      <c r="S186" s="195" t="n"/>
      <c r="T186" s="195" t="n"/>
      <c r="U186" s="195" t="n"/>
      <c r="V186" s="195" t="n"/>
      <c r="W186" s="195" t="n"/>
      <c r="X186" s="195" t="n"/>
      <c r="Y186" s="195" t="n"/>
      <c r="Z186" s="195" t="n"/>
    </row>
    <row r="187" ht="12.75" customHeight="1" s="324">
      <c r="A187" s="195" t="n"/>
      <c r="B187" s="195" t="n"/>
      <c r="C187" s="195" t="n"/>
      <c r="D187" s="195" t="n"/>
      <c r="E187" s="195" t="n"/>
      <c r="F187" s="195" t="n"/>
      <c r="G187" s="195" t="n"/>
      <c r="H187" s="195" t="n"/>
      <c r="I187" s="195" t="n"/>
      <c r="J187" s="195" t="n"/>
      <c r="K187" s="195" t="n"/>
      <c r="L187" s="195" t="n"/>
      <c r="M187" s="195" t="n"/>
      <c r="N187" s="195" t="n"/>
      <c r="O187" s="195" t="n"/>
      <c r="P187" s="195" t="n"/>
      <c r="Q187" s="195" t="n"/>
      <c r="R187" s="195" t="n"/>
      <c r="S187" s="195" t="n"/>
      <c r="T187" s="195" t="n"/>
      <c r="U187" s="195" t="n"/>
      <c r="V187" s="195" t="n"/>
      <c r="W187" s="195" t="n"/>
      <c r="X187" s="195" t="n"/>
      <c r="Y187" s="195" t="n"/>
      <c r="Z187" s="195" t="n"/>
    </row>
    <row r="188" ht="12.75" customHeight="1" s="324">
      <c r="A188" s="195" t="n"/>
      <c r="B188" s="195" t="n"/>
      <c r="C188" s="195" t="n"/>
      <c r="D188" s="195" t="n"/>
      <c r="E188" s="195" t="n"/>
      <c r="F188" s="195" t="n"/>
      <c r="G188" s="195" t="n"/>
      <c r="H188" s="195" t="n"/>
      <c r="I188" s="195" t="n"/>
      <c r="J188" s="195" t="n"/>
      <c r="K188" s="195" t="n"/>
      <c r="L188" s="195" t="n"/>
      <c r="M188" s="195" t="n"/>
      <c r="N188" s="195" t="n"/>
      <c r="O188" s="195" t="n"/>
      <c r="P188" s="195" t="n"/>
      <c r="Q188" s="195" t="n"/>
      <c r="R188" s="195" t="n"/>
      <c r="S188" s="195" t="n"/>
      <c r="T188" s="195" t="n"/>
      <c r="U188" s="195" t="n"/>
      <c r="V188" s="195" t="n"/>
      <c r="W188" s="195" t="n"/>
      <c r="X188" s="195" t="n"/>
      <c r="Y188" s="195" t="n"/>
      <c r="Z188" s="195" t="n"/>
    </row>
    <row r="189" ht="12.75" customHeight="1" s="324">
      <c r="A189" s="195" t="n"/>
      <c r="B189" s="195" t="n"/>
      <c r="C189" s="195" t="n"/>
      <c r="D189" s="195" t="n"/>
      <c r="E189" s="195" t="n"/>
      <c r="F189" s="195" t="n"/>
      <c r="G189" s="195" t="n"/>
      <c r="H189" s="195" t="n"/>
      <c r="I189" s="195" t="n"/>
      <c r="J189" s="195" t="n"/>
      <c r="K189" s="195" t="n"/>
      <c r="L189" s="195" t="n"/>
      <c r="M189" s="195" t="n"/>
      <c r="N189" s="195" t="n"/>
      <c r="O189" s="195" t="n"/>
      <c r="P189" s="195" t="n"/>
      <c r="Q189" s="195" t="n"/>
      <c r="R189" s="195" t="n"/>
      <c r="S189" s="195" t="n"/>
      <c r="T189" s="195" t="n"/>
      <c r="U189" s="195" t="n"/>
      <c r="V189" s="195" t="n"/>
      <c r="W189" s="195" t="n"/>
      <c r="X189" s="195" t="n"/>
      <c r="Y189" s="195" t="n"/>
      <c r="Z189" s="195" t="n"/>
    </row>
    <row r="190" ht="12.75" customHeight="1" s="324">
      <c r="A190" s="195" t="n"/>
      <c r="B190" s="195" t="n"/>
      <c r="C190" s="195" t="n"/>
      <c r="D190" s="195" t="n"/>
      <c r="E190" s="195" t="n"/>
      <c r="F190" s="195" t="n"/>
      <c r="G190" s="195" t="n"/>
      <c r="H190" s="195" t="n"/>
      <c r="I190" s="195" t="n"/>
      <c r="J190" s="195" t="n"/>
      <c r="K190" s="195" t="n"/>
      <c r="L190" s="195" t="n"/>
      <c r="M190" s="195" t="n"/>
      <c r="N190" s="195" t="n"/>
      <c r="O190" s="195" t="n"/>
      <c r="P190" s="195" t="n"/>
      <c r="Q190" s="195" t="n"/>
      <c r="R190" s="195" t="n"/>
      <c r="S190" s="195" t="n"/>
      <c r="T190" s="195" t="n"/>
      <c r="U190" s="195" t="n"/>
      <c r="V190" s="195" t="n"/>
      <c r="W190" s="195" t="n"/>
      <c r="X190" s="195" t="n"/>
      <c r="Y190" s="195" t="n"/>
      <c r="Z190" s="195" t="n"/>
    </row>
    <row r="191" ht="12.75" customHeight="1" s="324">
      <c r="A191" s="195" t="n"/>
      <c r="B191" s="195" t="n"/>
      <c r="C191" s="195" t="n"/>
      <c r="D191" s="195" t="n"/>
      <c r="E191" s="195" t="n"/>
      <c r="F191" s="195" t="n"/>
      <c r="G191" s="195" t="n"/>
      <c r="H191" s="195" t="n"/>
      <c r="I191" s="195" t="n"/>
      <c r="J191" s="195" t="n"/>
      <c r="K191" s="195" t="n"/>
      <c r="L191" s="195" t="n"/>
      <c r="M191" s="195" t="n"/>
      <c r="N191" s="195" t="n"/>
      <c r="O191" s="195" t="n"/>
      <c r="P191" s="195" t="n"/>
      <c r="Q191" s="195" t="n"/>
      <c r="R191" s="195" t="n"/>
      <c r="S191" s="195" t="n"/>
      <c r="T191" s="195" t="n"/>
      <c r="U191" s="195" t="n"/>
      <c r="V191" s="195" t="n"/>
      <c r="W191" s="195" t="n"/>
      <c r="X191" s="195" t="n"/>
      <c r="Y191" s="195" t="n"/>
      <c r="Z191" s="195" t="n"/>
    </row>
    <row r="192" ht="12.75" customHeight="1" s="324">
      <c r="A192" s="195" t="n"/>
      <c r="B192" s="195" t="n"/>
      <c r="C192" s="195" t="n"/>
      <c r="D192" s="195" t="n"/>
      <c r="E192" s="195" t="n"/>
      <c r="F192" s="195" t="n"/>
      <c r="G192" s="195" t="n"/>
      <c r="H192" s="195" t="n"/>
      <c r="I192" s="195" t="n"/>
      <c r="J192" s="195" t="n"/>
      <c r="K192" s="195" t="n"/>
      <c r="L192" s="195" t="n"/>
      <c r="M192" s="195" t="n"/>
      <c r="N192" s="195" t="n"/>
      <c r="O192" s="195" t="n"/>
      <c r="P192" s="195" t="n"/>
      <c r="Q192" s="195" t="n"/>
      <c r="R192" s="195" t="n"/>
      <c r="S192" s="195" t="n"/>
      <c r="T192" s="195" t="n"/>
      <c r="U192" s="195" t="n"/>
      <c r="V192" s="195" t="n"/>
      <c r="W192" s="195" t="n"/>
      <c r="X192" s="195" t="n"/>
      <c r="Y192" s="195" t="n"/>
      <c r="Z192" s="195" t="n"/>
    </row>
    <row r="193" ht="12.75" customHeight="1" s="324">
      <c r="A193" s="195" t="n"/>
      <c r="B193" s="195" t="n"/>
      <c r="C193" s="195" t="n"/>
      <c r="D193" s="195" t="n"/>
      <c r="E193" s="195" t="n"/>
      <c r="F193" s="195" t="n"/>
      <c r="G193" s="195" t="n"/>
      <c r="H193" s="195" t="n"/>
      <c r="I193" s="195" t="n"/>
      <c r="J193" s="195" t="n"/>
      <c r="K193" s="195" t="n"/>
      <c r="L193" s="195" t="n"/>
      <c r="M193" s="195" t="n"/>
      <c r="N193" s="195" t="n"/>
      <c r="O193" s="195" t="n"/>
      <c r="P193" s="195" t="n"/>
      <c r="Q193" s="195" t="n"/>
      <c r="R193" s="195" t="n"/>
      <c r="S193" s="195" t="n"/>
      <c r="T193" s="195" t="n"/>
      <c r="U193" s="195" t="n"/>
      <c r="V193" s="195" t="n"/>
      <c r="W193" s="195" t="n"/>
      <c r="X193" s="195" t="n"/>
      <c r="Y193" s="195" t="n"/>
      <c r="Z193" s="195" t="n"/>
    </row>
    <row r="194" ht="12.75" customHeight="1" s="324">
      <c r="A194" s="195" t="n"/>
      <c r="B194" s="195" t="n"/>
      <c r="C194" s="195" t="n"/>
      <c r="D194" s="195" t="n"/>
      <c r="E194" s="195" t="n"/>
      <c r="F194" s="195" t="n"/>
      <c r="G194" s="195" t="n"/>
      <c r="H194" s="195" t="n"/>
      <c r="I194" s="195" t="n"/>
      <c r="J194" s="195" t="n"/>
      <c r="K194" s="195" t="n"/>
      <c r="L194" s="195" t="n"/>
      <c r="M194" s="195" t="n"/>
      <c r="N194" s="195" t="n"/>
      <c r="O194" s="195" t="n"/>
      <c r="P194" s="195" t="n"/>
      <c r="Q194" s="195" t="n"/>
      <c r="R194" s="195" t="n"/>
      <c r="S194" s="195" t="n"/>
      <c r="T194" s="195" t="n"/>
      <c r="U194" s="195" t="n"/>
      <c r="V194" s="195" t="n"/>
      <c r="W194" s="195" t="n"/>
      <c r="X194" s="195" t="n"/>
      <c r="Y194" s="195" t="n"/>
      <c r="Z194" s="195" t="n"/>
    </row>
    <row r="195" ht="12.75" customHeight="1" s="324">
      <c r="A195" s="195" t="n"/>
      <c r="B195" s="195" t="n"/>
      <c r="C195" s="195" t="n"/>
      <c r="D195" s="195" t="n"/>
      <c r="E195" s="195" t="n"/>
      <c r="F195" s="195" t="n"/>
      <c r="G195" s="195" t="n"/>
      <c r="H195" s="195" t="n"/>
      <c r="I195" s="195" t="n"/>
      <c r="J195" s="195" t="n"/>
      <c r="K195" s="195" t="n"/>
      <c r="L195" s="195" t="n"/>
      <c r="M195" s="195" t="n"/>
      <c r="N195" s="195" t="n"/>
      <c r="O195" s="195" t="n"/>
      <c r="P195" s="195" t="n"/>
      <c r="Q195" s="195" t="n"/>
      <c r="R195" s="195" t="n"/>
      <c r="S195" s="195" t="n"/>
      <c r="T195" s="195" t="n"/>
      <c r="U195" s="195" t="n"/>
      <c r="V195" s="195" t="n"/>
      <c r="W195" s="195" t="n"/>
      <c r="X195" s="195" t="n"/>
      <c r="Y195" s="195" t="n"/>
      <c r="Z195" s="195" t="n"/>
    </row>
    <row r="196" ht="12.75" customHeight="1" s="324">
      <c r="A196" s="195" t="n"/>
      <c r="B196" s="195" t="n"/>
      <c r="C196" s="195" t="n"/>
      <c r="D196" s="195" t="n"/>
      <c r="E196" s="195" t="n"/>
      <c r="F196" s="195" t="n"/>
      <c r="G196" s="195" t="n"/>
      <c r="H196" s="195" t="n"/>
      <c r="I196" s="195" t="n"/>
      <c r="J196" s="195" t="n"/>
      <c r="K196" s="195" t="n"/>
      <c r="L196" s="195" t="n"/>
      <c r="M196" s="195" t="n"/>
      <c r="N196" s="195" t="n"/>
      <c r="O196" s="195" t="n"/>
      <c r="P196" s="195" t="n"/>
      <c r="Q196" s="195" t="n"/>
      <c r="R196" s="195" t="n"/>
      <c r="S196" s="195" t="n"/>
      <c r="T196" s="195" t="n"/>
      <c r="U196" s="195" t="n"/>
      <c r="V196" s="195" t="n"/>
      <c r="W196" s="195" t="n"/>
      <c r="X196" s="195" t="n"/>
      <c r="Y196" s="195" t="n"/>
      <c r="Z196" s="195" t="n"/>
    </row>
    <row r="197" ht="12.75" customHeight="1" s="324">
      <c r="A197" s="195" t="n"/>
      <c r="B197" s="195" t="n"/>
      <c r="C197" s="195" t="n"/>
      <c r="D197" s="195" t="n"/>
      <c r="E197" s="195" t="n"/>
      <c r="F197" s="195" t="n"/>
      <c r="G197" s="195" t="n"/>
      <c r="H197" s="195" t="n"/>
      <c r="I197" s="195" t="n"/>
      <c r="J197" s="195" t="n"/>
      <c r="K197" s="195" t="n"/>
      <c r="L197" s="195" t="n"/>
      <c r="M197" s="195" t="n"/>
      <c r="N197" s="195" t="n"/>
      <c r="O197" s="195" t="n"/>
      <c r="P197" s="195" t="n"/>
      <c r="Q197" s="195" t="n"/>
      <c r="R197" s="195" t="n"/>
      <c r="S197" s="195" t="n"/>
      <c r="T197" s="195" t="n"/>
      <c r="U197" s="195" t="n"/>
      <c r="V197" s="195" t="n"/>
      <c r="W197" s="195" t="n"/>
      <c r="X197" s="195" t="n"/>
      <c r="Y197" s="195" t="n"/>
      <c r="Z197" s="195" t="n"/>
    </row>
    <row r="198" ht="12.75" customHeight="1" s="324">
      <c r="A198" s="195" t="n"/>
      <c r="B198" s="195" t="n"/>
      <c r="C198" s="195" t="n"/>
      <c r="D198" s="195" t="n"/>
      <c r="E198" s="195" t="n"/>
      <c r="F198" s="195" t="n"/>
      <c r="G198" s="195" t="n"/>
      <c r="H198" s="195" t="n"/>
      <c r="I198" s="195" t="n"/>
      <c r="J198" s="195" t="n"/>
      <c r="K198" s="195" t="n"/>
      <c r="L198" s="195" t="n"/>
      <c r="M198" s="195" t="n"/>
      <c r="N198" s="195" t="n"/>
      <c r="O198" s="195" t="n"/>
      <c r="P198" s="195" t="n"/>
      <c r="Q198" s="195" t="n"/>
      <c r="R198" s="195" t="n"/>
      <c r="S198" s="195" t="n"/>
      <c r="T198" s="195" t="n"/>
      <c r="U198" s="195" t="n"/>
      <c r="V198" s="195" t="n"/>
      <c r="W198" s="195" t="n"/>
      <c r="X198" s="195" t="n"/>
      <c r="Y198" s="195" t="n"/>
      <c r="Z198" s="195" t="n"/>
    </row>
    <row r="199" ht="12.75" customHeight="1" s="324">
      <c r="A199" s="195" t="n"/>
      <c r="B199" s="195" t="n"/>
      <c r="C199" s="195" t="n"/>
      <c r="D199" s="195" t="n"/>
      <c r="E199" s="195" t="n"/>
      <c r="F199" s="195" t="n"/>
      <c r="G199" s="195" t="n"/>
      <c r="H199" s="195" t="n"/>
      <c r="I199" s="195" t="n"/>
      <c r="J199" s="195" t="n"/>
      <c r="K199" s="195" t="n"/>
      <c r="L199" s="195" t="n"/>
      <c r="M199" s="195" t="n"/>
      <c r="N199" s="195" t="n"/>
      <c r="O199" s="195" t="n"/>
      <c r="P199" s="195" t="n"/>
      <c r="Q199" s="195" t="n"/>
      <c r="R199" s="195" t="n"/>
      <c r="S199" s="195" t="n"/>
      <c r="T199" s="195" t="n"/>
      <c r="U199" s="195" t="n"/>
      <c r="V199" s="195" t="n"/>
      <c r="W199" s="195" t="n"/>
      <c r="X199" s="195" t="n"/>
      <c r="Y199" s="195" t="n"/>
      <c r="Z199" s="195" t="n"/>
    </row>
    <row r="200" ht="12.75" customHeight="1" s="324">
      <c r="A200" s="195" t="n"/>
      <c r="B200" s="195" t="n"/>
      <c r="C200" s="195" t="n"/>
      <c r="D200" s="195" t="n"/>
      <c r="E200" s="195" t="n"/>
      <c r="F200" s="195" t="n"/>
      <c r="G200" s="195" t="n"/>
      <c r="H200" s="195" t="n"/>
      <c r="I200" s="195" t="n"/>
      <c r="J200" s="195" t="n"/>
      <c r="K200" s="195" t="n"/>
      <c r="L200" s="195" t="n"/>
      <c r="M200" s="195" t="n"/>
      <c r="N200" s="195" t="n"/>
      <c r="O200" s="195" t="n"/>
      <c r="P200" s="195" t="n"/>
      <c r="Q200" s="195" t="n"/>
      <c r="R200" s="195" t="n"/>
      <c r="S200" s="195" t="n"/>
      <c r="T200" s="195" t="n"/>
      <c r="U200" s="195" t="n"/>
      <c r="V200" s="195" t="n"/>
      <c r="W200" s="195" t="n"/>
      <c r="X200" s="195" t="n"/>
      <c r="Y200" s="195" t="n"/>
      <c r="Z200" s="195" t="n"/>
    </row>
    <row r="201" ht="12.75" customHeight="1" s="324">
      <c r="A201" s="195" t="n"/>
      <c r="B201" s="195" t="n"/>
      <c r="C201" s="195" t="n"/>
      <c r="D201" s="195" t="n"/>
      <c r="E201" s="195" t="n"/>
      <c r="F201" s="195" t="n"/>
      <c r="G201" s="195" t="n"/>
      <c r="H201" s="195" t="n"/>
      <c r="I201" s="195" t="n"/>
      <c r="J201" s="195" t="n"/>
      <c r="K201" s="195" t="n"/>
      <c r="L201" s="195" t="n"/>
      <c r="M201" s="195" t="n"/>
      <c r="N201" s="195" t="n"/>
      <c r="O201" s="195" t="n"/>
      <c r="P201" s="195" t="n"/>
      <c r="Q201" s="195" t="n"/>
      <c r="R201" s="195" t="n"/>
      <c r="S201" s="195" t="n"/>
      <c r="T201" s="195" t="n"/>
      <c r="U201" s="195" t="n"/>
      <c r="V201" s="195" t="n"/>
      <c r="W201" s="195" t="n"/>
      <c r="X201" s="195" t="n"/>
      <c r="Y201" s="195" t="n"/>
      <c r="Z201" s="195" t="n"/>
    </row>
    <row r="202" ht="12.75" customHeight="1" s="324">
      <c r="A202" s="195" t="n"/>
      <c r="B202" s="195" t="n"/>
      <c r="C202" s="195" t="n"/>
      <c r="D202" s="195" t="n"/>
      <c r="E202" s="195" t="n"/>
      <c r="F202" s="195" t="n"/>
      <c r="G202" s="195" t="n"/>
      <c r="H202" s="195" t="n"/>
      <c r="I202" s="195" t="n"/>
      <c r="J202" s="195" t="n"/>
      <c r="K202" s="195" t="n"/>
      <c r="L202" s="195" t="n"/>
      <c r="M202" s="195" t="n"/>
      <c r="N202" s="195" t="n"/>
      <c r="O202" s="195" t="n"/>
      <c r="P202" s="195" t="n"/>
      <c r="Q202" s="195" t="n"/>
      <c r="R202" s="195" t="n"/>
      <c r="S202" s="195" t="n"/>
      <c r="T202" s="195" t="n"/>
      <c r="U202" s="195" t="n"/>
      <c r="V202" s="195" t="n"/>
      <c r="W202" s="195" t="n"/>
      <c r="X202" s="195" t="n"/>
      <c r="Y202" s="195" t="n"/>
      <c r="Z202" s="195" t="n"/>
    </row>
    <row r="203" ht="12.75" customHeight="1" s="324">
      <c r="A203" s="195" t="n"/>
      <c r="B203" s="195" t="n"/>
      <c r="C203" s="195" t="n"/>
      <c r="D203" s="195" t="n"/>
      <c r="E203" s="195" t="n"/>
      <c r="F203" s="195" t="n"/>
      <c r="G203" s="195" t="n"/>
      <c r="H203" s="195" t="n"/>
      <c r="I203" s="195" t="n"/>
      <c r="J203" s="195" t="n"/>
      <c r="K203" s="195" t="n"/>
      <c r="L203" s="195" t="n"/>
      <c r="M203" s="195" t="n"/>
      <c r="N203" s="195" t="n"/>
      <c r="O203" s="195" t="n"/>
      <c r="P203" s="195" t="n"/>
      <c r="Q203" s="195" t="n"/>
      <c r="R203" s="195" t="n"/>
      <c r="S203" s="195" t="n"/>
      <c r="T203" s="195" t="n"/>
      <c r="U203" s="195" t="n"/>
      <c r="V203" s="195" t="n"/>
      <c r="W203" s="195" t="n"/>
      <c r="X203" s="195" t="n"/>
      <c r="Y203" s="195" t="n"/>
      <c r="Z203" s="195" t="n"/>
    </row>
    <row r="204" ht="12.75" customHeight="1" s="324">
      <c r="A204" s="195" t="n"/>
      <c r="B204" s="195" t="n"/>
      <c r="C204" s="195" t="n"/>
      <c r="D204" s="195" t="n"/>
      <c r="E204" s="195" t="n"/>
      <c r="F204" s="195" t="n"/>
      <c r="G204" s="195" t="n"/>
      <c r="H204" s="195" t="n"/>
      <c r="I204" s="195" t="n"/>
      <c r="J204" s="195" t="n"/>
      <c r="K204" s="195" t="n"/>
      <c r="L204" s="195" t="n"/>
      <c r="M204" s="195" t="n"/>
      <c r="N204" s="195" t="n"/>
      <c r="O204" s="195" t="n"/>
      <c r="P204" s="195" t="n"/>
      <c r="Q204" s="195" t="n"/>
      <c r="R204" s="195" t="n"/>
      <c r="S204" s="195" t="n"/>
      <c r="T204" s="195" t="n"/>
      <c r="U204" s="195" t="n"/>
      <c r="V204" s="195" t="n"/>
      <c r="W204" s="195" t="n"/>
      <c r="X204" s="195" t="n"/>
      <c r="Y204" s="195" t="n"/>
      <c r="Z204" s="195" t="n"/>
    </row>
    <row r="205" ht="12.75" customHeight="1" s="324">
      <c r="A205" s="195" t="n"/>
      <c r="B205" s="195" t="n"/>
      <c r="C205" s="195" t="n"/>
      <c r="D205" s="195" t="n"/>
      <c r="E205" s="195" t="n"/>
      <c r="F205" s="195" t="n"/>
      <c r="G205" s="195" t="n"/>
      <c r="H205" s="195" t="n"/>
      <c r="I205" s="195" t="n"/>
      <c r="J205" s="195" t="n"/>
      <c r="K205" s="195" t="n"/>
      <c r="L205" s="195" t="n"/>
      <c r="M205" s="195" t="n"/>
      <c r="N205" s="195" t="n"/>
      <c r="O205" s="195" t="n"/>
      <c r="P205" s="195" t="n"/>
      <c r="Q205" s="195" t="n"/>
      <c r="R205" s="195" t="n"/>
      <c r="S205" s="195" t="n"/>
      <c r="T205" s="195" t="n"/>
      <c r="U205" s="195" t="n"/>
      <c r="V205" s="195" t="n"/>
      <c r="W205" s="195" t="n"/>
      <c r="X205" s="195" t="n"/>
      <c r="Y205" s="195" t="n"/>
      <c r="Z205" s="195" t="n"/>
    </row>
    <row r="206" ht="12.75" customHeight="1" s="324">
      <c r="A206" s="195" t="n"/>
      <c r="B206" s="195" t="n"/>
      <c r="C206" s="195" t="n"/>
      <c r="D206" s="195" t="n"/>
      <c r="E206" s="195" t="n"/>
      <c r="F206" s="195" t="n"/>
      <c r="G206" s="195" t="n"/>
      <c r="H206" s="195" t="n"/>
      <c r="I206" s="195" t="n"/>
      <c r="J206" s="195" t="n"/>
      <c r="K206" s="195" t="n"/>
      <c r="L206" s="195" t="n"/>
      <c r="M206" s="195" t="n"/>
      <c r="N206" s="195" t="n"/>
      <c r="O206" s="195" t="n"/>
      <c r="P206" s="195" t="n"/>
      <c r="Q206" s="195" t="n"/>
      <c r="R206" s="195" t="n"/>
      <c r="S206" s="195" t="n"/>
      <c r="T206" s="195" t="n"/>
      <c r="U206" s="195" t="n"/>
      <c r="V206" s="195" t="n"/>
      <c r="W206" s="195" t="n"/>
      <c r="X206" s="195" t="n"/>
      <c r="Y206" s="195" t="n"/>
      <c r="Z206" s="195" t="n"/>
    </row>
    <row r="207" ht="12.75" customHeight="1" s="324">
      <c r="A207" s="195" t="n"/>
      <c r="B207" s="195" t="n"/>
      <c r="C207" s="195" t="n"/>
      <c r="D207" s="195" t="n"/>
      <c r="E207" s="195" t="n"/>
      <c r="F207" s="195" t="n"/>
      <c r="G207" s="195" t="n"/>
      <c r="H207" s="195" t="n"/>
      <c r="I207" s="195" t="n"/>
      <c r="J207" s="195" t="n"/>
      <c r="K207" s="195" t="n"/>
      <c r="L207" s="195" t="n"/>
      <c r="M207" s="195" t="n"/>
      <c r="N207" s="195" t="n"/>
      <c r="O207" s="195" t="n"/>
      <c r="P207" s="195" t="n"/>
      <c r="Q207" s="195" t="n"/>
      <c r="R207" s="195" t="n"/>
      <c r="S207" s="195" t="n"/>
      <c r="T207" s="195" t="n"/>
      <c r="U207" s="195" t="n"/>
      <c r="V207" s="195" t="n"/>
      <c r="W207" s="195" t="n"/>
      <c r="X207" s="195" t="n"/>
      <c r="Y207" s="195" t="n"/>
      <c r="Z207" s="195" t="n"/>
    </row>
    <row r="208" ht="12.75" customHeight="1" s="324">
      <c r="A208" s="195" t="n"/>
      <c r="B208" s="195" t="n"/>
      <c r="C208" s="195" t="n"/>
      <c r="D208" s="195" t="n"/>
      <c r="E208" s="195" t="n"/>
      <c r="F208" s="195" t="n"/>
      <c r="G208" s="195" t="n"/>
      <c r="H208" s="195" t="n"/>
      <c r="I208" s="195" t="n"/>
      <c r="J208" s="195" t="n"/>
      <c r="K208" s="195" t="n"/>
      <c r="L208" s="195" t="n"/>
      <c r="M208" s="195" t="n"/>
      <c r="N208" s="195" t="n"/>
      <c r="O208" s="195" t="n"/>
      <c r="P208" s="195" t="n"/>
      <c r="Q208" s="195" t="n"/>
      <c r="R208" s="195" t="n"/>
      <c r="S208" s="195" t="n"/>
      <c r="T208" s="195" t="n"/>
      <c r="U208" s="195" t="n"/>
      <c r="V208" s="195" t="n"/>
      <c r="W208" s="195" t="n"/>
      <c r="X208" s="195" t="n"/>
      <c r="Y208" s="195" t="n"/>
      <c r="Z208" s="195" t="n"/>
    </row>
    <row r="209" ht="12.75" customHeight="1" s="324">
      <c r="A209" s="195" t="n"/>
      <c r="B209" s="195" t="n"/>
      <c r="C209" s="195" t="n"/>
      <c r="D209" s="195" t="n"/>
      <c r="E209" s="195" t="n"/>
      <c r="F209" s="195" t="n"/>
      <c r="G209" s="195" t="n"/>
      <c r="H209" s="195" t="n"/>
      <c r="I209" s="195" t="n"/>
      <c r="J209" s="195" t="n"/>
      <c r="K209" s="195" t="n"/>
      <c r="L209" s="195" t="n"/>
      <c r="M209" s="195" t="n"/>
      <c r="N209" s="195" t="n"/>
      <c r="O209" s="195" t="n"/>
      <c r="P209" s="195" t="n"/>
      <c r="Q209" s="195" t="n"/>
      <c r="R209" s="195" t="n"/>
      <c r="S209" s="195" t="n"/>
      <c r="T209" s="195" t="n"/>
      <c r="U209" s="195" t="n"/>
      <c r="V209" s="195" t="n"/>
      <c r="W209" s="195" t="n"/>
      <c r="X209" s="195" t="n"/>
      <c r="Y209" s="195" t="n"/>
      <c r="Z209" s="195" t="n"/>
    </row>
    <row r="210" ht="12.75" customHeight="1" s="324">
      <c r="A210" s="195" t="n"/>
      <c r="B210" s="195" t="n"/>
      <c r="C210" s="195" t="n"/>
      <c r="D210" s="195" t="n"/>
      <c r="E210" s="195" t="n"/>
      <c r="F210" s="195" t="n"/>
      <c r="G210" s="195" t="n"/>
      <c r="H210" s="195" t="n"/>
      <c r="I210" s="195" t="n"/>
      <c r="J210" s="195" t="n"/>
      <c r="K210" s="195" t="n"/>
      <c r="L210" s="195" t="n"/>
      <c r="M210" s="195" t="n"/>
      <c r="N210" s="195" t="n"/>
      <c r="O210" s="195" t="n"/>
      <c r="P210" s="195" t="n"/>
      <c r="Q210" s="195" t="n"/>
      <c r="R210" s="195" t="n"/>
      <c r="S210" s="195" t="n"/>
      <c r="T210" s="195" t="n"/>
      <c r="U210" s="195" t="n"/>
      <c r="V210" s="195" t="n"/>
      <c r="W210" s="195" t="n"/>
      <c r="X210" s="195" t="n"/>
      <c r="Y210" s="195" t="n"/>
      <c r="Z210" s="195" t="n"/>
    </row>
    <row r="211" ht="12.75" customHeight="1" s="324">
      <c r="A211" s="195" t="n"/>
      <c r="B211" s="195" t="n"/>
      <c r="C211" s="195" t="n"/>
      <c r="D211" s="195" t="n"/>
      <c r="E211" s="195" t="n"/>
      <c r="F211" s="195" t="n"/>
      <c r="G211" s="195" t="n"/>
      <c r="H211" s="195" t="n"/>
      <c r="I211" s="195" t="n"/>
      <c r="J211" s="195" t="n"/>
      <c r="K211" s="195" t="n"/>
      <c r="L211" s="195" t="n"/>
      <c r="M211" s="195" t="n"/>
      <c r="N211" s="195" t="n"/>
      <c r="O211" s="195" t="n"/>
      <c r="P211" s="195" t="n"/>
      <c r="Q211" s="195" t="n"/>
      <c r="R211" s="195" t="n"/>
      <c r="S211" s="195" t="n"/>
      <c r="T211" s="195" t="n"/>
      <c r="U211" s="195" t="n"/>
      <c r="V211" s="195" t="n"/>
      <c r="W211" s="195" t="n"/>
      <c r="X211" s="195" t="n"/>
      <c r="Y211" s="195" t="n"/>
      <c r="Z211" s="195" t="n"/>
    </row>
    <row r="212" ht="12.75" customHeight="1" s="324">
      <c r="A212" s="195" t="n"/>
      <c r="B212" s="195" t="n"/>
      <c r="C212" s="195" t="n"/>
      <c r="D212" s="195" t="n"/>
      <c r="E212" s="195" t="n"/>
      <c r="F212" s="195" t="n"/>
      <c r="G212" s="195" t="n"/>
      <c r="H212" s="195" t="n"/>
      <c r="I212" s="195" t="n"/>
      <c r="J212" s="195" t="n"/>
      <c r="K212" s="195" t="n"/>
      <c r="L212" s="195" t="n"/>
      <c r="M212" s="195" t="n"/>
      <c r="N212" s="195" t="n"/>
      <c r="O212" s="195" t="n"/>
      <c r="P212" s="195" t="n"/>
      <c r="Q212" s="195" t="n"/>
      <c r="R212" s="195" t="n"/>
      <c r="S212" s="195" t="n"/>
      <c r="T212" s="195" t="n"/>
      <c r="U212" s="195" t="n"/>
      <c r="V212" s="195" t="n"/>
      <c r="W212" s="195" t="n"/>
      <c r="X212" s="195" t="n"/>
      <c r="Y212" s="195" t="n"/>
      <c r="Z212" s="195" t="n"/>
    </row>
    <row r="213" ht="12.75" customHeight="1" s="324">
      <c r="A213" s="195" t="n"/>
      <c r="B213" s="195" t="n"/>
      <c r="C213" s="195" t="n"/>
      <c r="D213" s="195" t="n"/>
      <c r="E213" s="195" t="n"/>
      <c r="F213" s="195" t="n"/>
      <c r="G213" s="195" t="n"/>
      <c r="H213" s="195" t="n"/>
      <c r="I213" s="195" t="n"/>
      <c r="J213" s="195" t="n"/>
      <c r="K213" s="195" t="n"/>
      <c r="L213" s="195" t="n"/>
      <c r="M213" s="195" t="n"/>
      <c r="N213" s="195" t="n"/>
      <c r="O213" s="195" t="n"/>
      <c r="P213" s="195" t="n"/>
      <c r="Q213" s="195" t="n"/>
      <c r="R213" s="195" t="n"/>
      <c r="S213" s="195" t="n"/>
      <c r="T213" s="195" t="n"/>
      <c r="U213" s="195" t="n"/>
      <c r="V213" s="195" t="n"/>
      <c r="W213" s="195" t="n"/>
      <c r="X213" s="195" t="n"/>
      <c r="Y213" s="195" t="n"/>
      <c r="Z213" s="195" t="n"/>
    </row>
    <row r="214" ht="12.75" customHeight="1" s="324">
      <c r="A214" s="195" t="n"/>
      <c r="B214" s="195" t="n"/>
      <c r="C214" s="195" t="n"/>
      <c r="D214" s="195" t="n"/>
      <c r="E214" s="195" t="n"/>
      <c r="F214" s="195" t="n"/>
      <c r="G214" s="195" t="n"/>
      <c r="H214" s="195" t="n"/>
      <c r="I214" s="195" t="n"/>
      <c r="J214" s="195" t="n"/>
      <c r="K214" s="195" t="n"/>
      <c r="L214" s="195" t="n"/>
      <c r="M214" s="195" t="n"/>
      <c r="N214" s="195" t="n"/>
      <c r="O214" s="195" t="n"/>
      <c r="P214" s="195" t="n"/>
      <c r="Q214" s="195" t="n"/>
      <c r="R214" s="195" t="n"/>
      <c r="S214" s="195" t="n"/>
      <c r="T214" s="195" t="n"/>
      <c r="U214" s="195" t="n"/>
      <c r="V214" s="195" t="n"/>
      <c r="W214" s="195" t="n"/>
      <c r="X214" s="195" t="n"/>
      <c r="Y214" s="195" t="n"/>
      <c r="Z214" s="195" t="n"/>
    </row>
    <row r="215" ht="12.75" customHeight="1" s="324">
      <c r="A215" s="195" t="n"/>
      <c r="B215" s="195" t="n"/>
      <c r="C215" s="195" t="n"/>
      <c r="D215" s="195" t="n"/>
      <c r="E215" s="195" t="n"/>
      <c r="F215" s="195" t="n"/>
      <c r="G215" s="195" t="n"/>
      <c r="H215" s="195" t="n"/>
      <c r="I215" s="195" t="n"/>
      <c r="J215" s="195" t="n"/>
      <c r="K215" s="195" t="n"/>
      <c r="L215" s="195" t="n"/>
      <c r="M215" s="195" t="n"/>
      <c r="N215" s="195" t="n"/>
      <c r="O215" s="195" t="n"/>
      <c r="P215" s="195" t="n"/>
      <c r="Q215" s="195" t="n"/>
      <c r="R215" s="195" t="n"/>
      <c r="S215" s="195" t="n"/>
      <c r="T215" s="195" t="n"/>
      <c r="U215" s="195" t="n"/>
      <c r="V215" s="195" t="n"/>
      <c r="W215" s="195" t="n"/>
      <c r="X215" s="195" t="n"/>
      <c r="Y215" s="195" t="n"/>
      <c r="Z215" s="195" t="n"/>
    </row>
    <row r="216" ht="12.75" customHeight="1" s="324">
      <c r="A216" s="195" t="n"/>
      <c r="B216" s="195" t="n"/>
      <c r="C216" s="195" t="n"/>
      <c r="D216" s="195" t="n"/>
      <c r="E216" s="195" t="n"/>
      <c r="F216" s="195" t="n"/>
      <c r="G216" s="195" t="n"/>
      <c r="H216" s="195" t="n"/>
      <c r="I216" s="195" t="n"/>
      <c r="J216" s="195" t="n"/>
      <c r="K216" s="195" t="n"/>
      <c r="L216" s="195" t="n"/>
      <c r="M216" s="195" t="n"/>
      <c r="N216" s="195" t="n"/>
      <c r="O216" s="195" t="n"/>
      <c r="P216" s="195" t="n"/>
      <c r="Q216" s="195" t="n"/>
      <c r="R216" s="195" t="n"/>
      <c r="S216" s="195" t="n"/>
      <c r="T216" s="195" t="n"/>
      <c r="U216" s="195" t="n"/>
      <c r="V216" s="195" t="n"/>
      <c r="W216" s="195" t="n"/>
      <c r="X216" s="195" t="n"/>
      <c r="Y216" s="195" t="n"/>
      <c r="Z216" s="195" t="n"/>
    </row>
    <row r="217" ht="12.75" customHeight="1" s="324">
      <c r="A217" s="195" t="n"/>
      <c r="B217" s="195" t="n"/>
      <c r="C217" s="195" t="n"/>
      <c r="D217" s="195" t="n"/>
      <c r="E217" s="195" t="n"/>
      <c r="F217" s="195" t="n"/>
      <c r="G217" s="195" t="n"/>
      <c r="H217" s="195" t="n"/>
      <c r="I217" s="195" t="n"/>
      <c r="J217" s="195" t="n"/>
      <c r="K217" s="195" t="n"/>
      <c r="L217" s="195" t="n"/>
      <c r="M217" s="195" t="n"/>
      <c r="N217" s="195" t="n"/>
      <c r="O217" s="195" t="n"/>
      <c r="P217" s="195" t="n"/>
      <c r="Q217" s="195" t="n"/>
      <c r="R217" s="195" t="n"/>
      <c r="S217" s="195" t="n"/>
      <c r="T217" s="195" t="n"/>
      <c r="U217" s="195" t="n"/>
      <c r="V217" s="195" t="n"/>
      <c r="W217" s="195" t="n"/>
      <c r="X217" s="195" t="n"/>
      <c r="Y217" s="195" t="n"/>
      <c r="Z217" s="195" t="n"/>
    </row>
    <row r="218" ht="12.75" customHeight="1" s="324">
      <c r="A218" s="195" t="n"/>
      <c r="B218" s="195" t="n"/>
      <c r="C218" s="195" t="n"/>
      <c r="D218" s="195" t="n"/>
      <c r="E218" s="195" t="n"/>
      <c r="F218" s="195" t="n"/>
      <c r="G218" s="195" t="n"/>
      <c r="H218" s="195" t="n"/>
      <c r="I218" s="195" t="n"/>
      <c r="J218" s="195" t="n"/>
      <c r="K218" s="195" t="n"/>
      <c r="L218" s="195" t="n"/>
      <c r="M218" s="195" t="n"/>
      <c r="N218" s="195" t="n"/>
      <c r="O218" s="195" t="n"/>
      <c r="P218" s="195" t="n"/>
      <c r="Q218" s="195" t="n"/>
      <c r="R218" s="195" t="n"/>
      <c r="S218" s="195" t="n"/>
      <c r="T218" s="195" t="n"/>
      <c r="U218" s="195" t="n"/>
      <c r="V218" s="195" t="n"/>
      <c r="W218" s="195" t="n"/>
      <c r="X218" s="195" t="n"/>
      <c r="Y218" s="195" t="n"/>
      <c r="Z218" s="195" t="n"/>
    </row>
    <row r="219" ht="12.75" customHeight="1" s="324">
      <c r="A219" s="195" t="n"/>
      <c r="B219" s="195" t="n"/>
      <c r="C219" s="195" t="n"/>
      <c r="D219" s="195" t="n"/>
      <c r="E219" s="195" t="n"/>
      <c r="F219" s="195" t="n"/>
      <c r="G219" s="195" t="n"/>
      <c r="H219" s="195" t="n"/>
      <c r="I219" s="195" t="n"/>
      <c r="J219" s="195" t="n"/>
      <c r="K219" s="195" t="n"/>
      <c r="L219" s="195" t="n"/>
      <c r="M219" s="195" t="n"/>
      <c r="N219" s="195" t="n"/>
      <c r="O219" s="195" t="n"/>
      <c r="P219" s="195" t="n"/>
      <c r="Q219" s="195" t="n"/>
      <c r="R219" s="195" t="n"/>
      <c r="S219" s="195" t="n"/>
      <c r="T219" s="195" t="n"/>
      <c r="U219" s="195" t="n"/>
      <c r="V219" s="195" t="n"/>
      <c r="W219" s="195" t="n"/>
      <c r="X219" s="195" t="n"/>
      <c r="Y219" s="195" t="n"/>
      <c r="Z219" s="195" t="n"/>
    </row>
    <row r="220" ht="12.75" customHeight="1" s="324">
      <c r="A220" s="195" t="n"/>
      <c r="B220" s="195" t="n"/>
      <c r="C220" s="195" t="n"/>
      <c r="D220" s="195" t="n"/>
      <c r="E220" s="195" t="n"/>
      <c r="F220" s="195" t="n"/>
      <c r="G220" s="195" t="n"/>
      <c r="H220" s="195" t="n"/>
      <c r="I220" s="195" t="n"/>
      <c r="J220" s="195" t="n"/>
      <c r="K220" s="195" t="n"/>
      <c r="L220" s="195" t="n"/>
      <c r="M220" s="195" t="n"/>
      <c r="N220" s="195" t="n"/>
      <c r="O220" s="195" t="n"/>
      <c r="P220" s="195" t="n"/>
      <c r="Q220" s="195" t="n"/>
      <c r="R220" s="195" t="n"/>
      <c r="S220" s="195" t="n"/>
      <c r="T220" s="195" t="n"/>
      <c r="U220" s="195" t="n"/>
      <c r="V220" s="195" t="n"/>
      <c r="W220" s="195" t="n"/>
      <c r="X220" s="195" t="n"/>
      <c r="Y220" s="195" t="n"/>
      <c r="Z220" s="195" t="n"/>
    </row>
    <row r="221" ht="12.75" customHeight="1" s="324">
      <c r="A221" s="195" t="n"/>
      <c r="B221" s="195" t="n"/>
      <c r="C221" s="195" t="n"/>
      <c r="D221" s="195" t="n"/>
      <c r="E221" s="195" t="n"/>
      <c r="F221" s="195" t="n"/>
      <c r="G221" s="195" t="n"/>
      <c r="H221" s="195" t="n"/>
      <c r="I221" s="195" t="n"/>
      <c r="J221" s="195" t="n"/>
      <c r="K221" s="195" t="n"/>
      <c r="L221" s="195" t="n"/>
      <c r="M221" s="195" t="n"/>
      <c r="N221" s="195" t="n"/>
      <c r="O221" s="195" t="n"/>
      <c r="P221" s="195" t="n"/>
      <c r="Q221" s="195" t="n"/>
      <c r="R221" s="195" t="n"/>
      <c r="S221" s="195" t="n"/>
      <c r="T221" s="195" t="n"/>
      <c r="U221" s="195" t="n"/>
      <c r="V221" s="195" t="n"/>
      <c r="W221" s="195" t="n"/>
      <c r="X221" s="195" t="n"/>
      <c r="Y221" s="195" t="n"/>
      <c r="Z221" s="195" t="n"/>
    </row>
    <row r="222" ht="12.75" customHeight="1" s="324">
      <c r="A222" s="195" t="n"/>
      <c r="B222" s="195" t="n"/>
      <c r="C222" s="195" t="n"/>
      <c r="D222" s="195" t="n"/>
      <c r="E222" s="195" t="n"/>
      <c r="F222" s="195" t="n"/>
      <c r="G222" s="195" t="n"/>
      <c r="H222" s="195" t="n"/>
      <c r="I222" s="195" t="n"/>
      <c r="J222" s="195" t="n"/>
      <c r="K222" s="195" t="n"/>
      <c r="L222" s="195" t="n"/>
      <c r="M222" s="195" t="n"/>
      <c r="N222" s="195" t="n"/>
      <c r="O222" s="195" t="n"/>
      <c r="P222" s="195" t="n"/>
      <c r="Q222" s="195" t="n"/>
      <c r="R222" s="195" t="n"/>
      <c r="S222" s="195" t="n"/>
      <c r="T222" s="195" t="n"/>
      <c r="U222" s="195" t="n"/>
      <c r="V222" s="195" t="n"/>
      <c r="W222" s="195" t="n"/>
      <c r="X222" s="195" t="n"/>
      <c r="Y222" s="195" t="n"/>
      <c r="Z222" s="195" t="n"/>
    </row>
    <row r="223" ht="12.75" customHeight="1" s="324">
      <c r="A223" s="195" t="n"/>
      <c r="B223" s="195" t="n"/>
      <c r="C223" s="195" t="n"/>
      <c r="D223" s="195" t="n"/>
      <c r="E223" s="195" t="n"/>
      <c r="F223" s="195" t="n"/>
      <c r="G223" s="195" t="n"/>
      <c r="H223" s="195" t="n"/>
      <c r="I223" s="195" t="n"/>
      <c r="J223" s="195" t="n"/>
      <c r="K223" s="195" t="n"/>
      <c r="L223" s="195" t="n"/>
      <c r="M223" s="195" t="n"/>
      <c r="N223" s="195" t="n"/>
      <c r="O223" s="195" t="n"/>
      <c r="P223" s="195" t="n"/>
      <c r="Q223" s="195" t="n"/>
      <c r="R223" s="195" t="n"/>
      <c r="S223" s="195" t="n"/>
      <c r="T223" s="195" t="n"/>
      <c r="U223" s="195" t="n"/>
      <c r="V223" s="195" t="n"/>
      <c r="W223" s="195" t="n"/>
      <c r="X223" s="195" t="n"/>
      <c r="Y223" s="195" t="n"/>
      <c r="Z223" s="195" t="n"/>
    </row>
    <row r="224" ht="12.75" customHeight="1" s="324">
      <c r="A224" s="195" t="n"/>
      <c r="B224" s="195" t="n"/>
      <c r="C224" s="195" t="n"/>
      <c r="D224" s="195" t="n"/>
      <c r="E224" s="195" t="n"/>
      <c r="F224" s="195" t="n"/>
      <c r="G224" s="195" t="n"/>
      <c r="H224" s="195" t="n"/>
      <c r="I224" s="195" t="n"/>
      <c r="J224" s="195" t="n"/>
      <c r="K224" s="195" t="n"/>
      <c r="L224" s="195" t="n"/>
      <c r="M224" s="195" t="n"/>
      <c r="N224" s="195" t="n"/>
      <c r="O224" s="195" t="n"/>
      <c r="P224" s="195" t="n"/>
      <c r="Q224" s="195" t="n"/>
      <c r="R224" s="195" t="n"/>
      <c r="S224" s="195" t="n"/>
      <c r="T224" s="195" t="n"/>
      <c r="U224" s="195" t="n"/>
      <c r="V224" s="195" t="n"/>
      <c r="W224" s="195" t="n"/>
      <c r="X224" s="195" t="n"/>
      <c r="Y224" s="195" t="n"/>
      <c r="Z224" s="195" t="n"/>
    </row>
    <row r="225" ht="12.75" customHeight="1" s="324">
      <c r="A225" s="195" t="n"/>
      <c r="B225" s="195" t="n"/>
      <c r="C225" s="195" t="n"/>
      <c r="D225" s="195" t="n"/>
      <c r="E225" s="195" t="n"/>
      <c r="F225" s="195" t="n"/>
      <c r="G225" s="195" t="n"/>
      <c r="H225" s="195" t="n"/>
      <c r="I225" s="195" t="n"/>
      <c r="J225" s="195" t="n"/>
      <c r="K225" s="195" t="n"/>
      <c r="L225" s="195" t="n"/>
      <c r="M225" s="195" t="n"/>
      <c r="N225" s="195" t="n"/>
      <c r="O225" s="195" t="n"/>
      <c r="P225" s="195" t="n"/>
      <c r="Q225" s="195" t="n"/>
      <c r="R225" s="195" t="n"/>
      <c r="S225" s="195" t="n"/>
      <c r="T225" s="195" t="n"/>
      <c r="U225" s="195" t="n"/>
      <c r="V225" s="195" t="n"/>
      <c r="W225" s="195" t="n"/>
      <c r="X225" s="195" t="n"/>
      <c r="Y225" s="195" t="n"/>
      <c r="Z225" s="195" t="n"/>
    </row>
    <row r="226" ht="12.75" customHeight="1" s="324">
      <c r="A226" s="195" t="n"/>
      <c r="B226" s="195" t="n"/>
      <c r="C226" s="195" t="n"/>
      <c r="D226" s="195" t="n"/>
      <c r="E226" s="195" t="n"/>
      <c r="F226" s="195" t="n"/>
      <c r="G226" s="195" t="n"/>
      <c r="H226" s="195" t="n"/>
      <c r="I226" s="195" t="n"/>
      <c r="J226" s="195" t="n"/>
      <c r="K226" s="195" t="n"/>
      <c r="L226" s="195" t="n"/>
      <c r="M226" s="195" t="n"/>
      <c r="N226" s="195" t="n"/>
      <c r="O226" s="195" t="n"/>
      <c r="P226" s="195" t="n"/>
      <c r="Q226" s="195" t="n"/>
      <c r="R226" s="195" t="n"/>
      <c r="S226" s="195" t="n"/>
      <c r="T226" s="195" t="n"/>
      <c r="U226" s="195" t="n"/>
      <c r="V226" s="195" t="n"/>
      <c r="W226" s="195" t="n"/>
      <c r="X226" s="195" t="n"/>
      <c r="Y226" s="195" t="n"/>
      <c r="Z226" s="195" t="n"/>
    </row>
    <row r="227" ht="12.75" customHeight="1" s="324">
      <c r="A227" s="195" t="n"/>
      <c r="B227" s="195" t="n"/>
      <c r="C227" s="195" t="n"/>
      <c r="D227" s="195" t="n"/>
      <c r="E227" s="195" t="n"/>
      <c r="F227" s="195" t="n"/>
      <c r="G227" s="195" t="n"/>
      <c r="H227" s="195" t="n"/>
      <c r="I227" s="195" t="n"/>
      <c r="J227" s="195" t="n"/>
      <c r="K227" s="195" t="n"/>
      <c r="L227" s="195" t="n"/>
      <c r="M227" s="195" t="n"/>
      <c r="N227" s="195" t="n"/>
      <c r="O227" s="195" t="n"/>
      <c r="P227" s="195" t="n"/>
      <c r="Q227" s="195" t="n"/>
      <c r="R227" s="195" t="n"/>
      <c r="S227" s="195" t="n"/>
      <c r="T227" s="195" t="n"/>
      <c r="U227" s="195" t="n"/>
      <c r="V227" s="195" t="n"/>
      <c r="W227" s="195" t="n"/>
      <c r="X227" s="195" t="n"/>
      <c r="Y227" s="195" t="n"/>
      <c r="Z227" s="195" t="n"/>
    </row>
    <row r="228" ht="12.75" customHeight="1" s="324">
      <c r="A228" s="195" t="n"/>
      <c r="B228" s="195" t="n"/>
      <c r="C228" s="195" t="n"/>
      <c r="D228" s="195" t="n"/>
      <c r="E228" s="195" t="n"/>
      <c r="F228" s="195" t="n"/>
      <c r="G228" s="195" t="n"/>
      <c r="H228" s="195" t="n"/>
      <c r="I228" s="195" t="n"/>
      <c r="J228" s="195" t="n"/>
      <c r="K228" s="195" t="n"/>
      <c r="L228" s="195" t="n"/>
      <c r="M228" s="195" t="n"/>
      <c r="N228" s="195" t="n"/>
      <c r="O228" s="195" t="n"/>
      <c r="P228" s="195" t="n"/>
      <c r="Q228" s="195" t="n"/>
      <c r="R228" s="195" t="n"/>
      <c r="S228" s="195" t="n"/>
      <c r="T228" s="195" t="n"/>
      <c r="U228" s="195" t="n"/>
      <c r="V228" s="195" t="n"/>
      <c r="W228" s="195" t="n"/>
      <c r="X228" s="195" t="n"/>
      <c r="Y228" s="195" t="n"/>
      <c r="Z228" s="195" t="n"/>
    </row>
    <row r="229" ht="12.75" customHeight="1" s="324">
      <c r="A229" s="195" t="n"/>
      <c r="B229" s="195" t="n"/>
      <c r="C229" s="195" t="n"/>
      <c r="D229" s="195" t="n"/>
      <c r="E229" s="195" t="n"/>
      <c r="F229" s="195" t="n"/>
      <c r="G229" s="195" t="n"/>
      <c r="H229" s="195" t="n"/>
      <c r="I229" s="195" t="n"/>
      <c r="J229" s="195" t="n"/>
      <c r="K229" s="195" t="n"/>
      <c r="L229" s="195" t="n"/>
      <c r="M229" s="195" t="n"/>
      <c r="N229" s="195" t="n"/>
      <c r="O229" s="195" t="n"/>
      <c r="P229" s="195" t="n"/>
      <c r="Q229" s="195" t="n"/>
      <c r="R229" s="195" t="n"/>
      <c r="S229" s="195" t="n"/>
      <c r="T229" s="195" t="n"/>
      <c r="U229" s="195" t="n"/>
      <c r="V229" s="195" t="n"/>
      <c r="W229" s="195" t="n"/>
      <c r="X229" s="195" t="n"/>
      <c r="Y229" s="195" t="n"/>
      <c r="Z229" s="195" t="n"/>
    </row>
    <row r="230" ht="12.75" customHeight="1" s="324">
      <c r="A230" s="195" t="n"/>
      <c r="B230" s="195" t="n"/>
      <c r="C230" s="195" t="n"/>
      <c r="D230" s="195" t="n"/>
      <c r="E230" s="195" t="n"/>
      <c r="F230" s="195" t="n"/>
      <c r="G230" s="195" t="n"/>
      <c r="H230" s="195" t="n"/>
      <c r="I230" s="195" t="n"/>
      <c r="J230" s="195" t="n"/>
      <c r="K230" s="195" t="n"/>
      <c r="L230" s="195" t="n"/>
      <c r="M230" s="195" t="n"/>
      <c r="N230" s="195" t="n"/>
      <c r="O230" s="195" t="n"/>
      <c r="P230" s="195" t="n"/>
      <c r="Q230" s="195" t="n"/>
      <c r="R230" s="195" t="n"/>
      <c r="S230" s="195" t="n"/>
      <c r="T230" s="195" t="n"/>
      <c r="U230" s="195" t="n"/>
      <c r="V230" s="195" t="n"/>
      <c r="W230" s="195" t="n"/>
      <c r="X230" s="195" t="n"/>
      <c r="Y230" s="195" t="n"/>
      <c r="Z230" s="195" t="n"/>
    </row>
    <row r="231" ht="12.75" customHeight="1" s="324">
      <c r="A231" s="195" t="n"/>
      <c r="B231" s="195" t="n"/>
      <c r="C231" s="195" t="n"/>
      <c r="D231" s="195" t="n"/>
      <c r="E231" s="195" t="n"/>
      <c r="F231" s="195" t="n"/>
      <c r="G231" s="195" t="n"/>
      <c r="H231" s="195" t="n"/>
      <c r="I231" s="195" t="n"/>
      <c r="J231" s="195" t="n"/>
      <c r="K231" s="195" t="n"/>
      <c r="L231" s="195" t="n"/>
      <c r="M231" s="195" t="n"/>
      <c r="N231" s="195" t="n"/>
      <c r="O231" s="195" t="n"/>
      <c r="P231" s="195" t="n"/>
      <c r="Q231" s="195" t="n"/>
      <c r="R231" s="195" t="n"/>
      <c r="S231" s="195" t="n"/>
      <c r="T231" s="195" t="n"/>
      <c r="U231" s="195" t="n"/>
      <c r="V231" s="195" t="n"/>
      <c r="W231" s="195" t="n"/>
      <c r="X231" s="195" t="n"/>
      <c r="Y231" s="195" t="n"/>
      <c r="Z231" s="195" t="n"/>
    </row>
    <row r="232" ht="12.75" customHeight="1" s="324">
      <c r="A232" s="195" t="n"/>
      <c r="B232" s="195" t="n"/>
      <c r="C232" s="195" t="n"/>
      <c r="D232" s="195" t="n"/>
      <c r="E232" s="195" t="n"/>
      <c r="F232" s="195" t="n"/>
      <c r="G232" s="195" t="n"/>
      <c r="H232" s="195" t="n"/>
      <c r="I232" s="195" t="n"/>
      <c r="J232" s="195" t="n"/>
      <c r="K232" s="195" t="n"/>
      <c r="L232" s="195" t="n"/>
      <c r="M232" s="195" t="n"/>
      <c r="N232" s="195" t="n"/>
      <c r="O232" s="195" t="n"/>
      <c r="P232" s="195" t="n"/>
      <c r="Q232" s="195" t="n"/>
      <c r="R232" s="195" t="n"/>
      <c r="S232" s="195" t="n"/>
      <c r="T232" s="195" t="n"/>
      <c r="U232" s="195" t="n"/>
      <c r="V232" s="195" t="n"/>
      <c r="W232" s="195" t="n"/>
      <c r="X232" s="195" t="n"/>
      <c r="Y232" s="195" t="n"/>
      <c r="Z232" s="195" t="n"/>
    </row>
    <row r="233" ht="12.75" customHeight="1" s="324">
      <c r="A233" s="195" t="n"/>
      <c r="B233" s="195" t="n"/>
      <c r="C233" s="195" t="n"/>
      <c r="D233" s="195" t="n"/>
      <c r="E233" s="195" t="n"/>
      <c r="F233" s="195" t="n"/>
      <c r="G233" s="195" t="n"/>
      <c r="H233" s="195" t="n"/>
      <c r="I233" s="195" t="n"/>
      <c r="J233" s="195" t="n"/>
      <c r="K233" s="195" t="n"/>
      <c r="L233" s="195" t="n"/>
      <c r="M233" s="195" t="n"/>
      <c r="N233" s="195" t="n"/>
      <c r="O233" s="195" t="n"/>
      <c r="P233" s="195" t="n"/>
      <c r="Q233" s="195" t="n"/>
      <c r="R233" s="195" t="n"/>
      <c r="S233" s="195" t="n"/>
      <c r="T233" s="195" t="n"/>
      <c r="U233" s="195" t="n"/>
      <c r="V233" s="195" t="n"/>
      <c r="W233" s="195" t="n"/>
      <c r="X233" s="195" t="n"/>
      <c r="Y233" s="195" t="n"/>
      <c r="Z233" s="195" t="n"/>
    </row>
    <row r="234" ht="12.75" customHeight="1" s="324">
      <c r="A234" s="195" t="n"/>
      <c r="B234" s="195" t="n"/>
      <c r="C234" s="195" t="n"/>
      <c r="D234" s="195" t="n"/>
      <c r="E234" s="195" t="n"/>
      <c r="F234" s="195" t="n"/>
      <c r="G234" s="195" t="n"/>
      <c r="H234" s="195" t="n"/>
      <c r="I234" s="195" t="n"/>
      <c r="J234" s="195" t="n"/>
      <c r="K234" s="195" t="n"/>
      <c r="L234" s="195" t="n"/>
      <c r="M234" s="195" t="n"/>
      <c r="N234" s="195" t="n"/>
      <c r="O234" s="195" t="n"/>
      <c r="P234" s="195" t="n"/>
      <c r="Q234" s="195" t="n"/>
      <c r="R234" s="195" t="n"/>
      <c r="S234" s="195" t="n"/>
      <c r="T234" s="195" t="n"/>
      <c r="U234" s="195" t="n"/>
      <c r="V234" s="195" t="n"/>
      <c r="W234" s="195" t="n"/>
      <c r="X234" s="195" t="n"/>
      <c r="Y234" s="195" t="n"/>
      <c r="Z234" s="195" t="n"/>
    </row>
    <row r="235" ht="12.75" customHeight="1" s="324">
      <c r="A235" s="195" t="n"/>
      <c r="B235" s="195" t="n"/>
      <c r="C235" s="195" t="n"/>
      <c r="D235" s="195" t="n"/>
      <c r="E235" s="195" t="n"/>
      <c r="F235" s="195" t="n"/>
      <c r="G235" s="195" t="n"/>
      <c r="H235" s="195" t="n"/>
      <c r="I235" s="195" t="n"/>
      <c r="J235" s="195" t="n"/>
      <c r="K235" s="195" t="n"/>
      <c r="L235" s="195" t="n"/>
      <c r="M235" s="195" t="n"/>
      <c r="N235" s="195" t="n"/>
      <c r="O235" s="195" t="n"/>
      <c r="P235" s="195" t="n"/>
      <c r="Q235" s="195" t="n"/>
      <c r="R235" s="195" t="n"/>
      <c r="S235" s="195" t="n"/>
      <c r="T235" s="195" t="n"/>
      <c r="U235" s="195" t="n"/>
      <c r="V235" s="195" t="n"/>
      <c r="W235" s="195" t="n"/>
      <c r="X235" s="195" t="n"/>
      <c r="Y235" s="195" t="n"/>
      <c r="Z235" s="195" t="n"/>
    </row>
    <row r="236" ht="12.75" customHeight="1" s="324">
      <c r="A236" s="195" t="n"/>
      <c r="B236" s="195" t="n"/>
      <c r="C236" s="195" t="n"/>
      <c r="D236" s="195" t="n"/>
      <c r="E236" s="195" t="n"/>
      <c r="F236" s="195" t="n"/>
      <c r="G236" s="195" t="n"/>
      <c r="H236" s="195" t="n"/>
      <c r="I236" s="195" t="n"/>
      <c r="J236" s="195" t="n"/>
      <c r="K236" s="195" t="n"/>
      <c r="L236" s="195" t="n"/>
      <c r="M236" s="195" t="n"/>
      <c r="N236" s="195" t="n"/>
      <c r="O236" s="195" t="n"/>
      <c r="P236" s="195" t="n"/>
      <c r="Q236" s="195" t="n"/>
      <c r="R236" s="195" t="n"/>
      <c r="S236" s="195" t="n"/>
      <c r="T236" s="195" t="n"/>
      <c r="U236" s="195" t="n"/>
      <c r="V236" s="195" t="n"/>
      <c r="W236" s="195" t="n"/>
      <c r="X236" s="195" t="n"/>
      <c r="Y236" s="195" t="n"/>
      <c r="Z236" s="195" t="n"/>
    </row>
    <row r="237" ht="12.75" customHeight="1" s="324">
      <c r="A237" s="195" t="n"/>
      <c r="B237" s="195" t="n"/>
      <c r="C237" s="195" t="n"/>
      <c r="D237" s="195" t="n"/>
      <c r="E237" s="195" t="n"/>
      <c r="F237" s="195" t="n"/>
      <c r="G237" s="195" t="n"/>
      <c r="H237" s="195" t="n"/>
      <c r="I237" s="195" t="n"/>
      <c r="J237" s="195" t="n"/>
      <c r="K237" s="195" t="n"/>
      <c r="L237" s="195" t="n"/>
      <c r="M237" s="195" t="n"/>
      <c r="N237" s="195" t="n"/>
      <c r="O237" s="195" t="n"/>
      <c r="P237" s="195" t="n"/>
      <c r="Q237" s="195" t="n"/>
      <c r="R237" s="195" t="n"/>
      <c r="S237" s="195" t="n"/>
      <c r="T237" s="195" t="n"/>
      <c r="U237" s="195" t="n"/>
      <c r="V237" s="195" t="n"/>
      <c r="W237" s="195" t="n"/>
      <c r="X237" s="195" t="n"/>
      <c r="Y237" s="195" t="n"/>
      <c r="Z237" s="195" t="n"/>
    </row>
    <row r="238" ht="12.75" customHeight="1" s="324">
      <c r="A238" s="195" t="n"/>
      <c r="B238" s="195" t="n"/>
      <c r="C238" s="195" t="n"/>
      <c r="D238" s="195" t="n"/>
      <c r="E238" s="195" t="n"/>
      <c r="F238" s="195" t="n"/>
      <c r="G238" s="195" t="n"/>
      <c r="H238" s="195" t="n"/>
      <c r="I238" s="195" t="n"/>
      <c r="J238" s="195" t="n"/>
      <c r="K238" s="195" t="n"/>
      <c r="L238" s="195" t="n"/>
      <c r="M238" s="195" t="n"/>
      <c r="N238" s="195" t="n"/>
      <c r="O238" s="195" t="n"/>
      <c r="P238" s="195" t="n"/>
      <c r="Q238" s="195" t="n"/>
      <c r="R238" s="195" t="n"/>
      <c r="S238" s="195" t="n"/>
      <c r="T238" s="195" t="n"/>
      <c r="U238" s="195" t="n"/>
      <c r="V238" s="195" t="n"/>
      <c r="W238" s="195" t="n"/>
      <c r="X238" s="195" t="n"/>
      <c r="Y238" s="195" t="n"/>
      <c r="Z238" s="195" t="n"/>
    </row>
    <row r="239" ht="12.75" customHeight="1" s="324">
      <c r="A239" s="195" t="n"/>
      <c r="B239" s="195" t="n"/>
      <c r="C239" s="195" t="n"/>
      <c r="D239" s="195" t="n"/>
      <c r="E239" s="195" t="n"/>
      <c r="F239" s="195" t="n"/>
      <c r="G239" s="195" t="n"/>
      <c r="H239" s="195" t="n"/>
      <c r="I239" s="195" t="n"/>
      <c r="J239" s="195" t="n"/>
      <c r="K239" s="195" t="n"/>
      <c r="L239" s="195" t="n"/>
      <c r="M239" s="195" t="n"/>
      <c r="N239" s="195" t="n"/>
      <c r="O239" s="195" t="n"/>
      <c r="P239" s="195" t="n"/>
      <c r="Q239" s="195" t="n"/>
      <c r="R239" s="195" t="n"/>
      <c r="S239" s="195" t="n"/>
      <c r="T239" s="195" t="n"/>
      <c r="U239" s="195" t="n"/>
      <c r="V239" s="195" t="n"/>
      <c r="W239" s="195" t="n"/>
      <c r="X239" s="195" t="n"/>
      <c r="Y239" s="195" t="n"/>
      <c r="Z239" s="195" t="n"/>
    </row>
    <row r="240" ht="12.75" customHeight="1" s="324">
      <c r="A240" s="195" t="n"/>
      <c r="B240" s="195" t="n"/>
      <c r="C240" s="195" t="n"/>
      <c r="D240" s="195" t="n"/>
      <c r="E240" s="195" t="n"/>
      <c r="F240" s="195" t="n"/>
      <c r="G240" s="195" t="n"/>
      <c r="H240" s="195" t="n"/>
      <c r="I240" s="195" t="n"/>
      <c r="J240" s="195" t="n"/>
      <c r="K240" s="195" t="n"/>
      <c r="L240" s="195" t="n"/>
      <c r="M240" s="195" t="n"/>
      <c r="N240" s="195" t="n"/>
      <c r="O240" s="195" t="n"/>
      <c r="P240" s="195" t="n"/>
      <c r="Q240" s="195" t="n"/>
      <c r="R240" s="195" t="n"/>
      <c r="S240" s="195" t="n"/>
      <c r="T240" s="195" t="n"/>
      <c r="U240" s="195" t="n"/>
      <c r="V240" s="195" t="n"/>
      <c r="W240" s="195" t="n"/>
      <c r="X240" s="195" t="n"/>
      <c r="Y240" s="195" t="n"/>
      <c r="Z240" s="195" t="n"/>
    </row>
    <row r="241" ht="12.75" customHeight="1" s="324">
      <c r="A241" s="195" t="n"/>
      <c r="B241" s="195" t="n"/>
      <c r="C241" s="195" t="n"/>
      <c r="D241" s="195" t="n"/>
      <c r="E241" s="195" t="n"/>
      <c r="F241" s="195" t="n"/>
      <c r="G241" s="195" t="n"/>
      <c r="H241" s="195" t="n"/>
      <c r="I241" s="195" t="n"/>
      <c r="J241" s="195" t="n"/>
      <c r="K241" s="195" t="n"/>
      <c r="L241" s="195" t="n"/>
      <c r="M241" s="195" t="n"/>
      <c r="N241" s="195" t="n"/>
      <c r="O241" s="195" t="n"/>
      <c r="P241" s="195" t="n"/>
      <c r="Q241" s="195" t="n"/>
      <c r="R241" s="195" t="n"/>
      <c r="S241" s="195" t="n"/>
      <c r="T241" s="195" t="n"/>
      <c r="U241" s="195" t="n"/>
      <c r="V241" s="195" t="n"/>
      <c r="W241" s="195" t="n"/>
      <c r="X241" s="195" t="n"/>
      <c r="Y241" s="195" t="n"/>
      <c r="Z241" s="195" t="n"/>
    </row>
    <row r="242" ht="12.75" customHeight="1" s="324">
      <c r="A242" s="195" t="n"/>
      <c r="B242" s="195" t="n"/>
      <c r="C242" s="195" t="n"/>
      <c r="D242" s="195" t="n"/>
      <c r="E242" s="195" t="n"/>
      <c r="F242" s="195" t="n"/>
      <c r="G242" s="195" t="n"/>
      <c r="H242" s="195" t="n"/>
      <c r="I242" s="195" t="n"/>
      <c r="J242" s="195" t="n"/>
      <c r="K242" s="195" t="n"/>
      <c r="L242" s="195" t="n"/>
      <c r="M242" s="195" t="n"/>
      <c r="N242" s="195" t="n"/>
      <c r="O242" s="195" t="n"/>
      <c r="P242" s="195" t="n"/>
      <c r="Q242" s="195" t="n"/>
      <c r="R242" s="195" t="n"/>
      <c r="S242" s="195" t="n"/>
      <c r="T242" s="195" t="n"/>
      <c r="U242" s="195" t="n"/>
      <c r="V242" s="195" t="n"/>
      <c r="W242" s="195" t="n"/>
      <c r="X242" s="195" t="n"/>
      <c r="Y242" s="195" t="n"/>
      <c r="Z242" s="195" t="n"/>
    </row>
    <row r="243" ht="12.75" customHeight="1" s="324">
      <c r="A243" s="195" t="n"/>
      <c r="B243" s="195" t="n"/>
      <c r="C243" s="195" t="n"/>
      <c r="D243" s="195" t="n"/>
      <c r="E243" s="195" t="n"/>
      <c r="F243" s="195" t="n"/>
      <c r="G243" s="195" t="n"/>
      <c r="H243" s="195" t="n"/>
      <c r="I243" s="195" t="n"/>
      <c r="J243" s="195" t="n"/>
      <c r="K243" s="195" t="n"/>
      <c r="L243" s="195" t="n"/>
      <c r="M243" s="195" t="n"/>
      <c r="N243" s="195" t="n"/>
      <c r="O243" s="195" t="n"/>
      <c r="P243" s="195" t="n"/>
      <c r="Q243" s="195" t="n"/>
      <c r="R243" s="195" t="n"/>
      <c r="S243" s="195" t="n"/>
      <c r="T243" s="195" t="n"/>
      <c r="U243" s="195" t="n"/>
      <c r="V243" s="195" t="n"/>
      <c r="W243" s="195" t="n"/>
      <c r="X243" s="195" t="n"/>
      <c r="Y243" s="195" t="n"/>
      <c r="Z243" s="195" t="n"/>
    </row>
    <row r="244" ht="12.75" customHeight="1" s="324">
      <c r="A244" s="195" t="n"/>
      <c r="B244" s="195" t="n"/>
      <c r="C244" s="195" t="n"/>
      <c r="D244" s="195" t="n"/>
      <c r="E244" s="195" t="n"/>
      <c r="F244" s="195" t="n"/>
      <c r="G244" s="195" t="n"/>
      <c r="H244" s="195" t="n"/>
      <c r="I244" s="195" t="n"/>
      <c r="J244" s="195" t="n"/>
      <c r="K244" s="195" t="n"/>
      <c r="L244" s="195" t="n"/>
      <c r="M244" s="195" t="n"/>
      <c r="N244" s="195" t="n"/>
      <c r="O244" s="195" t="n"/>
      <c r="P244" s="195" t="n"/>
      <c r="Q244" s="195" t="n"/>
      <c r="R244" s="195" t="n"/>
      <c r="S244" s="195" t="n"/>
      <c r="T244" s="195" t="n"/>
      <c r="U244" s="195" t="n"/>
      <c r="V244" s="195" t="n"/>
      <c r="W244" s="195" t="n"/>
      <c r="X244" s="195" t="n"/>
      <c r="Y244" s="195" t="n"/>
      <c r="Z244" s="195" t="n"/>
    </row>
    <row r="245" ht="12.75" customHeight="1" s="324">
      <c r="A245" s="195" t="n"/>
      <c r="B245" s="195" t="n"/>
      <c r="C245" s="195" t="n"/>
      <c r="D245" s="195" t="n"/>
      <c r="E245" s="195" t="n"/>
      <c r="F245" s="195" t="n"/>
      <c r="G245" s="195" t="n"/>
      <c r="H245" s="195" t="n"/>
      <c r="I245" s="195" t="n"/>
      <c r="J245" s="195" t="n"/>
      <c r="K245" s="195" t="n"/>
      <c r="L245" s="195" t="n"/>
      <c r="M245" s="195" t="n"/>
      <c r="N245" s="195" t="n"/>
      <c r="O245" s="195" t="n"/>
      <c r="P245" s="195" t="n"/>
      <c r="Q245" s="195" t="n"/>
      <c r="R245" s="195" t="n"/>
      <c r="S245" s="195" t="n"/>
      <c r="T245" s="195" t="n"/>
      <c r="U245" s="195" t="n"/>
      <c r="V245" s="195" t="n"/>
      <c r="W245" s="195" t="n"/>
      <c r="X245" s="195" t="n"/>
      <c r="Y245" s="195" t="n"/>
      <c r="Z245" s="195" t="n"/>
    </row>
    <row r="246" ht="12.75" customHeight="1" s="324">
      <c r="A246" s="195" t="n"/>
      <c r="B246" s="195" t="n"/>
      <c r="C246" s="195" t="n"/>
      <c r="D246" s="195" t="n"/>
      <c r="E246" s="195" t="n"/>
      <c r="F246" s="195" t="n"/>
      <c r="G246" s="195" t="n"/>
      <c r="H246" s="195" t="n"/>
      <c r="I246" s="195" t="n"/>
      <c r="J246" s="195" t="n"/>
      <c r="K246" s="195" t="n"/>
      <c r="L246" s="195" t="n"/>
      <c r="M246" s="195" t="n"/>
      <c r="N246" s="195" t="n"/>
      <c r="O246" s="195" t="n"/>
      <c r="P246" s="195" t="n"/>
      <c r="Q246" s="195" t="n"/>
      <c r="R246" s="195" t="n"/>
      <c r="S246" s="195" t="n"/>
      <c r="T246" s="195" t="n"/>
      <c r="U246" s="195" t="n"/>
      <c r="V246" s="195" t="n"/>
      <c r="W246" s="195" t="n"/>
      <c r="X246" s="195" t="n"/>
      <c r="Y246" s="195" t="n"/>
      <c r="Z246" s="195" t="n"/>
    </row>
    <row r="247" ht="12.75" customHeight="1" s="324">
      <c r="A247" s="195" t="n"/>
      <c r="B247" s="195" t="n"/>
      <c r="C247" s="195" t="n"/>
      <c r="D247" s="195" t="n"/>
      <c r="E247" s="195" t="n"/>
      <c r="F247" s="195" t="n"/>
      <c r="G247" s="195" t="n"/>
      <c r="H247" s="195" t="n"/>
      <c r="I247" s="195" t="n"/>
      <c r="J247" s="195" t="n"/>
      <c r="K247" s="195" t="n"/>
      <c r="L247" s="195" t="n"/>
      <c r="M247" s="195" t="n"/>
      <c r="N247" s="195" t="n"/>
      <c r="O247" s="195" t="n"/>
      <c r="P247" s="195" t="n"/>
      <c r="Q247" s="195" t="n"/>
      <c r="R247" s="195" t="n"/>
      <c r="S247" s="195" t="n"/>
      <c r="T247" s="195" t="n"/>
      <c r="U247" s="195" t="n"/>
      <c r="V247" s="195" t="n"/>
      <c r="W247" s="195" t="n"/>
      <c r="X247" s="195" t="n"/>
      <c r="Y247" s="195" t="n"/>
      <c r="Z247" s="195" t="n"/>
    </row>
    <row r="248" ht="12.75" customHeight="1" s="324">
      <c r="A248" s="195" t="n"/>
      <c r="B248" s="195" t="n"/>
      <c r="C248" s="195" t="n"/>
      <c r="D248" s="195" t="n"/>
      <c r="E248" s="195" t="n"/>
      <c r="F248" s="195" t="n"/>
      <c r="G248" s="195" t="n"/>
      <c r="H248" s="195" t="n"/>
      <c r="I248" s="195" t="n"/>
      <c r="J248" s="195" t="n"/>
      <c r="K248" s="195" t="n"/>
      <c r="L248" s="195" t="n"/>
      <c r="M248" s="195" t="n"/>
      <c r="N248" s="195" t="n"/>
      <c r="O248" s="195" t="n"/>
      <c r="P248" s="195" t="n"/>
      <c r="Q248" s="195" t="n"/>
      <c r="R248" s="195" t="n"/>
      <c r="S248" s="195" t="n"/>
      <c r="T248" s="195" t="n"/>
      <c r="U248" s="195" t="n"/>
      <c r="V248" s="195" t="n"/>
      <c r="W248" s="195" t="n"/>
      <c r="X248" s="195" t="n"/>
      <c r="Y248" s="195" t="n"/>
      <c r="Z248" s="195" t="n"/>
    </row>
    <row r="249" ht="12.75" customHeight="1" s="324">
      <c r="A249" s="195" t="n"/>
      <c r="B249" s="195" t="n"/>
      <c r="C249" s="195" t="n"/>
      <c r="D249" s="195" t="n"/>
      <c r="E249" s="195" t="n"/>
      <c r="F249" s="195" t="n"/>
      <c r="G249" s="195" t="n"/>
      <c r="H249" s="195" t="n"/>
      <c r="I249" s="195" t="n"/>
      <c r="J249" s="195" t="n"/>
      <c r="K249" s="195" t="n"/>
      <c r="L249" s="195" t="n"/>
      <c r="M249" s="195" t="n"/>
      <c r="N249" s="195" t="n"/>
      <c r="O249" s="195" t="n"/>
      <c r="P249" s="195" t="n"/>
      <c r="Q249" s="195" t="n"/>
      <c r="R249" s="195" t="n"/>
      <c r="S249" s="195" t="n"/>
      <c r="T249" s="195" t="n"/>
      <c r="U249" s="195" t="n"/>
      <c r="V249" s="195" t="n"/>
      <c r="W249" s="195" t="n"/>
      <c r="X249" s="195" t="n"/>
      <c r="Y249" s="195" t="n"/>
      <c r="Z249" s="195" t="n"/>
    </row>
    <row r="250" ht="12.75" customHeight="1" s="324">
      <c r="A250" s="195" t="n"/>
      <c r="B250" s="195" t="n"/>
      <c r="C250" s="195" t="n"/>
      <c r="D250" s="195" t="n"/>
      <c r="E250" s="195" t="n"/>
      <c r="F250" s="195" t="n"/>
      <c r="G250" s="195" t="n"/>
      <c r="H250" s="195" t="n"/>
      <c r="I250" s="195" t="n"/>
      <c r="J250" s="195" t="n"/>
      <c r="K250" s="195" t="n"/>
      <c r="L250" s="195" t="n"/>
      <c r="M250" s="195" t="n"/>
      <c r="N250" s="195" t="n"/>
      <c r="O250" s="195" t="n"/>
      <c r="P250" s="195" t="n"/>
      <c r="Q250" s="195" t="n"/>
      <c r="R250" s="195" t="n"/>
      <c r="S250" s="195" t="n"/>
      <c r="T250" s="195" t="n"/>
      <c r="U250" s="195" t="n"/>
      <c r="V250" s="195" t="n"/>
      <c r="W250" s="195" t="n"/>
      <c r="X250" s="195" t="n"/>
      <c r="Y250" s="195" t="n"/>
      <c r="Z250" s="195" t="n"/>
    </row>
    <row r="251" ht="12.75" customHeight="1" s="324">
      <c r="A251" s="195" t="n"/>
      <c r="B251" s="195" t="n"/>
      <c r="C251" s="195" t="n"/>
      <c r="D251" s="195" t="n"/>
      <c r="E251" s="195" t="n"/>
      <c r="F251" s="195" t="n"/>
      <c r="G251" s="195" t="n"/>
      <c r="H251" s="195" t="n"/>
      <c r="I251" s="195" t="n"/>
      <c r="J251" s="195" t="n"/>
      <c r="K251" s="195" t="n"/>
      <c r="L251" s="195" t="n"/>
      <c r="M251" s="195" t="n"/>
      <c r="N251" s="195" t="n"/>
      <c r="O251" s="195" t="n"/>
      <c r="P251" s="195" t="n"/>
      <c r="Q251" s="195" t="n"/>
      <c r="R251" s="195" t="n"/>
      <c r="S251" s="195" t="n"/>
      <c r="T251" s="195" t="n"/>
      <c r="U251" s="195" t="n"/>
      <c r="V251" s="195" t="n"/>
      <c r="W251" s="195" t="n"/>
      <c r="X251" s="195" t="n"/>
      <c r="Y251" s="195" t="n"/>
      <c r="Z251" s="195" t="n"/>
    </row>
    <row r="252" ht="12.75" customHeight="1" s="324">
      <c r="A252" s="195" t="n"/>
      <c r="B252" s="195" t="n"/>
      <c r="C252" s="195" t="n"/>
      <c r="D252" s="195" t="n"/>
      <c r="E252" s="195" t="n"/>
      <c r="F252" s="195" t="n"/>
      <c r="G252" s="195" t="n"/>
      <c r="H252" s="195" t="n"/>
      <c r="I252" s="195" t="n"/>
      <c r="J252" s="195" t="n"/>
      <c r="K252" s="195" t="n"/>
      <c r="L252" s="195" t="n"/>
      <c r="M252" s="195" t="n"/>
      <c r="N252" s="195" t="n"/>
      <c r="O252" s="195" t="n"/>
      <c r="P252" s="195" t="n"/>
      <c r="Q252" s="195" t="n"/>
      <c r="R252" s="195" t="n"/>
      <c r="S252" s="195" t="n"/>
      <c r="T252" s="195" t="n"/>
      <c r="U252" s="195" t="n"/>
      <c r="V252" s="195" t="n"/>
      <c r="W252" s="195" t="n"/>
      <c r="X252" s="195" t="n"/>
      <c r="Y252" s="195" t="n"/>
      <c r="Z252" s="195" t="n"/>
    </row>
    <row r="253" ht="12.75" customHeight="1" s="324">
      <c r="A253" s="195" t="n"/>
      <c r="B253" s="195" t="n"/>
      <c r="C253" s="195" t="n"/>
      <c r="D253" s="195" t="n"/>
      <c r="E253" s="195" t="n"/>
      <c r="F253" s="195" t="n"/>
      <c r="G253" s="195" t="n"/>
      <c r="H253" s="195" t="n"/>
      <c r="I253" s="195" t="n"/>
      <c r="J253" s="195" t="n"/>
      <c r="K253" s="195" t="n"/>
      <c r="L253" s="195" t="n"/>
      <c r="M253" s="195" t="n"/>
      <c r="N253" s="195" t="n"/>
      <c r="O253" s="195" t="n"/>
      <c r="P253" s="195" t="n"/>
      <c r="Q253" s="195" t="n"/>
      <c r="R253" s="195" t="n"/>
      <c r="S253" s="195" t="n"/>
      <c r="T253" s="195" t="n"/>
      <c r="U253" s="195" t="n"/>
      <c r="V253" s="195" t="n"/>
      <c r="W253" s="195" t="n"/>
      <c r="X253" s="195" t="n"/>
      <c r="Y253" s="195" t="n"/>
      <c r="Z253" s="195" t="n"/>
    </row>
    <row r="254" ht="12.75" customHeight="1" s="324">
      <c r="A254" s="195" t="n"/>
      <c r="B254" s="195" t="n"/>
      <c r="C254" s="195" t="n"/>
      <c r="D254" s="195" t="n"/>
      <c r="E254" s="195" t="n"/>
      <c r="F254" s="195" t="n"/>
      <c r="G254" s="195" t="n"/>
      <c r="H254" s="195" t="n"/>
      <c r="I254" s="195" t="n"/>
      <c r="J254" s="195" t="n"/>
      <c r="K254" s="195" t="n"/>
      <c r="L254" s="195" t="n"/>
      <c r="M254" s="195" t="n"/>
      <c r="N254" s="195" t="n"/>
      <c r="O254" s="195" t="n"/>
      <c r="P254" s="195" t="n"/>
      <c r="Q254" s="195" t="n"/>
      <c r="R254" s="195" t="n"/>
      <c r="S254" s="195" t="n"/>
      <c r="T254" s="195" t="n"/>
      <c r="U254" s="195" t="n"/>
      <c r="V254" s="195" t="n"/>
      <c r="W254" s="195" t="n"/>
      <c r="X254" s="195" t="n"/>
      <c r="Y254" s="195" t="n"/>
      <c r="Z254" s="195" t="n"/>
    </row>
    <row r="255" ht="12.75" customHeight="1" s="324">
      <c r="A255" s="195" t="n"/>
      <c r="B255" s="195" t="n"/>
      <c r="C255" s="195" t="n"/>
      <c r="D255" s="195" t="n"/>
      <c r="E255" s="195" t="n"/>
      <c r="F255" s="195" t="n"/>
      <c r="G255" s="195" t="n"/>
      <c r="H255" s="195" t="n"/>
      <c r="I255" s="195" t="n"/>
      <c r="J255" s="195" t="n"/>
      <c r="K255" s="195" t="n"/>
      <c r="L255" s="195" t="n"/>
      <c r="M255" s="195" t="n"/>
      <c r="N255" s="195" t="n"/>
      <c r="O255" s="195" t="n"/>
      <c r="P255" s="195" t="n"/>
      <c r="Q255" s="195" t="n"/>
      <c r="R255" s="195" t="n"/>
      <c r="S255" s="195" t="n"/>
      <c r="T255" s="195" t="n"/>
      <c r="U255" s="195" t="n"/>
      <c r="V255" s="195" t="n"/>
      <c r="W255" s="195" t="n"/>
      <c r="X255" s="195" t="n"/>
      <c r="Y255" s="195" t="n"/>
      <c r="Z255" s="195" t="n"/>
    </row>
    <row r="256" ht="12.75" customHeight="1" s="324">
      <c r="A256" s="195" t="n"/>
      <c r="B256" s="195" t="n"/>
      <c r="C256" s="195" t="n"/>
      <c r="D256" s="195" t="n"/>
      <c r="E256" s="195" t="n"/>
      <c r="F256" s="195" t="n"/>
      <c r="G256" s="195" t="n"/>
      <c r="H256" s="195" t="n"/>
      <c r="I256" s="195" t="n"/>
      <c r="J256" s="195" t="n"/>
      <c r="K256" s="195" t="n"/>
      <c r="L256" s="195" t="n"/>
      <c r="M256" s="195" t="n"/>
      <c r="N256" s="195" t="n"/>
      <c r="O256" s="195" t="n"/>
      <c r="P256" s="195" t="n"/>
      <c r="Q256" s="195" t="n"/>
      <c r="R256" s="195" t="n"/>
      <c r="S256" s="195" t="n"/>
      <c r="T256" s="195" t="n"/>
      <c r="U256" s="195" t="n"/>
      <c r="V256" s="195" t="n"/>
      <c r="W256" s="195" t="n"/>
      <c r="X256" s="195" t="n"/>
      <c r="Y256" s="195" t="n"/>
      <c r="Z256" s="195" t="n"/>
    </row>
    <row r="257" ht="12.75" customHeight="1" s="324">
      <c r="A257" s="195" t="n"/>
      <c r="B257" s="195" t="n"/>
      <c r="C257" s="195" t="n"/>
      <c r="D257" s="195" t="n"/>
      <c r="E257" s="195" t="n"/>
      <c r="F257" s="195" t="n"/>
      <c r="G257" s="195" t="n"/>
      <c r="H257" s="195" t="n"/>
      <c r="I257" s="195" t="n"/>
      <c r="J257" s="195" t="n"/>
      <c r="K257" s="195" t="n"/>
      <c r="L257" s="195" t="n"/>
      <c r="M257" s="195" t="n"/>
      <c r="N257" s="195" t="n"/>
      <c r="O257" s="195" t="n"/>
      <c r="P257" s="195" t="n"/>
      <c r="Q257" s="195" t="n"/>
      <c r="R257" s="195" t="n"/>
      <c r="S257" s="195" t="n"/>
      <c r="T257" s="195" t="n"/>
      <c r="U257" s="195" t="n"/>
      <c r="V257" s="195" t="n"/>
      <c r="W257" s="195" t="n"/>
      <c r="X257" s="195" t="n"/>
      <c r="Y257" s="195" t="n"/>
      <c r="Z257" s="195" t="n"/>
    </row>
    <row r="258" ht="12.75" customHeight="1" s="324">
      <c r="A258" s="195" t="n"/>
      <c r="B258" s="195" t="n"/>
      <c r="C258" s="195" t="n"/>
      <c r="D258" s="195" t="n"/>
      <c r="E258" s="195" t="n"/>
      <c r="F258" s="195" t="n"/>
      <c r="G258" s="195" t="n"/>
      <c r="H258" s="195" t="n"/>
      <c r="I258" s="195" t="n"/>
      <c r="J258" s="195" t="n"/>
      <c r="K258" s="195" t="n"/>
      <c r="L258" s="195" t="n"/>
      <c r="M258" s="195" t="n"/>
      <c r="N258" s="195" t="n"/>
      <c r="O258" s="195" t="n"/>
      <c r="P258" s="195" t="n"/>
      <c r="Q258" s="195" t="n"/>
      <c r="R258" s="195" t="n"/>
      <c r="S258" s="195" t="n"/>
      <c r="T258" s="195" t="n"/>
      <c r="U258" s="195" t="n"/>
      <c r="V258" s="195" t="n"/>
      <c r="W258" s="195" t="n"/>
      <c r="X258" s="195" t="n"/>
      <c r="Y258" s="195" t="n"/>
      <c r="Z258" s="195" t="n"/>
    </row>
    <row r="259" ht="12.75" customHeight="1" s="324">
      <c r="A259" s="195" t="n"/>
      <c r="B259" s="195" t="n"/>
      <c r="C259" s="195" t="n"/>
      <c r="D259" s="195" t="n"/>
      <c r="E259" s="195" t="n"/>
      <c r="F259" s="195" t="n"/>
      <c r="G259" s="195" t="n"/>
      <c r="H259" s="195" t="n"/>
      <c r="I259" s="195" t="n"/>
      <c r="J259" s="195" t="n"/>
      <c r="K259" s="195" t="n"/>
      <c r="L259" s="195" t="n"/>
      <c r="M259" s="195" t="n"/>
      <c r="N259" s="195" t="n"/>
      <c r="O259" s="195" t="n"/>
      <c r="P259" s="195" t="n"/>
      <c r="Q259" s="195" t="n"/>
      <c r="R259" s="195" t="n"/>
      <c r="S259" s="195" t="n"/>
      <c r="T259" s="195" t="n"/>
      <c r="U259" s="195" t="n"/>
      <c r="V259" s="195" t="n"/>
      <c r="W259" s="195" t="n"/>
      <c r="X259" s="195" t="n"/>
      <c r="Y259" s="195" t="n"/>
      <c r="Z259" s="195" t="n"/>
    </row>
    <row r="260" ht="12.75" customHeight="1" s="324">
      <c r="A260" s="195" t="n"/>
      <c r="B260" s="195" t="n"/>
      <c r="C260" s="195" t="n"/>
      <c r="D260" s="195" t="n"/>
      <c r="E260" s="195" t="n"/>
      <c r="F260" s="195" t="n"/>
      <c r="G260" s="195" t="n"/>
      <c r="H260" s="195" t="n"/>
      <c r="I260" s="195" t="n"/>
      <c r="J260" s="195" t="n"/>
      <c r="K260" s="195" t="n"/>
      <c r="L260" s="195" t="n"/>
      <c r="M260" s="195" t="n"/>
      <c r="N260" s="195" t="n"/>
      <c r="O260" s="195" t="n"/>
      <c r="P260" s="195" t="n"/>
      <c r="Q260" s="195" t="n"/>
      <c r="R260" s="195" t="n"/>
      <c r="S260" s="195" t="n"/>
      <c r="T260" s="195" t="n"/>
      <c r="U260" s="195" t="n"/>
      <c r="V260" s="195" t="n"/>
      <c r="W260" s="195" t="n"/>
      <c r="X260" s="195" t="n"/>
      <c r="Y260" s="195" t="n"/>
      <c r="Z260" s="195" t="n"/>
    </row>
    <row r="261" ht="12.75" customHeight="1" s="324">
      <c r="A261" s="195" t="n"/>
      <c r="B261" s="195" t="n"/>
      <c r="C261" s="195" t="n"/>
      <c r="D261" s="195" t="n"/>
      <c r="E261" s="195" t="n"/>
      <c r="F261" s="195" t="n"/>
      <c r="G261" s="195" t="n"/>
      <c r="H261" s="195" t="n"/>
      <c r="I261" s="195" t="n"/>
      <c r="J261" s="195" t="n"/>
      <c r="K261" s="195" t="n"/>
      <c r="L261" s="195" t="n"/>
      <c r="M261" s="195" t="n"/>
      <c r="N261" s="195" t="n"/>
      <c r="O261" s="195" t="n"/>
      <c r="P261" s="195" t="n"/>
      <c r="Q261" s="195" t="n"/>
      <c r="R261" s="195" t="n"/>
      <c r="S261" s="195" t="n"/>
      <c r="T261" s="195" t="n"/>
      <c r="U261" s="195" t="n"/>
      <c r="V261" s="195" t="n"/>
      <c r="W261" s="195" t="n"/>
      <c r="X261" s="195" t="n"/>
      <c r="Y261" s="195" t="n"/>
      <c r="Z261" s="195" t="n"/>
    </row>
    <row r="262" ht="12.75" customHeight="1" s="324">
      <c r="A262" s="195" t="n"/>
      <c r="B262" s="195" t="n"/>
      <c r="C262" s="195" t="n"/>
      <c r="D262" s="195" t="n"/>
      <c r="E262" s="195" t="n"/>
      <c r="F262" s="195" t="n"/>
      <c r="G262" s="195" t="n"/>
      <c r="H262" s="195" t="n"/>
      <c r="I262" s="195" t="n"/>
      <c r="J262" s="195" t="n"/>
      <c r="K262" s="195" t="n"/>
      <c r="L262" s="195" t="n"/>
      <c r="M262" s="195" t="n"/>
      <c r="N262" s="195" t="n"/>
      <c r="O262" s="195" t="n"/>
      <c r="P262" s="195" t="n"/>
      <c r="Q262" s="195" t="n"/>
      <c r="R262" s="195" t="n"/>
      <c r="S262" s="195" t="n"/>
      <c r="T262" s="195" t="n"/>
      <c r="U262" s="195" t="n"/>
      <c r="V262" s="195" t="n"/>
      <c r="W262" s="195" t="n"/>
      <c r="X262" s="195" t="n"/>
      <c r="Y262" s="195" t="n"/>
      <c r="Z262" s="195" t="n"/>
    </row>
    <row r="263" ht="12.75" customHeight="1" s="324">
      <c r="A263" s="195" t="n"/>
      <c r="B263" s="195" t="n"/>
      <c r="C263" s="195" t="n"/>
      <c r="D263" s="195" t="n"/>
      <c r="E263" s="195" t="n"/>
      <c r="F263" s="195" t="n"/>
      <c r="G263" s="195" t="n"/>
      <c r="H263" s="195" t="n"/>
      <c r="I263" s="195" t="n"/>
      <c r="J263" s="195" t="n"/>
      <c r="K263" s="195" t="n"/>
      <c r="L263" s="195" t="n"/>
      <c r="M263" s="195" t="n"/>
      <c r="N263" s="195" t="n"/>
      <c r="O263" s="195" t="n"/>
      <c r="P263" s="195" t="n"/>
      <c r="Q263" s="195" t="n"/>
      <c r="R263" s="195" t="n"/>
      <c r="S263" s="195" t="n"/>
      <c r="T263" s="195" t="n"/>
      <c r="U263" s="195" t="n"/>
      <c r="V263" s="195" t="n"/>
      <c r="W263" s="195" t="n"/>
      <c r="X263" s="195" t="n"/>
      <c r="Y263" s="195" t="n"/>
      <c r="Z263" s="195" t="n"/>
    </row>
    <row r="264" ht="12.75" customHeight="1" s="324">
      <c r="A264" s="195" t="n"/>
      <c r="B264" s="195" t="n"/>
      <c r="C264" s="195" t="n"/>
      <c r="D264" s="195" t="n"/>
      <c r="E264" s="195" t="n"/>
      <c r="F264" s="195" t="n"/>
      <c r="G264" s="195" t="n"/>
      <c r="H264" s="195" t="n"/>
      <c r="I264" s="195" t="n"/>
      <c r="J264" s="195" t="n"/>
      <c r="K264" s="195" t="n"/>
      <c r="L264" s="195" t="n"/>
      <c r="M264" s="195" t="n"/>
      <c r="N264" s="195" t="n"/>
      <c r="O264" s="195" t="n"/>
      <c r="P264" s="195" t="n"/>
      <c r="Q264" s="195" t="n"/>
      <c r="R264" s="195" t="n"/>
      <c r="S264" s="195" t="n"/>
      <c r="T264" s="195" t="n"/>
      <c r="U264" s="195" t="n"/>
      <c r="V264" s="195" t="n"/>
      <c r="W264" s="195" t="n"/>
      <c r="X264" s="195" t="n"/>
      <c r="Y264" s="195" t="n"/>
      <c r="Z264" s="195" t="n"/>
    </row>
    <row r="265" ht="12.75" customHeight="1" s="324">
      <c r="A265" s="195" t="n"/>
      <c r="B265" s="195" t="n"/>
      <c r="C265" s="195" t="n"/>
      <c r="D265" s="195" t="n"/>
      <c r="E265" s="195" t="n"/>
      <c r="F265" s="195" t="n"/>
      <c r="G265" s="195" t="n"/>
      <c r="H265" s="195" t="n"/>
      <c r="I265" s="195" t="n"/>
      <c r="J265" s="195" t="n"/>
      <c r="K265" s="195" t="n"/>
      <c r="L265" s="195" t="n"/>
      <c r="M265" s="195" t="n"/>
      <c r="N265" s="195" t="n"/>
      <c r="O265" s="195" t="n"/>
      <c r="P265" s="195" t="n"/>
      <c r="Q265" s="195" t="n"/>
      <c r="R265" s="195" t="n"/>
      <c r="S265" s="195" t="n"/>
      <c r="T265" s="195" t="n"/>
      <c r="U265" s="195" t="n"/>
      <c r="V265" s="195" t="n"/>
      <c r="W265" s="195" t="n"/>
      <c r="X265" s="195" t="n"/>
      <c r="Y265" s="195" t="n"/>
      <c r="Z265" s="195" t="n"/>
    </row>
    <row r="266" ht="12.75" customHeight="1" s="324">
      <c r="A266" s="195" t="n"/>
      <c r="B266" s="195" t="n"/>
      <c r="C266" s="195" t="n"/>
      <c r="D266" s="195" t="n"/>
      <c r="E266" s="195" t="n"/>
      <c r="F266" s="195" t="n"/>
      <c r="G266" s="195" t="n"/>
      <c r="H266" s="195" t="n"/>
      <c r="I266" s="195" t="n"/>
      <c r="J266" s="195" t="n"/>
      <c r="K266" s="195" t="n"/>
      <c r="L266" s="195" t="n"/>
      <c r="M266" s="195" t="n"/>
      <c r="N266" s="195" t="n"/>
      <c r="O266" s="195" t="n"/>
      <c r="P266" s="195" t="n"/>
      <c r="Q266" s="195" t="n"/>
      <c r="R266" s="195" t="n"/>
      <c r="S266" s="195" t="n"/>
      <c r="T266" s="195" t="n"/>
      <c r="U266" s="195" t="n"/>
      <c r="V266" s="195" t="n"/>
      <c r="W266" s="195" t="n"/>
      <c r="X266" s="195" t="n"/>
      <c r="Y266" s="195" t="n"/>
      <c r="Z266" s="195" t="n"/>
    </row>
    <row r="267" ht="12.75" customHeight="1" s="324">
      <c r="A267" s="195" t="n"/>
      <c r="B267" s="195" t="n"/>
      <c r="C267" s="195" t="n"/>
      <c r="D267" s="195" t="n"/>
      <c r="E267" s="195" t="n"/>
      <c r="F267" s="195" t="n"/>
      <c r="G267" s="195" t="n"/>
      <c r="H267" s="195" t="n"/>
      <c r="I267" s="195" t="n"/>
      <c r="J267" s="195" t="n"/>
      <c r="K267" s="195" t="n"/>
      <c r="L267" s="195" t="n"/>
      <c r="M267" s="195" t="n"/>
      <c r="N267" s="195" t="n"/>
      <c r="O267" s="195" t="n"/>
      <c r="P267" s="195" t="n"/>
      <c r="Q267" s="195" t="n"/>
      <c r="R267" s="195" t="n"/>
      <c r="S267" s="195" t="n"/>
      <c r="T267" s="195" t="n"/>
      <c r="U267" s="195" t="n"/>
      <c r="V267" s="195" t="n"/>
      <c r="W267" s="195" t="n"/>
      <c r="X267" s="195" t="n"/>
      <c r="Y267" s="195" t="n"/>
      <c r="Z267" s="195" t="n"/>
    </row>
    <row r="268" ht="12.75" customHeight="1" s="324">
      <c r="A268" s="195" t="n"/>
      <c r="B268" s="195" t="n"/>
      <c r="C268" s="195" t="n"/>
      <c r="D268" s="195" t="n"/>
      <c r="E268" s="195" t="n"/>
      <c r="F268" s="195" t="n"/>
      <c r="G268" s="195" t="n"/>
      <c r="H268" s="195" t="n"/>
      <c r="I268" s="195" t="n"/>
      <c r="J268" s="195" t="n"/>
      <c r="K268" s="195" t="n"/>
      <c r="L268" s="195" t="n"/>
      <c r="M268" s="195" t="n"/>
      <c r="N268" s="195" t="n"/>
      <c r="O268" s="195" t="n"/>
      <c r="P268" s="195" t="n"/>
      <c r="Q268" s="195" t="n"/>
      <c r="R268" s="195" t="n"/>
      <c r="S268" s="195" t="n"/>
      <c r="T268" s="195" t="n"/>
      <c r="U268" s="195" t="n"/>
      <c r="V268" s="195" t="n"/>
      <c r="W268" s="195" t="n"/>
      <c r="X268" s="195" t="n"/>
      <c r="Y268" s="195" t="n"/>
      <c r="Z268" s="195" t="n"/>
    </row>
    <row r="269" ht="12.75" customHeight="1" s="324">
      <c r="A269" s="195" t="n"/>
      <c r="B269" s="195" t="n"/>
      <c r="C269" s="195" t="n"/>
      <c r="D269" s="195" t="n"/>
      <c r="E269" s="195" t="n"/>
      <c r="F269" s="195" t="n"/>
      <c r="G269" s="195" t="n"/>
      <c r="H269" s="195" t="n"/>
      <c r="I269" s="195" t="n"/>
      <c r="J269" s="195" t="n"/>
      <c r="K269" s="195" t="n"/>
      <c r="L269" s="195" t="n"/>
      <c r="M269" s="195" t="n"/>
      <c r="N269" s="195" t="n"/>
      <c r="O269" s="195" t="n"/>
      <c r="P269" s="195" t="n"/>
      <c r="Q269" s="195" t="n"/>
      <c r="R269" s="195" t="n"/>
      <c r="S269" s="195" t="n"/>
      <c r="T269" s="195" t="n"/>
      <c r="U269" s="195" t="n"/>
      <c r="V269" s="195" t="n"/>
      <c r="W269" s="195" t="n"/>
      <c r="X269" s="195" t="n"/>
      <c r="Y269" s="195" t="n"/>
      <c r="Z269" s="195" t="n"/>
    </row>
    <row r="270" ht="12.75" customHeight="1" s="324">
      <c r="A270" s="195" t="n"/>
      <c r="B270" s="195" t="n"/>
      <c r="C270" s="195" t="n"/>
      <c r="D270" s="195" t="n"/>
      <c r="E270" s="195" t="n"/>
      <c r="F270" s="195" t="n"/>
      <c r="G270" s="195" t="n"/>
      <c r="H270" s="195" t="n"/>
      <c r="I270" s="195" t="n"/>
      <c r="J270" s="195" t="n"/>
      <c r="K270" s="195" t="n"/>
      <c r="L270" s="195" t="n"/>
      <c r="M270" s="195" t="n"/>
      <c r="N270" s="195" t="n"/>
      <c r="O270" s="195" t="n"/>
      <c r="P270" s="195" t="n"/>
      <c r="Q270" s="195" t="n"/>
      <c r="R270" s="195" t="n"/>
      <c r="S270" s="195" t="n"/>
      <c r="T270" s="195" t="n"/>
      <c r="U270" s="195" t="n"/>
      <c r="V270" s="195" t="n"/>
      <c r="W270" s="195" t="n"/>
      <c r="X270" s="195" t="n"/>
      <c r="Y270" s="195" t="n"/>
      <c r="Z270" s="195" t="n"/>
    </row>
    <row r="271" ht="12.75" customHeight="1" s="324">
      <c r="A271" s="195" t="n"/>
      <c r="B271" s="195" t="n"/>
      <c r="C271" s="195" t="n"/>
      <c r="D271" s="195" t="n"/>
      <c r="E271" s="195" t="n"/>
      <c r="F271" s="195" t="n"/>
      <c r="G271" s="195" t="n"/>
      <c r="H271" s="195" t="n"/>
      <c r="I271" s="195" t="n"/>
      <c r="J271" s="195" t="n"/>
      <c r="K271" s="195" t="n"/>
      <c r="L271" s="195" t="n"/>
      <c r="M271" s="195" t="n"/>
      <c r="N271" s="195" t="n"/>
      <c r="O271" s="195" t="n"/>
      <c r="P271" s="195" t="n"/>
      <c r="Q271" s="195" t="n"/>
      <c r="R271" s="195" t="n"/>
      <c r="S271" s="195" t="n"/>
      <c r="T271" s="195" t="n"/>
      <c r="U271" s="195" t="n"/>
      <c r="V271" s="195" t="n"/>
      <c r="W271" s="195" t="n"/>
      <c r="X271" s="195" t="n"/>
      <c r="Y271" s="195" t="n"/>
      <c r="Z271" s="195" t="n"/>
    </row>
    <row r="272" ht="12.75" customHeight="1" s="324">
      <c r="A272" s="195" t="n"/>
      <c r="B272" s="195" t="n"/>
      <c r="C272" s="195" t="n"/>
      <c r="D272" s="195" t="n"/>
      <c r="E272" s="195" t="n"/>
      <c r="F272" s="195" t="n"/>
      <c r="G272" s="195" t="n"/>
      <c r="H272" s="195" t="n"/>
      <c r="I272" s="195" t="n"/>
      <c r="J272" s="195" t="n"/>
      <c r="K272" s="195" t="n"/>
      <c r="L272" s="195" t="n"/>
      <c r="M272" s="195" t="n"/>
      <c r="N272" s="195" t="n"/>
      <c r="O272" s="195" t="n"/>
      <c r="P272" s="195" t="n"/>
      <c r="Q272" s="195" t="n"/>
      <c r="R272" s="195" t="n"/>
      <c r="S272" s="195" t="n"/>
      <c r="T272" s="195" t="n"/>
      <c r="U272" s="195" t="n"/>
      <c r="V272" s="195" t="n"/>
      <c r="W272" s="195" t="n"/>
      <c r="X272" s="195" t="n"/>
      <c r="Y272" s="195" t="n"/>
      <c r="Z272" s="195" t="n"/>
    </row>
    <row r="273" ht="12.75" customHeight="1" s="324">
      <c r="A273" s="195" t="n"/>
      <c r="B273" s="195" t="n"/>
      <c r="C273" s="195" t="n"/>
      <c r="D273" s="195" t="n"/>
      <c r="E273" s="195" t="n"/>
      <c r="F273" s="195" t="n"/>
      <c r="G273" s="195" t="n"/>
      <c r="H273" s="195" t="n"/>
      <c r="I273" s="195" t="n"/>
      <c r="J273" s="195" t="n"/>
      <c r="K273" s="195" t="n"/>
      <c r="L273" s="195" t="n"/>
      <c r="M273" s="195" t="n"/>
      <c r="N273" s="195" t="n"/>
      <c r="O273" s="195" t="n"/>
      <c r="P273" s="195" t="n"/>
      <c r="Q273" s="195" t="n"/>
      <c r="R273" s="195" t="n"/>
      <c r="S273" s="195" t="n"/>
      <c r="T273" s="195" t="n"/>
      <c r="U273" s="195" t="n"/>
      <c r="V273" s="195" t="n"/>
      <c r="W273" s="195" t="n"/>
      <c r="X273" s="195" t="n"/>
      <c r="Y273" s="195" t="n"/>
      <c r="Z273" s="195" t="n"/>
    </row>
    <row r="274" ht="12.75" customHeight="1" s="324">
      <c r="A274" s="195" t="n"/>
      <c r="B274" s="195" t="n"/>
      <c r="C274" s="195" t="n"/>
      <c r="D274" s="195" t="n"/>
      <c r="E274" s="195" t="n"/>
      <c r="F274" s="195" t="n"/>
      <c r="G274" s="195" t="n"/>
      <c r="H274" s="195" t="n"/>
      <c r="I274" s="195" t="n"/>
      <c r="J274" s="195" t="n"/>
      <c r="K274" s="195" t="n"/>
      <c r="L274" s="195" t="n"/>
      <c r="M274" s="195" t="n"/>
      <c r="N274" s="195" t="n"/>
      <c r="O274" s="195" t="n"/>
      <c r="P274" s="195" t="n"/>
      <c r="Q274" s="195" t="n"/>
      <c r="R274" s="195" t="n"/>
      <c r="S274" s="195" t="n"/>
      <c r="T274" s="195" t="n"/>
      <c r="U274" s="195" t="n"/>
      <c r="V274" s="195" t="n"/>
      <c r="W274" s="195" t="n"/>
      <c r="X274" s="195" t="n"/>
      <c r="Y274" s="195" t="n"/>
      <c r="Z274" s="195" t="n"/>
    </row>
    <row r="275" ht="12.75" customHeight="1" s="324">
      <c r="A275" s="195" t="n"/>
      <c r="B275" s="195" t="n"/>
      <c r="C275" s="195" t="n"/>
      <c r="D275" s="195" t="n"/>
      <c r="E275" s="195" t="n"/>
      <c r="F275" s="195" t="n"/>
      <c r="G275" s="195" t="n"/>
      <c r="H275" s="195" t="n"/>
      <c r="I275" s="195" t="n"/>
      <c r="J275" s="195" t="n"/>
      <c r="K275" s="195" t="n"/>
      <c r="L275" s="195" t="n"/>
      <c r="M275" s="195" t="n"/>
      <c r="N275" s="195" t="n"/>
      <c r="O275" s="195" t="n"/>
      <c r="P275" s="195" t="n"/>
      <c r="Q275" s="195" t="n"/>
      <c r="R275" s="195" t="n"/>
      <c r="S275" s="195" t="n"/>
      <c r="T275" s="195" t="n"/>
      <c r="U275" s="195" t="n"/>
      <c r="V275" s="195" t="n"/>
      <c r="W275" s="195" t="n"/>
      <c r="X275" s="195" t="n"/>
      <c r="Y275" s="195" t="n"/>
      <c r="Z275" s="195" t="n"/>
    </row>
    <row r="276" ht="12.75" customHeight="1" s="324">
      <c r="A276" s="195" t="n"/>
      <c r="B276" s="195" t="n"/>
      <c r="C276" s="195" t="n"/>
      <c r="D276" s="195" t="n"/>
      <c r="E276" s="195" t="n"/>
      <c r="F276" s="195" t="n"/>
      <c r="G276" s="195" t="n"/>
      <c r="H276" s="195" t="n"/>
      <c r="I276" s="195" t="n"/>
      <c r="J276" s="195" t="n"/>
      <c r="K276" s="195" t="n"/>
      <c r="L276" s="195" t="n"/>
      <c r="M276" s="195" t="n"/>
      <c r="N276" s="195" t="n"/>
      <c r="O276" s="195" t="n"/>
      <c r="P276" s="195" t="n"/>
      <c r="Q276" s="195" t="n"/>
      <c r="R276" s="195" t="n"/>
      <c r="S276" s="195" t="n"/>
      <c r="T276" s="195" t="n"/>
      <c r="U276" s="195" t="n"/>
      <c r="V276" s="195" t="n"/>
      <c r="W276" s="195" t="n"/>
      <c r="X276" s="195" t="n"/>
      <c r="Y276" s="195" t="n"/>
      <c r="Z276" s="195" t="n"/>
    </row>
    <row r="277" ht="12.75" customHeight="1" s="324">
      <c r="A277" s="195" t="n"/>
      <c r="B277" s="195" t="n"/>
      <c r="C277" s="195" t="n"/>
      <c r="D277" s="195" t="n"/>
      <c r="E277" s="195" t="n"/>
      <c r="F277" s="195" t="n"/>
      <c r="G277" s="195" t="n"/>
      <c r="H277" s="195" t="n"/>
      <c r="I277" s="195" t="n"/>
      <c r="J277" s="195" t="n"/>
      <c r="K277" s="195" t="n"/>
      <c r="L277" s="195" t="n"/>
      <c r="M277" s="195" t="n"/>
      <c r="N277" s="195" t="n"/>
      <c r="O277" s="195" t="n"/>
      <c r="P277" s="195" t="n"/>
      <c r="Q277" s="195" t="n"/>
      <c r="R277" s="195" t="n"/>
      <c r="S277" s="195" t="n"/>
      <c r="T277" s="195" t="n"/>
      <c r="U277" s="195" t="n"/>
      <c r="V277" s="195" t="n"/>
      <c r="W277" s="195" t="n"/>
      <c r="X277" s="195" t="n"/>
      <c r="Y277" s="195" t="n"/>
      <c r="Z277" s="195" t="n"/>
    </row>
    <row r="278" ht="12.75" customHeight="1" s="324">
      <c r="A278" s="195" t="n"/>
      <c r="B278" s="195" t="n"/>
      <c r="C278" s="195" t="n"/>
      <c r="D278" s="195" t="n"/>
      <c r="E278" s="195" t="n"/>
      <c r="F278" s="195" t="n"/>
      <c r="G278" s="195" t="n"/>
      <c r="H278" s="195" t="n"/>
      <c r="I278" s="195" t="n"/>
      <c r="J278" s="195" t="n"/>
      <c r="K278" s="195" t="n"/>
      <c r="L278" s="195" t="n"/>
      <c r="M278" s="195" t="n"/>
      <c r="N278" s="195" t="n"/>
      <c r="O278" s="195" t="n"/>
      <c r="P278" s="195" t="n"/>
      <c r="Q278" s="195" t="n"/>
      <c r="R278" s="195" t="n"/>
      <c r="S278" s="195" t="n"/>
      <c r="T278" s="195" t="n"/>
      <c r="U278" s="195" t="n"/>
      <c r="V278" s="195" t="n"/>
      <c r="W278" s="195" t="n"/>
      <c r="X278" s="195" t="n"/>
      <c r="Y278" s="195" t="n"/>
      <c r="Z278" s="195" t="n"/>
    </row>
    <row r="279" ht="12.75" customHeight="1" s="324">
      <c r="A279" s="195" t="n"/>
      <c r="B279" s="195" t="n"/>
      <c r="C279" s="195" t="n"/>
      <c r="D279" s="195" t="n"/>
      <c r="E279" s="195" t="n"/>
      <c r="F279" s="195" t="n"/>
      <c r="G279" s="195" t="n"/>
      <c r="H279" s="195" t="n"/>
      <c r="I279" s="195" t="n"/>
      <c r="J279" s="195" t="n"/>
      <c r="K279" s="195" t="n"/>
      <c r="L279" s="195" t="n"/>
      <c r="M279" s="195" t="n"/>
      <c r="N279" s="195" t="n"/>
      <c r="O279" s="195" t="n"/>
      <c r="P279" s="195" t="n"/>
      <c r="Q279" s="195" t="n"/>
      <c r="R279" s="195" t="n"/>
      <c r="S279" s="195" t="n"/>
      <c r="T279" s="195" t="n"/>
      <c r="U279" s="195" t="n"/>
      <c r="V279" s="195" t="n"/>
      <c r="W279" s="195" t="n"/>
      <c r="X279" s="195" t="n"/>
      <c r="Y279" s="195" t="n"/>
      <c r="Z279" s="195" t="n"/>
    </row>
    <row r="280" ht="12.75" customHeight="1" s="324">
      <c r="A280" s="195" t="n"/>
      <c r="B280" s="195" t="n"/>
      <c r="C280" s="195" t="n"/>
      <c r="D280" s="195" t="n"/>
      <c r="E280" s="195" t="n"/>
      <c r="F280" s="195" t="n"/>
      <c r="G280" s="195" t="n"/>
      <c r="H280" s="195" t="n"/>
      <c r="I280" s="195" t="n"/>
      <c r="J280" s="195" t="n"/>
      <c r="K280" s="195" t="n"/>
      <c r="L280" s="195" t="n"/>
      <c r="M280" s="195" t="n"/>
      <c r="N280" s="195" t="n"/>
      <c r="O280" s="195" t="n"/>
      <c r="P280" s="195" t="n"/>
      <c r="Q280" s="195" t="n"/>
      <c r="R280" s="195" t="n"/>
      <c r="S280" s="195" t="n"/>
      <c r="T280" s="195" t="n"/>
      <c r="U280" s="195" t="n"/>
      <c r="V280" s="195" t="n"/>
      <c r="W280" s="195" t="n"/>
      <c r="X280" s="195" t="n"/>
      <c r="Y280" s="195" t="n"/>
      <c r="Z280" s="195" t="n"/>
    </row>
    <row r="281" ht="12.75" customHeight="1" s="324">
      <c r="A281" s="195" t="n"/>
      <c r="B281" s="195" t="n"/>
      <c r="C281" s="195" t="n"/>
      <c r="D281" s="195" t="n"/>
      <c r="E281" s="195" t="n"/>
      <c r="F281" s="195" t="n"/>
      <c r="G281" s="195" t="n"/>
      <c r="H281" s="195" t="n"/>
      <c r="I281" s="195" t="n"/>
      <c r="J281" s="195" t="n"/>
      <c r="K281" s="195" t="n"/>
      <c r="L281" s="195" t="n"/>
      <c r="M281" s="195" t="n"/>
      <c r="N281" s="195" t="n"/>
      <c r="O281" s="195" t="n"/>
      <c r="P281" s="195" t="n"/>
      <c r="Q281" s="195" t="n"/>
      <c r="R281" s="195" t="n"/>
      <c r="S281" s="195" t="n"/>
      <c r="T281" s="195" t="n"/>
      <c r="U281" s="195" t="n"/>
      <c r="V281" s="195" t="n"/>
      <c r="W281" s="195" t="n"/>
      <c r="X281" s="195" t="n"/>
      <c r="Y281" s="195" t="n"/>
      <c r="Z281" s="195" t="n"/>
    </row>
    <row r="282" ht="12.75" customHeight="1" s="324">
      <c r="A282" s="195" t="n"/>
      <c r="B282" s="195" t="n"/>
      <c r="C282" s="195" t="n"/>
      <c r="D282" s="195" t="n"/>
      <c r="E282" s="195" t="n"/>
      <c r="F282" s="195" t="n"/>
      <c r="G282" s="195" t="n"/>
      <c r="H282" s="195" t="n"/>
      <c r="I282" s="195" t="n"/>
      <c r="J282" s="195" t="n"/>
      <c r="K282" s="195" t="n"/>
      <c r="L282" s="195" t="n"/>
      <c r="M282" s="195" t="n"/>
      <c r="N282" s="195" t="n"/>
      <c r="O282" s="195" t="n"/>
      <c r="P282" s="195" t="n"/>
      <c r="Q282" s="195" t="n"/>
      <c r="R282" s="195" t="n"/>
      <c r="S282" s="195" t="n"/>
      <c r="T282" s="195" t="n"/>
      <c r="U282" s="195" t="n"/>
      <c r="V282" s="195" t="n"/>
      <c r="W282" s="195" t="n"/>
      <c r="X282" s="195" t="n"/>
      <c r="Y282" s="195" t="n"/>
      <c r="Z282" s="195" t="n"/>
    </row>
    <row r="283" ht="12.75" customHeight="1" s="324">
      <c r="A283" s="195" t="n"/>
      <c r="B283" s="195" t="n"/>
      <c r="C283" s="195" t="n"/>
      <c r="D283" s="195" t="n"/>
      <c r="E283" s="195" t="n"/>
      <c r="F283" s="195" t="n"/>
      <c r="G283" s="195" t="n"/>
      <c r="H283" s="195" t="n"/>
      <c r="I283" s="195" t="n"/>
      <c r="J283" s="195" t="n"/>
      <c r="K283" s="195" t="n"/>
      <c r="L283" s="195" t="n"/>
      <c r="M283" s="195" t="n"/>
      <c r="N283" s="195" t="n"/>
      <c r="O283" s="195" t="n"/>
      <c r="P283" s="195" t="n"/>
      <c r="Q283" s="195" t="n"/>
      <c r="R283" s="195" t="n"/>
      <c r="S283" s="195" t="n"/>
      <c r="T283" s="195" t="n"/>
      <c r="U283" s="195" t="n"/>
      <c r="V283" s="195" t="n"/>
      <c r="W283" s="195" t="n"/>
      <c r="X283" s="195" t="n"/>
      <c r="Y283" s="195" t="n"/>
      <c r="Z283" s="195" t="n"/>
    </row>
    <row r="284" ht="12.75" customHeight="1" s="324">
      <c r="A284" s="195" t="n"/>
      <c r="B284" s="195" t="n"/>
      <c r="C284" s="195" t="n"/>
      <c r="D284" s="195" t="n"/>
      <c r="E284" s="195" t="n"/>
      <c r="F284" s="195" t="n"/>
      <c r="G284" s="195" t="n"/>
      <c r="H284" s="195" t="n"/>
      <c r="I284" s="195" t="n"/>
      <c r="J284" s="195" t="n"/>
      <c r="K284" s="195" t="n"/>
      <c r="L284" s="195" t="n"/>
      <c r="M284" s="195" t="n"/>
      <c r="N284" s="195" t="n"/>
      <c r="O284" s="195" t="n"/>
      <c r="P284" s="195" t="n"/>
      <c r="Q284" s="195" t="n"/>
      <c r="R284" s="195" t="n"/>
      <c r="S284" s="195" t="n"/>
      <c r="T284" s="195" t="n"/>
      <c r="U284" s="195" t="n"/>
      <c r="V284" s="195" t="n"/>
      <c r="W284" s="195" t="n"/>
      <c r="X284" s="195" t="n"/>
      <c r="Y284" s="195" t="n"/>
      <c r="Z284" s="195" t="n"/>
    </row>
    <row r="285" ht="12.75" customHeight="1" s="324">
      <c r="A285" s="195" t="n"/>
      <c r="B285" s="195" t="n"/>
      <c r="C285" s="195" t="n"/>
      <c r="D285" s="195" t="n"/>
      <c r="E285" s="195" t="n"/>
      <c r="F285" s="195" t="n"/>
      <c r="G285" s="195" t="n"/>
      <c r="H285" s="195" t="n"/>
      <c r="I285" s="195" t="n"/>
      <c r="J285" s="195" t="n"/>
      <c r="K285" s="195" t="n"/>
      <c r="L285" s="195" t="n"/>
      <c r="M285" s="195" t="n"/>
      <c r="N285" s="195" t="n"/>
      <c r="O285" s="195" t="n"/>
      <c r="P285" s="195" t="n"/>
      <c r="Q285" s="195" t="n"/>
      <c r="R285" s="195" t="n"/>
      <c r="S285" s="195" t="n"/>
      <c r="T285" s="195" t="n"/>
      <c r="U285" s="195" t="n"/>
      <c r="V285" s="195" t="n"/>
      <c r="W285" s="195" t="n"/>
      <c r="X285" s="195" t="n"/>
      <c r="Y285" s="195" t="n"/>
      <c r="Z285" s="195" t="n"/>
    </row>
    <row r="286" ht="12.75" customHeight="1" s="324">
      <c r="A286" s="195" t="n"/>
      <c r="B286" s="195" t="n"/>
      <c r="C286" s="195" t="n"/>
      <c r="D286" s="195" t="n"/>
      <c r="E286" s="195" t="n"/>
      <c r="F286" s="195" t="n"/>
      <c r="G286" s="195" t="n"/>
      <c r="H286" s="195" t="n"/>
      <c r="I286" s="195" t="n"/>
      <c r="J286" s="195" t="n"/>
      <c r="K286" s="195" t="n"/>
      <c r="L286" s="195" t="n"/>
      <c r="M286" s="195" t="n"/>
      <c r="N286" s="195" t="n"/>
      <c r="O286" s="195" t="n"/>
      <c r="P286" s="195" t="n"/>
      <c r="Q286" s="195" t="n"/>
      <c r="R286" s="195" t="n"/>
      <c r="S286" s="195" t="n"/>
      <c r="T286" s="195" t="n"/>
      <c r="U286" s="195" t="n"/>
      <c r="V286" s="195" t="n"/>
      <c r="W286" s="195" t="n"/>
      <c r="X286" s="195" t="n"/>
      <c r="Y286" s="195" t="n"/>
      <c r="Z286" s="195" t="n"/>
    </row>
    <row r="287" ht="12.75" customHeight="1" s="324">
      <c r="A287" s="195" t="n"/>
      <c r="B287" s="195" t="n"/>
      <c r="C287" s="195" t="n"/>
      <c r="D287" s="195" t="n"/>
      <c r="E287" s="195" t="n"/>
      <c r="F287" s="195" t="n"/>
      <c r="G287" s="195" t="n"/>
      <c r="H287" s="195" t="n"/>
      <c r="I287" s="195" t="n"/>
      <c r="J287" s="195" t="n"/>
      <c r="K287" s="195" t="n"/>
      <c r="L287" s="195" t="n"/>
      <c r="M287" s="195" t="n"/>
      <c r="N287" s="195" t="n"/>
      <c r="O287" s="195" t="n"/>
      <c r="P287" s="195" t="n"/>
      <c r="Q287" s="195" t="n"/>
      <c r="R287" s="195" t="n"/>
      <c r="S287" s="195" t="n"/>
      <c r="T287" s="195" t="n"/>
      <c r="U287" s="195" t="n"/>
      <c r="V287" s="195" t="n"/>
      <c r="W287" s="195" t="n"/>
      <c r="X287" s="195" t="n"/>
      <c r="Y287" s="195" t="n"/>
      <c r="Z287" s="195" t="n"/>
    </row>
    <row r="288" ht="12.75" customHeight="1" s="324">
      <c r="A288" s="195" t="n"/>
      <c r="B288" s="195" t="n"/>
      <c r="C288" s="195" t="n"/>
      <c r="D288" s="195" t="n"/>
      <c r="E288" s="195" t="n"/>
      <c r="F288" s="195" t="n"/>
      <c r="G288" s="195" t="n"/>
      <c r="H288" s="195" t="n"/>
      <c r="I288" s="195" t="n"/>
      <c r="J288" s="195" t="n"/>
      <c r="K288" s="195" t="n"/>
      <c r="L288" s="195" t="n"/>
      <c r="M288" s="195" t="n"/>
      <c r="N288" s="195" t="n"/>
      <c r="O288" s="195" t="n"/>
      <c r="P288" s="195" t="n"/>
      <c r="Q288" s="195" t="n"/>
      <c r="R288" s="195" t="n"/>
      <c r="S288" s="195" t="n"/>
      <c r="T288" s="195" t="n"/>
      <c r="U288" s="195" t="n"/>
      <c r="V288" s="195" t="n"/>
      <c r="W288" s="195" t="n"/>
      <c r="X288" s="195" t="n"/>
      <c r="Y288" s="195" t="n"/>
      <c r="Z288" s="195" t="n"/>
    </row>
    <row r="289" ht="12.75" customHeight="1" s="324">
      <c r="A289" s="195" t="n"/>
      <c r="B289" s="195" t="n"/>
      <c r="C289" s="195" t="n"/>
      <c r="D289" s="195" t="n"/>
      <c r="E289" s="195" t="n"/>
      <c r="F289" s="195" t="n"/>
      <c r="G289" s="195" t="n"/>
      <c r="H289" s="195" t="n"/>
      <c r="I289" s="195" t="n"/>
      <c r="J289" s="195" t="n"/>
      <c r="K289" s="195" t="n"/>
      <c r="L289" s="195" t="n"/>
      <c r="M289" s="195" t="n"/>
      <c r="N289" s="195" t="n"/>
      <c r="O289" s="195" t="n"/>
      <c r="P289" s="195" t="n"/>
      <c r="Q289" s="195" t="n"/>
      <c r="R289" s="195" t="n"/>
      <c r="S289" s="195" t="n"/>
      <c r="T289" s="195" t="n"/>
      <c r="U289" s="195" t="n"/>
      <c r="V289" s="195" t="n"/>
      <c r="W289" s="195" t="n"/>
      <c r="X289" s="195" t="n"/>
      <c r="Y289" s="195" t="n"/>
      <c r="Z289" s="195" t="n"/>
    </row>
    <row r="290" ht="12.75" customHeight="1" s="324">
      <c r="A290" s="195" t="n"/>
      <c r="B290" s="195" t="n"/>
      <c r="C290" s="195" t="n"/>
      <c r="D290" s="195" t="n"/>
      <c r="E290" s="195" t="n"/>
      <c r="F290" s="195" t="n"/>
      <c r="G290" s="195" t="n"/>
      <c r="H290" s="195" t="n"/>
      <c r="I290" s="195" t="n"/>
      <c r="J290" s="195" t="n"/>
      <c r="K290" s="195" t="n"/>
      <c r="L290" s="195" t="n"/>
      <c r="M290" s="195" t="n"/>
      <c r="N290" s="195" t="n"/>
      <c r="O290" s="195" t="n"/>
      <c r="P290" s="195" t="n"/>
      <c r="Q290" s="195" t="n"/>
      <c r="R290" s="195" t="n"/>
      <c r="S290" s="195" t="n"/>
      <c r="T290" s="195" t="n"/>
      <c r="U290" s="195" t="n"/>
      <c r="V290" s="195" t="n"/>
      <c r="W290" s="195" t="n"/>
      <c r="X290" s="195" t="n"/>
      <c r="Y290" s="195" t="n"/>
      <c r="Z290" s="195" t="n"/>
    </row>
    <row r="291" ht="12.75" customHeight="1" s="324">
      <c r="A291" s="195" t="n"/>
      <c r="B291" s="195" t="n"/>
      <c r="C291" s="195" t="n"/>
      <c r="D291" s="195" t="n"/>
      <c r="E291" s="195" t="n"/>
      <c r="F291" s="195" t="n"/>
      <c r="G291" s="195" t="n"/>
      <c r="H291" s="195" t="n"/>
      <c r="I291" s="195" t="n"/>
      <c r="J291" s="195" t="n"/>
      <c r="K291" s="195" t="n"/>
      <c r="L291" s="195" t="n"/>
      <c r="M291" s="195" t="n"/>
      <c r="N291" s="195" t="n"/>
      <c r="O291" s="195" t="n"/>
      <c r="P291" s="195" t="n"/>
      <c r="Q291" s="195" t="n"/>
      <c r="R291" s="195" t="n"/>
      <c r="S291" s="195" t="n"/>
      <c r="T291" s="195" t="n"/>
      <c r="U291" s="195" t="n"/>
      <c r="V291" s="195" t="n"/>
      <c r="W291" s="195" t="n"/>
      <c r="X291" s="195" t="n"/>
      <c r="Y291" s="195" t="n"/>
      <c r="Z291" s="195" t="n"/>
    </row>
    <row r="292" ht="12.75" customHeight="1" s="324">
      <c r="A292" s="195" t="n"/>
      <c r="B292" s="195" t="n"/>
      <c r="C292" s="195" t="n"/>
      <c r="D292" s="195" t="n"/>
      <c r="E292" s="195" t="n"/>
      <c r="F292" s="195" t="n"/>
      <c r="G292" s="195" t="n"/>
      <c r="H292" s="195" t="n"/>
      <c r="I292" s="195" t="n"/>
      <c r="J292" s="195" t="n"/>
      <c r="K292" s="195" t="n"/>
      <c r="L292" s="195" t="n"/>
      <c r="M292" s="195" t="n"/>
      <c r="N292" s="195" t="n"/>
      <c r="O292" s="195" t="n"/>
      <c r="P292" s="195" t="n"/>
      <c r="Q292" s="195" t="n"/>
      <c r="R292" s="195" t="n"/>
      <c r="S292" s="195" t="n"/>
      <c r="T292" s="195" t="n"/>
      <c r="U292" s="195" t="n"/>
      <c r="V292" s="195" t="n"/>
      <c r="W292" s="195" t="n"/>
      <c r="X292" s="195" t="n"/>
      <c r="Y292" s="195" t="n"/>
      <c r="Z292" s="195" t="n"/>
    </row>
    <row r="293" ht="12.75" customHeight="1" s="324">
      <c r="A293" s="195" t="n"/>
      <c r="B293" s="195" t="n"/>
      <c r="C293" s="195" t="n"/>
      <c r="D293" s="195" t="n"/>
      <c r="E293" s="195" t="n"/>
      <c r="F293" s="195" t="n"/>
      <c r="G293" s="195" t="n"/>
      <c r="H293" s="195" t="n"/>
      <c r="I293" s="195" t="n"/>
      <c r="J293" s="195" t="n"/>
      <c r="K293" s="195" t="n"/>
      <c r="L293" s="195" t="n"/>
      <c r="M293" s="195" t="n"/>
      <c r="N293" s="195" t="n"/>
      <c r="O293" s="195" t="n"/>
      <c r="P293" s="195" t="n"/>
      <c r="Q293" s="195" t="n"/>
      <c r="R293" s="195" t="n"/>
      <c r="S293" s="195" t="n"/>
      <c r="T293" s="195" t="n"/>
      <c r="U293" s="195" t="n"/>
      <c r="V293" s="195" t="n"/>
      <c r="W293" s="195" t="n"/>
      <c r="X293" s="195" t="n"/>
      <c r="Y293" s="195" t="n"/>
      <c r="Z293" s="195" t="n"/>
    </row>
    <row r="294" ht="12.75" customHeight="1" s="324">
      <c r="A294" s="195" t="n"/>
      <c r="B294" s="195" t="n"/>
      <c r="C294" s="195" t="n"/>
      <c r="D294" s="195" t="n"/>
      <c r="E294" s="195" t="n"/>
      <c r="F294" s="195" t="n"/>
      <c r="G294" s="195" t="n"/>
      <c r="H294" s="195" t="n"/>
      <c r="I294" s="195" t="n"/>
      <c r="J294" s="195" t="n"/>
      <c r="K294" s="195" t="n"/>
      <c r="L294" s="195" t="n"/>
      <c r="M294" s="195" t="n"/>
      <c r="N294" s="195" t="n"/>
      <c r="O294" s="195" t="n"/>
      <c r="P294" s="195" t="n"/>
      <c r="Q294" s="195" t="n"/>
      <c r="R294" s="195" t="n"/>
      <c r="S294" s="195" t="n"/>
      <c r="T294" s="195" t="n"/>
      <c r="U294" s="195" t="n"/>
      <c r="V294" s="195" t="n"/>
      <c r="W294" s="195" t="n"/>
      <c r="X294" s="195" t="n"/>
      <c r="Y294" s="195" t="n"/>
      <c r="Z294" s="195" t="n"/>
    </row>
    <row r="295" ht="12.75" customHeight="1" s="324">
      <c r="A295" s="195" t="n"/>
      <c r="B295" s="195" t="n"/>
      <c r="C295" s="195" t="n"/>
      <c r="D295" s="195" t="n"/>
      <c r="E295" s="195" t="n"/>
      <c r="F295" s="195" t="n"/>
      <c r="G295" s="195" t="n"/>
      <c r="H295" s="195" t="n"/>
      <c r="I295" s="195" t="n"/>
      <c r="J295" s="195" t="n"/>
      <c r="K295" s="195" t="n"/>
      <c r="L295" s="195" t="n"/>
      <c r="M295" s="195" t="n"/>
      <c r="N295" s="195" t="n"/>
      <c r="O295" s="195" t="n"/>
      <c r="P295" s="195" t="n"/>
      <c r="Q295" s="195" t="n"/>
      <c r="R295" s="195" t="n"/>
      <c r="S295" s="195" t="n"/>
      <c r="T295" s="195" t="n"/>
      <c r="U295" s="195" t="n"/>
      <c r="V295" s="195" t="n"/>
      <c r="W295" s="195" t="n"/>
      <c r="X295" s="195" t="n"/>
      <c r="Y295" s="195" t="n"/>
      <c r="Z295" s="195" t="n"/>
    </row>
    <row r="296" ht="12.75" customHeight="1" s="324">
      <c r="A296" s="195" t="n"/>
      <c r="B296" s="195" t="n"/>
      <c r="C296" s="195" t="n"/>
      <c r="D296" s="195" t="n"/>
      <c r="E296" s="195" t="n"/>
      <c r="F296" s="195" t="n"/>
      <c r="G296" s="195" t="n"/>
      <c r="H296" s="195" t="n"/>
      <c r="I296" s="195" t="n"/>
      <c r="J296" s="195" t="n"/>
      <c r="K296" s="195" t="n"/>
      <c r="L296" s="195" t="n"/>
      <c r="M296" s="195" t="n"/>
      <c r="N296" s="195" t="n"/>
      <c r="O296" s="195" t="n"/>
      <c r="P296" s="195" t="n"/>
      <c r="Q296" s="195" t="n"/>
      <c r="R296" s="195" t="n"/>
      <c r="S296" s="195" t="n"/>
      <c r="T296" s="195" t="n"/>
      <c r="U296" s="195" t="n"/>
      <c r="V296" s="195" t="n"/>
      <c r="W296" s="195" t="n"/>
      <c r="X296" s="195" t="n"/>
      <c r="Y296" s="195" t="n"/>
      <c r="Z296" s="195" t="n"/>
    </row>
    <row r="297" ht="12.75" customHeight="1" s="324">
      <c r="A297" s="195" t="n"/>
      <c r="B297" s="195" t="n"/>
      <c r="C297" s="195" t="n"/>
      <c r="D297" s="195" t="n"/>
      <c r="E297" s="195" t="n"/>
      <c r="F297" s="195" t="n"/>
      <c r="G297" s="195" t="n"/>
      <c r="H297" s="195" t="n"/>
      <c r="I297" s="195" t="n"/>
      <c r="J297" s="195" t="n"/>
      <c r="K297" s="195" t="n"/>
      <c r="L297" s="195" t="n"/>
      <c r="M297" s="195" t="n"/>
      <c r="N297" s="195" t="n"/>
      <c r="O297" s="195" t="n"/>
      <c r="P297" s="195" t="n"/>
      <c r="Q297" s="195" t="n"/>
      <c r="R297" s="195" t="n"/>
      <c r="S297" s="195" t="n"/>
      <c r="T297" s="195" t="n"/>
      <c r="U297" s="195" t="n"/>
      <c r="V297" s="195" t="n"/>
      <c r="W297" s="195" t="n"/>
      <c r="X297" s="195" t="n"/>
      <c r="Y297" s="195" t="n"/>
      <c r="Z297" s="195" t="n"/>
    </row>
    <row r="298" ht="12.75" customHeight="1" s="324">
      <c r="A298" s="195" t="n"/>
      <c r="B298" s="195" t="n"/>
      <c r="C298" s="195" t="n"/>
      <c r="D298" s="195" t="n"/>
      <c r="E298" s="195" t="n"/>
      <c r="F298" s="195" t="n"/>
      <c r="G298" s="195" t="n"/>
      <c r="H298" s="195" t="n"/>
      <c r="I298" s="195" t="n"/>
      <c r="J298" s="195" t="n"/>
      <c r="K298" s="195" t="n"/>
      <c r="L298" s="195" t="n"/>
      <c r="M298" s="195" t="n"/>
      <c r="N298" s="195" t="n"/>
      <c r="O298" s="195" t="n"/>
      <c r="P298" s="195" t="n"/>
      <c r="Q298" s="195" t="n"/>
      <c r="R298" s="195" t="n"/>
      <c r="S298" s="195" t="n"/>
      <c r="T298" s="195" t="n"/>
      <c r="U298" s="195" t="n"/>
      <c r="V298" s="195" t="n"/>
      <c r="W298" s="195" t="n"/>
      <c r="X298" s="195" t="n"/>
      <c r="Y298" s="195" t="n"/>
      <c r="Z298" s="195" t="n"/>
    </row>
    <row r="299" ht="12.75" customHeight="1" s="324">
      <c r="A299" s="195" t="n"/>
      <c r="B299" s="195" t="n"/>
      <c r="C299" s="195" t="n"/>
      <c r="D299" s="195" t="n"/>
      <c r="E299" s="195" t="n"/>
      <c r="F299" s="195" t="n"/>
      <c r="G299" s="195" t="n"/>
      <c r="H299" s="195" t="n"/>
      <c r="I299" s="195" t="n"/>
      <c r="J299" s="195" t="n"/>
      <c r="K299" s="195" t="n"/>
      <c r="L299" s="195" t="n"/>
      <c r="M299" s="195" t="n"/>
      <c r="N299" s="195" t="n"/>
      <c r="O299" s="195" t="n"/>
      <c r="P299" s="195" t="n"/>
      <c r="Q299" s="195" t="n"/>
      <c r="R299" s="195" t="n"/>
      <c r="S299" s="195" t="n"/>
      <c r="T299" s="195" t="n"/>
      <c r="U299" s="195" t="n"/>
      <c r="V299" s="195" t="n"/>
      <c r="W299" s="195" t="n"/>
      <c r="X299" s="195" t="n"/>
      <c r="Y299" s="195" t="n"/>
      <c r="Z299" s="195" t="n"/>
    </row>
    <row r="300" ht="12.75" customHeight="1" s="324">
      <c r="A300" s="195" t="n"/>
      <c r="B300" s="195" t="n"/>
      <c r="C300" s="195" t="n"/>
      <c r="D300" s="195" t="n"/>
      <c r="E300" s="195" t="n"/>
      <c r="F300" s="195" t="n"/>
      <c r="G300" s="195" t="n"/>
      <c r="H300" s="195" t="n"/>
      <c r="I300" s="195" t="n"/>
      <c r="J300" s="195" t="n"/>
      <c r="K300" s="195" t="n"/>
      <c r="L300" s="195" t="n"/>
      <c r="M300" s="195" t="n"/>
      <c r="N300" s="195" t="n"/>
      <c r="O300" s="195" t="n"/>
      <c r="P300" s="195" t="n"/>
      <c r="Q300" s="195" t="n"/>
      <c r="R300" s="195" t="n"/>
      <c r="S300" s="195" t="n"/>
      <c r="T300" s="195" t="n"/>
      <c r="U300" s="195" t="n"/>
      <c r="V300" s="195" t="n"/>
      <c r="W300" s="195" t="n"/>
      <c r="X300" s="195" t="n"/>
      <c r="Y300" s="195" t="n"/>
      <c r="Z300" s="195" t="n"/>
    </row>
    <row r="301" ht="12.75" customHeight="1" s="324">
      <c r="A301" s="195" t="n"/>
      <c r="B301" s="195" t="n"/>
      <c r="C301" s="195" t="n"/>
      <c r="D301" s="195" t="n"/>
      <c r="E301" s="195" t="n"/>
      <c r="F301" s="195" t="n"/>
      <c r="G301" s="195" t="n"/>
      <c r="H301" s="195" t="n"/>
      <c r="I301" s="195" t="n"/>
      <c r="J301" s="195" t="n"/>
      <c r="K301" s="195" t="n"/>
      <c r="L301" s="195" t="n"/>
      <c r="M301" s="195" t="n"/>
      <c r="N301" s="195" t="n"/>
      <c r="O301" s="195" t="n"/>
      <c r="P301" s="195" t="n"/>
      <c r="Q301" s="195" t="n"/>
      <c r="R301" s="195" t="n"/>
      <c r="S301" s="195" t="n"/>
      <c r="T301" s="195" t="n"/>
      <c r="U301" s="195" t="n"/>
      <c r="V301" s="195" t="n"/>
      <c r="W301" s="195" t="n"/>
      <c r="X301" s="195" t="n"/>
      <c r="Y301" s="195" t="n"/>
      <c r="Z301" s="195" t="n"/>
    </row>
    <row r="302" ht="12.75" customHeight="1" s="324">
      <c r="A302" s="195" t="n"/>
      <c r="B302" s="195" t="n"/>
      <c r="C302" s="195" t="n"/>
      <c r="D302" s="195" t="n"/>
      <c r="E302" s="195" t="n"/>
      <c r="F302" s="195" t="n"/>
      <c r="G302" s="195" t="n"/>
      <c r="H302" s="195" t="n"/>
      <c r="I302" s="195" t="n"/>
      <c r="J302" s="195" t="n"/>
      <c r="K302" s="195" t="n"/>
      <c r="L302" s="195" t="n"/>
      <c r="M302" s="195" t="n"/>
      <c r="N302" s="195" t="n"/>
      <c r="O302" s="195" t="n"/>
      <c r="P302" s="195" t="n"/>
      <c r="Q302" s="195" t="n"/>
      <c r="R302" s="195" t="n"/>
      <c r="S302" s="195" t="n"/>
      <c r="T302" s="195" t="n"/>
      <c r="U302" s="195" t="n"/>
      <c r="V302" s="195" t="n"/>
      <c r="W302" s="195" t="n"/>
      <c r="X302" s="195" t="n"/>
      <c r="Y302" s="195" t="n"/>
      <c r="Z302" s="195" t="n"/>
    </row>
    <row r="303" ht="12.75" customHeight="1" s="324">
      <c r="A303" s="195" t="n"/>
      <c r="B303" s="195" t="n"/>
      <c r="C303" s="195" t="n"/>
      <c r="D303" s="195" t="n"/>
      <c r="E303" s="195" t="n"/>
      <c r="F303" s="195" t="n"/>
      <c r="G303" s="195" t="n"/>
      <c r="H303" s="195" t="n"/>
      <c r="I303" s="195" t="n"/>
      <c r="J303" s="195" t="n"/>
      <c r="K303" s="195" t="n"/>
      <c r="L303" s="195" t="n"/>
      <c r="M303" s="195" t="n"/>
      <c r="N303" s="195" t="n"/>
      <c r="O303" s="195" t="n"/>
      <c r="P303" s="195" t="n"/>
      <c r="Q303" s="195" t="n"/>
      <c r="R303" s="195" t="n"/>
      <c r="S303" s="195" t="n"/>
      <c r="T303" s="195" t="n"/>
      <c r="U303" s="195" t="n"/>
      <c r="V303" s="195" t="n"/>
      <c r="W303" s="195" t="n"/>
      <c r="X303" s="195" t="n"/>
      <c r="Y303" s="195" t="n"/>
      <c r="Z303" s="195" t="n"/>
    </row>
    <row r="304" ht="12.75" customHeight="1" s="324">
      <c r="A304" s="195" t="n"/>
      <c r="B304" s="195" t="n"/>
      <c r="C304" s="195" t="n"/>
      <c r="D304" s="195" t="n"/>
      <c r="E304" s="195" t="n"/>
      <c r="F304" s="195" t="n"/>
      <c r="G304" s="195" t="n"/>
      <c r="H304" s="195" t="n"/>
      <c r="I304" s="195" t="n"/>
      <c r="J304" s="195" t="n"/>
      <c r="K304" s="195" t="n"/>
      <c r="L304" s="195" t="n"/>
      <c r="M304" s="195" t="n"/>
      <c r="N304" s="195" t="n"/>
      <c r="O304" s="195" t="n"/>
      <c r="P304" s="195" t="n"/>
      <c r="Q304" s="195" t="n"/>
      <c r="R304" s="195" t="n"/>
      <c r="S304" s="195" t="n"/>
      <c r="T304" s="195" t="n"/>
      <c r="U304" s="195" t="n"/>
      <c r="V304" s="195" t="n"/>
      <c r="W304" s="195" t="n"/>
      <c r="X304" s="195" t="n"/>
      <c r="Y304" s="195" t="n"/>
      <c r="Z304" s="195" t="n"/>
    </row>
    <row r="305" ht="12.75" customHeight="1" s="324">
      <c r="A305" s="195" t="n"/>
      <c r="B305" s="195" t="n"/>
      <c r="C305" s="195" t="n"/>
      <c r="D305" s="195" t="n"/>
      <c r="E305" s="195" t="n"/>
      <c r="F305" s="195" t="n"/>
      <c r="G305" s="195" t="n"/>
      <c r="H305" s="195" t="n"/>
      <c r="I305" s="195" t="n"/>
      <c r="J305" s="195" t="n"/>
      <c r="K305" s="195" t="n"/>
      <c r="L305" s="195" t="n"/>
      <c r="M305" s="195" t="n"/>
      <c r="N305" s="195" t="n"/>
      <c r="O305" s="195" t="n"/>
      <c r="P305" s="195" t="n"/>
      <c r="Q305" s="195" t="n"/>
      <c r="R305" s="195" t="n"/>
      <c r="S305" s="195" t="n"/>
      <c r="T305" s="195" t="n"/>
      <c r="U305" s="195" t="n"/>
      <c r="V305" s="195" t="n"/>
      <c r="W305" s="195" t="n"/>
      <c r="X305" s="195" t="n"/>
      <c r="Y305" s="195" t="n"/>
      <c r="Z305" s="195" t="n"/>
    </row>
    <row r="306" ht="12.75" customHeight="1" s="324">
      <c r="A306" s="195" t="n"/>
      <c r="B306" s="195" t="n"/>
      <c r="C306" s="195" t="n"/>
      <c r="D306" s="195" t="n"/>
      <c r="E306" s="195" t="n"/>
      <c r="F306" s="195" t="n"/>
      <c r="G306" s="195" t="n"/>
      <c r="H306" s="195" t="n"/>
      <c r="I306" s="195" t="n"/>
      <c r="J306" s="195" t="n"/>
      <c r="K306" s="195" t="n"/>
      <c r="L306" s="195" t="n"/>
      <c r="M306" s="195" t="n"/>
      <c r="N306" s="195" t="n"/>
      <c r="O306" s="195" t="n"/>
      <c r="P306" s="195" t="n"/>
      <c r="Q306" s="195" t="n"/>
      <c r="R306" s="195" t="n"/>
      <c r="S306" s="195" t="n"/>
      <c r="T306" s="195" t="n"/>
      <c r="U306" s="195" t="n"/>
      <c r="V306" s="195" t="n"/>
      <c r="W306" s="195" t="n"/>
      <c r="X306" s="195" t="n"/>
      <c r="Y306" s="195" t="n"/>
      <c r="Z306" s="195" t="n"/>
    </row>
    <row r="307" ht="12.75" customHeight="1" s="324">
      <c r="A307" s="195" t="n"/>
      <c r="B307" s="195" t="n"/>
      <c r="C307" s="195" t="n"/>
      <c r="D307" s="195" t="n"/>
      <c r="E307" s="195" t="n"/>
      <c r="F307" s="195" t="n"/>
      <c r="G307" s="195" t="n"/>
      <c r="H307" s="195" t="n"/>
      <c r="I307" s="195" t="n"/>
      <c r="J307" s="195" t="n"/>
      <c r="K307" s="195" t="n"/>
      <c r="L307" s="195" t="n"/>
      <c r="M307" s="195" t="n"/>
      <c r="N307" s="195" t="n"/>
      <c r="O307" s="195" t="n"/>
      <c r="P307" s="195" t="n"/>
      <c r="Q307" s="195" t="n"/>
      <c r="R307" s="195" t="n"/>
      <c r="S307" s="195" t="n"/>
      <c r="T307" s="195" t="n"/>
      <c r="U307" s="195" t="n"/>
      <c r="V307" s="195" t="n"/>
      <c r="W307" s="195" t="n"/>
      <c r="X307" s="195" t="n"/>
      <c r="Y307" s="195" t="n"/>
      <c r="Z307" s="195" t="n"/>
    </row>
    <row r="308" ht="12.75" customHeight="1" s="324">
      <c r="A308" s="195" t="n"/>
      <c r="B308" s="195" t="n"/>
      <c r="C308" s="195" t="n"/>
      <c r="D308" s="195" t="n"/>
      <c r="E308" s="195" t="n"/>
      <c r="F308" s="195" t="n"/>
      <c r="G308" s="195" t="n"/>
      <c r="H308" s="195" t="n"/>
      <c r="I308" s="195" t="n"/>
      <c r="J308" s="195" t="n"/>
      <c r="K308" s="195" t="n"/>
      <c r="L308" s="195" t="n"/>
      <c r="M308" s="195" t="n"/>
      <c r="N308" s="195" t="n"/>
      <c r="O308" s="195" t="n"/>
      <c r="P308" s="195" t="n"/>
      <c r="Q308" s="195" t="n"/>
      <c r="R308" s="195" t="n"/>
      <c r="S308" s="195" t="n"/>
      <c r="T308" s="195" t="n"/>
      <c r="U308" s="195" t="n"/>
      <c r="V308" s="195" t="n"/>
      <c r="W308" s="195" t="n"/>
      <c r="X308" s="195" t="n"/>
      <c r="Y308" s="195" t="n"/>
      <c r="Z308" s="195" t="n"/>
    </row>
    <row r="309" ht="12.75" customHeight="1" s="324">
      <c r="A309" s="195" t="n"/>
      <c r="B309" s="195" t="n"/>
      <c r="C309" s="195" t="n"/>
      <c r="D309" s="195" t="n"/>
      <c r="E309" s="195" t="n"/>
      <c r="F309" s="195" t="n"/>
      <c r="G309" s="195" t="n"/>
      <c r="H309" s="195" t="n"/>
      <c r="I309" s="195" t="n"/>
      <c r="J309" s="195" t="n"/>
      <c r="K309" s="195" t="n"/>
      <c r="L309" s="195" t="n"/>
      <c r="M309" s="195" t="n"/>
      <c r="N309" s="195" t="n"/>
      <c r="O309" s="195" t="n"/>
      <c r="P309" s="195" t="n"/>
      <c r="Q309" s="195" t="n"/>
      <c r="R309" s="195" t="n"/>
      <c r="S309" s="195" t="n"/>
      <c r="T309" s="195" t="n"/>
      <c r="U309" s="195" t="n"/>
      <c r="V309" s="195" t="n"/>
      <c r="W309" s="195" t="n"/>
      <c r="X309" s="195" t="n"/>
      <c r="Y309" s="195" t="n"/>
      <c r="Z309" s="195" t="n"/>
    </row>
    <row r="310" ht="12.75" customHeight="1" s="324">
      <c r="A310" s="195" t="n"/>
      <c r="B310" s="195" t="n"/>
      <c r="C310" s="195" t="n"/>
      <c r="D310" s="195" t="n"/>
      <c r="E310" s="195" t="n"/>
      <c r="F310" s="195" t="n"/>
      <c r="G310" s="195" t="n"/>
      <c r="H310" s="195" t="n"/>
      <c r="I310" s="195" t="n"/>
      <c r="J310" s="195" t="n"/>
      <c r="K310" s="195" t="n"/>
      <c r="L310" s="195" t="n"/>
      <c r="M310" s="195" t="n"/>
      <c r="N310" s="195" t="n"/>
      <c r="O310" s="195" t="n"/>
      <c r="P310" s="195" t="n"/>
      <c r="Q310" s="195" t="n"/>
      <c r="R310" s="195" t="n"/>
      <c r="S310" s="195" t="n"/>
      <c r="T310" s="195" t="n"/>
      <c r="U310" s="195" t="n"/>
      <c r="V310" s="195" t="n"/>
      <c r="W310" s="195" t="n"/>
      <c r="X310" s="195" t="n"/>
      <c r="Y310" s="195" t="n"/>
      <c r="Z310" s="195" t="n"/>
    </row>
    <row r="311" ht="12.75" customHeight="1" s="324">
      <c r="A311" s="195" t="n"/>
      <c r="B311" s="195" t="n"/>
      <c r="C311" s="195" t="n"/>
      <c r="D311" s="195" t="n"/>
      <c r="E311" s="195" t="n"/>
      <c r="F311" s="195" t="n"/>
      <c r="G311" s="195" t="n"/>
      <c r="H311" s="195" t="n"/>
      <c r="I311" s="195" t="n"/>
      <c r="J311" s="195" t="n"/>
      <c r="K311" s="195" t="n"/>
      <c r="L311" s="195" t="n"/>
      <c r="M311" s="195" t="n"/>
      <c r="N311" s="195" t="n"/>
      <c r="O311" s="195" t="n"/>
      <c r="P311" s="195" t="n"/>
      <c r="Q311" s="195" t="n"/>
      <c r="R311" s="195" t="n"/>
      <c r="S311" s="195" t="n"/>
      <c r="T311" s="195" t="n"/>
      <c r="U311" s="195" t="n"/>
      <c r="V311" s="195" t="n"/>
      <c r="W311" s="195" t="n"/>
      <c r="X311" s="195" t="n"/>
      <c r="Y311" s="195" t="n"/>
      <c r="Z311" s="195" t="n"/>
    </row>
    <row r="312" ht="12.75" customHeight="1" s="324">
      <c r="A312" s="195" t="n"/>
      <c r="B312" s="195" t="n"/>
      <c r="C312" s="195" t="n"/>
      <c r="D312" s="195" t="n"/>
      <c r="E312" s="195" t="n"/>
      <c r="F312" s="195" t="n"/>
      <c r="G312" s="195" t="n"/>
      <c r="H312" s="195" t="n"/>
      <c r="I312" s="195" t="n"/>
      <c r="J312" s="195" t="n"/>
      <c r="K312" s="195" t="n"/>
      <c r="L312" s="195" t="n"/>
      <c r="M312" s="195" t="n"/>
      <c r="N312" s="195" t="n"/>
      <c r="O312" s="195" t="n"/>
      <c r="P312" s="195" t="n"/>
      <c r="Q312" s="195" t="n"/>
      <c r="R312" s="195" t="n"/>
      <c r="S312" s="195" t="n"/>
      <c r="T312" s="195" t="n"/>
      <c r="U312" s="195" t="n"/>
      <c r="V312" s="195" t="n"/>
      <c r="W312" s="195" t="n"/>
      <c r="X312" s="195" t="n"/>
      <c r="Y312" s="195" t="n"/>
      <c r="Z312" s="195" t="n"/>
    </row>
    <row r="313" ht="12.75" customHeight="1" s="324">
      <c r="A313" s="195" t="n"/>
      <c r="B313" s="195" t="n"/>
      <c r="C313" s="195" t="n"/>
      <c r="D313" s="195" t="n"/>
      <c r="E313" s="195" t="n"/>
      <c r="F313" s="195" t="n"/>
      <c r="G313" s="195" t="n"/>
      <c r="H313" s="195" t="n"/>
      <c r="I313" s="195" t="n"/>
      <c r="J313" s="195" t="n"/>
      <c r="K313" s="195" t="n"/>
      <c r="L313" s="195" t="n"/>
      <c r="M313" s="195" t="n"/>
      <c r="N313" s="195" t="n"/>
      <c r="O313" s="195" t="n"/>
      <c r="P313" s="195" t="n"/>
      <c r="Q313" s="195" t="n"/>
      <c r="R313" s="195" t="n"/>
      <c r="S313" s="195" t="n"/>
      <c r="T313" s="195" t="n"/>
      <c r="U313" s="195" t="n"/>
      <c r="V313" s="195" t="n"/>
      <c r="W313" s="195" t="n"/>
      <c r="X313" s="195" t="n"/>
      <c r="Y313" s="195" t="n"/>
      <c r="Z313" s="195" t="n"/>
    </row>
    <row r="314" ht="12.75" customHeight="1" s="324">
      <c r="A314" s="195" t="n"/>
      <c r="B314" s="195" t="n"/>
      <c r="C314" s="195" t="n"/>
      <c r="D314" s="195" t="n"/>
      <c r="E314" s="195" t="n"/>
      <c r="F314" s="195" t="n"/>
      <c r="G314" s="195" t="n"/>
      <c r="H314" s="195" t="n"/>
      <c r="I314" s="195" t="n"/>
      <c r="J314" s="195" t="n"/>
      <c r="K314" s="195" t="n"/>
      <c r="L314" s="195" t="n"/>
      <c r="M314" s="195" t="n"/>
      <c r="N314" s="195" t="n"/>
      <c r="O314" s="195" t="n"/>
      <c r="P314" s="195" t="n"/>
      <c r="Q314" s="195" t="n"/>
      <c r="R314" s="195" t="n"/>
      <c r="S314" s="195" t="n"/>
      <c r="T314" s="195" t="n"/>
      <c r="U314" s="195" t="n"/>
      <c r="V314" s="195" t="n"/>
      <c r="W314" s="195" t="n"/>
      <c r="X314" s="195" t="n"/>
      <c r="Y314" s="195" t="n"/>
      <c r="Z314" s="195" t="n"/>
    </row>
    <row r="315" ht="12.75" customHeight="1" s="324">
      <c r="A315" s="195" t="n"/>
      <c r="B315" s="195" t="n"/>
      <c r="C315" s="195" t="n"/>
      <c r="D315" s="195" t="n"/>
      <c r="E315" s="195" t="n"/>
      <c r="F315" s="195" t="n"/>
      <c r="G315" s="195" t="n"/>
      <c r="H315" s="195" t="n"/>
      <c r="I315" s="195" t="n"/>
      <c r="J315" s="195" t="n"/>
      <c r="K315" s="195" t="n"/>
      <c r="L315" s="195" t="n"/>
      <c r="M315" s="195" t="n"/>
      <c r="N315" s="195" t="n"/>
      <c r="O315" s="195" t="n"/>
      <c r="P315" s="195" t="n"/>
      <c r="Q315" s="195" t="n"/>
      <c r="R315" s="195" t="n"/>
      <c r="S315" s="195" t="n"/>
      <c r="T315" s="195" t="n"/>
      <c r="U315" s="195" t="n"/>
      <c r="V315" s="195" t="n"/>
      <c r="W315" s="195" t="n"/>
      <c r="X315" s="195" t="n"/>
      <c r="Y315" s="195" t="n"/>
      <c r="Z315" s="195" t="n"/>
    </row>
    <row r="316" ht="12.75" customHeight="1" s="324">
      <c r="A316" s="195" t="n"/>
      <c r="B316" s="195" t="n"/>
      <c r="C316" s="195" t="n"/>
      <c r="D316" s="195" t="n"/>
      <c r="E316" s="195" t="n"/>
      <c r="F316" s="195" t="n"/>
      <c r="G316" s="195" t="n"/>
      <c r="H316" s="195" t="n"/>
      <c r="I316" s="195" t="n"/>
      <c r="J316" s="195" t="n"/>
      <c r="K316" s="195" t="n"/>
      <c r="L316" s="195" t="n"/>
      <c r="M316" s="195" t="n"/>
      <c r="N316" s="195" t="n"/>
      <c r="O316" s="195" t="n"/>
      <c r="P316" s="195" t="n"/>
      <c r="Q316" s="195" t="n"/>
      <c r="R316" s="195" t="n"/>
      <c r="S316" s="195" t="n"/>
      <c r="T316" s="195" t="n"/>
      <c r="U316" s="195" t="n"/>
      <c r="V316" s="195" t="n"/>
      <c r="W316" s="195" t="n"/>
      <c r="X316" s="195" t="n"/>
      <c r="Y316" s="195" t="n"/>
      <c r="Z316" s="195" t="n"/>
    </row>
    <row r="317" ht="12.75" customHeight="1" s="324">
      <c r="A317" s="195" t="n"/>
      <c r="B317" s="195" t="n"/>
      <c r="C317" s="195" t="n"/>
      <c r="D317" s="195" t="n"/>
      <c r="E317" s="195" t="n"/>
      <c r="F317" s="195" t="n"/>
      <c r="G317" s="195" t="n"/>
      <c r="H317" s="195" t="n"/>
      <c r="I317" s="195" t="n"/>
      <c r="J317" s="195" t="n"/>
      <c r="K317" s="195" t="n"/>
      <c r="L317" s="195" t="n"/>
      <c r="M317" s="195" t="n"/>
      <c r="N317" s="195" t="n"/>
      <c r="O317" s="195" t="n"/>
      <c r="P317" s="195" t="n"/>
      <c r="Q317" s="195" t="n"/>
      <c r="R317" s="195" t="n"/>
      <c r="S317" s="195" t="n"/>
      <c r="T317" s="195" t="n"/>
      <c r="U317" s="195" t="n"/>
      <c r="V317" s="195" t="n"/>
      <c r="W317" s="195" t="n"/>
      <c r="X317" s="195" t="n"/>
      <c r="Y317" s="195" t="n"/>
      <c r="Z317" s="195" t="n"/>
    </row>
    <row r="318" ht="12.75" customHeight="1" s="324">
      <c r="A318" s="195" t="n"/>
      <c r="B318" s="195" t="n"/>
      <c r="C318" s="195" t="n"/>
      <c r="D318" s="195" t="n"/>
      <c r="E318" s="195" t="n"/>
      <c r="F318" s="195" t="n"/>
      <c r="G318" s="195" t="n"/>
      <c r="H318" s="195" t="n"/>
      <c r="I318" s="195" t="n"/>
      <c r="J318" s="195" t="n"/>
      <c r="K318" s="195" t="n"/>
      <c r="L318" s="195" t="n"/>
      <c r="M318" s="195" t="n"/>
      <c r="N318" s="195" t="n"/>
      <c r="O318" s="195" t="n"/>
      <c r="P318" s="195" t="n"/>
      <c r="Q318" s="195" t="n"/>
      <c r="R318" s="195" t="n"/>
      <c r="S318" s="195" t="n"/>
      <c r="T318" s="195" t="n"/>
      <c r="U318" s="195" t="n"/>
      <c r="V318" s="195" t="n"/>
      <c r="W318" s="195" t="n"/>
      <c r="X318" s="195" t="n"/>
      <c r="Y318" s="195" t="n"/>
      <c r="Z318" s="195" t="n"/>
    </row>
    <row r="319" ht="12.75" customHeight="1" s="324">
      <c r="A319" s="195" t="n"/>
      <c r="B319" s="195" t="n"/>
      <c r="C319" s="195" t="n"/>
      <c r="D319" s="195" t="n"/>
      <c r="E319" s="195" t="n"/>
      <c r="F319" s="195" t="n"/>
      <c r="G319" s="195" t="n"/>
      <c r="H319" s="195" t="n"/>
      <c r="I319" s="195" t="n"/>
      <c r="J319" s="195" t="n"/>
      <c r="K319" s="195" t="n"/>
      <c r="L319" s="195" t="n"/>
      <c r="M319" s="195" t="n"/>
      <c r="N319" s="195" t="n"/>
      <c r="O319" s="195" t="n"/>
      <c r="P319" s="195" t="n"/>
      <c r="Q319" s="195" t="n"/>
      <c r="R319" s="195" t="n"/>
      <c r="S319" s="195" t="n"/>
      <c r="T319" s="195" t="n"/>
      <c r="U319" s="195" t="n"/>
      <c r="V319" s="195" t="n"/>
      <c r="W319" s="195" t="n"/>
      <c r="X319" s="195" t="n"/>
      <c r="Y319" s="195" t="n"/>
      <c r="Z319" s="195" t="n"/>
    </row>
    <row r="320" ht="12.75" customHeight="1" s="324">
      <c r="A320" s="195" t="n"/>
      <c r="B320" s="195" t="n"/>
      <c r="C320" s="195" t="n"/>
      <c r="D320" s="195" t="n"/>
      <c r="E320" s="195" t="n"/>
      <c r="F320" s="195" t="n"/>
      <c r="G320" s="195" t="n"/>
      <c r="H320" s="195" t="n"/>
      <c r="I320" s="195" t="n"/>
      <c r="J320" s="195" t="n"/>
      <c r="K320" s="195" t="n"/>
      <c r="L320" s="195" t="n"/>
      <c r="M320" s="195" t="n"/>
      <c r="N320" s="195" t="n"/>
      <c r="O320" s="195" t="n"/>
      <c r="P320" s="195" t="n"/>
      <c r="Q320" s="195" t="n"/>
      <c r="R320" s="195" t="n"/>
      <c r="S320" s="195" t="n"/>
      <c r="T320" s="195" t="n"/>
      <c r="U320" s="195" t="n"/>
      <c r="V320" s="195" t="n"/>
      <c r="W320" s="195" t="n"/>
      <c r="X320" s="195" t="n"/>
      <c r="Y320" s="195" t="n"/>
      <c r="Z320" s="195" t="n"/>
    </row>
    <row r="321" ht="12.75" customHeight="1" s="324">
      <c r="A321" s="195" t="n"/>
      <c r="B321" s="195" t="n"/>
      <c r="C321" s="195" t="n"/>
      <c r="D321" s="195" t="n"/>
      <c r="E321" s="195" t="n"/>
      <c r="F321" s="195" t="n"/>
      <c r="G321" s="195" t="n"/>
      <c r="H321" s="195" t="n"/>
      <c r="I321" s="195" t="n"/>
      <c r="J321" s="195" t="n"/>
      <c r="K321" s="195" t="n"/>
      <c r="L321" s="195" t="n"/>
      <c r="M321" s="195" t="n"/>
      <c r="N321" s="195" t="n"/>
      <c r="O321" s="195" t="n"/>
      <c r="P321" s="195" t="n"/>
      <c r="Q321" s="195" t="n"/>
      <c r="R321" s="195" t="n"/>
      <c r="S321" s="195" t="n"/>
      <c r="T321" s="195" t="n"/>
      <c r="U321" s="195" t="n"/>
      <c r="V321" s="195" t="n"/>
      <c r="W321" s="195" t="n"/>
      <c r="X321" s="195" t="n"/>
      <c r="Y321" s="195" t="n"/>
      <c r="Z321" s="195" t="n"/>
    </row>
    <row r="322" ht="12.75" customHeight="1" s="324">
      <c r="A322" s="195" t="n"/>
      <c r="B322" s="195" t="n"/>
      <c r="C322" s="195" t="n"/>
      <c r="D322" s="195" t="n"/>
      <c r="E322" s="195" t="n"/>
      <c r="F322" s="195" t="n"/>
      <c r="G322" s="195" t="n"/>
      <c r="H322" s="195" t="n"/>
      <c r="I322" s="195" t="n"/>
      <c r="J322" s="195" t="n"/>
      <c r="K322" s="195" t="n"/>
      <c r="L322" s="195" t="n"/>
      <c r="M322" s="195" t="n"/>
      <c r="N322" s="195" t="n"/>
      <c r="O322" s="195" t="n"/>
      <c r="P322" s="195" t="n"/>
      <c r="Q322" s="195" t="n"/>
      <c r="R322" s="195" t="n"/>
      <c r="S322" s="195" t="n"/>
      <c r="T322" s="195" t="n"/>
      <c r="U322" s="195" t="n"/>
      <c r="V322" s="195" t="n"/>
      <c r="W322" s="195" t="n"/>
      <c r="X322" s="195" t="n"/>
      <c r="Y322" s="195" t="n"/>
      <c r="Z322" s="195" t="n"/>
    </row>
    <row r="323" ht="12.75" customHeight="1" s="324">
      <c r="A323" s="195" t="n"/>
      <c r="B323" s="195" t="n"/>
      <c r="C323" s="195" t="n"/>
      <c r="D323" s="195" t="n"/>
      <c r="E323" s="195" t="n"/>
      <c r="F323" s="195" t="n"/>
      <c r="G323" s="195" t="n"/>
      <c r="H323" s="195" t="n"/>
      <c r="I323" s="195" t="n"/>
      <c r="J323" s="195" t="n"/>
      <c r="K323" s="195" t="n"/>
      <c r="L323" s="195" t="n"/>
      <c r="M323" s="195" t="n"/>
      <c r="N323" s="195" t="n"/>
      <c r="O323" s="195" t="n"/>
      <c r="P323" s="195" t="n"/>
      <c r="Q323" s="195" t="n"/>
      <c r="R323" s="195" t="n"/>
      <c r="S323" s="195" t="n"/>
      <c r="T323" s="195" t="n"/>
      <c r="U323" s="195" t="n"/>
      <c r="V323" s="195" t="n"/>
      <c r="W323" s="195" t="n"/>
      <c r="X323" s="195" t="n"/>
      <c r="Y323" s="195" t="n"/>
      <c r="Z323" s="195" t="n"/>
    </row>
    <row r="324" ht="12.75" customHeight="1" s="324">
      <c r="A324" s="195" t="n"/>
      <c r="B324" s="195" t="n"/>
      <c r="C324" s="195" t="n"/>
      <c r="D324" s="195" t="n"/>
      <c r="E324" s="195" t="n"/>
      <c r="F324" s="195" t="n"/>
      <c r="G324" s="195" t="n"/>
      <c r="H324" s="195" t="n"/>
      <c r="I324" s="195" t="n"/>
      <c r="J324" s="195" t="n"/>
      <c r="K324" s="195" t="n"/>
      <c r="L324" s="195" t="n"/>
      <c r="M324" s="195" t="n"/>
      <c r="N324" s="195" t="n"/>
      <c r="O324" s="195" t="n"/>
      <c r="P324" s="195" t="n"/>
      <c r="Q324" s="195" t="n"/>
      <c r="R324" s="195" t="n"/>
      <c r="S324" s="195" t="n"/>
      <c r="T324" s="195" t="n"/>
      <c r="U324" s="195" t="n"/>
      <c r="V324" s="195" t="n"/>
      <c r="W324" s="195" t="n"/>
      <c r="X324" s="195" t="n"/>
      <c r="Y324" s="195" t="n"/>
      <c r="Z324" s="195" t="n"/>
    </row>
    <row r="325" ht="12.75" customHeight="1" s="324">
      <c r="A325" s="195" t="n"/>
      <c r="B325" s="195" t="n"/>
      <c r="C325" s="195" t="n"/>
      <c r="D325" s="195" t="n"/>
      <c r="E325" s="195" t="n"/>
      <c r="F325" s="195" t="n"/>
      <c r="G325" s="195" t="n"/>
      <c r="H325" s="195" t="n"/>
      <c r="I325" s="195" t="n"/>
      <c r="J325" s="195" t="n"/>
      <c r="K325" s="195" t="n"/>
      <c r="L325" s="195" t="n"/>
      <c r="M325" s="195" t="n"/>
      <c r="N325" s="195" t="n"/>
      <c r="O325" s="195" t="n"/>
      <c r="P325" s="195" t="n"/>
      <c r="Q325" s="195" t="n"/>
      <c r="R325" s="195" t="n"/>
      <c r="S325" s="195" t="n"/>
      <c r="T325" s="195" t="n"/>
      <c r="U325" s="195" t="n"/>
      <c r="V325" s="195" t="n"/>
      <c r="W325" s="195" t="n"/>
      <c r="X325" s="195" t="n"/>
      <c r="Y325" s="195" t="n"/>
      <c r="Z325" s="195" t="n"/>
    </row>
    <row r="326" ht="12.75" customHeight="1" s="324">
      <c r="A326" s="195" t="n"/>
      <c r="B326" s="195" t="n"/>
      <c r="C326" s="195" t="n"/>
      <c r="D326" s="195" t="n"/>
      <c r="E326" s="195" t="n"/>
      <c r="F326" s="195" t="n"/>
      <c r="G326" s="195" t="n"/>
      <c r="H326" s="195" t="n"/>
      <c r="I326" s="195" t="n"/>
      <c r="J326" s="195" t="n"/>
      <c r="K326" s="195" t="n"/>
      <c r="L326" s="195" t="n"/>
      <c r="M326" s="195" t="n"/>
      <c r="N326" s="195" t="n"/>
      <c r="O326" s="195" t="n"/>
      <c r="P326" s="195" t="n"/>
      <c r="Q326" s="195" t="n"/>
      <c r="R326" s="195" t="n"/>
      <c r="S326" s="195" t="n"/>
      <c r="T326" s="195" t="n"/>
      <c r="U326" s="195" t="n"/>
      <c r="V326" s="195" t="n"/>
      <c r="W326" s="195" t="n"/>
      <c r="X326" s="195" t="n"/>
      <c r="Y326" s="195" t="n"/>
      <c r="Z326" s="195" t="n"/>
    </row>
    <row r="327" ht="12.75" customHeight="1" s="324">
      <c r="A327" s="195" t="n"/>
      <c r="B327" s="195" t="n"/>
      <c r="C327" s="195" t="n"/>
      <c r="D327" s="195" t="n"/>
      <c r="E327" s="195" t="n"/>
      <c r="F327" s="195" t="n"/>
      <c r="G327" s="195" t="n"/>
      <c r="H327" s="195" t="n"/>
      <c r="I327" s="195" t="n"/>
      <c r="J327" s="195" t="n"/>
      <c r="K327" s="195" t="n"/>
      <c r="L327" s="195" t="n"/>
      <c r="M327" s="195" t="n"/>
      <c r="N327" s="195" t="n"/>
      <c r="O327" s="195" t="n"/>
      <c r="P327" s="195" t="n"/>
      <c r="Q327" s="195" t="n"/>
      <c r="R327" s="195" t="n"/>
      <c r="S327" s="195" t="n"/>
      <c r="T327" s="195" t="n"/>
      <c r="U327" s="195" t="n"/>
      <c r="V327" s="195" t="n"/>
      <c r="W327" s="195" t="n"/>
      <c r="X327" s="195" t="n"/>
      <c r="Y327" s="195" t="n"/>
      <c r="Z327" s="195" t="n"/>
    </row>
    <row r="328" ht="12.75" customHeight="1" s="324">
      <c r="A328" s="195" t="n"/>
      <c r="B328" s="195" t="n"/>
      <c r="C328" s="195" t="n"/>
      <c r="D328" s="195" t="n"/>
      <c r="E328" s="195" t="n"/>
      <c r="F328" s="195" t="n"/>
      <c r="G328" s="195" t="n"/>
      <c r="H328" s="195" t="n"/>
      <c r="I328" s="195" t="n"/>
      <c r="J328" s="195" t="n"/>
      <c r="K328" s="195" t="n"/>
      <c r="L328" s="195" t="n"/>
      <c r="M328" s="195" t="n"/>
      <c r="N328" s="195" t="n"/>
      <c r="O328" s="195" t="n"/>
      <c r="P328" s="195" t="n"/>
      <c r="Q328" s="195" t="n"/>
      <c r="R328" s="195" t="n"/>
      <c r="S328" s="195" t="n"/>
      <c r="T328" s="195" t="n"/>
      <c r="U328" s="195" t="n"/>
      <c r="V328" s="195" t="n"/>
      <c r="W328" s="195" t="n"/>
      <c r="X328" s="195" t="n"/>
      <c r="Y328" s="195" t="n"/>
      <c r="Z328" s="195" t="n"/>
    </row>
    <row r="329" ht="12.75" customHeight="1" s="324">
      <c r="A329" s="195" t="n"/>
      <c r="B329" s="195" t="n"/>
      <c r="C329" s="195" t="n"/>
      <c r="D329" s="195" t="n"/>
      <c r="E329" s="195" t="n"/>
      <c r="F329" s="195" t="n"/>
      <c r="G329" s="195" t="n"/>
      <c r="H329" s="195" t="n"/>
      <c r="I329" s="195" t="n"/>
      <c r="J329" s="195" t="n"/>
      <c r="K329" s="195" t="n"/>
      <c r="L329" s="195" t="n"/>
      <c r="M329" s="195" t="n"/>
      <c r="N329" s="195" t="n"/>
      <c r="O329" s="195" t="n"/>
      <c r="P329" s="195" t="n"/>
      <c r="Q329" s="195" t="n"/>
      <c r="R329" s="195" t="n"/>
      <c r="S329" s="195" t="n"/>
      <c r="T329" s="195" t="n"/>
      <c r="U329" s="195" t="n"/>
      <c r="V329" s="195" t="n"/>
      <c r="W329" s="195" t="n"/>
      <c r="X329" s="195" t="n"/>
      <c r="Y329" s="195" t="n"/>
      <c r="Z329" s="195" t="n"/>
    </row>
    <row r="330" ht="12.75" customHeight="1" s="324">
      <c r="A330" s="195" t="n"/>
      <c r="B330" s="195" t="n"/>
      <c r="C330" s="195" t="n"/>
      <c r="D330" s="195" t="n"/>
      <c r="E330" s="195" t="n"/>
      <c r="F330" s="195" t="n"/>
      <c r="G330" s="195" t="n"/>
      <c r="H330" s="195" t="n"/>
      <c r="I330" s="195" t="n"/>
      <c r="J330" s="195" t="n"/>
      <c r="K330" s="195" t="n"/>
      <c r="L330" s="195" t="n"/>
      <c r="M330" s="195" t="n"/>
      <c r="N330" s="195" t="n"/>
      <c r="O330" s="195" t="n"/>
      <c r="P330" s="195" t="n"/>
      <c r="Q330" s="195" t="n"/>
      <c r="R330" s="195" t="n"/>
      <c r="S330" s="195" t="n"/>
      <c r="T330" s="195" t="n"/>
      <c r="U330" s="195" t="n"/>
      <c r="V330" s="195" t="n"/>
      <c r="W330" s="195" t="n"/>
      <c r="X330" s="195" t="n"/>
      <c r="Y330" s="195" t="n"/>
      <c r="Z330" s="195" t="n"/>
    </row>
    <row r="331" ht="12.75" customHeight="1" s="324">
      <c r="A331" s="195" t="n"/>
      <c r="B331" s="195" t="n"/>
      <c r="C331" s="195" t="n"/>
      <c r="D331" s="195" t="n"/>
      <c r="E331" s="195" t="n"/>
      <c r="F331" s="195" t="n"/>
      <c r="G331" s="195" t="n"/>
      <c r="H331" s="195" t="n"/>
      <c r="I331" s="195" t="n"/>
      <c r="J331" s="195" t="n"/>
      <c r="K331" s="195" t="n"/>
      <c r="L331" s="195" t="n"/>
      <c r="M331" s="195" t="n"/>
      <c r="N331" s="195" t="n"/>
      <c r="O331" s="195" t="n"/>
      <c r="P331" s="195" t="n"/>
      <c r="Q331" s="195" t="n"/>
      <c r="R331" s="195" t="n"/>
      <c r="S331" s="195" t="n"/>
      <c r="T331" s="195" t="n"/>
      <c r="U331" s="195" t="n"/>
      <c r="V331" s="195" t="n"/>
      <c r="W331" s="195" t="n"/>
      <c r="X331" s="195" t="n"/>
      <c r="Y331" s="195" t="n"/>
      <c r="Z331" s="195" t="n"/>
    </row>
    <row r="332" ht="12.75" customHeight="1" s="324">
      <c r="A332" s="195" t="n"/>
      <c r="B332" s="195" t="n"/>
      <c r="C332" s="195" t="n"/>
      <c r="D332" s="195" t="n"/>
      <c r="E332" s="195" t="n"/>
      <c r="F332" s="195" t="n"/>
      <c r="G332" s="195" t="n"/>
      <c r="H332" s="195" t="n"/>
      <c r="I332" s="195" t="n"/>
      <c r="J332" s="195" t="n"/>
      <c r="K332" s="195" t="n"/>
      <c r="L332" s="195" t="n"/>
      <c r="M332" s="195" t="n"/>
      <c r="N332" s="195" t="n"/>
      <c r="O332" s="195" t="n"/>
      <c r="P332" s="195" t="n"/>
      <c r="Q332" s="195" t="n"/>
      <c r="R332" s="195" t="n"/>
      <c r="S332" s="195" t="n"/>
      <c r="T332" s="195" t="n"/>
      <c r="U332" s="195" t="n"/>
      <c r="V332" s="195" t="n"/>
      <c r="W332" s="195" t="n"/>
      <c r="X332" s="195" t="n"/>
      <c r="Y332" s="195" t="n"/>
      <c r="Z332" s="195" t="n"/>
    </row>
    <row r="333" ht="12.75" customHeight="1" s="324">
      <c r="A333" s="195" t="n"/>
      <c r="B333" s="195" t="n"/>
      <c r="C333" s="195" t="n"/>
      <c r="D333" s="195" t="n"/>
      <c r="E333" s="195" t="n"/>
      <c r="F333" s="195" t="n"/>
      <c r="G333" s="195" t="n"/>
      <c r="H333" s="195" t="n"/>
      <c r="I333" s="195" t="n"/>
      <c r="J333" s="195" t="n"/>
      <c r="K333" s="195" t="n"/>
      <c r="L333" s="195" t="n"/>
      <c r="M333" s="195" t="n"/>
      <c r="N333" s="195" t="n"/>
      <c r="O333" s="195" t="n"/>
      <c r="P333" s="195" t="n"/>
      <c r="Q333" s="195" t="n"/>
      <c r="R333" s="195" t="n"/>
      <c r="S333" s="195" t="n"/>
      <c r="T333" s="195" t="n"/>
      <c r="U333" s="195" t="n"/>
      <c r="V333" s="195" t="n"/>
      <c r="W333" s="195" t="n"/>
      <c r="X333" s="195" t="n"/>
      <c r="Y333" s="195" t="n"/>
      <c r="Z333" s="195" t="n"/>
    </row>
    <row r="334" ht="12.75" customHeight="1" s="324">
      <c r="A334" s="195" t="n"/>
      <c r="B334" s="195" t="n"/>
      <c r="C334" s="195" t="n"/>
      <c r="D334" s="195" t="n"/>
      <c r="E334" s="195" t="n"/>
      <c r="F334" s="195" t="n"/>
      <c r="G334" s="195" t="n"/>
      <c r="H334" s="195" t="n"/>
      <c r="I334" s="195" t="n"/>
      <c r="J334" s="195" t="n"/>
      <c r="K334" s="195" t="n"/>
      <c r="L334" s="195" t="n"/>
      <c r="M334" s="195" t="n"/>
      <c r="N334" s="195" t="n"/>
      <c r="O334" s="195" t="n"/>
      <c r="P334" s="195" t="n"/>
      <c r="Q334" s="195" t="n"/>
      <c r="R334" s="195" t="n"/>
      <c r="S334" s="195" t="n"/>
      <c r="T334" s="195" t="n"/>
      <c r="U334" s="195" t="n"/>
      <c r="V334" s="195" t="n"/>
      <c r="W334" s="195" t="n"/>
      <c r="X334" s="195" t="n"/>
      <c r="Y334" s="195" t="n"/>
      <c r="Z334" s="195" t="n"/>
    </row>
    <row r="335" ht="12.75" customHeight="1" s="324">
      <c r="A335" s="195" t="n"/>
      <c r="B335" s="195" t="n"/>
      <c r="C335" s="195" t="n"/>
      <c r="D335" s="195" t="n"/>
      <c r="E335" s="195" t="n"/>
      <c r="F335" s="195" t="n"/>
      <c r="G335" s="195" t="n"/>
      <c r="H335" s="195" t="n"/>
      <c r="I335" s="195" t="n"/>
      <c r="J335" s="195" t="n"/>
      <c r="K335" s="195" t="n"/>
      <c r="L335" s="195" t="n"/>
      <c r="M335" s="195" t="n"/>
      <c r="N335" s="195" t="n"/>
      <c r="O335" s="195" t="n"/>
      <c r="P335" s="195" t="n"/>
      <c r="Q335" s="195" t="n"/>
      <c r="R335" s="195" t="n"/>
      <c r="S335" s="195" t="n"/>
      <c r="T335" s="195" t="n"/>
      <c r="U335" s="195" t="n"/>
      <c r="V335" s="195" t="n"/>
      <c r="W335" s="195" t="n"/>
      <c r="X335" s="195" t="n"/>
      <c r="Y335" s="195" t="n"/>
      <c r="Z335" s="195" t="n"/>
    </row>
    <row r="336" ht="12.75" customHeight="1" s="324">
      <c r="A336" s="195" t="n"/>
      <c r="B336" s="195" t="n"/>
      <c r="C336" s="195" t="n"/>
      <c r="D336" s="195" t="n"/>
      <c r="E336" s="195" t="n"/>
      <c r="F336" s="195" t="n"/>
      <c r="G336" s="195" t="n"/>
      <c r="H336" s="195" t="n"/>
      <c r="I336" s="195" t="n"/>
      <c r="J336" s="195" t="n"/>
      <c r="K336" s="195" t="n"/>
      <c r="L336" s="195" t="n"/>
      <c r="M336" s="195" t="n"/>
      <c r="N336" s="195" t="n"/>
      <c r="O336" s="195" t="n"/>
      <c r="P336" s="195" t="n"/>
      <c r="Q336" s="195" t="n"/>
      <c r="R336" s="195" t="n"/>
      <c r="S336" s="195" t="n"/>
      <c r="T336" s="195" t="n"/>
      <c r="U336" s="195" t="n"/>
      <c r="V336" s="195" t="n"/>
      <c r="W336" s="195" t="n"/>
      <c r="X336" s="195" t="n"/>
      <c r="Y336" s="195" t="n"/>
      <c r="Z336" s="195" t="n"/>
    </row>
    <row r="337" ht="12.75" customHeight="1" s="324">
      <c r="A337" s="195" t="n"/>
      <c r="B337" s="195" t="n"/>
      <c r="C337" s="195" t="n"/>
      <c r="D337" s="195" t="n"/>
      <c r="E337" s="195" t="n"/>
      <c r="F337" s="195" t="n"/>
      <c r="G337" s="195" t="n"/>
      <c r="H337" s="195" t="n"/>
      <c r="I337" s="195" t="n"/>
      <c r="J337" s="195" t="n"/>
      <c r="K337" s="195" t="n"/>
      <c r="L337" s="195" t="n"/>
      <c r="M337" s="195" t="n"/>
      <c r="N337" s="195" t="n"/>
      <c r="O337" s="195" t="n"/>
      <c r="P337" s="195" t="n"/>
      <c r="Q337" s="195" t="n"/>
      <c r="R337" s="195" t="n"/>
      <c r="S337" s="195" t="n"/>
      <c r="T337" s="195" t="n"/>
      <c r="U337" s="195" t="n"/>
      <c r="V337" s="195" t="n"/>
      <c r="W337" s="195" t="n"/>
      <c r="X337" s="195" t="n"/>
      <c r="Y337" s="195" t="n"/>
      <c r="Z337" s="195" t="n"/>
    </row>
    <row r="338" ht="12.75" customHeight="1" s="324">
      <c r="A338" s="195" t="n"/>
      <c r="B338" s="195" t="n"/>
      <c r="C338" s="195" t="n"/>
      <c r="D338" s="195" t="n"/>
      <c r="E338" s="195" t="n"/>
      <c r="F338" s="195" t="n"/>
      <c r="G338" s="195" t="n"/>
      <c r="H338" s="195" t="n"/>
      <c r="I338" s="195" t="n"/>
      <c r="J338" s="195" t="n"/>
      <c r="K338" s="195" t="n"/>
      <c r="L338" s="195" t="n"/>
      <c r="M338" s="195" t="n"/>
      <c r="N338" s="195" t="n"/>
      <c r="O338" s="195" t="n"/>
      <c r="P338" s="195" t="n"/>
      <c r="Q338" s="195" t="n"/>
      <c r="R338" s="195" t="n"/>
      <c r="S338" s="195" t="n"/>
      <c r="T338" s="195" t="n"/>
      <c r="U338" s="195" t="n"/>
      <c r="V338" s="195" t="n"/>
      <c r="W338" s="195" t="n"/>
      <c r="X338" s="195" t="n"/>
      <c r="Y338" s="195" t="n"/>
      <c r="Z338" s="195" t="n"/>
    </row>
    <row r="339" ht="12.75" customHeight="1" s="324">
      <c r="A339" s="195" t="n"/>
      <c r="B339" s="195" t="n"/>
      <c r="C339" s="195" t="n"/>
      <c r="D339" s="195" t="n"/>
      <c r="E339" s="195" t="n"/>
      <c r="F339" s="195" t="n"/>
      <c r="G339" s="195" t="n"/>
      <c r="H339" s="195" t="n"/>
      <c r="I339" s="195" t="n"/>
      <c r="J339" s="195" t="n"/>
      <c r="K339" s="195" t="n"/>
      <c r="L339" s="195" t="n"/>
      <c r="M339" s="195" t="n"/>
      <c r="N339" s="195" t="n"/>
      <c r="O339" s="195" t="n"/>
      <c r="P339" s="195" t="n"/>
      <c r="Q339" s="195" t="n"/>
      <c r="R339" s="195" t="n"/>
      <c r="S339" s="195" t="n"/>
      <c r="T339" s="195" t="n"/>
      <c r="U339" s="195" t="n"/>
      <c r="V339" s="195" t="n"/>
      <c r="W339" s="195" t="n"/>
      <c r="X339" s="195" t="n"/>
      <c r="Y339" s="195" t="n"/>
      <c r="Z339" s="195" t="n"/>
    </row>
    <row r="340" ht="12.75" customHeight="1" s="324">
      <c r="A340" s="195" t="n"/>
      <c r="B340" s="195" t="n"/>
      <c r="C340" s="195" t="n"/>
      <c r="D340" s="195" t="n"/>
      <c r="E340" s="195" t="n"/>
      <c r="F340" s="195" t="n"/>
      <c r="G340" s="195" t="n"/>
      <c r="H340" s="195" t="n"/>
      <c r="I340" s="195" t="n"/>
      <c r="J340" s="195" t="n"/>
      <c r="K340" s="195" t="n"/>
      <c r="L340" s="195" t="n"/>
      <c r="M340" s="195" t="n"/>
      <c r="N340" s="195" t="n"/>
      <c r="O340" s="195" t="n"/>
      <c r="P340" s="195" t="n"/>
      <c r="Q340" s="195" t="n"/>
      <c r="R340" s="195" t="n"/>
      <c r="S340" s="195" t="n"/>
      <c r="T340" s="195" t="n"/>
      <c r="U340" s="195" t="n"/>
      <c r="V340" s="195" t="n"/>
      <c r="W340" s="195" t="n"/>
      <c r="X340" s="195" t="n"/>
      <c r="Y340" s="195" t="n"/>
      <c r="Z340" s="195" t="n"/>
    </row>
    <row r="341" ht="12.75" customHeight="1" s="324">
      <c r="A341" s="195" t="n"/>
      <c r="B341" s="195" t="n"/>
      <c r="C341" s="195" t="n"/>
      <c r="D341" s="195" t="n"/>
      <c r="E341" s="195" t="n"/>
      <c r="F341" s="195" t="n"/>
      <c r="G341" s="195" t="n"/>
      <c r="H341" s="195" t="n"/>
      <c r="I341" s="195" t="n"/>
      <c r="J341" s="195" t="n"/>
      <c r="K341" s="195" t="n"/>
      <c r="L341" s="195" t="n"/>
      <c r="M341" s="195" t="n"/>
      <c r="N341" s="195" t="n"/>
      <c r="O341" s="195" t="n"/>
      <c r="P341" s="195" t="n"/>
      <c r="Q341" s="195" t="n"/>
      <c r="R341" s="195" t="n"/>
      <c r="S341" s="195" t="n"/>
      <c r="T341" s="195" t="n"/>
      <c r="U341" s="195" t="n"/>
      <c r="V341" s="195" t="n"/>
      <c r="W341" s="195" t="n"/>
      <c r="X341" s="195" t="n"/>
      <c r="Y341" s="195" t="n"/>
      <c r="Z341" s="195" t="n"/>
    </row>
    <row r="342" ht="12.75" customHeight="1" s="324">
      <c r="A342" s="195" t="n"/>
      <c r="B342" s="195" t="n"/>
      <c r="C342" s="195" t="n"/>
      <c r="D342" s="195" t="n"/>
      <c r="E342" s="195" t="n"/>
      <c r="F342" s="195" t="n"/>
      <c r="G342" s="195" t="n"/>
      <c r="H342" s="195" t="n"/>
      <c r="I342" s="195" t="n"/>
      <c r="J342" s="195" t="n"/>
      <c r="K342" s="195" t="n"/>
      <c r="L342" s="195" t="n"/>
      <c r="M342" s="195" t="n"/>
      <c r="N342" s="195" t="n"/>
      <c r="O342" s="195" t="n"/>
      <c r="P342" s="195" t="n"/>
      <c r="Q342" s="195" t="n"/>
      <c r="R342" s="195" t="n"/>
      <c r="S342" s="195" t="n"/>
      <c r="T342" s="195" t="n"/>
      <c r="U342" s="195" t="n"/>
      <c r="V342" s="195" t="n"/>
      <c r="W342" s="195" t="n"/>
      <c r="X342" s="195" t="n"/>
      <c r="Y342" s="195" t="n"/>
      <c r="Z342" s="195" t="n"/>
    </row>
    <row r="343" ht="12.75" customHeight="1" s="324">
      <c r="A343" s="195" t="n"/>
      <c r="B343" s="195" t="n"/>
      <c r="C343" s="195" t="n"/>
      <c r="D343" s="195" t="n"/>
      <c r="E343" s="195" t="n"/>
      <c r="F343" s="195" t="n"/>
      <c r="G343" s="195" t="n"/>
      <c r="H343" s="195" t="n"/>
      <c r="I343" s="195" t="n"/>
      <c r="J343" s="195" t="n"/>
      <c r="K343" s="195" t="n"/>
      <c r="L343" s="195" t="n"/>
      <c r="M343" s="195" t="n"/>
      <c r="N343" s="195" t="n"/>
      <c r="O343" s="195" t="n"/>
      <c r="P343" s="195" t="n"/>
      <c r="Q343" s="195" t="n"/>
      <c r="R343" s="195" t="n"/>
      <c r="S343" s="195" t="n"/>
      <c r="T343" s="195" t="n"/>
      <c r="U343" s="195" t="n"/>
      <c r="V343" s="195" t="n"/>
      <c r="W343" s="195" t="n"/>
      <c r="X343" s="195" t="n"/>
      <c r="Y343" s="195" t="n"/>
      <c r="Z343" s="195" t="n"/>
    </row>
    <row r="344" ht="12.75" customHeight="1" s="324">
      <c r="A344" s="195" t="n"/>
      <c r="B344" s="195" t="n"/>
      <c r="C344" s="195" t="n"/>
      <c r="D344" s="195" t="n"/>
      <c r="E344" s="195" t="n"/>
      <c r="F344" s="195" t="n"/>
      <c r="G344" s="195" t="n"/>
      <c r="H344" s="195" t="n"/>
      <c r="I344" s="195" t="n"/>
      <c r="J344" s="195" t="n"/>
      <c r="K344" s="195" t="n"/>
      <c r="L344" s="195" t="n"/>
      <c r="M344" s="195" t="n"/>
      <c r="N344" s="195" t="n"/>
      <c r="O344" s="195" t="n"/>
      <c r="P344" s="195" t="n"/>
      <c r="Q344" s="195" t="n"/>
      <c r="R344" s="195" t="n"/>
      <c r="S344" s="195" t="n"/>
      <c r="T344" s="195" t="n"/>
      <c r="U344" s="195" t="n"/>
      <c r="V344" s="195" t="n"/>
      <c r="W344" s="195" t="n"/>
      <c r="X344" s="195" t="n"/>
      <c r="Y344" s="195" t="n"/>
      <c r="Z344" s="195" t="n"/>
    </row>
    <row r="345" ht="12.75" customHeight="1" s="324">
      <c r="A345" s="195" t="n"/>
      <c r="B345" s="195" t="n"/>
      <c r="C345" s="195" t="n"/>
      <c r="D345" s="195" t="n"/>
      <c r="E345" s="195" t="n"/>
      <c r="F345" s="195" t="n"/>
      <c r="G345" s="195" t="n"/>
      <c r="H345" s="195" t="n"/>
      <c r="I345" s="195" t="n"/>
      <c r="J345" s="195" t="n"/>
      <c r="K345" s="195" t="n"/>
      <c r="L345" s="195" t="n"/>
      <c r="M345" s="195" t="n"/>
      <c r="N345" s="195" t="n"/>
      <c r="O345" s="195" t="n"/>
      <c r="P345" s="195" t="n"/>
      <c r="Q345" s="195" t="n"/>
      <c r="R345" s="195" t="n"/>
      <c r="S345" s="195" t="n"/>
      <c r="T345" s="195" t="n"/>
      <c r="U345" s="195" t="n"/>
      <c r="V345" s="195" t="n"/>
      <c r="W345" s="195" t="n"/>
      <c r="X345" s="195" t="n"/>
      <c r="Y345" s="195" t="n"/>
      <c r="Z345" s="195" t="n"/>
    </row>
    <row r="346" ht="12.75" customHeight="1" s="324">
      <c r="A346" s="195" t="n"/>
      <c r="B346" s="195" t="n"/>
      <c r="C346" s="195" t="n"/>
      <c r="D346" s="195" t="n"/>
      <c r="E346" s="195" t="n"/>
      <c r="F346" s="195" t="n"/>
      <c r="G346" s="195" t="n"/>
      <c r="H346" s="195" t="n"/>
      <c r="I346" s="195" t="n"/>
      <c r="J346" s="195" t="n"/>
      <c r="K346" s="195" t="n"/>
      <c r="L346" s="195" t="n"/>
      <c r="M346" s="195" t="n"/>
      <c r="N346" s="195" t="n"/>
      <c r="O346" s="195" t="n"/>
      <c r="P346" s="195" t="n"/>
      <c r="Q346" s="195" t="n"/>
      <c r="R346" s="195" t="n"/>
      <c r="S346" s="195" t="n"/>
      <c r="T346" s="195" t="n"/>
      <c r="U346" s="195" t="n"/>
      <c r="V346" s="195" t="n"/>
      <c r="W346" s="195" t="n"/>
      <c r="X346" s="195" t="n"/>
      <c r="Y346" s="195" t="n"/>
      <c r="Z346" s="195" t="n"/>
    </row>
    <row r="347" ht="12.75" customHeight="1" s="324">
      <c r="A347" s="195" t="n"/>
      <c r="B347" s="195" t="n"/>
      <c r="C347" s="195" t="n"/>
      <c r="D347" s="195" t="n"/>
      <c r="E347" s="195" t="n"/>
      <c r="F347" s="195" t="n"/>
      <c r="G347" s="195" t="n"/>
      <c r="H347" s="195" t="n"/>
      <c r="I347" s="195" t="n"/>
      <c r="J347" s="195" t="n"/>
      <c r="K347" s="195" t="n"/>
      <c r="L347" s="195" t="n"/>
      <c r="M347" s="195" t="n"/>
      <c r="N347" s="195" t="n"/>
      <c r="O347" s="195" t="n"/>
      <c r="P347" s="195" t="n"/>
      <c r="Q347" s="195" t="n"/>
      <c r="R347" s="195" t="n"/>
      <c r="S347" s="195" t="n"/>
      <c r="T347" s="195" t="n"/>
      <c r="U347" s="195" t="n"/>
      <c r="V347" s="195" t="n"/>
      <c r="W347" s="195" t="n"/>
      <c r="X347" s="195" t="n"/>
      <c r="Y347" s="195" t="n"/>
      <c r="Z347" s="195" t="n"/>
    </row>
    <row r="348" ht="12.75" customHeight="1" s="324">
      <c r="A348" s="195" t="n"/>
      <c r="B348" s="195" t="n"/>
      <c r="C348" s="195" t="n"/>
      <c r="D348" s="195" t="n"/>
      <c r="E348" s="195" t="n"/>
      <c r="F348" s="195" t="n"/>
      <c r="G348" s="195" t="n"/>
      <c r="H348" s="195" t="n"/>
      <c r="I348" s="195" t="n"/>
      <c r="J348" s="195" t="n"/>
      <c r="K348" s="195" t="n"/>
      <c r="L348" s="195" t="n"/>
      <c r="M348" s="195" t="n"/>
      <c r="N348" s="195" t="n"/>
      <c r="O348" s="195" t="n"/>
      <c r="P348" s="195" t="n"/>
      <c r="Q348" s="195" t="n"/>
      <c r="R348" s="195" t="n"/>
      <c r="S348" s="195" t="n"/>
      <c r="T348" s="195" t="n"/>
      <c r="U348" s="195" t="n"/>
      <c r="V348" s="195" t="n"/>
      <c r="W348" s="195" t="n"/>
      <c r="X348" s="195" t="n"/>
      <c r="Y348" s="195" t="n"/>
      <c r="Z348" s="195" t="n"/>
    </row>
    <row r="349" ht="12.75" customHeight="1" s="324">
      <c r="A349" s="195" t="n"/>
      <c r="B349" s="195" t="n"/>
      <c r="C349" s="195" t="n"/>
      <c r="D349" s="195" t="n"/>
      <c r="E349" s="195" t="n"/>
      <c r="F349" s="195" t="n"/>
      <c r="G349" s="195" t="n"/>
      <c r="H349" s="195" t="n"/>
      <c r="I349" s="195" t="n"/>
      <c r="J349" s="195" t="n"/>
      <c r="K349" s="195" t="n"/>
      <c r="L349" s="195" t="n"/>
      <c r="M349" s="195" t="n"/>
      <c r="N349" s="195" t="n"/>
      <c r="O349" s="195" t="n"/>
      <c r="P349" s="195" t="n"/>
      <c r="Q349" s="195" t="n"/>
      <c r="R349" s="195" t="n"/>
      <c r="S349" s="195" t="n"/>
      <c r="T349" s="195" t="n"/>
      <c r="U349" s="195" t="n"/>
      <c r="V349" s="195" t="n"/>
      <c r="W349" s="195" t="n"/>
      <c r="X349" s="195" t="n"/>
      <c r="Y349" s="195" t="n"/>
      <c r="Z349" s="195" t="n"/>
    </row>
    <row r="350" ht="12.75" customHeight="1" s="324">
      <c r="A350" s="195" t="n"/>
      <c r="B350" s="195" t="n"/>
      <c r="C350" s="195" t="n"/>
      <c r="D350" s="195" t="n"/>
      <c r="E350" s="195" t="n"/>
      <c r="F350" s="195" t="n"/>
      <c r="G350" s="195" t="n"/>
      <c r="H350" s="195" t="n"/>
      <c r="I350" s="195" t="n"/>
      <c r="J350" s="195" t="n"/>
      <c r="K350" s="195" t="n"/>
      <c r="L350" s="195" t="n"/>
      <c r="M350" s="195" t="n"/>
      <c r="N350" s="195" t="n"/>
      <c r="O350" s="195" t="n"/>
      <c r="P350" s="195" t="n"/>
      <c r="Q350" s="195" t="n"/>
      <c r="R350" s="195" t="n"/>
      <c r="S350" s="195" t="n"/>
      <c r="T350" s="195" t="n"/>
      <c r="U350" s="195" t="n"/>
      <c r="V350" s="195" t="n"/>
      <c r="W350" s="195" t="n"/>
      <c r="X350" s="195" t="n"/>
      <c r="Y350" s="195" t="n"/>
      <c r="Z350" s="195" t="n"/>
    </row>
    <row r="351" ht="12.75" customHeight="1" s="324">
      <c r="A351" s="195" t="n"/>
      <c r="B351" s="195" t="n"/>
      <c r="C351" s="195" t="n"/>
      <c r="D351" s="195" t="n"/>
      <c r="E351" s="195" t="n"/>
      <c r="F351" s="195" t="n"/>
      <c r="G351" s="195" t="n"/>
      <c r="H351" s="195" t="n"/>
      <c r="I351" s="195" t="n"/>
      <c r="J351" s="195" t="n"/>
      <c r="K351" s="195" t="n"/>
      <c r="L351" s="195" t="n"/>
      <c r="M351" s="195" t="n"/>
      <c r="N351" s="195" t="n"/>
      <c r="O351" s="195" t="n"/>
      <c r="P351" s="195" t="n"/>
      <c r="Q351" s="195" t="n"/>
      <c r="R351" s="195" t="n"/>
      <c r="S351" s="195" t="n"/>
      <c r="T351" s="195" t="n"/>
      <c r="U351" s="195" t="n"/>
      <c r="V351" s="195" t="n"/>
      <c r="W351" s="195" t="n"/>
      <c r="X351" s="195" t="n"/>
      <c r="Y351" s="195" t="n"/>
      <c r="Z351" s="195" t="n"/>
    </row>
    <row r="352" ht="12.75" customHeight="1" s="324">
      <c r="A352" s="195" t="n"/>
      <c r="B352" s="195" t="n"/>
      <c r="C352" s="195" t="n"/>
      <c r="D352" s="195" t="n"/>
      <c r="E352" s="195" t="n"/>
      <c r="F352" s="195" t="n"/>
      <c r="G352" s="195" t="n"/>
      <c r="H352" s="195" t="n"/>
      <c r="I352" s="195" t="n"/>
      <c r="J352" s="195" t="n"/>
      <c r="K352" s="195" t="n"/>
      <c r="L352" s="195" t="n"/>
      <c r="M352" s="195" t="n"/>
      <c r="N352" s="195" t="n"/>
      <c r="O352" s="195" t="n"/>
      <c r="P352" s="195" t="n"/>
      <c r="Q352" s="195" t="n"/>
      <c r="R352" s="195" t="n"/>
      <c r="S352" s="195" t="n"/>
      <c r="T352" s="195" t="n"/>
      <c r="U352" s="195" t="n"/>
      <c r="V352" s="195" t="n"/>
      <c r="W352" s="195" t="n"/>
      <c r="X352" s="195" t="n"/>
      <c r="Y352" s="195" t="n"/>
      <c r="Z352" s="195" t="n"/>
    </row>
    <row r="353" ht="12.75" customHeight="1" s="324">
      <c r="A353" s="195" t="n"/>
      <c r="B353" s="195" t="n"/>
      <c r="C353" s="195" t="n"/>
      <c r="D353" s="195" t="n"/>
      <c r="E353" s="195" t="n"/>
      <c r="F353" s="195" t="n"/>
      <c r="G353" s="195" t="n"/>
      <c r="H353" s="195" t="n"/>
      <c r="I353" s="195" t="n"/>
      <c r="J353" s="195" t="n"/>
      <c r="K353" s="195" t="n"/>
      <c r="L353" s="195" t="n"/>
      <c r="M353" s="195" t="n"/>
      <c r="N353" s="195" t="n"/>
      <c r="O353" s="195" t="n"/>
      <c r="P353" s="195" t="n"/>
      <c r="Q353" s="195" t="n"/>
      <c r="R353" s="195" t="n"/>
      <c r="S353" s="195" t="n"/>
      <c r="T353" s="195" t="n"/>
      <c r="U353" s="195" t="n"/>
      <c r="V353" s="195" t="n"/>
      <c r="W353" s="195" t="n"/>
      <c r="X353" s="195" t="n"/>
      <c r="Y353" s="195" t="n"/>
      <c r="Z353" s="195" t="n"/>
    </row>
    <row r="354" ht="12.75" customHeight="1" s="324">
      <c r="A354" s="195" t="n"/>
      <c r="B354" s="195" t="n"/>
      <c r="C354" s="195" t="n"/>
      <c r="D354" s="195" t="n"/>
      <c r="E354" s="195" t="n"/>
      <c r="F354" s="195" t="n"/>
      <c r="G354" s="195" t="n"/>
      <c r="H354" s="195" t="n"/>
      <c r="I354" s="195" t="n"/>
      <c r="J354" s="195" t="n"/>
      <c r="K354" s="195" t="n"/>
      <c r="L354" s="195" t="n"/>
      <c r="M354" s="195" t="n"/>
      <c r="N354" s="195" t="n"/>
      <c r="O354" s="195" t="n"/>
      <c r="P354" s="195" t="n"/>
      <c r="Q354" s="195" t="n"/>
      <c r="R354" s="195" t="n"/>
      <c r="S354" s="195" t="n"/>
      <c r="T354" s="195" t="n"/>
      <c r="U354" s="195" t="n"/>
      <c r="V354" s="195" t="n"/>
      <c r="W354" s="195" t="n"/>
      <c r="X354" s="195" t="n"/>
      <c r="Y354" s="195" t="n"/>
      <c r="Z354" s="195" t="n"/>
    </row>
    <row r="355" ht="12.75" customHeight="1" s="324">
      <c r="A355" s="195" t="n"/>
      <c r="B355" s="195" t="n"/>
      <c r="C355" s="195" t="n"/>
      <c r="D355" s="195" t="n"/>
      <c r="E355" s="195" t="n"/>
      <c r="F355" s="195" t="n"/>
      <c r="G355" s="195" t="n"/>
      <c r="H355" s="195" t="n"/>
      <c r="I355" s="195" t="n"/>
      <c r="J355" s="195" t="n"/>
      <c r="K355" s="195" t="n"/>
      <c r="L355" s="195" t="n"/>
      <c r="M355" s="195" t="n"/>
      <c r="N355" s="195" t="n"/>
      <c r="O355" s="195" t="n"/>
      <c r="P355" s="195" t="n"/>
      <c r="Q355" s="195" t="n"/>
      <c r="R355" s="195" t="n"/>
      <c r="S355" s="195" t="n"/>
      <c r="T355" s="195" t="n"/>
      <c r="U355" s="195" t="n"/>
      <c r="V355" s="195" t="n"/>
      <c r="W355" s="195" t="n"/>
      <c r="X355" s="195" t="n"/>
      <c r="Y355" s="195" t="n"/>
      <c r="Z355" s="195" t="n"/>
    </row>
    <row r="356" ht="12.75" customHeight="1" s="324">
      <c r="A356" s="195" t="n"/>
      <c r="B356" s="195" t="n"/>
      <c r="C356" s="195" t="n"/>
      <c r="D356" s="195" t="n"/>
      <c r="E356" s="195" t="n"/>
      <c r="F356" s="195" t="n"/>
      <c r="G356" s="195" t="n"/>
      <c r="H356" s="195" t="n"/>
      <c r="I356" s="195" t="n"/>
      <c r="J356" s="195" t="n"/>
      <c r="K356" s="195" t="n"/>
      <c r="L356" s="195" t="n"/>
      <c r="M356" s="195" t="n"/>
      <c r="N356" s="195" t="n"/>
      <c r="O356" s="195" t="n"/>
      <c r="P356" s="195" t="n"/>
      <c r="Q356" s="195" t="n"/>
      <c r="R356" s="195" t="n"/>
      <c r="S356" s="195" t="n"/>
      <c r="T356" s="195" t="n"/>
      <c r="U356" s="195" t="n"/>
      <c r="V356" s="195" t="n"/>
      <c r="W356" s="195" t="n"/>
      <c r="X356" s="195" t="n"/>
      <c r="Y356" s="195" t="n"/>
      <c r="Z356" s="195" t="n"/>
    </row>
    <row r="357" ht="12.75" customHeight="1" s="324">
      <c r="A357" s="195" t="n"/>
      <c r="B357" s="195" t="n"/>
      <c r="C357" s="195" t="n"/>
      <c r="D357" s="195" t="n"/>
      <c r="E357" s="195" t="n"/>
      <c r="F357" s="195" t="n"/>
      <c r="G357" s="195" t="n"/>
      <c r="H357" s="195" t="n"/>
      <c r="I357" s="195" t="n"/>
      <c r="J357" s="195" t="n"/>
      <c r="K357" s="195" t="n"/>
      <c r="L357" s="195" t="n"/>
      <c r="M357" s="195" t="n"/>
      <c r="N357" s="195" t="n"/>
      <c r="O357" s="195" t="n"/>
      <c r="P357" s="195" t="n"/>
      <c r="Q357" s="195" t="n"/>
      <c r="R357" s="195" t="n"/>
      <c r="S357" s="195" t="n"/>
      <c r="T357" s="195" t="n"/>
      <c r="U357" s="195" t="n"/>
      <c r="V357" s="195" t="n"/>
      <c r="W357" s="195" t="n"/>
      <c r="X357" s="195" t="n"/>
      <c r="Y357" s="195" t="n"/>
      <c r="Z357" s="195" t="n"/>
    </row>
    <row r="358" ht="12.75" customHeight="1" s="324">
      <c r="A358" s="195" t="n"/>
      <c r="B358" s="195" t="n"/>
      <c r="C358" s="195" t="n"/>
      <c r="D358" s="195" t="n"/>
      <c r="E358" s="195" t="n"/>
      <c r="F358" s="195" t="n"/>
      <c r="G358" s="195" t="n"/>
      <c r="H358" s="195" t="n"/>
      <c r="I358" s="195" t="n"/>
      <c r="J358" s="195" t="n"/>
      <c r="K358" s="195" t="n"/>
      <c r="L358" s="195" t="n"/>
      <c r="M358" s="195" t="n"/>
      <c r="N358" s="195" t="n"/>
      <c r="O358" s="195" t="n"/>
      <c r="P358" s="195" t="n"/>
      <c r="Q358" s="195" t="n"/>
      <c r="R358" s="195" t="n"/>
      <c r="S358" s="195" t="n"/>
      <c r="T358" s="195" t="n"/>
      <c r="U358" s="195" t="n"/>
      <c r="V358" s="195" t="n"/>
      <c r="W358" s="195" t="n"/>
      <c r="X358" s="195" t="n"/>
      <c r="Y358" s="195" t="n"/>
      <c r="Z358" s="195" t="n"/>
    </row>
    <row r="359" ht="12.75" customHeight="1" s="324">
      <c r="A359" s="195" t="n"/>
      <c r="B359" s="195" t="n"/>
      <c r="C359" s="195" t="n"/>
      <c r="D359" s="195" t="n"/>
      <c r="E359" s="195" t="n"/>
      <c r="F359" s="195" t="n"/>
      <c r="G359" s="195" t="n"/>
      <c r="H359" s="195" t="n"/>
      <c r="I359" s="195" t="n"/>
      <c r="J359" s="195" t="n"/>
      <c r="K359" s="195" t="n"/>
      <c r="L359" s="195" t="n"/>
      <c r="M359" s="195" t="n"/>
      <c r="N359" s="195" t="n"/>
      <c r="O359" s="195" t="n"/>
      <c r="P359" s="195" t="n"/>
      <c r="Q359" s="195" t="n"/>
      <c r="R359" s="195" t="n"/>
      <c r="S359" s="195" t="n"/>
      <c r="T359" s="195" t="n"/>
      <c r="U359" s="195" t="n"/>
      <c r="V359" s="195" t="n"/>
      <c r="W359" s="195" t="n"/>
      <c r="X359" s="195" t="n"/>
      <c r="Y359" s="195" t="n"/>
      <c r="Z359" s="195" t="n"/>
    </row>
    <row r="360" ht="12.75" customHeight="1" s="324">
      <c r="A360" s="195" t="n"/>
      <c r="B360" s="195" t="n"/>
      <c r="C360" s="195" t="n"/>
      <c r="D360" s="195" t="n"/>
      <c r="E360" s="195" t="n"/>
      <c r="F360" s="195" t="n"/>
      <c r="G360" s="195" t="n"/>
      <c r="H360" s="195" t="n"/>
      <c r="I360" s="195" t="n"/>
      <c r="J360" s="195" t="n"/>
      <c r="K360" s="195" t="n"/>
      <c r="L360" s="195" t="n"/>
      <c r="M360" s="195" t="n"/>
      <c r="N360" s="195" t="n"/>
      <c r="O360" s="195" t="n"/>
      <c r="P360" s="195" t="n"/>
      <c r="Q360" s="195" t="n"/>
      <c r="R360" s="195" t="n"/>
      <c r="S360" s="195" t="n"/>
      <c r="T360" s="195" t="n"/>
      <c r="U360" s="195" t="n"/>
      <c r="V360" s="195" t="n"/>
      <c r="W360" s="195" t="n"/>
      <c r="X360" s="195" t="n"/>
      <c r="Y360" s="195" t="n"/>
      <c r="Z360" s="195" t="n"/>
    </row>
    <row r="361" ht="12.75" customHeight="1" s="324">
      <c r="A361" s="195" t="n"/>
      <c r="B361" s="195" t="n"/>
      <c r="C361" s="195" t="n"/>
      <c r="D361" s="195" t="n"/>
      <c r="E361" s="195" t="n"/>
      <c r="F361" s="195" t="n"/>
      <c r="G361" s="195" t="n"/>
      <c r="H361" s="195" t="n"/>
      <c r="I361" s="195" t="n"/>
      <c r="J361" s="195" t="n"/>
      <c r="K361" s="195" t="n"/>
      <c r="L361" s="195" t="n"/>
      <c r="M361" s="195" t="n"/>
      <c r="N361" s="195" t="n"/>
      <c r="O361" s="195" t="n"/>
      <c r="P361" s="195" t="n"/>
      <c r="Q361" s="195" t="n"/>
      <c r="R361" s="195" t="n"/>
      <c r="S361" s="195" t="n"/>
      <c r="T361" s="195" t="n"/>
      <c r="U361" s="195" t="n"/>
      <c r="V361" s="195" t="n"/>
      <c r="W361" s="195" t="n"/>
      <c r="X361" s="195" t="n"/>
      <c r="Y361" s="195" t="n"/>
      <c r="Z361" s="195" t="n"/>
    </row>
    <row r="362" ht="12.75" customHeight="1" s="324">
      <c r="A362" s="195" t="n"/>
      <c r="B362" s="195" t="n"/>
      <c r="C362" s="195" t="n"/>
      <c r="D362" s="195" t="n"/>
      <c r="E362" s="195" t="n"/>
      <c r="F362" s="195" t="n"/>
      <c r="G362" s="195" t="n"/>
      <c r="H362" s="195" t="n"/>
      <c r="I362" s="195" t="n"/>
      <c r="J362" s="195" t="n"/>
      <c r="K362" s="195" t="n"/>
      <c r="L362" s="195" t="n"/>
      <c r="M362" s="195" t="n"/>
      <c r="N362" s="195" t="n"/>
      <c r="O362" s="195" t="n"/>
      <c r="P362" s="195" t="n"/>
      <c r="Q362" s="195" t="n"/>
      <c r="R362" s="195" t="n"/>
      <c r="S362" s="195" t="n"/>
      <c r="T362" s="195" t="n"/>
      <c r="U362" s="195" t="n"/>
      <c r="V362" s="195" t="n"/>
      <c r="W362" s="195" t="n"/>
      <c r="X362" s="195" t="n"/>
      <c r="Y362" s="195" t="n"/>
      <c r="Z362" s="195" t="n"/>
    </row>
    <row r="363" ht="12.75" customHeight="1" s="324">
      <c r="A363" s="195" t="n"/>
      <c r="B363" s="195" t="n"/>
      <c r="C363" s="195" t="n"/>
      <c r="D363" s="195" t="n"/>
      <c r="E363" s="195" t="n"/>
      <c r="F363" s="195" t="n"/>
      <c r="G363" s="195" t="n"/>
      <c r="H363" s="195" t="n"/>
      <c r="I363" s="195" t="n"/>
      <c r="J363" s="195" t="n"/>
      <c r="K363" s="195" t="n"/>
      <c r="L363" s="195" t="n"/>
      <c r="M363" s="195" t="n"/>
      <c r="N363" s="195" t="n"/>
      <c r="O363" s="195" t="n"/>
      <c r="P363" s="195" t="n"/>
      <c r="Q363" s="195" t="n"/>
      <c r="R363" s="195" t="n"/>
      <c r="S363" s="195" t="n"/>
      <c r="T363" s="195" t="n"/>
      <c r="U363" s="195" t="n"/>
      <c r="V363" s="195" t="n"/>
      <c r="W363" s="195" t="n"/>
      <c r="X363" s="195" t="n"/>
      <c r="Y363" s="195" t="n"/>
      <c r="Z363" s="195" t="n"/>
    </row>
    <row r="364" ht="12.75" customHeight="1" s="324">
      <c r="A364" s="195" t="n"/>
      <c r="B364" s="195" t="n"/>
      <c r="C364" s="195" t="n"/>
      <c r="D364" s="195" t="n"/>
      <c r="E364" s="195" t="n"/>
      <c r="F364" s="195" t="n"/>
      <c r="G364" s="195" t="n"/>
      <c r="H364" s="195" t="n"/>
      <c r="I364" s="195" t="n"/>
      <c r="J364" s="195" t="n"/>
      <c r="K364" s="195" t="n"/>
      <c r="L364" s="195" t="n"/>
      <c r="M364" s="195" t="n"/>
      <c r="N364" s="195" t="n"/>
      <c r="O364" s="195" t="n"/>
      <c r="P364" s="195" t="n"/>
      <c r="Q364" s="195" t="n"/>
      <c r="R364" s="195" t="n"/>
      <c r="S364" s="195" t="n"/>
      <c r="T364" s="195" t="n"/>
      <c r="U364" s="195" t="n"/>
      <c r="V364" s="195" t="n"/>
      <c r="W364" s="195" t="n"/>
      <c r="X364" s="195" t="n"/>
      <c r="Y364" s="195" t="n"/>
      <c r="Z364" s="195" t="n"/>
    </row>
    <row r="365" ht="12.75" customHeight="1" s="324">
      <c r="A365" s="195" t="n"/>
      <c r="B365" s="195" t="n"/>
      <c r="C365" s="195" t="n"/>
      <c r="D365" s="195" t="n"/>
      <c r="E365" s="195" t="n"/>
      <c r="F365" s="195" t="n"/>
      <c r="G365" s="195" t="n"/>
      <c r="H365" s="195" t="n"/>
      <c r="I365" s="195" t="n"/>
      <c r="J365" s="195" t="n"/>
      <c r="K365" s="195" t="n"/>
      <c r="L365" s="195" t="n"/>
      <c r="M365" s="195" t="n"/>
      <c r="N365" s="195" t="n"/>
      <c r="O365" s="195" t="n"/>
      <c r="P365" s="195" t="n"/>
      <c r="Q365" s="195" t="n"/>
      <c r="R365" s="195" t="n"/>
      <c r="S365" s="195" t="n"/>
      <c r="T365" s="195" t="n"/>
      <c r="U365" s="195" t="n"/>
      <c r="V365" s="195" t="n"/>
      <c r="W365" s="195" t="n"/>
      <c r="X365" s="195" t="n"/>
      <c r="Y365" s="195" t="n"/>
      <c r="Z365" s="195" t="n"/>
    </row>
    <row r="366" ht="12.75" customHeight="1" s="324">
      <c r="A366" s="195" t="n"/>
      <c r="B366" s="195" t="n"/>
      <c r="C366" s="195" t="n"/>
      <c r="D366" s="195" t="n"/>
      <c r="E366" s="195" t="n"/>
      <c r="F366" s="195" t="n"/>
      <c r="G366" s="195" t="n"/>
      <c r="H366" s="195" t="n"/>
      <c r="I366" s="195" t="n"/>
      <c r="J366" s="195" t="n"/>
      <c r="K366" s="195" t="n"/>
      <c r="L366" s="195" t="n"/>
      <c r="M366" s="195" t="n"/>
      <c r="N366" s="195" t="n"/>
      <c r="O366" s="195" t="n"/>
      <c r="P366" s="195" t="n"/>
      <c r="Q366" s="195" t="n"/>
      <c r="R366" s="195" t="n"/>
      <c r="S366" s="195" t="n"/>
      <c r="T366" s="195" t="n"/>
      <c r="U366" s="195" t="n"/>
      <c r="V366" s="195" t="n"/>
      <c r="W366" s="195" t="n"/>
      <c r="X366" s="195" t="n"/>
      <c r="Y366" s="195" t="n"/>
      <c r="Z366" s="195" t="n"/>
    </row>
    <row r="367" ht="12.75" customHeight="1" s="324">
      <c r="A367" s="195" t="n"/>
      <c r="B367" s="195" t="n"/>
      <c r="C367" s="195" t="n"/>
      <c r="D367" s="195" t="n"/>
      <c r="E367" s="195" t="n"/>
      <c r="F367" s="195" t="n"/>
      <c r="G367" s="195" t="n"/>
      <c r="H367" s="195" t="n"/>
      <c r="I367" s="195" t="n"/>
      <c r="J367" s="195" t="n"/>
      <c r="K367" s="195" t="n"/>
      <c r="L367" s="195" t="n"/>
      <c r="M367" s="195" t="n"/>
      <c r="N367" s="195" t="n"/>
      <c r="O367" s="195" t="n"/>
      <c r="P367" s="195" t="n"/>
      <c r="Q367" s="195" t="n"/>
      <c r="R367" s="195" t="n"/>
      <c r="S367" s="195" t="n"/>
      <c r="T367" s="195" t="n"/>
      <c r="U367" s="195" t="n"/>
      <c r="V367" s="195" t="n"/>
      <c r="W367" s="195" t="n"/>
      <c r="X367" s="195" t="n"/>
      <c r="Y367" s="195" t="n"/>
      <c r="Z367" s="195" t="n"/>
    </row>
    <row r="368" ht="12.75" customHeight="1" s="324">
      <c r="A368" s="195" t="n"/>
      <c r="B368" s="195" t="n"/>
      <c r="C368" s="195" t="n"/>
      <c r="D368" s="195" t="n"/>
      <c r="E368" s="195" t="n"/>
      <c r="F368" s="195" t="n"/>
      <c r="G368" s="195" t="n"/>
      <c r="H368" s="195" t="n"/>
      <c r="I368" s="195" t="n"/>
      <c r="J368" s="195" t="n"/>
      <c r="K368" s="195" t="n"/>
      <c r="L368" s="195" t="n"/>
      <c r="M368" s="195" t="n"/>
      <c r="N368" s="195" t="n"/>
      <c r="O368" s="195" t="n"/>
      <c r="P368" s="195" t="n"/>
      <c r="Q368" s="195" t="n"/>
      <c r="R368" s="195" t="n"/>
      <c r="S368" s="195" t="n"/>
      <c r="T368" s="195" t="n"/>
      <c r="U368" s="195" t="n"/>
      <c r="V368" s="195" t="n"/>
      <c r="W368" s="195" t="n"/>
      <c r="X368" s="195" t="n"/>
      <c r="Y368" s="195" t="n"/>
      <c r="Z368" s="195" t="n"/>
    </row>
    <row r="369" ht="12.75" customHeight="1" s="324">
      <c r="A369" s="195" t="n"/>
      <c r="B369" s="195" t="n"/>
      <c r="C369" s="195" t="n"/>
      <c r="D369" s="195" t="n"/>
      <c r="E369" s="195" t="n"/>
      <c r="F369" s="195" t="n"/>
      <c r="G369" s="195" t="n"/>
      <c r="H369" s="195" t="n"/>
      <c r="I369" s="195" t="n"/>
      <c r="J369" s="195" t="n"/>
      <c r="K369" s="195" t="n"/>
      <c r="L369" s="195" t="n"/>
      <c r="M369" s="195" t="n"/>
      <c r="N369" s="195" t="n"/>
      <c r="O369" s="195" t="n"/>
      <c r="P369" s="195" t="n"/>
      <c r="Q369" s="195" t="n"/>
      <c r="R369" s="195" t="n"/>
      <c r="S369" s="195" t="n"/>
      <c r="T369" s="195" t="n"/>
      <c r="U369" s="195" t="n"/>
      <c r="V369" s="195" t="n"/>
      <c r="W369" s="195" t="n"/>
      <c r="X369" s="195" t="n"/>
      <c r="Y369" s="195" t="n"/>
      <c r="Z369" s="195" t="n"/>
    </row>
    <row r="370" ht="12.75" customHeight="1" s="324">
      <c r="A370" s="195" t="n"/>
      <c r="B370" s="195" t="n"/>
      <c r="C370" s="195" t="n"/>
      <c r="D370" s="195" t="n"/>
      <c r="E370" s="195" t="n"/>
      <c r="F370" s="195" t="n"/>
      <c r="G370" s="195" t="n"/>
      <c r="H370" s="195" t="n"/>
      <c r="I370" s="195" t="n"/>
      <c r="J370" s="195" t="n"/>
      <c r="K370" s="195" t="n"/>
      <c r="L370" s="195" t="n"/>
      <c r="M370" s="195" t="n"/>
      <c r="N370" s="195" t="n"/>
      <c r="O370" s="195" t="n"/>
      <c r="P370" s="195" t="n"/>
      <c r="Q370" s="195" t="n"/>
      <c r="R370" s="195" t="n"/>
      <c r="S370" s="195" t="n"/>
      <c r="T370" s="195" t="n"/>
      <c r="U370" s="195" t="n"/>
      <c r="V370" s="195" t="n"/>
      <c r="W370" s="195" t="n"/>
      <c r="X370" s="195" t="n"/>
      <c r="Y370" s="195" t="n"/>
      <c r="Z370" s="195" t="n"/>
    </row>
    <row r="371" ht="12.75" customHeight="1" s="324">
      <c r="A371" s="195" t="n"/>
      <c r="B371" s="195" t="n"/>
      <c r="C371" s="195" t="n"/>
      <c r="D371" s="195" t="n"/>
      <c r="E371" s="195" t="n"/>
      <c r="F371" s="195" t="n"/>
      <c r="G371" s="195" t="n"/>
      <c r="H371" s="195" t="n"/>
      <c r="I371" s="195" t="n"/>
      <c r="J371" s="195" t="n"/>
      <c r="K371" s="195" t="n"/>
      <c r="L371" s="195" t="n"/>
      <c r="M371" s="195" t="n"/>
      <c r="N371" s="195" t="n"/>
      <c r="O371" s="195" t="n"/>
      <c r="P371" s="195" t="n"/>
      <c r="Q371" s="195" t="n"/>
      <c r="R371" s="195" t="n"/>
      <c r="S371" s="195" t="n"/>
      <c r="T371" s="195" t="n"/>
      <c r="U371" s="195" t="n"/>
      <c r="V371" s="195" t="n"/>
      <c r="W371" s="195" t="n"/>
      <c r="X371" s="195" t="n"/>
      <c r="Y371" s="195" t="n"/>
      <c r="Z371" s="195" t="n"/>
    </row>
    <row r="372" ht="12.75" customHeight="1" s="324">
      <c r="A372" s="195" t="n"/>
      <c r="B372" s="195" t="n"/>
      <c r="C372" s="195" t="n"/>
      <c r="D372" s="195" t="n"/>
      <c r="E372" s="195" t="n"/>
      <c r="F372" s="195" t="n"/>
      <c r="G372" s="195" t="n"/>
      <c r="H372" s="195" t="n"/>
      <c r="I372" s="195" t="n"/>
      <c r="J372" s="195" t="n"/>
      <c r="K372" s="195" t="n"/>
      <c r="L372" s="195" t="n"/>
      <c r="M372" s="195" t="n"/>
      <c r="N372" s="195" t="n"/>
      <c r="O372" s="195" t="n"/>
      <c r="P372" s="195" t="n"/>
      <c r="Q372" s="195" t="n"/>
      <c r="R372" s="195" t="n"/>
      <c r="S372" s="195" t="n"/>
      <c r="T372" s="195" t="n"/>
      <c r="U372" s="195" t="n"/>
      <c r="V372" s="195" t="n"/>
      <c r="W372" s="195" t="n"/>
      <c r="X372" s="195" t="n"/>
      <c r="Y372" s="195" t="n"/>
      <c r="Z372" s="195" t="n"/>
    </row>
    <row r="373" ht="12.75" customHeight="1" s="324">
      <c r="A373" s="195" t="n"/>
      <c r="B373" s="195" t="n"/>
      <c r="C373" s="195" t="n"/>
      <c r="D373" s="195" t="n"/>
      <c r="E373" s="195" t="n"/>
      <c r="F373" s="195" t="n"/>
      <c r="G373" s="195" t="n"/>
      <c r="H373" s="195" t="n"/>
      <c r="I373" s="195" t="n"/>
      <c r="J373" s="195" t="n"/>
      <c r="K373" s="195" t="n"/>
      <c r="L373" s="195" t="n"/>
      <c r="M373" s="195" t="n"/>
      <c r="N373" s="195" t="n"/>
      <c r="O373" s="195" t="n"/>
      <c r="P373" s="195" t="n"/>
      <c r="Q373" s="195" t="n"/>
      <c r="R373" s="195" t="n"/>
      <c r="S373" s="195" t="n"/>
      <c r="T373" s="195" t="n"/>
      <c r="U373" s="195" t="n"/>
      <c r="V373" s="195" t="n"/>
      <c r="W373" s="195" t="n"/>
      <c r="X373" s="195" t="n"/>
      <c r="Y373" s="195" t="n"/>
      <c r="Z373" s="195" t="n"/>
    </row>
    <row r="374" ht="12.75" customHeight="1" s="324">
      <c r="A374" s="195" t="n"/>
      <c r="B374" s="195" t="n"/>
      <c r="C374" s="195" t="n"/>
      <c r="D374" s="195" t="n"/>
      <c r="E374" s="195" t="n"/>
      <c r="F374" s="195" t="n"/>
      <c r="G374" s="195" t="n"/>
      <c r="H374" s="195" t="n"/>
      <c r="I374" s="195" t="n"/>
      <c r="J374" s="195" t="n"/>
      <c r="K374" s="195" t="n"/>
      <c r="L374" s="195" t="n"/>
      <c r="M374" s="195" t="n"/>
      <c r="N374" s="195" t="n"/>
      <c r="O374" s="195" t="n"/>
      <c r="P374" s="195" t="n"/>
      <c r="Q374" s="195" t="n"/>
      <c r="R374" s="195" t="n"/>
      <c r="S374" s="195" t="n"/>
      <c r="T374" s="195" t="n"/>
      <c r="U374" s="195" t="n"/>
      <c r="V374" s="195" t="n"/>
      <c r="W374" s="195" t="n"/>
      <c r="X374" s="195" t="n"/>
      <c r="Y374" s="195" t="n"/>
      <c r="Z374" s="195" t="n"/>
    </row>
    <row r="375" ht="12.75" customHeight="1" s="324">
      <c r="A375" s="195" t="n"/>
      <c r="B375" s="195" t="n"/>
      <c r="C375" s="195" t="n"/>
      <c r="D375" s="195" t="n"/>
      <c r="E375" s="195" t="n"/>
      <c r="F375" s="195" t="n"/>
      <c r="G375" s="195" t="n"/>
      <c r="H375" s="195" t="n"/>
      <c r="I375" s="195" t="n"/>
      <c r="J375" s="195" t="n"/>
      <c r="K375" s="195" t="n"/>
      <c r="L375" s="195" t="n"/>
      <c r="M375" s="195" t="n"/>
      <c r="N375" s="195" t="n"/>
      <c r="O375" s="195" t="n"/>
      <c r="P375" s="195" t="n"/>
      <c r="Q375" s="195" t="n"/>
      <c r="R375" s="195" t="n"/>
      <c r="S375" s="195" t="n"/>
      <c r="T375" s="195" t="n"/>
      <c r="U375" s="195" t="n"/>
      <c r="V375" s="195" t="n"/>
      <c r="W375" s="195" t="n"/>
      <c r="X375" s="195" t="n"/>
      <c r="Y375" s="195" t="n"/>
      <c r="Z375" s="195" t="n"/>
    </row>
    <row r="376" ht="12.75" customHeight="1" s="324">
      <c r="A376" s="195" t="n"/>
      <c r="B376" s="195" t="n"/>
      <c r="C376" s="195" t="n"/>
      <c r="D376" s="195" t="n"/>
      <c r="E376" s="195" t="n"/>
      <c r="F376" s="195" t="n"/>
      <c r="G376" s="195" t="n"/>
      <c r="H376" s="195" t="n"/>
      <c r="I376" s="195" t="n"/>
      <c r="J376" s="195" t="n"/>
      <c r="K376" s="195" t="n"/>
      <c r="L376" s="195" t="n"/>
      <c r="M376" s="195" t="n"/>
      <c r="N376" s="195" t="n"/>
      <c r="O376" s="195" t="n"/>
      <c r="P376" s="195" t="n"/>
      <c r="Q376" s="195" t="n"/>
      <c r="R376" s="195" t="n"/>
      <c r="S376" s="195" t="n"/>
      <c r="T376" s="195" t="n"/>
      <c r="U376" s="195" t="n"/>
      <c r="V376" s="195" t="n"/>
      <c r="W376" s="195" t="n"/>
      <c r="X376" s="195" t="n"/>
      <c r="Y376" s="195" t="n"/>
      <c r="Z376" s="195" t="n"/>
    </row>
    <row r="377" ht="12.75" customHeight="1" s="324">
      <c r="A377" s="195" t="n"/>
      <c r="B377" s="195" t="n"/>
      <c r="C377" s="195" t="n"/>
      <c r="D377" s="195" t="n"/>
      <c r="E377" s="195" t="n"/>
      <c r="F377" s="195" t="n"/>
      <c r="G377" s="195" t="n"/>
      <c r="H377" s="195" t="n"/>
      <c r="I377" s="195" t="n"/>
      <c r="J377" s="195" t="n"/>
      <c r="K377" s="195" t="n"/>
      <c r="L377" s="195" t="n"/>
      <c r="M377" s="195" t="n"/>
      <c r="N377" s="195" t="n"/>
      <c r="O377" s="195" t="n"/>
      <c r="P377" s="195" t="n"/>
      <c r="Q377" s="195" t="n"/>
      <c r="R377" s="195" t="n"/>
      <c r="S377" s="195" t="n"/>
      <c r="T377" s="195" t="n"/>
      <c r="U377" s="195" t="n"/>
      <c r="V377" s="195" t="n"/>
      <c r="W377" s="195" t="n"/>
      <c r="X377" s="195" t="n"/>
      <c r="Y377" s="195" t="n"/>
      <c r="Z377" s="195" t="n"/>
    </row>
    <row r="378" ht="12.75" customHeight="1" s="324">
      <c r="A378" s="195" t="n"/>
      <c r="B378" s="195" t="n"/>
      <c r="C378" s="195" t="n"/>
      <c r="D378" s="195" t="n"/>
      <c r="E378" s="195" t="n"/>
      <c r="F378" s="195" t="n"/>
      <c r="G378" s="195" t="n"/>
      <c r="H378" s="195" t="n"/>
      <c r="I378" s="195" t="n"/>
      <c r="J378" s="195" t="n"/>
      <c r="K378" s="195" t="n"/>
      <c r="L378" s="195" t="n"/>
      <c r="M378" s="195" t="n"/>
      <c r="N378" s="195" t="n"/>
      <c r="O378" s="195" t="n"/>
      <c r="P378" s="195" t="n"/>
      <c r="Q378" s="195" t="n"/>
      <c r="R378" s="195" t="n"/>
      <c r="S378" s="195" t="n"/>
      <c r="T378" s="195" t="n"/>
      <c r="U378" s="195" t="n"/>
      <c r="V378" s="195" t="n"/>
      <c r="W378" s="195" t="n"/>
      <c r="X378" s="195" t="n"/>
      <c r="Y378" s="195" t="n"/>
      <c r="Z378" s="195" t="n"/>
    </row>
    <row r="379" ht="12.75" customHeight="1" s="324">
      <c r="A379" s="195" t="n"/>
      <c r="B379" s="195" t="n"/>
      <c r="C379" s="195" t="n"/>
      <c r="D379" s="195" t="n"/>
      <c r="E379" s="195" t="n"/>
      <c r="F379" s="195" t="n"/>
      <c r="G379" s="195" t="n"/>
      <c r="H379" s="195" t="n"/>
      <c r="I379" s="195" t="n"/>
      <c r="J379" s="195" t="n"/>
      <c r="K379" s="195" t="n"/>
      <c r="L379" s="195" t="n"/>
      <c r="M379" s="195" t="n"/>
      <c r="N379" s="195" t="n"/>
      <c r="O379" s="195" t="n"/>
      <c r="P379" s="195" t="n"/>
      <c r="Q379" s="195" t="n"/>
      <c r="R379" s="195" t="n"/>
      <c r="S379" s="195" t="n"/>
      <c r="T379" s="195" t="n"/>
      <c r="U379" s="195" t="n"/>
      <c r="V379" s="195" t="n"/>
      <c r="W379" s="195" t="n"/>
      <c r="X379" s="195" t="n"/>
      <c r="Y379" s="195" t="n"/>
      <c r="Z379" s="195" t="n"/>
    </row>
    <row r="380" ht="12.75" customHeight="1" s="324">
      <c r="A380" s="195" t="n"/>
      <c r="B380" s="195" t="n"/>
      <c r="C380" s="195" t="n"/>
      <c r="D380" s="195" t="n"/>
      <c r="E380" s="195" t="n"/>
      <c r="F380" s="195" t="n"/>
      <c r="G380" s="195" t="n"/>
      <c r="H380" s="195" t="n"/>
      <c r="I380" s="195" t="n"/>
      <c r="J380" s="195" t="n"/>
      <c r="K380" s="195" t="n"/>
      <c r="L380" s="195" t="n"/>
      <c r="M380" s="195" t="n"/>
      <c r="N380" s="195" t="n"/>
      <c r="O380" s="195" t="n"/>
      <c r="P380" s="195" t="n"/>
      <c r="Q380" s="195" t="n"/>
      <c r="R380" s="195" t="n"/>
      <c r="S380" s="195" t="n"/>
      <c r="T380" s="195" t="n"/>
      <c r="U380" s="195" t="n"/>
      <c r="V380" s="195" t="n"/>
      <c r="W380" s="195" t="n"/>
      <c r="X380" s="195" t="n"/>
      <c r="Y380" s="195" t="n"/>
      <c r="Z380" s="195" t="n"/>
    </row>
    <row r="381" ht="12.75" customHeight="1" s="324">
      <c r="A381" s="195" t="n"/>
      <c r="B381" s="195" t="n"/>
      <c r="C381" s="195" t="n"/>
      <c r="D381" s="195" t="n"/>
      <c r="E381" s="195" t="n"/>
      <c r="F381" s="195" t="n"/>
      <c r="G381" s="195" t="n"/>
      <c r="H381" s="195" t="n"/>
      <c r="I381" s="195" t="n"/>
      <c r="J381" s="195" t="n"/>
      <c r="K381" s="195" t="n"/>
      <c r="L381" s="195" t="n"/>
      <c r="M381" s="195" t="n"/>
      <c r="N381" s="195" t="n"/>
      <c r="O381" s="195" t="n"/>
      <c r="P381" s="195" t="n"/>
      <c r="Q381" s="195" t="n"/>
      <c r="R381" s="195" t="n"/>
      <c r="S381" s="195" t="n"/>
      <c r="T381" s="195" t="n"/>
      <c r="U381" s="195" t="n"/>
      <c r="V381" s="195" t="n"/>
      <c r="W381" s="195" t="n"/>
      <c r="X381" s="195" t="n"/>
      <c r="Y381" s="195" t="n"/>
      <c r="Z381" s="195" t="n"/>
    </row>
    <row r="382" ht="12.75" customHeight="1" s="324">
      <c r="A382" s="195" t="n"/>
      <c r="B382" s="195" t="n"/>
      <c r="C382" s="195" t="n"/>
      <c r="D382" s="195" t="n"/>
      <c r="E382" s="195" t="n"/>
      <c r="F382" s="195" t="n"/>
      <c r="G382" s="195" t="n"/>
      <c r="H382" s="195" t="n"/>
      <c r="I382" s="195" t="n"/>
      <c r="J382" s="195" t="n"/>
      <c r="K382" s="195" t="n"/>
      <c r="L382" s="195" t="n"/>
      <c r="M382" s="195" t="n"/>
      <c r="N382" s="195" t="n"/>
      <c r="O382" s="195" t="n"/>
      <c r="P382" s="195" t="n"/>
      <c r="Q382" s="195" t="n"/>
      <c r="R382" s="195" t="n"/>
      <c r="S382" s="195" t="n"/>
      <c r="T382" s="195" t="n"/>
      <c r="U382" s="195" t="n"/>
      <c r="V382" s="195" t="n"/>
      <c r="W382" s="195" t="n"/>
      <c r="X382" s="195" t="n"/>
      <c r="Y382" s="195" t="n"/>
      <c r="Z382" s="195" t="n"/>
    </row>
    <row r="383" ht="12.75" customHeight="1" s="324">
      <c r="A383" s="195" t="n"/>
      <c r="B383" s="195" t="n"/>
      <c r="C383" s="195" t="n"/>
      <c r="D383" s="195" t="n"/>
      <c r="E383" s="195" t="n"/>
      <c r="F383" s="195" t="n"/>
      <c r="G383" s="195" t="n"/>
      <c r="H383" s="195" t="n"/>
      <c r="I383" s="195" t="n"/>
      <c r="J383" s="195" t="n"/>
      <c r="K383" s="195" t="n"/>
      <c r="L383" s="195" t="n"/>
      <c r="M383" s="195" t="n"/>
      <c r="N383" s="195" t="n"/>
      <c r="O383" s="195" t="n"/>
      <c r="P383" s="195" t="n"/>
      <c r="Q383" s="195" t="n"/>
      <c r="R383" s="195" t="n"/>
      <c r="S383" s="195" t="n"/>
      <c r="T383" s="195" t="n"/>
      <c r="U383" s="195" t="n"/>
      <c r="V383" s="195" t="n"/>
      <c r="W383" s="195" t="n"/>
      <c r="X383" s="195" t="n"/>
      <c r="Y383" s="195" t="n"/>
      <c r="Z383" s="195" t="n"/>
    </row>
    <row r="384" ht="12.75" customHeight="1" s="324">
      <c r="A384" s="195" t="n"/>
      <c r="B384" s="195" t="n"/>
      <c r="C384" s="195" t="n"/>
      <c r="D384" s="195" t="n"/>
      <c r="E384" s="195" t="n"/>
      <c r="F384" s="195" t="n"/>
      <c r="G384" s="195" t="n"/>
      <c r="H384" s="195" t="n"/>
      <c r="I384" s="195" t="n"/>
      <c r="J384" s="195" t="n"/>
      <c r="K384" s="195" t="n"/>
      <c r="L384" s="195" t="n"/>
      <c r="M384" s="195" t="n"/>
      <c r="N384" s="195" t="n"/>
      <c r="O384" s="195" t="n"/>
      <c r="P384" s="195" t="n"/>
      <c r="Q384" s="195" t="n"/>
      <c r="R384" s="195" t="n"/>
      <c r="S384" s="195" t="n"/>
      <c r="T384" s="195" t="n"/>
      <c r="U384" s="195" t="n"/>
      <c r="V384" s="195" t="n"/>
      <c r="W384" s="195" t="n"/>
      <c r="X384" s="195" t="n"/>
      <c r="Y384" s="195" t="n"/>
      <c r="Z384" s="195" t="n"/>
    </row>
    <row r="385" ht="12.75" customHeight="1" s="324">
      <c r="A385" s="195" t="n"/>
      <c r="B385" s="195" t="n"/>
      <c r="C385" s="195" t="n"/>
      <c r="D385" s="195" t="n"/>
      <c r="E385" s="195" t="n"/>
      <c r="F385" s="195" t="n"/>
      <c r="G385" s="195" t="n"/>
      <c r="H385" s="195" t="n"/>
      <c r="I385" s="195" t="n"/>
      <c r="J385" s="195" t="n"/>
      <c r="K385" s="195" t="n"/>
      <c r="L385" s="195" t="n"/>
      <c r="M385" s="195" t="n"/>
      <c r="N385" s="195" t="n"/>
      <c r="O385" s="195" t="n"/>
      <c r="P385" s="195" t="n"/>
      <c r="Q385" s="195" t="n"/>
      <c r="R385" s="195" t="n"/>
      <c r="S385" s="195" t="n"/>
      <c r="T385" s="195" t="n"/>
      <c r="U385" s="195" t="n"/>
      <c r="V385" s="195" t="n"/>
      <c r="W385" s="195" t="n"/>
      <c r="X385" s="195" t="n"/>
      <c r="Y385" s="195" t="n"/>
      <c r="Z385" s="195" t="n"/>
    </row>
    <row r="386" ht="12.75" customHeight="1" s="324">
      <c r="A386" s="195" t="n"/>
      <c r="B386" s="195" t="n"/>
      <c r="C386" s="195" t="n"/>
      <c r="D386" s="195" t="n"/>
      <c r="E386" s="195" t="n"/>
      <c r="F386" s="195" t="n"/>
      <c r="G386" s="195" t="n"/>
      <c r="H386" s="195" t="n"/>
      <c r="I386" s="195" t="n"/>
      <c r="J386" s="195" t="n"/>
      <c r="K386" s="195" t="n"/>
      <c r="L386" s="195" t="n"/>
      <c r="M386" s="195" t="n"/>
      <c r="N386" s="195" t="n"/>
      <c r="O386" s="195" t="n"/>
      <c r="P386" s="195" t="n"/>
      <c r="Q386" s="195" t="n"/>
      <c r="R386" s="195" t="n"/>
      <c r="S386" s="195" t="n"/>
      <c r="T386" s="195" t="n"/>
      <c r="U386" s="195" t="n"/>
      <c r="V386" s="195" t="n"/>
      <c r="W386" s="195" t="n"/>
      <c r="X386" s="195" t="n"/>
      <c r="Y386" s="195" t="n"/>
      <c r="Z386" s="195" t="n"/>
    </row>
    <row r="387" ht="12.75" customHeight="1" s="324">
      <c r="A387" s="195" t="n"/>
      <c r="B387" s="195" t="n"/>
      <c r="C387" s="195" t="n"/>
      <c r="D387" s="195" t="n"/>
      <c r="E387" s="195" t="n"/>
      <c r="F387" s="195" t="n"/>
      <c r="G387" s="195" t="n"/>
      <c r="H387" s="195" t="n"/>
      <c r="I387" s="195" t="n"/>
      <c r="J387" s="195" t="n"/>
      <c r="K387" s="195" t="n"/>
      <c r="L387" s="195" t="n"/>
      <c r="M387" s="195" t="n"/>
      <c r="N387" s="195" t="n"/>
      <c r="O387" s="195" t="n"/>
      <c r="P387" s="195" t="n"/>
      <c r="Q387" s="195" t="n"/>
      <c r="R387" s="195" t="n"/>
      <c r="S387" s="195" t="n"/>
      <c r="T387" s="195" t="n"/>
      <c r="U387" s="195" t="n"/>
      <c r="V387" s="195" t="n"/>
      <c r="W387" s="195" t="n"/>
      <c r="X387" s="195" t="n"/>
      <c r="Y387" s="195" t="n"/>
      <c r="Z387" s="195" t="n"/>
    </row>
    <row r="388" ht="12.75" customHeight="1" s="324">
      <c r="A388" s="195" t="n"/>
      <c r="B388" s="195" t="n"/>
      <c r="C388" s="195" t="n"/>
      <c r="D388" s="195" t="n"/>
      <c r="E388" s="195" t="n"/>
      <c r="F388" s="195" t="n"/>
      <c r="G388" s="195" t="n"/>
      <c r="H388" s="195" t="n"/>
      <c r="I388" s="195" t="n"/>
      <c r="J388" s="195" t="n"/>
      <c r="K388" s="195" t="n"/>
      <c r="L388" s="195" t="n"/>
      <c r="M388" s="195" t="n"/>
      <c r="N388" s="195" t="n"/>
      <c r="O388" s="195" t="n"/>
      <c r="P388" s="195" t="n"/>
      <c r="Q388" s="195" t="n"/>
      <c r="R388" s="195" t="n"/>
      <c r="S388" s="195" t="n"/>
      <c r="T388" s="195" t="n"/>
      <c r="U388" s="195" t="n"/>
      <c r="V388" s="195" t="n"/>
      <c r="W388" s="195" t="n"/>
      <c r="X388" s="195" t="n"/>
      <c r="Y388" s="195" t="n"/>
      <c r="Z388" s="195" t="n"/>
    </row>
    <row r="389" ht="12.75" customHeight="1" s="324">
      <c r="A389" s="195" t="n"/>
      <c r="B389" s="195" t="n"/>
      <c r="C389" s="195" t="n"/>
      <c r="D389" s="195" t="n"/>
      <c r="E389" s="195" t="n"/>
      <c r="F389" s="195" t="n"/>
      <c r="G389" s="195" t="n"/>
      <c r="H389" s="195" t="n"/>
      <c r="I389" s="195" t="n"/>
      <c r="J389" s="195" t="n"/>
      <c r="K389" s="195" t="n"/>
      <c r="L389" s="195" t="n"/>
      <c r="M389" s="195" t="n"/>
      <c r="N389" s="195" t="n"/>
      <c r="O389" s="195" t="n"/>
      <c r="P389" s="195" t="n"/>
      <c r="Q389" s="195" t="n"/>
      <c r="R389" s="195" t="n"/>
      <c r="S389" s="195" t="n"/>
      <c r="T389" s="195" t="n"/>
      <c r="U389" s="195" t="n"/>
      <c r="V389" s="195" t="n"/>
      <c r="W389" s="195" t="n"/>
      <c r="X389" s="195" t="n"/>
      <c r="Y389" s="195" t="n"/>
      <c r="Z389" s="195" t="n"/>
    </row>
    <row r="390" ht="12.75" customHeight="1" s="324">
      <c r="A390" s="195" t="n"/>
      <c r="B390" s="195" t="n"/>
      <c r="C390" s="195" t="n"/>
      <c r="D390" s="195" t="n"/>
      <c r="E390" s="195" t="n"/>
      <c r="F390" s="195" t="n"/>
      <c r="G390" s="195" t="n"/>
      <c r="H390" s="195" t="n"/>
      <c r="I390" s="195" t="n"/>
      <c r="J390" s="195" t="n"/>
      <c r="K390" s="195" t="n"/>
      <c r="L390" s="195" t="n"/>
      <c r="M390" s="195" t="n"/>
      <c r="N390" s="195" t="n"/>
      <c r="O390" s="195" t="n"/>
      <c r="P390" s="195" t="n"/>
      <c r="Q390" s="195" t="n"/>
      <c r="R390" s="195" t="n"/>
      <c r="S390" s="195" t="n"/>
      <c r="T390" s="195" t="n"/>
      <c r="U390" s="195" t="n"/>
      <c r="V390" s="195" t="n"/>
      <c r="W390" s="195" t="n"/>
      <c r="X390" s="195" t="n"/>
      <c r="Y390" s="195" t="n"/>
      <c r="Z390" s="195" t="n"/>
    </row>
    <row r="391" ht="12.75" customHeight="1" s="324">
      <c r="A391" s="195" t="n"/>
      <c r="B391" s="195" t="n"/>
      <c r="C391" s="195" t="n"/>
      <c r="D391" s="195" t="n"/>
      <c r="E391" s="195" t="n"/>
      <c r="F391" s="195" t="n"/>
      <c r="G391" s="195" t="n"/>
      <c r="H391" s="195" t="n"/>
      <c r="I391" s="195" t="n"/>
      <c r="J391" s="195" t="n"/>
      <c r="K391" s="195" t="n"/>
      <c r="L391" s="195" t="n"/>
      <c r="M391" s="195" t="n"/>
      <c r="N391" s="195" t="n"/>
      <c r="O391" s="195" t="n"/>
      <c r="P391" s="195" t="n"/>
      <c r="Q391" s="195" t="n"/>
      <c r="R391" s="195" t="n"/>
      <c r="S391" s="195" t="n"/>
      <c r="T391" s="195" t="n"/>
      <c r="U391" s="195" t="n"/>
      <c r="V391" s="195" t="n"/>
      <c r="W391" s="195" t="n"/>
      <c r="X391" s="195" t="n"/>
      <c r="Y391" s="195" t="n"/>
      <c r="Z391" s="195" t="n"/>
    </row>
    <row r="392" ht="12.75" customHeight="1" s="324">
      <c r="A392" s="195" t="n"/>
      <c r="B392" s="195" t="n"/>
      <c r="C392" s="195" t="n"/>
      <c r="D392" s="195" t="n"/>
      <c r="E392" s="195" t="n"/>
      <c r="F392" s="195" t="n"/>
      <c r="G392" s="195" t="n"/>
      <c r="H392" s="195" t="n"/>
      <c r="I392" s="195" t="n"/>
      <c r="J392" s="195" t="n"/>
      <c r="K392" s="195" t="n"/>
      <c r="L392" s="195" t="n"/>
      <c r="M392" s="195" t="n"/>
      <c r="N392" s="195" t="n"/>
      <c r="O392" s="195" t="n"/>
      <c r="P392" s="195" t="n"/>
      <c r="Q392" s="195" t="n"/>
      <c r="R392" s="195" t="n"/>
      <c r="S392" s="195" t="n"/>
      <c r="T392" s="195" t="n"/>
      <c r="U392" s="195" t="n"/>
      <c r="V392" s="195" t="n"/>
      <c r="W392" s="195" t="n"/>
      <c r="X392" s="195" t="n"/>
      <c r="Y392" s="195" t="n"/>
      <c r="Z392" s="195" t="n"/>
    </row>
    <row r="393" ht="12.75" customHeight="1" s="324">
      <c r="A393" s="195" t="n"/>
      <c r="B393" s="195" t="n"/>
      <c r="C393" s="195" t="n"/>
      <c r="D393" s="195" t="n"/>
      <c r="E393" s="195" t="n"/>
      <c r="F393" s="195" t="n"/>
      <c r="G393" s="195" t="n"/>
      <c r="H393" s="195" t="n"/>
      <c r="I393" s="195" t="n"/>
      <c r="J393" s="195" t="n"/>
      <c r="K393" s="195" t="n"/>
      <c r="L393" s="195" t="n"/>
      <c r="M393" s="195" t="n"/>
      <c r="N393" s="195" t="n"/>
      <c r="O393" s="195" t="n"/>
      <c r="P393" s="195" t="n"/>
      <c r="Q393" s="195" t="n"/>
      <c r="R393" s="195" t="n"/>
      <c r="S393" s="195" t="n"/>
      <c r="T393" s="195" t="n"/>
      <c r="U393" s="195" t="n"/>
      <c r="V393" s="195" t="n"/>
      <c r="W393" s="195" t="n"/>
      <c r="X393" s="195" t="n"/>
      <c r="Y393" s="195" t="n"/>
      <c r="Z393" s="195" t="n"/>
    </row>
    <row r="394" ht="12.75" customHeight="1" s="324">
      <c r="A394" s="195" t="n"/>
      <c r="B394" s="195" t="n"/>
      <c r="C394" s="195" t="n"/>
      <c r="D394" s="195" t="n"/>
      <c r="E394" s="195" t="n"/>
      <c r="F394" s="195" t="n"/>
      <c r="G394" s="195" t="n"/>
      <c r="H394" s="195" t="n"/>
      <c r="I394" s="195" t="n"/>
      <c r="J394" s="195" t="n"/>
      <c r="K394" s="195" t="n"/>
      <c r="L394" s="195" t="n"/>
      <c r="M394" s="195" t="n"/>
      <c r="N394" s="195" t="n"/>
      <c r="O394" s="195" t="n"/>
      <c r="P394" s="195" t="n"/>
      <c r="Q394" s="195" t="n"/>
      <c r="R394" s="195" t="n"/>
      <c r="S394" s="195" t="n"/>
      <c r="T394" s="195" t="n"/>
      <c r="U394" s="195" t="n"/>
      <c r="V394" s="195" t="n"/>
      <c r="W394" s="195" t="n"/>
      <c r="X394" s="195" t="n"/>
      <c r="Y394" s="195" t="n"/>
      <c r="Z394" s="195" t="n"/>
    </row>
    <row r="395" ht="12.75" customHeight="1" s="324">
      <c r="A395" s="195" t="n"/>
      <c r="B395" s="195" t="n"/>
      <c r="C395" s="195" t="n"/>
      <c r="D395" s="195" t="n"/>
      <c r="E395" s="195" t="n"/>
      <c r="F395" s="195" t="n"/>
      <c r="G395" s="195" t="n"/>
      <c r="H395" s="195" t="n"/>
      <c r="I395" s="195" t="n"/>
      <c r="J395" s="195" t="n"/>
      <c r="K395" s="195" t="n"/>
      <c r="L395" s="195" t="n"/>
      <c r="M395" s="195" t="n"/>
      <c r="N395" s="195" t="n"/>
      <c r="O395" s="195" t="n"/>
      <c r="P395" s="195" t="n"/>
      <c r="Q395" s="195" t="n"/>
      <c r="R395" s="195" t="n"/>
      <c r="S395" s="195" t="n"/>
      <c r="T395" s="195" t="n"/>
      <c r="U395" s="195" t="n"/>
      <c r="V395" s="195" t="n"/>
      <c r="W395" s="195" t="n"/>
      <c r="X395" s="195" t="n"/>
      <c r="Y395" s="195" t="n"/>
      <c r="Z395" s="195" t="n"/>
    </row>
    <row r="396" ht="12.75" customHeight="1" s="324">
      <c r="A396" s="195" t="n"/>
      <c r="B396" s="195" t="n"/>
      <c r="C396" s="195" t="n"/>
      <c r="D396" s="195" t="n"/>
      <c r="E396" s="195" t="n"/>
      <c r="F396" s="195" t="n"/>
      <c r="G396" s="195" t="n"/>
      <c r="H396" s="195" t="n"/>
      <c r="I396" s="195" t="n"/>
      <c r="J396" s="195" t="n"/>
      <c r="K396" s="195" t="n"/>
      <c r="L396" s="195" t="n"/>
      <c r="M396" s="195" t="n"/>
      <c r="N396" s="195" t="n"/>
      <c r="O396" s="195" t="n"/>
      <c r="P396" s="195" t="n"/>
      <c r="Q396" s="195" t="n"/>
      <c r="R396" s="195" t="n"/>
      <c r="S396" s="195" t="n"/>
      <c r="T396" s="195" t="n"/>
      <c r="U396" s="195" t="n"/>
      <c r="V396" s="195" t="n"/>
      <c r="W396" s="195" t="n"/>
      <c r="X396" s="195" t="n"/>
      <c r="Y396" s="195" t="n"/>
      <c r="Z396" s="195" t="n"/>
    </row>
    <row r="397" ht="12.75" customHeight="1" s="324">
      <c r="A397" s="195" t="n"/>
      <c r="B397" s="195" t="n"/>
      <c r="C397" s="195" t="n"/>
      <c r="D397" s="195" t="n"/>
      <c r="E397" s="195" t="n"/>
      <c r="F397" s="195" t="n"/>
      <c r="G397" s="195" t="n"/>
      <c r="H397" s="195" t="n"/>
      <c r="I397" s="195" t="n"/>
      <c r="J397" s="195" t="n"/>
      <c r="K397" s="195" t="n"/>
      <c r="L397" s="195" t="n"/>
      <c r="M397" s="195" t="n"/>
      <c r="N397" s="195" t="n"/>
      <c r="O397" s="195" t="n"/>
      <c r="P397" s="195" t="n"/>
      <c r="Q397" s="195" t="n"/>
      <c r="R397" s="195" t="n"/>
      <c r="S397" s="195" t="n"/>
      <c r="T397" s="195" t="n"/>
      <c r="U397" s="195" t="n"/>
      <c r="V397" s="195" t="n"/>
      <c r="W397" s="195" t="n"/>
      <c r="X397" s="195" t="n"/>
      <c r="Y397" s="195" t="n"/>
      <c r="Z397" s="195" t="n"/>
    </row>
    <row r="398" ht="12.75" customHeight="1" s="324">
      <c r="A398" s="195" t="n"/>
      <c r="B398" s="195" t="n"/>
      <c r="C398" s="195" t="n"/>
      <c r="D398" s="195" t="n"/>
      <c r="E398" s="195" t="n"/>
      <c r="F398" s="195" t="n"/>
      <c r="G398" s="195" t="n"/>
      <c r="H398" s="195" t="n"/>
      <c r="I398" s="195" t="n"/>
      <c r="J398" s="195" t="n"/>
      <c r="K398" s="195" t="n"/>
      <c r="L398" s="195" t="n"/>
      <c r="M398" s="195" t="n"/>
      <c r="N398" s="195" t="n"/>
      <c r="O398" s="195" t="n"/>
      <c r="P398" s="195" t="n"/>
      <c r="Q398" s="195" t="n"/>
      <c r="R398" s="195" t="n"/>
      <c r="S398" s="195" t="n"/>
      <c r="T398" s="195" t="n"/>
      <c r="U398" s="195" t="n"/>
      <c r="V398" s="195" t="n"/>
      <c r="W398" s="195" t="n"/>
      <c r="X398" s="195" t="n"/>
      <c r="Y398" s="195" t="n"/>
      <c r="Z398" s="195" t="n"/>
    </row>
    <row r="399" ht="12.75" customHeight="1" s="324">
      <c r="A399" s="195" t="n"/>
      <c r="B399" s="195" t="n"/>
      <c r="C399" s="195" t="n"/>
      <c r="D399" s="195" t="n"/>
      <c r="E399" s="195" t="n"/>
      <c r="F399" s="195" t="n"/>
      <c r="G399" s="195" t="n"/>
      <c r="H399" s="195" t="n"/>
      <c r="I399" s="195" t="n"/>
      <c r="J399" s="195" t="n"/>
      <c r="K399" s="195" t="n"/>
      <c r="L399" s="195" t="n"/>
      <c r="M399" s="195" t="n"/>
      <c r="N399" s="195" t="n"/>
      <c r="O399" s="195" t="n"/>
      <c r="P399" s="195" t="n"/>
      <c r="Q399" s="195" t="n"/>
      <c r="R399" s="195" t="n"/>
      <c r="S399" s="195" t="n"/>
      <c r="T399" s="195" t="n"/>
      <c r="U399" s="195" t="n"/>
      <c r="V399" s="195" t="n"/>
      <c r="W399" s="195" t="n"/>
      <c r="X399" s="195" t="n"/>
      <c r="Y399" s="195" t="n"/>
      <c r="Z399" s="195" t="n"/>
    </row>
    <row r="400" ht="12.75" customHeight="1" s="324">
      <c r="A400" s="195" t="n"/>
      <c r="B400" s="195" t="n"/>
      <c r="C400" s="195" t="n"/>
      <c r="D400" s="195" t="n"/>
      <c r="E400" s="195" t="n"/>
      <c r="F400" s="195" t="n"/>
      <c r="G400" s="195" t="n"/>
      <c r="H400" s="195" t="n"/>
      <c r="I400" s="195" t="n"/>
      <c r="J400" s="195" t="n"/>
      <c r="K400" s="195" t="n"/>
      <c r="L400" s="195" t="n"/>
      <c r="M400" s="195" t="n"/>
      <c r="N400" s="195" t="n"/>
      <c r="O400" s="195" t="n"/>
      <c r="P400" s="195" t="n"/>
      <c r="Q400" s="195" t="n"/>
      <c r="R400" s="195" t="n"/>
      <c r="S400" s="195" t="n"/>
      <c r="T400" s="195" t="n"/>
      <c r="U400" s="195" t="n"/>
      <c r="V400" s="195" t="n"/>
      <c r="W400" s="195" t="n"/>
      <c r="X400" s="195" t="n"/>
      <c r="Y400" s="195" t="n"/>
      <c r="Z400" s="195" t="n"/>
    </row>
    <row r="401" ht="12.75" customHeight="1" s="324">
      <c r="A401" s="195" t="n"/>
      <c r="B401" s="195" t="n"/>
      <c r="C401" s="195" t="n"/>
      <c r="D401" s="195" t="n"/>
      <c r="E401" s="195" t="n"/>
      <c r="F401" s="195" t="n"/>
      <c r="G401" s="195" t="n"/>
      <c r="H401" s="195" t="n"/>
      <c r="I401" s="195" t="n"/>
      <c r="J401" s="195" t="n"/>
      <c r="K401" s="195" t="n"/>
      <c r="L401" s="195" t="n"/>
      <c r="M401" s="195" t="n"/>
      <c r="N401" s="195" t="n"/>
      <c r="O401" s="195" t="n"/>
      <c r="P401" s="195" t="n"/>
      <c r="Q401" s="195" t="n"/>
      <c r="R401" s="195" t="n"/>
      <c r="S401" s="195" t="n"/>
      <c r="T401" s="195" t="n"/>
      <c r="U401" s="195" t="n"/>
      <c r="V401" s="195" t="n"/>
      <c r="W401" s="195" t="n"/>
      <c r="X401" s="195" t="n"/>
      <c r="Y401" s="195" t="n"/>
      <c r="Z401" s="195" t="n"/>
    </row>
    <row r="402" ht="12.75" customHeight="1" s="324">
      <c r="A402" s="195" t="n"/>
      <c r="B402" s="195" t="n"/>
      <c r="C402" s="195" t="n"/>
      <c r="D402" s="195" t="n"/>
      <c r="E402" s="195" t="n"/>
      <c r="F402" s="195" t="n"/>
      <c r="G402" s="195" t="n"/>
      <c r="H402" s="195" t="n"/>
      <c r="I402" s="195" t="n"/>
      <c r="J402" s="195" t="n"/>
      <c r="K402" s="195" t="n"/>
      <c r="L402" s="195" t="n"/>
      <c r="M402" s="195" t="n"/>
      <c r="N402" s="195" t="n"/>
      <c r="O402" s="195" t="n"/>
      <c r="P402" s="195" t="n"/>
      <c r="Q402" s="195" t="n"/>
      <c r="R402" s="195" t="n"/>
      <c r="S402" s="195" t="n"/>
      <c r="T402" s="195" t="n"/>
      <c r="U402" s="195" t="n"/>
      <c r="V402" s="195" t="n"/>
      <c r="W402" s="195" t="n"/>
      <c r="X402" s="195" t="n"/>
      <c r="Y402" s="195" t="n"/>
      <c r="Z402" s="195" t="n"/>
    </row>
    <row r="403" ht="12.75" customHeight="1" s="324">
      <c r="A403" s="195" t="n"/>
      <c r="B403" s="195" t="n"/>
      <c r="C403" s="195" t="n"/>
      <c r="D403" s="195" t="n"/>
      <c r="E403" s="195" t="n"/>
      <c r="F403" s="195" t="n"/>
      <c r="G403" s="195" t="n"/>
      <c r="H403" s="195" t="n"/>
      <c r="I403" s="195" t="n"/>
      <c r="J403" s="195" t="n"/>
      <c r="K403" s="195" t="n"/>
      <c r="L403" s="195" t="n"/>
      <c r="M403" s="195" t="n"/>
      <c r="N403" s="195" t="n"/>
      <c r="O403" s="195" t="n"/>
      <c r="P403" s="195" t="n"/>
      <c r="Q403" s="195" t="n"/>
      <c r="R403" s="195" t="n"/>
      <c r="S403" s="195" t="n"/>
      <c r="T403" s="195" t="n"/>
      <c r="U403" s="195" t="n"/>
      <c r="V403" s="195" t="n"/>
      <c r="W403" s="195" t="n"/>
      <c r="X403" s="195" t="n"/>
      <c r="Y403" s="195" t="n"/>
      <c r="Z403" s="195" t="n"/>
    </row>
    <row r="404" ht="12.75" customHeight="1" s="324">
      <c r="A404" s="195" t="n"/>
      <c r="B404" s="195" t="n"/>
      <c r="C404" s="195" t="n"/>
      <c r="D404" s="195" t="n"/>
      <c r="E404" s="195" t="n"/>
      <c r="F404" s="195" t="n"/>
      <c r="G404" s="195" t="n"/>
      <c r="H404" s="195" t="n"/>
      <c r="I404" s="195" t="n"/>
      <c r="J404" s="195" t="n"/>
      <c r="K404" s="195" t="n"/>
      <c r="L404" s="195" t="n"/>
      <c r="M404" s="195" t="n"/>
      <c r="N404" s="195" t="n"/>
      <c r="O404" s="195" t="n"/>
      <c r="P404" s="195" t="n"/>
      <c r="Q404" s="195" t="n"/>
      <c r="R404" s="195" t="n"/>
      <c r="S404" s="195" t="n"/>
      <c r="T404" s="195" t="n"/>
      <c r="U404" s="195" t="n"/>
      <c r="V404" s="195" t="n"/>
      <c r="W404" s="195" t="n"/>
      <c r="X404" s="195" t="n"/>
      <c r="Y404" s="195" t="n"/>
      <c r="Z404" s="195" t="n"/>
    </row>
    <row r="405" ht="12.75" customHeight="1" s="324">
      <c r="A405" s="195" t="n"/>
      <c r="B405" s="195" t="n"/>
      <c r="C405" s="195" t="n"/>
      <c r="D405" s="195" t="n"/>
      <c r="E405" s="195" t="n"/>
      <c r="F405" s="195" t="n"/>
      <c r="G405" s="195" t="n"/>
      <c r="H405" s="195" t="n"/>
      <c r="I405" s="195" t="n"/>
      <c r="J405" s="195" t="n"/>
      <c r="K405" s="195" t="n"/>
      <c r="L405" s="195" t="n"/>
      <c r="M405" s="195" t="n"/>
      <c r="N405" s="195" t="n"/>
      <c r="O405" s="195" t="n"/>
      <c r="P405" s="195" t="n"/>
      <c r="Q405" s="195" t="n"/>
      <c r="R405" s="195" t="n"/>
      <c r="S405" s="195" t="n"/>
      <c r="T405" s="195" t="n"/>
      <c r="U405" s="195" t="n"/>
      <c r="V405" s="195" t="n"/>
      <c r="W405" s="195" t="n"/>
      <c r="X405" s="195" t="n"/>
      <c r="Y405" s="195" t="n"/>
      <c r="Z405" s="195" t="n"/>
    </row>
    <row r="406" ht="12.75" customHeight="1" s="324">
      <c r="A406" s="195" t="n"/>
      <c r="B406" s="195" t="n"/>
      <c r="C406" s="195" t="n"/>
      <c r="D406" s="195" t="n"/>
      <c r="E406" s="195" t="n"/>
      <c r="F406" s="195" t="n"/>
      <c r="G406" s="195" t="n"/>
      <c r="H406" s="195" t="n"/>
      <c r="I406" s="195" t="n"/>
      <c r="J406" s="195" t="n"/>
      <c r="K406" s="195" t="n"/>
      <c r="L406" s="195" t="n"/>
      <c r="M406" s="195" t="n"/>
      <c r="N406" s="195" t="n"/>
      <c r="O406" s="195" t="n"/>
      <c r="P406" s="195" t="n"/>
      <c r="Q406" s="195" t="n"/>
      <c r="R406" s="195" t="n"/>
      <c r="S406" s="195" t="n"/>
      <c r="T406" s="195" t="n"/>
      <c r="U406" s="195" t="n"/>
      <c r="V406" s="195" t="n"/>
      <c r="W406" s="195" t="n"/>
      <c r="X406" s="195" t="n"/>
      <c r="Y406" s="195" t="n"/>
      <c r="Z406" s="195" t="n"/>
    </row>
    <row r="407" ht="12.75" customHeight="1" s="324">
      <c r="A407" s="195" t="n"/>
      <c r="B407" s="195" t="n"/>
      <c r="C407" s="195" t="n"/>
      <c r="D407" s="195" t="n"/>
      <c r="E407" s="195" t="n"/>
      <c r="F407" s="195" t="n"/>
      <c r="G407" s="195" t="n"/>
      <c r="H407" s="195" t="n"/>
      <c r="I407" s="195" t="n"/>
      <c r="J407" s="195" t="n"/>
      <c r="K407" s="195" t="n"/>
      <c r="L407" s="195" t="n"/>
      <c r="M407" s="195" t="n"/>
      <c r="N407" s="195" t="n"/>
      <c r="O407" s="195" t="n"/>
      <c r="P407" s="195" t="n"/>
      <c r="Q407" s="195" t="n"/>
      <c r="R407" s="195" t="n"/>
      <c r="S407" s="195" t="n"/>
      <c r="T407" s="195" t="n"/>
      <c r="U407" s="195" t="n"/>
      <c r="V407" s="195" t="n"/>
      <c r="W407" s="195" t="n"/>
      <c r="X407" s="195" t="n"/>
      <c r="Y407" s="195" t="n"/>
      <c r="Z407" s="195" t="n"/>
    </row>
    <row r="408" ht="12.75" customHeight="1" s="324">
      <c r="A408" s="195" t="n"/>
      <c r="B408" s="195" t="n"/>
      <c r="C408" s="195" t="n"/>
      <c r="D408" s="195" t="n"/>
      <c r="E408" s="195" t="n"/>
      <c r="F408" s="195" t="n"/>
      <c r="G408" s="195" t="n"/>
      <c r="H408" s="195" t="n"/>
      <c r="I408" s="195" t="n"/>
      <c r="J408" s="195" t="n"/>
      <c r="K408" s="195" t="n"/>
      <c r="L408" s="195" t="n"/>
      <c r="M408" s="195" t="n"/>
      <c r="N408" s="195" t="n"/>
      <c r="O408" s="195" t="n"/>
      <c r="P408" s="195" t="n"/>
      <c r="Q408" s="195" t="n"/>
      <c r="R408" s="195" t="n"/>
      <c r="S408" s="195" t="n"/>
      <c r="T408" s="195" t="n"/>
      <c r="U408" s="195" t="n"/>
      <c r="V408" s="195" t="n"/>
      <c r="W408" s="195" t="n"/>
      <c r="X408" s="195" t="n"/>
      <c r="Y408" s="195" t="n"/>
      <c r="Z408" s="195" t="n"/>
    </row>
    <row r="409" ht="12.75" customHeight="1" s="324">
      <c r="A409" s="195" t="n"/>
      <c r="B409" s="195" t="n"/>
      <c r="C409" s="195" t="n"/>
      <c r="D409" s="195" t="n"/>
      <c r="E409" s="195" t="n"/>
      <c r="F409" s="195" t="n"/>
      <c r="G409" s="195" t="n"/>
      <c r="H409" s="195" t="n"/>
      <c r="I409" s="195" t="n"/>
      <c r="J409" s="195" t="n"/>
      <c r="K409" s="195" t="n"/>
      <c r="L409" s="195" t="n"/>
      <c r="M409" s="195" t="n"/>
      <c r="N409" s="195" t="n"/>
      <c r="O409" s="195" t="n"/>
      <c r="P409" s="195" t="n"/>
      <c r="Q409" s="195" t="n"/>
      <c r="R409" s="195" t="n"/>
      <c r="S409" s="195" t="n"/>
      <c r="T409" s="195" t="n"/>
      <c r="U409" s="195" t="n"/>
      <c r="V409" s="195" t="n"/>
      <c r="W409" s="195" t="n"/>
      <c r="X409" s="195" t="n"/>
      <c r="Y409" s="195" t="n"/>
      <c r="Z409" s="195" t="n"/>
    </row>
    <row r="410" ht="12.75" customHeight="1" s="324">
      <c r="A410" s="195" t="n"/>
      <c r="B410" s="195" t="n"/>
      <c r="C410" s="195" t="n"/>
      <c r="D410" s="195" t="n"/>
      <c r="E410" s="195" t="n"/>
      <c r="F410" s="195" t="n"/>
      <c r="G410" s="195" t="n"/>
      <c r="H410" s="195" t="n"/>
      <c r="I410" s="195" t="n"/>
      <c r="J410" s="195" t="n"/>
      <c r="K410" s="195" t="n"/>
      <c r="L410" s="195" t="n"/>
      <c r="M410" s="195" t="n"/>
      <c r="N410" s="195" t="n"/>
      <c r="O410" s="195" t="n"/>
      <c r="P410" s="195" t="n"/>
      <c r="Q410" s="195" t="n"/>
      <c r="R410" s="195" t="n"/>
      <c r="S410" s="195" t="n"/>
      <c r="T410" s="195" t="n"/>
      <c r="U410" s="195" t="n"/>
      <c r="V410" s="195" t="n"/>
      <c r="W410" s="195" t="n"/>
      <c r="X410" s="195" t="n"/>
      <c r="Y410" s="195" t="n"/>
      <c r="Z410" s="195" t="n"/>
    </row>
    <row r="411" ht="12.75" customHeight="1" s="324">
      <c r="A411" s="195" t="n"/>
      <c r="B411" s="195" t="n"/>
      <c r="C411" s="195" t="n"/>
      <c r="D411" s="195" t="n"/>
      <c r="E411" s="195" t="n"/>
      <c r="F411" s="195" t="n"/>
      <c r="G411" s="195" t="n"/>
      <c r="H411" s="195" t="n"/>
      <c r="I411" s="195" t="n"/>
      <c r="J411" s="195" t="n"/>
      <c r="K411" s="195" t="n"/>
      <c r="L411" s="195" t="n"/>
      <c r="M411" s="195" t="n"/>
      <c r="N411" s="195" t="n"/>
      <c r="O411" s="195" t="n"/>
      <c r="P411" s="195" t="n"/>
      <c r="Q411" s="195" t="n"/>
      <c r="R411" s="195" t="n"/>
      <c r="S411" s="195" t="n"/>
      <c r="T411" s="195" t="n"/>
      <c r="U411" s="195" t="n"/>
      <c r="V411" s="195" t="n"/>
      <c r="W411" s="195" t="n"/>
      <c r="X411" s="195" t="n"/>
      <c r="Y411" s="195" t="n"/>
      <c r="Z411" s="195" t="n"/>
    </row>
    <row r="412" ht="12.75" customHeight="1" s="324">
      <c r="A412" s="195" t="n"/>
      <c r="B412" s="195" t="n"/>
      <c r="C412" s="195" t="n"/>
      <c r="D412" s="195" t="n"/>
      <c r="E412" s="195" t="n"/>
      <c r="F412" s="195" t="n"/>
      <c r="G412" s="195" t="n"/>
      <c r="H412" s="195" t="n"/>
      <c r="I412" s="195" t="n"/>
      <c r="J412" s="195" t="n"/>
      <c r="K412" s="195" t="n"/>
      <c r="L412" s="195" t="n"/>
      <c r="M412" s="195" t="n"/>
      <c r="N412" s="195" t="n"/>
      <c r="O412" s="195" t="n"/>
      <c r="P412" s="195" t="n"/>
      <c r="Q412" s="195" t="n"/>
      <c r="R412" s="195" t="n"/>
      <c r="S412" s="195" t="n"/>
      <c r="T412" s="195" t="n"/>
      <c r="U412" s="195" t="n"/>
      <c r="V412" s="195" t="n"/>
      <c r="W412" s="195" t="n"/>
      <c r="X412" s="195" t="n"/>
      <c r="Y412" s="195" t="n"/>
      <c r="Z412" s="195" t="n"/>
    </row>
    <row r="413" ht="12.75" customHeight="1" s="324">
      <c r="A413" s="195" t="n"/>
      <c r="B413" s="195" t="n"/>
      <c r="C413" s="195" t="n"/>
      <c r="D413" s="195" t="n"/>
      <c r="E413" s="195" t="n"/>
      <c r="F413" s="195" t="n"/>
      <c r="G413" s="195" t="n"/>
      <c r="H413" s="195" t="n"/>
      <c r="I413" s="195" t="n"/>
      <c r="J413" s="195" t="n"/>
      <c r="K413" s="195" t="n"/>
      <c r="L413" s="195" t="n"/>
      <c r="M413" s="195" t="n"/>
      <c r="N413" s="195" t="n"/>
      <c r="O413" s="195" t="n"/>
      <c r="P413" s="195" t="n"/>
      <c r="Q413" s="195" t="n"/>
      <c r="R413" s="195" t="n"/>
      <c r="S413" s="195" t="n"/>
      <c r="T413" s="195" t="n"/>
      <c r="U413" s="195" t="n"/>
      <c r="V413" s="195" t="n"/>
      <c r="W413" s="195" t="n"/>
      <c r="X413" s="195" t="n"/>
      <c r="Y413" s="195" t="n"/>
      <c r="Z413" s="195" t="n"/>
    </row>
    <row r="414" ht="12.75" customHeight="1" s="324">
      <c r="A414" s="195" t="n"/>
      <c r="B414" s="195" t="n"/>
      <c r="C414" s="195" t="n"/>
      <c r="D414" s="195" t="n"/>
      <c r="E414" s="195" t="n"/>
      <c r="F414" s="195" t="n"/>
      <c r="G414" s="195" t="n"/>
      <c r="H414" s="195" t="n"/>
      <c r="I414" s="195" t="n"/>
      <c r="J414" s="195" t="n"/>
      <c r="K414" s="195" t="n"/>
      <c r="L414" s="195" t="n"/>
      <c r="M414" s="195" t="n"/>
      <c r="N414" s="195" t="n"/>
      <c r="O414" s="195" t="n"/>
      <c r="P414" s="195" t="n"/>
      <c r="Q414" s="195" t="n"/>
      <c r="R414" s="195" t="n"/>
      <c r="S414" s="195" t="n"/>
      <c r="T414" s="195" t="n"/>
      <c r="U414" s="195" t="n"/>
      <c r="V414" s="195" t="n"/>
      <c r="W414" s="195" t="n"/>
      <c r="X414" s="195" t="n"/>
      <c r="Y414" s="195" t="n"/>
      <c r="Z414" s="195" t="n"/>
    </row>
    <row r="415" ht="12.75" customHeight="1" s="324">
      <c r="A415" s="195" t="n"/>
      <c r="B415" s="195" t="n"/>
      <c r="C415" s="195" t="n"/>
      <c r="D415" s="195" t="n"/>
      <c r="E415" s="195" t="n"/>
      <c r="F415" s="195" t="n"/>
      <c r="G415" s="195" t="n"/>
      <c r="H415" s="195" t="n"/>
      <c r="I415" s="195" t="n"/>
      <c r="J415" s="195" t="n"/>
      <c r="K415" s="195" t="n"/>
      <c r="L415" s="195" t="n"/>
      <c r="M415" s="195" t="n"/>
      <c r="N415" s="195" t="n"/>
      <c r="O415" s="195" t="n"/>
      <c r="P415" s="195" t="n"/>
      <c r="Q415" s="195" t="n"/>
      <c r="R415" s="195" t="n"/>
      <c r="S415" s="195" t="n"/>
      <c r="T415" s="195" t="n"/>
      <c r="U415" s="195" t="n"/>
      <c r="V415" s="195" t="n"/>
      <c r="W415" s="195" t="n"/>
      <c r="X415" s="195" t="n"/>
      <c r="Y415" s="195" t="n"/>
      <c r="Z415" s="195" t="n"/>
    </row>
    <row r="416" ht="12.75" customHeight="1" s="324">
      <c r="A416" s="195" t="n"/>
      <c r="B416" s="195" t="n"/>
      <c r="C416" s="195" t="n"/>
      <c r="D416" s="195" t="n"/>
      <c r="E416" s="195" t="n"/>
      <c r="F416" s="195" t="n"/>
      <c r="G416" s="195" t="n"/>
      <c r="H416" s="195" t="n"/>
      <c r="I416" s="195" t="n"/>
      <c r="J416" s="195" t="n"/>
      <c r="K416" s="195" t="n"/>
      <c r="L416" s="195" t="n"/>
      <c r="M416" s="195" t="n"/>
      <c r="N416" s="195" t="n"/>
      <c r="O416" s="195" t="n"/>
      <c r="P416" s="195" t="n"/>
      <c r="Q416" s="195" t="n"/>
      <c r="R416" s="195" t="n"/>
      <c r="S416" s="195" t="n"/>
      <c r="T416" s="195" t="n"/>
      <c r="U416" s="195" t="n"/>
      <c r="V416" s="195" t="n"/>
      <c r="W416" s="195" t="n"/>
      <c r="X416" s="195" t="n"/>
      <c r="Y416" s="195" t="n"/>
      <c r="Z416" s="195" t="n"/>
    </row>
    <row r="417" ht="12.75" customHeight="1" s="324">
      <c r="A417" s="195" t="n"/>
      <c r="B417" s="195" t="n"/>
      <c r="C417" s="195" t="n"/>
      <c r="D417" s="195" t="n"/>
      <c r="E417" s="195" t="n"/>
      <c r="F417" s="195" t="n"/>
      <c r="G417" s="195" t="n"/>
      <c r="H417" s="195" t="n"/>
      <c r="I417" s="195" t="n"/>
      <c r="J417" s="195" t="n"/>
      <c r="K417" s="195" t="n"/>
      <c r="L417" s="195" t="n"/>
      <c r="M417" s="195" t="n"/>
      <c r="N417" s="195" t="n"/>
      <c r="O417" s="195" t="n"/>
      <c r="P417" s="195" t="n"/>
      <c r="Q417" s="195" t="n"/>
      <c r="R417" s="195" t="n"/>
      <c r="S417" s="195" t="n"/>
      <c r="T417" s="195" t="n"/>
      <c r="U417" s="195" t="n"/>
      <c r="V417" s="195" t="n"/>
      <c r="W417" s="195" t="n"/>
      <c r="X417" s="195" t="n"/>
      <c r="Y417" s="195" t="n"/>
      <c r="Z417" s="195" t="n"/>
    </row>
    <row r="418" ht="12.75" customHeight="1" s="324">
      <c r="A418" s="195" t="n"/>
      <c r="B418" s="195" t="n"/>
      <c r="C418" s="195" t="n"/>
      <c r="D418" s="195" t="n"/>
      <c r="E418" s="195" t="n"/>
      <c r="F418" s="195" t="n"/>
      <c r="G418" s="195" t="n"/>
      <c r="H418" s="195" t="n"/>
      <c r="I418" s="195" t="n"/>
      <c r="J418" s="195" t="n"/>
      <c r="K418" s="195" t="n"/>
      <c r="L418" s="195" t="n"/>
      <c r="M418" s="195" t="n"/>
      <c r="N418" s="195" t="n"/>
      <c r="O418" s="195" t="n"/>
      <c r="P418" s="195" t="n"/>
      <c r="Q418" s="195" t="n"/>
      <c r="R418" s="195" t="n"/>
      <c r="S418" s="195" t="n"/>
      <c r="T418" s="195" t="n"/>
      <c r="U418" s="195" t="n"/>
      <c r="V418" s="195" t="n"/>
      <c r="W418" s="195" t="n"/>
      <c r="X418" s="195" t="n"/>
      <c r="Y418" s="195" t="n"/>
      <c r="Z418" s="195" t="n"/>
    </row>
    <row r="419" ht="12.75" customHeight="1" s="324">
      <c r="A419" s="195" t="n"/>
      <c r="B419" s="195" t="n"/>
      <c r="C419" s="195" t="n"/>
      <c r="D419" s="195" t="n"/>
      <c r="E419" s="195" t="n"/>
      <c r="F419" s="195" t="n"/>
      <c r="G419" s="195" t="n"/>
      <c r="H419" s="195" t="n"/>
      <c r="I419" s="195" t="n"/>
      <c r="J419" s="195" t="n"/>
      <c r="K419" s="195" t="n"/>
      <c r="L419" s="195" t="n"/>
      <c r="M419" s="195" t="n"/>
      <c r="N419" s="195" t="n"/>
      <c r="O419" s="195" t="n"/>
      <c r="P419" s="195" t="n"/>
      <c r="Q419" s="195" t="n"/>
      <c r="R419" s="195" t="n"/>
      <c r="S419" s="195" t="n"/>
      <c r="T419" s="195" t="n"/>
      <c r="U419" s="195" t="n"/>
      <c r="V419" s="195" t="n"/>
      <c r="W419" s="195" t="n"/>
      <c r="X419" s="195" t="n"/>
      <c r="Y419" s="195" t="n"/>
      <c r="Z419" s="195" t="n"/>
    </row>
    <row r="420" ht="12.75" customHeight="1" s="324">
      <c r="A420" s="195" t="n"/>
      <c r="B420" s="195" t="n"/>
      <c r="C420" s="195" t="n"/>
      <c r="D420" s="195" t="n"/>
      <c r="E420" s="195" t="n"/>
      <c r="F420" s="195" t="n"/>
      <c r="G420" s="195" t="n"/>
      <c r="H420" s="195" t="n"/>
      <c r="I420" s="195" t="n"/>
      <c r="J420" s="195" t="n"/>
      <c r="K420" s="195" t="n"/>
      <c r="L420" s="195" t="n"/>
      <c r="M420" s="195" t="n"/>
      <c r="N420" s="195" t="n"/>
      <c r="O420" s="195" t="n"/>
      <c r="P420" s="195" t="n"/>
      <c r="Q420" s="195" t="n"/>
      <c r="R420" s="195" t="n"/>
      <c r="S420" s="195" t="n"/>
      <c r="T420" s="195" t="n"/>
      <c r="U420" s="195" t="n"/>
      <c r="V420" s="195" t="n"/>
      <c r="W420" s="195" t="n"/>
      <c r="X420" s="195" t="n"/>
      <c r="Y420" s="195" t="n"/>
      <c r="Z420" s="195" t="n"/>
    </row>
    <row r="421" ht="12.75" customHeight="1" s="324">
      <c r="A421" s="195" t="n"/>
      <c r="B421" s="195" t="n"/>
      <c r="C421" s="195" t="n"/>
      <c r="D421" s="195" t="n"/>
      <c r="E421" s="195" t="n"/>
      <c r="F421" s="195" t="n"/>
      <c r="G421" s="195" t="n"/>
      <c r="H421" s="195" t="n"/>
      <c r="I421" s="195" t="n"/>
      <c r="J421" s="195" t="n"/>
      <c r="K421" s="195" t="n"/>
      <c r="L421" s="195" t="n"/>
      <c r="M421" s="195" t="n"/>
      <c r="N421" s="195" t="n"/>
      <c r="O421" s="195" t="n"/>
      <c r="P421" s="195" t="n"/>
      <c r="Q421" s="195" t="n"/>
      <c r="R421" s="195" t="n"/>
      <c r="S421" s="195" t="n"/>
      <c r="T421" s="195" t="n"/>
      <c r="U421" s="195" t="n"/>
      <c r="V421" s="195" t="n"/>
      <c r="W421" s="195" t="n"/>
      <c r="X421" s="195" t="n"/>
      <c r="Y421" s="195" t="n"/>
      <c r="Z421" s="195" t="n"/>
    </row>
    <row r="422" ht="12.75" customHeight="1" s="324">
      <c r="A422" s="195" t="n"/>
      <c r="B422" s="195" t="n"/>
      <c r="C422" s="195" t="n"/>
      <c r="D422" s="195" t="n"/>
      <c r="E422" s="195" t="n"/>
      <c r="F422" s="195" t="n"/>
      <c r="G422" s="195" t="n"/>
      <c r="H422" s="195" t="n"/>
      <c r="I422" s="195" t="n"/>
      <c r="J422" s="195" t="n"/>
      <c r="K422" s="195" t="n"/>
      <c r="L422" s="195" t="n"/>
      <c r="M422" s="195" t="n"/>
      <c r="N422" s="195" t="n"/>
      <c r="O422" s="195" t="n"/>
      <c r="P422" s="195" t="n"/>
      <c r="Q422" s="195" t="n"/>
      <c r="R422" s="195" t="n"/>
      <c r="S422" s="195" t="n"/>
      <c r="T422" s="195" t="n"/>
      <c r="U422" s="195" t="n"/>
      <c r="V422" s="195" t="n"/>
      <c r="W422" s="195" t="n"/>
      <c r="X422" s="195" t="n"/>
      <c r="Y422" s="195" t="n"/>
      <c r="Z422" s="195" t="n"/>
    </row>
    <row r="423" ht="12.75" customHeight="1" s="324">
      <c r="A423" s="195" t="n"/>
      <c r="B423" s="195" t="n"/>
      <c r="C423" s="195" t="n"/>
      <c r="D423" s="195" t="n"/>
      <c r="E423" s="195" t="n"/>
      <c r="F423" s="195" t="n"/>
      <c r="G423" s="195" t="n"/>
      <c r="H423" s="195" t="n"/>
      <c r="I423" s="195" t="n"/>
      <c r="J423" s="195" t="n"/>
      <c r="K423" s="195" t="n"/>
      <c r="L423" s="195" t="n"/>
      <c r="M423" s="195" t="n"/>
      <c r="N423" s="195" t="n"/>
      <c r="O423" s="195" t="n"/>
      <c r="P423" s="195" t="n"/>
      <c r="Q423" s="195" t="n"/>
      <c r="R423" s="195" t="n"/>
      <c r="S423" s="195" t="n"/>
      <c r="T423" s="195" t="n"/>
      <c r="U423" s="195" t="n"/>
      <c r="V423" s="195" t="n"/>
      <c r="W423" s="195" t="n"/>
      <c r="X423" s="195" t="n"/>
      <c r="Y423" s="195" t="n"/>
      <c r="Z423" s="195" t="n"/>
    </row>
    <row r="424" ht="12.75" customHeight="1" s="324">
      <c r="A424" s="195" t="n"/>
      <c r="B424" s="195" t="n"/>
      <c r="C424" s="195" t="n"/>
      <c r="D424" s="195" t="n"/>
      <c r="E424" s="195" t="n"/>
      <c r="F424" s="195" t="n"/>
      <c r="G424" s="195" t="n"/>
      <c r="H424" s="195" t="n"/>
      <c r="I424" s="195" t="n"/>
      <c r="J424" s="195" t="n"/>
      <c r="K424" s="195" t="n"/>
      <c r="L424" s="195" t="n"/>
      <c r="M424" s="195" t="n"/>
      <c r="N424" s="195" t="n"/>
      <c r="O424" s="195" t="n"/>
      <c r="P424" s="195" t="n"/>
      <c r="Q424" s="195" t="n"/>
      <c r="R424" s="195" t="n"/>
      <c r="S424" s="195" t="n"/>
      <c r="T424" s="195" t="n"/>
      <c r="U424" s="195" t="n"/>
      <c r="V424" s="195" t="n"/>
      <c r="W424" s="195" t="n"/>
      <c r="X424" s="195" t="n"/>
      <c r="Y424" s="195" t="n"/>
      <c r="Z424" s="195" t="n"/>
    </row>
    <row r="425" ht="12.75" customHeight="1" s="324">
      <c r="A425" s="195" t="n"/>
      <c r="B425" s="195" t="n"/>
      <c r="C425" s="195" t="n"/>
      <c r="D425" s="195" t="n"/>
      <c r="E425" s="195" t="n"/>
      <c r="F425" s="195" t="n"/>
      <c r="G425" s="195" t="n"/>
      <c r="H425" s="195" t="n"/>
      <c r="I425" s="195" t="n"/>
      <c r="J425" s="195" t="n"/>
      <c r="K425" s="195" t="n"/>
      <c r="L425" s="195" t="n"/>
      <c r="M425" s="195" t="n"/>
      <c r="N425" s="195" t="n"/>
      <c r="O425" s="195" t="n"/>
      <c r="P425" s="195" t="n"/>
      <c r="Q425" s="195" t="n"/>
      <c r="R425" s="195" t="n"/>
      <c r="S425" s="195" t="n"/>
      <c r="T425" s="195" t="n"/>
      <c r="U425" s="195" t="n"/>
      <c r="V425" s="195" t="n"/>
      <c r="W425" s="195" t="n"/>
      <c r="X425" s="195" t="n"/>
      <c r="Y425" s="195" t="n"/>
      <c r="Z425" s="195" t="n"/>
    </row>
    <row r="426" ht="12.75" customHeight="1" s="324">
      <c r="A426" s="195" t="n"/>
      <c r="B426" s="195" t="n"/>
      <c r="C426" s="195" t="n"/>
      <c r="D426" s="195" t="n"/>
      <c r="E426" s="195" t="n"/>
      <c r="F426" s="195" t="n"/>
      <c r="G426" s="195" t="n"/>
      <c r="H426" s="195" t="n"/>
      <c r="I426" s="195" t="n"/>
      <c r="J426" s="195" t="n"/>
      <c r="K426" s="195" t="n"/>
      <c r="L426" s="195" t="n"/>
      <c r="M426" s="195" t="n"/>
      <c r="N426" s="195" t="n"/>
      <c r="O426" s="195" t="n"/>
      <c r="P426" s="195" t="n"/>
      <c r="Q426" s="195" t="n"/>
      <c r="R426" s="195" t="n"/>
      <c r="S426" s="195" t="n"/>
      <c r="T426" s="195" t="n"/>
      <c r="U426" s="195" t="n"/>
      <c r="V426" s="195" t="n"/>
      <c r="W426" s="195" t="n"/>
      <c r="X426" s="195" t="n"/>
      <c r="Y426" s="195" t="n"/>
      <c r="Z426" s="195" t="n"/>
    </row>
    <row r="427" ht="12.75" customHeight="1" s="324">
      <c r="A427" s="195" t="n"/>
      <c r="B427" s="195" t="n"/>
      <c r="C427" s="195" t="n"/>
      <c r="D427" s="195" t="n"/>
      <c r="E427" s="195" t="n"/>
      <c r="F427" s="195" t="n"/>
      <c r="G427" s="195" t="n"/>
      <c r="H427" s="195" t="n"/>
      <c r="I427" s="195" t="n"/>
      <c r="J427" s="195" t="n"/>
      <c r="K427" s="195" t="n"/>
      <c r="L427" s="195" t="n"/>
      <c r="M427" s="195" t="n"/>
      <c r="N427" s="195" t="n"/>
      <c r="O427" s="195" t="n"/>
      <c r="P427" s="195" t="n"/>
      <c r="Q427" s="195" t="n"/>
      <c r="R427" s="195" t="n"/>
      <c r="S427" s="195" t="n"/>
      <c r="T427" s="195" t="n"/>
      <c r="U427" s="195" t="n"/>
      <c r="V427" s="195" t="n"/>
      <c r="W427" s="195" t="n"/>
      <c r="X427" s="195" t="n"/>
      <c r="Y427" s="195" t="n"/>
      <c r="Z427" s="195" t="n"/>
    </row>
    <row r="428" ht="12.75" customHeight="1" s="324">
      <c r="A428" s="195" t="n"/>
      <c r="B428" s="195" t="n"/>
      <c r="C428" s="195" t="n"/>
      <c r="D428" s="195" t="n"/>
      <c r="E428" s="195" t="n"/>
      <c r="F428" s="195" t="n"/>
      <c r="G428" s="195" t="n"/>
      <c r="H428" s="195" t="n"/>
      <c r="I428" s="195" t="n"/>
      <c r="J428" s="195" t="n"/>
      <c r="K428" s="195" t="n"/>
      <c r="L428" s="195" t="n"/>
      <c r="M428" s="195" t="n"/>
      <c r="N428" s="195" t="n"/>
      <c r="O428" s="195" t="n"/>
      <c r="P428" s="195" t="n"/>
      <c r="Q428" s="195" t="n"/>
      <c r="R428" s="195" t="n"/>
      <c r="S428" s="195" t="n"/>
      <c r="T428" s="195" t="n"/>
      <c r="U428" s="195" t="n"/>
      <c r="V428" s="195" t="n"/>
      <c r="W428" s="195" t="n"/>
      <c r="X428" s="195" t="n"/>
      <c r="Y428" s="195" t="n"/>
      <c r="Z428" s="195" t="n"/>
    </row>
    <row r="429" ht="12.75" customHeight="1" s="324">
      <c r="A429" s="195" t="n"/>
      <c r="B429" s="195" t="n"/>
      <c r="C429" s="195" t="n"/>
      <c r="D429" s="195" t="n"/>
      <c r="E429" s="195" t="n"/>
      <c r="F429" s="195" t="n"/>
      <c r="G429" s="195" t="n"/>
      <c r="H429" s="195" t="n"/>
      <c r="I429" s="195" t="n"/>
      <c r="J429" s="195" t="n"/>
      <c r="K429" s="195" t="n"/>
      <c r="L429" s="195" t="n"/>
      <c r="M429" s="195" t="n"/>
      <c r="N429" s="195" t="n"/>
      <c r="O429" s="195" t="n"/>
      <c r="P429" s="195" t="n"/>
      <c r="Q429" s="195" t="n"/>
      <c r="R429" s="195" t="n"/>
      <c r="S429" s="195" t="n"/>
      <c r="T429" s="195" t="n"/>
      <c r="U429" s="195" t="n"/>
      <c r="V429" s="195" t="n"/>
      <c r="W429" s="195" t="n"/>
      <c r="X429" s="195" t="n"/>
      <c r="Y429" s="195" t="n"/>
      <c r="Z429" s="195" t="n"/>
    </row>
    <row r="430" ht="12.75" customHeight="1" s="324">
      <c r="A430" s="195" t="n"/>
      <c r="B430" s="195" t="n"/>
      <c r="C430" s="195" t="n"/>
      <c r="D430" s="195" t="n"/>
      <c r="E430" s="195" t="n"/>
      <c r="F430" s="195" t="n"/>
      <c r="G430" s="195" t="n"/>
      <c r="H430" s="195" t="n"/>
      <c r="I430" s="195" t="n"/>
      <c r="J430" s="195" t="n"/>
      <c r="K430" s="195" t="n"/>
      <c r="L430" s="195" t="n"/>
      <c r="M430" s="195" t="n"/>
      <c r="N430" s="195" t="n"/>
      <c r="O430" s="195" t="n"/>
      <c r="P430" s="195" t="n"/>
      <c r="Q430" s="195" t="n"/>
      <c r="R430" s="195" t="n"/>
      <c r="S430" s="195" t="n"/>
      <c r="T430" s="195" t="n"/>
      <c r="U430" s="195" t="n"/>
      <c r="V430" s="195" t="n"/>
      <c r="W430" s="195" t="n"/>
      <c r="X430" s="195" t="n"/>
      <c r="Y430" s="195" t="n"/>
      <c r="Z430" s="195" t="n"/>
    </row>
    <row r="431" ht="12.75" customHeight="1" s="324">
      <c r="A431" s="195" t="n"/>
      <c r="B431" s="195" t="n"/>
      <c r="C431" s="195" t="n"/>
      <c r="D431" s="195" t="n"/>
      <c r="E431" s="195" t="n"/>
      <c r="F431" s="195" t="n"/>
      <c r="G431" s="195" t="n"/>
      <c r="H431" s="195" t="n"/>
      <c r="I431" s="195" t="n"/>
      <c r="J431" s="195" t="n"/>
      <c r="K431" s="195" t="n"/>
      <c r="L431" s="195" t="n"/>
      <c r="M431" s="195" t="n"/>
      <c r="N431" s="195" t="n"/>
      <c r="O431" s="195" t="n"/>
      <c r="P431" s="195" t="n"/>
      <c r="Q431" s="195" t="n"/>
      <c r="R431" s="195" t="n"/>
      <c r="S431" s="195" t="n"/>
      <c r="T431" s="195" t="n"/>
      <c r="U431" s="195" t="n"/>
      <c r="V431" s="195" t="n"/>
      <c r="W431" s="195" t="n"/>
      <c r="X431" s="195" t="n"/>
      <c r="Y431" s="195" t="n"/>
      <c r="Z431" s="195" t="n"/>
    </row>
    <row r="432" ht="12.75" customHeight="1" s="324">
      <c r="A432" s="195" t="n"/>
      <c r="B432" s="195" t="n"/>
      <c r="C432" s="195" t="n"/>
      <c r="D432" s="195" t="n"/>
      <c r="E432" s="195" t="n"/>
      <c r="F432" s="195" t="n"/>
      <c r="G432" s="195" t="n"/>
      <c r="H432" s="195" t="n"/>
      <c r="I432" s="195" t="n"/>
      <c r="J432" s="195" t="n"/>
      <c r="K432" s="195" t="n"/>
      <c r="L432" s="195" t="n"/>
      <c r="M432" s="195" t="n"/>
      <c r="N432" s="195" t="n"/>
      <c r="O432" s="195" t="n"/>
      <c r="P432" s="195" t="n"/>
      <c r="Q432" s="195" t="n"/>
      <c r="R432" s="195" t="n"/>
      <c r="S432" s="195" t="n"/>
      <c r="T432" s="195" t="n"/>
      <c r="U432" s="195" t="n"/>
      <c r="V432" s="195" t="n"/>
      <c r="W432" s="195" t="n"/>
      <c r="X432" s="195" t="n"/>
      <c r="Y432" s="195" t="n"/>
      <c r="Z432" s="195" t="n"/>
    </row>
    <row r="433" ht="12.75" customHeight="1" s="324">
      <c r="A433" s="195" t="n"/>
      <c r="B433" s="195" t="n"/>
      <c r="C433" s="195" t="n"/>
      <c r="D433" s="195" t="n"/>
      <c r="E433" s="195" t="n"/>
      <c r="F433" s="195" t="n"/>
      <c r="G433" s="195" t="n"/>
      <c r="H433" s="195" t="n"/>
      <c r="I433" s="195" t="n"/>
      <c r="J433" s="195" t="n"/>
      <c r="K433" s="195" t="n"/>
      <c r="L433" s="195" t="n"/>
      <c r="M433" s="195" t="n"/>
      <c r="N433" s="195" t="n"/>
      <c r="O433" s="195" t="n"/>
      <c r="P433" s="195" t="n"/>
      <c r="Q433" s="195" t="n"/>
      <c r="R433" s="195" t="n"/>
      <c r="S433" s="195" t="n"/>
      <c r="T433" s="195" t="n"/>
      <c r="U433" s="195" t="n"/>
      <c r="V433" s="195" t="n"/>
      <c r="W433" s="195" t="n"/>
      <c r="X433" s="195" t="n"/>
      <c r="Y433" s="195" t="n"/>
      <c r="Z433" s="195" t="n"/>
    </row>
    <row r="434" ht="12.75" customHeight="1" s="324">
      <c r="A434" s="195" t="n"/>
      <c r="B434" s="195" t="n"/>
      <c r="C434" s="195" t="n"/>
      <c r="D434" s="195" t="n"/>
      <c r="E434" s="195" t="n"/>
      <c r="F434" s="195" t="n"/>
      <c r="G434" s="195" t="n"/>
      <c r="H434" s="195" t="n"/>
      <c r="I434" s="195" t="n"/>
      <c r="J434" s="195" t="n"/>
      <c r="K434" s="195" t="n"/>
      <c r="L434" s="195" t="n"/>
      <c r="M434" s="195" t="n"/>
      <c r="N434" s="195" t="n"/>
      <c r="O434" s="195" t="n"/>
      <c r="P434" s="195" t="n"/>
      <c r="Q434" s="195" t="n"/>
      <c r="R434" s="195" t="n"/>
      <c r="S434" s="195" t="n"/>
      <c r="T434" s="195" t="n"/>
      <c r="U434" s="195" t="n"/>
      <c r="V434" s="195" t="n"/>
      <c r="W434" s="195" t="n"/>
      <c r="X434" s="195" t="n"/>
      <c r="Y434" s="195" t="n"/>
      <c r="Z434" s="195" t="n"/>
    </row>
    <row r="435" ht="12.75" customHeight="1" s="324">
      <c r="A435" s="195" t="n"/>
      <c r="B435" s="195" t="n"/>
      <c r="C435" s="195" t="n"/>
      <c r="D435" s="195" t="n"/>
      <c r="E435" s="195" t="n"/>
      <c r="F435" s="195" t="n"/>
      <c r="G435" s="195" t="n"/>
      <c r="H435" s="195" t="n"/>
      <c r="I435" s="195" t="n"/>
      <c r="J435" s="195" t="n"/>
      <c r="K435" s="195" t="n"/>
      <c r="L435" s="195" t="n"/>
      <c r="M435" s="195" t="n"/>
      <c r="N435" s="195" t="n"/>
      <c r="O435" s="195" t="n"/>
      <c r="P435" s="195" t="n"/>
      <c r="Q435" s="195" t="n"/>
      <c r="R435" s="195" t="n"/>
      <c r="S435" s="195" t="n"/>
      <c r="T435" s="195" t="n"/>
      <c r="U435" s="195" t="n"/>
      <c r="V435" s="195" t="n"/>
      <c r="W435" s="195" t="n"/>
      <c r="X435" s="195" t="n"/>
      <c r="Y435" s="195" t="n"/>
      <c r="Z435" s="195" t="n"/>
    </row>
    <row r="436" ht="12.75" customHeight="1" s="324">
      <c r="A436" s="195" t="n"/>
      <c r="B436" s="195" t="n"/>
      <c r="C436" s="195" t="n"/>
      <c r="D436" s="195" t="n"/>
      <c r="E436" s="195" t="n"/>
      <c r="F436" s="195" t="n"/>
      <c r="G436" s="195" t="n"/>
      <c r="H436" s="195" t="n"/>
      <c r="I436" s="195" t="n"/>
      <c r="J436" s="195" t="n"/>
      <c r="K436" s="195" t="n"/>
      <c r="L436" s="195" t="n"/>
      <c r="M436" s="195" t="n"/>
      <c r="N436" s="195" t="n"/>
      <c r="O436" s="195" t="n"/>
      <c r="P436" s="195" t="n"/>
      <c r="Q436" s="195" t="n"/>
      <c r="R436" s="195" t="n"/>
      <c r="S436" s="195" t="n"/>
      <c r="T436" s="195" t="n"/>
      <c r="U436" s="195" t="n"/>
      <c r="V436" s="195" t="n"/>
      <c r="W436" s="195" t="n"/>
      <c r="X436" s="195" t="n"/>
      <c r="Y436" s="195" t="n"/>
      <c r="Z436" s="195" t="n"/>
    </row>
    <row r="437" ht="12.75" customHeight="1" s="324">
      <c r="A437" s="195" t="n"/>
      <c r="B437" s="195" t="n"/>
      <c r="C437" s="195" t="n"/>
      <c r="D437" s="195" t="n"/>
      <c r="E437" s="195" t="n"/>
      <c r="F437" s="195" t="n"/>
      <c r="G437" s="195" t="n"/>
      <c r="H437" s="195" t="n"/>
      <c r="I437" s="195" t="n"/>
      <c r="J437" s="195" t="n"/>
      <c r="K437" s="195" t="n"/>
      <c r="L437" s="195" t="n"/>
      <c r="M437" s="195" t="n"/>
      <c r="N437" s="195" t="n"/>
      <c r="O437" s="195" t="n"/>
      <c r="P437" s="195" t="n"/>
      <c r="Q437" s="195" t="n"/>
      <c r="R437" s="195" t="n"/>
      <c r="S437" s="195" t="n"/>
      <c r="T437" s="195" t="n"/>
      <c r="U437" s="195" t="n"/>
      <c r="V437" s="195" t="n"/>
      <c r="W437" s="195" t="n"/>
      <c r="X437" s="195" t="n"/>
      <c r="Y437" s="195" t="n"/>
      <c r="Z437" s="195" t="n"/>
    </row>
    <row r="438" ht="12.75" customHeight="1" s="324">
      <c r="A438" s="195" t="n"/>
      <c r="B438" s="195" t="n"/>
      <c r="C438" s="195" t="n"/>
      <c r="D438" s="195" t="n"/>
      <c r="E438" s="195" t="n"/>
      <c r="F438" s="195" t="n"/>
      <c r="G438" s="195" t="n"/>
      <c r="H438" s="195" t="n"/>
      <c r="I438" s="195" t="n"/>
      <c r="J438" s="195" t="n"/>
      <c r="K438" s="195" t="n"/>
      <c r="L438" s="195" t="n"/>
      <c r="M438" s="195" t="n"/>
      <c r="N438" s="195" t="n"/>
      <c r="O438" s="195" t="n"/>
      <c r="P438" s="195" t="n"/>
      <c r="Q438" s="195" t="n"/>
      <c r="R438" s="195" t="n"/>
      <c r="S438" s="195" t="n"/>
      <c r="T438" s="195" t="n"/>
      <c r="U438" s="195" t="n"/>
      <c r="V438" s="195" t="n"/>
      <c r="W438" s="195" t="n"/>
      <c r="X438" s="195" t="n"/>
      <c r="Y438" s="195" t="n"/>
      <c r="Z438" s="195" t="n"/>
    </row>
    <row r="439" ht="12.75" customHeight="1" s="324">
      <c r="A439" s="195" t="n"/>
      <c r="B439" s="195" t="n"/>
      <c r="C439" s="195" t="n"/>
      <c r="D439" s="195" t="n"/>
      <c r="E439" s="195" t="n"/>
      <c r="F439" s="195" t="n"/>
      <c r="G439" s="195" t="n"/>
      <c r="H439" s="195" t="n"/>
      <c r="I439" s="195" t="n"/>
      <c r="J439" s="195" t="n"/>
      <c r="K439" s="195" t="n"/>
      <c r="L439" s="195" t="n"/>
      <c r="M439" s="195" t="n"/>
      <c r="N439" s="195" t="n"/>
      <c r="O439" s="195" t="n"/>
      <c r="P439" s="195" t="n"/>
      <c r="Q439" s="195" t="n"/>
      <c r="R439" s="195" t="n"/>
      <c r="S439" s="195" t="n"/>
      <c r="T439" s="195" t="n"/>
      <c r="U439" s="195" t="n"/>
      <c r="V439" s="195" t="n"/>
      <c r="W439" s="195" t="n"/>
      <c r="X439" s="195" t="n"/>
      <c r="Y439" s="195" t="n"/>
      <c r="Z439" s="195" t="n"/>
    </row>
    <row r="440" ht="12.75" customHeight="1" s="324">
      <c r="A440" s="195" t="n"/>
      <c r="B440" s="195" t="n"/>
      <c r="C440" s="195" t="n"/>
      <c r="D440" s="195" t="n"/>
      <c r="E440" s="195" t="n"/>
      <c r="F440" s="195" t="n"/>
      <c r="G440" s="195" t="n"/>
      <c r="H440" s="195" t="n"/>
      <c r="I440" s="195" t="n"/>
      <c r="J440" s="195" t="n"/>
      <c r="K440" s="195" t="n"/>
      <c r="L440" s="195" t="n"/>
      <c r="M440" s="195" t="n"/>
      <c r="N440" s="195" t="n"/>
      <c r="O440" s="195" t="n"/>
      <c r="P440" s="195" t="n"/>
      <c r="Q440" s="195" t="n"/>
      <c r="R440" s="195" t="n"/>
      <c r="S440" s="195" t="n"/>
      <c r="T440" s="195" t="n"/>
      <c r="U440" s="195" t="n"/>
      <c r="V440" s="195" t="n"/>
      <c r="W440" s="195" t="n"/>
      <c r="X440" s="195" t="n"/>
      <c r="Y440" s="195" t="n"/>
      <c r="Z440" s="195" t="n"/>
    </row>
    <row r="441" ht="12.75" customHeight="1" s="324">
      <c r="A441" s="195" t="n"/>
      <c r="B441" s="195" t="n"/>
      <c r="C441" s="195" t="n"/>
      <c r="D441" s="195" t="n"/>
      <c r="E441" s="195" t="n"/>
      <c r="F441" s="195" t="n"/>
      <c r="G441" s="195" t="n"/>
      <c r="H441" s="195" t="n"/>
      <c r="I441" s="195" t="n"/>
      <c r="J441" s="195" t="n"/>
      <c r="K441" s="195" t="n"/>
      <c r="L441" s="195" t="n"/>
      <c r="M441" s="195" t="n"/>
      <c r="N441" s="195" t="n"/>
      <c r="O441" s="195" t="n"/>
      <c r="P441" s="195" t="n"/>
      <c r="Q441" s="195" t="n"/>
      <c r="R441" s="195" t="n"/>
      <c r="S441" s="195" t="n"/>
      <c r="T441" s="195" t="n"/>
      <c r="U441" s="195" t="n"/>
      <c r="V441" s="195" t="n"/>
      <c r="W441" s="195" t="n"/>
      <c r="X441" s="195" t="n"/>
      <c r="Y441" s="195" t="n"/>
      <c r="Z441" s="195" t="n"/>
    </row>
    <row r="442" ht="12.75" customHeight="1" s="324">
      <c r="A442" s="195" t="n"/>
      <c r="B442" s="195" t="n"/>
      <c r="C442" s="195" t="n"/>
      <c r="D442" s="195" t="n"/>
      <c r="E442" s="195" t="n"/>
      <c r="F442" s="195" t="n"/>
      <c r="G442" s="195" t="n"/>
      <c r="H442" s="195" t="n"/>
      <c r="I442" s="195" t="n"/>
      <c r="J442" s="195" t="n"/>
      <c r="K442" s="195" t="n"/>
      <c r="L442" s="195" t="n"/>
      <c r="M442" s="195" t="n"/>
      <c r="N442" s="195" t="n"/>
      <c r="O442" s="195" t="n"/>
      <c r="P442" s="195" t="n"/>
      <c r="Q442" s="195" t="n"/>
      <c r="R442" s="195" t="n"/>
      <c r="S442" s="195" t="n"/>
      <c r="T442" s="195" t="n"/>
      <c r="U442" s="195" t="n"/>
      <c r="V442" s="195" t="n"/>
      <c r="W442" s="195" t="n"/>
      <c r="X442" s="195" t="n"/>
      <c r="Y442" s="195" t="n"/>
      <c r="Z442" s="195" t="n"/>
    </row>
    <row r="443" ht="12.75" customHeight="1" s="324">
      <c r="A443" s="195" t="n"/>
      <c r="B443" s="195" t="n"/>
      <c r="C443" s="195" t="n"/>
      <c r="D443" s="195" t="n"/>
      <c r="E443" s="195" t="n"/>
      <c r="F443" s="195" t="n"/>
      <c r="G443" s="195" t="n"/>
      <c r="H443" s="195" t="n"/>
      <c r="I443" s="195" t="n"/>
      <c r="J443" s="195" t="n"/>
      <c r="K443" s="195" t="n"/>
      <c r="L443" s="195" t="n"/>
      <c r="M443" s="195" t="n"/>
      <c r="N443" s="195" t="n"/>
      <c r="O443" s="195" t="n"/>
      <c r="P443" s="195" t="n"/>
      <c r="Q443" s="195" t="n"/>
      <c r="R443" s="195" t="n"/>
      <c r="S443" s="195" t="n"/>
      <c r="T443" s="195" t="n"/>
      <c r="U443" s="195" t="n"/>
      <c r="V443" s="195" t="n"/>
      <c r="W443" s="195" t="n"/>
      <c r="X443" s="195" t="n"/>
      <c r="Y443" s="195" t="n"/>
      <c r="Z443" s="195" t="n"/>
    </row>
    <row r="444" ht="12.75" customHeight="1" s="324">
      <c r="A444" s="195" t="n"/>
      <c r="B444" s="195" t="n"/>
      <c r="C444" s="195" t="n"/>
      <c r="D444" s="195" t="n"/>
      <c r="E444" s="195" t="n"/>
      <c r="F444" s="195" t="n"/>
      <c r="G444" s="195" t="n"/>
      <c r="H444" s="195" t="n"/>
      <c r="I444" s="195" t="n"/>
      <c r="J444" s="195" t="n"/>
      <c r="K444" s="195" t="n"/>
      <c r="L444" s="195" t="n"/>
      <c r="M444" s="195" t="n"/>
      <c r="N444" s="195" t="n"/>
      <c r="O444" s="195" t="n"/>
      <c r="P444" s="195" t="n"/>
      <c r="Q444" s="195" t="n"/>
      <c r="R444" s="195" t="n"/>
      <c r="S444" s="195" t="n"/>
      <c r="T444" s="195" t="n"/>
      <c r="U444" s="195" t="n"/>
      <c r="V444" s="195" t="n"/>
      <c r="W444" s="195" t="n"/>
      <c r="X444" s="195" t="n"/>
      <c r="Y444" s="195" t="n"/>
      <c r="Z444" s="195" t="n"/>
    </row>
    <row r="445" ht="12.75" customHeight="1" s="324">
      <c r="A445" s="195" t="n"/>
      <c r="B445" s="195" t="n"/>
      <c r="C445" s="195" t="n"/>
      <c r="D445" s="195" t="n"/>
      <c r="E445" s="195" t="n"/>
      <c r="F445" s="195" t="n"/>
      <c r="G445" s="195" t="n"/>
      <c r="H445" s="195" t="n"/>
      <c r="I445" s="195" t="n"/>
      <c r="J445" s="195" t="n"/>
      <c r="K445" s="195" t="n"/>
      <c r="L445" s="195" t="n"/>
      <c r="M445" s="195" t="n"/>
      <c r="N445" s="195" t="n"/>
      <c r="O445" s="195" t="n"/>
      <c r="P445" s="195" t="n"/>
      <c r="Q445" s="195" t="n"/>
      <c r="R445" s="195" t="n"/>
      <c r="S445" s="195" t="n"/>
      <c r="T445" s="195" t="n"/>
      <c r="U445" s="195" t="n"/>
      <c r="V445" s="195" t="n"/>
      <c r="W445" s="195" t="n"/>
      <c r="X445" s="195" t="n"/>
      <c r="Y445" s="195" t="n"/>
      <c r="Z445" s="195" t="n"/>
    </row>
    <row r="446" ht="12.75" customHeight="1" s="324">
      <c r="A446" s="195" t="n"/>
      <c r="B446" s="195" t="n"/>
      <c r="C446" s="195" t="n"/>
      <c r="D446" s="195" t="n"/>
      <c r="E446" s="195" t="n"/>
      <c r="F446" s="195" t="n"/>
      <c r="G446" s="195" t="n"/>
      <c r="H446" s="195" t="n"/>
      <c r="I446" s="195" t="n"/>
      <c r="J446" s="195" t="n"/>
      <c r="K446" s="195" t="n"/>
      <c r="L446" s="195" t="n"/>
      <c r="M446" s="195" t="n"/>
      <c r="N446" s="195" t="n"/>
      <c r="O446" s="195" t="n"/>
      <c r="P446" s="195" t="n"/>
      <c r="Q446" s="195" t="n"/>
      <c r="R446" s="195" t="n"/>
      <c r="S446" s="195" t="n"/>
      <c r="T446" s="195" t="n"/>
      <c r="U446" s="195" t="n"/>
      <c r="V446" s="195" t="n"/>
      <c r="W446" s="195" t="n"/>
      <c r="X446" s="195" t="n"/>
      <c r="Y446" s="195" t="n"/>
      <c r="Z446" s="195" t="n"/>
    </row>
    <row r="447" ht="12.75" customHeight="1" s="324">
      <c r="A447" s="195" t="n"/>
      <c r="B447" s="195" t="n"/>
      <c r="C447" s="195" t="n"/>
      <c r="D447" s="195" t="n"/>
      <c r="E447" s="195" t="n"/>
      <c r="F447" s="195" t="n"/>
      <c r="G447" s="195" t="n"/>
      <c r="H447" s="195" t="n"/>
      <c r="I447" s="195" t="n"/>
      <c r="J447" s="195" t="n"/>
      <c r="K447" s="195" t="n"/>
      <c r="L447" s="195" t="n"/>
      <c r="M447" s="195" t="n"/>
      <c r="N447" s="195" t="n"/>
      <c r="O447" s="195" t="n"/>
      <c r="P447" s="195" t="n"/>
      <c r="Q447" s="195" t="n"/>
      <c r="R447" s="195" t="n"/>
      <c r="S447" s="195" t="n"/>
      <c r="T447" s="195" t="n"/>
      <c r="U447" s="195" t="n"/>
      <c r="V447" s="195" t="n"/>
      <c r="W447" s="195" t="n"/>
      <c r="X447" s="195" t="n"/>
      <c r="Y447" s="195" t="n"/>
      <c r="Z447" s="195" t="n"/>
    </row>
    <row r="448" ht="12.75" customHeight="1" s="324">
      <c r="A448" s="195" t="n"/>
      <c r="B448" s="195" t="n"/>
      <c r="C448" s="195" t="n"/>
      <c r="D448" s="195" t="n"/>
      <c r="E448" s="195" t="n"/>
      <c r="F448" s="195" t="n"/>
      <c r="G448" s="195" t="n"/>
      <c r="H448" s="195" t="n"/>
      <c r="I448" s="195" t="n"/>
      <c r="J448" s="195" t="n"/>
      <c r="K448" s="195" t="n"/>
      <c r="L448" s="195" t="n"/>
      <c r="M448" s="195" t="n"/>
      <c r="N448" s="195" t="n"/>
      <c r="O448" s="195" t="n"/>
      <c r="P448" s="195" t="n"/>
      <c r="Q448" s="195" t="n"/>
      <c r="R448" s="195" t="n"/>
      <c r="S448" s="195" t="n"/>
      <c r="T448" s="195" t="n"/>
      <c r="U448" s="195" t="n"/>
      <c r="V448" s="195" t="n"/>
      <c r="W448" s="195" t="n"/>
      <c r="X448" s="195" t="n"/>
      <c r="Y448" s="195" t="n"/>
      <c r="Z448" s="195" t="n"/>
    </row>
    <row r="449" ht="12.75" customHeight="1" s="324">
      <c r="A449" s="195" t="n"/>
      <c r="B449" s="195" t="n"/>
      <c r="C449" s="195" t="n"/>
      <c r="D449" s="195" t="n"/>
      <c r="E449" s="195" t="n"/>
      <c r="F449" s="195" t="n"/>
      <c r="G449" s="195" t="n"/>
      <c r="H449" s="195" t="n"/>
      <c r="I449" s="195" t="n"/>
      <c r="J449" s="195" t="n"/>
      <c r="K449" s="195" t="n"/>
      <c r="L449" s="195" t="n"/>
      <c r="M449" s="195" t="n"/>
      <c r="N449" s="195" t="n"/>
      <c r="O449" s="195" t="n"/>
      <c r="P449" s="195" t="n"/>
      <c r="Q449" s="195" t="n"/>
      <c r="R449" s="195" t="n"/>
      <c r="S449" s="195" t="n"/>
      <c r="T449" s="195" t="n"/>
      <c r="U449" s="195" t="n"/>
      <c r="V449" s="195" t="n"/>
      <c r="W449" s="195" t="n"/>
      <c r="X449" s="195" t="n"/>
      <c r="Y449" s="195" t="n"/>
      <c r="Z449" s="195" t="n"/>
    </row>
    <row r="450" ht="12.75" customHeight="1" s="324">
      <c r="A450" s="195" t="n"/>
      <c r="B450" s="195" t="n"/>
      <c r="C450" s="195" t="n"/>
      <c r="D450" s="195" t="n"/>
      <c r="E450" s="195" t="n"/>
      <c r="F450" s="195" t="n"/>
      <c r="G450" s="195" t="n"/>
      <c r="H450" s="195" t="n"/>
      <c r="I450" s="195" t="n"/>
      <c r="J450" s="195" t="n"/>
      <c r="K450" s="195" t="n"/>
      <c r="L450" s="195" t="n"/>
      <c r="M450" s="195" t="n"/>
      <c r="N450" s="195" t="n"/>
      <c r="O450" s="195" t="n"/>
      <c r="P450" s="195" t="n"/>
      <c r="Q450" s="195" t="n"/>
      <c r="R450" s="195" t="n"/>
      <c r="S450" s="195" t="n"/>
      <c r="T450" s="195" t="n"/>
      <c r="U450" s="195" t="n"/>
      <c r="V450" s="195" t="n"/>
      <c r="W450" s="195" t="n"/>
      <c r="X450" s="195" t="n"/>
      <c r="Y450" s="195" t="n"/>
      <c r="Z450" s="195" t="n"/>
    </row>
    <row r="451" ht="12.75" customHeight="1" s="324">
      <c r="A451" s="195" t="n"/>
      <c r="B451" s="195" t="n"/>
      <c r="C451" s="195" t="n"/>
      <c r="D451" s="195" t="n"/>
      <c r="E451" s="195" t="n"/>
      <c r="F451" s="195" t="n"/>
      <c r="G451" s="195" t="n"/>
      <c r="H451" s="195" t="n"/>
      <c r="I451" s="195" t="n"/>
      <c r="J451" s="195" t="n"/>
      <c r="K451" s="195" t="n"/>
      <c r="L451" s="195" t="n"/>
      <c r="M451" s="195" t="n"/>
      <c r="N451" s="195" t="n"/>
      <c r="O451" s="195" t="n"/>
      <c r="P451" s="195" t="n"/>
      <c r="Q451" s="195" t="n"/>
      <c r="R451" s="195" t="n"/>
      <c r="S451" s="195" t="n"/>
      <c r="T451" s="195" t="n"/>
      <c r="U451" s="195" t="n"/>
      <c r="V451" s="195" t="n"/>
      <c r="W451" s="195" t="n"/>
      <c r="X451" s="195" t="n"/>
      <c r="Y451" s="195" t="n"/>
      <c r="Z451" s="195" t="n"/>
    </row>
    <row r="452" ht="12.75" customHeight="1" s="324">
      <c r="A452" s="195" t="n"/>
      <c r="B452" s="195" t="n"/>
      <c r="C452" s="195" t="n"/>
      <c r="D452" s="195" t="n"/>
      <c r="E452" s="195" t="n"/>
      <c r="F452" s="195" t="n"/>
      <c r="G452" s="195" t="n"/>
      <c r="H452" s="195" t="n"/>
      <c r="I452" s="195" t="n"/>
      <c r="J452" s="195" t="n"/>
      <c r="K452" s="195" t="n"/>
      <c r="L452" s="195" t="n"/>
      <c r="M452" s="195" t="n"/>
      <c r="N452" s="195" t="n"/>
      <c r="O452" s="195" t="n"/>
      <c r="P452" s="195" t="n"/>
      <c r="Q452" s="195" t="n"/>
      <c r="R452" s="195" t="n"/>
      <c r="S452" s="195" t="n"/>
      <c r="T452" s="195" t="n"/>
      <c r="U452" s="195" t="n"/>
      <c r="V452" s="195" t="n"/>
      <c r="W452" s="195" t="n"/>
      <c r="X452" s="195" t="n"/>
      <c r="Y452" s="195" t="n"/>
      <c r="Z452" s="195" t="n"/>
    </row>
    <row r="453" ht="12.75" customHeight="1" s="324">
      <c r="A453" s="195" t="n"/>
      <c r="B453" s="195" t="n"/>
      <c r="C453" s="195" t="n"/>
      <c r="D453" s="195" t="n"/>
      <c r="E453" s="195" t="n"/>
      <c r="F453" s="195" t="n"/>
      <c r="G453" s="195" t="n"/>
      <c r="H453" s="195" t="n"/>
      <c r="I453" s="195" t="n"/>
      <c r="J453" s="195" t="n"/>
      <c r="K453" s="195" t="n"/>
      <c r="L453" s="195" t="n"/>
      <c r="M453" s="195" t="n"/>
      <c r="N453" s="195" t="n"/>
      <c r="O453" s="195" t="n"/>
      <c r="P453" s="195" t="n"/>
      <c r="Q453" s="195" t="n"/>
      <c r="R453" s="195" t="n"/>
      <c r="S453" s="195" t="n"/>
      <c r="T453" s="195" t="n"/>
      <c r="U453" s="195" t="n"/>
      <c r="V453" s="195" t="n"/>
      <c r="W453" s="195" t="n"/>
      <c r="X453" s="195" t="n"/>
      <c r="Y453" s="195" t="n"/>
      <c r="Z453" s="195" t="n"/>
    </row>
    <row r="454" ht="12.75" customHeight="1" s="324">
      <c r="A454" s="195" t="n"/>
      <c r="B454" s="195" t="n"/>
      <c r="C454" s="195" t="n"/>
      <c r="D454" s="195" t="n"/>
      <c r="E454" s="195" t="n"/>
      <c r="F454" s="195" t="n"/>
      <c r="G454" s="195" t="n"/>
      <c r="H454" s="195" t="n"/>
      <c r="I454" s="195" t="n"/>
      <c r="J454" s="195" t="n"/>
      <c r="K454" s="195" t="n"/>
      <c r="L454" s="195" t="n"/>
      <c r="M454" s="195" t="n"/>
      <c r="N454" s="195" t="n"/>
      <c r="O454" s="195" t="n"/>
      <c r="P454" s="195" t="n"/>
      <c r="Q454" s="195" t="n"/>
      <c r="R454" s="195" t="n"/>
      <c r="S454" s="195" t="n"/>
      <c r="T454" s="195" t="n"/>
      <c r="U454" s="195" t="n"/>
      <c r="V454" s="195" t="n"/>
      <c r="W454" s="195" t="n"/>
      <c r="X454" s="195" t="n"/>
      <c r="Y454" s="195" t="n"/>
      <c r="Z454" s="195" t="n"/>
    </row>
    <row r="455" ht="12.75" customHeight="1" s="324">
      <c r="A455" s="195" t="n"/>
      <c r="B455" s="195" t="n"/>
      <c r="C455" s="195" t="n"/>
      <c r="D455" s="195" t="n"/>
      <c r="E455" s="195" t="n"/>
      <c r="F455" s="195" t="n"/>
      <c r="G455" s="195" t="n"/>
      <c r="H455" s="195" t="n"/>
      <c r="I455" s="195" t="n"/>
      <c r="J455" s="195" t="n"/>
      <c r="K455" s="195" t="n"/>
      <c r="L455" s="195" t="n"/>
      <c r="M455" s="195" t="n"/>
      <c r="N455" s="195" t="n"/>
      <c r="O455" s="195" t="n"/>
      <c r="P455" s="195" t="n"/>
      <c r="Q455" s="195" t="n"/>
      <c r="R455" s="195" t="n"/>
      <c r="S455" s="195" t="n"/>
      <c r="T455" s="195" t="n"/>
      <c r="U455" s="195" t="n"/>
      <c r="V455" s="195" t="n"/>
      <c r="W455" s="195" t="n"/>
      <c r="X455" s="195" t="n"/>
      <c r="Y455" s="195" t="n"/>
      <c r="Z455" s="195" t="n"/>
    </row>
    <row r="456" ht="12.75" customHeight="1" s="324">
      <c r="A456" s="195" t="n"/>
      <c r="B456" s="195" t="n"/>
      <c r="C456" s="195" t="n"/>
      <c r="D456" s="195" t="n"/>
      <c r="E456" s="195" t="n"/>
      <c r="F456" s="195" t="n"/>
      <c r="G456" s="195" t="n"/>
      <c r="H456" s="195" t="n"/>
      <c r="I456" s="195" t="n"/>
      <c r="J456" s="195" t="n"/>
      <c r="K456" s="195" t="n"/>
      <c r="L456" s="195" t="n"/>
      <c r="M456" s="195" t="n"/>
      <c r="N456" s="195" t="n"/>
      <c r="O456" s="195" t="n"/>
      <c r="P456" s="195" t="n"/>
      <c r="Q456" s="195" t="n"/>
      <c r="R456" s="195" t="n"/>
      <c r="S456" s="195" t="n"/>
      <c r="T456" s="195" t="n"/>
      <c r="U456" s="195" t="n"/>
      <c r="V456" s="195" t="n"/>
      <c r="W456" s="195" t="n"/>
      <c r="X456" s="195" t="n"/>
      <c r="Y456" s="195" t="n"/>
      <c r="Z456" s="195" t="n"/>
    </row>
    <row r="457" ht="12.75" customHeight="1" s="324">
      <c r="A457" s="195" t="n"/>
      <c r="B457" s="195" t="n"/>
      <c r="C457" s="195" t="n"/>
      <c r="D457" s="195" t="n"/>
      <c r="E457" s="195" t="n"/>
      <c r="F457" s="195" t="n"/>
      <c r="G457" s="195" t="n"/>
      <c r="H457" s="195" t="n"/>
      <c r="I457" s="195" t="n"/>
      <c r="J457" s="195" t="n"/>
      <c r="K457" s="195" t="n"/>
      <c r="L457" s="195" t="n"/>
      <c r="M457" s="195" t="n"/>
      <c r="N457" s="195" t="n"/>
      <c r="O457" s="195" t="n"/>
      <c r="P457" s="195" t="n"/>
      <c r="Q457" s="195" t="n"/>
      <c r="R457" s="195" t="n"/>
      <c r="S457" s="195" t="n"/>
      <c r="T457" s="195" t="n"/>
      <c r="U457" s="195" t="n"/>
      <c r="V457" s="195" t="n"/>
      <c r="W457" s="195" t="n"/>
      <c r="X457" s="195" t="n"/>
      <c r="Y457" s="195" t="n"/>
      <c r="Z457" s="195" t="n"/>
    </row>
    <row r="458" ht="12.75" customHeight="1" s="324">
      <c r="A458" s="195" t="n"/>
      <c r="B458" s="195" t="n"/>
      <c r="C458" s="195" t="n"/>
      <c r="D458" s="195" t="n"/>
      <c r="E458" s="195" t="n"/>
      <c r="F458" s="195" t="n"/>
      <c r="G458" s="195" t="n"/>
      <c r="H458" s="195" t="n"/>
      <c r="I458" s="195" t="n"/>
      <c r="J458" s="195" t="n"/>
      <c r="K458" s="195" t="n"/>
      <c r="L458" s="195" t="n"/>
      <c r="M458" s="195" t="n"/>
      <c r="N458" s="195" t="n"/>
      <c r="O458" s="195" t="n"/>
      <c r="P458" s="195" t="n"/>
      <c r="Q458" s="195" t="n"/>
      <c r="R458" s="195" t="n"/>
      <c r="S458" s="195" t="n"/>
      <c r="T458" s="195" t="n"/>
      <c r="U458" s="195" t="n"/>
      <c r="V458" s="195" t="n"/>
      <c r="W458" s="195" t="n"/>
      <c r="X458" s="195" t="n"/>
      <c r="Y458" s="195" t="n"/>
      <c r="Z458" s="195" t="n"/>
    </row>
    <row r="459" ht="12.75" customHeight="1" s="324">
      <c r="A459" s="195" t="n"/>
      <c r="B459" s="195" t="n"/>
      <c r="C459" s="195" t="n"/>
      <c r="D459" s="195" t="n"/>
      <c r="E459" s="195" t="n"/>
      <c r="F459" s="195" t="n"/>
      <c r="G459" s="195" t="n"/>
      <c r="H459" s="195" t="n"/>
      <c r="I459" s="195" t="n"/>
      <c r="J459" s="195" t="n"/>
      <c r="K459" s="195" t="n"/>
      <c r="L459" s="195" t="n"/>
      <c r="M459" s="195" t="n"/>
      <c r="N459" s="195" t="n"/>
      <c r="O459" s="195" t="n"/>
      <c r="P459" s="195" t="n"/>
      <c r="Q459" s="195" t="n"/>
      <c r="R459" s="195" t="n"/>
      <c r="S459" s="195" t="n"/>
      <c r="T459" s="195" t="n"/>
      <c r="U459" s="195" t="n"/>
      <c r="V459" s="195" t="n"/>
      <c r="W459" s="195" t="n"/>
      <c r="X459" s="195" t="n"/>
      <c r="Y459" s="195" t="n"/>
      <c r="Z459" s="195" t="n"/>
    </row>
    <row r="460" ht="12.75" customHeight="1" s="324">
      <c r="A460" s="195" t="n"/>
      <c r="B460" s="195" t="n"/>
      <c r="C460" s="195" t="n"/>
      <c r="D460" s="195" t="n"/>
      <c r="E460" s="195" t="n"/>
      <c r="F460" s="195" t="n"/>
      <c r="G460" s="195" t="n"/>
      <c r="H460" s="195" t="n"/>
      <c r="I460" s="195" t="n"/>
      <c r="J460" s="195" t="n"/>
      <c r="K460" s="195" t="n"/>
      <c r="L460" s="195" t="n"/>
      <c r="M460" s="195" t="n"/>
      <c r="N460" s="195" t="n"/>
      <c r="O460" s="195" t="n"/>
      <c r="P460" s="195" t="n"/>
      <c r="Q460" s="195" t="n"/>
      <c r="R460" s="195" t="n"/>
      <c r="S460" s="195" t="n"/>
      <c r="T460" s="195" t="n"/>
      <c r="U460" s="195" t="n"/>
      <c r="V460" s="195" t="n"/>
      <c r="W460" s="195" t="n"/>
      <c r="X460" s="195" t="n"/>
      <c r="Y460" s="195" t="n"/>
      <c r="Z460" s="195" t="n"/>
    </row>
    <row r="461" ht="12.75" customHeight="1" s="324">
      <c r="A461" s="195" t="n"/>
      <c r="B461" s="195" t="n"/>
      <c r="C461" s="195" t="n"/>
      <c r="D461" s="195" t="n"/>
      <c r="E461" s="195" t="n"/>
      <c r="F461" s="195" t="n"/>
      <c r="G461" s="195" t="n"/>
      <c r="H461" s="195" t="n"/>
      <c r="I461" s="195" t="n"/>
      <c r="J461" s="195" t="n"/>
      <c r="K461" s="195" t="n"/>
      <c r="L461" s="195" t="n"/>
      <c r="M461" s="195" t="n"/>
      <c r="N461" s="195" t="n"/>
      <c r="O461" s="195" t="n"/>
      <c r="P461" s="195" t="n"/>
      <c r="Q461" s="195" t="n"/>
      <c r="R461" s="195" t="n"/>
      <c r="S461" s="195" t="n"/>
      <c r="T461" s="195" t="n"/>
      <c r="U461" s="195" t="n"/>
      <c r="V461" s="195" t="n"/>
      <c r="W461" s="195" t="n"/>
      <c r="X461" s="195" t="n"/>
      <c r="Y461" s="195" t="n"/>
      <c r="Z461" s="195" t="n"/>
    </row>
    <row r="462" ht="12.75" customHeight="1" s="324">
      <c r="A462" s="195" t="n"/>
      <c r="B462" s="195" t="n"/>
      <c r="C462" s="195" t="n"/>
      <c r="D462" s="195" t="n"/>
      <c r="E462" s="195" t="n"/>
      <c r="F462" s="195" t="n"/>
      <c r="G462" s="195" t="n"/>
      <c r="H462" s="195" t="n"/>
      <c r="I462" s="195" t="n"/>
      <c r="J462" s="195" t="n"/>
      <c r="K462" s="195" t="n"/>
      <c r="L462" s="195" t="n"/>
      <c r="M462" s="195" t="n"/>
      <c r="N462" s="195" t="n"/>
      <c r="O462" s="195" t="n"/>
      <c r="P462" s="195" t="n"/>
      <c r="Q462" s="195" t="n"/>
      <c r="R462" s="195" t="n"/>
      <c r="S462" s="195" t="n"/>
      <c r="T462" s="195" t="n"/>
      <c r="U462" s="195" t="n"/>
      <c r="V462" s="195" t="n"/>
      <c r="W462" s="195" t="n"/>
      <c r="X462" s="195" t="n"/>
      <c r="Y462" s="195" t="n"/>
      <c r="Z462" s="195" t="n"/>
    </row>
    <row r="463" ht="12.75" customHeight="1" s="324">
      <c r="A463" s="195" t="n"/>
      <c r="B463" s="195" t="n"/>
      <c r="C463" s="195" t="n"/>
      <c r="D463" s="195" t="n"/>
      <c r="E463" s="195" t="n"/>
      <c r="F463" s="195" t="n"/>
      <c r="G463" s="195" t="n"/>
      <c r="H463" s="195" t="n"/>
      <c r="I463" s="195" t="n"/>
      <c r="J463" s="195" t="n"/>
      <c r="K463" s="195" t="n"/>
      <c r="L463" s="195" t="n"/>
      <c r="M463" s="195" t="n"/>
      <c r="N463" s="195" t="n"/>
      <c r="O463" s="195" t="n"/>
      <c r="P463" s="195" t="n"/>
      <c r="Q463" s="195" t="n"/>
      <c r="R463" s="195" t="n"/>
      <c r="S463" s="195" t="n"/>
      <c r="T463" s="195" t="n"/>
      <c r="U463" s="195" t="n"/>
      <c r="V463" s="195" t="n"/>
      <c r="W463" s="195" t="n"/>
      <c r="X463" s="195" t="n"/>
      <c r="Y463" s="195" t="n"/>
      <c r="Z463" s="195" t="n"/>
    </row>
    <row r="464" ht="12.75" customHeight="1" s="324">
      <c r="A464" s="195" t="n"/>
      <c r="B464" s="195" t="n"/>
      <c r="C464" s="195" t="n"/>
      <c r="D464" s="195" t="n"/>
      <c r="E464" s="195" t="n"/>
      <c r="F464" s="195" t="n"/>
      <c r="G464" s="195" t="n"/>
      <c r="H464" s="195" t="n"/>
      <c r="I464" s="195" t="n"/>
      <c r="J464" s="195" t="n"/>
      <c r="K464" s="195" t="n"/>
      <c r="L464" s="195" t="n"/>
      <c r="M464" s="195" t="n"/>
      <c r="N464" s="195" t="n"/>
      <c r="O464" s="195" t="n"/>
      <c r="P464" s="195" t="n"/>
      <c r="Q464" s="195" t="n"/>
      <c r="R464" s="195" t="n"/>
      <c r="S464" s="195" t="n"/>
      <c r="T464" s="195" t="n"/>
      <c r="U464" s="195" t="n"/>
      <c r="V464" s="195" t="n"/>
      <c r="W464" s="195" t="n"/>
      <c r="X464" s="195" t="n"/>
      <c r="Y464" s="195" t="n"/>
      <c r="Z464" s="195" t="n"/>
    </row>
    <row r="465" ht="12.75" customHeight="1" s="324">
      <c r="A465" s="195" t="n"/>
      <c r="B465" s="195" t="n"/>
      <c r="C465" s="195" t="n"/>
      <c r="D465" s="195" t="n"/>
      <c r="E465" s="195" t="n"/>
      <c r="F465" s="195" t="n"/>
      <c r="G465" s="195" t="n"/>
      <c r="H465" s="195" t="n"/>
      <c r="I465" s="195" t="n"/>
      <c r="J465" s="195" t="n"/>
      <c r="K465" s="195" t="n"/>
      <c r="L465" s="195" t="n"/>
      <c r="M465" s="195" t="n"/>
      <c r="N465" s="195" t="n"/>
      <c r="O465" s="195" t="n"/>
      <c r="P465" s="195" t="n"/>
      <c r="Q465" s="195" t="n"/>
      <c r="R465" s="195" t="n"/>
      <c r="S465" s="195" t="n"/>
      <c r="T465" s="195" t="n"/>
      <c r="U465" s="195" t="n"/>
      <c r="V465" s="195" t="n"/>
      <c r="W465" s="195" t="n"/>
      <c r="X465" s="195" t="n"/>
      <c r="Y465" s="195" t="n"/>
      <c r="Z465" s="195" t="n"/>
    </row>
    <row r="466" ht="12.75" customHeight="1" s="324">
      <c r="A466" s="195" t="n"/>
      <c r="B466" s="195" t="n"/>
      <c r="C466" s="195" t="n"/>
      <c r="D466" s="195" t="n"/>
      <c r="E466" s="195" t="n"/>
      <c r="F466" s="195" t="n"/>
      <c r="G466" s="195" t="n"/>
      <c r="H466" s="195" t="n"/>
      <c r="I466" s="195" t="n"/>
      <c r="J466" s="195" t="n"/>
      <c r="K466" s="195" t="n"/>
      <c r="L466" s="195" t="n"/>
      <c r="M466" s="195" t="n"/>
      <c r="N466" s="195" t="n"/>
      <c r="O466" s="195" t="n"/>
      <c r="P466" s="195" t="n"/>
      <c r="Q466" s="195" t="n"/>
      <c r="R466" s="195" t="n"/>
      <c r="S466" s="195" t="n"/>
      <c r="T466" s="195" t="n"/>
      <c r="U466" s="195" t="n"/>
      <c r="V466" s="195" t="n"/>
      <c r="W466" s="195" t="n"/>
      <c r="X466" s="195" t="n"/>
      <c r="Y466" s="195" t="n"/>
      <c r="Z466" s="195" t="n"/>
    </row>
    <row r="467" ht="12.75" customHeight="1" s="324">
      <c r="A467" s="195" t="n"/>
      <c r="B467" s="195" t="n"/>
      <c r="C467" s="195" t="n"/>
      <c r="D467" s="195" t="n"/>
      <c r="E467" s="195" t="n"/>
      <c r="F467" s="195" t="n"/>
      <c r="G467" s="195" t="n"/>
      <c r="H467" s="195" t="n"/>
      <c r="I467" s="195" t="n"/>
      <c r="J467" s="195" t="n"/>
      <c r="K467" s="195" t="n"/>
      <c r="L467" s="195" t="n"/>
      <c r="M467" s="195" t="n"/>
      <c r="N467" s="195" t="n"/>
      <c r="O467" s="195" t="n"/>
      <c r="P467" s="195" t="n"/>
      <c r="Q467" s="195" t="n"/>
      <c r="R467" s="195" t="n"/>
      <c r="S467" s="195" t="n"/>
      <c r="T467" s="195" t="n"/>
      <c r="U467" s="195" t="n"/>
      <c r="V467" s="195" t="n"/>
      <c r="W467" s="195" t="n"/>
      <c r="X467" s="195" t="n"/>
      <c r="Y467" s="195" t="n"/>
      <c r="Z467" s="195" t="n"/>
    </row>
    <row r="468" ht="12.75" customHeight="1" s="324">
      <c r="A468" s="195" t="n"/>
      <c r="B468" s="195" t="n"/>
      <c r="C468" s="195" t="n"/>
      <c r="D468" s="195" t="n"/>
      <c r="E468" s="195" t="n"/>
      <c r="F468" s="195" t="n"/>
      <c r="G468" s="195" t="n"/>
      <c r="H468" s="195" t="n"/>
      <c r="I468" s="195" t="n"/>
      <c r="J468" s="195" t="n"/>
      <c r="K468" s="195" t="n"/>
      <c r="L468" s="195" t="n"/>
      <c r="M468" s="195" t="n"/>
      <c r="N468" s="195" t="n"/>
      <c r="O468" s="195" t="n"/>
      <c r="P468" s="195" t="n"/>
      <c r="Q468" s="195" t="n"/>
      <c r="R468" s="195" t="n"/>
      <c r="S468" s="195" t="n"/>
      <c r="T468" s="195" t="n"/>
      <c r="U468" s="195" t="n"/>
      <c r="V468" s="195" t="n"/>
      <c r="W468" s="195" t="n"/>
      <c r="X468" s="195" t="n"/>
      <c r="Y468" s="195" t="n"/>
      <c r="Z468" s="195" t="n"/>
    </row>
    <row r="469" ht="12.75" customHeight="1" s="324">
      <c r="A469" s="195" t="n"/>
      <c r="B469" s="195" t="n"/>
      <c r="C469" s="195" t="n"/>
      <c r="D469" s="195" t="n"/>
      <c r="E469" s="195" t="n"/>
      <c r="F469" s="195" t="n"/>
      <c r="G469" s="195" t="n"/>
      <c r="H469" s="195" t="n"/>
      <c r="I469" s="195" t="n"/>
      <c r="J469" s="195" t="n"/>
      <c r="K469" s="195" t="n"/>
      <c r="L469" s="195" t="n"/>
      <c r="M469" s="195" t="n"/>
      <c r="N469" s="195" t="n"/>
      <c r="O469" s="195" t="n"/>
      <c r="P469" s="195" t="n"/>
      <c r="Q469" s="195" t="n"/>
      <c r="R469" s="195" t="n"/>
      <c r="S469" s="195" t="n"/>
      <c r="T469" s="195" t="n"/>
      <c r="U469" s="195" t="n"/>
      <c r="V469" s="195" t="n"/>
      <c r="W469" s="195" t="n"/>
      <c r="X469" s="195" t="n"/>
      <c r="Y469" s="195" t="n"/>
      <c r="Z469" s="195" t="n"/>
    </row>
    <row r="470" ht="12.75" customHeight="1" s="324">
      <c r="A470" s="195" t="n"/>
      <c r="B470" s="195" t="n"/>
      <c r="C470" s="195" t="n"/>
      <c r="D470" s="195" t="n"/>
      <c r="E470" s="195" t="n"/>
      <c r="F470" s="195" t="n"/>
      <c r="G470" s="195" t="n"/>
      <c r="H470" s="195" t="n"/>
      <c r="I470" s="195" t="n"/>
      <c r="J470" s="195" t="n"/>
      <c r="K470" s="195" t="n"/>
      <c r="L470" s="195" t="n"/>
      <c r="M470" s="195" t="n"/>
      <c r="N470" s="195" t="n"/>
      <c r="O470" s="195" t="n"/>
      <c r="P470" s="195" t="n"/>
      <c r="Q470" s="195" t="n"/>
      <c r="R470" s="195" t="n"/>
      <c r="S470" s="195" t="n"/>
      <c r="T470" s="195" t="n"/>
      <c r="U470" s="195" t="n"/>
      <c r="V470" s="195" t="n"/>
      <c r="W470" s="195" t="n"/>
      <c r="X470" s="195" t="n"/>
      <c r="Y470" s="195" t="n"/>
      <c r="Z470" s="195" t="n"/>
    </row>
    <row r="471" ht="12.75" customHeight="1" s="324">
      <c r="A471" s="195" t="n"/>
      <c r="B471" s="195" t="n"/>
      <c r="C471" s="195" t="n"/>
      <c r="D471" s="195" t="n"/>
      <c r="E471" s="195" t="n"/>
      <c r="F471" s="195" t="n"/>
      <c r="G471" s="195" t="n"/>
      <c r="H471" s="195" t="n"/>
      <c r="I471" s="195" t="n"/>
      <c r="J471" s="195" t="n"/>
      <c r="K471" s="195" t="n"/>
      <c r="L471" s="195" t="n"/>
      <c r="M471" s="195" t="n"/>
      <c r="N471" s="195" t="n"/>
      <c r="O471" s="195" t="n"/>
      <c r="P471" s="195" t="n"/>
      <c r="Q471" s="195" t="n"/>
      <c r="R471" s="195" t="n"/>
      <c r="S471" s="195" t="n"/>
      <c r="T471" s="195" t="n"/>
      <c r="U471" s="195" t="n"/>
      <c r="V471" s="195" t="n"/>
      <c r="W471" s="195" t="n"/>
      <c r="X471" s="195" t="n"/>
      <c r="Y471" s="195" t="n"/>
      <c r="Z471" s="195" t="n"/>
    </row>
    <row r="472" ht="12.75" customHeight="1" s="324">
      <c r="A472" s="195" t="n"/>
      <c r="B472" s="195" t="n"/>
      <c r="C472" s="195" t="n"/>
      <c r="D472" s="195" t="n"/>
      <c r="E472" s="195" t="n"/>
      <c r="F472" s="195" t="n"/>
      <c r="G472" s="195" t="n"/>
      <c r="H472" s="195" t="n"/>
      <c r="I472" s="195" t="n"/>
      <c r="J472" s="195" t="n"/>
      <c r="K472" s="195" t="n"/>
      <c r="L472" s="195" t="n"/>
      <c r="M472" s="195" t="n"/>
      <c r="N472" s="195" t="n"/>
      <c r="O472" s="195" t="n"/>
      <c r="P472" s="195" t="n"/>
      <c r="Q472" s="195" t="n"/>
      <c r="R472" s="195" t="n"/>
      <c r="S472" s="195" t="n"/>
      <c r="T472" s="195" t="n"/>
      <c r="U472" s="195" t="n"/>
      <c r="V472" s="195" t="n"/>
      <c r="W472" s="195" t="n"/>
      <c r="X472" s="195" t="n"/>
      <c r="Y472" s="195" t="n"/>
      <c r="Z472" s="195" t="n"/>
    </row>
    <row r="473" ht="12.75" customHeight="1" s="324">
      <c r="A473" s="195" t="n"/>
      <c r="B473" s="195" t="n"/>
      <c r="C473" s="195" t="n"/>
      <c r="D473" s="195" t="n"/>
      <c r="E473" s="195" t="n"/>
      <c r="F473" s="195" t="n"/>
      <c r="G473" s="195" t="n"/>
      <c r="H473" s="195" t="n"/>
      <c r="I473" s="195" t="n"/>
      <c r="J473" s="195" t="n"/>
      <c r="K473" s="195" t="n"/>
      <c r="L473" s="195" t="n"/>
      <c r="M473" s="195" t="n"/>
      <c r="N473" s="195" t="n"/>
      <c r="O473" s="195" t="n"/>
      <c r="P473" s="195" t="n"/>
      <c r="Q473" s="195" t="n"/>
      <c r="R473" s="195" t="n"/>
      <c r="S473" s="195" t="n"/>
      <c r="T473" s="195" t="n"/>
      <c r="U473" s="195" t="n"/>
      <c r="V473" s="195" t="n"/>
      <c r="W473" s="195" t="n"/>
      <c r="X473" s="195" t="n"/>
      <c r="Y473" s="195" t="n"/>
      <c r="Z473" s="195" t="n"/>
    </row>
    <row r="474" ht="12.75" customHeight="1" s="324">
      <c r="A474" s="195" t="n"/>
      <c r="B474" s="195" t="n"/>
      <c r="C474" s="195" t="n"/>
      <c r="D474" s="195" t="n"/>
      <c r="E474" s="195" t="n"/>
      <c r="F474" s="195" t="n"/>
      <c r="G474" s="195" t="n"/>
      <c r="H474" s="195" t="n"/>
      <c r="I474" s="195" t="n"/>
      <c r="J474" s="195" t="n"/>
      <c r="K474" s="195" t="n"/>
      <c r="L474" s="195" t="n"/>
      <c r="M474" s="195" t="n"/>
      <c r="N474" s="195" t="n"/>
      <c r="O474" s="195" t="n"/>
      <c r="P474" s="195" t="n"/>
      <c r="Q474" s="195" t="n"/>
      <c r="R474" s="195" t="n"/>
      <c r="S474" s="195" t="n"/>
      <c r="T474" s="195" t="n"/>
      <c r="U474" s="195" t="n"/>
      <c r="V474" s="195" t="n"/>
      <c r="W474" s="195" t="n"/>
      <c r="X474" s="195" t="n"/>
      <c r="Y474" s="195" t="n"/>
      <c r="Z474" s="195" t="n"/>
    </row>
    <row r="475" ht="12.75" customHeight="1" s="324">
      <c r="A475" s="195" t="n"/>
      <c r="B475" s="195" t="n"/>
      <c r="C475" s="195" t="n"/>
      <c r="D475" s="195" t="n"/>
      <c r="E475" s="195" t="n"/>
      <c r="F475" s="195" t="n"/>
      <c r="G475" s="195" t="n"/>
      <c r="H475" s="195" t="n"/>
      <c r="I475" s="195" t="n"/>
      <c r="J475" s="195" t="n"/>
      <c r="K475" s="195" t="n"/>
      <c r="L475" s="195" t="n"/>
      <c r="M475" s="195" t="n"/>
      <c r="N475" s="195" t="n"/>
      <c r="O475" s="195" t="n"/>
      <c r="P475" s="195" t="n"/>
      <c r="Q475" s="195" t="n"/>
      <c r="R475" s="195" t="n"/>
      <c r="S475" s="195" t="n"/>
      <c r="T475" s="195" t="n"/>
      <c r="U475" s="195" t="n"/>
      <c r="V475" s="195" t="n"/>
      <c r="W475" s="195" t="n"/>
      <c r="X475" s="195" t="n"/>
      <c r="Y475" s="195" t="n"/>
      <c r="Z475" s="195" t="n"/>
    </row>
    <row r="476" ht="12.75" customHeight="1" s="324">
      <c r="A476" s="195" t="n"/>
      <c r="B476" s="195" t="n"/>
      <c r="C476" s="195" t="n"/>
      <c r="D476" s="195" t="n"/>
      <c r="E476" s="195" t="n"/>
      <c r="F476" s="195" t="n"/>
      <c r="G476" s="195" t="n"/>
      <c r="H476" s="195" t="n"/>
      <c r="I476" s="195" t="n"/>
      <c r="J476" s="195" t="n"/>
      <c r="K476" s="195" t="n"/>
      <c r="L476" s="195" t="n"/>
      <c r="M476" s="195" t="n"/>
      <c r="N476" s="195" t="n"/>
      <c r="O476" s="195" t="n"/>
      <c r="P476" s="195" t="n"/>
      <c r="Q476" s="195" t="n"/>
      <c r="R476" s="195" t="n"/>
      <c r="S476" s="195" t="n"/>
      <c r="T476" s="195" t="n"/>
      <c r="U476" s="195" t="n"/>
      <c r="V476" s="195" t="n"/>
      <c r="W476" s="195" t="n"/>
      <c r="X476" s="195" t="n"/>
      <c r="Y476" s="195" t="n"/>
      <c r="Z476" s="195" t="n"/>
    </row>
    <row r="477" ht="12.75" customHeight="1" s="324">
      <c r="A477" s="195" t="n"/>
      <c r="B477" s="195" t="n"/>
      <c r="C477" s="195" t="n"/>
      <c r="D477" s="195" t="n"/>
      <c r="E477" s="195" t="n"/>
      <c r="F477" s="195" t="n"/>
      <c r="G477" s="195" t="n"/>
      <c r="H477" s="195" t="n"/>
      <c r="I477" s="195" t="n"/>
      <c r="J477" s="195" t="n"/>
      <c r="K477" s="195" t="n"/>
      <c r="L477" s="195" t="n"/>
      <c r="M477" s="195" t="n"/>
      <c r="N477" s="195" t="n"/>
      <c r="O477" s="195" t="n"/>
      <c r="P477" s="195" t="n"/>
      <c r="Q477" s="195" t="n"/>
      <c r="R477" s="195" t="n"/>
      <c r="S477" s="195" t="n"/>
      <c r="T477" s="195" t="n"/>
      <c r="U477" s="195" t="n"/>
      <c r="V477" s="195" t="n"/>
      <c r="W477" s="195" t="n"/>
      <c r="X477" s="195" t="n"/>
      <c r="Y477" s="195" t="n"/>
      <c r="Z477" s="195" t="n"/>
    </row>
    <row r="478" ht="12.75" customHeight="1" s="324">
      <c r="A478" s="195" t="n"/>
      <c r="B478" s="195" t="n"/>
      <c r="C478" s="195" t="n"/>
      <c r="D478" s="195" t="n"/>
      <c r="E478" s="195" t="n"/>
      <c r="F478" s="195" t="n"/>
      <c r="G478" s="195" t="n"/>
      <c r="H478" s="195" t="n"/>
      <c r="I478" s="195" t="n"/>
      <c r="J478" s="195" t="n"/>
      <c r="K478" s="195" t="n"/>
      <c r="L478" s="195" t="n"/>
      <c r="M478" s="195" t="n"/>
      <c r="N478" s="195" t="n"/>
      <c r="O478" s="195" t="n"/>
      <c r="P478" s="195" t="n"/>
      <c r="Q478" s="195" t="n"/>
      <c r="R478" s="195" t="n"/>
      <c r="S478" s="195" t="n"/>
      <c r="T478" s="195" t="n"/>
      <c r="U478" s="195" t="n"/>
      <c r="V478" s="195" t="n"/>
      <c r="W478" s="195" t="n"/>
      <c r="X478" s="195" t="n"/>
      <c r="Y478" s="195" t="n"/>
      <c r="Z478" s="195" t="n"/>
    </row>
    <row r="479" ht="12.75" customHeight="1" s="324">
      <c r="A479" s="195" t="n"/>
      <c r="B479" s="195" t="n"/>
      <c r="C479" s="195" t="n"/>
      <c r="D479" s="195" t="n"/>
      <c r="E479" s="195" t="n"/>
      <c r="F479" s="195" t="n"/>
      <c r="G479" s="195" t="n"/>
      <c r="H479" s="195" t="n"/>
      <c r="I479" s="195" t="n"/>
      <c r="J479" s="195" t="n"/>
      <c r="K479" s="195" t="n"/>
      <c r="L479" s="195" t="n"/>
      <c r="M479" s="195" t="n"/>
      <c r="N479" s="195" t="n"/>
      <c r="O479" s="195" t="n"/>
      <c r="P479" s="195" t="n"/>
      <c r="Q479" s="195" t="n"/>
      <c r="R479" s="195" t="n"/>
      <c r="S479" s="195" t="n"/>
      <c r="T479" s="195" t="n"/>
      <c r="U479" s="195" t="n"/>
      <c r="V479" s="195" t="n"/>
      <c r="W479" s="195" t="n"/>
      <c r="X479" s="195" t="n"/>
      <c r="Y479" s="195" t="n"/>
      <c r="Z479" s="195" t="n"/>
    </row>
    <row r="480" ht="12.75" customHeight="1" s="324">
      <c r="A480" s="195" t="n"/>
      <c r="B480" s="195" t="n"/>
      <c r="C480" s="195" t="n"/>
      <c r="D480" s="195" t="n"/>
      <c r="E480" s="195" t="n"/>
      <c r="F480" s="195" t="n"/>
      <c r="G480" s="195" t="n"/>
      <c r="H480" s="195" t="n"/>
      <c r="I480" s="195" t="n"/>
      <c r="J480" s="195" t="n"/>
      <c r="K480" s="195" t="n"/>
      <c r="L480" s="195" t="n"/>
      <c r="M480" s="195" t="n"/>
      <c r="N480" s="195" t="n"/>
      <c r="O480" s="195" t="n"/>
      <c r="P480" s="195" t="n"/>
      <c r="Q480" s="195" t="n"/>
      <c r="R480" s="195" t="n"/>
      <c r="S480" s="195" t="n"/>
      <c r="T480" s="195" t="n"/>
      <c r="U480" s="195" t="n"/>
      <c r="V480" s="195" t="n"/>
      <c r="W480" s="195" t="n"/>
      <c r="X480" s="195" t="n"/>
      <c r="Y480" s="195" t="n"/>
      <c r="Z480" s="195" t="n"/>
    </row>
    <row r="481" ht="12.75" customHeight="1" s="324">
      <c r="A481" s="195" t="n"/>
      <c r="B481" s="195" t="n"/>
      <c r="C481" s="195" t="n"/>
      <c r="D481" s="195" t="n"/>
      <c r="E481" s="195" t="n"/>
      <c r="F481" s="195" t="n"/>
      <c r="G481" s="195" t="n"/>
      <c r="H481" s="195" t="n"/>
      <c r="I481" s="195" t="n"/>
      <c r="J481" s="195" t="n"/>
      <c r="K481" s="195" t="n"/>
      <c r="L481" s="195" t="n"/>
      <c r="M481" s="195" t="n"/>
      <c r="N481" s="195" t="n"/>
      <c r="O481" s="195" t="n"/>
      <c r="P481" s="195" t="n"/>
      <c r="Q481" s="195" t="n"/>
      <c r="R481" s="195" t="n"/>
      <c r="S481" s="195" t="n"/>
      <c r="T481" s="195" t="n"/>
      <c r="U481" s="195" t="n"/>
      <c r="V481" s="195" t="n"/>
      <c r="W481" s="195" t="n"/>
      <c r="X481" s="195" t="n"/>
      <c r="Y481" s="195" t="n"/>
      <c r="Z481" s="195" t="n"/>
    </row>
    <row r="482" ht="12.75" customHeight="1" s="324">
      <c r="A482" s="195" t="n"/>
      <c r="B482" s="195" t="n"/>
      <c r="C482" s="195" t="n"/>
      <c r="D482" s="195" t="n"/>
      <c r="E482" s="195" t="n"/>
      <c r="F482" s="195" t="n"/>
      <c r="G482" s="195" t="n"/>
      <c r="H482" s="195" t="n"/>
      <c r="I482" s="195" t="n"/>
      <c r="J482" s="195" t="n"/>
      <c r="K482" s="195" t="n"/>
      <c r="L482" s="195" t="n"/>
      <c r="M482" s="195" t="n"/>
      <c r="N482" s="195" t="n"/>
      <c r="O482" s="195" t="n"/>
      <c r="P482" s="195" t="n"/>
      <c r="Q482" s="195" t="n"/>
      <c r="R482" s="195" t="n"/>
      <c r="S482" s="195" t="n"/>
      <c r="T482" s="195" t="n"/>
      <c r="U482" s="195" t="n"/>
      <c r="V482" s="195" t="n"/>
      <c r="W482" s="195" t="n"/>
      <c r="X482" s="195" t="n"/>
      <c r="Y482" s="195" t="n"/>
      <c r="Z482" s="195" t="n"/>
    </row>
    <row r="483" ht="12.75" customHeight="1" s="324">
      <c r="A483" s="195" t="n"/>
      <c r="B483" s="195" t="n"/>
      <c r="C483" s="195" t="n"/>
      <c r="D483" s="195" t="n"/>
      <c r="E483" s="195" t="n"/>
      <c r="F483" s="195" t="n"/>
      <c r="G483" s="195" t="n"/>
      <c r="H483" s="195" t="n"/>
      <c r="I483" s="195" t="n"/>
      <c r="J483" s="195" t="n"/>
      <c r="K483" s="195" t="n"/>
      <c r="L483" s="195" t="n"/>
      <c r="M483" s="195" t="n"/>
      <c r="N483" s="195" t="n"/>
      <c r="O483" s="195" t="n"/>
      <c r="P483" s="195" t="n"/>
      <c r="Q483" s="195" t="n"/>
      <c r="R483" s="195" t="n"/>
      <c r="S483" s="195" t="n"/>
      <c r="T483" s="195" t="n"/>
      <c r="U483" s="195" t="n"/>
      <c r="V483" s="195" t="n"/>
      <c r="W483" s="195" t="n"/>
      <c r="X483" s="195" t="n"/>
      <c r="Y483" s="195" t="n"/>
      <c r="Z483" s="195" t="n"/>
    </row>
    <row r="484" ht="12.75" customHeight="1" s="324">
      <c r="A484" s="195" t="n"/>
      <c r="B484" s="195" t="n"/>
      <c r="C484" s="195" t="n"/>
      <c r="D484" s="195" t="n"/>
      <c r="E484" s="195" t="n"/>
      <c r="F484" s="195" t="n"/>
      <c r="G484" s="195" t="n"/>
      <c r="H484" s="195" t="n"/>
      <c r="I484" s="195" t="n"/>
      <c r="J484" s="195" t="n"/>
      <c r="K484" s="195" t="n"/>
      <c r="L484" s="195" t="n"/>
      <c r="M484" s="195" t="n"/>
      <c r="N484" s="195" t="n"/>
      <c r="O484" s="195" t="n"/>
      <c r="P484" s="195" t="n"/>
      <c r="Q484" s="195" t="n"/>
      <c r="R484" s="195" t="n"/>
      <c r="S484" s="195" t="n"/>
      <c r="T484" s="195" t="n"/>
      <c r="U484" s="195" t="n"/>
      <c r="V484" s="195" t="n"/>
      <c r="W484" s="195" t="n"/>
      <c r="X484" s="195" t="n"/>
      <c r="Y484" s="195" t="n"/>
      <c r="Z484" s="195" t="n"/>
    </row>
    <row r="485" ht="12.75" customHeight="1" s="324">
      <c r="A485" s="195" t="n"/>
      <c r="B485" s="195" t="n"/>
      <c r="C485" s="195" t="n"/>
      <c r="D485" s="195" t="n"/>
      <c r="E485" s="195" t="n"/>
      <c r="F485" s="195" t="n"/>
      <c r="G485" s="195" t="n"/>
      <c r="H485" s="195" t="n"/>
      <c r="I485" s="195" t="n"/>
      <c r="J485" s="195" t="n"/>
      <c r="K485" s="195" t="n"/>
      <c r="L485" s="195" t="n"/>
      <c r="M485" s="195" t="n"/>
      <c r="N485" s="195" t="n"/>
      <c r="O485" s="195" t="n"/>
      <c r="P485" s="195" t="n"/>
      <c r="Q485" s="195" t="n"/>
      <c r="R485" s="195" t="n"/>
      <c r="S485" s="195" t="n"/>
      <c r="T485" s="195" t="n"/>
      <c r="U485" s="195" t="n"/>
      <c r="V485" s="195" t="n"/>
      <c r="W485" s="195" t="n"/>
      <c r="X485" s="195" t="n"/>
      <c r="Y485" s="195" t="n"/>
      <c r="Z485" s="195" t="n"/>
    </row>
    <row r="486" ht="12.75" customHeight="1" s="324">
      <c r="A486" s="195" t="n"/>
      <c r="B486" s="195" t="n"/>
      <c r="C486" s="195" t="n"/>
      <c r="D486" s="195" t="n"/>
      <c r="E486" s="195" t="n"/>
      <c r="F486" s="195" t="n"/>
      <c r="G486" s="195" t="n"/>
      <c r="H486" s="195" t="n"/>
      <c r="I486" s="195" t="n"/>
      <c r="J486" s="195" t="n"/>
      <c r="K486" s="195" t="n"/>
      <c r="L486" s="195" t="n"/>
      <c r="M486" s="195" t="n"/>
      <c r="N486" s="195" t="n"/>
      <c r="O486" s="195" t="n"/>
      <c r="P486" s="195" t="n"/>
      <c r="Q486" s="195" t="n"/>
      <c r="R486" s="195" t="n"/>
      <c r="S486" s="195" t="n"/>
      <c r="T486" s="195" t="n"/>
      <c r="U486" s="195" t="n"/>
      <c r="V486" s="195" t="n"/>
      <c r="W486" s="195" t="n"/>
      <c r="X486" s="195" t="n"/>
      <c r="Y486" s="195" t="n"/>
      <c r="Z486" s="195" t="n"/>
    </row>
    <row r="487" ht="12.75" customHeight="1" s="324">
      <c r="A487" s="195" t="n"/>
      <c r="B487" s="195" t="n"/>
      <c r="C487" s="195" t="n"/>
      <c r="D487" s="195" t="n"/>
      <c r="E487" s="195" t="n"/>
      <c r="F487" s="195" t="n"/>
      <c r="G487" s="195" t="n"/>
      <c r="H487" s="195" t="n"/>
      <c r="I487" s="195" t="n"/>
      <c r="J487" s="195" t="n"/>
      <c r="K487" s="195" t="n"/>
      <c r="L487" s="195" t="n"/>
      <c r="M487" s="195" t="n"/>
      <c r="N487" s="195" t="n"/>
      <c r="O487" s="195" t="n"/>
      <c r="P487" s="195" t="n"/>
      <c r="Q487" s="195" t="n"/>
      <c r="R487" s="195" t="n"/>
      <c r="S487" s="195" t="n"/>
      <c r="T487" s="195" t="n"/>
      <c r="U487" s="195" t="n"/>
      <c r="V487" s="195" t="n"/>
      <c r="W487" s="195" t="n"/>
      <c r="X487" s="195" t="n"/>
      <c r="Y487" s="195" t="n"/>
      <c r="Z487" s="195" t="n"/>
    </row>
    <row r="488" ht="12.75" customHeight="1" s="324">
      <c r="A488" s="195" t="n"/>
      <c r="B488" s="195" t="n"/>
      <c r="C488" s="195" t="n"/>
      <c r="D488" s="195" t="n"/>
      <c r="E488" s="195" t="n"/>
      <c r="F488" s="195" t="n"/>
      <c r="G488" s="195" t="n"/>
      <c r="H488" s="195" t="n"/>
      <c r="I488" s="195" t="n"/>
      <c r="J488" s="195" t="n"/>
      <c r="K488" s="195" t="n"/>
      <c r="L488" s="195" t="n"/>
      <c r="M488" s="195" t="n"/>
      <c r="N488" s="195" t="n"/>
      <c r="O488" s="195" t="n"/>
      <c r="P488" s="195" t="n"/>
      <c r="Q488" s="195" t="n"/>
      <c r="R488" s="195" t="n"/>
      <c r="S488" s="195" t="n"/>
      <c r="T488" s="195" t="n"/>
      <c r="U488" s="195" t="n"/>
      <c r="V488" s="195" t="n"/>
      <c r="W488" s="195" t="n"/>
      <c r="X488" s="195" t="n"/>
      <c r="Y488" s="195" t="n"/>
      <c r="Z488" s="195" t="n"/>
    </row>
    <row r="489" ht="12.75" customHeight="1" s="324">
      <c r="A489" s="195" t="n"/>
      <c r="B489" s="195" t="n"/>
      <c r="C489" s="195" t="n"/>
      <c r="D489" s="195" t="n"/>
      <c r="E489" s="195" t="n"/>
      <c r="F489" s="195" t="n"/>
      <c r="G489" s="195" t="n"/>
      <c r="H489" s="195" t="n"/>
      <c r="I489" s="195" t="n"/>
      <c r="J489" s="195" t="n"/>
      <c r="K489" s="195" t="n"/>
      <c r="L489" s="195" t="n"/>
      <c r="M489" s="195" t="n"/>
      <c r="N489" s="195" t="n"/>
      <c r="O489" s="195" t="n"/>
      <c r="P489" s="195" t="n"/>
      <c r="Q489" s="195" t="n"/>
      <c r="R489" s="195" t="n"/>
      <c r="S489" s="195" t="n"/>
      <c r="T489" s="195" t="n"/>
      <c r="U489" s="195" t="n"/>
      <c r="V489" s="195" t="n"/>
      <c r="W489" s="195" t="n"/>
      <c r="X489" s="195" t="n"/>
      <c r="Y489" s="195" t="n"/>
      <c r="Z489" s="195" t="n"/>
    </row>
    <row r="490" ht="12.75" customHeight="1" s="324">
      <c r="A490" s="195" t="n"/>
      <c r="B490" s="195" t="n"/>
      <c r="C490" s="195" t="n"/>
      <c r="D490" s="195" t="n"/>
      <c r="E490" s="195" t="n"/>
      <c r="F490" s="195" t="n"/>
      <c r="G490" s="195" t="n"/>
      <c r="H490" s="195" t="n"/>
      <c r="I490" s="195" t="n"/>
      <c r="J490" s="195" t="n"/>
      <c r="K490" s="195" t="n"/>
      <c r="L490" s="195" t="n"/>
      <c r="M490" s="195" t="n"/>
      <c r="N490" s="195" t="n"/>
      <c r="O490" s="195" t="n"/>
      <c r="P490" s="195" t="n"/>
      <c r="Q490" s="195" t="n"/>
      <c r="R490" s="195" t="n"/>
      <c r="S490" s="195" t="n"/>
      <c r="T490" s="195" t="n"/>
      <c r="U490" s="195" t="n"/>
      <c r="V490" s="195" t="n"/>
      <c r="W490" s="195" t="n"/>
      <c r="X490" s="195" t="n"/>
      <c r="Y490" s="195" t="n"/>
      <c r="Z490" s="195" t="n"/>
    </row>
    <row r="491" ht="12.75" customHeight="1" s="324">
      <c r="A491" s="195" t="n"/>
      <c r="B491" s="195" t="n"/>
      <c r="C491" s="195" t="n"/>
      <c r="D491" s="195" t="n"/>
      <c r="E491" s="195" t="n"/>
      <c r="F491" s="195" t="n"/>
      <c r="G491" s="195" t="n"/>
      <c r="H491" s="195" t="n"/>
      <c r="I491" s="195" t="n"/>
      <c r="J491" s="195" t="n"/>
      <c r="K491" s="195" t="n"/>
      <c r="L491" s="195" t="n"/>
      <c r="M491" s="195" t="n"/>
      <c r="N491" s="195" t="n"/>
      <c r="O491" s="195" t="n"/>
      <c r="P491" s="195" t="n"/>
      <c r="Q491" s="195" t="n"/>
      <c r="R491" s="195" t="n"/>
      <c r="S491" s="195" t="n"/>
      <c r="T491" s="195" t="n"/>
      <c r="U491" s="195" t="n"/>
      <c r="V491" s="195" t="n"/>
      <c r="W491" s="195" t="n"/>
      <c r="X491" s="195" t="n"/>
      <c r="Y491" s="195" t="n"/>
      <c r="Z491" s="195" t="n"/>
    </row>
    <row r="492" ht="12.75" customHeight="1" s="324">
      <c r="A492" s="195" t="n"/>
      <c r="B492" s="195" t="n"/>
      <c r="C492" s="195" t="n"/>
      <c r="D492" s="195" t="n"/>
      <c r="E492" s="195" t="n"/>
      <c r="F492" s="195" t="n"/>
      <c r="G492" s="195" t="n"/>
      <c r="H492" s="195" t="n"/>
      <c r="I492" s="195" t="n"/>
      <c r="J492" s="195" t="n"/>
      <c r="K492" s="195" t="n"/>
      <c r="L492" s="195" t="n"/>
      <c r="M492" s="195" t="n"/>
      <c r="N492" s="195" t="n"/>
      <c r="O492" s="195" t="n"/>
      <c r="P492" s="195" t="n"/>
      <c r="Q492" s="195" t="n"/>
      <c r="R492" s="195" t="n"/>
      <c r="S492" s="195" t="n"/>
      <c r="T492" s="195" t="n"/>
      <c r="U492" s="195" t="n"/>
      <c r="V492" s="195" t="n"/>
      <c r="W492" s="195" t="n"/>
      <c r="X492" s="195" t="n"/>
      <c r="Y492" s="195" t="n"/>
      <c r="Z492" s="195" t="n"/>
    </row>
    <row r="493" ht="12.75" customHeight="1" s="324">
      <c r="A493" s="195" t="n"/>
      <c r="B493" s="195" t="n"/>
      <c r="C493" s="195" t="n"/>
      <c r="D493" s="195" t="n"/>
      <c r="E493" s="195" t="n"/>
      <c r="F493" s="195" t="n"/>
      <c r="G493" s="195" t="n"/>
      <c r="H493" s="195" t="n"/>
      <c r="I493" s="195" t="n"/>
      <c r="J493" s="195" t="n"/>
      <c r="K493" s="195" t="n"/>
      <c r="L493" s="195" t="n"/>
      <c r="M493" s="195" t="n"/>
      <c r="N493" s="195" t="n"/>
      <c r="O493" s="195" t="n"/>
      <c r="P493" s="195" t="n"/>
      <c r="Q493" s="195" t="n"/>
      <c r="R493" s="195" t="n"/>
      <c r="S493" s="195" t="n"/>
      <c r="T493" s="195" t="n"/>
      <c r="U493" s="195" t="n"/>
      <c r="V493" s="195" t="n"/>
      <c r="W493" s="195" t="n"/>
      <c r="X493" s="195" t="n"/>
      <c r="Y493" s="195" t="n"/>
      <c r="Z493" s="195" t="n"/>
    </row>
    <row r="494" ht="12.75" customHeight="1" s="324">
      <c r="A494" s="195" t="n"/>
      <c r="B494" s="195" t="n"/>
      <c r="C494" s="195" t="n"/>
      <c r="D494" s="195" t="n"/>
      <c r="E494" s="195" t="n"/>
      <c r="F494" s="195" t="n"/>
      <c r="G494" s="195" t="n"/>
      <c r="H494" s="195" t="n"/>
      <c r="I494" s="195" t="n"/>
      <c r="J494" s="195" t="n"/>
      <c r="K494" s="195" t="n"/>
      <c r="L494" s="195" t="n"/>
      <c r="M494" s="195" t="n"/>
      <c r="N494" s="195" t="n"/>
      <c r="O494" s="195" t="n"/>
      <c r="P494" s="195" t="n"/>
      <c r="Q494" s="195" t="n"/>
      <c r="R494" s="195" t="n"/>
      <c r="S494" s="195" t="n"/>
      <c r="T494" s="195" t="n"/>
      <c r="U494" s="195" t="n"/>
      <c r="V494" s="195" t="n"/>
      <c r="W494" s="195" t="n"/>
      <c r="X494" s="195" t="n"/>
      <c r="Y494" s="195" t="n"/>
      <c r="Z494" s="195" t="n"/>
    </row>
    <row r="495" ht="12.75" customHeight="1" s="324">
      <c r="A495" s="195" t="n"/>
      <c r="B495" s="195" t="n"/>
      <c r="C495" s="195" t="n"/>
      <c r="D495" s="195" t="n"/>
      <c r="E495" s="195" t="n"/>
      <c r="F495" s="195" t="n"/>
      <c r="G495" s="195" t="n"/>
      <c r="H495" s="195" t="n"/>
      <c r="I495" s="195" t="n"/>
      <c r="J495" s="195" t="n"/>
      <c r="K495" s="195" t="n"/>
      <c r="L495" s="195" t="n"/>
      <c r="M495" s="195" t="n"/>
      <c r="N495" s="195" t="n"/>
      <c r="O495" s="195" t="n"/>
      <c r="P495" s="195" t="n"/>
      <c r="Q495" s="195" t="n"/>
      <c r="R495" s="195" t="n"/>
      <c r="S495" s="195" t="n"/>
      <c r="T495" s="195" t="n"/>
      <c r="U495" s="195" t="n"/>
      <c r="V495" s="195" t="n"/>
      <c r="W495" s="195" t="n"/>
      <c r="X495" s="195" t="n"/>
      <c r="Y495" s="195" t="n"/>
      <c r="Z495" s="195" t="n"/>
    </row>
    <row r="496" ht="12.75" customHeight="1" s="324">
      <c r="A496" s="195" t="n"/>
      <c r="B496" s="195" t="n"/>
      <c r="C496" s="195" t="n"/>
      <c r="D496" s="195" t="n"/>
      <c r="E496" s="195" t="n"/>
      <c r="F496" s="195" t="n"/>
      <c r="G496" s="195" t="n"/>
      <c r="H496" s="195" t="n"/>
      <c r="I496" s="195" t="n"/>
      <c r="J496" s="195" t="n"/>
      <c r="K496" s="195" t="n"/>
      <c r="L496" s="195" t="n"/>
      <c r="M496" s="195" t="n"/>
      <c r="N496" s="195" t="n"/>
      <c r="O496" s="195" t="n"/>
      <c r="P496" s="195" t="n"/>
      <c r="Q496" s="195" t="n"/>
      <c r="R496" s="195" t="n"/>
      <c r="S496" s="195" t="n"/>
      <c r="T496" s="195" t="n"/>
      <c r="U496" s="195" t="n"/>
      <c r="V496" s="195" t="n"/>
      <c r="W496" s="195" t="n"/>
      <c r="X496" s="195" t="n"/>
      <c r="Y496" s="195" t="n"/>
      <c r="Z496" s="195" t="n"/>
    </row>
    <row r="497" ht="12.75" customHeight="1" s="324">
      <c r="A497" s="195" t="n"/>
      <c r="B497" s="195" t="n"/>
      <c r="C497" s="195" t="n"/>
      <c r="D497" s="195" t="n"/>
      <c r="E497" s="195" t="n"/>
      <c r="F497" s="195" t="n"/>
      <c r="G497" s="195" t="n"/>
      <c r="H497" s="195" t="n"/>
      <c r="I497" s="195" t="n"/>
      <c r="J497" s="195" t="n"/>
      <c r="K497" s="195" t="n"/>
      <c r="L497" s="195" t="n"/>
      <c r="M497" s="195" t="n"/>
      <c r="N497" s="195" t="n"/>
      <c r="O497" s="195" t="n"/>
      <c r="P497" s="195" t="n"/>
      <c r="Q497" s="195" t="n"/>
      <c r="R497" s="195" t="n"/>
      <c r="S497" s="195" t="n"/>
      <c r="T497" s="195" t="n"/>
      <c r="U497" s="195" t="n"/>
      <c r="V497" s="195" t="n"/>
      <c r="W497" s="195" t="n"/>
      <c r="X497" s="195" t="n"/>
      <c r="Y497" s="195" t="n"/>
      <c r="Z497" s="195" t="n"/>
    </row>
    <row r="498" ht="12.75" customHeight="1" s="324">
      <c r="A498" s="195" t="n"/>
      <c r="B498" s="195" t="n"/>
      <c r="C498" s="195" t="n"/>
      <c r="D498" s="195" t="n"/>
      <c r="E498" s="195" t="n"/>
      <c r="F498" s="195" t="n"/>
      <c r="G498" s="195" t="n"/>
      <c r="H498" s="195" t="n"/>
      <c r="I498" s="195" t="n"/>
      <c r="J498" s="195" t="n"/>
      <c r="K498" s="195" t="n"/>
      <c r="L498" s="195" t="n"/>
      <c r="M498" s="195" t="n"/>
      <c r="N498" s="195" t="n"/>
      <c r="O498" s="195" t="n"/>
      <c r="P498" s="195" t="n"/>
      <c r="Q498" s="195" t="n"/>
      <c r="R498" s="195" t="n"/>
      <c r="S498" s="195" t="n"/>
      <c r="T498" s="195" t="n"/>
      <c r="U498" s="195" t="n"/>
      <c r="V498" s="195" t="n"/>
      <c r="W498" s="195" t="n"/>
      <c r="X498" s="195" t="n"/>
      <c r="Y498" s="195" t="n"/>
      <c r="Z498" s="195" t="n"/>
    </row>
    <row r="499" ht="12.75" customHeight="1" s="324">
      <c r="A499" s="195" t="n"/>
      <c r="B499" s="195" t="n"/>
      <c r="C499" s="195" t="n"/>
      <c r="D499" s="195" t="n"/>
      <c r="E499" s="195" t="n"/>
      <c r="F499" s="195" t="n"/>
      <c r="G499" s="195" t="n"/>
      <c r="H499" s="195" t="n"/>
      <c r="I499" s="195" t="n"/>
      <c r="J499" s="195" t="n"/>
      <c r="K499" s="195" t="n"/>
      <c r="L499" s="195" t="n"/>
      <c r="M499" s="195" t="n"/>
      <c r="N499" s="195" t="n"/>
      <c r="O499" s="195" t="n"/>
      <c r="P499" s="195" t="n"/>
      <c r="Q499" s="195" t="n"/>
      <c r="R499" s="195" t="n"/>
      <c r="S499" s="195" t="n"/>
      <c r="T499" s="195" t="n"/>
      <c r="U499" s="195" t="n"/>
      <c r="V499" s="195" t="n"/>
      <c r="W499" s="195" t="n"/>
      <c r="X499" s="195" t="n"/>
      <c r="Y499" s="195" t="n"/>
      <c r="Z499" s="195" t="n"/>
    </row>
    <row r="500" ht="12.75" customHeight="1" s="324">
      <c r="A500" s="195" t="n"/>
      <c r="B500" s="195" t="n"/>
      <c r="C500" s="195" t="n"/>
      <c r="D500" s="195" t="n"/>
      <c r="E500" s="195" t="n"/>
      <c r="F500" s="195" t="n"/>
      <c r="G500" s="195" t="n"/>
      <c r="H500" s="195" t="n"/>
      <c r="I500" s="195" t="n"/>
      <c r="J500" s="195" t="n"/>
      <c r="K500" s="195" t="n"/>
      <c r="L500" s="195" t="n"/>
      <c r="M500" s="195" t="n"/>
      <c r="N500" s="195" t="n"/>
      <c r="O500" s="195" t="n"/>
      <c r="P500" s="195" t="n"/>
      <c r="Q500" s="195" t="n"/>
      <c r="R500" s="195" t="n"/>
      <c r="S500" s="195" t="n"/>
      <c r="T500" s="195" t="n"/>
      <c r="U500" s="195" t="n"/>
      <c r="V500" s="195" t="n"/>
      <c r="W500" s="195" t="n"/>
      <c r="X500" s="195" t="n"/>
      <c r="Y500" s="195" t="n"/>
      <c r="Z500" s="195" t="n"/>
    </row>
    <row r="501" ht="12.75" customHeight="1" s="324">
      <c r="A501" s="195" t="n"/>
      <c r="B501" s="195" t="n"/>
      <c r="C501" s="195" t="n"/>
      <c r="D501" s="195" t="n"/>
      <c r="E501" s="195" t="n"/>
      <c r="F501" s="195" t="n"/>
      <c r="G501" s="195" t="n"/>
      <c r="H501" s="195" t="n"/>
      <c r="I501" s="195" t="n"/>
      <c r="J501" s="195" t="n"/>
      <c r="K501" s="195" t="n"/>
      <c r="L501" s="195" t="n"/>
      <c r="M501" s="195" t="n"/>
      <c r="N501" s="195" t="n"/>
      <c r="O501" s="195" t="n"/>
      <c r="P501" s="195" t="n"/>
      <c r="Q501" s="195" t="n"/>
      <c r="R501" s="195" t="n"/>
      <c r="S501" s="195" t="n"/>
      <c r="T501" s="195" t="n"/>
      <c r="U501" s="195" t="n"/>
      <c r="V501" s="195" t="n"/>
      <c r="W501" s="195" t="n"/>
      <c r="X501" s="195" t="n"/>
      <c r="Y501" s="195" t="n"/>
      <c r="Z501" s="195" t="n"/>
    </row>
    <row r="502" ht="12.75" customHeight="1" s="324">
      <c r="A502" s="195" t="n"/>
      <c r="B502" s="195" t="n"/>
      <c r="C502" s="195" t="n"/>
      <c r="D502" s="195" t="n"/>
      <c r="E502" s="195" t="n"/>
      <c r="F502" s="195" t="n"/>
      <c r="G502" s="195" t="n"/>
      <c r="H502" s="195" t="n"/>
      <c r="I502" s="195" t="n"/>
      <c r="J502" s="195" t="n"/>
      <c r="K502" s="195" t="n"/>
      <c r="L502" s="195" t="n"/>
      <c r="M502" s="195" t="n"/>
      <c r="N502" s="195" t="n"/>
      <c r="O502" s="195" t="n"/>
      <c r="P502" s="195" t="n"/>
      <c r="Q502" s="195" t="n"/>
      <c r="R502" s="195" t="n"/>
      <c r="S502" s="195" t="n"/>
      <c r="T502" s="195" t="n"/>
      <c r="U502" s="195" t="n"/>
      <c r="V502" s="195" t="n"/>
      <c r="W502" s="195" t="n"/>
      <c r="X502" s="195" t="n"/>
      <c r="Y502" s="195" t="n"/>
      <c r="Z502" s="195" t="n"/>
    </row>
    <row r="503" ht="12.75" customHeight="1" s="324">
      <c r="A503" s="195" t="n"/>
      <c r="B503" s="195" t="n"/>
      <c r="C503" s="195" t="n"/>
      <c r="D503" s="195" t="n"/>
      <c r="E503" s="195" t="n"/>
      <c r="F503" s="195" t="n"/>
      <c r="G503" s="195" t="n"/>
      <c r="H503" s="195" t="n"/>
      <c r="I503" s="195" t="n"/>
      <c r="J503" s="195" t="n"/>
      <c r="K503" s="195" t="n"/>
      <c r="L503" s="195" t="n"/>
      <c r="M503" s="195" t="n"/>
      <c r="N503" s="195" t="n"/>
      <c r="O503" s="195" t="n"/>
      <c r="P503" s="195" t="n"/>
      <c r="Q503" s="195" t="n"/>
      <c r="R503" s="195" t="n"/>
      <c r="S503" s="195" t="n"/>
      <c r="T503" s="195" t="n"/>
      <c r="U503" s="195" t="n"/>
      <c r="V503" s="195" t="n"/>
      <c r="W503" s="195" t="n"/>
      <c r="X503" s="195" t="n"/>
      <c r="Y503" s="195" t="n"/>
      <c r="Z503" s="195" t="n"/>
    </row>
    <row r="504" ht="12.75" customHeight="1" s="324">
      <c r="A504" s="195" t="n"/>
      <c r="B504" s="195" t="n"/>
      <c r="C504" s="195" t="n"/>
      <c r="D504" s="195" t="n"/>
      <c r="E504" s="195" t="n"/>
      <c r="F504" s="195" t="n"/>
      <c r="G504" s="195" t="n"/>
      <c r="H504" s="195" t="n"/>
      <c r="I504" s="195" t="n"/>
      <c r="J504" s="195" t="n"/>
      <c r="K504" s="195" t="n"/>
      <c r="L504" s="195" t="n"/>
      <c r="M504" s="195" t="n"/>
      <c r="N504" s="195" t="n"/>
      <c r="O504" s="195" t="n"/>
      <c r="P504" s="195" t="n"/>
      <c r="Q504" s="195" t="n"/>
      <c r="R504" s="195" t="n"/>
      <c r="S504" s="195" t="n"/>
      <c r="T504" s="195" t="n"/>
      <c r="U504" s="195" t="n"/>
      <c r="V504" s="195" t="n"/>
      <c r="W504" s="195" t="n"/>
      <c r="X504" s="195" t="n"/>
      <c r="Y504" s="195" t="n"/>
      <c r="Z504" s="195" t="n"/>
    </row>
    <row r="505" ht="12.75" customHeight="1" s="324">
      <c r="A505" s="195" t="n"/>
      <c r="B505" s="195" t="n"/>
      <c r="C505" s="195" t="n"/>
      <c r="D505" s="195" t="n"/>
      <c r="E505" s="195" t="n"/>
      <c r="F505" s="195" t="n"/>
      <c r="G505" s="195" t="n"/>
      <c r="H505" s="195" t="n"/>
      <c r="I505" s="195" t="n"/>
      <c r="J505" s="195" t="n"/>
      <c r="K505" s="195" t="n"/>
      <c r="L505" s="195" t="n"/>
      <c r="M505" s="195" t="n"/>
      <c r="N505" s="195" t="n"/>
      <c r="O505" s="195" t="n"/>
      <c r="P505" s="195" t="n"/>
      <c r="Q505" s="195" t="n"/>
      <c r="R505" s="195" t="n"/>
      <c r="S505" s="195" t="n"/>
      <c r="T505" s="195" t="n"/>
      <c r="U505" s="195" t="n"/>
      <c r="V505" s="195" t="n"/>
      <c r="W505" s="195" t="n"/>
      <c r="X505" s="195" t="n"/>
      <c r="Y505" s="195" t="n"/>
      <c r="Z505" s="195" t="n"/>
    </row>
    <row r="506" ht="12.75" customHeight="1" s="324">
      <c r="A506" s="195" t="n"/>
      <c r="B506" s="195" t="n"/>
      <c r="C506" s="195" t="n"/>
      <c r="D506" s="195" t="n"/>
      <c r="E506" s="195" t="n"/>
      <c r="F506" s="195" t="n"/>
      <c r="G506" s="195" t="n"/>
      <c r="H506" s="195" t="n"/>
      <c r="I506" s="195" t="n"/>
      <c r="J506" s="195" t="n"/>
      <c r="K506" s="195" t="n"/>
      <c r="L506" s="195" t="n"/>
      <c r="M506" s="195" t="n"/>
      <c r="N506" s="195" t="n"/>
      <c r="O506" s="195" t="n"/>
      <c r="P506" s="195" t="n"/>
      <c r="Q506" s="195" t="n"/>
      <c r="R506" s="195" t="n"/>
      <c r="S506" s="195" t="n"/>
      <c r="T506" s="195" t="n"/>
      <c r="U506" s="195" t="n"/>
      <c r="V506" s="195" t="n"/>
      <c r="W506" s="195" t="n"/>
      <c r="X506" s="195" t="n"/>
      <c r="Y506" s="195" t="n"/>
      <c r="Z506" s="195" t="n"/>
    </row>
    <row r="507" ht="12.75" customHeight="1" s="324">
      <c r="A507" s="195" t="n"/>
      <c r="B507" s="195" t="n"/>
      <c r="C507" s="195" t="n"/>
      <c r="D507" s="195" t="n"/>
      <c r="E507" s="195" t="n"/>
      <c r="F507" s="195" t="n"/>
      <c r="G507" s="195" t="n"/>
      <c r="H507" s="195" t="n"/>
      <c r="I507" s="195" t="n"/>
      <c r="J507" s="195" t="n"/>
      <c r="K507" s="195" t="n"/>
      <c r="L507" s="195" t="n"/>
      <c r="M507" s="195" t="n"/>
      <c r="N507" s="195" t="n"/>
      <c r="O507" s="195" t="n"/>
      <c r="P507" s="195" t="n"/>
      <c r="Q507" s="195" t="n"/>
      <c r="R507" s="195" t="n"/>
      <c r="S507" s="195" t="n"/>
      <c r="T507" s="195" t="n"/>
      <c r="U507" s="195" t="n"/>
      <c r="V507" s="195" t="n"/>
      <c r="W507" s="195" t="n"/>
      <c r="X507" s="195" t="n"/>
      <c r="Y507" s="195" t="n"/>
      <c r="Z507" s="195" t="n"/>
    </row>
    <row r="508" ht="12.75" customHeight="1" s="324">
      <c r="A508" s="195" t="n"/>
      <c r="B508" s="195" t="n"/>
      <c r="C508" s="195" t="n"/>
      <c r="D508" s="195" t="n"/>
      <c r="E508" s="195" t="n"/>
      <c r="F508" s="195" t="n"/>
      <c r="G508" s="195" t="n"/>
      <c r="H508" s="195" t="n"/>
      <c r="I508" s="195" t="n"/>
      <c r="J508" s="195" t="n"/>
      <c r="K508" s="195" t="n"/>
      <c r="L508" s="195" t="n"/>
      <c r="M508" s="195" t="n"/>
      <c r="N508" s="195" t="n"/>
      <c r="O508" s="195" t="n"/>
      <c r="P508" s="195" t="n"/>
      <c r="Q508" s="195" t="n"/>
      <c r="R508" s="195" t="n"/>
      <c r="S508" s="195" t="n"/>
      <c r="T508" s="195" t="n"/>
      <c r="U508" s="195" t="n"/>
      <c r="V508" s="195" t="n"/>
      <c r="W508" s="195" t="n"/>
      <c r="X508" s="195" t="n"/>
      <c r="Y508" s="195" t="n"/>
      <c r="Z508" s="195" t="n"/>
    </row>
    <row r="509" ht="12.75" customHeight="1" s="324">
      <c r="A509" s="195" t="n"/>
      <c r="B509" s="195" t="n"/>
      <c r="C509" s="195" t="n"/>
      <c r="D509" s="195" t="n"/>
      <c r="E509" s="195" t="n"/>
      <c r="F509" s="195" t="n"/>
      <c r="G509" s="195" t="n"/>
      <c r="H509" s="195" t="n"/>
      <c r="I509" s="195" t="n"/>
      <c r="J509" s="195" t="n"/>
      <c r="K509" s="195" t="n"/>
      <c r="L509" s="195" t="n"/>
      <c r="M509" s="195" t="n"/>
      <c r="N509" s="195" t="n"/>
      <c r="O509" s="195" t="n"/>
      <c r="P509" s="195" t="n"/>
      <c r="Q509" s="195" t="n"/>
      <c r="R509" s="195" t="n"/>
      <c r="S509" s="195" t="n"/>
      <c r="T509" s="195" t="n"/>
      <c r="U509" s="195" t="n"/>
      <c r="V509" s="195" t="n"/>
      <c r="W509" s="195" t="n"/>
      <c r="X509" s="195" t="n"/>
      <c r="Y509" s="195" t="n"/>
      <c r="Z509" s="195" t="n"/>
    </row>
    <row r="510" ht="12.75" customHeight="1" s="324">
      <c r="A510" s="195" t="n"/>
      <c r="B510" s="195" t="n"/>
      <c r="C510" s="195" t="n"/>
      <c r="D510" s="195" t="n"/>
      <c r="E510" s="195" t="n"/>
      <c r="F510" s="195" t="n"/>
      <c r="G510" s="195" t="n"/>
      <c r="H510" s="195" t="n"/>
      <c r="I510" s="195" t="n"/>
      <c r="J510" s="195" t="n"/>
      <c r="K510" s="195" t="n"/>
      <c r="L510" s="195" t="n"/>
      <c r="M510" s="195" t="n"/>
      <c r="N510" s="195" t="n"/>
      <c r="O510" s="195" t="n"/>
      <c r="P510" s="195" t="n"/>
      <c r="Q510" s="195" t="n"/>
      <c r="R510" s="195" t="n"/>
      <c r="S510" s="195" t="n"/>
      <c r="T510" s="195" t="n"/>
      <c r="U510" s="195" t="n"/>
      <c r="V510" s="195" t="n"/>
      <c r="W510" s="195" t="n"/>
      <c r="X510" s="195" t="n"/>
      <c r="Y510" s="195" t="n"/>
      <c r="Z510" s="195" t="n"/>
    </row>
    <row r="511" ht="12.75" customHeight="1" s="324">
      <c r="A511" s="195" t="n"/>
      <c r="B511" s="195" t="n"/>
      <c r="C511" s="195" t="n"/>
      <c r="D511" s="195" t="n"/>
      <c r="E511" s="195" t="n"/>
      <c r="F511" s="195" t="n"/>
      <c r="G511" s="195" t="n"/>
      <c r="H511" s="195" t="n"/>
      <c r="I511" s="195" t="n"/>
      <c r="J511" s="195" t="n"/>
      <c r="K511" s="195" t="n"/>
      <c r="L511" s="195" t="n"/>
      <c r="M511" s="195" t="n"/>
      <c r="N511" s="195" t="n"/>
      <c r="O511" s="195" t="n"/>
      <c r="P511" s="195" t="n"/>
      <c r="Q511" s="195" t="n"/>
      <c r="R511" s="195" t="n"/>
      <c r="S511" s="195" t="n"/>
      <c r="T511" s="195" t="n"/>
      <c r="U511" s="195" t="n"/>
      <c r="V511" s="195" t="n"/>
      <c r="W511" s="195" t="n"/>
      <c r="X511" s="195" t="n"/>
      <c r="Y511" s="195" t="n"/>
      <c r="Z511" s="195" t="n"/>
    </row>
    <row r="512" ht="12.75" customHeight="1" s="324">
      <c r="A512" s="195" t="n"/>
      <c r="B512" s="195" t="n"/>
      <c r="C512" s="195" t="n"/>
      <c r="D512" s="195" t="n"/>
      <c r="E512" s="195" t="n"/>
      <c r="F512" s="195" t="n"/>
      <c r="G512" s="195" t="n"/>
      <c r="H512" s="195" t="n"/>
      <c r="I512" s="195" t="n"/>
      <c r="J512" s="195" t="n"/>
      <c r="K512" s="195" t="n"/>
      <c r="L512" s="195" t="n"/>
      <c r="M512" s="195" t="n"/>
      <c r="N512" s="195" t="n"/>
      <c r="O512" s="195" t="n"/>
      <c r="P512" s="195" t="n"/>
      <c r="Q512" s="195" t="n"/>
      <c r="R512" s="195" t="n"/>
      <c r="S512" s="195" t="n"/>
      <c r="T512" s="195" t="n"/>
      <c r="U512" s="195" t="n"/>
      <c r="V512" s="195" t="n"/>
      <c r="W512" s="195" t="n"/>
      <c r="X512" s="195" t="n"/>
      <c r="Y512" s="195" t="n"/>
      <c r="Z512" s="195" t="n"/>
    </row>
    <row r="513" ht="12.75" customHeight="1" s="324">
      <c r="A513" s="195" t="n"/>
      <c r="B513" s="195" t="n"/>
      <c r="C513" s="195" t="n"/>
      <c r="D513" s="195" t="n"/>
      <c r="E513" s="195" t="n"/>
      <c r="F513" s="195" t="n"/>
      <c r="G513" s="195" t="n"/>
      <c r="H513" s="195" t="n"/>
      <c r="I513" s="195" t="n"/>
      <c r="J513" s="195" t="n"/>
      <c r="K513" s="195" t="n"/>
      <c r="L513" s="195" t="n"/>
      <c r="M513" s="195" t="n"/>
      <c r="N513" s="195" t="n"/>
      <c r="O513" s="195" t="n"/>
      <c r="P513" s="195" t="n"/>
      <c r="Q513" s="195" t="n"/>
      <c r="R513" s="195" t="n"/>
      <c r="S513" s="195" t="n"/>
      <c r="T513" s="195" t="n"/>
      <c r="U513" s="195" t="n"/>
      <c r="V513" s="195" t="n"/>
      <c r="W513" s="195" t="n"/>
      <c r="X513" s="195" t="n"/>
      <c r="Y513" s="195" t="n"/>
      <c r="Z513" s="195" t="n"/>
    </row>
    <row r="514" ht="12.75" customHeight="1" s="324">
      <c r="A514" s="195" t="n"/>
      <c r="B514" s="195" t="n"/>
      <c r="C514" s="195" t="n"/>
      <c r="D514" s="195" t="n"/>
      <c r="E514" s="195" t="n"/>
      <c r="F514" s="195" t="n"/>
      <c r="G514" s="195" t="n"/>
      <c r="H514" s="195" t="n"/>
      <c r="I514" s="195" t="n"/>
      <c r="J514" s="195" t="n"/>
      <c r="K514" s="195" t="n"/>
      <c r="L514" s="195" t="n"/>
      <c r="M514" s="195" t="n"/>
      <c r="N514" s="195" t="n"/>
      <c r="O514" s="195" t="n"/>
      <c r="P514" s="195" t="n"/>
      <c r="Q514" s="195" t="n"/>
      <c r="R514" s="195" t="n"/>
      <c r="S514" s="195" t="n"/>
      <c r="T514" s="195" t="n"/>
      <c r="U514" s="195" t="n"/>
      <c r="V514" s="195" t="n"/>
      <c r="W514" s="195" t="n"/>
      <c r="X514" s="195" t="n"/>
      <c r="Y514" s="195" t="n"/>
      <c r="Z514" s="195" t="n"/>
    </row>
    <row r="515" ht="12.75" customHeight="1" s="324">
      <c r="A515" s="195" t="n"/>
      <c r="B515" s="195" t="n"/>
      <c r="C515" s="195" t="n"/>
      <c r="D515" s="195" t="n"/>
      <c r="E515" s="195" t="n"/>
      <c r="F515" s="195" t="n"/>
      <c r="G515" s="195" t="n"/>
      <c r="H515" s="195" t="n"/>
      <c r="I515" s="195" t="n"/>
      <c r="J515" s="195" t="n"/>
      <c r="K515" s="195" t="n"/>
      <c r="L515" s="195" t="n"/>
      <c r="M515" s="195" t="n"/>
      <c r="N515" s="195" t="n"/>
      <c r="O515" s="195" t="n"/>
      <c r="P515" s="195" t="n"/>
      <c r="Q515" s="195" t="n"/>
      <c r="R515" s="195" t="n"/>
      <c r="S515" s="195" t="n"/>
      <c r="T515" s="195" t="n"/>
      <c r="U515" s="195" t="n"/>
      <c r="V515" s="195" t="n"/>
      <c r="W515" s="195" t="n"/>
      <c r="X515" s="195" t="n"/>
      <c r="Y515" s="195" t="n"/>
      <c r="Z515" s="195" t="n"/>
    </row>
    <row r="516" ht="12.75" customHeight="1" s="324">
      <c r="A516" s="195" t="n"/>
      <c r="B516" s="195" t="n"/>
      <c r="C516" s="195" t="n"/>
      <c r="D516" s="195" t="n"/>
      <c r="E516" s="195" t="n"/>
      <c r="F516" s="195" t="n"/>
      <c r="G516" s="195" t="n"/>
      <c r="H516" s="195" t="n"/>
      <c r="I516" s="195" t="n"/>
      <c r="J516" s="195" t="n"/>
      <c r="K516" s="195" t="n"/>
      <c r="L516" s="195" t="n"/>
      <c r="M516" s="195" t="n"/>
      <c r="N516" s="195" t="n"/>
      <c r="O516" s="195" t="n"/>
      <c r="P516" s="195" t="n"/>
      <c r="Q516" s="195" t="n"/>
      <c r="R516" s="195" t="n"/>
      <c r="S516" s="195" t="n"/>
      <c r="T516" s="195" t="n"/>
      <c r="U516" s="195" t="n"/>
      <c r="V516" s="195" t="n"/>
      <c r="W516" s="195" t="n"/>
      <c r="X516" s="195" t="n"/>
      <c r="Y516" s="195" t="n"/>
      <c r="Z516" s="195" t="n"/>
    </row>
    <row r="517" ht="12.75" customHeight="1" s="324">
      <c r="A517" s="195" t="n"/>
      <c r="B517" s="195" t="n"/>
      <c r="C517" s="195" t="n"/>
      <c r="D517" s="195" t="n"/>
      <c r="E517" s="195" t="n"/>
      <c r="F517" s="195" t="n"/>
      <c r="G517" s="195" t="n"/>
      <c r="H517" s="195" t="n"/>
      <c r="I517" s="195" t="n"/>
      <c r="J517" s="195" t="n"/>
      <c r="K517" s="195" t="n"/>
      <c r="L517" s="195" t="n"/>
      <c r="M517" s="195" t="n"/>
      <c r="N517" s="195" t="n"/>
      <c r="O517" s="195" t="n"/>
      <c r="P517" s="195" t="n"/>
      <c r="Q517" s="195" t="n"/>
      <c r="R517" s="195" t="n"/>
      <c r="S517" s="195" t="n"/>
      <c r="T517" s="195" t="n"/>
      <c r="U517" s="195" t="n"/>
      <c r="V517" s="195" t="n"/>
      <c r="W517" s="195" t="n"/>
      <c r="X517" s="195" t="n"/>
      <c r="Y517" s="195" t="n"/>
      <c r="Z517" s="195" t="n"/>
    </row>
    <row r="518" ht="12.75" customHeight="1" s="324">
      <c r="A518" s="195" t="n"/>
      <c r="B518" s="195" t="n"/>
      <c r="C518" s="195" t="n"/>
      <c r="D518" s="195" t="n"/>
      <c r="E518" s="195" t="n"/>
      <c r="F518" s="195" t="n"/>
      <c r="G518" s="195" t="n"/>
      <c r="H518" s="195" t="n"/>
      <c r="I518" s="195" t="n"/>
      <c r="J518" s="195" t="n"/>
      <c r="K518" s="195" t="n"/>
      <c r="L518" s="195" t="n"/>
      <c r="M518" s="195" t="n"/>
      <c r="N518" s="195" t="n"/>
      <c r="O518" s="195" t="n"/>
      <c r="P518" s="195" t="n"/>
      <c r="Q518" s="195" t="n"/>
      <c r="R518" s="195" t="n"/>
      <c r="S518" s="195" t="n"/>
      <c r="T518" s="195" t="n"/>
      <c r="U518" s="195" t="n"/>
      <c r="V518" s="195" t="n"/>
      <c r="W518" s="195" t="n"/>
      <c r="X518" s="195" t="n"/>
      <c r="Y518" s="195" t="n"/>
      <c r="Z518" s="195" t="n"/>
    </row>
    <row r="519" ht="12.75" customHeight="1" s="324">
      <c r="A519" s="195" t="n"/>
      <c r="B519" s="195" t="n"/>
      <c r="C519" s="195" t="n"/>
      <c r="D519" s="195" t="n"/>
      <c r="E519" s="195" t="n"/>
      <c r="F519" s="195" t="n"/>
      <c r="G519" s="195" t="n"/>
      <c r="H519" s="195" t="n"/>
      <c r="I519" s="195" t="n"/>
      <c r="J519" s="195" t="n"/>
      <c r="K519" s="195" t="n"/>
      <c r="L519" s="195" t="n"/>
      <c r="M519" s="195" t="n"/>
      <c r="N519" s="195" t="n"/>
      <c r="O519" s="195" t="n"/>
      <c r="P519" s="195" t="n"/>
      <c r="Q519" s="195" t="n"/>
      <c r="R519" s="195" t="n"/>
      <c r="S519" s="195" t="n"/>
      <c r="T519" s="195" t="n"/>
      <c r="U519" s="195" t="n"/>
      <c r="V519" s="195" t="n"/>
      <c r="W519" s="195" t="n"/>
      <c r="X519" s="195" t="n"/>
      <c r="Y519" s="195" t="n"/>
      <c r="Z519" s="195" t="n"/>
    </row>
    <row r="520" ht="12.75" customHeight="1" s="324">
      <c r="A520" s="195" t="n"/>
      <c r="B520" s="195" t="n"/>
      <c r="C520" s="195" t="n"/>
      <c r="D520" s="195" t="n"/>
      <c r="E520" s="195" t="n"/>
      <c r="F520" s="195" t="n"/>
      <c r="G520" s="195" t="n"/>
      <c r="H520" s="195" t="n"/>
      <c r="I520" s="195" t="n"/>
      <c r="J520" s="195" t="n"/>
      <c r="K520" s="195" t="n"/>
      <c r="L520" s="195" t="n"/>
      <c r="M520" s="195" t="n"/>
      <c r="N520" s="195" t="n"/>
      <c r="O520" s="195" t="n"/>
      <c r="P520" s="195" t="n"/>
      <c r="Q520" s="195" t="n"/>
      <c r="R520" s="195" t="n"/>
      <c r="S520" s="195" t="n"/>
      <c r="T520" s="195" t="n"/>
      <c r="U520" s="195" t="n"/>
      <c r="V520" s="195" t="n"/>
      <c r="W520" s="195" t="n"/>
      <c r="X520" s="195" t="n"/>
      <c r="Y520" s="195" t="n"/>
      <c r="Z520" s="195" t="n"/>
    </row>
    <row r="521" ht="12.75" customHeight="1" s="324">
      <c r="A521" s="195" t="n"/>
      <c r="B521" s="195" t="n"/>
      <c r="C521" s="195" t="n"/>
      <c r="D521" s="195" t="n"/>
      <c r="E521" s="195" t="n"/>
      <c r="F521" s="195" t="n"/>
      <c r="G521" s="195" t="n"/>
      <c r="H521" s="195" t="n"/>
      <c r="I521" s="195" t="n"/>
      <c r="J521" s="195" t="n"/>
      <c r="K521" s="195" t="n"/>
      <c r="L521" s="195" t="n"/>
      <c r="M521" s="195" t="n"/>
      <c r="N521" s="195" t="n"/>
      <c r="O521" s="195" t="n"/>
      <c r="P521" s="195" t="n"/>
      <c r="Q521" s="195" t="n"/>
      <c r="R521" s="195" t="n"/>
      <c r="S521" s="195" t="n"/>
      <c r="T521" s="195" t="n"/>
      <c r="U521" s="195" t="n"/>
      <c r="V521" s="195" t="n"/>
      <c r="W521" s="195" t="n"/>
      <c r="X521" s="195" t="n"/>
      <c r="Y521" s="195" t="n"/>
      <c r="Z521" s="195" t="n"/>
    </row>
    <row r="522" ht="12.75" customHeight="1" s="324">
      <c r="A522" s="195" t="n"/>
      <c r="B522" s="195" t="n"/>
      <c r="C522" s="195" t="n"/>
      <c r="D522" s="195" t="n"/>
      <c r="E522" s="195" t="n"/>
      <c r="F522" s="195" t="n"/>
      <c r="G522" s="195" t="n"/>
      <c r="H522" s="195" t="n"/>
      <c r="I522" s="195" t="n"/>
      <c r="J522" s="195" t="n"/>
      <c r="K522" s="195" t="n"/>
      <c r="L522" s="195" t="n"/>
      <c r="M522" s="195" t="n"/>
      <c r="N522" s="195" t="n"/>
      <c r="O522" s="195" t="n"/>
      <c r="P522" s="195" t="n"/>
      <c r="Q522" s="195" t="n"/>
      <c r="R522" s="195" t="n"/>
      <c r="S522" s="195" t="n"/>
      <c r="T522" s="195" t="n"/>
      <c r="U522" s="195" t="n"/>
      <c r="V522" s="195" t="n"/>
      <c r="W522" s="195" t="n"/>
      <c r="X522" s="195" t="n"/>
      <c r="Y522" s="195" t="n"/>
      <c r="Z522" s="195" t="n"/>
    </row>
    <row r="523" ht="12.75" customHeight="1" s="324">
      <c r="A523" s="195" t="n"/>
      <c r="B523" s="195" t="n"/>
      <c r="C523" s="195" t="n"/>
      <c r="D523" s="195" t="n"/>
      <c r="E523" s="195" t="n"/>
      <c r="F523" s="195" t="n"/>
      <c r="G523" s="195" t="n"/>
      <c r="H523" s="195" t="n"/>
      <c r="I523" s="195" t="n"/>
      <c r="J523" s="195" t="n"/>
      <c r="K523" s="195" t="n"/>
      <c r="L523" s="195" t="n"/>
      <c r="M523" s="195" t="n"/>
      <c r="N523" s="195" t="n"/>
      <c r="O523" s="195" t="n"/>
      <c r="P523" s="195" t="n"/>
      <c r="Q523" s="195" t="n"/>
      <c r="R523" s="195" t="n"/>
      <c r="S523" s="195" t="n"/>
      <c r="T523" s="195" t="n"/>
      <c r="U523" s="195" t="n"/>
      <c r="V523" s="195" t="n"/>
      <c r="W523" s="195" t="n"/>
      <c r="X523" s="195" t="n"/>
      <c r="Y523" s="195" t="n"/>
      <c r="Z523" s="195" t="n"/>
    </row>
    <row r="524" ht="12.75" customHeight="1" s="324">
      <c r="A524" s="195" t="n"/>
      <c r="B524" s="195" t="n"/>
      <c r="C524" s="195" t="n"/>
      <c r="D524" s="195" t="n"/>
      <c r="E524" s="195" t="n"/>
      <c r="F524" s="195" t="n"/>
      <c r="G524" s="195" t="n"/>
      <c r="H524" s="195" t="n"/>
      <c r="I524" s="195" t="n"/>
      <c r="J524" s="195" t="n"/>
      <c r="K524" s="195" t="n"/>
      <c r="L524" s="195" t="n"/>
      <c r="M524" s="195" t="n"/>
      <c r="N524" s="195" t="n"/>
      <c r="O524" s="195" t="n"/>
      <c r="P524" s="195" t="n"/>
      <c r="Q524" s="195" t="n"/>
      <c r="R524" s="195" t="n"/>
      <c r="S524" s="195" t="n"/>
      <c r="T524" s="195" t="n"/>
      <c r="U524" s="195" t="n"/>
      <c r="V524" s="195" t="n"/>
      <c r="W524" s="195" t="n"/>
      <c r="X524" s="195" t="n"/>
      <c r="Y524" s="195" t="n"/>
      <c r="Z524" s="195" t="n"/>
    </row>
    <row r="525" ht="12.75" customHeight="1" s="324">
      <c r="A525" s="195" t="n"/>
      <c r="B525" s="195" t="n"/>
      <c r="C525" s="195" t="n"/>
      <c r="D525" s="195" t="n"/>
      <c r="E525" s="195" t="n"/>
      <c r="F525" s="195" t="n"/>
      <c r="G525" s="195" t="n"/>
      <c r="H525" s="195" t="n"/>
      <c r="I525" s="195" t="n"/>
      <c r="J525" s="195" t="n"/>
      <c r="K525" s="195" t="n"/>
      <c r="L525" s="195" t="n"/>
      <c r="M525" s="195" t="n"/>
      <c r="N525" s="195" t="n"/>
      <c r="O525" s="195" t="n"/>
      <c r="P525" s="195" t="n"/>
      <c r="Q525" s="195" t="n"/>
      <c r="R525" s="195" t="n"/>
      <c r="S525" s="195" t="n"/>
      <c r="T525" s="195" t="n"/>
      <c r="U525" s="195" t="n"/>
      <c r="V525" s="195" t="n"/>
      <c r="W525" s="195" t="n"/>
      <c r="X525" s="195" t="n"/>
      <c r="Y525" s="195" t="n"/>
      <c r="Z525" s="195" t="n"/>
    </row>
    <row r="526" ht="12.75" customHeight="1" s="324">
      <c r="A526" s="195" t="n"/>
      <c r="B526" s="195" t="n"/>
      <c r="C526" s="195" t="n"/>
      <c r="D526" s="195" t="n"/>
      <c r="E526" s="195" t="n"/>
      <c r="F526" s="195" t="n"/>
      <c r="G526" s="195" t="n"/>
      <c r="H526" s="195" t="n"/>
      <c r="I526" s="195" t="n"/>
      <c r="J526" s="195" t="n"/>
      <c r="K526" s="195" t="n"/>
      <c r="L526" s="195" t="n"/>
      <c r="M526" s="195" t="n"/>
      <c r="N526" s="195" t="n"/>
      <c r="O526" s="195" t="n"/>
      <c r="P526" s="195" t="n"/>
      <c r="Q526" s="195" t="n"/>
      <c r="R526" s="195" t="n"/>
      <c r="S526" s="195" t="n"/>
      <c r="T526" s="195" t="n"/>
      <c r="U526" s="195" t="n"/>
      <c r="V526" s="195" t="n"/>
      <c r="W526" s="195" t="n"/>
      <c r="X526" s="195" t="n"/>
      <c r="Y526" s="195" t="n"/>
      <c r="Z526" s="195" t="n"/>
    </row>
    <row r="527" ht="12.75" customHeight="1" s="324">
      <c r="A527" s="195" t="n"/>
      <c r="B527" s="195" t="n"/>
      <c r="C527" s="195" t="n"/>
      <c r="D527" s="195" t="n"/>
      <c r="E527" s="195" t="n"/>
      <c r="F527" s="195" t="n"/>
      <c r="G527" s="195" t="n"/>
      <c r="H527" s="195" t="n"/>
      <c r="I527" s="195" t="n"/>
      <c r="J527" s="195" t="n"/>
      <c r="K527" s="195" t="n"/>
      <c r="L527" s="195" t="n"/>
      <c r="M527" s="195" t="n"/>
      <c r="N527" s="195" t="n"/>
      <c r="O527" s="195" t="n"/>
      <c r="P527" s="195" t="n"/>
      <c r="Q527" s="195" t="n"/>
      <c r="R527" s="195" t="n"/>
      <c r="S527" s="195" t="n"/>
      <c r="T527" s="195" t="n"/>
      <c r="U527" s="195" t="n"/>
      <c r="V527" s="195" t="n"/>
      <c r="W527" s="195" t="n"/>
      <c r="X527" s="195" t="n"/>
      <c r="Y527" s="195" t="n"/>
      <c r="Z527" s="195" t="n"/>
    </row>
    <row r="528" ht="12.75" customHeight="1" s="324">
      <c r="A528" s="195" t="n"/>
      <c r="B528" s="195" t="n"/>
      <c r="C528" s="195" t="n"/>
      <c r="D528" s="195" t="n"/>
      <c r="E528" s="195" t="n"/>
      <c r="F528" s="195" t="n"/>
      <c r="G528" s="195" t="n"/>
      <c r="H528" s="195" t="n"/>
      <c r="I528" s="195" t="n"/>
      <c r="J528" s="195" t="n"/>
      <c r="K528" s="195" t="n"/>
      <c r="L528" s="195" t="n"/>
      <c r="M528" s="195" t="n"/>
      <c r="N528" s="195" t="n"/>
      <c r="O528" s="195" t="n"/>
      <c r="P528" s="195" t="n"/>
      <c r="Q528" s="195" t="n"/>
      <c r="R528" s="195" t="n"/>
      <c r="S528" s="195" t="n"/>
      <c r="T528" s="195" t="n"/>
      <c r="U528" s="195" t="n"/>
      <c r="V528" s="195" t="n"/>
      <c r="W528" s="195" t="n"/>
      <c r="X528" s="195" t="n"/>
      <c r="Y528" s="195" t="n"/>
      <c r="Z528" s="195" t="n"/>
    </row>
    <row r="529" ht="12.75" customHeight="1" s="324">
      <c r="A529" s="195" t="n"/>
      <c r="B529" s="195" t="n"/>
      <c r="C529" s="195" t="n"/>
      <c r="D529" s="195" t="n"/>
      <c r="E529" s="195" t="n"/>
      <c r="F529" s="195" t="n"/>
      <c r="G529" s="195" t="n"/>
      <c r="H529" s="195" t="n"/>
      <c r="I529" s="195" t="n"/>
      <c r="J529" s="195" t="n"/>
      <c r="K529" s="195" t="n"/>
      <c r="L529" s="195" t="n"/>
      <c r="M529" s="195" t="n"/>
      <c r="N529" s="195" t="n"/>
      <c r="O529" s="195" t="n"/>
      <c r="P529" s="195" t="n"/>
      <c r="Q529" s="195" t="n"/>
      <c r="R529" s="195" t="n"/>
      <c r="S529" s="195" t="n"/>
      <c r="T529" s="195" t="n"/>
      <c r="U529" s="195" t="n"/>
      <c r="V529" s="195" t="n"/>
      <c r="W529" s="195" t="n"/>
      <c r="X529" s="195" t="n"/>
      <c r="Y529" s="195" t="n"/>
      <c r="Z529" s="195" t="n"/>
    </row>
    <row r="530" ht="12.75" customHeight="1" s="324">
      <c r="A530" s="195" t="n"/>
      <c r="B530" s="195" t="n"/>
      <c r="C530" s="195" t="n"/>
      <c r="D530" s="195" t="n"/>
      <c r="E530" s="195" t="n"/>
      <c r="F530" s="195" t="n"/>
      <c r="G530" s="195" t="n"/>
      <c r="H530" s="195" t="n"/>
      <c r="I530" s="195" t="n"/>
      <c r="J530" s="195" t="n"/>
      <c r="K530" s="195" t="n"/>
      <c r="L530" s="195" t="n"/>
      <c r="M530" s="195" t="n"/>
      <c r="N530" s="195" t="n"/>
      <c r="O530" s="195" t="n"/>
      <c r="P530" s="195" t="n"/>
      <c r="Q530" s="195" t="n"/>
      <c r="R530" s="195" t="n"/>
      <c r="S530" s="195" t="n"/>
      <c r="T530" s="195" t="n"/>
      <c r="U530" s="195" t="n"/>
      <c r="V530" s="195" t="n"/>
      <c r="W530" s="195" t="n"/>
      <c r="X530" s="195" t="n"/>
      <c r="Y530" s="195" t="n"/>
      <c r="Z530" s="195" t="n"/>
    </row>
    <row r="531" ht="12.75" customHeight="1" s="324">
      <c r="A531" s="195" t="n"/>
      <c r="B531" s="195" t="n"/>
      <c r="C531" s="195" t="n"/>
      <c r="D531" s="195" t="n"/>
      <c r="E531" s="195" t="n"/>
      <c r="F531" s="195" t="n"/>
      <c r="G531" s="195" t="n"/>
      <c r="H531" s="195" t="n"/>
      <c r="I531" s="195" t="n"/>
      <c r="J531" s="195" t="n"/>
      <c r="K531" s="195" t="n"/>
      <c r="L531" s="195" t="n"/>
      <c r="M531" s="195" t="n"/>
      <c r="N531" s="195" t="n"/>
      <c r="O531" s="195" t="n"/>
      <c r="P531" s="195" t="n"/>
      <c r="Q531" s="195" t="n"/>
      <c r="R531" s="195" t="n"/>
      <c r="S531" s="195" t="n"/>
      <c r="T531" s="195" t="n"/>
      <c r="U531" s="195" t="n"/>
      <c r="V531" s="195" t="n"/>
      <c r="W531" s="195" t="n"/>
      <c r="X531" s="195" t="n"/>
      <c r="Y531" s="195" t="n"/>
      <c r="Z531" s="195" t="n"/>
    </row>
    <row r="532" ht="12.75" customHeight="1" s="324">
      <c r="A532" s="195" t="n"/>
      <c r="B532" s="195" t="n"/>
      <c r="C532" s="195" t="n"/>
      <c r="D532" s="195" t="n"/>
      <c r="E532" s="195" t="n"/>
      <c r="F532" s="195" t="n"/>
      <c r="G532" s="195" t="n"/>
      <c r="H532" s="195" t="n"/>
      <c r="I532" s="195" t="n"/>
      <c r="J532" s="195" t="n"/>
      <c r="K532" s="195" t="n"/>
      <c r="L532" s="195" t="n"/>
      <c r="M532" s="195" t="n"/>
      <c r="N532" s="195" t="n"/>
      <c r="O532" s="195" t="n"/>
      <c r="P532" s="195" t="n"/>
      <c r="Q532" s="195" t="n"/>
      <c r="R532" s="195" t="n"/>
      <c r="S532" s="195" t="n"/>
      <c r="T532" s="195" t="n"/>
      <c r="U532" s="195" t="n"/>
      <c r="V532" s="195" t="n"/>
      <c r="W532" s="195" t="n"/>
      <c r="X532" s="195" t="n"/>
      <c r="Y532" s="195" t="n"/>
      <c r="Z532" s="195" t="n"/>
    </row>
    <row r="533" ht="12.75" customHeight="1" s="324">
      <c r="A533" s="195" t="n"/>
      <c r="B533" s="195" t="n"/>
      <c r="C533" s="195" t="n"/>
      <c r="D533" s="195" t="n"/>
      <c r="E533" s="195" t="n"/>
      <c r="F533" s="195" t="n"/>
      <c r="G533" s="195" t="n"/>
      <c r="H533" s="195" t="n"/>
      <c r="I533" s="195" t="n"/>
      <c r="J533" s="195" t="n"/>
      <c r="K533" s="195" t="n"/>
      <c r="L533" s="195" t="n"/>
      <c r="M533" s="195" t="n"/>
      <c r="N533" s="195" t="n"/>
      <c r="O533" s="195" t="n"/>
      <c r="P533" s="195" t="n"/>
      <c r="Q533" s="195" t="n"/>
      <c r="R533" s="195" t="n"/>
      <c r="S533" s="195" t="n"/>
      <c r="T533" s="195" t="n"/>
      <c r="U533" s="195" t="n"/>
      <c r="V533" s="195" t="n"/>
      <c r="W533" s="195" t="n"/>
      <c r="X533" s="195" t="n"/>
      <c r="Y533" s="195" t="n"/>
      <c r="Z533" s="195" t="n"/>
    </row>
    <row r="534" ht="12.75" customHeight="1" s="324">
      <c r="A534" s="195" t="n"/>
      <c r="B534" s="195" t="n"/>
      <c r="C534" s="195" t="n"/>
      <c r="D534" s="195" t="n"/>
      <c r="E534" s="195" t="n"/>
      <c r="F534" s="195" t="n"/>
      <c r="G534" s="195" t="n"/>
      <c r="H534" s="195" t="n"/>
      <c r="I534" s="195" t="n"/>
      <c r="J534" s="195" t="n"/>
      <c r="K534" s="195" t="n"/>
      <c r="L534" s="195" t="n"/>
      <c r="M534" s="195" t="n"/>
      <c r="N534" s="195" t="n"/>
      <c r="O534" s="195" t="n"/>
      <c r="P534" s="195" t="n"/>
      <c r="Q534" s="195" t="n"/>
      <c r="R534" s="195" t="n"/>
      <c r="S534" s="195" t="n"/>
      <c r="T534" s="195" t="n"/>
      <c r="U534" s="195" t="n"/>
      <c r="V534" s="195" t="n"/>
      <c r="W534" s="195" t="n"/>
      <c r="X534" s="195" t="n"/>
      <c r="Y534" s="195" t="n"/>
      <c r="Z534" s="195" t="n"/>
    </row>
    <row r="535" ht="12.75" customHeight="1" s="324">
      <c r="A535" s="195" t="n"/>
      <c r="B535" s="195" t="n"/>
      <c r="C535" s="195" t="n"/>
      <c r="D535" s="195" t="n"/>
      <c r="E535" s="195" t="n"/>
      <c r="F535" s="195" t="n"/>
      <c r="G535" s="195" t="n"/>
      <c r="H535" s="195" t="n"/>
      <c r="I535" s="195" t="n"/>
      <c r="J535" s="195" t="n"/>
      <c r="K535" s="195" t="n"/>
      <c r="L535" s="195" t="n"/>
      <c r="M535" s="195" t="n"/>
      <c r="N535" s="195" t="n"/>
      <c r="O535" s="195" t="n"/>
      <c r="P535" s="195" t="n"/>
      <c r="Q535" s="195" t="n"/>
      <c r="R535" s="195" t="n"/>
      <c r="S535" s="195" t="n"/>
      <c r="T535" s="195" t="n"/>
      <c r="U535" s="195" t="n"/>
      <c r="V535" s="195" t="n"/>
      <c r="W535" s="195" t="n"/>
      <c r="X535" s="195" t="n"/>
      <c r="Y535" s="195" t="n"/>
      <c r="Z535" s="195" t="n"/>
    </row>
    <row r="536" ht="12.75" customHeight="1" s="324">
      <c r="A536" s="195" t="n"/>
      <c r="B536" s="195" t="n"/>
      <c r="C536" s="195" t="n"/>
      <c r="D536" s="195" t="n"/>
      <c r="E536" s="195" t="n"/>
      <c r="F536" s="195" t="n"/>
      <c r="G536" s="195" t="n"/>
      <c r="H536" s="195" t="n"/>
      <c r="I536" s="195" t="n"/>
      <c r="J536" s="195" t="n"/>
      <c r="K536" s="195" t="n"/>
      <c r="L536" s="195" t="n"/>
      <c r="M536" s="195" t="n"/>
      <c r="N536" s="195" t="n"/>
      <c r="O536" s="195" t="n"/>
      <c r="P536" s="195" t="n"/>
      <c r="Q536" s="195" t="n"/>
      <c r="R536" s="195" t="n"/>
      <c r="S536" s="195" t="n"/>
      <c r="T536" s="195" t="n"/>
      <c r="U536" s="195" t="n"/>
      <c r="V536" s="195" t="n"/>
      <c r="W536" s="195" t="n"/>
      <c r="X536" s="195" t="n"/>
      <c r="Y536" s="195" t="n"/>
      <c r="Z536" s="195" t="n"/>
    </row>
    <row r="537" ht="12.75" customHeight="1" s="324">
      <c r="A537" s="195" t="n"/>
      <c r="B537" s="195" t="n"/>
      <c r="C537" s="195" t="n"/>
      <c r="D537" s="195" t="n"/>
      <c r="E537" s="195" t="n"/>
      <c r="F537" s="195" t="n"/>
      <c r="G537" s="195" t="n"/>
      <c r="H537" s="195" t="n"/>
      <c r="I537" s="195" t="n"/>
      <c r="J537" s="195" t="n"/>
      <c r="K537" s="195" t="n"/>
      <c r="L537" s="195" t="n"/>
      <c r="M537" s="195" t="n"/>
      <c r="N537" s="195" t="n"/>
      <c r="O537" s="195" t="n"/>
      <c r="P537" s="195" t="n"/>
      <c r="Q537" s="195" t="n"/>
      <c r="R537" s="195" t="n"/>
      <c r="S537" s="195" t="n"/>
      <c r="T537" s="195" t="n"/>
      <c r="U537" s="195" t="n"/>
      <c r="V537" s="195" t="n"/>
      <c r="W537" s="195" t="n"/>
      <c r="X537" s="195" t="n"/>
      <c r="Y537" s="195" t="n"/>
      <c r="Z537" s="195" t="n"/>
    </row>
    <row r="538" ht="12.75" customHeight="1" s="324">
      <c r="A538" s="195" t="n"/>
      <c r="B538" s="195" t="n"/>
      <c r="C538" s="195" t="n"/>
      <c r="D538" s="195" t="n"/>
      <c r="E538" s="195" t="n"/>
      <c r="F538" s="195" t="n"/>
      <c r="G538" s="195" t="n"/>
      <c r="H538" s="195" t="n"/>
      <c r="I538" s="195" t="n"/>
      <c r="J538" s="195" t="n"/>
      <c r="K538" s="195" t="n"/>
      <c r="L538" s="195" t="n"/>
      <c r="M538" s="195" t="n"/>
      <c r="N538" s="195" t="n"/>
      <c r="O538" s="195" t="n"/>
      <c r="P538" s="195" t="n"/>
      <c r="Q538" s="195" t="n"/>
      <c r="R538" s="195" t="n"/>
      <c r="S538" s="195" t="n"/>
      <c r="T538" s="195" t="n"/>
      <c r="U538" s="195" t="n"/>
      <c r="V538" s="195" t="n"/>
      <c r="W538" s="195" t="n"/>
      <c r="X538" s="195" t="n"/>
      <c r="Y538" s="195" t="n"/>
      <c r="Z538" s="195" t="n"/>
    </row>
    <row r="539" ht="12.75" customHeight="1" s="324">
      <c r="A539" s="195" t="n"/>
      <c r="B539" s="195" t="n"/>
      <c r="C539" s="195" t="n"/>
      <c r="D539" s="195" t="n"/>
      <c r="E539" s="195" t="n"/>
      <c r="F539" s="195" t="n"/>
      <c r="G539" s="195" t="n"/>
      <c r="H539" s="195" t="n"/>
      <c r="I539" s="195" t="n"/>
      <c r="J539" s="195" t="n"/>
      <c r="K539" s="195" t="n"/>
      <c r="L539" s="195" t="n"/>
      <c r="M539" s="195" t="n"/>
      <c r="N539" s="195" t="n"/>
      <c r="O539" s="195" t="n"/>
      <c r="P539" s="195" t="n"/>
      <c r="Q539" s="195" t="n"/>
      <c r="R539" s="195" t="n"/>
      <c r="S539" s="195" t="n"/>
      <c r="T539" s="195" t="n"/>
      <c r="U539" s="195" t="n"/>
      <c r="V539" s="195" t="n"/>
      <c r="W539" s="195" t="n"/>
      <c r="X539" s="195" t="n"/>
      <c r="Y539" s="195" t="n"/>
      <c r="Z539" s="195" t="n"/>
    </row>
    <row r="540" ht="12.75" customHeight="1" s="324">
      <c r="A540" s="195" t="n"/>
      <c r="B540" s="195" t="n"/>
      <c r="C540" s="195" t="n"/>
      <c r="D540" s="195" t="n"/>
      <c r="E540" s="195" t="n"/>
      <c r="F540" s="195" t="n"/>
      <c r="G540" s="195" t="n"/>
      <c r="H540" s="195" t="n"/>
      <c r="I540" s="195" t="n"/>
      <c r="J540" s="195" t="n"/>
      <c r="K540" s="195" t="n"/>
      <c r="L540" s="195" t="n"/>
      <c r="M540" s="195" t="n"/>
      <c r="N540" s="195" t="n"/>
      <c r="O540" s="195" t="n"/>
      <c r="P540" s="195" t="n"/>
      <c r="Q540" s="195" t="n"/>
      <c r="R540" s="195" t="n"/>
      <c r="S540" s="195" t="n"/>
      <c r="T540" s="195" t="n"/>
      <c r="U540" s="195" t="n"/>
      <c r="V540" s="195" t="n"/>
      <c r="W540" s="195" t="n"/>
      <c r="X540" s="195" t="n"/>
      <c r="Y540" s="195" t="n"/>
      <c r="Z540" s="195" t="n"/>
    </row>
    <row r="541" ht="12.75" customHeight="1" s="324">
      <c r="A541" s="195" t="n"/>
      <c r="B541" s="195" t="n"/>
      <c r="C541" s="195" t="n"/>
      <c r="D541" s="195" t="n"/>
      <c r="E541" s="195" t="n"/>
      <c r="F541" s="195" t="n"/>
      <c r="G541" s="195" t="n"/>
      <c r="H541" s="195" t="n"/>
      <c r="I541" s="195" t="n"/>
      <c r="J541" s="195" t="n"/>
      <c r="K541" s="195" t="n"/>
      <c r="L541" s="195" t="n"/>
      <c r="M541" s="195" t="n"/>
      <c r="N541" s="195" t="n"/>
      <c r="O541" s="195" t="n"/>
      <c r="P541" s="195" t="n"/>
      <c r="Q541" s="195" t="n"/>
      <c r="R541" s="195" t="n"/>
      <c r="S541" s="195" t="n"/>
      <c r="T541" s="195" t="n"/>
      <c r="U541" s="195" t="n"/>
      <c r="V541" s="195" t="n"/>
      <c r="W541" s="195" t="n"/>
      <c r="X541" s="195" t="n"/>
      <c r="Y541" s="195" t="n"/>
      <c r="Z541" s="195" t="n"/>
    </row>
    <row r="542" ht="12.75" customHeight="1" s="324">
      <c r="A542" s="195" t="n"/>
      <c r="B542" s="195" t="n"/>
      <c r="C542" s="195" t="n"/>
      <c r="D542" s="195" t="n"/>
      <c r="E542" s="195" t="n"/>
      <c r="F542" s="195" t="n"/>
      <c r="G542" s="195" t="n"/>
      <c r="H542" s="195" t="n"/>
      <c r="I542" s="195" t="n"/>
      <c r="J542" s="195" t="n"/>
      <c r="K542" s="195" t="n"/>
      <c r="L542" s="195" t="n"/>
      <c r="M542" s="195" t="n"/>
      <c r="N542" s="195" t="n"/>
      <c r="O542" s="195" t="n"/>
      <c r="P542" s="195" t="n"/>
      <c r="Q542" s="195" t="n"/>
      <c r="R542" s="195" t="n"/>
      <c r="S542" s="195" t="n"/>
      <c r="T542" s="195" t="n"/>
      <c r="U542" s="195" t="n"/>
      <c r="V542" s="195" t="n"/>
      <c r="W542" s="195" t="n"/>
      <c r="X542" s="195" t="n"/>
      <c r="Y542" s="195" t="n"/>
      <c r="Z542" s="195" t="n"/>
    </row>
    <row r="543" ht="12.75" customHeight="1" s="324">
      <c r="A543" s="195" t="n"/>
      <c r="B543" s="195" t="n"/>
      <c r="C543" s="195" t="n"/>
      <c r="D543" s="195" t="n"/>
      <c r="E543" s="195" t="n"/>
      <c r="F543" s="195" t="n"/>
      <c r="G543" s="195" t="n"/>
      <c r="H543" s="195" t="n"/>
      <c r="I543" s="195" t="n"/>
      <c r="J543" s="195" t="n"/>
      <c r="K543" s="195" t="n"/>
      <c r="L543" s="195" t="n"/>
      <c r="M543" s="195" t="n"/>
      <c r="N543" s="195" t="n"/>
      <c r="O543" s="195" t="n"/>
      <c r="P543" s="195" t="n"/>
      <c r="Q543" s="195" t="n"/>
      <c r="R543" s="195" t="n"/>
      <c r="S543" s="195" t="n"/>
      <c r="T543" s="195" t="n"/>
      <c r="U543" s="195" t="n"/>
      <c r="V543" s="195" t="n"/>
      <c r="W543" s="195" t="n"/>
      <c r="X543" s="195" t="n"/>
      <c r="Y543" s="195" t="n"/>
      <c r="Z543" s="195" t="n"/>
    </row>
    <row r="544" ht="12.75" customHeight="1" s="324">
      <c r="A544" s="195" t="n"/>
      <c r="B544" s="195" t="n"/>
      <c r="C544" s="195" t="n"/>
      <c r="D544" s="195" t="n"/>
      <c r="E544" s="195" t="n"/>
      <c r="F544" s="195" t="n"/>
      <c r="G544" s="195" t="n"/>
      <c r="H544" s="195" t="n"/>
      <c r="I544" s="195" t="n"/>
      <c r="J544" s="195" t="n"/>
      <c r="K544" s="195" t="n"/>
      <c r="L544" s="195" t="n"/>
      <c r="M544" s="195" t="n"/>
      <c r="N544" s="195" t="n"/>
      <c r="O544" s="195" t="n"/>
      <c r="P544" s="195" t="n"/>
      <c r="Q544" s="195" t="n"/>
      <c r="R544" s="195" t="n"/>
      <c r="S544" s="195" t="n"/>
      <c r="T544" s="195" t="n"/>
      <c r="U544" s="195" t="n"/>
      <c r="V544" s="195" t="n"/>
      <c r="W544" s="195" t="n"/>
      <c r="X544" s="195" t="n"/>
      <c r="Y544" s="195" t="n"/>
      <c r="Z544" s="195" t="n"/>
    </row>
    <row r="545" ht="12.75" customHeight="1" s="324">
      <c r="A545" s="195" t="n"/>
      <c r="B545" s="195" t="n"/>
      <c r="C545" s="195" t="n"/>
      <c r="D545" s="195" t="n"/>
      <c r="E545" s="195" t="n"/>
      <c r="F545" s="195" t="n"/>
      <c r="G545" s="195" t="n"/>
      <c r="H545" s="195" t="n"/>
      <c r="I545" s="195" t="n"/>
      <c r="J545" s="195" t="n"/>
      <c r="K545" s="195" t="n"/>
      <c r="L545" s="195" t="n"/>
      <c r="M545" s="195" t="n"/>
      <c r="N545" s="195" t="n"/>
      <c r="O545" s="195" t="n"/>
      <c r="P545" s="195" t="n"/>
      <c r="Q545" s="195" t="n"/>
      <c r="R545" s="195" t="n"/>
      <c r="S545" s="195" t="n"/>
      <c r="T545" s="195" t="n"/>
      <c r="U545" s="195" t="n"/>
      <c r="V545" s="195" t="n"/>
      <c r="W545" s="195" t="n"/>
      <c r="X545" s="195" t="n"/>
      <c r="Y545" s="195" t="n"/>
      <c r="Z545" s="195" t="n"/>
    </row>
    <row r="546" ht="12.75" customHeight="1" s="324">
      <c r="A546" s="195" t="n"/>
      <c r="B546" s="195" t="n"/>
      <c r="C546" s="195" t="n"/>
      <c r="D546" s="195" t="n"/>
      <c r="E546" s="195" t="n"/>
      <c r="F546" s="195" t="n"/>
      <c r="G546" s="195" t="n"/>
      <c r="H546" s="195" t="n"/>
      <c r="I546" s="195" t="n"/>
      <c r="J546" s="195" t="n"/>
      <c r="K546" s="195" t="n"/>
      <c r="L546" s="195" t="n"/>
      <c r="M546" s="195" t="n"/>
      <c r="N546" s="195" t="n"/>
      <c r="O546" s="195" t="n"/>
      <c r="P546" s="195" t="n"/>
      <c r="Q546" s="195" t="n"/>
      <c r="R546" s="195" t="n"/>
      <c r="S546" s="195" t="n"/>
      <c r="T546" s="195" t="n"/>
      <c r="U546" s="195" t="n"/>
      <c r="V546" s="195" t="n"/>
      <c r="W546" s="195" t="n"/>
      <c r="X546" s="195" t="n"/>
      <c r="Y546" s="195" t="n"/>
      <c r="Z546" s="195" t="n"/>
    </row>
    <row r="547" ht="12.75" customHeight="1" s="324">
      <c r="A547" s="195" t="n"/>
      <c r="B547" s="195" t="n"/>
      <c r="C547" s="195" t="n"/>
      <c r="D547" s="195" t="n"/>
      <c r="E547" s="195" t="n"/>
      <c r="F547" s="195" t="n"/>
      <c r="G547" s="195" t="n"/>
      <c r="H547" s="195" t="n"/>
      <c r="I547" s="195" t="n"/>
      <c r="J547" s="195" t="n"/>
      <c r="K547" s="195" t="n"/>
      <c r="L547" s="195" t="n"/>
      <c r="M547" s="195" t="n"/>
      <c r="N547" s="195" t="n"/>
      <c r="O547" s="195" t="n"/>
      <c r="P547" s="195" t="n"/>
      <c r="Q547" s="195" t="n"/>
      <c r="R547" s="195" t="n"/>
      <c r="S547" s="195" t="n"/>
      <c r="T547" s="195" t="n"/>
      <c r="U547" s="195" t="n"/>
      <c r="V547" s="195" t="n"/>
      <c r="W547" s="195" t="n"/>
      <c r="X547" s="195" t="n"/>
      <c r="Y547" s="195" t="n"/>
      <c r="Z547" s="195" t="n"/>
    </row>
    <row r="548" ht="12.75" customHeight="1" s="324">
      <c r="A548" s="195" t="n"/>
      <c r="B548" s="195" t="n"/>
      <c r="C548" s="195" t="n"/>
      <c r="D548" s="195" t="n"/>
      <c r="E548" s="195" t="n"/>
      <c r="F548" s="195" t="n"/>
      <c r="G548" s="195" t="n"/>
      <c r="H548" s="195" t="n"/>
      <c r="I548" s="195" t="n"/>
      <c r="J548" s="195" t="n"/>
      <c r="K548" s="195" t="n"/>
      <c r="L548" s="195" t="n"/>
      <c r="M548" s="195" t="n"/>
      <c r="N548" s="195" t="n"/>
      <c r="O548" s="195" t="n"/>
      <c r="P548" s="195" t="n"/>
      <c r="Q548" s="195" t="n"/>
      <c r="R548" s="195" t="n"/>
      <c r="S548" s="195" t="n"/>
      <c r="T548" s="195" t="n"/>
      <c r="U548" s="195" t="n"/>
      <c r="V548" s="195" t="n"/>
      <c r="W548" s="195" t="n"/>
      <c r="X548" s="195" t="n"/>
      <c r="Y548" s="195" t="n"/>
      <c r="Z548" s="195" t="n"/>
    </row>
    <row r="549" ht="12.75" customHeight="1" s="324">
      <c r="A549" s="195" t="n"/>
      <c r="B549" s="195" t="n"/>
      <c r="C549" s="195" t="n"/>
      <c r="D549" s="195" t="n"/>
      <c r="E549" s="195" t="n"/>
      <c r="F549" s="195" t="n"/>
      <c r="G549" s="195" t="n"/>
      <c r="H549" s="195" t="n"/>
      <c r="I549" s="195" t="n"/>
      <c r="J549" s="195" t="n"/>
      <c r="K549" s="195" t="n"/>
      <c r="L549" s="195" t="n"/>
      <c r="M549" s="195" t="n"/>
      <c r="N549" s="195" t="n"/>
      <c r="O549" s="195" t="n"/>
      <c r="P549" s="195" t="n"/>
      <c r="Q549" s="195" t="n"/>
      <c r="R549" s="195" t="n"/>
      <c r="S549" s="195" t="n"/>
      <c r="T549" s="195" t="n"/>
      <c r="U549" s="195" t="n"/>
      <c r="V549" s="195" t="n"/>
      <c r="W549" s="195" t="n"/>
      <c r="X549" s="195" t="n"/>
      <c r="Y549" s="195" t="n"/>
      <c r="Z549" s="195" t="n"/>
    </row>
    <row r="550" ht="12.75" customHeight="1" s="324">
      <c r="A550" s="195" t="n"/>
      <c r="B550" s="195" t="n"/>
      <c r="C550" s="195" t="n"/>
      <c r="D550" s="195" t="n"/>
      <c r="E550" s="195" t="n"/>
      <c r="F550" s="195" t="n"/>
      <c r="G550" s="195" t="n"/>
      <c r="H550" s="195" t="n"/>
      <c r="I550" s="195" t="n"/>
      <c r="J550" s="195" t="n"/>
      <c r="K550" s="195" t="n"/>
      <c r="L550" s="195" t="n"/>
      <c r="M550" s="195" t="n"/>
      <c r="N550" s="195" t="n"/>
      <c r="O550" s="195" t="n"/>
      <c r="P550" s="195" t="n"/>
      <c r="Q550" s="195" t="n"/>
      <c r="R550" s="195" t="n"/>
      <c r="S550" s="195" t="n"/>
      <c r="T550" s="195" t="n"/>
      <c r="U550" s="195" t="n"/>
      <c r="V550" s="195" t="n"/>
      <c r="W550" s="195" t="n"/>
      <c r="X550" s="195" t="n"/>
      <c r="Y550" s="195" t="n"/>
      <c r="Z550" s="195" t="n"/>
    </row>
    <row r="551" ht="12.75" customHeight="1" s="324">
      <c r="A551" s="195" t="n"/>
      <c r="B551" s="195" t="n"/>
      <c r="C551" s="195" t="n"/>
      <c r="D551" s="195" t="n"/>
      <c r="E551" s="195" t="n"/>
      <c r="F551" s="195" t="n"/>
      <c r="G551" s="195" t="n"/>
      <c r="H551" s="195" t="n"/>
      <c r="I551" s="195" t="n"/>
      <c r="J551" s="195" t="n"/>
      <c r="K551" s="195" t="n"/>
      <c r="L551" s="195" t="n"/>
      <c r="M551" s="195" t="n"/>
      <c r="N551" s="195" t="n"/>
      <c r="O551" s="195" t="n"/>
      <c r="P551" s="195" t="n"/>
      <c r="Q551" s="195" t="n"/>
      <c r="R551" s="195" t="n"/>
      <c r="S551" s="195" t="n"/>
      <c r="T551" s="195" t="n"/>
      <c r="U551" s="195" t="n"/>
      <c r="V551" s="195" t="n"/>
      <c r="W551" s="195" t="n"/>
      <c r="X551" s="195" t="n"/>
      <c r="Y551" s="195" t="n"/>
      <c r="Z551" s="195" t="n"/>
    </row>
    <row r="552" ht="12.75" customHeight="1" s="324">
      <c r="A552" s="195" t="n"/>
      <c r="B552" s="195" t="n"/>
      <c r="C552" s="195" t="n"/>
      <c r="D552" s="195" t="n"/>
      <c r="E552" s="195" t="n"/>
      <c r="F552" s="195" t="n"/>
      <c r="G552" s="195" t="n"/>
      <c r="H552" s="195" t="n"/>
      <c r="I552" s="195" t="n"/>
      <c r="J552" s="195" t="n"/>
      <c r="K552" s="195" t="n"/>
      <c r="L552" s="195" t="n"/>
      <c r="M552" s="195" t="n"/>
      <c r="N552" s="195" t="n"/>
      <c r="O552" s="195" t="n"/>
      <c r="P552" s="195" t="n"/>
      <c r="Q552" s="195" t="n"/>
      <c r="R552" s="195" t="n"/>
      <c r="S552" s="195" t="n"/>
      <c r="T552" s="195" t="n"/>
      <c r="U552" s="195" t="n"/>
      <c r="V552" s="195" t="n"/>
      <c r="W552" s="195" t="n"/>
      <c r="X552" s="195" t="n"/>
      <c r="Y552" s="195" t="n"/>
      <c r="Z552" s="195" t="n"/>
    </row>
    <row r="553" ht="12.75" customHeight="1" s="324">
      <c r="A553" s="195" t="n"/>
      <c r="B553" s="195" t="n"/>
      <c r="C553" s="195" t="n"/>
      <c r="D553" s="195" t="n"/>
      <c r="E553" s="195" t="n"/>
      <c r="F553" s="195" t="n"/>
      <c r="G553" s="195" t="n"/>
      <c r="H553" s="195" t="n"/>
      <c r="I553" s="195" t="n"/>
      <c r="J553" s="195" t="n"/>
      <c r="K553" s="195" t="n"/>
      <c r="L553" s="195" t="n"/>
      <c r="M553" s="195" t="n"/>
      <c r="N553" s="195" t="n"/>
      <c r="O553" s="195" t="n"/>
      <c r="P553" s="195" t="n"/>
      <c r="Q553" s="195" t="n"/>
      <c r="R553" s="195" t="n"/>
      <c r="S553" s="195" t="n"/>
      <c r="T553" s="195" t="n"/>
      <c r="U553" s="195" t="n"/>
      <c r="V553" s="195" t="n"/>
      <c r="W553" s="195" t="n"/>
      <c r="X553" s="195" t="n"/>
      <c r="Y553" s="195" t="n"/>
      <c r="Z553" s="195" t="n"/>
    </row>
    <row r="554" ht="12.75" customHeight="1" s="324">
      <c r="A554" s="195" t="n"/>
      <c r="B554" s="195" t="n"/>
      <c r="C554" s="195" t="n"/>
      <c r="D554" s="195" t="n"/>
      <c r="E554" s="195" t="n"/>
      <c r="F554" s="195" t="n"/>
      <c r="G554" s="195" t="n"/>
      <c r="H554" s="195" t="n"/>
      <c r="I554" s="195" t="n"/>
      <c r="J554" s="195" t="n"/>
      <c r="K554" s="195" t="n"/>
      <c r="L554" s="195" t="n"/>
      <c r="M554" s="195" t="n"/>
      <c r="N554" s="195" t="n"/>
      <c r="O554" s="195" t="n"/>
      <c r="P554" s="195" t="n"/>
      <c r="Q554" s="195" t="n"/>
      <c r="R554" s="195" t="n"/>
      <c r="S554" s="195" t="n"/>
      <c r="T554" s="195" t="n"/>
      <c r="U554" s="195" t="n"/>
      <c r="V554" s="195" t="n"/>
      <c r="W554" s="195" t="n"/>
      <c r="X554" s="195" t="n"/>
      <c r="Y554" s="195" t="n"/>
      <c r="Z554" s="195" t="n"/>
    </row>
    <row r="555" ht="12.75" customHeight="1" s="324">
      <c r="A555" s="195" t="n"/>
      <c r="B555" s="195" t="n"/>
      <c r="C555" s="195" t="n"/>
      <c r="D555" s="195" t="n"/>
      <c r="E555" s="195" t="n"/>
      <c r="F555" s="195" t="n"/>
      <c r="G555" s="195" t="n"/>
      <c r="H555" s="195" t="n"/>
      <c r="I555" s="195" t="n"/>
      <c r="J555" s="195" t="n"/>
      <c r="K555" s="195" t="n"/>
      <c r="L555" s="195" t="n"/>
      <c r="M555" s="195" t="n"/>
      <c r="N555" s="195" t="n"/>
      <c r="O555" s="195" t="n"/>
      <c r="P555" s="195" t="n"/>
      <c r="Q555" s="195" t="n"/>
      <c r="R555" s="195" t="n"/>
      <c r="S555" s="195" t="n"/>
      <c r="T555" s="195" t="n"/>
      <c r="U555" s="195" t="n"/>
      <c r="V555" s="195" t="n"/>
      <c r="W555" s="195" t="n"/>
      <c r="X555" s="195" t="n"/>
      <c r="Y555" s="195" t="n"/>
      <c r="Z555" s="195" t="n"/>
    </row>
    <row r="556" ht="12.75" customHeight="1" s="324">
      <c r="A556" s="195" t="n"/>
      <c r="B556" s="195" t="n"/>
      <c r="C556" s="195" t="n"/>
      <c r="D556" s="195" t="n"/>
      <c r="E556" s="195" t="n"/>
      <c r="F556" s="195" t="n"/>
      <c r="G556" s="195" t="n"/>
      <c r="H556" s="195" t="n"/>
      <c r="I556" s="195" t="n"/>
      <c r="J556" s="195" t="n"/>
      <c r="K556" s="195" t="n"/>
      <c r="L556" s="195" t="n"/>
      <c r="M556" s="195" t="n"/>
      <c r="N556" s="195" t="n"/>
      <c r="O556" s="195" t="n"/>
      <c r="P556" s="195" t="n"/>
      <c r="Q556" s="195" t="n"/>
      <c r="R556" s="195" t="n"/>
      <c r="S556" s="195" t="n"/>
      <c r="T556" s="195" t="n"/>
      <c r="U556" s="195" t="n"/>
      <c r="V556" s="195" t="n"/>
      <c r="W556" s="195" t="n"/>
      <c r="X556" s="195" t="n"/>
      <c r="Y556" s="195" t="n"/>
      <c r="Z556" s="195" t="n"/>
    </row>
    <row r="557" ht="12.75" customHeight="1" s="324">
      <c r="A557" s="195" t="n"/>
      <c r="B557" s="195" t="n"/>
      <c r="C557" s="195" t="n"/>
      <c r="D557" s="195" t="n"/>
      <c r="E557" s="195" t="n"/>
      <c r="F557" s="195" t="n"/>
      <c r="G557" s="195" t="n"/>
      <c r="H557" s="195" t="n"/>
      <c r="I557" s="195" t="n"/>
      <c r="J557" s="195" t="n"/>
      <c r="K557" s="195" t="n"/>
      <c r="L557" s="195" t="n"/>
      <c r="M557" s="195" t="n"/>
      <c r="N557" s="195" t="n"/>
      <c r="O557" s="195" t="n"/>
      <c r="P557" s="195" t="n"/>
      <c r="Q557" s="195" t="n"/>
      <c r="R557" s="195" t="n"/>
      <c r="S557" s="195" t="n"/>
      <c r="T557" s="195" t="n"/>
      <c r="U557" s="195" t="n"/>
      <c r="V557" s="195" t="n"/>
      <c r="W557" s="195" t="n"/>
      <c r="X557" s="195" t="n"/>
      <c r="Y557" s="195" t="n"/>
      <c r="Z557" s="195" t="n"/>
    </row>
    <row r="558" ht="12.75" customHeight="1" s="324">
      <c r="A558" s="195" t="n"/>
      <c r="B558" s="195" t="n"/>
      <c r="C558" s="195" t="n"/>
      <c r="D558" s="195" t="n"/>
      <c r="E558" s="195" t="n"/>
      <c r="F558" s="195" t="n"/>
      <c r="G558" s="195" t="n"/>
      <c r="H558" s="195" t="n"/>
      <c r="I558" s="195" t="n"/>
      <c r="J558" s="195" t="n"/>
      <c r="K558" s="195" t="n"/>
      <c r="L558" s="195" t="n"/>
      <c r="M558" s="195" t="n"/>
      <c r="N558" s="195" t="n"/>
      <c r="O558" s="195" t="n"/>
      <c r="P558" s="195" t="n"/>
      <c r="Q558" s="195" t="n"/>
      <c r="R558" s="195" t="n"/>
      <c r="S558" s="195" t="n"/>
      <c r="T558" s="195" t="n"/>
      <c r="U558" s="195" t="n"/>
      <c r="V558" s="195" t="n"/>
      <c r="W558" s="195" t="n"/>
      <c r="X558" s="195" t="n"/>
      <c r="Y558" s="195" t="n"/>
      <c r="Z558" s="195" t="n"/>
    </row>
    <row r="559" ht="12.75" customHeight="1" s="324">
      <c r="A559" s="195" t="n"/>
      <c r="B559" s="195" t="n"/>
      <c r="C559" s="195" t="n"/>
      <c r="D559" s="195" t="n"/>
      <c r="E559" s="195" t="n"/>
      <c r="F559" s="195" t="n"/>
      <c r="G559" s="195" t="n"/>
      <c r="H559" s="195" t="n"/>
      <c r="I559" s="195" t="n"/>
      <c r="J559" s="195" t="n"/>
      <c r="K559" s="195" t="n"/>
      <c r="L559" s="195" t="n"/>
      <c r="M559" s="195" t="n"/>
      <c r="N559" s="195" t="n"/>
      <c r="O559" s="195" t="n"/>
      <c r="P559" s="195" t="n"/>
      <c r="Q559" s="195" t="n"/>
      <c r="R559" s="195" t="n"/>
      <c r="S559" s="195" t="n"/>
      <c r="T559" s="195" t="n"/>
      <c r="U559" s="195" t="n"/>
      <c r="V559" s="195" t="n"/>
      <c r="W559" s="195" t="n"/>
      <c r="X559" s="195" t="n"/>
      <c r="Y559" s="195" t="n"/>
      <c r="Z559" s="195" t="n"/>
    </row>
    <row r="560" ht="12.75" customHeight="1" s="324">
      <c r="A560" s="195" t="n"/>
      <c r="B560" s="195" t="n"/>
      <c r="C560" s="195" t="n"/>
      <c r="D560" s="195" t="n"/>
      <c r="E560" s="195" t="n"/>
      <c r="F560" s="195" t="n"/>
      <c r="G560" s="195" t="n"/>
      <c r="H560" s="195" t="n"/>
      <c r="I560" s="195" t="n"/>
      <c r="J560" s="195" t="n"/>
      <c r="K560" s="195" t="n"/>
      <c r="L560" s="195" t="n"/>
      <c r="M560" s="195" t="n"/>
      <c r="N560" s="195" t="n"/>
      <c r="O560" s="195" t="n"/>
      <c r="P560" s="195" t="n"/>
      <c r="Q560" s="195" t="n"/>
      <c r="R560" s="195" t="n"/>
      <c r="S560" s="195" t="n"/>
      <c r="T560" s="195" t="n"/>
      <c r="U560" s="195" t="n"/>
      <c r="V560" s="195" t="n"/>
      <c r="W560" s="195" t="n"/>
      <c r="X560" s="195" t="n"/>
      <c r="Y560" s="195" t="n"/>
      <c r="Z560" s="195" t="n"/>
    </row>
    <row r="561" ht="12.75" customHeight="1" s="324">
      <c r="A561" s="195" t="n"/>
      <c r="B561" s="195" t="n"/>
      <c r="C561" s="195" t="n"/>
      <c r="D561" s="195" t="n"/>
      <c r="E561" s="195" t="n"/>
      <c r="F561" s="195" t="n"/>
      <c r="G561" s="195" t="n"/>
      <c r="H561" s="195" t="n"/>
      <c r="I561" s="195" t="n"/>
      <c r="J561" s="195" t="n"/>
      <c r="K561" s="195" t="n"/>
      <c r="L561" s="195" t="n"/>
      <c r="M561" s="195" t="n"/>
      <c r="N561" s="195" t="n"/>
      <c r="O561" s="195" t="n"/>
      <c r="P561" s="195" t="n"/>
      <c r="Q561" s="195" t="n"/>
      <c r="R561" s="195" t="n"/>
      <c r="S561" s="195" t="n"/>
      <c r="T561" s="195" t="n"/>
      <c r="U561" s="195" t="n"/>
      <c r="V561" s="195" t="n"/>
      <c r="W561" s="195" t="n"/>
      <c r="X561" s="195" t="n"/>
      <c r="Y561" s="195" t="n"/>
      <c r="Z561" s="195" t="n"/>
    </row>
    <row r="562" ht="12.75" customHeight="1" s="324">
      <c r="A562" s="195" t="n"/>
      <c r="B562" s="195" t="n"/>
      <c r="C562" s="195" t="n"/>
      <c r="D562" s="195" t="n"/>
      <c r="E562" s="195" t="n"/>
      <c r="F562" s="195" t="n"/>
      <c r="G562" s="195" t="n"/>
      <c r="H562" s="195" t="n"/>
      <c r="I562" s="195" t="n"/>
      <c r="J562" s="195" t="n"/>
      <c r="K562" s="195" t="n"/>
      <c r="L562" s="195" t="n"/>
      <c r="M562" s="195" t="n"/>
      <c r="N562" s="195" t="n"/>
      <c r="O562" s="195" t="n"/>
      <c r="P562" s="195" t="n"/>
      <c r="Q562" s="195" t="n"/>
      <c r="R562" s="195" t="n"/>
      <c r="S562" s="195" t="n"/>
      <c r="T562" s="195" t="n"/>
      <c r="U562" s="195" t="n"/>
      <c r="V562" s="195" t="n"/>
      <c r="W562" s="195" t="n"/>
      <c r="X562" s="195" t="n"/>
      <c r="Y562" s="195" t="n"/>
      <c r="Z562" s="195" t="n"/>
    </row>
    <row r="563" ht="12.75" customHeight="1" s="324">
      <c r="A563" s="195" t="n"/>
      <c r="B563" s="195" t="n"/>
      <c r="C563" s="195" t="n"/>
      <c r="D563" s="195" t="n"/>
      <c r="E563" s="195" t="n"/>
      <c r="F563" s="195" t="n"/>
      <c r="G563" s="195" t="n"/>
      <c r="H563" s="195" t="n"/>
      <c r="I563" s="195" t="n"/>
      <c r="J563" s="195" t="n"/>
      <c r="K563" s="195" t="n"/>
      <c r="L563" s="195" t="n"/>
      <c r="M563" s="195" t="n"/>
      <c r="N563" s="195" t="n"/>
      <c r="O563" s="195" t="n"/>
      <c r="P563" s="195" t="n"/>
      <c r="Q563" s="195" t="n"/>
      <c r="R563" s="195" t="n"/>
      <c r="S563" s="195" t="n"/>
      <c r="T563" s="195" t="n"/>
      <c r="U563" s="195" t="n"/>
      <c r="V563" s="195" t="n"/>
      <c r="W563" s="195" t="n"/>
      <c r="X563" s="195" t="n"/>
      <c r="Y563" s="195" t="n"/>
      <c r="Z563" s="195" t="n"/>
    </row>
    <row r="564" ht="12.75" customHeight="1" s="324">
      <c r="A564" s="195" t="n"/>
      <c r="B564" s="195" t="n"/>
      <c r="C564" s="195" t="n"/>
      <c r="D564" s="195" t="n"/>
      <c r="E564" s="195" t="n"/>
      <c r="F564" s="195" t="n"/>
      <c r="G564" s="195" t="n"/>
      <c r="H564" s="195" t="n"/>
      <c r="I564" s="195" t="n"/>
      <c r="J564" s="195" t="n"/>
      <c r="K564" s="195" t="n"/>
      <c r="L564" s="195" t="n"/>
      <c r="M564" s="195" t="n"/>
      <c r="N564" s="195" t="n"/>
      <c r="O564" s="195" t="n"/>
      <c r="P564" s="195" t="n"/>
      <c r="Q564" s="195" t="n"/>
      <c r="R564" s="195" t="n"/>
      <c r="S564" s="195" t="n"/>
      <c r="T564" s="195" t="n"/>
      <c r="U564" s="195" t="n"/>
      <c r="V564" s="195" t="n"/>
      <c r="W564" s="195" t="n"/>
      <c r="X564" s="195" t="n"/>
      <c r="Y564" s="195" t="n"/>
      <c r="Z564" s="195" t="n"/>
    </row>
    <row r="565" ht="12.75" customHeight="1" s="324">
      <c r="A565" s="195" t="n"/>
      <c r="B565" s="195" t="n"/>
      <c r="C565" s="195" t="n"/>
      <c r="D565" s="195" t="n"/>
      <c r="E565" s="195" t="n"/>
      <c r="F565" s="195" t="n"/>
      <c r="G565" s="195" t="n"/>
      <c r="H565" s="195" t="n"/>
      <c r="I565" s="195" t="n"/>
      <c r="J565" s="195" t="n"/>
      <c r="K565" s="195" t="n"/>
      <c r="L565" s="195" t="n"/>
      <c r="M565" s="195" t="n"/>
      <c r="N565" s="195" t="n"/>
      <c r="O565" s="195" t="n"/>
      <c r="P565" s="195" t="n"/>
      <c r="Q565" s="195" t="n"/>
      <c r="R565" s="195" t="n"/>
      <c r="S565" s="195" t="n"/>
      <c r="T565" s="195" t="n"/>
      <c r="U565" s="195" t="n"/>
      <c r="V565" s="195" t="n"/>
      <c r="W565" s="195" t="n"/>
      <c r="X565" s="195" t="n"/>
      <c r="Y565" s="195" t="n"/>
      <c r="Z565" s="195" t="n"/>
    </row>
    <row r="566" ht="12.75" customHeight="1" s="324">
      <c r="A566" s="195" t="n"/>
      <c r="B566" s="195" t="n"/>
      <c r="C566" s="195" t="n"/>
      <c r="D566" s="195" t="n"/>
      <c r="E566" s="195" t="n"/>
      <c r="F566" s="195" t="n"/>
      <c r="G566" s="195" t="n"/>
      <c r="H566" s="195" t="n"/>
      <c r="I566" s="195" t="n"/>
      <c r="J566" s="195" t="n"/>
      <c r="K566" s="195" t="n"/>
      <c r="L566" s="195" t="n"/>
      <c r="M566" s="195" t="n"/>
      <c r="N566" s="195" t="n"/>
      <c r="O566" s="195" t="n"/>
      <c r="P566" s="195" t="n"/>
      <c r="Q566" s="195" t="n"/>
      <c r="R566" s="195" t="n"/>
      <c r="S566" s="195" t="n"/>
      <c r="T566" s="195" t="n"/>
      <c r="U566" s="195" t="n"/>
      <c r="V566" s="195" t="n"/>
      <c r="W566" s="195" t="n"/>
      <c r="X566" s="195" t="n"/>
      <c r="Y566" s="195" t="n"/>
      <c r="Z566" s="195" t="n"/>
    </row>
    <row r="567" ht="12.75" customHeight="1" s="324">
      <c r="A567" s="195" t="n"/>
      <c r="B567" s="195" t="n"/>
      <c r="C567" s="195" t="n"/>
      <c r="D567" s="195" t="n"/>
      <c r="E567" s="195" t="n"/>
      <c r="F567" s="195" t="n"/>
      <c r="G567" s="195" t="n"/>
      <c r="H567" s="195" t="n"/>
      <c r="I567" s="195" t="n"/>
      <c r="J567" s="195" t="n"/>
      <c r="K567" s="195" t="n"/>
      <c r="L567" s="195" t="n"/>
      <c r="M567" s="195" t="n"/>
      <c r="N567" s="195" t="n"/>
      <c r="O567" s="195" t="n"/>
      <c r="P567" s="195" t="n"/>
      <c r="Q567" s="195" t="n"/>
      <c r="R567" s="195" t="n"/>
      <c r="S567" s="195" t="n"/>
      <c r="T567" s="195" t="n"/>
      <c r="U567" s="195" t="n"/>
      <c r="V567" s="195" t="n"/>
      <c r="W567" s="195" t="n"/>
      <c r="X567" s="195" t="n"/>
      <c r="Y567" s="195" t="n"/>
      <c r="Z567" s="195" t="n"/>
    </row>
    <row r="568" ht="12.75" customHeight="1" s="324">
      <c r="A568" s="195" t="n"/>
      <c r="B568" s="195" t="n"/>
      <c r="C568" s="195" t="n"/>
      <c r="D568" s="195" t="n"/>
      <c r="E568" s="195" t="n"/>
      <c r="F568" s="195" t="n"/>
      <c r="G568" s="195" t="n"/>
      <c r="H568" s="195" t="n"/>
      <c r="I568" s="195" t="n"/>
      <c r="J568" s="195" t="n"/>
      <c r="K568" s="195" t="n"/>
      <c r="L568" s="195" t="n"/>
      <c r="M568" s="195" t="n"/>
      <c r="N568" s="195" t="n"/>
      <c r="O568" s="195" t="n"/>
      <c r="P568" s="195" t="n"/>
      <c r="Q568" s="195" t="n"/>
      <c r="R568" s="195" t="n"/>
      <c r="S568" s="195" t="n"/>
      <c r="T568" s="195" t="n"/>
      <c r="U568" s="195" t="n"/>
      <c r="V568" s="195" t="n"/>
      <c r="W568" s="195" t="n"/>
      <c r="X568" s="195" t="n"/>
      <c r="Y568" s="195" t="n"/>
      <c r="Z568" s="195" t="n"/>
    </row>
    <row r="569" ht="12.75" customHeight="1" s="324">
      <c r="A569" s="195" t="n"/>
      <c r="B569" s="195" t="n"/>
      <c r="C569" s="195" t="n"/>
      <c r="D569" s="195" t="n"/>
      <c r="E569" s="195" t="n"/>
      <c r="F569" s="195" t="n"/>
      <c r="G569" s="195" t="n"/>
      <c r="H569" s="195" t="n"/>
      <c r="I569" s="195" t="n"/>
      <c r="J569" s="195" t="n"/>
      <c r="K569" s="195" t="n"/>
      <c r="L569" s="195" t="n"/>
      <c r="M569" s="195" t="n"/>
      <c r="N569" s="195" t="n"/>
      <c r="O569" s="195" t="n"/>
      <c r="P569" s="195" t="n"/>
      <c r="Q569" s="195" t="n"/>
      <c r="R569" s="195" t="n"/>
      <c r="S569" s="195" t="n"/>
      <c r="T569" s="195" t="n"/>
      <c r="U569" s="195" t="n"/>
      <c r="V569" s="195" t="n"/>
      <c r="W569" s="195" t="n"/>
      <c r="X569" s="195" t="n"/>
      <c r="Y569" s="195" t="n"/>
      <c r="Z569" s="195" t="n"/>
    </row>
    <row r="570" ht="12.75" customHeight="1" s="324">
      <c r="A570" s="195" t="n"/>
      <c r="B570" s="195" t="n"/>
      <c r="C570" s="195" t="n"/>
      <c r="D570" s="195" t="n"/>
      <c r="E570" s="195" t="n"/>
      <c r="F570" s="195" t="n"/>
      <c r="G570" s="195" t="n"/>
      <c r="H570" s="195" t="n"/>
      <c r="I570" s="195" t="n"/>
      <c r="J570" s="195" t="n"/>
      <c r="K570" s="195" t="n"/>
      <c r="L570" s="195" t="n"/>
      <c r="M570" s="195" t="n"/>
      <c r="N570" s="195" t="n"/>
      <c r="O570" s="195" t="n"/>
      <c r="P570" s="195" t="n"/>
      <c r="Q570" s="195" t="n"/>
      <c r="R570" s="195" t="n"/>
      <c r="S570" s="195" t="n"/>
      <c r="T570" s="195" t="n"/>
      <c r="U570" s="195" t="n"/>
      <c r="V570" s="195" t="n"/>
      <c r="W570" s="195" t="n"/>
      <c r="X570" s="195" t="n"/>
      <c r="Y570" s="195" t="n"/>
      <c r="Z570" s="195" t="n"/>
    </row>
    <row r="571" ht="12.75" customHeight="1" s="324">
      <c r="A571" s="195" t="n"/>
      <c r="B571" s="195" t="n"/>
      <c r="C571" s="195" t="n"/>
      <c r="D571" s="195" t="n"/>
      <c r="E571" s="195" t="n"/>
      <c r="F571" s="195" t="n"/>
      <c r="G571" s="195" t="n"/>
      <c r="H571" s="195" t="n"/>
      <c r="I571" s="195" t="n"/>
      <c r="J571" s="195" t="n"/>
      <c r="K571" s="195" t="n"/>
      <c r="L571" s="195" t="n"/>
      <c r="M571" s="195" t="n"/>
      <c r="N571" s="195" t="n"/>
      <c r="O571" s="195" t="n"/>
      <c r="P571" s="195" t="n"/>
      <c r="Q571" s="195" t="n"/>
      <c r="R571" s="195" t="n"/>
      <c r="S571" s="195" t="n"/>
      <c r="T571" s="195" t="n"/>
      <c r="U571" s="195" t="n"/>
      <c r="V571" s="195" t="n"/>
      <c r="W571" s="195" t="n"/>
      <c r="X571" s="195" t="n"/>
      <c r="Y571" s="195" t="n"/>
      <c r="Z571" s="195" t="n"/>
    </row>
    <row r="572" ht="12.75" customHeight="1" s="324">
      <c r="A572" s="195" t="n"/>
      <c r="B572" s="195" t="n"/>
      <c r="C572" s="195" t="n"/>
      <c r="D572" s="195" t="n"/>
      <c r="E572" s="195" t="n"/>
      <c r="F572" s="195" t="n"/>
      <c r="G572" s="195" t="n"/>
      <c r="H572" s="195" t="n"/>
      <c r="I572" s="195" t="n"/>
      <c r="J572" s="195" t="n"/>
      <c r="K572" s="195" t="n"/>
      <c r="L572" s="195" t="n"/>
      <c r="M572" s="195" t="n"/>
      <c r="N572" s="195" t="n"/>
      <c r="O572" s="195" t="n"/>
      <c r="P572" s="195" t="n"/>
      <c r="Q572" s="195" t="n"/>
      <c r="R572" s="195" t="n"/>
      <c r="S572" s="195" t="n"/>
      <c r="T572" s="195" t="n"/>
      <c r="U572" s="195" t="n"/>
      <c r="V572" s="195" t="n"/>
      <c r="W572" s="195" t="n"/>
      <c r="X572" s="195" t="n"/>
      <c r="Y572" s="195" t="n"/>
      <c r="Z572" s="195" t="n"/>
    </row>
    <row r="573" ht="12.75" customHeight="1" s="324">
      <c r="A573" s="195" t="n"/>
      <c r="B573" s="195" t="n"/>
      <c r="C573" s="195" t="n"/>
      <c r="D573" s="195" t="n"/>
      <c r="E573" s="195" t="n"/>
      <c r="F573" s="195" t="n"/>
      <c r="G573" s="195" t="n"/>
      <c r="H573" s="195" t="n"/>
      <c r="I573" s="195" t="n"/>
      <c r="J573" s="195" t="n"/>
      <c r="K573" s="195" t="n"/>
      <c r="L573" s="195" t="n"/>
      <c r="M573" s="195" t="n"/>
      <c r="N573" s="195" t="n"/>
      <c r="O573" s="195" t="n"/>
      <c r="P573" s="195" t="n"/>
      <c r="Q573" s="195" t="n"/>
      <c r="R573" s="195" t="n"/>
      <c r="S573" s="195" t="n"/>
      <c r="T573" s="195" t="n"/>
      <c r="U573" s="195" t="n"/>
      <c r="V573" s="195" t="n"/>
      <c r="W573" s="195" t="n"/>
      <c r="X573" s="195" t="n"/>
      <c r="Y573" s="195" t="n"/>
      <c r="Z573" s="195" t="n"/>
    </row>
    <row r="574" ht="12.75" customHeight="1" s="324">
      <c r="A574" s="195" t="n"/>
      <c r="B574" s="195" t="n"/>
      <c r="C574" s="195" t="n"/>
      <c r="D574" s="195" t="n"/>
      <c r="E574" s="195" t="n"/>
      <c r="F574" s="195" t="n"/>
      <c r="G574" s="195" t="n"/>
      <c r="H574" s="195" t="n"/>
      <c r="I574" s="195" t="n"/>
      <c r="J574" s="195" t="n"/>
      <c r="K574" s="195" t="n"/>
      <c r="L574" s="195" t="n"/>
      <c r="M574" s="195" t="n"/>
      <c r="N574" s="195" t="n"/>
      <c r="O574" s="195" t="n"/>
      <c r="P574" s="195" t="n"/>
      <c r="Q574" s="195" t="n"/>
      <c r="R574" s="195" t="n"/>
      <c r="S574" s="195" t="n"/>
      <c r="T574" s="195" t="n"/>
      <c r="U574" s="195" t="n"/>
      <c r="V574" s="195" t="n"/>
      <c r="W574" s="195" t="n"/>
      <c r="X574" s="195" t="n"/>
      <c r="Y574" s="195" t="n"/>
      <c r="Z574" s="195" t="n"/>
    </row>
    <row r="575" ht="12.75" customHeight="1" s="324">
      <c r="A575" s="195" t="n"/>
      <c r="B575" s="195" t="n"/>
      <c r="C575" s="195" t="n"/>
      <c r="D575" s="195" t="n"/>
      <c r="E575" s="195" t="n"/>
      <c r="F575" s="195" t="n"/>
      <c r="G575" s="195" t="n"/>
      <c r="H575" s="195" t="n"/>
      <c r="I575" s="195" t="n"/>
      <c r="J575" s="195" t="n"/>
      <c r="K575" s="195" t="n"/>
      <c r="L575" s="195" t="n"/>
      <c r="M575" s="195" t="n"/>
      <c r="N575" s="195" t="n"/>
      <c r="O575" s="195" t="n"/>
      <c r="P575" s="195" t="n"/>
      <c r="Q575" s="195" t="n"/>
      <c r="R575" s="195" t="n"/>
      <c r="S575" s="195" t="n"/>
      <c r="T575" s="195" t="n"/>
      <c r="U575" s="195" t="n"/>
      <c r="V575" s="195" t="n"/>
      <c r="W575" s="195" t="n"/>
      <c r="X575" s="195" t="n"/>
      <c r="Y575" s="195" t="n"/>
      <c r="Z575" s="195" t="n"/>
    </row>
    <row r="576" ht="12.75" customHeight="1" s="324">
      <c r="A576" s="195" t="n"/>
      <c r="B576" s="195" t="n"/>
      <c r="C576" s="195" t="n"/>
      <c r="D576" s="195" t="n"/>
      <c r="E576" s="195" t="n"/>
      <c r="F576" s="195" t="n"/>
      <c r="G576" s="195" t="n"/>
      <c r="H576" s="195" t="n"/>
      <c r="I576" s="195" t="n"/>
      <c r="J576" s="195" t="n"/>
      <c r="K576" s="195" t="n"/>
      <c r="L576" s="195" t="n"/>
      <c r="M576" s="195" t="n"/>
      <c r="N576" s="195" t="n"/>
      <c r="O576" s="195" t="n"/>
      <c r="P576" s="195" t="n"/>
      <c r="Q576" s="195" t="n"/>
      <c r="R576" s="195" t="n"/>
      <c r="S576" s="195" t="n"/>
      <c r="T576" s="195" t="n"/>
      <c r="U576" s="195" t="n"/>
      <c r="V576" s="195" t="n"/>
      <c r="W576" s="195" t="n"/>
      <c r="X576" s="195" t="n"/>
      <c r="Y576" s="195" t="n"/>
      <c r="Z576" s="195" t="n"/>
    </row>
    <row r="577" ht="12.75" customHeight="1" s="324">
      <c r="A577" s="195" t="n"/>
      <c r="B577" s="195" t="n"/>
      <c r="C577" s="195" t="n"/>
      <c r="D577" s="195" t="n"/>
      <c r="E577" s="195" t="n"/>
      <c r="F577" s="195" t="n"/>
      <c r="G577" s="195" t="n"/>
      <c r="H577" s="195" t="n"/>
      <c r="I577" s="195" t="n"/>
      <c r="J577" s="195" t="n"/>
      <c r="K577" s="195" t="n"/>
      <c r="L577" s="195" t="n"/>
      <c r="M577" s="195" t="n"/>
      <c r="N577" s="195" t="n"/>
      <c r="O577" s="195" t="n"/>
      <c r="P577" s="195" t="n"/>
      <c r="Q577" s="195" t="n"/>
      <c r="R577" s="195" t="n"/>
      <c r="S577" s="195" t="n"/>
      <c r="T577" s="195" t="n"/>
      <c r="U577" s="195" t="n"/>
      <c r="V577" s="195" t="n"/>
      <c r="W577" s="195" t="n"/>
      <c r="X577" s="195" t="n"/>
      <c r="Y577" s="195" t="n"/>
      <c r="Z577" s="195" t="n"/>
    </row>
    <row r="578" ht="12.75" customHeight="1" s="324">
      <c r="A578" s="195" t="n"/>
      <c r="B578" s="195" t="n"/>
      <c r="C578" s="195" t="n"/>
      <c r="D578" s="195" t="n"/>
      <c r="E578" s="195" t="n"/>
      <c r="F578" s="195" t="n"/>
      <c r="G578" s="195" t="n"/>
      <c r="H578" s="195" t="n"/>
      <c r="I578" s="195" t="n"/>
      <c r="J578" s="195" t="n"/>
      <c r="K578" s="195" t="n"/>
      <c r="L578" s="195" t="n"/>
      <c r="M578" s="195" t="n"/>
      <c r="N578" s="195" t="n"/>
      <c r="O578" s="195" t="n"/>
      <c r="P578" s="195" t="n"/>
      <c r="Q578" s="195" t="n"/>
      <c r="R578" s="195" t="n"/>
      <c r="S578" s="195" t="n"/>
      <c r="T578" s="195" t="n"/>
      <c r="U578" s="195" t="n"/>
      <c r="V578" s="195" t="n"/>
      <c r="W578" s="195" t="n"/>
      <c r="X578" s="195" t="n"/>
      <c r="Y578" s="195" t="n"/>
      <c r="Z578" s="195" t="n"/>
    </row>
    <row r="579" ht="12.75" customHeight="1" s="324">
      <c r="A579" s="195" t="n"/>
      <c r="B579" s="195" t="n"/>
      <c r="C579" s="195" t="n"/>
      <c r="D579" s="195" t="n"/>
      <c r="E579" s="195" t="n"/>
      <c r="F579" s="195" t="n"/>
      <c r="G579" s="195" t="n"/>
      <c r="H579" s="195" t="n"/>
      <c r="I579" s="195" t="n"/>
      <c r="J579" s="195" t="n"/>
      <c r="K579" s="195" t="n"/>
      <c r="L579" s="195" t="n"/>
      <c r="M579" s="195" t="n"/>
      <c r="N579" s="195" t="n"/>
      <c r="O579" s="195" t="n"/>
      <c r="P579" s="195" t="n"/>
      <c r="Q579" s="195" t="n"/>
      <c r="R579" s="195" t="n"/>
      <c r="S579" s="195" t="n"/>
      <c r="T579" s="195" t="n"/>
      <c r="U579" s="195" t="n"/>
      <c r="V579" s="195" t="n"/>
      <c r="W579" s="195" t="n"/>
      <c r="X579" s="195" t="n"/>
      <c r="Y579" s="195" t="n"/>
      <c r="Z579" s="195" t="n"/>
    </row>
    <row r="580" ht="12.75" customHeight="1" s="324">
      <c r="A580" s="195" t="n"/>
      <c r="B580" s="195" t="n"/>
      <c r="C580" s="195" t="n"/>
      <c r="D580" s="195" t="n"/>
      <c r="E580" s="195" t="n"/>
      <c r="F580" s="195" t="n"/>
      <c r="G580" s="195" t="n"/>
      <c r="H580" s="195" t="n"/>
      <c r="I580" s="195" t="n"/>
      <c r="J580" s="195" t="n"/>
      <c r="K580" s="195" t="n"/>
      <c r="L580" s="195" t="n"/>
      <c r="M580" s="195" t="n"/>
      <c r="N580" s="195" t="n"/>
      <c r="O580" s="195" t="n"/>
      <c r="P580" s="195" t="n"/>
      <c r="Q580" s="195" t="n"/>
      <c r="R580" s="195" t="n"/>
      <c r="S580" s="195" t="n"/>
      <c r="T580" s="195" t="n"/>
      <c r="U580" s="195" t="n"/>
      <c r="V580" s="195" t="n"/>
      <c r="W580" s="195" t="n"/>
      <c r="X580" s="195" t="n"/>
      <c r="Y580" s="195" t="n"/>
      <c r="Z580" s="195" t="n"/>
    </row>
    <row r="581" ht="12.75" customHeight="1" s="324">
      <c r="A581" s="195" t="n"/>
      <c r="B581" s="195" t="n"/>
      <c r="C581" s="195" t="n"/>
      <c r="D581" s="195" t="n"/>
      <c r="E581" s="195" t="n"/>
      <c r="F581" s="195" t="n"/>
      <c r="G581" s="195" t="n"/>
      <c r="H581" s="195" t="n"/>
      <c r="I581" s="195" t="n"/>
      <c r="J581" s="195" t="n"/>
      <c r="K581" s="195" t="n"/>
      <c r="L581" s="195" t="n"/>
      <c r="M581" s="195" t="n"/>
      <c r="N581" s="195" t="n"/>
      <c r="O581" s="195" t="n"/>
      <c r="P581" s="195" t="n"/>
      <c r="Q581" s="195" t="n"/>
      <c r="R581" s="195" t="n"/>
      <c r="S581" s="195" t="n"/>
      <c r="T581" s="195" t="n"/>
      <c r="U581" s="195" t="n"/>
      <c r="V581" s="195" t="n"/>
      <c r="W581" s="195" t="n"/>
      <c r="X581" s="195" t="n"/>
      <c r="Y581" s="195" t="n"/>
      <c r="Z581" s="195" t="n"/>
    </row>
    <row r="582" ht="12.75" customHeight="1" s="324">
      <c r="A582" s="195" t="n"/>
      <c r="B582" s="195" t="n"/>
      <c r="C582" s="195" t="n"/>
      <c r="D582" s="195" t="n"/>
      <c r="E582" s="195" t="n"/>
      <c r="F582" s="195" t="n"/>
      <c r="G582" s="195" t="n"/>
      <c r="H582" s="195" t="n"/>
      <c r="I582" s="195" t="n"/>
      <c r="J582" s="195" t="n"/>
      <c r="K582" s="195" t="n"/>
      <c r="L582" s="195" t="n"/>
      <c r="M582" s="195" t="n"/>
      <c r="N582" s="195" t="n"/>
      <c r="O582" s="195" t="n"/>
      <c r="P582" s="195" t="n"/>
      <c r="Q582" s="195" t="n"/>
      <c r="R582" s="195" t="n"/>
      <c r="S582" s="195" t="n"/>
      <c r="T582" s="195" t="n"/>
      <c r="U582" s="195" t="n"/>
      <c r="V582" s="195" t="n"/>
      <c r="W582" s="195" t="n"/>
      <c r="X582" s="195" t="n"/>
      <c r="Y582" s="195" t="n"/>
      <c r="Z582" s="195" t="n"/>
    </row>
    <row r="583" ht="12.75" customHeight="1" s="324">
      <c r="A583" s="195" t="n"/>
      <c r="B583" s="195" t="n"/>
      <c r="C583" s="195" t="n"/>
      <c r="D583" s="195" t="n"/>
      <c r="E583" s="195" t="n"/>
      <c r="F583" s="195" t="n"/>
      <c r="G583" s="195" t="n"/>
      <c r="H583" s="195" t="n"/>
      <c r="I583" s="195" t="n"/>
      <c r="J583" s="195" t="n"/>
      <c r="K583" s="195" t="n"/>
      <c r="L583" s="195" t="n"/>
      <c r="M583" s="195" t="n"/>
      <c r="N583" s="195" t="n"/>
      <c r="O583" s="195" t="n"/>
      <c r="P583" s="195" t="n"/>
      <c r="Q583" s="195" t="n"/>
      <c r="R583" s="195" t="n"/>
      <c r="S583" s="195" t="n"/>
      <c r="T583" s="195" t="n"/>
      <c r="U583" s="195" t="n"/>
      <c r="V583" s="195" t="n"/>
      <c r="W583" s="195" t="n"/>
      <c r="X583" s="195" t="n"/>
      <c r="Y583" s="195" t="n"/>
      <c r="Z583" s="195" t="n"/>
    </row>
    <row r="584" ht="12.75" customHeight="1" s="324">
      <c r="A584" s="195" t="n"/>
      <c r="B584" s="195" t="n"/>
      <c r="C584" s="195" t="n"/>
      <c r="D584" s="195" t="n"/>
      <c r="E584" s="195" t="n"/>
      <c r="F584" s="195" t="n"/>
      <c r="G584" s="195" t="n"/>
      <c r="H584" s="195" t="n"/>
      <c r="I584" s="195" t="n"/>
      <c r="J584" s="195" t="n"/>
      <c r="K584" s="195" t="n"/>
      <c r="L584" s="195" t="n"/>
      <c r="M584" s="195" t="n"/>
      <c r="N584" s="195" t="n"/>
      <c r="O584" s="195" t="n"/>
      <c r="P584" s="195" t="n"/>
      <c r="Q584" s="195" t="n"/>
      <c r="R584" s="195" t="n"/>
      <c r="S584" s="195" t="n"/>
      <c r="T584" s="195" t="n"/>
      <c r="U584" s="195" t="n"/>
      <c r="V584" s="195" t="n"/>
      <c r="W584" s="195" t="n"/>
      <c r="X584" s="195" t="n"/>
      <c r="Y584" s="195" t="n"/>
      <c r="Z584" s="195" t="n"/>
    </row>
    <row r="585" ht="12.75" customHeight="1" s="324">
      <c r="A585" s="195" t="n"/>
      <c r="B585" s="195" t="n"/>
      <c r="C585" s="195" t="n"/>
      <c r="D585" s="195" t="n"/>
      <c r="E585" s="195" t="n"/>
      <c r="F585" s="195" t="n"/>
      <c r="G585" s="195" t="n"/>
      <c r="H585" s="195" t="n"/>
      <c r="I585" s="195" t="n"/>
      <c r="J585" s="195" t="n"/>
      <c r="K585" s="195" t="n"/>
      <c r="L585" s="195" t="n"/>
      <c r="M585" s="195" t="n"/>
      <c r="N585" s="195" t="n"/>
      <c r="O585" s="195" t="n"/>
      <c r="P585" s="195" t="n"/>
      <c r="Q585" s="195" t="n"/>
      <c r="R585" s="195" t="n"/>
      <c r="S585" s="195" t="n"/>
      <c r="T585" s="195" t="n"/>
      <c r="U585" s="195" t="n"/>
      <c r="V585" s="195" t="n"/>
      <c r="W585" s="195" t="n"/>
      <c r="X585" s="195" t="n"/>
      <c r="Y585" s="195" t="n"/>
      <c r="Z585" s="195" t="n"/>
    </row>
    <row r="586" ht="12.75" customHeight="1" s="324">
      <c r="A586" s="195" t="n"/>
      <c r="B586" s="195" t="n"/>
      <c r="C586" s="195" t="n"/>
      <c r="D586" s="195" t="n"/>
      <c r="E586" s="195" t="n"/>
      <c r="F586" s="195" t="n"/>
      <c r="G586" s="195" t="n"/>
      <c r="H586" s="195" t="n"/>
      <c r="I586" s="195" t="n"/>
      <c r="J586" s="195" t="n"/>
      <c r="K586" s="195" t="n"/>
      <c r="L586" s="195" t="n"/>
      <c r="M586" s="195" t="n"/>
      <c r="N586" s="195" t="n"/>
      <c r="O586" s="195" t="n"/>
      <c r="P586" s="195" t="n"/>
      <c r="Q586" s="195" t="n"/>
      <c r="R586" s="195" t="n"/>
      <c r="S586" s="195" t="n"/>
      <c r="T586" s="195" t="n"/>
      <c r="U586" s="195" t="n"/>
      <c r="V586" s="195" t="n"/>
      <c r="W586" s="195" t="n"/>
      <c r="X586" s="195" t="n"/>
      <c r="Y586" s="195" t="n"/>
      <c r="Z586" s="195" t="n"/>
    </row>
    <row r="587" ht="12.75" customHeight="1" s="324">
      <c r="A587" s="195" t="n"/>
      <c r="B587" s="195" t="n"/>
      <c r="C587" s="195" t="n"/>
      <c r="D587" s="195" t="n"/>
      <c r="E587" s="195" t="n"/>
      <c r="F587" s="195" t="n"/>
      <c r="G587" s="195" t="n"/>
      <c r="H587" s="195" t="n"/>
      <c r="I587" s="195" t="n"/>
      <c r="J587" s="195" t="n"/>
      <c r="K587" s="195" t="n"/>
      <c r="L587" s="195" t="n"/>
      <c r="M587" s="195" t="n"/>
      <c r="N587" s="195" t="n"/>
      <c r="O587" s="195" t="n"/>
      <c r="P587" s="195" t="n"/>
      <c r="Q587" s="195" t="n"/>
      <c r="R587" s="195" t="n"/>
      <c r="S587" s="195" t="n"/>
      <c r="T587" s="195" t="n"/>
      <c r="U587" s="195" t="n"/>
      <c r="V587" s="195" t="n"/>
      <c r="W587" s="195" t="n"/>
      <c r="X587" s="195" t="n"/>
      <c r="Y587" s="195" t="n"/>
      <c r="Z587" s="195" t="n"/>
    </row>
    <row r="588" ht="12.75" customHeight="1" s="324">
      <c r="A588" s="195" t="n"/>
      <c r="B588" s="195" t="n"/>
      <c r="C588" s="195" t="n"/>
      <c r="D588" s="195" t="n"/>
      <c r="E588" s="195" t="n"/>
      <c r="F588" s="195" t="n"/>
      <c r="G588" s="195" t="n"/>
      <c r="H588" s="195" t="n"/>
      <c r="I588" s="195" t="n"/>
      <c r="J588" s="195" t="n"/>
      <c r="K588" s="195" t="n"/>
      <c r="L588" s="195" t="n"/>
      <c r="M588" s="195" t="n"/>
      <c r="N588" s="195" t="n"/>
      <c r="O588" s="195" t="n"/>
      <c r="P588" s="195" t="n"/>
      <c r="Q588" s="195" t="n"/>
      <c r="R588" s="195" t="n"/>
      <c r="S588" s="195" t="n"/>
      <c r="T588" s="195" t="n"/>
      <c r="U588" s="195" t="n"/>
      <c r="V588" s="195" t="n"/>
      <c r="W588" s="195" t="n"/>
      <c r="X588" s="195" t="n"/>
      <c r="Y588" s="195" t="n"/>
      <c r="Z588" s="195" t="n"/>
    </row>
    <row r="589" ht="12.75" customHeight="1" s="324">
      <c r="A589" s="195" t="n"/>
      <c r="B589" s="195" t="n"/>
      <c r="C589" s="195" t="n"/>
      <c r="D589" s="195" t="n"/>
      <c r="E589" s="195" t="n"/>
      <c r="F589" s="195" t="n"/>
      <c r="G589" s="195" t="n"/>
      <c r="H589" s="195" t="n"/>
      <c r="I589" s="195" t="n"/>
      <c r="J589" s="195" t="n"/>
      <c r="K589" s="195" t="n"/>
      <c r="L589" s="195" t="n"/>
      <c r="M589" s="195" t="n"/>
      <c r="N589" s="195" t="n"/>
      <c r="O589" s="195" t="n"/>
      <c r="P589" s="195" t="n"/>
      <c r="Q589" s="195" t="n"/>
      <c r="R589" s="195" t="n"/>
      <c r="S589" s="195" t="n"/>
      <c r="T589" s="195" t="n"/>
      <c r="U589" s="195" t="n"/>
      <c r="V589" s="195" t="n"/>
      <c r="W589" s="195" t="n"/>
      <c r="X589" s="195" t="n"/>
      <c r="Y589" s="195" t="n"/>
      <c r="Z589" s="195" t="n"/>
    </row>
    <row r="590" ht="12.75" customHeight="1" s="324">
      <c r="A590" s="195" t="n"/>
      <c r="B590" s="195" t="n"/>
      <c r="C590" s="195" t="n"/>
      <c r="D590" s="195" t="n"/>
      <c r="E590" s="195" t="n"/>
      <c r="F590" s="195" t="n"/>
      <c r="G590" s="195" t="n"/>
      <c r="H590" s="195" t="n"/>
      <c r="I590" s="195" t="n"/>
      <c r="J590" s="195" t="n"/>
      <c r="K590" s="195" t="n"/>
      <c r="L590" s="195" t="n"/>
      <c r="M590" s="195" t="n"/>
      <c r="N590" s="195" t="n"/>
      <c r="O590" s="195" t="n"/>
      <c r="P590" s="195" t="n"/>
      <c r="Q590" s="195" t="n"/>
      <c r="R590" s="195" t="n"/>
      <c r="S590" s="195" t="n"/>
      <c r="T590" s="195" t="n"/>
      <c r="U590" s="195" t="n"/>
      <c r="V590" s="195" t="n"/>
      <c r="W590" s="195" t="n"/>
      <c r="X590" s="195" t="n"/>
      <c r="Y590" s="195" t="n"/>
      <c r="Z590" s="195" t="n"/>
    </row>
    <row r="591" ht="12.75" customHeight="1" s="324">
      <c r="A591" s="195" t="n"/>
      <c r="B591" s="195" t="n"/>
      <c r="C591" s="195" t="n"/>
      <c r="D591" s="195" t="n"/>
      <c r="E591" s="195" t="n"/>
      <c r="F591" s="195" t="n"/>
      <c r="G591" s="195" t="n"/>
      <c r="H591" s="195" t="n"/>
      <c r="I591" s="195" t="n"/>
      <c r="J591" s="195" t="n"/>
      <c r="K591" s="195" t="n"/>
      <c r="L591" s="195" t="n"/>
      <c r="M591" s="195" t="n"/>
      <c r="N591" s="195" t="n"/>
      <c r="O591" s="195" t="n"/>
      <c r="P591" s="195" t="n"/>
      <c r="Q591" s="195" t="n"/>
      <c r="R591" s="195" t="n"/>
      <c r="S591" s="195" t="n"/>
      <c r="T591" s="195" t="n"/>
      <c r="U591" s="195" t="n"/>
      <c r="V591" s="195" t="n"/>
      <c r="W591" s="195" t="n"/>
      <c r="X591" s="195" t="n"/>
      <c r="Y591" s="195" t="n"/>
      <c r="Z591" s="195" t="n"/>
    </row>
    <row r="592" ht="12.75" customHeight="1" s="324">
      <c r="A592" s="195" t="n"/>
      <c r="B592" s="195" t="n"/>
      <c r="C592" s="195" t="n"/>
      <c r="D592" s="195" t="n"/>
      <c r="E592" s="195" t="n"/>
      <c r="F592" s="195" t="n"/>
      <c r="G592" s="195" t="n"/>
      <c r="H592" s="195" t="n"/>
      <c r="I592" s="195" t="n"/>
      <c r="J592" s="195" t="n"/>
      <c r="K592" s="195" t="n"/>
      <c r="L592" s="195" t="n"/>
      <c r="M592" s="195" t="n"/>
      <c r="N592" s="195" t="n"/>
      <c r="O592" s="195" t="n"/>
      <c r="P592" s="195" t="n"/>
      <c r="Q592" s="195" t="n"/>
      <c r="R592" s="195" t="n"/>
      <c r="S592" s="195" t="n"/>
      <c r="T592" s="195" t="n"/>
      <c r="U592" s="195" t="n"/>
      <c r="V592" s="195" t="n"/>
      <c r="W592" s="195" t="n"/>
      <c r="X592" s="195" t="n"/>
      <c r="Y592" s="195" t="n"/>
      <c r="Z592" s="195" t="n"/>
    </row>
    <row r="593" ht="12.75" customHeight="1" s="324">
      <c r="A593" s="195" t="n"/>
      <c r="B593" s="195" t="n"/>
      <c r="C593" s="195" t="n"/>
      <c r="D593" s="195" t="n"/>
      <c r="E593" s="195" t="n"/>
      <c r="F593" s="195" t="n"/>
      <c r="G593" s="195" t="n"/>
      <c r="H593" s="195" t="n"/>
      <c r="I593" s="195" t="n"/>
      <c r="J593" s="195" t="n"/>
      <c r="K593" s="195" t="n"/>
      <c r="L593" s="195" t="n"/>
      <c r="M593" s="195" t="n"/>
      <c r="N593" s="195" t="n"/>
      <c r="O593" s="195" t="n"/>
      <c r="P593" s="195" t="n"/>
      <c r="Q593" s="195" t="n"/>
      <c r="R593" s="195" t="n"/>
      <c r="S593" s="195" t="n"/>
      <c r="T593" s="195" t="n"/>
      <c r="U593" s="195" t="n"/>
      <c r="V593" s="195" t="n"/>
      <c r="W593" s="195" t="n"/>
      <c r="X593" s="195" t="n"/>
      <c r="Y593" s="195" t="n"/>
      <c r="Z593" s="195" t="n"/>
    </row>
    <row r="594" ht="12.75" customHeight="1" s="324">
      <c r="A594" s="195" t="n"/>
      <c r="B594" s="195" t="n"/>
      <c r="C594" s="195" t="n"/>
      <c r="D594" s="195" t="n"/>
      <c r="E594" s="195" t="n"/>
      <c r="F594" s="195" t="n"/>
      <c r="G594" s="195" t="n"/>
      <c r="H594" s="195" t="n"/>
      <c r="I594" s="195" t="n"/>
      <c r="J594" s="195" t="n"/>
      <c r="K594" s="195" t="n"/>
      <c r="L594" s="195" t="n"/>
      <c r="M594" s="195" t="n"/>
      <c r="N594" s="195" t="n"/>
      <c r="O594" s="195" t="n"/>
      <c r="P594" s="195" t="n"/>
      <c r="Q594" s="195" t="n"/>
      <c r="R594" s="195" t="n"/>
      <c r="S594" s="195" t="n"/>
      <c r="T594" s="195" t="n"/>
      <c r="U594" s="195" t="n"/>
      <c r="V594" s="195" t="n"/>
      <c r="W594" s="195" t="n"/>
      <c r="X594" s="195" t="n"/>
      <c r="Y594" s="195" t="n"/>
      <c r="Z594" s="195" t="n"/>
    </row>
    <row r="595" ht="12.75" customHeight="1" s="324">
      <c r="A595" s="195" t="n"/>
      <c r="B595" s="195" t="n"/>
      <c r="C595" s="195" t="n"/>
      <c r="D595" s="195" t="n"/>
      <c r="E595" s="195" t="n"/>
      <c r="F595" s="195" t="n"/>
      <c r="G595" s="195" t="n"/>
      <c r="H595" s="195" t="n"/>
      <c r="I595" s="195" t="n"/>
      <c r="J595" s="195" t="n"/>
      <c r="K595" s="195" t="n"/>
      <c r="L595" s="195" t="n"/>
      <c r="M595" s="195" t="n"/>
      <c r="N595" s="195" t="n"/>
      <c r="O595" s="195" t="n"/>
      <c r="P595" s="195" t="n"/>
      <c r="Q595" s="195" t="n"/>
      <c r="R595" s="195" t="n"/>
      <c r="S595" s="195" t="n"/>
      <c r="T595" s="195" t="n"/>
      <c r="U595" s="195" t="n"/>
      <c r="V595" s="195" t="n"/>
      <c r="W595" s="195" t="n"/>
      <c r="X595" s="195" t="n"/>
      <c r="Y595" s="195" t="n"/>
      <c r="Z595" s="195" t="n"/>
    </row>
    <row r="596" ht="12.75" customHeight="1" s="324">
      <c r="A596" s="195" t="n"/>
      <c r="B596" s="195" t="n"/>
      <c r="C596" s="195" t="n"/>
      <c r="D596" s="195" t="n"/>
      <c r="E596" s="195" t="n"/>
      <c r="F596" s="195" t="n"/>
      <c r="G596" s="195" t="n"/>
      <c r="H596" s="195" t="n"/>
      <c r="I596" s="195" t="n"/>
      <c r="J596" s="195" t="n"/>
      <c r="K596" s="195" t="n"/>
      <c r="L596" s="195" t="n"/>
      <c r="M596" s="195" t="n"/>
      <c r="N596" s="195" t="n"/>
      <c r="O596" s="195" t="n"/>
      <c r="P596" s="195" t="n"/>
      <c r="Q596" s="195" t="n"/>
      <c r="R596" s="195" t="n"/>
      <c r="S596" s="195" t="n"/>
      <c r="T596" s="195" t="n"/>
      <c r="U596" s="195" t="n"/>
      <c r="V596" s="195" t="n"/>
      <c r="W596" s="195" t="n"/>
      <c r="X596" s="195" t="n"/>
      <c r="Y596" s="195" t="n"/>
      <c r="Z596" s="195" t="n"/>
    </row>
    <row r="597" ht="12.75" customHeight="1" s="324">
      <c r="A597" s="195" t="n"/>
      <c r="B597" s="195" t="n"/>
      <c r="C597" s="195" t="n"/>
      <c r="D597" s="195" t="n"/>
      <c r="E597" s="195" t="n"/>
      <c r="F597" s="195" t="n"/>
      <c r="G597" s="195" t="n"/>
      <c r="H597" s="195" t="n"/>
      <c r="I597" s="195" t="n"/>
      <c r="J597" s="195" t="n"/>
      <c r="K597" s="195" t="n"/>
      <c r="L597" s="195" t="n"/>
      <c r="M597" s="195" t="n"/>
      <c r="N597" s="195" t="n"/>
      <c r="O597" s="195" t="n"/>
      <c r="P597" s="195" t="n"/>
      <c r="Q597" s="195" t="n"/>
      <c r="R597" s="195" t="n"/>
      <c r="S597" s="195" t="n"/>
      <c r="T597" s="195" t="n"/>
      <c r="U597" s="195" t="n"/>
      <c r="V597" s="195" t="n"/>
      <c r="W597" s="195" t="n"/>
      <c r="X597" s="195" t="n"/>
      <c r="Y597" s="195" t="n"/>
      <c r="Z597" s="195" t="n"/>
    </row>
    <row r="598" ht="12.75" customHeight="1" s="324">
      <c r="A598" s="195" t="n"/>
      <c r="B598" s="195" t="n"/>
      <c r="C598" s="195" t="n"/>
      <c r="D598" s="195" t="n"/>
      <c r="E598" s="195" t="n"/>
      <c r="F598" s="195" t="n"/>
      <c r="G598" s="195" t="n"/>
      <c r="H598" s="195" t="n"/>
      <c r="I598" s="195" t="n"/>
      <c r="J598" s="195" t="n"/>
      <c r="K598" s="195" t="n"/>
      <c r="L598" s="195" t="n"/>
      <c r="M598" s="195" t="n"/>
      <c r="N598" s="195" t="n"/>
      <c r="O598" s="195" t="n"/>
      <c r="P598" s="195" t="n"/>
      <c r="Q598" s="195" t="n"/>
      <c r="R598" s="195" t="n"/>
      <c r="S598" s="195" t="n"/>
      <c r="T598" s="195" t="n"/>
      <c r="U598" s="195" t="n"/>
      <c r="V598" s="195" t="n"/>
      <c r="W598" s="195" t="n"/>
      <c r="X598" s="195" t="n"/>
      <c r="Y598" s="195" t="n"/>
      <c r="Z598" s="195" t="n"/>
    </row>
    <row r="599" ht="12.75" customHeight="1" s="324">
      <c r="A599" s="195" t="n"/>
      <c r="B599" s="195" t="n"/>
      <c r="C599" s="195" t="n"/>
      <c r="D599" s="195" t="n"/>
      <c r="E599" s="195" t="n"/>
      <c r="F599" s="195" t="n"/>
      <c r="G599" s="195" t="n"/>
      <c r="H599" s="195" t="n"/>
      <c r="I599" s="195" t="n"/>
      <c r="J599" s="195" t="n"/>
      <c r="K599" s="195" t="n"/>
      <c r="L599" s="195" t="n"/>
      <c r="M599" s="195" t="n"/>
      <c r="N599" s="195" t="n"/>
      <c r="O599" s="195" t="n"/>
      <c r="P599" s="195" t="n"/>
      <c r="Q599" s="195" t="n"/>
      <c r="R599" s="195" t="n"/>
      <c r="S599" s="195" t="n"/>
      <c r="T599" s="195" t="n"/>
      <c r="U599" s="195" t="n"/>
      <c r="V599" s="195" t="n"/>
      <c r="W599" s="195" t="n"/>
      <c r="X599" s="195" t="n"/>
      <c r="Y599" s="195" t="n"/>
      <c r="Z599" s="195" t="n"/>
    </row>
    <row r="600" ht="12.75" customHeight="1" s="324">
      <c r="A600" s="195" t="n"/>
      <c r="B600" s="195" t="n"/>
      <c r="C600" s="195" t="n"/>
      <c r="D600" s="195" t="n"/>
      <c r="E600" s="195" t="n"/>
      <c r="F600" s="195" t="n"/>
      <c r="G600" s="195" t="n"/>
      <c r="H600" s="195" t="n"/>
      <c r="I600" s="195" t="n"/>
      <c r="J600" s="195" t="n"/>
      <c r="K600" s="195" t="n"/>
      <c r="L600" s="195" t="n"/>
      <c r="M600" s="195" t="n"/>
      <c r="N600" s="195" t="n"/>
      <c r="O600" s="195" t="n"/>
      <c r="P600" s="195" t="n"/>
      <c r="Q600" s="195" t="n"/>
      <c r="R600" s="195" t="n"/>
      <c r="S600" s="195" t="n"/>
      <c r="T600" s="195" t="n"/>
      <c r="U600" s="195" t="n"/>
      <c r="V600" s="195" t="n"/>
      <c r="W600" s="195" t="n"/>
      <c r="X600" s="195" t="n"/>
      <c r="Y600" s="195" t="n"/>
      <c r="Z600" s="195" t="n"/>
    </row>
    <row r="601" ht="12.75" customHeight="1" s="324">
      <c r="A601" s="195" t="n"/>
      <c r="B601" s="195" t="n"/>
      <c r="C601" s="195" t="n"/>
      <c r="D601" s="195" t="n"/>
      <c r="E601" s="195" t="n"/>
      <c r="F601" s="195" t="n"/>
      <c r="G601" s="195" t="n"/>
      <c r="H601" s="195" t="n"/>
      <c r="I601" s="195" t="n"/>
      <c r="J601" s="195" t="n"/>
      <c r="K601" s="195" t="n"/>
      <c r="L601" s="195" t="n"/>
      <c r="M601" s="195" t="n"/>
      <c r="N601" s="195" t="n"/>
      <c r="O601" s="195" t="n"/>
      <c r="P601" s="195" t="n"/>
      <c r="Q601" s="195" t="n"/>
      <c r="R601" s="195" t="n"/>
      <c r="S601" s="195" t="n"/>
      <c r="T601" s="195" t="n"/>
      <c r="U601" s="195" t="n"/>
      <c r="V601" s="195" t="n"/>
      <c r="W601" s="195" t="n"/>
      <c r="X601" s="195" t="n"/>
      <c r="Y601" s="195" t="n"/>
      <c r="Z601" s="195" t="n"/>
    </row>
    <row r="602" ht="12.75" customHeight="1" s="324">
      <c r="A602" s="195" t="n"/>
      <c r="B602" s="195" t="n"/>
      <c r="C602" s="195" t="n"/>
      <c r="D602" s="195" t="n"/>
      <c r="E602" s="195" t="n"/>
      <c r="F602" s="195" t="n"/>
      <c r="G602" s="195" t="n"/>
      <c r="H602" s="195" t="n"/>
      <c r="I602" s="195" t="n"/>
      <c r="J602" s="195" t="n"/>
      <c r="K602" s="195" t="n"/>
      <c r="L602" s="195" t="n"/>
      <c r="M602" s="195" t="n"/>
      <c r="N602" s="195" t="n"/>
      <c r="O602" s="195" t="n"/>
      <c r="P602" s="195" t="n"/>
      <c r="Q602" s="195" t="n"/>
      <c r="R602" s="195" t="n"/>
      <c r="S602" s="195" t="n"/>
      <c r="T602" s="195" t="n"/>
      <c r="U602" s="195" t="n"/>
      <c r="V602" s="195" t="n"/>
      <c r="W602" s="195" t="n"/>
      <c r="X602" s="195" t="n"/>
      <c r="Y602" s="195" t="n"/>
      <c r="Z602" s="195" t="n"/>
    </row>
    <row r="603" ht="12.75" customHeight="1" s="324">
      <c r="A603" s="195" t="n"/>
      <c r="B603" s="195" t="n"/>
      <c r="C603" s="195" t="n"/>
      <c r="D603" s="195" t="n"/>
      <c r="E603" s="195" t="n"/>
      <c r="F603" s="195" t="n"/>
      <c r="G603" s="195" t="n"/>
      <c r="H603" s="195" t="n"/>
      <c r="I603" s="195" t="n"/>
      <c r="J603" s="195" t="n"/>
      <c r="K603" s="195" t="n"/>
      <c r="L603" s="195" t="n"/>
      <c r="M603" s="195" t="n"/>
      <c r="N603" s="195" t="n"/>
      <c r="O603" s="195" t="n"/>
      <c r="P603" s="195" t="n"/>
      <c r="Q603" s="195" t="n"/>
      <c r="R603" s="195" t="n"/>
      <c r="S603" s="195" t="n"/>
      <c r="T603" s="195" t="n"/>
      <c r="U603" s="195" t="n"/>
      <c r="V603" s="195" t="n"/>
      <c r="W603" s="195" t="n"/>
      <c r="X603" s="195" t="n"/>
      <c r="Y603" s="195" t="n"/>
      <c r="Z603" s="195" t="n"/>
    </row>
    <row r="604" ht="12.75" customHeight="1" s="324">
      <c r="A604" s="195" t="n"/>
      <c r="B604" s="195" t="n"/>
      <c r="C604" s="195" t="n"/>
      <c r="D604" s="195" t="n"/>
      <c r="E604" s="195" t="n"/>
      <c r="F604" s="195" t="n"/>
      <c r="G604" s="195" t="n"/>
      <c r="H604" s="195" t="n"/>
      <c r="I604" s="195" t="n"/>
      <c r="J604" s="195" t="n"/>
      <c r="K604" s="195" t="n"/>
      <c r="L604" s="195" t="n"/>
      <c r="M604" s="195" t="n"/>
      <c r="N604" s="195" t="n"/>
      <c r="O604" s="195" t="n"/>
      <c r="P604" s="195" t="n"/>
      <c r="Q604" s="195" t="n"/>
      <c r="R604" s="195" t="n"/>
      <c r="S604" s="195" t="n"/>
      <c r="T604" s="195" t="n"/>
      <c r="U604" s="195" t="n"/>
      <c r="V604" s="195" t="n"/>
      <c r="W604" s="195" t="n"/>
      <c r="X604" s="195" t="n"/>
      <c r="Y604" s="195" t="n"/>
      <c r="Z604" s="195" t="n"/>
    </row>
    <row r="605" ht="12.75" customHeight="1" s="324">
      <c r="A605" s="195" t="n"/>
      <c r="B605" s="195" t="n"/>
      <c r="C605" s="195" t="n"/>
      <c r="D605" s="195" t="n"/>
      <c r="E605" s="195" t="n"/>
      <c r="F605" s="195" t="n"/>
      <c r="G605" s="195" t="n"/>
      <c r="H605" s="195" t="n"/>
      <c r="I605" s="195" t="n"/>
      <c r="J605" s="195" t="n"/>
      <c r="K605" s="195" t="n"/>
      <c r="L605" s="195" t="n"/>
      <c r="M605" s="195" t="n"/>
      <c r="N605" s="195" t="n"/>
      <c r="O605" s="195" t="n"/>
      <c r="P605" s="195" t="n"/>
      <c r="Q605" s="195" t="n"/>
      <c r="R605" s="195" t="n"/>
      <c r="S605" s="195" t="n"/>
      <c r="T605" s="195" t="n"/>
      <c r="U605" s="195" t="n"/>
      <c r="V605" s="195" t="n"/>
      <c r="W605" s="195" t="n"/>
      <c r="X605" s="195" t="n"/>
      <c r="Y605" s="195" t="n"/>
      <c r="Z605" s="195" t="n"/>
    </row>
    <row r="606" ht="12.75" customHeight="1" s="324">
      <c r="A606" s="195" t="n"/>
      <c r="B606" s="195" t="n"/>
      <c r="C606" s="195" t="n"/>
      <c r="D606" s="195" t="n"/>
      <c r="E606" s="195" t="n"/>
      <c r="F606" s="195" t="n"/>
      <c r="G606" s="195" t="n"/>
      <c r="H606" s="195" t="n"/>
      <c r="I606" s="195" t="n"/>
      <c r="J606" s="195" t="n"/>
      <c r="K606" s="195" t="n"/>
      <c r="L606" s="195" t="n"/>
      <c r="M606" s="195" t="n"/>
      <c r="N606" s="195" t="n"/>
      <c r="O606" s="195" t="n"/>
      <c r="P606" s="195" t="n"/>
      <c r="Q606" s="195" t="n"/>
      <c r="R606" s="195" t="n"/>
      <c r="S606" s="195" t="n"/>
      <c r="T606" s="195" t="n"/>
      <c r="U606" s="195" t="n"/>
      <c r="V606" s="195" t="n"/>
      <c r="W606" s="195" t="n"/>
      <c r="X606" s="195" t="n"/>
      <c r="Y606" s="195" t="n"/>
      <c r="Z606" s="195" t="n"/>
    </row>
    <row r="607" ht="12.75" customHeight="1" s="324">
      <c r="A607" s="195" t="n"/>
      <c r="B607" s="195" t="n"/>
      <c r="C607" s="195" t="n"/>
      <c r="D607" s="195" t="n"/>
      <c r="E607" s="195" t="n"/>
      <c r="F607" s="195" t="n"/>
      <c r="G607" s="195" t="n"/>
      <c r="H607" s="195" t="n"/>
      <c r="I607" s="195" t="n"/>
      <c r="J607" s="195" t="n"/>
      <c r="K607" s="195" t="n"/>
      <c r="L607" s="195" t="n"/>
      <c r="M607" s="195" t="n"/>
      <c r="N607" s="195" t="n"/>
      <c r="O607" s="195" t="n"/>
      <c r="P607" s="195" t="n"/>
      <c r="Q607" s="195" t="n"/>
      <c r="R607" s="195" t="n"/>
      <c r="S607" s="195" t="n"/>
      <c r="T607" s="195" t="n"/>
      <c r="U607" s="195" t="n"/>
      <c r="V607" s="195" t="n"/>
      <c r="W607" s="195" t="n"/>
      <c r="X607" s="195" t="n"/>
      <c r="Y607" s="195" t="n"/>
      <c r="Z607" s="195" t="n"/>
    </row>
    <row r="608" ht="12.75" customHeight="1" s="324">
      <c r="A608" s="195" t="n"/>
      <c r="B608" s="195" t="n"/>
      <c r="C608" s="195" t="n"/>
      <c r="D608" s="195" t="n"/>
      <c r="E608" s="195" t="n"/>
      <c r="F608" s="195" t="n"/>
      <c r="G608" s="195" t="n"/>
      <c r="H608" s="195" t="n"/>
      <c r="I608" s="195" t="n"/>
      <c r="J608" s="195" t="n"/>
      <c r="K608" s="195" t="n"/>
      <c r="L608" s="195" t="n"/>
      <c r="M608" s="195" t="n"/>
      <c r="N608" s="195" t="n"/>
      <c r="O608" s="195" t="n"/>
      <c r="P608" s="195" t="n"/>
      <c r="Q608" s="195" t="n"/>
      <c r="R608" s="195" t="n"/>
      <c r="S608" s="195" t="n"/>
      <c r="T608" s="195" t="n"/>
      <c r="U608" s="195" t="n"/>
      <c r="V608" s="195" t="n"/>
      <c r="W608" s="195" t="n"/>
      <c r="X608" s="195" t="n"/>
      <c r="Y608" s="195" t="n"/>
      <c r="Z608" s="195" t="n"/>
    </row>
    <row r="609" ht="12.75" customHeight="1" s="324">
      <c r="A609" s="195" t="n"/>
      <c r="B609" s="195" t="n"/>
      <c r="C609" s="195" t="n"/>
      <c r="D609" s="195" t="n"/>
      <c r="E609" s="195" t="n"/>
      <c r="F609" s="195" t="n"/>
      <c r="G609" s="195" t="n"/>
      <c r="H609" s="195" t="n"/>
      <c r="I609" s="195" t="n"/>
      <c r="J609" s="195" t="n"/>
      <c r="K609" s="195" t="n"/>
      <c r="L609" s="195" t="n"/>
      <c r="M609" s="195" t="n"/>
      <c r="N609" s="195" t="n"/>
      <c r="O609" s="195" t="n"/>
      <c r="P609" s="195" t="n"/>
      <c r="Q609" s="195" t="n"/>
      <c r="R609" s="195" t="n"/>
      <c r="S609" s="195" t="n"/>
      <c r="T609" s="195" t="n"/>
      <c r="U609" s="195" t="n"/>
      <c r="V609" s="195" t="n"/>
      <c r="W609" s="195" t="n"/>
      <c r="X609" s="195" t="n"/>
      <c r="Y609" s="195" t="n"/>
      <c r="Z609" s="195" t="n"/>
    </row>
    <row r="610" ht="12.75" customHeight="1" s="324">
      <c r="A610" s="195" t="n"/>
      <c r="B610" s="195" t="n"/>
      <c r="C610" s="195" t="n"/>
      <c r="D610" s="195" t="n"/>
      <c r="E610" s="195" t="n"/>
      <c r="F610" s="195" t="n"/>
      <c r="G610" s="195" t="n"/>
      <c r="H610" s="195" t="n"/>
      <c r="I610" s="195" t="n"/>
      <c r="J610" s="195" t="n"/>
      <c r="K610" s="195" t="n"/>
      <c r="L610" s="195" t="n"/>
      <c r="M610" s="195" t="n"/>
      <c r="N610" s="195" t="n"/>
      <c r="O610" s="195" t="n"/>
      <c r="P610" s="195" t="n"/>
      <c r="Q610" s="195" t="n"/>
      <c r="R610" s="195" t="n"/>
      <c r="S610" s="195" t="n"/>
      <c r="T610" s="195" t="n"/>
      <c r="U610" s="195" t="n"/>
      <c r="V610" s="195" t="n"/>
      <c r="W610" s="195" t="n"/>
      <c r="X610" s="195" t="n"/>
      <c r="Y610" s="195" t="n"/>
      <c r="Z610" s="195" t="n"/>
    </row>
    <row r="611" ht="12.75" customHeight="1" s="324">
      <c r="A611" s="195" t="n"/>
      <c r="B611" s="195" t="n"/>
      <c r="C611" s="195" t="n"/>
      <c r="D611" s="195" t="n"/>
      <c r="E611" s="195" t="n"/>
      <c r="F611" s="195" t="n"/>
      <c r="G611" s="195" t="n"/>
      <c r="H611" s="195" t="n"/>
      <c r="I611" s="195" t="n"/>
      <c r="J611" s="195" t="n"/>
      <c r="K611" s="195" t="n"/>
      <c r="L611" s="195" t="n"/>
      <c r="M611" s="195" t="n"/>
      <c r="N611" s="195" t="n"/>
      <c r="O611" s="195" t="n"/>
      <c r="P611" s="195" t="n"/>
      <c r="Q611" s="195" t="n"/>
      <c r="R611" s="195" t="n"/>
      <c r="S611" s="195" t="n"/>
      <c r="T611" s="195" t="n"/>
      <c r="U611" s="195" t="n"/>
      <c r="V611" s="195" t="n"/>
      <c r="W611" s="195" t="n"/>
      <c r="X611" s="195" t="n"/>
      <c r="Y611" s="195" t="n"/>
      <c r="Z611" s="195" t="n"/>
    </row>
    <row r="612" ht="12.75" customHeight="1" s="324">
      <c r="A612" s="195" t="n"/>
      <c r="B612" s="195" t="n"/>
      <c r="C612" s="195" t="n"/>
      <c r="D612" s="195" t="n"/>
      <c r="E612" s="195" t="n"/>
      <c r="F612" s="195" t="n"/>
      <c r="G612" s="195" t="n"/>
      <c r="H612" s="195" t="n"/>
      <c r="I612" s="195" t="n"/>
      <c r="J612" s="195" t="n"/>
      <c r="K612" s="195" t="n"/>
      <c r="L612" s="195" t="n"/>
      <c r="M612" s="195" t="n"/>
      <c r="N612" s="195" t="n"/>
      <c r="O612" s="195" t="n"/>
      <c r="P612" s="195" t="n"/>
      <c r="Q612" s="195" t="n"/>
      <c r="R612" s="195" t="n"/>
      <c r="S612" s="195" t="n"/>
      <c r="T612" s="195" t="n"/>
      <c r="U612" s="195" t="n"/>
      <c r="V612" s="195" t="n"/>
      <c r="W612" s="195" t="n"/>
      <c r="X612" s="195" t="n"/>
      <c r="Y612" s="195" t="n"/>
      <c r="Z612" s="195" t="n"/>
    </row>
    <row r="613" ht="12.75" customHeight="1" s="324">
      <c r="A613" s="195" t="n"/>
      <c r="B613" s="195" t="n"/>
      <c r="C613" s="195" t="n"/>
      <c r="D613" s="195" t="n"/>
      <c r="E613" s="195" t="n"/>
      <c r="F613" s="195" t="n"/>
      <c r="G613" s="195" t="n"/>
      <c r="H613" s="195" t="n"/>
      <c r="I613" s="195" t="n"/>
      <c r="J613" s="195" t="n"/>
      <c r="K613" s="195" t="n"/>
      <c r="L613" s="195" t="n"/>
      <c r="M613" s="195" t="n"/>
      <c r="N613" s="195" t="n"/>
      <c r="O613" s="195" t="n"/>
      <c r="P613" s="195" t="n"/>
      <c r="Q613" s="195" t="n"/>
      <c r="R613" s="195" t="n"/>
      <c r="S613" s="195" t="n"/>
      <c r="T613" s="195" t="n"/>
      <c r="U613" s="195" t="n"/>
      <c r="V613" s="195" t="n"/>
      <c r="W613" s="195" t="n"/>
      <c r="X613" s="195" t="n"/>
      <c r="Y613" s="195" t="n"/>
      <c r="Z613" s="195" t="n"/>
    </row>
    <row r="614" ht="12.75" customHeight="1" s="324">
      <c r="A614" s="195" t="n"/>
      <c r="B614" s="195" t="n"/>
      <c r="C614" s="195" t="n"/>
      <c r="D614" s="195" t="n"/>
      <c r="E614" s="195" t="n"/>
      <c r="F614" s="195" t="n"/>
      <c r="G614" s="195" t="n"/>
      <c r="H614" s="195" t="n"/>
      <c r="I614" s="195" t="n"/>
      <c r="J614" s="195" t="n"/>
      <c r="K614" s="195" t="n"/>
      <c r="L614" s="195" t="n"/>
      <c r="M614" s="195" t="n"/>
      <c r="N614" s="195" t="n"/>
      <c r="O614" s="195" t="n"/>
      <c r="P614" s="195" t="n"/>
      <c r="Q614" s="195" t="n"/>
      <c r="R614" s="195" t="n"/>
      <c r="S614" s="195" t="n"/>
      <c r="T614" s="195" t="n"/>
      <c r="U614" s="195" t="n"/>
      <c r="V614" s="195" t="n"/>
      <c r="W614" s="195" t="n"/>
      <c r="X614" s="195" t="n"/>
      <c r="Y614" s="195" t="n"/>
      <c r="Z614" s="195" t="n"/>
    </row>
    <row r="615" ht="12.75" customHeight="1" s="324">
      <c r="A615" s="195" t="n"/>
      <c r="B615" s="195" t="n"/>
      <c r="C615" s="195" t="n"/>
      <c r="D615" s="195" t="n"/>
      <c r="E615" s="195" t="n"/>
      <c r="F615" s="195" t="n"/>
      <c r="G615" s="195" t="n"/>
      <c r="H615" s="195" t="n"/>
      <c r="I615" s="195" t="n"/>
      <c r="J615" s="195" t="n"/>
      <c r="K615" s="195" t="n"/>
      <c r="L615" s="195" t="n"/>
      <c r="M615" s="195" t="n"/>
      <c r="N615" s="195" t="n"/>
      <c r="O615" s="195" t="n"/>
      <c r="P615" s="195" t="n"/>
      <c r="Q615" s="195" t="n"/>
      <c r="R615" s="195" t="n"/>
      <c r="S615" s="195" t="n"/>
      <c r="T615" s="195" t="n"/>
      <c r="U615" s="195" t="n"/>
      <c r="V615" s="195" t="n"/>
      <c r="W615" s="195" t="n"/>
      <c r="X615" s="195" t="n"/>
      <c r="Y615" s="195" t="n"/>
      <c r="Z615" s="195" t="n"/>
    </row>
    <row r="616" ht="12.75" customHeight="1" s="324">
      <c r="A616" s="195" t="n"/>
      <c r="B616" s="195" t="n"/>
      <c r="C616" s="195" t="n"/>
      <c r="D616" s="195" t="n"/>
      <c r="E616" s="195" t="n"/>
      <c r="F616" s="195" t="n"/>
      <c r="G616" s="195" t="n"/>
      <c r="H616" s="195" t="n"/>
      <c r="I616" s="195" t="n"/>
      <c r="J616" s="195" t="n"/>
      <c r="K616" s="195" t="n"/>
      <c r="L616" s="195" t="n"/>
      <c r="M616" s="195" t="n"/>
      <c r="N616" s="195" t="n"/>
      <c r="O616" s="195" t="n"/>
      <c r="P616" s="195" t="n"/>
      <c r="Q616" s="195" t="n"/>
      <c r="R616" s="195" t="n"/>
      <c r="S616" s="195" t="n"/>
      <c r="T616" s="195" t="n"/>
      <c r="U616" s="195" t="n"/>
      <c r="V616" s="195" t="n"/>
      <c r="W616" s="195" t="n"/>
      <c r="X616" s="195" t="n"/>
      <c r="Y616" s="195" t="n"/>
      <c r="Z616" s="195" t="n"/>
    </row>
    <row r="617" ht="12.75" customHeight="1" s="324">
      <c r="A617" s="195" t="n"/>
      <c r="B617" s="195" t="n"/>
      <c r="C617" s="195" t="n"/>
      <c r="D617" s="195" t="n"/>
      <c r="E617" s="195" t="n"/>
      <c r="F617" s="195" t="n"/>
      <c r="G617" s="195" t="n"/>
      <c r="H617" s="195" t="n"/>
      <c r="I617" s="195" t="n"/>
      <c r="J617" s="195" t="n"/>
      <c r="K617" s="195" t="n"/>
      <c r="L617" s="195" t="n"/>
      <c r="M617" s="195" t="n"/>
      <c r="N617" s="195" t="n"/>
      <c r="O617" s="195" t="n"/>
      <c r="P617" s="195" t="n"/>
      <c r="Q617" s="195" t="n"/>
      <c r="R617" s="195" t="n"/>
      <c r="S617" s="195" t="n"/>
      <c r="T617" s="195" t="n"/>
      <c r="U617" s="195" t="n"/>
      <c r="V617" s="195" t="n"/>
      <c r="W617" s="195" t="n"/>
      <c r="X617" s="195" t="n"/>
      <c r="Y617" s="195" t="n"/>
      <c r="Z617" s="195" t="n"/>
    </row>
    <row r="618" ht="12.75" customHeight="1" s="324">
      <c r="A618" s="195" t="n"/>
      <c r="B618" s="195" t="n"/>
      <c r="C618" s="195" t="n"/>
      <c r="D618" s="195" t="n"/>
      <c r="E618" s="195" t="n"/>
      <c r="F618" s="195" t="n"/>
      <c r="G618" s="195" t="n"/>
      <c r="H618" s="195" t="n"/>
      <c r="I618" s="195" t="n"/>
      <c r="J618" s="195" t="n"/>
      <c r="K618" s="195" t="n"/>
      <c r="L618" s="195" t="n"/>
      <c r="M618" s="195" t="n"/>
      <c r="N618" s="195" t="n"/>
      <c r="O618" s="195" t="n"/>
      <c r="P618" s="195" t="n"/>
      <c r="Q618" s="195" t="n"/>
      <c r="R618" s="195" t="n"/>
      <c r="S618" s="195" t="n"/>
      <c r="T618" s="195" t="n"/>
      <c r="U618" s="195" t="n"/>
      <c r="V618" s="195" t="n"/>
      <c r="W618" s="195" t="n"/>
      <c r="X618" s="195" t="n"/>
      <c r="Y618" s="195" t="n"/>
      <c r="Z618" s="195" t="n"/>
    </row>
    <row r="619" ht="12.75" customHeight="1" s="324">
      <c r="A619" s="195" t="n"/>
      <c r="B619" s="195" t="n"/>
      <c r="C619" s="195" t="n"/>
      <c r="D619" s="195" t="n"/>
      <c r="E619" s="195" t="n"/>
      <c r="F619" s="195" t="n"/>
      <c r="G619" s="195" t="n"/>
      <c r="H619" s="195" t="n"/>
      <c r="I619" s="195" t="n"/>
      <c r="J619" s="195" t="n"/>
      <c r="K619" s="195" t="n"/>
      <c r="L619" s="195" t="n"/>
      <c r="M619" s="195" t="n"/>
      <c r="N619" s="195" t="n"/>
      <c r="O619" s="195" t="n"/>
      <c r="P619" s="195" t="n"/>
      <c r="Q619" s="195" t="n"/>
      <c r="R619" s="195" t="n"/>
      <c r="S619" s="195" t="n"/>
      <c r="T619" s="195" t="n"/>
      <c r="U619" s="195" t="n"/>
      <c r="V619" s="195" t="n"/>
      <c r="W619" s="195" t="n"/>
      <c r="X619" s="195" t="n"/>
      <c r="Y619" s="195" t="n"/>
      <c r="Z619" s="195" t="n"/>
    </row>
    <row r="620" ht="12.75" customHeight="1" s="324">
      <c r="A620" s="195" t="n"/>
      <c r="B620" s="195" t="n"/>
      <c r="C620" s="195" t="n"/>
      <c r="D620" s="195" t="n"/>
      <c r="E620" s="195" t="n"/>
      <c r="F620" s="195" t="n"/>
      <c r="G620" s="195" t="n"/>
      <c r="H620" s="195" t="n"/>
      <c r="I620" s="195" t="n"/>
      <c r="J620" s="195" t="n"/>
      <c r="K620" s="195" t="n"/>
      <c r="L620" s="195" t="n"/>
      <c r="M620" s="195" t="n"/>
      <c r="N620" s="195" t="n"/>
      <c r="O620" s="195" t="n"/>
      <c r="P620" s="195" t="n"/>
      <c r="Q620" s="195" t="n"/>
      <c r="R620" s="195" t="n"/>
      <c r="S620" s="195" t="n"/>
      <c r="T620" s="195" t="n"/>
      <c r="U620" s="195" t="n"/>
      <c r="V620" s="195" t="n"/>
      <c r="W620" s="195" t="n"/>
      <c r="X620" s="195" t="n"/>
      <c r="Y620" s="195" t="n"/>
      <c r="Z620" s="195" t="n"/>
    </row>
    <row r="621" ht="12.75" customHeight="1" s="324">
      <c r="A621" s="195" t="n"/>
      <c r="B621" s="195" t="n"/>
      <c r="C621" s="195" t="n"/>
      <c r="D621" s="195" t="n"/>
      <c r="E621" s="195" t="n"/>
      <c r="F621" s="195" t="n"/>
      <c r="G621" s="195" t="n"/>
      <c r="H621" s="195" t="n"/>
      <c r="I621" s="195" t="n"/>
      <c r="J621" s="195" t="n"/>
      <c r="K621" s="195" t="n"/>
      <c r="L621" s="195" t="n"/>
      <c r="M621" s="195" t="n"/>
      <c r="N621" s="195" t="n"/>
      <c r="O621" s="195" t="n"/>
      <c r="P621" s="195" t="n"/>
      <c r="Q621" s="195" t="n"/>
      <c r="R621" s="195" t="n"/>
      <c r="S621" s="195" t="n"/>
      <c r="T621" s="195" t="n"/>
      <c r="U621" s="195" t="n"/>
      <c r="V621" s="195" t="n"/>
      <c r="W621" s="195" t="n"/>
      <c r="X621" s="195" t="n"/>
      <c r="Y621" s="195" t="n"/>
      <c r="Z621" s="195" t="n"/>
    </row>
    <row r="622" ht="12.75" customHeight="1" s="324">
      <c r="A622" s="195" t="n"/>
      <c r="B622" s="195" t="n"/>
      <c r="C622" s="195" t="n"/>
      <c r="D622" s="195" t="n"/>
      <c r="E622" s="195" t="n"/>
      <c r="F622" s="195" t="n"/>
      <c r="G622" s="195" t="n"/>
      <c r="H622" s="195" t="n"/>
      <c r="I622" s="195" t="n"/>
      <c r="J622" s="195" t="n"/>
      <c r="K622" s="195" t="n"/>
      <c r="L622" s="195" t="n"/>
      <c r="M622" s="195" t="n"/>
      <c r="N622" s="195" t="n"/>
      <c r="O622" s="195" t="n"/>
      <c r="P622" s="195" t="n"/>
      <c r="Q622" s="195" t="n"/>
      <c r="R622" s="195" t="n"/>
      <c r="S622" s="195" t="n"/>
      <c r="T622" s="195" t="n"/>
      <c r="U622" s="195" t="n"/>
      <c r="V622" s="195" t="n"/>
      <c r="W622" s="195" t="n"/>
      <c r="X622" s="195" t="n"/>
      <c r="Y622" s="195" t="n"/>
      <c r="Z622" s="195" t="n"/>
    </row>
    <row r="623" ht="12.75" customHeight="1" s="324">
      <c r="A623" s="195" t="n"/>
      <c r="B623" s="195" t="n"/>
      <c r="C623" s="195" t="n"/>
      <c r="D623" s="195" t="n"/>
      <c r="E623" s="195" t="n"/>
      <c r="F623" s="195" t="n"/>
      <c r="G623" s="195" t="n"/>
      <c r="H623" s="195" t="n"/>
      <c r="I623" s="195" t="n"/>
      <c r="J623" s="195" t="n"/>
      <c r="K623" s="195" t="n"/>
      <c r="L623" s="195" t="n"/>
      <c r="M623" s="195" t="n"/>
      <c r="N623" s="195" t="n"/>
      <c r="O623" s="195" t="n"/>
      <c r="P623" s="195" t="n"/>
      <c r="Q623" s="195" t="n"/>
      <c r="R623" s="195" t="n"/>
      <c r="S623" s="195" t="n"/>
      <c r="T623" s="195" t="n"/>
      <c r="U623" s="195" t="n"/>
      <c r="V623" s="195" t="n"/>
      <c r="W623" s="195" t="n"/>
      <c r="X623" s="195" t="n"/>
      <c r="Y623" s="195" t="n"/>
      <c r="Z623" s="195" t="n"/>
    </row>
    <row r="624" ht="12.75" customHeight="1" s="324">
      <c r="A624" s="195" t="n"/>
      <c r="B624" s="195" t="n"/>
      <c r="C624" s="195" t="n"/>
      <c r="D624" s="195" t="n"/>
      <c r="E624" s="195" t="n"/>
      <c r="F624" s="195" t="n"/>
      <c r="G624" s="195" t="n"/>
      <c r="H624" s="195" t="n"/>
      <c r="I624" s="195" t="n"/>
      <c r="J624" s="195" t="n"/>
      <c r="K624" s="195" t="n"/>
      <c r="L624" s="195" t="n"/>
      <c r="M624" s="195" t="n"/>
      <c r="N624" s="195" t="n"/>
      <c r="O624" s="195" t="n"/>
      <c r="P624" s="195" t="n"/>
      <c r="Q624" s="195" t="n"/>
      <c r="R624" s="195" t="n"/>
      <c r="S624" s="195" t="n"/>
      <c r="T624" s="195" t="n"/>
      <c r="U624" s="195" t="n"/>
      <c r="V624" s="195" t="n"/>
      <c r="W624" s="195" t="n"/>
      <c r="X624" s="195" t="n"/>
      <c r="Y624" s="195" t="n"/>
      <c r="Z624" s="195" t="n"/>
    </row>
    <row r="625" ht="12.75" customHeight="1" s="324">
      <c r="A625" s="195" t="n"/>
      <c r="B625" s="195" t="n"/>
      <c r="C625" s="195" t="n"/>
      <c r="D625" s="195" t="n"/>
      <c r="E625" s="195" t="n"/>
      <c r="F625" s="195" t="n"/>
      <c r="G625" s="195" t="n"/>
      <c r="H625" s="195" t="n"/>
      <c r="I625" s="195" t="n"/>
      <c r="J625" s="195" t="n"/>
      <c r="K625" s="195" t="n"/>
      <c r="L625" s="195" t="n"/>
      <c r="M625" s="195" t="n"/>
      <c r="N625" s="195" t="n"/>
      <c r="O625" s="195" t="n"/>
      <c r="P625" s="195" t="n"/>
      <c r="Q625" s="195" t="n"/>
      <c r="R625" s="195" t="n"/>
      <c r="S625" s="195" t="n"/>
      <c r="T625" s="195" t="n"/>
      <c r="U625" s="195" t="n"/>
      <c r="V625" s="195" t="n"/>
      <c r="W625" s="195" t="n"/>
      <c r="X625" s="195" t="n"/>
      <c r="Y625" s="195" t="n"/>
      <c r="Z625" s="195" t="n"/>
    </row>
    <row r="626" ht="12.75" customHeight="1" s="324">
      <c r="A626" s="195" t="n"/>
      <c r="B626" s="195" t="n"/>
      <c r="C626" s="195" t="n"/>
      <c r="D626" s="195" t="n"/>
      <c r="E626" s="195" t="n"/>
      <c r="F626" s="195" t="n"/>
      <c r="G626" s="195" t="n"/>
      <c r="H626" s="195" t="n"/>
      <c r="I626" s="195" t="n"/>
      <c r="J626" s="195" t="n"/>
      <c r="K626" s="195" t="n"/>
      <c r="L626" s="195" t="n"/>
      <c r="M626" s="195" t="n"/>
      <c r="N626" s="195" t="n"/>
      <c r="O626" s="195" t="n"/>
      <c r="P626" s="195" t="n"/>
      <c r="Q626" s="195" t="n"/>
      <c r="R626" s="195" t="n"/>
      <c r="S626" s="195" t="n"/>
      <c r="T626" s="195" t="n"/>
      <c r="U626" s="195" t="n"/>
      <c r="V626" s="195" t="n"/>
      <c r="W626" s="195" t="n"/>
      <c r="X626" s="195" t="n"/>
      <c r="Y626" s="195" t="n"/>
      <c r="Z626" s="195" t="n"/>
    </row>
    <row r="627" ht="12.75" customHeight="1" s="324">
      <c r="A627" s="195" t="n"/>
      <c r="B627" s="195" t="n"/>
      <c r="C627" s="195" t="n"/>
      <c r="D627" s="195" t="n"/>
      <c r="E627" s="195" t="n"/>
      <c r="F627" s="195" t="n"/>
      <c r="G627" s="195" t="n"/>
      <c r="H627" s="195" t="n"/>
      <c r="I627" s="195" t="n"/>
      <c r="J627" s="195" t="n"/>
      <c r="K627" s="195" t="n"/>
      <c r="L627" s="195" t="n"/>
      <c r="M627" s="195" t="n"/>
      <c r="N627" s="195" t="n"/>
      <c r="O627" s="195" t="n"/>
      <c r="P627" s="195" t="n"/>
      <c r="Q627" s="195" t="n"/>
      <c r="R627" s="195" t="n"/>
      <c r="S627" s="195" t="n"/>
      <c r="T627" s="195" t="n"/>
      <c r="U627" s="195" t="n"/>
      <c r="V627" s="195" t="n"/>
      <c r="W627" s="195" t="n"/>
      <c r="X627" s="195" t="n"/>
      <c r="Y627" s="195" t="n"/>
      <c r="Z627" s="195" t="n"/>
    </row>
    <row r="628" ht="12.75" customHeight="1" s="324">
      <c r="A628" s="195" t="n"/>
      <c r="B628" s="195" t="n"/>
      <c r="C628" s="195" t="n"/>
      <c r="D628" s="195" t="n"/>
      <c r="E628" s="195" t="n"/>
      <c r="F628" s="195" t="n"/>
      <c r="G628" s="195" t="n"/>
      <c r="H628" s="195" t="n"/>
      <c r="I628" s="195" t="n"/>
      <c r="J628" s="195" t="n"/>
      <c r="K628" s="195" t="n"/>
      <c r="L628" s="195" t="n"/>
      <c r="M628" s="195" t="n"/>
      <c r="N628" s="195" t="n"/>
      <c r="O628" s="195" t="n"/>
      <c r="P628" s="195" t="n"/>
      <c r="Q628" s="195" t="n"/>
      <c r="R628" s="195" t="n"/>
      <c r="S628" s="195" t="n"/>
      <c r="T628" s="195" t="n"/>
      <c r="U628" s="195" t="n"/>
      <c r="V628" s="195" t="n"/>
      <c r="W628" s="195" t="n"/>
      <c r="X628" s="195" t="n"/>
      <c r="Y628" s="195" t="n"/>
      <c r="Z628" s="195" t="n"/>
    </row>
    <row r="629" ht="12.75" customHeight="1" s="324">
      <c r="A629" s="195" t="n"/>
      <c r="B629" s="195" t="n"/>
      <c r="C629" s="195" t="n"/>
      <c r="D629" s="195" t="n"/>
      <c r="E629" s="195" t="n"/>
      <c r="F629" s="195" t="n"/>
      <c r="G629" s="195" t="n"/>
      <c r="H629" s="195" t="n"/>
      <c r="I629" s="195" t="n"/>
      <c r="J629" s="195" t="n"/>
      <c r="K629" s="195" t="n"/>
      <c r="L629" s="195" t="n"/>
      <c r="M629" s="195" t="n"/>
      <c r="N629" s="195" t="n"/>
      <c r="O629" s="195" t="n"/>
      <c r="P629" s="195" t="n"/>
      <c r="Q629" s="195" t="n"/>
      <c r="R629" s="195" t="n"/>
      <c r="S629" s="195" t="n"/>
      <c r="T629" s="195" t="n"/>
      <c r="U629" s="195" t="n"/>
      <c r="V629" s="195" t="n"/>
      <c r="W629" s="195" t="n"/>
      <c r="X629" s="195" t="n"/>
      <c r="Y629" s="195" t="n"/>
      <c r="Z629" s="195" t="n"/>
    </row>
    <row r="630" ht="12.75" customHeight="1" s="324">
      <c r="A630" s="195" t="n"/>
      <c r="B630" s="195" t="n"/>
      <c r="C630" s="195" t="n"/>
      <c r="D630" s="195" t="n"/>
      <c r="E630" s="195" t="n"/>
      <c r="F630" s="195" t="n"/>
      <c r="G630" s="195" t="n"/>
      <c r="H630" s="195" t="n"/>
      <c r="I630" s="195" t="n"/>
      <c r="J630" s="195" t="n"/>
      <c r="K630" s="195" t="n"/>
      <c r="L630" s="195" t="n"/>
      <c r="M630" s="195" t="n"/>
      <c r="N630" s="195" t="n"/>
      <c r="O630" s="195" t="n"/>
      <c r="P630" s="195" t="n"/>
      <c r="Q630" s="195" t="n"/>
      <c r="R630" s="195" t="n"/>
      <c r="S630" s="195" t="n"/>
      <c r="T630" s="195" t="n"/>
      <c r="U630" s="195" t="n"/>
      <c r="V630" s="195" t="n"/>
      <c r="W630" s="195" t="n"/>
      <c r="X630" s="195" t="n"/>
      <c r="Y630" s="195" t="n"/>
      <c r="Z630" s="195" t="n"/>
    </row>
    <row r="631" ht="12.75" customHeight="1" s="324">
      <c r="A631" s="195" t="n"/>
      <c r="B631" s="195" t="n"/>
      <c r="C631" s="195" t="n"/>
      <c r="D631" s="195" t="n"/>
      <c r="E631" s="195" t="n"/>
      <c r="F631" s="195" t="n"/>
      <c r="G631" s="195" t="n"/>
      <c r="H631" s="195" t="n"/>
      <c r="I631" s="195" t="n"/>
      <c r="J631" s="195" t="n"/>
      <c r="K631" s="195" t="n"/>
      <c r="L631" s="195" t="n"/>
      <c r="M631" s="195" t="n"/>
      <c r="N631" s="195" t="n"/>
      <c r="O631" s="195" t="n"/>
      <c r="P631" s="195" t="n"/>
      <c r="Q631" s="195" t="n"/>
      <c r="R631" s="195" t="n"/>
      <c r="S631" s="195" t="n"/>
      <c r="T631" s="195" t="n"/>
      <c r="U631" s="195" t="n"/>
      <c r="V631" s="195" t="n"/>
      <c r="W631" s="195" t="n"/>
      <c r="X631" s="195" t="n"/>
      <c r="Y631" s="195" t="n"/>
      <c r="Z631" s="195" t="n"/>
    </row>
    <row r="632" ht="12.75" customHeight="1" s="324">
      <c r="A632" s="195" t="n"/>
      <c r="B632" s="195" t="n"/>
      <c r="C632" s="195" t="n"/>
      <c r="D632" s="195" t="n"/>
      <c r="E632" s="195" t="n"/>
      <c r="F632" s="195" t="n"/>
      <c r="G632" s="195" t="n"/>
      <c r="H632" s="195" t="n"/>
      <c r="I632" s="195" t="n"/>
      <c r="J632" s="195" t="n"/>
      <c r="K632" s="195" t="n"/>
      <c r="L632" s="195" t="n"/>
      <c r="M632" s="195" t="n"/>
      <c r="N632" s="195" t="n"/>
      <c r="O632" s="195" t="n"/>
      <c r="P632" s="195" t="n"/>
      <c r="Q632" s="195" t="n"/>
      <c r="R632" s="195" t="n"/>
      <c r="S632" s="195" t="n"/>
      <c r="T632" s="195" t="n"/>
      <c r="U632" s="195" t="n"/>
      <c r="V632" s="195" t="n"/>
      <c r="W632" s="195" t="n"/>
      <c r="X632" s="195" t="n"/>
      <c r="Y632" s="195" t="n"/>
      <c r="Z632" s="195" t="n"/>
    </row>
    <row r="633" ht="12.75" customHeight="1" s="324">
      <c r="A633" s="195" t="n"/>
      <c r="B633" s="195" t="n"/>
      <c r="C633" s="195" t="n"/>
      <c r="D633" s="195" t="n"/>
      <c r="E633" s="195" t="n"/>
      <c r="F633" s="195" t="n"/>
      <c r="G633" s="195" t="n"/>
      <c r="H633" s="195" t="n"/>
      <c r="I633" s="195" t="n"/>
      <c r="J633" s="195" t="n"/>
      <c r="K633" s="195" t="n"/>
      <c r="L633" s="195" t="n"/>
      <c r="M633" s="195" t="n"/>
      <c r="N633" s="195" t="n"/>
      <c r="O633" s="195" t="n"/>
      <c r="P633" s="195" t="n"/>
      <c r="Q633" s="195" t="n"/>
      <c r="R633" s="195" t="n"/>
      <c r="S633" s="195" t="n"/>
      <c r="T633" s="195" t="n"/>
      <c r="U633" s="195" t="n"/>
      <c r="V633" s="195" t="n"/>
      <c r="W633" s="195" t="n"/>
      <c r="X633" s="195" t="n"/>
      <c r="Y633" s="195" t="n"/>
      <c r="Z633" s="195" t="n"/>
    </row>
    <row r="634" ht="12.75" customHeight="1" s="324">
      <c r="A634" s="195" t="n"/>
      <c r="B634" s="195" t="n"/>
      <c r="C634" s="195" t="n"/>
      <c r="D634" s="195" t="n"/>
      <c r="E634" s="195" t="n"/>
      <c r="F634" s="195" t="n"/>
      <c r="G634" s="195" t="n"/>
      <c r="H634" s="195" t="n"/>
      <c r="I634" s="195" t="n"/>
      <c r="J634" s="195" t="n"/>
      <c r="K634" s="195" t="n"/>
      <c r="L634" s="195" t="n"/>
      <c r="M634" s="195" t="n"/>
      <c r="N634" s="195" t="n"/>
      <c r="O634" s="195" t="n"/>
      <c r="P634" s="195" t="n"/>
      <c r="Q634" s="195" t="n"/>
      <c r="R634" s="195" t="n"/>
      <c r="S634" s="195" t="n"/>
      <c r="T634" s="195" t="n"/>
      <c r="U634" s="195" t="n"/>
      <c r="V634" s="195" t="n"/>
      <c r="W634" s="195" t="n"/>
      <c r="X634" s="195" t="n"/>
      <c r="Y634" s="195" t="n"/>
      <c r="Z634" s="195" t="n"/>
    </row>
    <row r="635" ht="12.75" customHeight="1" s="324">
      <c r="A635" s="195" t="n"/>
      <c r="B635" s="195" t="n"/>
      <c r="C635" s="195" t="n"/>
      <c r="D635" s="195" t="n"/>
      <c r="E635" s="195" t="n"/>
      <c r="F635" s="195" t="n"/>
      <c r="G635" s="195" t="n"/>
      <c r="H635" s="195" t="n"/>
      <c r="I635" s="195" t="n"/>
      <c r="J635" s="195" t="n"/>
      <c r="K635" s="195" t="n"/>
      <c r="L635" s="195" t="n"/>
      <c r="M635" s="195" t="n"/>
      <c r="N635" s="195" t="n"/>
      <c r="O635" s="195" t="n"/>
      <c r="P635" s="195" t="n"/>
      <c r="Q635" s="195" t="n"/>
      <c r="R635" s="195" t="n"/>
      <c r="S635" s="195" t="n"/>
      <c r="T635" s="195" t="n"/>
      <c r="U635" s="195" t="n"/>
      <c r="V635" s="195" t="n"/>
      <c r="W635" s="195" t="n"/>
      <c r="X635" s="195" t="n"/>
      <c r="Y635" s="195" t="n"/>
      <c r="Z635" s="195" t="n"/>
    </row>
    <row r="636" ht="12.75" customHeight="1" s="324">
      <c r="A636" s="195" t="n"/>
      <c r="B636" s="195" t="n"/>
      <c r="C636" s="195" t="n"/>
      <c r="D636" s="195" t="n"/>
      <c r="E636" s="195" t="n"/>
      <c r="F636" s="195" t="n"/>
      <c r="G636" s="195" t="n"/>
      <c r="H636" s="195" t="n"/>
      <c r="I636" s="195" t="n"/>
      <c r="J636" s="195" t="n"/>
      <c r="K636" s="195" t="n"/>
      <c r="L636" s="195" t="n"/>
      <c r="M636" s="195" t="n"/>
      <c r="N636" s="195" t="n"/>
      <c r="O636" s="195" t="n"/>
      <c r="P636" s="195" t="n"/>
      <c r="Q636" s="195" t="n"/>
      <c r="R636" s="195" t="n"/>
      <c r="S636" s="195" t="n"/>
      <c r="T636" s="195" t="n"/>
      <c r="U636" s="195" t="n"/>
      <c r="V636" s="195" t="n"/>
      <c r="W636" s="195" t="n"/>
      <c r="X636" s="195" t="n"/>
      <c r="Y636" s="195" t="n"/>
      <c r="Z636" s="195" t="n"/>
    </row>
    <row r="637" ht="12.75" customHeight="1" s="324">
      <c r="A637" s="195" t="n"/>
      <c r="B637" s="195" t="n"/>
      <c r="C637" s="195" t="n"/>
      <c r="D637" s="195" t="n"/>
      <c r="E637" s="195" t="n"/>
      <c r="F637" s="195" t="n"/>
      <c r="G637" s="195" t="n"/>
      <c r="H637" s="195" t="n"/>
      <c r="I637" s="195" t="n"/>
      <c r="J637" s="195" t="n"/>
      <c r="K637" s="195" t="n"/>
      <c r="L637" s="195" t="n"/>
      <c r="M637" s="195" t="n"/>
      <c r="N637" s="195" t="n"/>
      <c r="O637" s="195" t="n"/>
      <c r="P637" s="195" t="n"/>
      <c r="Q637" s="195" t="n"/>
      <c r="R637" s="195" t="n"/>
      <c r="S637" s="195" t="n"/>
      <c r="T637" s="195" t="n"/>
      <c r="U637" s="195" t="n"/>
      <c r="V637" s="195" t="n"/>
      <c r="W637" s="195" t="n"/>
      <c r="X637" s="195" t="n"/>
      <c r="Y637" s="195" t="n"/>
      <c r="Z637" s="195" t="n"/>
    </row>
    <row r="638" ht="12.75" customHeight="1" s="324">
      <c r="A638" s="195" t="n"/>
      <c r="B638" s="195" t="n"/>
      <c r="C638" s="195" t="n"/>
      <c r="D638" s="195" t="n"/>
      <c r="E638" s="195" t="n"/>
      <c r="F638" s="195" t="n"/>
      <c r="G638" s="195" t="n"/>
      <c r="H638" s="195" t="n"/>
      <c r="I638" s="195" t="n"/>
      <c r="J638" s="195" t="n"/>
      <c r="K638" s="195" t="n"/>
      <c r="L638" s="195" t="n"/>
      <c r="M638" s="195" t="n"/>
      <c r="N638" s="195" t="n"/>
      <c r="O638" s="195" t="n"/>
      <c r="P638" s="195" t="n"/>
      <c r="Q638" s="195" t="n"/>
      <c r="R638" s="195" t="n"/>
      <c r="S638" s="195" t="n"/>
      <c r="T638" s="195" t="n"/>
      <c r="U638" s="195" t="n"/>
      <c r="V638" s="195" t="n"/>
      <c r="W638" s="195" t="n"/>
      <c r="X638" s="195" t="n"/>
      <c r="Y638" s="195" t="n"/>
      <c r="Z638" s="195" t="n"/>
    </row>
    <row r="639" ht="12.75" customHeight="1" s="324">
      <c r="A639" s="195" t="n"/>
      <c r="B639" s="195" t="n"/>
      <c r="C639" s="195" t="n"/>
      <c r="D639" s="195" t="n"/>
      <c r="E639" s="195" t="n"/>
      <c r="F639" s="195" t="n"/>
      <c r="G639" s="195" t="n"/>
      <c r="H639" s="195" t="n"/>
      <c r="I639" s="195" t="n"/>
      <c r="J639" s="195" t="n"/>
      <c r="K639" s="195" t="n"/>
      <c r="L639" s="195" t="n"/>
      <c r="M639" s="195" t="n"/>
      <c r="N639" s="195" t="n"/>
      <c r="O639" s="195" t="n"/>
      <c r="P639" s="195" t="n"/>
      <c r="Q639" s="195" t="n"/>
      <c r="R639" s="195" t="n"/>
      <c r="S639" s="195" t="n"/>
      <c r="T639" s="195" t="n"/>
      <c r="U639" s="195" t="n"/>
      <c r="V639" s="195" t="n"/>
      <c r="W639" s="195" t="n"/>
      <c r="X639" s="195" t="n"/>
      <c r="Y639" s="195" t="n"/>
      <c r="Z639" s="195" t="n"/>
    </row>
    <row r="640" ht="12.75" customHeight="1" s="324">
      <c r="A640" s="195" t="n"/>
      <c r="B640" s="195" t="n"/>
      <c r="C640" s="195" t="n"/>
      <c r="D640" s="195" t="n"/>
      <c r="E640" s="195" t="n"/>
      <c r="F640" s="195" t="n"/>
      <c r="G640" s="195" t="n"/>
      <c r="H640" s="195" t="n"/>
      <c r="I640" s="195" t="n"/>
      <c r="J640" s="195" t="n"/>
      <c r="K640" s="195" t="n"/>
      <c r="L640" s="195" t="n"/>
      <c r="M640" s="195" t="n"/>
      <c r="N640" s="195" t="n"/>
      <c r="O640" s="195" t="n"/>
      <c r="P640" s="195" t="n"/>
      <c r="Q640" s="195" t="n"/>
      <c r="R640" s="195" t="n"/>
      <c r="S640" s="195" t="n"/>
      <c r="T640" s="195" t="n"/>
      <c r="U640" s="195" t="n"/>
      <c r="V640" s="195" t="n"/>
      <c r="W640" s="195" t="n"/>
      <c r="X640" s="195" t="n"/>
      <c r="Y640" s="195" t="n"/>
      <c r="Z640" s="195" t="n"/>
    </row>
    <row r="641" ht="12.75" customHeight="1" s="324">
      <c r="A641" s="195" t="n"/>
      <c r="B641" s="195" t="n"/>
      <c r="C641" s="195" t="n"/>
      <c r="D641" s="195" t="n"/>
      <c r="E641" s="195" t="n"/>
      <c r="F641" s="195" t="n"/>
      <c r="G641" s="195" t="n"/>
      <c r="H641" s="195" t="n"/>
      <c r="I641" s="195" t="n"/>
      <c r="J641" s="195" t="n"/>
      <c r="K641" s="195" t="n"/>
      <c r="L641" s="195" t="n"/>
      <c r="M641" s="195" t="n"/>
      <c r="N641" s="195" t="n"/>
      <c r="O641" s="195" t="n"/>
      <c r="P641" s="195" t="n"/>
      <c r="Q641" s="195" t="n"/>
      <c r="R641" s="195" t="n"/>
      <c r="S641" s="195" t="n"/>
      <c r="T641" s="195" t="n"/>
      <c r="U641" s="195" t="n"/>
      <c r="V641" s="195" t="n"/>
      <c r="W641" s="195" t="n"/>
      <c r="X641" s="195" t="n"/>
      <c r="Y641" s="195" t="n"/>
      <c r="Z641" s="195" t="n"/>
    </row>
    <row r="642" ht="12.75" customHeight="1" s="324">
      <c r="A642" s="195" t="n"/>
      <c r="B642" s="195" t="n"/>
      <c r="C642" s="195" t="n"/>
      <c r="D642" s="195" t="n"/>
      <c r="E642" s="195" t="n"/>
      <c r="F642" s="195" t="n"/>
      <c r="G642" s="195" t="n"/>
      <c r="H642" s="195" t="n"/>
      <c r="I642" s="195" t="n"/>
      <c r="J642" s="195" t="n"/>
      <c r="K642" s="195" t="n"/>
      <c r="L642" s="195" t="n"/>
      <c r="M642" s="195" t="n"/>
      <c r="N642" s="195" t="n"/>
      <c r="O642" s="195" t="n"/>
      <c r="P642" s="195" t="n"/>
      <c r="Q642" s="195" t="n"/>
      <c r="R642" s="195" t="n"/>
      <c r="S642" s="195" t="n"/>
      <c r="T642" s="195" t="n"/>
      <c r="U642" s="195" t="n"/>
      <c r="V642" s="195" t="n"/>
      <c r="W642" s="195" t="n"/>
      <c r="X642" s="195" t="n"/>
      <c r="Y642" s="195" t="n"/>
      <c r="Z642" s="195" t="n"/>
    </row>
    <row r="643" ht="12.75" customHeight="1" s="324">
      <c r="A643" s="195" t="n"/>
      <c r="B643" s="195" t="n"/>
      <c r="C643" s="195" t="n"/>
      <c r="D643" s="195" t="n"/>
      <c r="E643" s="195" t="n"/>
      <c r="F643" s="195" t="n"/>
      <c r="G643" s="195" t="n"/>
      <c r="H643" s="195" t="n"/>
      <c r="I643" s="195" t="n"/>
      <c r="J643" s="195" t="n"/>
      <c r="K643" s="195" t="n"/>
      <c r="L643" s="195" t="n"/>
      <c r="M643" s="195" t="n"/>
      <c r="N643" s="195" t="n"/>
      <c r="O643" s="195" t="n"/>
      <c r="P643" s="195" t="n"/>
      <c r="Q643" s="195" t="n"/>
      <c r="R643" s="195" t="n"/>
      <c r="S643" s="195" t="n"/>
      <c r="T643" s="195" t="n"/>
      <c r="U643" s="195" t="n"/>
      <c r="V643" s="195" t="n"/>
      <c r="W643" s="195" t="n"/>
      <c r="X643" s="195" t="n"/>
      <c r="Y643" s="195" t="n"/>
      <c r="Z643" s="195" t="n"/>
    </row>
    <row r="644" ht="12.75" customHeight="1" s="324">
      <c r="A644" s="195" t="n"/>
      <c r="B644" s="195" t="n"/>
      <c r="C644" s="195" t="n"/>
      <c r="D644" s="195" t="n"/>
      <c r="E644" s="195" t="n"/>
      <c r="F644" s="195" t="n"/>
      <c r="G644" s="195" t="n"/>
      <c r="H644" s="195" t="n"/>
      <c r="I644" s="195" t="n"/>
      <c r="J644" s="195" t="n"/>
      <c r="K644" s="195" t="n"/>
      <c r="L644" s="195" t="n"/>
      <c r="M644" s="195" t="n"/>
      <c r="N644" s="195" t="n"/>
      <c r="O644" s="195" t="n"/>
      <c r="P644" s="195" t="n"/>
      <c r="Q644" s="195" t="n"/>
      <c r="R644" s="195" t="n"/>
      <c r="S644" s="195" t="n"/>
      <c r="T644" s="195" t="n"/>
      <c r="U644" s="195" t="n"/>
      <c r="V644" s="195" t="n"/>
      <c r="W644" s="195" t="n"/>
      <c r="X644" s="195" t="n"/>
      <c r="Y644" s="195" t="n"/>
      <c r="Z644" s="195" t="n"/>
    </row>
    <row r="645" ht="12.75" customHeight="1" s="324">
      <c r="A645" s="195" t="n"/>
      <c r="B645" s="195" t="n"/>
      <c r="C645" s="195" t="n"/>
      <c r="D645" s="195" t="n"/>
      <c r="E645" s="195" t="n"/>
      <c r="F645" s="195" t="n"/>
      <c r="G645" s="195" t="n"/>
      <c r="H645" s="195" t="n"/>
      <c r="I645" s="195" t="n"/>
      <c r="J645" s="195" t="n"/>
      <c r="K645" s="195" t="n"/>
      <c r="L645" s="195" t="n"/>
      <c r="M645" s="195" t="n"/>
      <c r="N645" s="195" t="n"/>
      <c r="O645" s="195" t="n"/>
      <c r="P645" s="195" t="n"/>
      <c r="Q645" s="195" t="n"/>
      <c r="R645" s="195" t="n"/>
      <c r="S645" s="195" t="n"/>
      <c r="T645" s="195" t="n"/>
      <c r="U645" s="195" t="n"/>
      <c r="V645" s="195" t="n"/>
      <c r="W645" s="195" t="n"/>
      <c r="X645" s="195" t="n"/>
      <c r="Y645" s="195" t="n"/>
      <c r="Z645" s="195" t="n"/>
    </row>
    <row r="646" ht="12.75" customHeight="1" s="324">
      <c r="A646" s="195" t="n"/>
      <c r="B646" s="195" t="n"/>
      <c r="C646" s="195" t="n"/>
      <c r="D646" s="195" t="n"/>
      <c r="E646" s="195" t="n"/>
      <c r="F646" s="195" t="n"/>
      <c r="G646" s="195" t="n"/>
      <c r="H646" s="195" t="n"/>
      <c r="I646" s="195" t="n"/>
      <c r="J646" s="195" t="n"/>
      <c r="K646" s="195" t="n"/>
      <c r="L646" s="195" t="n"/>
      <c r="M646" s="195" t="n"/>
      <c r="N646" s="195" t="n"/>
      <c r="O646" s="195" t="n"/>
      <c r="P646" s="195" t="n"/>
      <c r="Q646" s="195" t="n"/>
      <c r="R646" s="195" t="n"/>
      <c r="S646" s="195" t="n"/>
      <c r="T646" s="195" t="n"/>
      <c r="U646" s="195" t="n"/>
      <c r="V646" s="195" t="n"/>
      <c r="W646" s="195" t="n"/>
      <c r="X646" s="195" t="n"/>
      <c r="Y646" s="195" t="n"/>
      <c r="Z646" s="195" t="n"/>
    </row>
    <row r="647" ht="12.75" customHeight="1" s="324">
      <c r="A647" s="195" t="n"/>
      <c r="B647" s="195" t="n"/>
      <c r="C647" s="195" t="n"/>
      <c r="D647" s="195" t="n"/>
      <c r="E647" s="195" t="n"/>
      <c r="F647" s="195" t="n"/>
      <c r="G647" s="195" t="n"/>
      <c r="H647" s="195" t="n"/>
      <c r="I647" s="195" t="n"/>
      <c r="J647" s="195" t="n"/>
      <c r="K647" s="195" t="n"/>
      <c r="L647" s="195" t="n"/>
      <c r="M647" s="195" t="n"/>
      <c r="N647" s="195" t="n"/>
      <c r="O647" s="195" t="n"/>
      <c r="P647" s="195" t="n"/>
      <c r="Q647" s="195" t="n"/>
      <c r="R647" s="195" t="n"/>
      <c r="S647" s="195" t="n"/>
      <c r="T647" s="195" t="n"/>
      <c r="U647" s="195" t="n"/>
      <c r="V647" s="195" t="n"/>
      <c r="W647" s="195" t="n"/>
      <c r="X647" s="195" t="n"/>
      <c r="Y647" s="195" t="n"/>
      <c r="Z647" s="195" t="n"/>
    </row>
    <row r="648" ht="12.75" customHeight="1" s="324">
      <c r="A648" s="195" t="n"/>
      <c r="B648" s="195" t="n"/>
      <c r="C648" s="195" t="n"/>
      <c r="D648" s="195" t="n"/>
      <c r="E648" s="195" t="n"/>
      <c r="F648" s="195" t="n"/>
      <c r="G648" s="195" t="n"/>
      <c r="H648" s="195" t="n"/>
      <c r="I648" s="195" t="n"/>
      <c r="J648" s="195" t="n"/>
      <c r="K648" s="195" t="n"/>
      <c r="L648" s="195" t="n"/>
      <c r="M648" s="195" t="n"/>
      <c r="N648" s="195" t="n"/>
      <c r="O648" s="195" t="n"/>
      <c r="P648" s="195" t="n"/>
      <c r="Q648" s="195" t="n"/>
      <c r="R648" s="195" t="n"/>
      <c r="S648" s="195" t="n"/>
      <c r="T648" s="195" t="n"/>
      <c r="U648" s="195" t="n"/>
      <c r="V648" s="195" t="n"/>
      <c r="W648" s="195" t="n"/>
      <c r="X648" s="195" t="n"/>
      <c r="Y648" s="195" t="n"/>
      <c r="Z648" s="195" t="n"/>
    </row>
    <row r="649" ht="12.75" customHeight="1" s="324">
      <c r="A649" s="195" t="n"/>
      <c r="B649" s="195" t="n"/>
      <c r="C649" s="195" t="n"/>
      <c r="D649" s="195" t="n"/>
      <c r="E649" s="195" t="n"/>
      <c r="F649" s="195" t="n"/>
      <c r="G649" s="195" t="n"/>
      <c r="H649" s="195" t="n"/>
      <c r="I649" s="195" t="n"/>
      <c r="J649" s="195" t="n"/>
      <c r="K649" s="195" t="n"/>
      <c r="L649" s="195" t="n"/>
      <c r="M649" s="195" t="n"/>
      <c r="N649" s="195" t="n"/>
      <c r="O649" s="195" t="n"/>
      <c r="P649" s="195" t="n"/>
      <c r="Q649" s="195" t="n"/>
      <c r="R649" s="195" t="n"/>
      <c r="S649" s="195" t="n"/>
      <c r="T649" s="195" t="n"/>
      <c r="U649" s="195" t="n"/>
      <c r="V649" s="195" t="n"/>
      <c r="W649" s="195" t="n"/>
      <c r="X649" s="195" t="n"/>
      <c r="Y649" s="195" t="n"/>
      <c r="Z649" s="195" t="n"/>
    </row>
    <row r="650" ht="12.75" customHeight="1" s="324">
      <c r="A650" s="195" t="n"/>
      <c r="B650" s="195" t="n"/>
      <c r="C650" s="195" t="n"/>
      <c r="D650" s="195" t="n"/>
      <c r="E650" s="195" t="n"/>
      <c r="F650" s="195" t="n"/>
      <c r="G650" s="195" t="n"/>
      <c r="H650" s="195" t="n"/>
      <c r="I650" s="195" t="n"/>
      <c r="J650" s="195" t="n"/>
      <c r="K650" s="195" t="n"/>
      <c r="L650" s="195" t="n"/>
      <c r="M650" s="195" t="n"/>
      <c r="N650" s="195" t="n"/>
      <c r="O650" s="195" t="n"/>
      <c r="P650" s="195" t="n"/>
      <c r="Q650" s="195" t="n"/>
      <c r="R650" s="195" t="n"/>
      <c r="S650" s="195" t="n"/>
      <c r="T650" s="195" t="n"/>
      <c r="U650" s="195" t="n"/>
      <c r="V650" s="195" t="n"/>
      <c r="W650" s="195" t="n"/>
      <c r="X650" s="195" t="n"/>
      <c r="Y650" s="195" t="n"/>
      <c r="Z650" s="195" t="n"/>
    </row>
    <row r="651" ht="12.75" customHeight="1" s="324">
      <c r="A651" s="195" t="n"/>
      <c r="B651" s="195" t="n"/>
      <c r="C651" s="195" t="n"/>
      <c r="D651" s="195" t="n"/>
      <c r="E651" s="195" t="n"/>
      <c r="F651" s="195" t="n"/>
      <c r="G651" s="195" t="n"/>
      <c r="H651" s="195" t="n"/>
      <c r="I651" s="195" t="n"/>
      <c r="J651" s="195" t="n"/>
      <c r="K651" s="195" t="n"/>
      <c r="L651" s="195" t="n"/>
      <c r="M651" s="195" t="n"/>
      <c r="N651" s="195" t="n"/>
      <c r="O651" s="195" t="n"/>
      <c r="P651" s="195" t="n"/>
      <c r="Q651" s="195" t="n"/>
      <c r="R651" s="195" t="n"/>
      <c r="S651" s="195" t="n"/>
      <c r="T651" s="195" t="n"/>
      <c r="U651" s="195" t="n"/>
      <c r="V651" s="195" t="n"/>
      <c r="W651" s="195" t="n"/>
      <c r="X651" s="195" t="n"/>
      <c r="Y651" s="195" t="n"/>
      <c r="Z651" s="195" t="n"/>
    </row>
    <row r="652" ht="12.75" customHeight="1" s="324">
      <c r="A652" s="195" t="n"/>
      <c r="B652" s="195" t="n"/>
      <c r="C652" s="195" t="n"/>
      <c r="D652" s="195" t="n"/>
      <c r="E652" s="195" t="n"/>
      <c r="F652" s="195" t="n"/>
      <c r="G652" s="195" t="n"/>
      <c r="H652" s="195" t="n"/>
      <c r="I652" s="195" t="n"/>
      <c r="J652" s="195" t="n"/>
      <c r="K652" s="195" t="n"/>
      <c r="L652" s="195" t="n"/>
      <c r="M652" s="195" t="n"/>
      <c r="N652" s="195" t="n"/>
      <c r="O652" s="195" t="n"/>
      <c r="P652" s="195" t="n"/>
      <c r="Q652" s="195" t="n"/>
      <c r="R652" s="195" t="n"/>
      <c r="S652" s="195" t="n"/>
      <c r="T652" s="195" t="n"/>
      <c r="U652" s="195" t="n"/>
      <c r="V652" s="195" t="n"/>
      <c r="W652" s="195" t="n"/>
      <c r="X652" s="195" t="n"/>
      <c r="Y652" s="195" t="n"/>
      <c r="Z652" s="195" t="n"/>
    </row>
    <row r="653" ht="12.75" customHeight="1" s="324">
      <c r="A653" s="195" t="n"/>
      <c r="B653" s="195" t="n"/>
      <c r="C653" s="195" t="n"/>
      <c r="D653" s="195" t="n"/>
      <c r="E653" s="195" t="n"/>
      <c r="F653" s="195" t="n"/>
      <c r="G653" s="195" t="n"/>
      <c r="H653" s="195" t="n"/>
      <c r="I653" s="195" t="n"/>
      <c r="J653" s="195" t="n"/>
      <c r="K653" s="195" t="n"/>
      <c r="L653" s="195" t="n"/>
      <c r="M653" s="195" t="n"/>
      <c r="N653" s="195" t="n"/>
      <c r="O653" s="195" t="n"/>
      <c r="P653" s="195" t="n"/>
      <c r="Q653" s="195" t="n"/>
      <c r="R653" s="195" t="n"/>
      <c r="S653" s="195" t="n"/>
      <c r="T653" s="195" t="n"/>
      <c r="U653" s="195" t="n"/>
      <c r="V653" s="195" t="n"/>
      <c r="W653" s="195" t="n"/>
      <c r="X653" s="195" t="n"/>
      <c r="Y653" s="195" t="n"/>
      <c r="Z653" s="195" t="n"/>
    </row>
    <row r="654" ht="12.75" customHeight="1" s="324">
      <c r="A654" s="195" t="n"/>
      <c r="B654" s="195" t="n"/>
      <c r="C654" s="195" t="n"/>
      <c r="D654" s="195" t="n"/>
      <c r="E654" s="195" t="n"/>
      <c r="F654" s="195" t="n"/>
      <c r="G654" s="195" t="n"/>
      <c r="H654" s="195" t="n"/>
      <c r="I654" s="195" t="n"/>
      <c r="J654" s="195" t="n"/>
      <c r="K654" s="195" t="n"/>
      <c r="L654" s="195" t="n"/>
      <c r="M654" s="195" t="n"/>
      <c r="N654" s="195" t="n"/>
      <c r="O654" s="195" t="n"/>
      <c r="P654" s="195" t="n"/>
      <c r="Q654" s="195" t="n"/>
      <c r="R654" s="195" t="n"/>
      <c r="S654" s="195" t="n"/>
      <c r="T654" s="195" t="n"/>
      <c r="U654" s="195" t="n"/>
      <c r="V654" s="195" t="n"/>
      <c r="W654" s="195" t="n"/>
      <c r="X654" s="195" t="n"/>
      <c r="Y654" s="195" t="n"/>
      <c r="Z654" s="195" t="n"/>
    </row>
    <row r="655" ht="12.75" customHeight="1" s="324">
      <c r="A655" s="195" t="n"/>
      <c r="B655" s="195" t="n"/>
      <c r="C655" s="195" t="n"/>
      <c r="D655" s="195" t="n"/>
      <c r="E655" s="195" t="n"/>
      <c r="F655" s="195" t="n"/>
      <c r="G655" s="195" t="n"/>
      <c r="H655" s="195" t="n"/>
      <c r="I655" s="195" t="n"/>
      <c r="J655" s="195" t="n"/>
      <c r="K655" s="195" t="n"/>
      <c r="L655" s="195" t="n"/>
      <c r="M655" s="195" t="n"/>
      <c r="N655" s="195" t="n"/>
      <c r="O655" s="195" t="n"/>
      <c r="P655" s="195" t="n"/>
      <c r="Q655" s="195" t="n"/>
      <c r="R655" s="195" t="n"/>
      <c r="S655" s="195" t="n"/>
      <c r="T655" s="195" t="n"/>
      <c r="U655" s="195" t="n"/>
      <c r="V655" s="195" t="n"/>
      <c r="W655" s="195" t="n"/>
      <c r="X655" s="195" t="n"/>
      <c r="Y655" s="195" t="n"/>
      <c r="Z655" s="195" t="n"/>
    </row>
    <row r="656" ht="12.75" customHeight="1" s="324">
      <c r="A656" s="195" t="n"/>
      <c r="B656" s="195" t="n"/>
      <c r="C656" s="195" t="n"/>
      <c r="D656" s="195" t="n"/>
      <c r="E656" s="195" t="n"/>
      <c r="F656" s="195" t="n"/>
      <c r="G656" s="195" t="n"/>
      <c r="H656" s="195" t="n"/>
      <c r="I656" s="195" t="n"/>
      <c r="J656" s="195" t="n"/>
      <c r="K656" s="195" t="n"/>
      <c r="L656" s="195" t="n"/>
      <c r="M656" s="195" t="n"/>
      <c r="N656" s="195" t="n"/>
      <c r="O656" s="195" t="n"/>
      <c r="P656" s="195" t="n"/>
      <c r="Q656" s="195" t="n"/>
      <c r="R656" s="195" t="n"/>
      <c r="S656" s="195" t="n"/>
      <c r="T656" s="195" t="n"/>
      <c r="U656" s="195" t="n"/>
      <c r="V656" s="195" t="n"/>
      <c r="W656" s="195" t="n"/>
      <c r="X656" s="195" t="n"/>
      <c r="Y656" s="195" t="n"/>
      <c r="Z656" s="195" t="n"/>
    </row>
    <row r="657" ht="12.75" customHeight="1" s="324">
      <c r="A657" s="195" t="n"/>
      <c r="B657" s="195" t="n"/>
      <c r="C657" s="195" t="n"/>
      <c r="D657" s="195" t="n"/>
      <c r="E657" s="195" t="n"/>
      <c r="F657" s="195" t="n"/>
      <c r="G657" s="195" t="n"/>
      <c r="H657" s="195" t="n"/>
      <c r="I657" s="195" t="n"/>
      <c r="J657" s="195" t="n"/>
      <c r="K657" s="195" t="n"/>
      <c r="L657" s="195" t="n"/>
      <c r="M657" s="195" t="n"/>
      <c r="N657" s="195" t="n"/>
      <c r="O657" s="195" t="n"/>
      <c r="P657" s="195" t="n"/>
      <c r="Q657" s="195" t="n"/>
      <c r="R657" s="195" t="n"/>
      <c r="S657" s="195" t="n"/>
      <c r="T657" s="195" t="n"/>
      <c r="U657" s="195" t="n"/>
      <c r="V657" s="195" t="n"/>
      <c r="W657" s="195" t="n"/>
      <c r="X657" s="195" t="n"/>
      <c r="Y657" s="195" t="n"/>
      <c r="Z657" s="195" t="n"/>
    </row>
    <row r="658" ht="12.75" customHeight="1" s="324">
      <c r="A658" s="195" t="n"/>
      <c r="B658" s="195" t="n"/>
      <c r="C658" s="195" t="n"/>
      <c r="D658" s="195" t="n"/>
      <c r="E658" s="195" t="n"/>
      <c r="F658" s="195" t="n"/>
      <c r="G658" s="195" t="n"/>
      <c r="H658" s="195" t="n"/>
      <c r="I658" s="195" t="n"/>
      <c r="J658" s="195" t="n"/>
      <c r="K658" s="195" t="n"/>
      <c r="L658" s="195" t="n"/>
      <c r="M658" s="195" t="n"/>
      <c r="N658" s="195" t="n"/>
      <c r="O658" s="195" t="n"/>
      <c r="P658" s="195" t="n"/>
      <c r="Q658" s="195" t="n"/>
      <c r="R658" s="195" t="n"/>
      <c r="S658" s="195" t="n"/>
      <c r="T658" s="195" t="n"/>
      <c r="U658" s="195" t="n"/>
      <c r="V658" s="195" t="n"/>
      <c r="W658" s="195" t="n"/>
      <c r="X658" s="195" t="n"/>
      <c r="Y658" s="195" t="n"/>
      <c r="Z658" s="195" t="n"/>
    </row>
    <row r="659" ht="12.75" customHeight="1" s="324">
      <c r="A659" s="195" t="n"/>
      <c r="B659" s="195" t="n"/>
      <c r="C659" s="195" t="n"/>
      <c r="D659" s="195" t="n"/>
      <c r="E659" s="195" t="n"/>
      <c r="F659" s="195" t="n"/>
      <c r="G659" s="195" t="n"/>
      <c r="H659" s="195" t="n"/>
      <c r="I659" s="195" t="n"/>
      <c r="J659" s="195" t="n"/>
      <c r="K659" s="195" t="n"/>
      <c r="L659" s="195" t="n"/>
      <c r="M659" s="195" t="n"/>
      <c r="N659" s="195" t="n"/>
      <c r="O659" s="195" t="n"/>
      <c r="P659" s="195" t="n"/>
      <c r="Q659" s="195" t="n"/>
      <c r="R659" s="195" t="n"/>
      <c r="S659" s="195" t="n"/>
      <c r="T659" s="195" t="n"/>
      <c r="U659" s="195" t="n"/>
      <c r="V659" s="195" t="n"/>
      <c r="W659" s="195" t="n"/>
      <c r="X659" s="195" t="n"/>
      <c r="Y659" s="195" t="n"/>
      <c r="Z659" s="195" t="n"/>
    </row>
    <row r="660" ht="12.75" customHeight="1" s="324">
      <c r="A660" s="195" t="n"/>
      <c r="B660" s="195" t="n"/>
      <c r="C660" s="195" t="n"/>
      <c r="D660" s="195" t="n"/>
      <c r="E660" s="195" t="n"/>
      <c r="F660" s="195" t="n"/>
      <c r="G660" s="195" t="n"/>
      <c r="H660" s="195" t="n"/>
      <c r="I660" s="195" t="n"/>
      <c r="J660" s="195" t="n"/>
      <c r="K660" s="195" t="n"/>
      <c r="L660" s="195" t="n"/>
      <c r="M660" s="195" t="n"/>
      <c r="N660" s="195" t="n"/>
      <c r="O660" s="195" t="n"/>
      <c r="P660" s="195" t="n"/>
      <c r="Q660" s="195" t="n"/>
      <c r="R660" s="195" t="n"/>
      <c r="S660" s="195" t="n"/>
      <c r="T660" s="195" t="n"/>
      <c r="U660" s="195" t="n"/>
      <c r="V660" s="195" t="n"/>
      <c r="W660" s="195" t="n"/>
      <c r="X660" s="195" t="n"/>
      <c r="Y660" s="195" t="n"/>
      <c r="Z660" s="195" t="n"/>
    </row>
    <row r="661" ht="12.75" customHeight="1" s="324">
      <c r="A661" s="195" t="n"/>
      <c r="B661" s="195" t="n"/>
      <c r="C661" s="195" t="n"/>
      <c r="D661" s="195" t="n"/>
      <c r="E661" s="195" t="n"/>
      <c r="F661" s="195" t="n"/>
      <c r="G661" s="195" t="n"/>
      <c r="H661" s="195" t="n"/>
      <c r="I661" s="195" t="n"/>
      <c r="J661" s="195" t="n"/>
      <c r="K661" s="195" t="n"/>
      <c r="L661" s="195" t="n"/>
      <c r="M661" s="195" t="n"/>
      <c r="N661" s="195" t="n"/>
      <c r="O661" s="195" t="n"/>
      <c r="P661" s="195" t="n"/>
      <c r="Q661" s="195" t="n"/>
      <c r="R661" s="195" t="n"/>
      <c r="S661" s="195" t="n"/>
      <c r="T661" s="195" t="n"/>
      <c r="U661" s="195" t="n"/>
      <c r="V661" s="195" t="n"/>
      <c r="W661" s="195" t="n"/>
      <c r="X661" s="195" t="n"/>
      <c r="Y661" s="195" t="n"/>
      <c r="Z661" s="195" t="n"/>
    </row>
    <row r="662" ht="12.75" customHeight="1" s="324">
      <c r="A662" s="195" t="n"/>
      <c r="B662" s="195" t="n"/>
      <c r="C662" s="195" t="n"/>
      <c r="D662" s="195" t="n"/>
      <c r="E662" s="195" t="n"/>
      <c r="F662" s="195" t="n"/>
      <c r="G662" s="195" t="n"/>
      <c r="H662" s="195" t="n"/>
      <c r="I662" s="195" t="n"/>
      <c r="J662" s="195" t="n"/>
      <c r="K662" s="195" t="n"/>
      <c r="L662" s="195" t="n"/>
      <c r="M662" s="195" t="n"/>
      <c r="N662" s="195" t="n"/>
      <c r="O662" s="195" t="n"/>
      <c r="P662" s="195" t="n"/>
      <c r="Q662" s="195" t="n"/>
      <c r="R662" s="195" t="n"/>
      <c r="S662" s="195" t="n"/>
      <c r="T662" s="195" t="n"/>
      <c r="U662" s="195" t="n"/>
      <c r="V662" s="195" t="n"/>
      <c r="W662" s="195" t="n"/>
      <c r="X662" s="195" t="n"/>
      <c r="Y662" s="195" t="n"/>
      <c r="Z662" s="195" t="n"/>
    </row>
    <row r="663" ht="12.75" customHeight="1" s="324">
      <c r="A663" s="195" t="n"/>
      <c r="B663" s="195" t="n"/>
      <c r="C663" s="195" t="n"/>
      <c r="D663" s="195" t="n"/>
      <c r="E663" s="195" t="n"/>
      <c r="F663" s="195" t="n"/>
      <c r="G663" s="195" t="n"/>
      <c r="H663" s="195" t="n"/>
      <c r="I663" s="195" t="n"/>
      <c r="J663" s="195" t="n"/>
      <c r="K663" s="195" t="n"/>
      <c r="L663" s="195" t="n"/>
      <c r="M663" s="195" t="n"/>
      <c r="N663" s="195" t="n"/>
      <c r="O663" s="195" t="n"/>
      <c r="P663" s="195" t="n"/>
      <c r="Q663" s="195" t="n"/>
      <c r="R663" s="195" t="n"/>
      <c r="S663" s="195" t="n"/>
      <c r="T663" s="195" t="n"/>
      <c r="U663" s="195" t="n"/>
      <c r="V663" s="195" t="n"/>
      <c r="W663" s="195" t="n"/>
      <c r="X663" s="195" t="n"/>
      <c r="Y663" s="195" t="n"/>
      <c r="Z663" s="195" t="n"/>
    </row>
    <row r="664" ht="12.75" customHeight="1" s="324">
      <c r="A664" s="195" t="n"/>
      <c r="B664" s="195" t="n"/>
      <c r="C664" s="195" t="n"/>
      <c r="D664" s="195" t="n"/>
      <c r="E664" s="195" t="n"/>
      <c r="F664" s="195" t="n"/>
      <c r="G664" s="195" t="n"/>
      <c r="H664" s="195" t="n"/>
      <c r="I664" s="195" t="n"/>
      <c r="J664" s="195" t="n"/>
      <c r="K664" s="195" t="n"/>
      <c r="L664" s="195" t="n"/>
      <c r="M664" s="195" t="n"/>
      <c r="N664" s="195" t="n"/>
      <c r="O664" s="195" t="n"/>
      <c r="P664" s="195" t="n"/>
      <c r="Q664" s="195" t="n"/>
      <c r="R664" s="195" t="n"/>
      <c r="S664" s="195" t="n"/>
      <c r="T664" s="195" t="n"/>
      <c r="U664" s="195" t="n"/>
      <c r="V664" s="195" t="n"/>
      <c r="W664" s="195" t="n"/>
      <c r="X664" s="195" t="n"/>
      <c r="Y664" s="195" t="n"/>
      <c r="Z664" s="195" t="n"/>
    </row>
    <row r="665" ht="12.75" customHeight="1" s="324">
      <c r="A665" s="195" t="n"/>
      <c r="B665" s="195" t="n"/>
      <c r="C665" s="195" t="n"/>
      <c r="D665" s="195" t="n"/>
      <c r="E665" s="195" t="n"/>
      <c r="F665" s="195" t="n"/>
      <c r="G665" s="195" t="n"/>
      <c r="H665" s="195" t="n"/>
      <c r="I665" s="195" t="n"/>
      <c r="J665" s="195" t="n"/>
      <c r="K665" s="195" t="n"/>
      <c r="L665" s="195" t="n"/>
      <c r="M665" s="195" t="n"/>
      <c r="N665" s="195" t="n"/>
      <c r="O665" s="195" t="n"/>
      <c r="P665" s="195" t="n"/>
      <c r="Q665" s="195" t="n"/>
      <c r="R665" s="195" t="n"/>
      <c r="S665" s="195" t="n"/>
      <c r="T665" s="195" t="n"/>
      <c r="U665" s="195" t="n"/>
      <c r="V665" s="195" t="n"/>
      <c r="W665" s="195" t="n"/>
      <c r="X665" s="195" t="n"/>
      <c r="Y665" s="195" t="n"/>
      <c r="Z665" s="195" t="n"/>
    </row>
    <row r="666" ht="12.75" customHeight="1" s="324">
      <c r="A666" s="195" t="n"/>
      <c r="B666" s="195" t="n"/>
      <c r="C666" s="195" t="n"/>
      <c r="D666" s="195" t="n"/>
      <c r="E666" s="195" t="n"/>
      <c r="F666" s="195" t="n"/>
      <c r="G666" s="195" t="n"/>
      <c r="H666" s="195" t="n"/>
      <c r="I666" s="195" t="n"/>
      <c r="J666" s="195" t="n"/>
      <c r="K666" s="195" t="n"/>
      <c r="L666" s="195" t="n"/>
      <c r="M666" s="195" t="n"/>
      <c r="N666" s="195" t="n"/>
      <c r="O666" s="195" t="n"/>
      <c r="P666" s="195" t="n"/>
      <c r="Q666" s="195" t="n"/>
      <c r="R666" s="195" t="n"/>
      <c r="S666" s="195" t="n"/>
      <c r="T666" s="195" t="n"/>
      <c r="U666" s="195" t="n"/>
      <c r="V666" s="195" t="n"/>
      <c r="W666" s="195" t="n"/>
      <c r="X666" s="195" t="n"/>
      <c r="Y666" s="195" t="n"/>
      <c r="Z666" s="195" t="n"/>
    </row>
    <row r="667" ht="12.75" customHeight="1" s="324">
      <c r="A667" s="195" t="n"/>
      <c r="B667" s="195" t="n"/>
      <c r="C667" s="195" t="n"/>
      <c r="D667" s="195" t="n"/>
      <c r="E667" s="195" t="n"/>
      <c r="F667" s="195" t="n"/>
      <c r="G667" s="195" t="n"/>
      <c r="H667" s="195" t="n"/>
      <c r="I667" s="195" t="n"/>
      <c r="J667" s="195" t="n"/>
      <c r="K667" s="195" t="n"/>
      <c r="L667" s="195" t="n"/>
      <c r="M667" s="195" t="n"/>
      <c r="N667" s="195" t="n"/>
      <c r="O667" s="195" t="n"/>
      <c r="P667" s="195" t="n"/>
      <c r="Q667" s="195" t="n"/>
      <c r="R667" s="195" t="n"/>
      <c r="S667" s="195" t="n"/>
      <c r="T667" s="195" t="n"/>
      <c r="U667" s="195" t="n"/>
      <c r="V667" s="195" t="n"/>
      <c r="W667" s="195" t="n"/>
      <c r="X667" s="195" t="n"/>
      <c r="Y667" s="195" t="n"/>
      <c r="Z667" s="195" t="n"/>
    </row>
    <row r="668" ht="12.75" customHeight="1" s="324">
      <c r="A668" s="195" t="n"/>
      <c r="B668" s="195" t="n"/>
      <c r="C668" s="195" t="n"/>
      <c r="D668" s="195" t="n"/>
      <c r="E668" s="195" t="n"/>
      <c r="F668" s="195" t="n"/>
      <c r="G668" s="195" t="n"/>
      <c r="H668" s="195" t="n"/>
      <c r="I668" s="195" t="n"/>
      <c r="J668" s="195" t="n"/>
      <c r="K668" s="195" t="n"/>
      <c r="L668" s="195" t="n"/>
      <c r="M668" s="195" t="n"/>
      <c r="N668" s="195" t="n"/>
      <c r="O668" s="195" t="n"/>
      <c r="P668" s="195" t="n"/>
      <c r="Q668" s="195" t="n"/>
      <c r="R668" s="195" t="n"/>
      <c r="S668" s="195" t="n"/>
      <c r="T668" s="195" t="n"/>
      <c r="U668" s="195" t="n"/>
      <c r="V668" s="195" t="n"/>
      <c r="W668" s="195" t="n"/>
      <c r="X668" s="195" t="n"/>
      <c r="Y668" s="195" t="n"/>
      <c r="Z668" s="195" t="n"/>
    </row>
    <row r="669" ht="12.75" customHeight="1" s="324">
      <c r="A669" s="195" t="n"/>
      <c r="B669" s="195" t="n"/>
      <c r="C669" s="195" t="n"/>
      <c r="D669" s="195" t="n"/>
      <c r="E669" s="195" t="n"/>
      <c r="F669" s="195" t="n"/>
      <c r="G669" s="195" t="n"/>
      <c r="H669" s="195" t="n"/>
      <c r="I669" s="195" t="n"/>
      <c r="J669" s="195" t="n"/>
      <c r="K669" s="195" t="n"/>
      <c r="L669" s="195" t="n"/>
      <c r="M669" s="195" t="n"/>
      <c r="N669" s="195" t="n"/>
      <c r="O669" s="195" t="n"/>
      <c r="P669" s="195" t="n"/>
      <c r="Q669" s="195" t="n"/>
      <c r="R669" s="195" t="n"/>
      <c r="S669" s="195" t="n"/>
      <c r="T669" s="195" t="n"/>
      <c r="U669" s="195" t="n"/>
      <c r="V669" s="195" t="n"/>
      <c r="W669" s="195" t="n"/>
      <c r="X669" s="195" t="n"/>
      <c r="Y669" s="195" t="n"/>
      <c r="Z669" s="195" t="n"/>
    </row>
    <row r="670" ht="12.75" customHeight="1" s="324">
      <c r="A670" s="195" t="n"/>
      <c r="B670" s="195" t="n"/>
      <c r="C670" s="195" t="n"/>
      <c r="D670" s="195" t="n"/>
      <c r="E670" s="195" t="n"/>
      <c r="F670" s="195" t="n"/>
      <c r="G670" s="195" t="n"/>
      <c r="H670" s="195" t="n"/>
      <c r="I670" s="195" t="n"/>
      <c r="J670" s="195" t="n"/>
      <c r="K670" s="195" t="n"/>
      <c r="L670" s="195" t="n"/>
      <c r="M670" s="195" t="n"/>
      <c r="N670" s="195" t="n"/>
      <c r="O670" s="195" t="n"/>
      <c r="P670" s="195" t="n"/>
      <c r="Q670" s="195" t="n"/>
      <c r="R670" s="195" t="n"/>
      <c r="S670" s="195" t="n"/>
      <c r="T670" s="195" t="n"/>
      <c r="U670" s="195" t="n"/>
      <c r="V670" s="195" t="n"/>
      <c r="W670" s="195" t="n"/>
      <c r="X670" s="195" t="n"/>
      <c r="Y670" s="195" t="n"/>
      <c r="Z670" s="195" t="n"/>
    </row>
    <row r="671" ht="12.75" customHeight="1" s="324">
      <c r="A671" s="195" t="n"/>
      <c r="B671" s="195" t="n"/>
      <c r="C671" s="195" t="n"/>
      <c r="D671" s="195" t="n"/>
      <c r="E671" s="195" t="n"/>
      <c r="F671" s="195" t="n"/>
      <c r="G671" s="195" t="n"/>
      <c r="H671" s="195" t="n"/>
      <c r="I671" s="195" t="n"/>
      <c r="J671" s="195" t="n"/>
      <c r="K671" s="195" t="n"/>
      <c r="L671" s="195" t="n"/>
      <c r="M671" s="195" t="n"/>
      <c r="N671" s="195" t="n"/>
      <c r="O671" s="195" t="n"/>
      <c r="P671" s="195" t="n"/>
      <c r="Q671" s="195" t="n"/>
      <c r="R671" s="195" t="n"/>
      <c r="S671" s="195" t="n"/>
      <c r="T671" s="195" t="n"/>
      <c r="U671" s="195" t="n"/>
      <c r="V671" s="195" t="n"/>
      <c r="W671" s="195" t="n"/>
      <c r="X671" s="195" t="n"/>
      <c r="Y671" s="195" t="n"/>
      <c r="Z671" s="195" t="n"/>
    </row>
    <row r="672" ht="12.75" customHeight="1" s="324">
      <c r="A672" s="195" t="n"/>
      <c r="B672" s="195" t="n"/>
      <c r="C672" s="195" t="n"/>
      <c r="D672" s="195" t="n"/>
      <c r="E672" s="195" t="n"/>
      <c r="F672" s="195" t="n"/>
      <c r="G672" s="195" t="n"/>
      <c r="H672" s="195" t="n"/>
      <c r="I672" s="195" t="n"/>
      <c r="J672" s="195" t="n"/>
      <c r="K672" s="195" t="n"/>
      <c r="L672" s="195" t="n"/>
      <c r="M672" s="195" t="n"/>
      <c r="N672" s="195" t="n"/>
      <c r="O672" s="195" t="n"/>
      <c r="P672" s="195" t="n"/>
      <c r="Q672" s="195" t="n"/>
      <c r="R672" s="195" t="n"/>
      <c r="S672" s="195" t="n"/>
      <c r="T672" s="195" t="n"/>
      <c r="U672" s="195" t="n"/>
      <c r="V672" s="195" t="n"/>
      <c r="W672" s="195" t="n"/>
      <c r="X672" s="195" t="n"/>
      <c r="Y672" s="195" t="n"/>
      <c r="Z672" s="195" t="n"/>
    </row>
    <row r="673" ht="12.75" customHeight="1" s="324">
      <c r="A673" s="195" t="n"/>
      <c r="B673" s="195" t="n"/>
      <c r="C673" s="195" t="n"/>
      <c r="D673" s="195" t="n"/>
      <c r="E673" s="195" t="n"/>
      <c r="F673" s="195" t="n"/>
      <c r="G673" s="195" t="n"/>
      <c r="H673" s="195" t="n"/>
      <c r="I673" s="195" t="n"/>
      <c r="J673" s="195" t="n"/>
      <c r="K673" s="195" t="n"/>
      <c r="L673" s="195" t="n"/>
      <c r="M673" s="195" t="n"/>
      <c r="N673" s="195" t="n"/>
      <c r="O673" s="195" t="n"/>
      <c r="P673" s="195" t="n"/>
      <c r="Q673" s="195" t="n"/>
      <c r="R673" s="195" t="n"/>
      <c r="S673" s="195" t="n"/>
      <c r="T673" s="195" t="n"/>
      <c r="U673" s="195" t="n"/>
      <c r="V673" s="195" t="n"/>
      <c r="W673" s="195" t="n"/>
      <c r="X673" s="195" t="n"/>
      <c r="Y673" s="195" t="n"/>
      <c r="Z673" s="195" t="n"/>
    </row>
    <row r="674" ht="12.75" customHeight="1" s="324">
      <c r="A674" s="195" t="n"/>
      <c r="B674" s="195" t="n"/>
      <c r="C674" s="195" t="n"/>
      <c r="D674" s="195" t="n"/>
      <c r="E674" s="195" t="n"/>
      <c r="F674" s="195" t="n"/>
      <c r="G674" s="195" t="n"/>
      <c r="H674" s="195" t="n"/>
      <c r="I674" s="195" t="n"/>
      <c r="J674" s="195" t="n"/>
      <c r="K674" s="195" t="n"/>
      <c r="L674" s="195" t="n"/>
      <c r="M674" s="195" t="n"/>
      <c r="N674" s="195" t="n"/>
      <c r="O674" s="195" t="n"/>
      <c r="P674" s="195" t="n"/>
      <c r="Q674" s="195" t="n"/>
      <c r="R674" s="195" t="n"/>
      <c r="S674" s="195" t="n"/>
      <c r="T674" s="195" t="n"/>
      <c r="U674" s="195" t="n"/>
      <c r="V674" s="195" t="n"/>
      <c r="W674" s="195" t="n"/>
      <c r="X674" s="195" t="n"/>
      <c r="Y674" s="195" t="n"/>
      <c r="Z674" s="195" t="n"/>
    </row>
    <row r="675" ht="12.75" customHeight="1" s="324">
      <c r="A675" s="195" t="n"/>
      <c r="B675" s="195" t="n"/>
      <c r="C675" s="195" t="n"/>
      <c r="D675" s="195" t="n"/>
      <c r="E675" s="195" t="n"/>
      <c r="F675" s="195" t="n"/>
      <c r="G675" s="195" t="n"/>
      <c r="H675" s="195" t="n"/>
      <c r="I675" s="195" t="n"/>
      <c r="J675" s="195" t="n"/>
      <c r="K675" s="195" t="n"/>
      <c r="L675" s="195" t="n"/>
      <c r="M675" s="195" t="n"/>
      <c r="N675" s="195" t="n"/>
      <c r="O675" s="195" t="n"/>
      <c r="P675" s="195" t="n"/>
      <c r="Q675" s="195" t="n"/>
      <c r="R675" s="195" t="n"/>
      <c r="S675" s="195" t="n"/>
      <c r="T675" s="195" t="n"/>
      <c r="U675" s="195" t="n"/>
      <c r="V675" s="195" t="n"/>
      <c r="W675" s="195" t="n"/>
      <c r="X675" s="195" t="n"/>
      <c r="Y675" s="195" t="n"/>
      <c r="Z675" s="195" t="n"/>
    </row>
    <row r="676" ht="12.75" customHeight="1" s="324">
      <c r="A676" s="195" t="n"/>
      <c r="B676" s="195" t="n"/>
      <c r="C676" s="195" t="n"/>
      <c r="D676" s="195" t="n"/>
      <c r="E676" s="195" t="n"/>
      <c r="F676" s="195" t="n"/>
      <c r="G676" s="195" t="n"/>
      <c r="H676" s="195" t="n"/>
      <c r="I676" s="195" t="n"/>
      <c r="J676" s="195" t="n"/>
      <c r="K676" s="195" t="n"/>
      <c r="L676" s="195" t="n"/>
      <c r="M676" s="195" t="n"/>
      <c r="N676" s="195" t="n"/>
      <c r="O676" s="195" t="n"/>
      <c r="P676" s="195" t="n"/>
      <c r="Q676" s="195" t="n"/>
      <c r="R676" s="195" t="n"/>
      <c r="S676" s="195" t="n"/>
      <c r="T676" s="195" t="n"/>
      <c r="U676" s="195" t="n"/>
      <c r="V676" s="195" t="n"/>
      <c r="W676" s="195" t="n"/>
      <c r="X676" s="195" t="n"/>
      <c r="Y676" s="195" t="n"/>
      <c r="Z676" s="195" t="n"/>
    </row>
    <row r="677" ht="12.75" customHeight="1" s="324">
      <c r="A677" s="195" t="n"/>
      <c r="B677" s="195" t="n"/>
      <c r="C677" s="195" t="n"/>
      <c r="D677" s="195" t="n"/>
      <c r="E677" s="195" t="n"/>
      <c r="F677" s="195" t="n"/>
      <c r="G677" s="195" t="n"/>
      <c r="H677" s="195" t="n"/>
      <c r="I677" s="195" t="n"/>
      <c r="J677" s="195" t="n"/>
      <c r="K677" s="195" t="n"/>
      <c r="L677" s="195" t="n"/>
      <c r="M677" s="195" t="n"/>
      <c r="N677" s="195" t="n"/>
      <c r="O677" s="195" t="n"/>
      <c r="P677" s="195" t="n"/>
      <c r="Q677" s="195" t="n"/>
      <c r="R677" s="195" t="n"/>
      <c r="S677" s="195" t="n"/>
      <c r="T677" s="195" t="n"/>
      <c r="U677" s="195" t="n"/>
      <c r="V677" s="195" t="n"/>
      <c r="W677" s="195" t="n"/>
      <c r="X677" s="195" t="n"/>
      <c r="Y677" s="195" t="n"/>
      <c r="Z677" s="195" t="n"/>
    </row>
    <row r="678" ht="12.75" customHeight="1" s="324">
      <c r="A678" s="195" t="n"/>
      <c r="B678" s="195" t="n"/>
      <c r="C678" s="195" t="n"/>
      <c r="D678" s="195" t="n"/>
      <c r="E678" s="195" t="n"/>
      <c r="F678" s="195" t="n"/>
      <c r="G678" s="195" t="n"/>
      <c r="H678" s="195" t="n"/>
      <c r="I678" s="195" t="n"/>
      <c r="J678" s="195" t="n"/>
      <c r="K678" s="195" t="n"/>
      <c r="L678" s="195" t="n"/>
      <c r="M678" s="195" t="n"/>
      <c r="N678" s="195" t="n"/>
      <c r="O678" s="195" t="n"/>
      <c r="P678" s="195" t="n"/>
      <c r="Q678" s="195" t="n"/>
      <c r="R678" s="195" t="n"/>
      <c r="S678" s="195" t="n"/>
      <c r="T678" s="195" t="n"/>
      <c r="U678" s="195" t="n"/>
      <c r="V678" s="195" t="n"/>
      <c r="W678" s="195" t="n"/>
      <c r="X678" s="195" t="n"/>
      <c r="Y678" s="195" t="n"/>
      <c r="Z678" s="195" t="n"/>
    </row>
    <row r="679" ht="12.75" customHeight="1" s="324">
      <c r="A679" s="195" t="n"/>
      <c r="B679" s="195" t="n"/>
      <c r="C679" s="195" t="n"/>
      <c r="D679" s="195" t="n"/>
      <c r="E679" s="195" t="n"/>
      <c r="F679" s="195" t="n"/>
      <c r="G679" s="195" t="n"/>
      <c r="H679" s="195" t="n"/>
      <c r="I679" s="195" t="n"/>
      <c r="J679" s="195" t="n"/>
      <c r="K679" s="195" t="n"/>
      <c r="L679" s="195" t="n"/>
      <c r="M679" s="195" t="n"/>
      <c r="N679" s="195" t="n"/>
      <c r="O679" s="195" t="n"/>
      <c r="P679" s="195" t="n"/>
      <c r="Q679" s="195" t="n"/>
      <c r="R679" s="195" t="n"/>
      <c r="S679" s="195" t="n"/>
      <c r="T679" s="195" t="n"/>
      <c r="U679" s="195" t="n"/>
      <c r="V679" s="195" t="n"/>
      <c r="W679" s="195" t="n"/>
      <c r="X679" s="195" t="n"/>
      <c r="Y679" s="195" t="n"/>
      <c r="Z679" s="195" t="n"/>
    </row>
    <row r="680" ht="12.75" customHeight="1" s="324">
      <c r="A680" s="195" t="n"/>
      <c r="B680" s="195" t="n"/>
      <c r="C680" s="195" t="n"/>
      <c r="D680" s="195" t="n"/>
      <c r="E680" s="195" t="n"/>
      <c r="F680" s="195" t="n"/>
      <c r="G680" s="195" t="n"/>
      <c r="H680" s="195" t="n"/>
      <c r="I680" s="195" t="n"/>
      <c r="J680" s="195" t="n"/>
      <c r="K680" s="195" t="n"/>
      <c r="L680" s="195" t="n"/>
      <c r="M680" s="195" t="n"/>
      <c r="N680" s="195" t="n"/>
      <c r="O680" s="195" t="n"/>
      <c r="P680" s="195" t="n"/>
      <c r="Q680" s="195" t="n"/>
      <c r="R680" s="195" t="n"/>
      <c r="S680" s="195" t="n"/>
      <c r="T680" s="195" t="n"/>
      <c r="U680" s="195" t="n"/>
      <c r="V680" s="195" t="n"/>
      <c r="W680" s="195" t="n"/>
      <c r="X680" s="195" t="n"/>
      <c r="Y680" s="195" t="n"/>
      <c r="Z680" s="195" t="n"/>
    </row>
    <row r="681" ht="12.75" customHeight="1" s="324">
      <c r="A681" s="195" t="n"/>
      <c r="B681" s="195" t="n"/>
      <c r="C681" s="195" t="n"/>
      <c r="D681" s="195" t="n"/>
      <c r="E681" s="195" t="n"/>
      <c r="F681" s="195" t="n"/>
      <c r="G681" s="195" t="n"/>
      <c r="H681" s="195" t="n"/>
      <c r="I681" s="195" t="n"/>
      <c r="J681" s="195" t="n"/>
      <c r="K681" s="195" t="n"/>
      <c r="L681" s="195" t="n"/>
      <c r="M681" s="195" t="n"/>
      <c r="N681" s="195" t="n"/>
      <c r="O681" s="195" t="n"/>
      <c r="P681" s="195" t="n"/>
      <c r="Q681" s="195" t="n"/>
      <c r="R681" s="195" t="n"/>
      <c r="S681" s="195" t="n"/>
      <c r="T681" s="195" t="n"/>
      <c r="U681" s="195" t="n"/>
      <c r="V681" s="195" t="n"/>
      <c r="W681" s="195" t="n"/>
      <c r="X681" s="195" t="n"/>
      <c r="Y681" s="195" t="n"/>
      <c r="Z681" s="195" t="n"/>
    </row>
    <row r="682" ht="12.75" customHeight="1" s="324">
      <c r="A682" s="195" t="n"/>
      <c r="B682" s="195" t="n"/>
      <c r="C682" s="195" t="n"/>
      <c r="D682" s="195" t="n"/>
      <c r="E682" s="195" t="n"/>
      <c r="F682" s="195" t="n"/>
      <c r="G682" s="195" t="n"/>
      <c r="H682" s="195" t="n"/>
      <c r="I682" s="195" t="n"/>
      <c r="J682" s="195" t="n"/>
      <c r="K682" s="195" t="n"/>
      <c r="L682" s="195" t="n"/>
      <c r="M682" s="195" t="n"/>
      <c r="N682" s="195" t="n"/>
      <c r="O682" s="195" t="n"/>
      <c r="P682" s="195" t="n"/>
      <c r="Q682" s="195" t="n"/>
      <c r="R682" s="195" t="n"/>
      <c r="S682" s="195" t="n"/>
      <c r="T682" s="195" t="n"/>
      <c r="U682" s="195" t="n"/>
      <c r="V682" s="195" t="n"/>
      <c r="W682" s="195" t="n"/>
      <c r="X682" s="195" t="n"/>
      <c r="Y682" s="195" t="n"/>
      <c r="Z682" s="195" t="n"/>
    </row>
    <row r="683" ht="12.75" customHeight="1" s="324">
      <c r="A683" s="195" t="n"/>
      <c r="B683" s="195" t="n"/>
      <c r="C683" s="195" t="n"/>
      <c r="D683" s="195" t="n"/>
      <c r="E683" s="195" t="n"/>
      <c r="F683" s="195" t="n"/>
      <c r="G683" s="195" t="n"/>
      <c r="H683" s="195" t="n"/>
      <c r="I683" s="195" t="n"/>
      <c r="J683" s="195" t="n"/>
      <c r="K683" s="195" t="n"/>
      <c r="L683" s="195" t="n"/>
      <c r="M683" s="195" t="n"/>
      <c r="N683" s="195" t="n"/>
      <c r="O683" s="195" t="n"/>
      <c r="P683" s="195" t="n"/>
      <c r="Q683" s="195" t="n"/>
      <c r="R683" s="195" t="n"/>
      <c r="S683" s="195" t="n"/>
      <c r="T683" s="195" t="n"/>
      <c r="U683" s="195" t="n"/>
      <c r="V683" s="195" t="n"/>
      <c r="W683" s="195" t="n"/>
      <c r="X683" s="195" t="n"/>
      <c r="Y683" s="195" t="n"/>
      <c r="Z683" s="195" t="n"/>
    </row>
    <row r="684" ht="12.75" customHeight="1" s="324">
      <c r="A684" s="195" t="n"/>
      <c r="B684" s="195" t="n"/>
      <c r="C684" s="195" t="n"/>
      <c r="D684" s="195" t="n"/>
      <c r="E684" s="195" t="n"/>
      <c r="F684" s="195" t="n"/>
      <c r="G684" s="195" t="n"/>
      <c r="H684" s="195" t="n"/>
      <c r="I684" s="195" t="n"/>
      <c r="J684" s="195" t="n"/>
      <c r="K684" s="195" t="n"/>
      <c r="L684" s="195" t="n"/>
      <c r="M684" s="195" t="n"/>
      <c r="N684" s="195" t="n"/>
      <c r="O684" s="195" t="n"/>
      <c r="P684" s="195" t="n"/>
      <c r="Q684" s="195" t="n"/>
      <c r="R684" s="195" t="n"/>
      <c r="S684" s="195" t="n"/>
      <c r="T684" s="195" t="n"/>
      <c r="U684" s="195" t="n"/>
      <c r="V684" s="195" t="n"/>
      <c r="W684" s="195" t="n"/>
      <c r="X684" s="195" t="n"/>
      <c r="Y684" s="195" t="n"/>
      <c r="Z684" s="195" t="n"/>
    </row>
    <row r="685" ht="12.75" customHeight="1" s="324">
      <c r="A685" s="195" t="n"/>
      <c r="B685" s="195" t="n"/>
      <c r="C685" s="195" t="n"/>
      <c r="D685" s="195" t="n"/>
      <c r="E685" s="195" t="n"/>
      <c r="F685" s="195" t="n"/>
      <c r="G685" s="195" t="n"/>
      <c r="H685" s="195" t="n"/>
      <c r="I685" s="195" t="n"/>
      <c r="J685" s="195" t="n"/>
      <c r="K685" s="195" t="n"/>
      <c r="L685" s="195" t="n"/>
      <c r="M685" s="195" t="n"/>
      <c r="N685" s="195" t="n"/>
      <c r="O685" s="195" t="n"/>
      <c r="P685" s="195" t="n"/>
      <c r="Q685" s="195" t="n"/>
      <c r="R685" s="195" t="n"/>
      <c r="S685" s="195" t="n"/>
      <c r="T685" s="195" t="n"/>
      <c r="U685" s="195" t="n"/>
      <c r="V685" s="195" t="n"/>
      <c r="W685" s="195" t="n"/>
      <c r="X685" s="195" t="n"/>
      <c r="Y685" s="195" t="n"/>
      <c r="Z685" s="195" t="n"/>
    </row>
    <row r="686" ht="12.75" customHeight="1" s="324">
      <c r="A686" s="195" t="n"/>
      <c r="B686" s="195" t="n"/>
      <c r="C686" s="195" t="n"/>
      <c r="D686" s="195" t="n"/>
      <c r="E686" s="195" t="n"/>
      <c r="F686" s="195" t="n"/>
      <c r="G686" s="195" t="n"/>
      <c r="H686" s="195" t="n"/>
      <c r="I686" s="195" t="n"/>
      <c r="J686" s="195" t="n"/>
      <c r="K686" s="195" t="n"/>
      <c r="L686" s="195" t="n"/>
      <c r="M686" s="195" t="n"/>
      <c r="N686" s="195" t="n"/>
      <c r="O686" s="195" t="n"/>
      <c r="P686" s="195" t="n"/>
      <c r="Q686" s="195" t="n"/>
      <c r="R686" s="195" t="n"/>
      <c r="S686" s="195" t="n"/>
      <c r="T686" s="195" t="n"/>
      <c r="U686" s="195" t="n"/>
      <c r="V686" s="195" t="n"/>
      <c r="W686" s="195" t="n"/>
      <c r="X686" s="195" t="n"/>
      <c r="Y686" s="195" t="n"/>
      <c r="Z686" s="195" t="n"/>
    </row>
    <row r="687" ht="12.75" customHeight="1" s="324">
      <c r="A687" s="195" t="n"/>
      <c r="B687" s="195" t="n"/>
      <c r="C687" s="195" t="n"/>
      <c r="D687" s="195" t="n"/>
      <c r="E687" s="195" t="n"/>
      <c r="F687" s="195" t="n"/>
      <c r="G687" s="195" t="n"/>
      <c r="H687" s="195" t="n"/>
      <c r="I687" s="195" t="n"/>
      <c r="J687" s="195" t="n"/>
      <c r="K687" s="195" t="n"/>
      <c r="L687" s="195" t="n"/>
      <c r="M687" s="195" t="n"/>
      <c r="N687" s="195" t="n"/>
      <c r="O687" s="195" t="n"/>
      <c r="P687" s="195" t="n"/>
      <c r="Q687" s="195" t="n"/>
      <c r="R687" s="195" t="n"/>
      <c r="S687" s="195" t="n"/>
      <c r="T687" s="195" t="n"/>
      <c r="U687" s="195" t="n"/>
      <c r="V687" s="195" t="n"/>
      <c r="W687" s="195" t="n"/>
      <c r="X687" s="195" t="n"/>
      <c r="Y687" s="195" t="n"/>
      <c r="Z687" s="195" t="n"/>
    </row>
    <row r="688" ht="12.75" customHeight="1" s="324">
      <c r="A688" s="195" t="n"/>
      <c r="B688" s="195" t="n"/>
      <c r="C688" s="195" t="n"/>
      <c r="D688" s="195" t="n"/>
      <c r="E688" s="195" t="n"/>
      <c r="F688" s="195" t="n"/>
      <c r="G688" s="195" t="n"/>
      <c r="H688" s="195" t="n"/>
      <c r="I688" s="195" t="n"/>
      <c r="J688" s="195" t="n"/>
      <c r="K688" s="195" t="n"/>
      <c r="L688" s="195" t="n"/>
      <c r="M688" s="195" t="n"/>
      <c r="N688" s="195" t="n"/>
      <c r="O688" s="195" t="n"/>
      <c r="P688" s="195" t="n"/>
      <c r="Q688" s="195" t="n"/>
      <c r="R688" s="195" t="n"/>
      <c r="S688" s="195" t="n"/>
      <c r="T688" s="195" t="n"/>
      <c r="U688" s="195" t="n"/>
      <c r="V688" s="195" t="n"/>
      <c r="W688" s="195" t="n"/>
      <c r="X688" s="195" t="n"/>
      <c r="Y688" s="195" t="n"/>
      <c r="Z688" s="195" t="n"/>
    </row>
    <row r="689" ht="12.75" customHeight="1" s="324">
      <c r="A689" s="195" t="n"/>
      <c r="B689" s="195" t="n"/>
      <c r="C689" s="195" t="n"/>
      <c r="D689" s="195" t="n"/>
      <c r="E689" s="195" t="n"/>
      <c r="F689" s="195" t="n"/>
      <c r="G689" s="195" t="n"/>
      <c r="H689" s="195" t="n"/>
      <c r="I689" s="195" t="n"/>
      <c r="J689" s="195" t="n"/>
      <c r="K689" s="195" t="n"/>
      <c r="L689" s="195" t="n"/>
      <c r="M689" s="195" t="n"/>
      <c r="N689" s="195" t="n"/>
      <c r="O689" s="195" t="n"/>
      <c r="P689" s="195" t="n"/>
      <c r="Q689" s="195" t="n"/>
      <c r="R689" s="195" t="n"/>
      <c r="S689" s="195" t="n"/>
      <c r="T689" s="195" t="n"/>
      <c r="U689" s="195" t="n"/>
      <c r="V689" s="195" t="n"/>
      <c r="W689" s="195" t="n"/>
      <c r="X689" s="195" t="n"/>
      <c r="Y689" s="195" t="n"/>
      <c r="Z689" s="195" t="n"/>
    </row>
    <row r="690" ht="12.75" customHeight="1" s="324">
      <c r="A690" s="195" t="n"/>
      <c r="B690" s="195" t="n"/>
      <c r="C690" s="195" t="n"/>
      <c r="D690" s="195" t="n"/>
      <c r="E690" s="195" t="n"/>
      <c r="F690" s="195" t="n"/>
      <c r="G690" s="195" t="n"/>
      <c r="H690" s="195" t="n"/>
      <c r="I690" s="195" t="n"/>
      <c r="J690" s="195" t="n"/>
      <c r="K690" s="195" t="n"/>
      <c r="L690" s="195" t="n"/>
      <c r="M690" s="195" t="n"/>
      <c r="N690" s="195" t="n"/>
      <c r="O690" s="195" t="n"/>
      <c r="P690" s="195" t="n"/>
      <c r="Q690" s="195" t="n"/>
      <c r="R690" s="195" t="n"/>
      <c r="S690" s="195" t="n"/>
      <c r="T690" s="195" t="n"/>
      <c r="U690" s="195" t="n"/>
      <c r="V690" s="195" t="n"/>
      <c r="W690" s="195" t="n"/>
      <c r="X690" s="195" t="n"/>
      <c r="Y690" s="195" t="n"/>
      <c r="Z690" s="195" t="n"/>
    </row>
    <row r="691" ht="12.75" customHeight="1" s="324">
      <c r="A691" s="195" t="n"/>
      <c r="B691" s="195" t="n"/>
      <c r="C691" s="195" t="n"/>
      <c r="D691" s="195" t="n"/>
      <c r="E691" s="195" t="n"/>
      <c r="F691" s="195" t="n"/>
      <c r="G691" s="195" t="n"/>
      <c r="H691" s="195" t="n"/>
      <c r="I691" s="195" t="n"/>
      <c r="J691" s="195" t="n"/>
      <c r="K691" s="195" t="n"/>
      <c r="L691" s="195" t="n"/>
      <c r="M691" s="195" t="n"/>
      <c r="N691" s="195" t="n"/>
      <c r="O691" s="195" t="n"/>
      <c r="P691" s="195" t="n"/>
      <c r="Q691" s="195" t="n"/>
      <c r="R691" s="195" t="n"/>
      <c r="S691" s="195" t="n"/>
      <c r="T691" s="195" t="n"/>
      <c r="U691" s="195" t="n"/>
      <c r="V691" s="195" t="n"/>
      <c r="W691" s="195" t="n"/>
      <c r="X691" s="195" t="n"/>
      <c r="Y691" s="195" t="n"/>
      <c r="Z691" s="195" t="n"/>
    </row>
    <row r="692" ht="12.75" customHeight="1" s="324">
      <c r="A692" s="195" t="n"/>
      <c r="B692" s="195" t="n"/>
      <c r="C692" s="195" t="n"/>
      <c r="D692" s="195" t="n"/>
      <c r="E692" s="195" t="n"/>
      <c r="F692" s="195" t="n"/>
      <c r="G692" s="195" t="n"/>
      <c r="H692" s="195" t="n"/>
      <c r="I692" s="195" t="n"/>
      <c r="J692" s="195" t="n"/>
      <c r="K692" s="195" t="n"/>
      <c r="L692" s="195" t="n"/>
      <c r="M692" s="195" t="n"/>
      <c r="N692" s="195" t="n"/>
      <c r="O692" s="195" t="n"/>
      <c r="P692" s="195" t="n"/>
      <c r="Q692" s="195" t="n"/>
      <c r="R692" s="195" t="n"/>
      <c r="S692" s="195" t="n"/>
      <c r="T692" s="195" t="n"/>
      <c r="U692" s="195" t="n"/>
      <c r="V692" s="195" t="n"/>
      <c r="W692" s="195" t="n"/>
      <c r="X692" s="195" t="n"/>
      <c r="Y692" s="195" t="n"/>
      <c r="Z692" s="195" t="n"/>
    </row>
    <row r="693" ht="12.75" customHeight="1" s="324">
      <c r="A693" s="195" t="n"/>
      <c r="B693" s="195" t="n"/>
      <c r="C693" s="195" t="n"/>
      <c r="D693" s="195" t="n"/>
      <c r="E693" s="195" t="n"/>
      <c r="F693" s="195" t="n"/>
      <c r="G693" s="195" t="n"/>
      <c r="H693" s="195" t="n"/>
      <c r="I693" s="195" t="n"/>
      <c r="J693" s="195" t="n"/>
      <c r="K693" s="195" t="n"/>
      <c r="L693" s="195" t="n"/>
      <c r="M693" s="195" t="n"/>
      <c r="N693" s="195" t="n"/>
      <c r="O693" s="195" t="n"/>
      <c r="P693" s="195" t="n"/>
      <c r="Q693" s="195" t="n"/>
      <c r="R693" s="195" t="n"/>
      <c r="S693" s="195" t="n"/>
      <c r="T693" s="195" t="n"/>
      <c r="U693" s="195" t="n"/>
      <c r="V693" s="195" t="n"/>
      <c r="W693" s="195" t="n"/>
      <c r="X693" s="195" t="n"/>
      <c r="Y693" s="195" t="n"/>
      <c r="Z693" s="195" t="n"/>
    </row>
    <row r="694" ht="12.75" customHeight="1" s="324">
      <c r="A694" s="195" t="n"/>
      <c r="B694" s="195" t="n"/>
      <c r="C694" s="195" t="n"/>
      <c r="D694" s="195" t="n"/>
      <c r="E694" s="195" t="n"/>
      <c r="F694" s="195" t="n"/>
      <c r="G694" s="195" t="n"/>
      <c r="H694" s="195" t="n"/>
      <c r="I694" s="195" t="n"/>
      <c r="J694" s="195" t="n"/>
      <c r="K694" s="195" t="n"/>
      <c r="L694" s="195" t="n"/>
      <c r="M694" s="195" t="n"/>
      <c r="N694" s="195" t="n"/>
      <c r="O694" s="195" t="n"/>
      <c r="P694" s="195" t="n"/>
      <c r="Q694" s="195" t="n"/>
      <c r="R694" s="195" t="n"/>
      <c r="S694" s="195" t="n"/>
      <c r="T694" s="195" t="n"/>
      <c r="U694" s="195" t="n"/>
      <c r="V694" s="195" t="n"/>
      <c r="W694" s="195" t="n"/>
      <c r="X694" s="195" t="n"/>
      <c r="Y694" s="195" t="n"/>
      <c r="Z694" s="195" t="n"/>
    </row>
    <row r="695" ht="12.75" customHeight="1" s="324">
      <c r="A695" s="195" t="n"/>
      <c r="B695" s="195" t="n"/>
      <c r="C695" s="195" t="n"/>
      <c r="D695" s="195" t="n"/>
      <c r="E695" s="195" t="n"/>
      <c r="F695" s="195" t="n"/>
      <c r="G695" s="195" t="n"/>
      <c r="H695" s="195" t="n"/>
      <c r="I695" s="195" t="n"/>
      <c r="J695" s="195" t="n"/>
      <c r="K695" s="195" t="n"/>
      <c r="L695" s="195" t="n"/>
      <c r="M695" s="195" t="n"/>
      <c r="N695" s="195" t="n"/>
      <c r="O695" s="195" t="n"/>
      <c r="P695" s="195" t="n"/>
      <c r="Q695" s="195" t="n"/>
      <c r="R695" s="195" t="n"/>
      <c r="S695" s="195" t="n"/>
      <c r="T695" s="195" t="n"/>
      <c r="U695" s="195" t="n"/>
      <c r="V695" s="195" t="n"/>
      <c r="W695" s="195" t="n"/>
      <c r="X695" s="195" t="n"/>
      <c r="Y695" s="195" t="n"/>
      <c r="Z695" s="195" t="n"/>
    </row>
    <row r="696" ht="12.75" customHeight="1" s="324">
      <c r="A696" s="195" t="n"/>
      <c r="B696" s="195" t="n"/>
      <c r="C696" s="195" t="n"/>
      <c r="D696" s="195" t="n"/>
      <c r="E696" s="195" t="n"/>
      <c r="F696" s="195" t="n"/>
      <c r="G696" s="195" t="n"/>
      <c r="H696" s="195" t="n"/>
      <c r="I696" s="195" t="n"/>
      <c r="J696" s="195" t="n"/>
      <c r="K696" s="195" t="n"/>
      <c r="L696" s="195" t="n"/>
      <c r="M696" s="195" t="n"/>
      <c r="N696" s="195" t="n"/>
      <c r="O696" s="195" t="n"/>
      <c r="P696" s="195" t="n"/>
      <c r="Q696" s="195" t="n"/>
      <c r="R696" s="195" t="n"/>
      <c r="S696" s="195" t="n"/>
      <c r="T696" s="195" t="n"/>
      <c r="U696" s="195" t="n"/>
      <c r="V696" s="195" t="n"/>
      <c r="W696" s="195" t="n"/>
      <c r="X696" s="195" t="n"/>
      <c r="Y696" s="195" t="n"/>
      <c r="Z696" s="195" t="n"/>
    </row>
    <row r="697" ht="12.75" customHeight="1" s="324">
      <c r="A697" s="195" t="n"/>
      <c r="B697" s="195" t="n"/>
      <c r="C697" s="195" t="n"/>
      <c r="D697" s="195" t="n"/>
      <c r="E697" s="195" t="n"/>
      <c r="F697" s="195" t="n"/>
      <c r="G697" s="195" t="n"/>
      <c r="H697" s="195" t="n"/>
      <c r="I697" s="195" t="n"/>
      <c r="J697" s="195" t="n"/>
      <c r="K697" s="195" t="n"/>
      <c r="L697" s="195" t="n"/>
      <c r="M697" s="195" t="n"/>
      <c r="N697" s="195" t="n"/>
      <c r="O697" s="195" t="n"/>
      <c r="P697" s="195" t="n"/>
      <c r="Q697" s="195" t="n"/>
      <c r="R697" s="195" t="n"/>
      <c r="S697" s="195" t="n"/>
      <c r="T697" s="195" t="n"/>
      <c r="U697" s="195" t="n"/>
      <c r="V697" s="195" t="n"/>
      <c r="W697" s="195" t="n"/>
      <c r="X697" s="195" t="n"/>
      <c r="Y697" s="195" t="n"/>
      <c r="Z697" s="195" t="n"/>
    </row>
    <row r="698" ht="12.75" customHeight="1" s="324">
      <c r="A698" s="195" t="n"/>
      <c r="B698" s="195" t="n"/>
      <c r="C698" s="195" t="n"/>
      <c r="D698" s="195" t="n"/>
      <c r="E698" s="195" t="n"/>
      <c r="F698" s="195" t="n"/>
      <c r="G698" s="195" t="n"/>
      <c r="H698" s="195" t="n"/>
      <c r="I698" s="195" t="n"/>
      <c r="J698" s="195" t="n"/>
      <c r="K698" s="195" t="n"/>
      <c r="L698" s="195" t="n"/>
      <c r="M698" s="195" t="n"/>
      <c r="N698" s="195" t="n"/>
      <c r="O698" s="195" t="n"/>
      <c r="P698" s="195" t="n"/>
      <c r="Q698" s="195" t="n"/>
      <c r="R698" s="195" t="n"/>
      <c r="S698" s="195" t="n"/>
      <c r="T698" s="195" t="n"/>
      <c r="U698" s="195" t="n"/>
      <c r="V698" s="195" t="n"/>
      <c r="W698" s="195" t="n"/>
      <c r="X698" s="195" t="n"/>
      <c r="Y698" s="195" t="n"/>
      <c r="Z698" s="195" t="n"/>
    </row>
    <row r="699" ht="12.75" customHeight="1" s="324">
      <c r="A699" s="195" t="n"/>
      <c r="B699" s="195" t="n"/>
      <c r="C699" s="195" t="n"/>
      <c r="D699" s="195" t="n"/>
      <c r="E699" s="195" t="n"/>
      <c r="F699" s="195" t="n"/>
      <c r="G699" s="195" t="n"/>
      <c r="H699" s="195" t="n"/>
      <c r="I699" s="195" t="n"/>
      <c r="J699" s="195" t="n"/>
      <c r="K699" s="195" t="n"/>
      <c r="L699" s="195" t="n"/>
      <c r="M699" s="195" t="n"/>
      <c r="N699" s="195" t="n"/>
      <c r="O699" s="195" t="n"/>
      <c r="P699" s="195" t="n"/>
      <c r="Q699" s="195" t="n"/>
      <c r="R699" s="195" t="n"/>
      <c r="S699" s="195" t="n"/>
      <c r="T699" s="195" t="n"/>
      <c r="U699" s="195" t="n"/>
      <c r="V699" s="195" t="n"/>
      <c r="W699" s="195" t="n"/>
      <c r="X699" s="195" t="n"/>
      <c r="Y699" s="195" t="n"/>
      <c r="Z699" s="195" t="n"/>
    </row>
    <row r="700" ht="12.75" customHeight="1" s="324">
      <c r="A700" s="195" t="n"/>
      <c r="B700" s="195" t="n"/>
      <c r="C700" s="195" t="n"/>
      <c r="D700" s="195" t="n"/>
      <c r="E700" s="195" t="n"/>
      <c r="F700" s="195" t="n"/>
      <c r="G700" s="195" t="n"/>
      <c r="H700" s="195" t="n"/>
      <c r="I700" s="195" t="n"/>
      <c r="J700" s="195" t="n"/>
      <c r="K700" s="195" t="n"/>
      <c r="L700" s="195" t="n"/>
      <c r="M700" s="195" t="n"/>
      <c r="N700" s="195" t="n"/>
      <c r="O700" s="195" t="n"/>
      <c r="P700" s="195" t="n"/>
      <c r="Q700" s="195" t="n"/>
      <c r="R700" s="195" t="n"/>
      <c r="S700" s="195" t="n"/>
      <c r="T700" s="195" t="n"/>
      <c r="U700" s="195" t="n"/>
      <c r="V700" s="195" t="n"/>
      <c r="W700" s="195" t="n"/>
      <c r="X700" s="195" t="n"/>
      <c r="Y700" s="195" t="n"/>
      <c r="Z700" s="195" t="n"/>
    </row>
    <row r="701" ht="12.75" customHeight="1" s="324">
      <c r="A701" s="195" t="n"/>
      <c r="B701" s="195" t="n"/>
      <c r="C701" s="195" t="n"/>
      <c r="D701" s="195" t="n"/>
      <c r="E701" s="195" t="n"/>
      <c r="F701" s="195" t="n"/>
      <c r="G701" s="195" t="n"/>
      <c r="H701" s="195" t="n"/>
      <c r="I701" s="195" t="n"/>
      <c r="J701" s="195" t="n"/>
      <c r="K701" s="195" t="n"/>
      <c r="L701" s="195" t="n"/>
      <c r="M701" s="195" t="n"/>
      <c r="N701" s="195" t="n"/>
      <c r="O701" s="195" t="n"/>
      <c r="P701" s="195" t="n"/>
      <c r="Q701" s="195" t="n"/>
      <c r="R701" s="195" t="n"/>
      <c r="S701" s="195" t="n"/>
      <c r="T701" s="195" t="n"/>
      <c r="U701" s="195" t="n"/>
      <c r="V701" s="195" t="n"/>
      <c r="W701" s="195" t="n"/>
      <c r="X701" s="195" t="n"/>
      <c r="Y701" s="195" t="n"/>
      <c r="Z701" s="195" t="n"/>
    </row>
    <row r="702" ht="12.75" customHeight="1" s="324">
      <c r="A702" s="195" t="n"/>
      <c r="B702" s="195" t="n"/>
      <c r="C702" s="195" t="n"/>
      <c r="D702" s="195" t="n"/>
      <c r="E702" s="195" t="n"/>
      <c r="F702" s="195" t="n"/>
      <c r="G702" s="195" t="n"/>
      <c r="H702" s="195" t="n"/>
      <c r="I702" s="195" t="n"/>
      <c r="J702" s="195" t="n"/>
      <c r="K702" s="195" t="n"/>
      <c r="L702" s="195" t="n"/>
      <c r="M702" s="195" t="n"/>
      <c r="N702" s="195" t="n"/>
      <c r="O702" s="195" t="n"/>
      <c r="P702" s="195" t="n"/>
      <c r="Q702" s="195" t="n"/>
      <c r="R702" s="195" t="n"/>
      <c r="S702" s="195" t="n"/>
      <c r="T702" s="195" t="n"/>
      <c r="U702" s="195" t="n"/>
      <c r="V702" s="195" t="n"/>
      <c r="W702" s="195" t="n"/>
      <c r="X702" s="195" t="n"/>
      <c r="Y702" s="195" t="n"/>
      <c r="Z702" s="195" t="n"/>
    </row>
    <row r="703" ht="12.75" customHeight="1" s="324">
      <c r="A703" s="195" t="n"/>
      <c r="B703" s="195" t="n"/>
      <c r="C703" s="195" t="n"/>
      <c r="D703" s="195" t="n"/>
      <c r="E703" s="195" t="n"/>
      <c r="F703" s="195" t="n"/>
      <c r="G703" s="195" t="n"/>
      <c r="H703" s="195" t="n"/>
      <c r="I703" s="195" t="n"/>
      <c r="J703" s="195" t="n"/>
      <c r="K703" s="195" t="n"/>
      <c r="L703" s="195" t="n"/>
      <c r="M703" s="195" t="n"/>
      <c r="N703" s="195" t="n"/>
      <c r="O703" s="195" t="n"/>
      <c r="P703" s="195" t="n"/>
      <c r="Q703" s="195" t="n"/>
      <c r="R703" s="195" t="n"/>
      <c r="S703" s="195" t="n"/>
      <c r="T703" s="195" t="n"/>
      <c r="U703" s="195" t="n"/>
      <c r="V703" s="195" t="n"/>
      <c r="W703" s="195" t="n"/>
      <c r="X703" s="195" t="n"/>
      <c r="Y703" s="195" t="n"/>
      <c r="Z703" s="195" t="n"/>
    </row>
    <row r="704" ht="12.75" customHeight="1" s="324">
      <c r="A704" s="195" t="n"/>
      <c r="B704" s="195" t="n"/>
      <c r="C704" s="195" t="n"/>
      <c r="D704" s="195" t="n"/>
      <c r="E704" s="195" t="n"/>
      <c r="F704" s="195" t="n"/>
      <c r="G704" s="195" t="n"/>
      <c r="H704" s="195" t="n"/>
      <c r="I704" s="195" t="n"/>
      <c r="J704" s="195" t="n"/>
      <c r="K704" s="195" t="n"/>
      <c r="L704" s="195" t="n"/>
      <c r="M704" s="195" t="n"/>
      <c r="N704" s="195" t="n"/>
      <c r="O704" s="195" t="n"/>
      <c r="P704" s="195" t="n"/>
      <c r="Q704" s="195" t="n"/>
      <c r="R704" s="195" t="n"/>
      <c r="S704" s="195" t="n"/>
      <c r="T704" s="195" t="n"/>
      <c r="U704" s="195" t="n"/>
      <c r="V704" s="195" t="n"/>
      <c r="W704" s="195" t="n"/>
      <c r="X704" s="195" t="n"/>
      <c r="Y704" s="195" t="n"/>
      <c r="Z704" s="195" t="n"/>
    </row>
    <row r="705" ht="12.75" customHeight="1" s="324">
      <c r="A705" s="195" t="n"/>
      <c r="B705" s="195" t="n"/>
      <c r="C705" s="195" t="n"/>
      <c r="D705" s="195" t="n"/>
      <c r="E705" s="195" t="n"/>
      <c r="F705" s="195" t="n"/>
      <c r="G705" s="195" t="n"/>
      <c r="H705" s="195" t="n"/>
      <c r="I705" s="195" t="n"/>
      <c r="J705" s="195" t="n"/>
      <c r="K705" s="195" t="n"/>
      <c r="L705" s="195" t="n"/>
      <c r="M705" s="195" t="n"/>
      <c r="N705" s="195" t="n"/>
      <c r="O705" s="195" t="n"/>
      <c r="P705" s="195" t="n"/>
      <c r="Q705" s="195" t="n"/>
      <c r="R705" s="195" t="n"/>
      <c r="S705" s="195" t="n"/>
      <c r="T705" s="195" t="n"/>
      <c r="U705" s="195" t="n"/>
      <c r="V705" s="195" t="n"/>
      <c r="W705" s="195" t="n"/>
      <c r="X705" s="195" t="n"/>
      <c r="Y705" s="195" t="n"/>
      <c r="Z705" s="195" t="n"/>
    </row>
    <row r="706" ht="12.75" customHeight="1" s="324">
      <c r="A706" s="195" t="n"/>
      <c r="B706" s="195" t="n"/>
      <c r="C706" s="195" t="n"/>
      <c r="D706" s="195" t="n"/>
      <c r="E706" s="195" t="n"/>
      <c r="F706" s="195" t="n"/>
      <c r="G706" s="195" t="n"/>
      <c r="H706" s="195" t="n"/>
      <c r="I706" s="195" t="n"/>
      <c r="J706" s="195" t="n"/>
      <c r="K706" s="195" t="n"/>
      <c r="L706" s="195" t="n"/>
      <c r="M706" s="195" t="n"/>
      <c r="N706" s="195" t="n"/>
      <c r="O706" s="195" t="n"/>
      <c r="P706" s="195" t="n"/>
      <c r="Q706" s="195" t="n"/>
      <c r="R706" s="195" t="n"/>
      <c r="S706" s="195" t="n"/>
      <c r="T706" s="195" t="n"/>
      <c r="U706" s="195" t="n"/>
      <c r="V706" s="195" t="n"/>
      <c r="W706" s="195" t="n"/>
      <c r="X706" s="195" t="n"/>
      <c r="Y706" s="195" t="n"/>
      <c r="Z706" s="195" t="n"/>
    </row>
    <row r="707" ht="12.75" customHeight="1" s="324">
      <c r="A707" s="195" t="n"/>
      <c r="B707" s="195" t="n"/>
      <c r="C707" s="195" t="n"/>
      <c r="D707" s="195" t="n"/>
      <c r="E707" s="195" t="n"/>
      <c r="F707" s="195" t="n"/>
      <c r="G707" s="195" t="n"/>
      <c r="H707" s="195" t="n"/>
      <c r="I707" s="195" t="n"/>
      <c r="J707" s="195" t="n"/>
      <c r="K707" s="195" t="n"/>
      <c r="L707" s="195" t="n"/>
      <c r="M707" s="195" t="n"/>
      <c r="N707" s="195" t="n"/>
      <c r="O707" s="195" t="n"/>
      <c r="P707" s="195" t="n"/>
      <c r="Q707" s="195" t="n"/>
      <c r="R707" s="195" t="n"/>
      <c r="S707" s="195" t="n"/>
      <c r="T707" s="195" t="n"/>
      <c r="U707" s="195" t="n"/>
      <c r="V707" s="195" t="n"/>
      <c r="W707" s="195" t="n"/>
      <c r="X707" s="195" t="n"/>
      <c r="Y707" s="195" t="n"/>
      <c r="Z707" s="195" t="n"/>
    </row>
    <row r="708" ht="12.75" customHeight="1" s="324">
      <c r="A708" s="195" t="n"/>
      <c r="B708" s="195" t="n"/>
      <c r="C708" s="195" t="n"/>
      <c r="D708" s="195" t="n"/>
      <c r="E708" s="195" t="n"/>
      <c r="F708" s="195" t="n"/>
      <c r="G708" s="195" t="n"/>
      <c r="H708" s="195" t="n"/>
      <c r="I708" s="195" t="n"/>
      <c r="J708" s="195" t="n"/>
      <c r="K708" s="195" t="n"/>
      <c r="L708" s="195" t="n"/>
      <c r="M708" s="195" t="n"/>
      <c r="N708" s="195" t="n"/>
      <c r="O708" s="195" t="n"/>
      <c r="P708" s="195" t="n"/>
      <c r="Q708" s="195" t="n"/>
      <c r="R708" s="195" t="n"/>
      <c r="S708" s="195" t="n"/>
      <c r="T708" s="195" t="n"/>
      <c r="U708" s="195" t="n"/>
      <c r="V708" s="195" t="n"/>
      <c r="W708" s="195" t="n"/>
      <c r="X708" s="195" t="n"/>
      <c r="Y708" s="195" t="n"/>
      <c r="Z708" s="195" t="n"/>
    </row>
    <row r="709" ht="12.75" customHeight="1" s="324">
      <c r="A709" s="195" t="n"/>
      <c r="B709" s="195" t="n"/>
      <c r="C709" s="195" t="n"/>
      <c r="D709" s="195" t="n"/>
      <c r="E709" s="195" t="n"/>
      <c r="F709" s="195" t="n"/>
      <c r="G709" s="195" t="n"/>
      <c r="H709" s="195" t="n"/>
      <c r="I709" s="195" t="n"/>
      <c r="J709" s="195" t="n"/>
      <c r="K709" s="195" t="n"/>
      <c r="L709" s="195" t="n"/>
      <c r="M709" s="195" t="n"/>
      <c r="N709" s="195" t="n"/>
      <c r="O709" s="195" t="n"/>
      <c r="P709" s="195" t="n"/>
      <c r="Q709" s="195" t="n"/>
      <c r="R709" s="195" t="n"/>
      <c r="S709" s="195" t="n"/>
      <c r="T709" s="195" t="n"/>
      <c r="U709" s="195" t="n"/>
      <c r="V709" s="195" t="n"/>
      <c r="W709" s="195" t="n"/>
      <c r="X709" s="195" t="n"/>
      <c r="Y709" s="195" t="n"/>
      <c r="Z709" s="195" t="n"/>
    </row>
    <row r="710" ht="12.75" customHeight="1" s="324">
      <c r="A710" s="195" t="n"/>
      <c r="B710" s="195" t="n"/>
      <c r="C710" s="195" t="n"/>
      <c r="D710" s="195" t="n"/>
      <c r="E710" s="195" t="n"/>
      <c r="F710" s="195" t="n"/>
      <c r="G710" s="195" t="n"/>
      <c r="H710" s="195" t="n"/>
      <c r="I710" s="195" t="n"/>
      <c r="J710" s="195" t="n"/>
      <c r="K710" s="195" t="n"/>
      <c r="L710" s="195" t="n"/>
      <c r="M710" s="195" t="n"/>
      <c r="N710" s="195" t="n"/>
      <c r="O710" s="195" t="n"/>
      <c r="P710" s="195" t="n"/>
      <c r="Q710" s="195" t="n"/>
      <c r="R710" s="195" t="n"/>
      <c r="S710" s="195" t="n"/>
      <c r="T710" s="195" t="n"/>
      <c r="U710" s="195" t="n"/>
      <c r="V710" s="195" t="n"/>
      <c r="W710" s="195" t="n"/>
      <c r="X710" s="195" t="n"/>
      <c r="Y710" s="195" t="n"/>
      <c r="Z710" s="195" t="n"/>
    </row>
    <row r="711" ht="12.75" customHeight="1" s="324">
      <c r="A711" s="195" t="n"/>
      <c r="B711" s="195" t="n"/>
      <c r="C711" s="195" t="n"/>
      <c r="D711" s="195" t="n"/>
      <c r="E711" s="195" t="n"/>
      <c r="F711" s="195" t="n"/>
      <c r="G711" s="195" t="n"/>
      <c r="H711" s="195" t="n"/>
      <c r="I711" s="195" t="n"/>
      <c r="J711" s="195" t="n"/>
      <c r="K711" s="195" t="n"/>
      <c r="L711" s="195" t="n"/>
      <c r="M711" s="195" t="n"/>
      <c r="N711" s="195" t="n"/>
      <c r="O711" s="195" t="n"/>
      <c r="P711" s="195" t="n"/>
      <c r="Q711" s="195" t="n"/>
      <c r="R711" s="195" t="n"/>
      <c r="S711" s="195" t="n"/>
      <c r="T711" s="195" t="n"/>
      <c r="U711" s="195" t="n"/>
      <c r="V711" s="195" t="n"/>
      <c r="W711" s="195" t="n"/>
      <c r="X711" s="195" t="n"/>
      <c r="Y711" s="195" t="n"/>
      <c r="Z711" s="195" t="n"/>
    </row>
    <row r="712" ht="12.75" customHeight="1" s="324">
      <c r="A712" s="195" t="n"/>
      <c r="B712" s="195" t="n"/>
      <c r="C712" s="195" t="n"/>
      <c r="D712" s="195" t="n"/>
      <c r="E712" s="195" t="n"/>
      <c r="F712" s="195" t="n"/>
      <c r="G712" s="195" t="n"/>
      <c r="H712" s="195" t="n"/>
      <c r="I712" s="195" t="n"/>
      <c r="J712" s="195" t="n"/>
      <c r="K712" s="195" t="n"/>
      <c r="L712" s="195" t="n"/>
      <c r="M712" s="195" t="n"/>
      <c r="N712" s="195" t="n"/>
      <c r="O712" s="195" t="n"/>
      <c r="P712" s="195" t="n"/>
      <c r="Q712" s="195" t="n"/>
      <c r="R712" s="195" t="n"/>
      <c r="S712" s="195" t="n"/>
      <c r="T712" s="195" t="n"/>
      <c r="U712" s="195" t="n"/>
      <c r="V712" s="195" t="n"/>
      <c r="W712" s="195" t="n"/>
      <c r="X712" s="195" t="n"/>
      <c r="Y712" s="195" t="n"/>
      <c r="Z712" s="195" t="n"/>
    </row>
    <row r="713" ht="12.75" customHeight="1" s="324">
      <c r="A713" s="195" t="n"/>
      <c r="B713" s="195" t="n"/>
      <c r="C713" s="195" t="n"/>
      <c r="D713" s="195" t="n"/>
      <c r="E713" s="195" t="n"/>
      <c r="F713" s="195" t="n"/>
      <c r="G713" s="195" t="n"/>
      <c r="H713" s="195" t="n"/>
      <c r="I713" s="195" t="n"/>
      <c r="J713" s="195" t="n"/>
      <c r="K713" s="195" t="n"/>
      <c r="L713" s="195" t="n"/>
      <c r="M713" s="195" t="n"/>
      <c r="N713" s="195" t="n"/>
      <c r="O713" s="195" t="n"/>
      <c r="P713" s="195" t="n"/>
      <c r="Q713" s="195" t="n"/>
      <c r="R713" s="195" t="n"/>
      <c r="S713" s="195" t="n"/>
      <c r="T713" s="195" t="n"/>
      <c r="U713" s="195" t="n"/>
      <c r="V713" s="195" t="n"/>
      <c r="W713" s="195" t="n"/>
      <c r="X713" s="195" t="n"/>
      <c r="Y713" s="195" t="n"/>
      <c r="Z713" s="195" t="n"/>
    </row>
    <row r="714" ht="12.75" customHeight="1" s="324">
      <c r="A714" s="195" t="n"/>
      <c r="B714" s="195" t="n"/>
      <c r="C714" s="195" t="n"/>
      <c r="D714" s="195" t="n"/>
      <c r="E714" s="195" t="n"/>
      <c r="F714" s="195" t="n"/>
      <c r="G714" s="195" t="n"/>
      <c r="H714" s="195" t="n"/>
      <c r="I714" s="195" t="n"/>
      <c r="J714" s="195" t="n"/>
      <c r="K714" s="195" t="n"/>
      <c r="L714" s="195" t="n"/>
      <c r="M714" s="195" t="n"/>
      <c r="N714" s="195" t="n"/>
      <c r="O714" s="195" t="n"/>
      <c r="P714" s="195" t="n"/>
      <c r="Q714" s="195" t="n"/>
      <c r="R714" s="195" t="n"/>
      <c r="S714" s="195" t="n"/>
      <c r="T714" s="195" t="n"/>
      <c r="U714" s="195" t="n"/>
      <c r="V714" s="195" t="n"/>
      <c r="W714" s="195" t="n"/>
      <c r="X714" s="195" t="n"/>
      <c r="Y714" s="195" t="n"/>
      <c r="Z714" s="195" t="n"/>
    </row>
    <row r="715" ht="12.75" customHeight="1" s="324">
      <c r="A715" s="195" t="n"/>
      <c r="B715" s="195" t="n"/>
      <c r="C715" s="195" t="n"/>
      <c r="D715" s="195" t="n"/>
      <c r="E715" s="195" t="n"/>
      <c r="F715" s="195" t="n"/>
      <c r="G715" s="195" t="n"/>
      <c r="H715" s="195" t="n"/>
      <c r="I715" s="195" t="n"/>
      <c r="J715" s="195" t="n"/>
      <c r="K715" s="195" t="n"/>
      <c r="L715" s="195" t="n"/>
      <c r="M715" s="195" t="n"/>
      <c r="N715" s="195" t="n"/>
      <c r="O715" s="195" t="n"/>
      <c r="P715" s="195" t="n"/>
      <c r="Q715" s="195" t="n"/>
      <c r="R715" s="195" t="n"/>
      <c r="S715" s="195" t="n"/>
      <c r="T715" s="195" t="n"/>
      <c r="U715" s="195" t="n"/>
      <c r="V715" s="195" t="n"/>
      <c r="W715" s="195" t="n"/>
      <c r="X715" s="195" t="n"/>
      <c r="Y715" s="195" t="n"/>
      <c r="Z715" s="195" t="n"/>
    </row>
    <row r="716" ht="12.75" customHeight="1" s="324">
      <c r="A716" s="195" t="n"/>
      <c r="B716" s="195" t="n"/>
      <c r="C716" s="195" t="n"/>
      <c r="D716" s="195" t="n"/>
      <c r="E716" s="195" t="n"/>
      <c r="F716" s="195" t="n"/>
      <c r="G716" s="195" t="n"/>
      <c r="H716" s="195" t="n"/>
      <c r="I716" s="195" t="n"/>
      <c r="J716" s="195" t="n"/>
      <c r="K716" s="195" t="n"/>
      <c r="L716" s="195" t="n"/>
      <c r="M716" s="195" t="n"/>
      <c r="N716" s="195" t="n"/>
      <c r="O716" s="195" t="n"/>
      <c r="P716" s="195" t="n"/>
      <c r="Q716" s="195" t="n"/>
      <c r="R716" s="195" t="n"/>
      <c r="S716" s="195" t="n"/>
      <c r="T716" s="195" t="n"/>
      <c r="U716" s="195" t="n"/>
      <c r="V716" s="195" t="n"/>
      <c r="W716" s="195" t="n"/>
      <c r="X716" s="195" t="n"/>
      <c r="Y716" s="195" t="n"/>
      <c r="Z716" s="195" t="n"/>
    </row>
    <row r="717" ht="12.75" customHeight="1" s="324">
      <c r="A717" s="195" t="n"/>
      <c r="B717" s="195" t="n"/>
      <c r="C717" s="195" t="n"/>
      <c r="D717" s="195" t="n"/>
      <c r="E717" s="195" t="n"/>
      <c r="F717" s="195" t="n"/>
      <c r="G717" s="195" t="n"/>
      <c r="H717" s="195" t="n"/>
      <c r="I717" s="195" t="n"/>
      <c r="J717" s="195" t="n"/>
      <c r="K717" s="195" t="n"/>
      <c r="L717" s="195" t="n"/>
      <c r="M717" s="195" t="n"/>
      <c r="N717" s="195" t="n"/>
      <c r="O717" s="195" t="n"/>
      <c r="P717" s="195" t="n"/>
      <c r="Q717" s="195" t="n"/>
      <c r="R717" s="195" t="n"/>
      <c r="S717" s="195" t="n"/>
      <c r="T717" s="195" t="n"/>
      <c r="U717" s="195" t="n"/>
      <c r="V717" s="195" t="n"/>
      <c r="W717" s="195" t="n"/>
      <c r="X717" s="195" t="n"/>
      <c r="Y717" s="195" t="n"/>
      <c r="Z717" s="195" t="n"/>
    </row>
    <row r="718" ht="12.75" customHeight="1" s="324">
      <c r="A718" s="195" t="n"/>
      <c r="B718" s="195" t="n"/>
      <c r="C718" s="195" t="n"/>
      <c r="D718" s="195" t="n"/>
      <c r="E718" s="195" t="n"/>
      <c r="F718" s="195" t="n"/>
      <c r="G718" s="195" t="n"/>
      <c r="H718" s="195" t="n"/>
      <c r="I718" s="195" t="n"/>
      <c r="J718" s="195" t="n"/>
      <c r="K718" s="195" t="n"/>
      <c r="L718" s="195" t="n"/>
      <c r="M718" s="195" t="n"/>
      <c r="N718" s="195" t="n"/>
      <c r="O718" s="195" t="n"/>
      <c r="P718" s="195" t="n"/>
      <c r="Q718" s="195" t="n"/>
      <c r="R718" s="195" t="n"/>
      <c r="S718" s="195" t="n"/>
      <c r="T718" s="195" t="n"/>
      <c r="U718" s="195" t="n"/>
      <c r="V718" s="195" t="n"/>
      <c r="W718" s="195" t="n"/>
      <c r="X718" s="195" t="n"/>
      <c r="Y718" s="195" t="n"/>
      <c r="Z718" s="195" t="n"/>
    </row>
    <row r="719" ht="12.75" customHeight="1" s="324">
      <c r="A719" s="195" t="n"/>
      <c r="B719" s="195" t="n"/>
      <c r="C719" s="195" t="n"/>
      <c r="D719" s="195" t="n"/>
      <c r="E719" s="195" t="n"/>
      <c r="F719" s="195" t="n"/>
      <c r="G719" s="195" t="n"/>
      <c r="H719" s="195" t="n"/>
      <c r="I719" s="195" t="n"/>
      <c r="J719" s="195" t="n"/>
      <c r="K719" s="195" t="n"/>
      <c r="L719" s="195" t="n"/>
      <c r="M719" s="195" t="n"/>
      <c r="N719" s="195" t="n"/>
      <c r="O719" s="195" t="n"/>
      <c r="P719" s="195" t="n"/>
      <c r="Q719" s="195" t="n"/>
      <c r="R719" s="195" t="n"/>
      <c r="S719" s="195" t="n"/>
      <c r="T719" s="195" t="n"/>
      <c r="U719" s="195" t="n"/>
      <c r="V719" s="195" t="n"/>
      <c r="W719" s="195" t="n"/>
      <c r="X719" s="195" t="n"/>
      <c r="Y719" s="195" t="n"/>
      <c r="Z719" s="195" t="n"/>
    </row>
    <row r="720" ht="12.75" customHeight="1" s="324">
      <c r="A720" s="195" t="n"/>
      <c r="B720" s="195" t="n"/>
      <c r="C720" s="195" t="n"/>
      <c r="D720" s="195" t="n"/>
      <c r="E720" s="195" t="n"/>
      <c r="F720" s="195" t="n"/>
      <c r="G720" s="195" t="n"/>
      <c r="H720" s="195" t="n"/>
      <c r="I720" s="195" t="n"/>
      <c r="J720" s="195" t="n"/>
      <c r="K720" s="195" t="n"/>
      <c r="L720" s="195" t="n"/>
      <c r="M720" s="195" t="n"/>
      <c r="N720" s="195" t="n"/>
      <c r="O720" s="195" t="n"/>
      <c r="P720" s="195" t="n"/>
      <c r="Q720" s="195" t="n"/>
      <c r="R720" s="195" t="n"/>
      <c r="S720" s="195" t="n"/>
      <c r="T720" s="195" t="n"/>
      <c r="U720" s="195" t="n"/>
      <c r="V720" s="195" t="n"/>
      <c r="W720" s="195" t="n"/>
      <c r="X720" s="195" t="n"/>
      <c r="Y720" s="195" t="n"/>
      <c r="Z720" s="195" t="n"/>
    </row>
    <row r="721" ht="12.75" customHeight="1" s="324">
      <c r="A721" s="195" t="n"/>
      <c r="B721" s="195" t="n"/>
      <c r="C721" s="195" t="n"/>
      <c r="D721" s="195" t="n"/>
      <c r="E721" s="195" t="n"/>
      <c r="F721" s="195" t="n"/>
      <c r="G721" s="195" t="n"/>
      <c r="H721" s="195" t="n"/>
      <c r="I721" s="195" t="n"/>
      <c r="J721" s="195" t="n"/>
      <c r="K721" s="195" t="n"/>
      <c r="L721" s="195" t="n"/>
      <c r="M721" s="195" t="n"/>
      <c r="N721" s="195" t="n"/>
      <c r="O721" s="195" t="n"/>
      <c r="P721" s="195" t="n"/>
      <c r="Q721" s="195" t="n"/>
      <c r="R721" s="195" t="n"/>
      <c r="S721" s="195" t="n"/>
      <c r="T721" s="195" t="n"/>
      <c r="U721" s="195" t="n"/>
      <c r="V721" s="195" t="n"/>
      <c r="W721" s="195" t="n"/>
      <c r="X721" s="195" t="n"/>
      <c r="Y721" s="195" t="n"/>
      <c r="Z721" s="195" t="n"/>
    </row>
    <row r="722" ht="12.75" customHeight="1" s="324">
      <c r="A722" s="195" t="n"/>
      <c r="B722" s="195" t="n"/>
      <c r="C722" s="195" t="n"/>
      <c r="D722" s="195" t="n"/>
      <c r="E722" s="195" t="n"/>
      <c r="F722" s="195" t="n"/>
      <c r="G722" s="195" t="n"/>
      <c r="H722" s="195" t="n"/>
      <c r="I722" s="195" t="n"/>
      <c r="J722" s="195" t="n"/>
      <c r="K722" s="195" t="n"/>
      <c r="L722" s="195" t="n"/>
      <c r="M722" s="195" t="n"/>
      <c r="N722" s="195" t="n"/>
      <c r="O722" s="195" t="n"/>
      <c r="P722" s="195" t="n"/>
      <c r="Q722" s="195" t="n"/>
      <c r="R722" s="195" t="n"/>
      <c r="S722" s="195" t="n"/>
      <c r="T722" s="195" t="n"/>
      <c r="U722" s="195" t="n"/>
      <c r="V722" s="195" t="n"/>
      <c r="W722" s="195" t="n"/>
      <c r="X722" s="195" t="n"/>
      <c r="Y722" s="195" t="n"/>
      <c r="Z722" s="195" t="n"/>
    </row>
    <row r="723" ht="12.75" customHeight="1" s="324">
      <c r="A723" s="195" t="n"/>
      <c r="B723" s="195" t="n"/>
      <c r="C723" s="195" t="n"/>
      <c r="D723" s="195" t="n"/>
      <c r="E723" s="195" t="n"/>
      <c r="F723" s="195" t="n"/>
      <c r="G723" s="195" t="n"/>
      <c r="H723" s="195" t="n"/>
      <c r="I723" s="195" t="n"/>
      <c r="J723" s="195" t="n"/>
      <c r="K723" s="195" t="n"/>
      <c r="L723" s="195" t="n"/>
      <c r="M723" s="195" t="n"/>
      <c r="N723" s="195" t="n"/>
      <c r="O723" s="195" t="n"/>
      <c r="P723" s="195" t="n"/>
      <c r="Q723" s="195" t="n"/>
      <c r="R723" s="195" t="n"/>
      <c r="S723" s="195" t="n"/>
      <c r="T723" s="195" t="n"/>
      <c r="U723" s="195" t="n"/>
      <c r="V723" s="195" t="n"/>
      <c r="W723" s="195" t="n"/>
      <c r="X723" s="195" t="n"/>
      <c r="Y723" s="195" t="n"/>
      <c r="Z723" s="195" t="n"/>
    </row>
    <row r="724" ht="12.75" customHeight="1" s="324">
      <c r="A724" s="195" t="n"/>
      <c r="B724" s="195" t="n"/>
      <c r="C724" s="195" t="n"/>
      <c r="D724" s="195" t="n"/>
      <c r="E724" s="195" t="n"/>
      <c r="F724" s="195" t="n"/>
      <c r="G724" s="195" t="n"/>
      <c r="H724" s="195" t="n"/>
      <c r="I724" s="195" t="n"/>
      <c r="J724" s="195" t="n"/>
      <c r="K724" s="195" t="n"/>
      <c r="L724" s="195" t="n"/>
      <c r="M724" s="195" t="n"/>
      <c r="N724" s="195" t="n"/>
      <c r="O724" s="195" t="n"/>
      <c r="P724" s="195" t="n"/>
      <c r="Q724" s="195" t="n"/>
      <c r="R724" s="195" t="n"/>
      <c r="S724" s="195" t="n"/>
      <c r="T724" s="195" t="n"/>
      <c r="U724" s="195" t="n"/>
      <c r="V724" s="195" t="n"/>
      <c r="W724" s="195" t="n"/>
      <c r="X724" s="195" t="n"/>
      <c r="Y724" s="195" t="n"/>
      <c r="Z724" s="195" t="n"/>
    </row>
    <row r="725" ht="12.75" customHeight="1" s="324">
      <c r="A725" s="195" t="n"/>
      <c r="B725" s="195" t="n"/>
      <c r="C725" s="195" t="n"/>
      <c r="D725" s="195" t="n"/>
      <c r="E725" s="195" t="n"/>
      <c r="F725" s="195" t="n"/>
      <c r="G725" s="195" t="n"/>
      <c r="H725" s="195" t="n"/>
      <c r="I725" s="195" t="n"/>
      <c r="J725" s="195" t="n"/>
      <c r="K725" s="195" t="n"/>
      <c r="L725" s="195" t="n"/>
      <c r="M725" s="195" t="n"/>
      <c r="N725" s="195" t="n"/>
      <c r="O725" s="195" t="n"/>
      <c r="P725" s="195" t="n"/>
      <c r="Q725" s="195" t="n"/>
      <c r="R725" s="195" t="n"/>
      <c r="S725" s="195" t="n"/>
      <c r="T725" s="195" t="n"/>
      <c r="U725" s="195" t="n"/>
      <c r="V725" s="195" t="n"/>
      <c r="W725" s="195" t="n"/>
      <c r="X725" s="195" t="n"/>
      <c r="Y725" s="195" t="n"/>
      <c r="Z725" s="195" t="n"/>
    </row>
    <row r="726" ht="12.75" customHeight="1" s="324">
      <c r="A726" s="195" t="n"/>
      <c r="B726" s="195" t="n"/>
      <c r="C726" s="195" t="n"/>
      <c r="D726" s="195" t="n"/>
      <c r="E726" s="195" t="n"/>
      <c r="F726" s="195" t="n"/>
      <c r="G726" s="195" t="n"/>
      <c r="H726" s="195" t="n"/>
      <c r="I726" s="195" t="n"/>
      <c r="J726" s="195" t="n"/>
      <c r="K726" s="195" t="n"/>
      <c r="L726" s="195" t="n"/>
      <c r="M726" s="195" t="n"/>
      <c r="N726" s="195" t="n"/>
      <c r="O726" s="195" t="n"/>
      <c r="P726" s="195" t="n"/>
      <c r="Q726" s="195" t="n"/>
      <c r="R726" s="195" t="n"/>
      <c r="S726" s="195" t="n"/>
      <c r="T726" s="195" t="n"/>
      <c r="U726" s="195" t="n"/>
      <c r="V726" s="195" t="n"/>
      <c r="W726" s="195" t="n"/>
      <c r="X726" s="195" t="n"/>
      <c r="Y726" s="195" t="n"/>
      <c r="Z726" s="195" t="n"/>
    </row>
    <row r="727" ht="12.75" customHeight="1" s="324">
      <c r="A727" s="195" t="n"/>
      <c r="B727" s="195" t="n"/>
      <c r="C727" s="195" t="n"/>
      <c r="D727" s="195" t="n"/>
      <c r="E727" s="195" t="n"/>
      <c r="F727" s="195" t="n"/>
      <c r="G727" s="195" t="n"/>
      <c r="H727" s="195" t="n"/>
      <c r="I727" s="195" t="n"/>
      <c r="J727" s="195" t="n"/>
      <c r="K727" s="195" t="n"/>
      <c r="L727" s="195" t="n"/>
      <c r="M727" s="195" t="n"/>
      <c r="N727" s="195" t="n"/>
      <c r="O727" s="195" t="n"/>
      <c r="P727" s="195" t="n"/>
      <c r="Q727" s="195" t="n"/>
      <c r="R727" s="195" t="n"/>
      <c r="S727" s="195" t="n"/>
      <c r="T727" s="195" t="n"/>
      <c r="U727" s="195" t="n"/>
      <c r="V727" s="195" t="n"/>
      <c r="W727" s="195" t="n"/>
      <c r="X727" s="195" t="n"/>
      <c r="Y727" s="195" t="n"/>
      <c r="Z727" s="195" t="n"/>
    </row>
    <row r="728" ht="12.75" customHeight="1" s="324">
      <c r="A728" s="195" t="n"/>
      <c r="B728" s="195" t="n"/>
      <c r="C728" s="195" t="n"/>
      <c r="D728" s="195" t="n"/>
      <c r="E728" s="195" t="n"/>
      <c r="F728" s="195" t="n"/>
      <c r="G728" s="195" t="n"/>
      <c r="H728" s="195" t="n"/>
      <c r="I728" s="195" t="n"/>
      <c r="J728" s="195" t="n"/>
      <c r="K728" s="195" t="n"/>
      <c r="L728" s="195" t="n"/>
      <c r="M728" s="195" t="n"/>
      <c r="N728" s="195" t="n"/>
      <c r="O728" s="195" t="n"/>
      <c r="P728" s="195" t="n"/>
      <c r="Q728" s="195" t="n"/>
      <c r="R728" s="195" t="n"/>
      <c r="S728" s="195" t="n"/>
      <c r="T728" s="195" t="n"/>
      <c r="U728" s="195" t="n"/>
      <c r="V728" s="195" t="n"/>
      <c r="W728" s="195" t="n"/>
      <c r="X728" s="195" t="n"/>
      <c r="Y728" s="195" t="n"/>
      <c r="Z728" s="195" t="n"/>
    </row>
    <row r="729" ht="12.75" customHeight="1" s="324">
      <c r="A729" s="195" t="n"/>
      <c r="B729" s="195" t="n"/>
      <c r="C729" s="195" t="n"/>
      <c r="D729" s="195" t="n"/>
      <c r="E729" s="195" t="n"/>
      <c r="F729" s="195" t="n"/>
      <c r="G729" s="195" t="n"/>
      <c r="H729" s="195" t="n"/>
      <c r="I729" s="195" t="n"/>
      <c r="J729" s="195" t="n"/>
      <c r="K729" s="195" t="n"/>
      <c r="L729" s="195" t="n"/>
      <c r="M729" s="195" t="n"/>
      <c r="N729" s="195" t="n"/>
      <c r="O729" s="195" t="n"/>
      <c r="P729" s="195" t="n"/>
      <c r="Q729" s="195" t="n"/>
      <c r="R729" s="195" t="n"/>
      <c r="S729" s="195" t="n"/>
      <c r="T729" s="195" t="n"/>
      <c r="U729" s="195" t="n"/>
      <c r="V729" s="195" t="n"/>
      <c r="W729" s="195" t="n"/>
      <c r="X729" s="195" t="n"/>
      <c r="Y729" s="195" t="n"/>
      <c r="Z729" s="195" t="n"/>
    </row>
    <row r="730" ht="12.75" customHeight="1" s="324">
      <c r="A730" s="195" t="n"/>
      <c r="B730" s="195" t="n"/>
      <c r="C730" s="195" t="n"/>
      <c r="D730" s="195" t="n"/>
      <c r="E730" s="195" t="n"/>
      <c r="F730" s="195" t="n"/>
      <c r="G730" s="195" t="n"/>
      <c r="H730" s="195" t="n"/>
      <c r="I730" s="195" t="n"/>
      <c r="J730" s="195" t="n"/>
      <c r="K730" s="195" t="n"/>
      <c r="L730" s="195" t="n"/>
      <c r="M730" s="195" t="n"/>
      <c r="N730" s="195" t="n"/>
      <c r="O730" s="195" t="n"/>
      <c r="P730" s="195" t="n"/>
      <c r="Q730" s="195" t="n"/>
      <c r="R730" s="195" t="n"/>
      <c r="S730" s="195" t="n"/>
      <c r="T730" s="195" t="n"/>
      <c r="U730" s="195" t="n"/>
      <c r="V730" s="195" t="n"/>
      <c r="W730" s="195" t="n"/>
      <c r="X730" s="195" t="n"/>
      <c r="Y730" s="195" t="n"/>
      <c r="Z730" s="195" t="n"/>
    </row>
    <row r="731" ht="12.75" customHeight="1" s="324">
      <c r="A731" s="195" t="n"/>
      <c r="B731" s="195" t="n"/>
      <c r="C731" s="195" t="n"/>
      <c r="D731" s="195" t="n"/>
      <c r="E731" s="195" t="n"/>
      <c r="F731" s="195" t="n"/>
      <c r="G731" s="195" t="n"/>
      <c r="H731" s="195" t="n"/>
      <c r="I731" s="195" t="n"/>
      <c r="J731" s="195" t="n"/>
      <c r="K731" s="195" t="n"/>
      <c r="L731" s="195" t="n"/>
      <c r="M731" s="195" t="n"/>
      <c r="N731" s="195" t="n"/>
      <c r="O731" s="195" t="n"/>
      <c r="P731" s="195" t="n"/>
      <c r="Q731" s="195" t="n"/>
      <c r="R731" s="195" t="n"/>
      <c r="S731" s="195" t="n"/>
      <c r="T731" s="195" t="n"/>
      <c r="U731" s="195" t="n"/>
      <c r="V731" s="195" t="n"/>
      <c r="W731" s="195" t="n"/>
      <c r="X731" s="195" t="n"/>
      <c r="Y731" s="195" t="n"/>
      <c r="Z731" s="195" t="n"/>
    </row>
    <row r="732" ht="12.75" customHeight="1" s="324">
      <c r="A732" s="195" t="n"/>
      <c r="B732" s="195" t="n"/>
      <c r="C732" s="195" t="n"/>
      <c r="D732" s="195" t="n"/>
      <c r="E732" s="195" t="n"/>
      <c r="F732" s="195" t="n"/>
      <c r="G732" s="195" t="n"/>
      <c r="H732" s="195" t="n"/>
      <c r="I732" s="195" t="n"/>
      <c r="J732" s="195" t="n"/>
      <c r="K732" s="195" t="n"/>
      <c r="L732" s="195" t="n"/>
      <c r="M732" s="195" t="n"/>
      <c r="N732" s="195" t="n"/>
      <c r="O732" s="195" t="n"/>
      <c r="P732" s="195" t="n"/>
      <c r="Q732" s="195" t="n"/>
      <c r="R732" s="195" t="n"/>
      <c r="S732" s="195" t="n"/>
      <c r="T732" s="195" t="n"/>
      <c r="U732" s="195" t="n"/>
      <c r="V732" s="195" t="n"/>
      <c r="W732" s="195" t="n"/>
      <c r="X732" s="195" t="n"/>
      <c r="Y732" s="195" t="n"/>
      <c r="Z732" s="195" t="n"/>
    </row>
    <row r="733" ht="12.75" customHeight="1" s="324">
      <c r="A733" s="195" t="n"/>
      <c r="B733" s="195" t="n"/>
      <c r="C733" s="195" t="n"/>
      <c r="D733" s="195" t="n"/>
      <c r="E733" s="195" t="n"/>
      <c r="F733" s="195" t="n"/>
      <c r="G733" s="195" t="n"/>
      <c r="H733" s="195" t="n"/>
      <c r="I733" s="195" t="n"/>
      <c r="J733" s="195" t="n"/>
      <c r="K733" s="195" t="n"/>
      <c r="L733" s="195" t="n"/>
      <c r="M733" s="195" t="n"/>
      <c r="N733" s="195" t="n"/>
      <c r="O733" s="195" t="n"/>
      <c r="P733" s="195" t="n"/>
      <c r="Q733" s="195" t="n"/>
      <c r="R733" s="195" t="n"/>
      <c r="S733" s="195" t="n"/>
      <c r="T733" s="195" t="n"/>
      <c r="U733" s="195" t="n"/>
      <c r="V733" s="195" t="n"/>
      <c r="W733" s="195" t="n"/>
      <c r="X733" s="195" t="n"/>
      <c r="Y733" s="195" t="n"/>
      <c r="Z733" s="195" t="n"/>
    </row>
    <row r="734" ht="12.75" customHeight="1" s="324">
      <c r="A734" s="195" t="n"/>
      <c r="B734" s="195" t="n"/>
      <c r="C734" s="195" t="n"/>
      <c r="D734" s="195" t="n"/>
      <c r="E734" s="195" t="n"/>
      <c r="F734" s="195" t="n"/>
      <c r="G734" s="195" t="n"/>
      <c r="H734" s="195" t="n"/>
      <c r="I734" s="195" t="n"/>
      <c r="J734" s="195" t="n"/>
      <c r="K734" s="195" t="n"/>
      <c r="L734" s="195" t="n"/>
      <c r="M734" s="195" t="n"/>
      <c r="N734" s="195" t="n"/>
      <c r="O734" s="195" t="n"/>
      <c r="P734" s="195" t="n"/>
      <c r="Q734" s="195" t="n"/>
      <c r="R734" s="195" t="n"/>
      <c r="S734" s="195" t="n"/>
      <c r="T734" s="195" t="n"/>
      <c r="U734" s="195" t="n"/>
      <c r="V734" s="195" t="n"/>
      <c r="W734" s="195" t="n"/>
      <c r="X734" s="195" t="n"/>
      <c r="Y734" s="195" t="n"/>
      <c r="Z734" s="195" t="n"/>
    </row>
    <row r="735" ht="12.75" customHeight="1" s="324">
      <c r="A735" s="195" t="n"/>
      <c r="B735" s="195" t="n"/>
      <c r="C735" s="195" t="n"/>
      <c r="D735" s="195" t="n"/>
      <c r="E735" s="195" t="n"/>
      <c r="F735" s="195" t="n"/>
      <c r="G735" s="195" t="n"/>
      <c r="H735" s="195" t="n"/>
      <c r="I735" s="195" t="n"/>
      <c r="J735" s="195" t="n"/>
      <c r="K735" s="195" t="n"/>
      <c r="L735" s="195" t="n"/>
      <c r="M735" s="195" t="n"/>
      <c r="N735" s="195" t="n"/>
      <c r="O735" s="195" t="n"/>
      <c r="P735" s="195" t="n"/>
      <c r="Q735" s="195" t="n"/>
      <c r="R735" s="195" t="n"/>
      <c r="S735" s="195" t="n"/>
      <c r="T735" s="195" t="n"/>
      <c r="U735" s="195" t="n"/>
      <c r="V735" s="195" t="n"/>
      <c r="W735" s="195" t="n"/>
      <c r="X735" s="195" t="n"/>
      <c r="Y735" s="195" t="n"/>
      <c r="Z735" s="195" t="n"/>
    </row>
    <row r="736" ht="12.75" customHeight="1" s="324">
      <c r="A736" s="195" t="n"/>
      <c r="B736" s="195" t="n"/>
      <c r="C736" s="195" t="n"/>
      <c r="D736" s="195" t="n"/>
      <c r="E736" s="195" t="n"/>
      <c r="F736" s="195" t="n"/>
      <c r="G736" s="195" t="n"/>
      <c r="H736" s="195" t="n"/>
      <c r="I736" s="195" t="n"/>
      <c r="J736" s="195" t="n"/>
      <c r="K736" s="195" t="n"/>
      <c r="L736" s="195" t="n"/>
      <c r="M736" s="195" t="n"/>
      <c r="N736" s="195" t="n"/>
      <c r="O736" s="195" t="n"/>
      <c r="P736" s="195" t="n"/>
      <c r="Q736" s="195" t="n"/>
      <c r="R736" s="195" t="n"/>
      <c r="S736" s="195" t="n"/>
      <c r="T736" s="195" t="n"/>
      <c r="U736" s="195" t="n"/>
      <c r="V736" s="195" t="n"/>
      <c r="W736" s="195" t="n"/>
      <c r="X736" s="195" t="n"/>
      <c r="Y736" s="195" t="n"/>
      <c r="Z736" s="195" t="n"/>
    </row>
    <row r="737" ht="12.75" customHeight="1" s="324">
      <c r="A737" s="195" t="n"/>
      <c r="B737" s="195" t="n"/>
      <c r="C737" s="195" t="n"/>
      <c r="D737" s="195" t="n"/>
      <c r="E737" s="195" t="n"/>
      <c r="F737" s="195" t="n"/>
      <c r="G737" s="195" t="n"/>
      <c r="H737" s="195" t="n"/>
      <c r="I737" s="195" t="n"/>
      <c r="J737" s="195" t="n"/>
      <c r="K737" s="195" t="n"/>
      <c r="L737" s="195" t="n"/>
      <c r="M737" s="195" t="n"/>
      <c r="N737" s="195" t="n"/>
      <c r="O737" s="195" t="n"/>
      <c r="P737" s="195" t="n"/>
      <c r="Q737" s="195" t="n"/>
      <c r="R737" s="195" t="n"/>
      <c r="S737" s="195" t="n"/>
      <c r="T737" s="195" t="n"/>
      <c r="U737" s="195" t="n"/>
      <c r="V737" s="195" t="n"/>
      <c r="W737" s="195" t="n"/>
      <c r="X737" s="195" t="n"/>
      <c r="Y737" s="195" t="n"/>
      <c r="Z737" s="195" t="n"/>
    </row>
    <row r="738" ht="12.75" customHeight="1" s="324">
      <c r="A738" s="195" t="n"/>
      <c r="B738" s="195" t="n"/>
      <c r="C738" s="195" t="n"/>
      <c r="D738" s="195" t="n"/>
      <c r="E738" s="195" t="n"/>
      <c r="F738" s="195" t="n"/>
      <c r="G738" s="195" t="n"/>
      <c r="H738" s="195" t="n"/>
      <c r="I738" s="195" t="n"/>
      <c r="J738" s="195" t="n"/>
      <c r="K738" s="195" t="n"/>
      <c r="L738" s="195" t="n"/>
      <c r="M738" s="195" t="n"/>
      <c r="N738" s="195" t="n"/>
      <c r="O738" s="195" t="n"/>
      <c r="P738" s="195" t="n"/>
      <c r="Q738" s="195" t="n"/>
      <c r="R738" s="195" t="n"/>
      <c r="S738" s="195" t="n"/>
      <c r="T738" s="195" t="n"/>
      <c r="U738" s="195" t="n"/>
      <c r="V738" s="195" t="n"/>
      <c r="W738" s="195" t="n"/>
      <c r="X738" s="195" t="n"/>
      <c r="Y738" s="195" t="n"/>
      <c r="Z738" s="195" t="n"/>
    </row>
    <row r="739" ht="12.75" customHeight="1" s="324">
      <c r="A739" s="195" t="n"/>
      <c r="B739" s="195" t="n"/>
      <c r="C739" s="195" t="n"/>
      <c r="D739" s="195" t="n"/>
      <c r="E739" s="195" t="n"/>
      <c r="F739" s="195" t="n"/>
      <c r="G739" s="195" t="n"/>
      <c r="H739" s="195" t="n"/>
      <c r="I739" s="195" t="n"/>
      <c r="J739" s="195" t="n"/>
      <c r="K739" s="195" t="n"/>
      <c r="L739" s="195" t="n"/>
      <c r="M739" s="195" t="n"/>
      <c r="N739" s="195" t="n"/>
      <c r="O739" s="195" t="n"/>
      <c r="P739" s="195" t="n"/>
      <c r="Q739" s="195" t="n"/>
      <c r="R739" s="195" t="n"/>
      <c r="S739" s="195" t="n"/>
      <c r="T739" s="195" t="n"/>
      <c r="U739" s="195" t="n"/>
      <c r="V739" s="195" t="n"/>
      <c r="W739" s="195" t="n"/>
      <c r="X739" s="195" t="n"/>
      <c r="Y739" s="195" t="n"/>
      <c r="Z739" s="195" t="n"/>
    </row>
    <row r="740" ht="12.75" customHeight="1" s="324">
      <c r="A740" s="195" t="n"/>
      <c r="B740" s="195" t="n"/>
      <c r="C740" s="195" t="n"/>
      <c r="D740" s="195" t="n"/>
      <c r="E740" s="195" t="n"/>
      <c r="F740" s="195" t="n"/>
      <c r="G740" s="195" t="n"/>
      <c r="H740" s="195" t="n"/>
      <c r="I740" s="195" t="n"/>
      <c r="J740" s="195" t="n"/>
      <c r="K740" s="195" t="n"/>
      <c r="L740" s="195" t="n"/>
      <c r="M740" s="195" t="n"/>
      <c r="N740" s="195" t="n"/>
      <c r="O740" s="195" t="n"/>
      <c r="P740" s="195" t="n"/>
      <c r="Q740" s="195" t="n"/>
      <c r="R740" s="195" t="n"/>
      <c r="S740" s="195" t="n"/>
      <c r="T740" s="195" t="n"/>
      <c r="U740" s="195" t="n"/>
      <c r="V740" s="195" t="n"/>
      <c r="W740" s="195" t="n"/>
      <c r="X740" s="195" t="n"/>
      <c r="Y740" s="195" t="n"/>
      <c r="Z740" s="195" t="n"/>
    </row>
    <row r="741" ht="12.75" customHeight="1" s="324">
      <c r="A741" s="195" t="n"/>
      <c r="B741" s="195" t="n"/>
      <c r="C741" s="195" t="n"/>
      <c r="D741" s="195" t="n"/>
      <c r="E741" s="195" t="n"/>
      <c r="F741" s="195" t="n"/>
      <c r="G741" s="195" t="n"/>
      <c r="H741" s="195" t="n"/>
      <c r="I741" s="195" t="n"/>
      <c r="J741" s="195" t="n"/>
      <c r="K741" s="195" t="n"/>
      <c r="L741" s="195" t="n"/>
      <c r="M741" s="195" t="n"/>
      <c r="N741" s="195" t="n"/>
      <c r="O741" s="195" t="n"/>
      <c r="P741" s="195" t="n"/>
      <c r="Q741" s="195" t="n"/>
      <c r="R741" s="195" t="n"/>
      <c r="S741" s="195" t="n"/>
      <c r="T741" s="195" t="n"/>
      <c r="U741" s="195" t="n"/>
      <c r="V741" s="195" t="n"/>
      <c r="W741" s="195" t="n"/>
      <c r="X741" s="195" t="n"/>
      <c r="Y741" s="195" t="n"/>
      <c r="Z741" s="195" t="n"/>
    </row>
    <row r="742" ht="12.75" customHeight="1" s="324">
      <c r="A742" s="195" t="n"/>
      <c r="B742" s="195" t="n"/>
      <c r="C742" s="195" t="n"/>
      <c r="D742" s="195" t="n"/>
      <c r="E742" s="195" t="n"/>
      <c r="F742" s="195" t="n"/>
      <c r="G742" s="195" t="n"/>
      <c r="H742" s="195" t="n"/>
      <c r="I742" s="195" t="n"/>
      <c r="J742" s="195" t="n"/>
      <c r="K742" s="195" t="n"/>
      <c r="L742" s="195" t="n"/>
      <c r="M742" s="195" t="n"/>
      <c r="N742" s="195" t="n"/>
      <c r="O742" s="195" t="n"/>
      <c r="P742" s="195" t="n"/>
      <c r="Q742" s="195" t="n"/>
      <c r="R742" s="195" t="n"/>
      <c r="S742" s="195" t="n"/>
      <c r="T742" s="195" t="n"/>
      <c r="U742" s="195" t="n"/>
      <c r="V742" s="195" t="n"/>
      <c r="W742" s="195" t="n"/>
      <c r="X742" s="195" t="n"/>
      <c r="Y742" s="195" t="n"/>
      <c r="Z742" s="195" t="n"/>
    </row>
    <row r="743" ht="12.75" customHeight="1" s="324">
      <c r="A743" s="195" t="n"/>
      <c r="B743" s="195" t="n"/>
      <c r="C743" s="195" t="n"/>
      <c r="D743" s="195" t="n"/>
      <c r="E743" s="195" t="n"/>
      <c r="F743" s="195" t="n"/>
      <c r="G743" s="195" t="n"/>
      <c r="H743" s="195" t="n"/>
      <c r="I743" s="195" t="n"/>
      <c r="J743" s="195" t="n"/>
      <c r="K743" s="195" t="n"/>
      <c r="L743" s="195" t="n"/>
      <c r="M743" s="195" t="n"/>
      <c r="N743" s="195" t="n"/>
      <c r="O743" s="195" t="n"/>
      <c r="P743" s="195" t="n"/>
      <c r="Q743" s="195" t="n"/>
      <c r="R743" s="195" t="n"/>
      <c r="S743" s="195" t="n"/>
      <c r="T743" s="195" t="n"/>
      <c r="U743" s="195" t="n"/>
      <c r="V743" s="195" t="n"/>
      <c r="W743" s="195" t="n"/>
      <c r="X743" s="195" t="n"/>
      <c r="Y743" s="195" t="n"/>
      <c r="Z743" s="195" t="n"/>
    </row>
    <row r="744" ht="12.75" customHeight="1" s="324">
      <c r="A744" s="195" t="n"/>
      <c r="B744" s="195" t="n"/>
      <c r="C744" s="195" t="n"/>
      <c r="D744" s="195" t="n"/>
      <c r="E744" s="195" t="n"/>
      <c r="F744" s="195" t="n"/>
      <c r="G744" s="195" t="n"/>
      <c r="H744" s="195" t="n"/>
      <c r="I744" s="195" t="n"/>
      <c r="J744" s="195" t="n"/>
      <c r="K744" s="195" t="n"/>
      <c r="L744" s="195" t="n"/>
      <c r="M744" s="195" t="n"/>
      <c r="N744" s="195" t="n"/>
      <c r="O744" s="195" t="n"/>
      <c r="P744" s="195" t="n"/>
      <c r="Q744" s="195" t="n"/>
      <c r="R744" s="195" t="n"/>
      <c r="S744" s="195" t="n"/>
      <c r="T744" s="195" t="n"/>
      <c r="U744" s="195" t="n"/>
      <c r="V744" s="195" t="n"/>
      <c r="W744" s="195" t="n"/>
      <c r="X744" s="195" t="n"/>
      <c r="Y744" s="195" t="n"/>
      <c r="Z744" s="195" t="n"/>
    </row>
    <row r="745" ht="12.75" customHeight="1" s="324">
      <c r="A745" s="195" t="n"/>
      <c r="B745" s="195" t="n"/>
      <c r="C745" s="195" t="n"/>
      <c r="D745" s="195" t="n"/>
      <c r="E745" s="195" t="n"/>
      <c r="F745" s="195" t="n"/>
      <c r="G745" s="195" t="n"/>
      <c r="H745" s="195" t="n"/>
      <c r="I745" s="195" t="n"/>
      <c r="J745" s="195" t="n"/>
      <c r="K745" s="195" t="n"/>
      <c r="L745" s="195" t="n"/>
      <c r="M745" s="195" t="n"/>
      <c r="N745" s="195" t="n"/>
      <c r="O745" s="195" t="n"/>
      <c r="P745" s="195" t="n"/>
      <c r="Q745" s="195" t="n"/>
      <c r="R745" s="195" t="n"/>
      <c r="S745" s="195" t="n"/>
      <c r="T745" s="195" t="n"/>
      <c r="U745" s="195" t="n"/>
      <c r="V745" s="195" t="n"/>
      <c r="W745" s="195" t="n"/>
      <c r="X745" s="195" t="n"/>
      <c r="Y745" s="195" t="n"/>
      <c r="Z745" s="195" t="n"/>
    </row>
    <row r="746" ht="12.75" customHeight="1" s="324">
      <c r="A746" s="195" t="n"/>
      <c r="B746" s="195" t="n"/>
      <c r="C746" s="195" t="n"/>
      <c r="D746" s="195" t="n"/>
      <c r="E746" s="195" t="n"/>
      <c r="F746" s="195" t="n"/>
      <c r="G746" s="195" t="n"/>
      <c r="H746" s="195" t="n"/>
      <c r="I746" s="195" t="n"/>
      <c r="J746" s="195" t="n"/>
      <c r="K746" s="195" t="n"/>
      <c r="L746" s="195" t="n"/>
      <c r="M746" s="195" t="n"/>
      <c r="N746" s="195" t="n"/>
      <c r="O746" s="195" t="n"/>
      <c r="P746" s="195" t="n"/>
      <c r="Q746" s="195" t="n"/>
      <c r="R746" s="195" t="n"/>
      <c r="S746" s="195" t="n"/>
      <c r="T746" s="195" t="n"/>
      <c r="U746" s="195" t="n"/>
      <c r="V746" s="195" t="n"/>
      <c r="W746" s="195" t="n"/>
      <c r="X746" s="195" t="n"/>
      <c r="Y746" s="195" t="n"/>
      <c r="Z746" s="195" t="n"/>
    </row>
    <row r="747" ht="12.75" customHeight="1" s="324">
      <c r="A747" s="195" t="n"/>
      <c r="B747" s="195" t="n"/>
      <c r="C747" s="195" t="n"/>
      <c r="D747" s="195" t="n"/>
      <c r="E747" s="195" t="n"/>
      <c r="F747" s="195" t="n"/>
      <c r="G747" s="195" t="n"/>
      <c r="H747" s="195" t="n"/>
      <c r="I747" s="195" t="n"/>
      <c r="J747" s="195" t="n"/>
      <c r="K747" s="195" t="n"/>
      <c r="L747" s="195" t="n"/>
      <c r="M747" s="195" t="n"/>
      <c r="N747" s="195" t="n"/>
      <c r="O747" s="195" t="n"/>
      <c r="P747" s="195" t="n"/>
      <c r="Q747" s="195" t="n"/>
      <c r="R747" s="195" t="n"/>
      <c r="S747" s="195" t="n"/>
      <c r="T747" s="195" t="n"/>
      <c r="U747" s="195" t="n"/>
      <c r="V747" s="195" t="n"/>
      <c r="W747" s="195" t="n"/>
      <c r="X747" s="195" t="n"/>
      <c r="Y747" s="195" t="n"/>
      <c r="Z747" s="195" t="n"/>
    </row>
    <row r="748" ht="12.75" customHeight="1" s="324">
      <c r="A748" s="195" t="n"/>
      <c r="B748" s="195" t="n"/>
      <c r="C748" s="195" t="n"/>
      <c r="D748" s="195" t="n"/>
      <c r="E748" s="195" t="n"/>
      <c r="F748" s="195" t="n"/>
      <c r="G748" s="195" t="n"/>
      <c r="H748" s="195" t="n"/>
      <c r="I748" s="195" t="n"/>
      <c r="J748" s="195" t="n"/>
      <c r="K748" s="195" t="n"/>
      <c r="L748" s="195" t="n"/>
      <c r="M748" s="195" t="n"/>
      <c r="N748" s="195" t="n"/>
      <c r="O748" s="195" t="n"/>
      <c r="P748" s="195" t="n"/>
      <c r="Q748" s="195" t="n"/>
      <c r="R748" s="195" t="n"/>
      <c r="S748" s="195" t="n"/>
      <c r="T748" s="195" t="n"/>
      <c r="U748" s="195" t="n"/>
      <c r="V748" s="195" t="n"/>
      <c r="W748" s="195" t="n"/>
      <c r="X748" s="195" t="n"/>
      <c r="Y748" s="195" t="n"/>
      <c r="Z748" s="195" t="n"/>
    </row>
    <row r="749" ht="12.75" customHeight="1" s="324">
      <c r="A749" s="195" t="n"/>
      <c r="B749" s="195" t="n"/>
      <c r="C749" s="195" t="n"/>
      <c r="D749" s="195" t="n"/>
      <c r="E749" s="195" t="n"/>
      <c r="F749" s="195" t="n"/>
      <c r="G749" s="195" t="n"/>
      <c r="H749" s="195" t="n"/>
      <c r="I749" s="195" t="n"/>
      <c r="J749" s="195" t="n"/>
      <c r="K749" s="195" t="n"/>
      <c r="L749" s="195" t="n"/>
      <c r="M749" s="195" t="n"/>
      <c r="N749" s="195" t="n"/>
      <c r="O749" s="195" t="n"/>
      <c r="P749" s="195" t="n"/>
      <c r="Q749" s="195" t="n"/>
      <c r="R749" s="195" t="n"/>
      <c r="S749" s="195" t="n"/>
      <c r="T749" s="195" t="n"/>
      <c r="U749" s="195" t="n"/>
      <c r="V749" s="195" t="n"/>
      <c r="W749" s="195" t="n"/>
      <c r="X749" s="195" t="n"/>
      <c r="Y749" s="195" t="n"/>
      <c r="Z749" s="195" t="n"/>
    </row>
    <row r="750" ht="12.75" customHeight="1" s="324">
      <c r="A750" s="195" t="n"/>
      <c r="B750" s="195" t="n"/>
      <c r="C750" s="195" t="n"/>
      <c r="D750" s="195" t="n"/>
      <c r="E750" s="195" t="n"/>
      <c r="F750" s="195" t="n"/>
      <c r="G750" s="195" t="n"/>
      <c r="H750" s="195" t="n"/>
      <c r="I750" s="195" t="n"/>
      <c r="J750" s="195" t="n"/>
      <c r="K750" s="195" t="n"/>
      <c r="L750" s="195" t="n"/>
      <c r="M750" s="195" t="n"/>
      <c r="N750" s="195" t="n"/>
      <c r="O750" s="195" t="n"/>
      <c r="P750" s="195" t="n"/>
      <c r="Q750" s="195" t="n"/>
      <c r="R750" s="195" t="n"/>
      <c r="S750" s="195" t="n"/>
      <c r="T750" s="195" t="n"/>
      <c r="U750" s="195" t="n"/>
      <c r="V750" s="195" t="n"/>
      <c r="W750" s="195" t="n"/>
      <c r="X750" s="195" t="n"/>
      <c r="Y750" s="195" t="n"/>
      <c r="Z750" s="195" t="n"/>
    </row>
    <row r="751" ht="12.75" customHeight="1" s="324">
      <c r="A751" s="195" t="n"/>
      <c r="B751" s="195" t="n"/>
      <c r="C751" s="195" t="n"/>
      <c r="D751" s="195" t="n"/>
      <c r="E751" s="195" t="n"/>
      <c r="F751" s="195" t="n"/>
      <c r="G751" s="195" t="n"/>
      <c r="H751" s="195" t="n"/>
      <c r="I751" s="195" t="n"/>
      <c r="J751" s="195" t="n"/>
      <c r="K751" s="195" t="n"/>
      <c r="L751" s="195" t="n"/>
      <c r="M751" s="195" t="n"/>
      <c r="N751" s="195" t="n"/>
      <c r="O751" s="195" t="n"/>
      <c r="P751" s="195" t="n"/>
      <c r="Q751" s="195" t="n"/>
      <c r="R751" s="195" t="n"/>
      <c r="S751" s="195" t="n"/>
      <c r="T751" s="195" t="n"/>
      <c r="U751" s="195" t="n"/>
      <c r="V751" s="195" t="n"/>
      <c r="W751" s="195" t="n"/>
      <c r="X751" s="195" t="n"/>
      <c r="Y751" s="195" t="n"/>
      <c r="Z751" s="195" t="n"/>
    </row>
    <row r="752" ht="12.75" customHeight="1" s="324">
      <c r="A752" s="195" t="n"/>
      <c r="B752" s="195" t="n"/>
      <c r="C752" s="195" t="n"/>
      <c r="D752" s="195" t="n"/>
      <c r="E752" s="195" t="n"/>
      <c r="F752" s="195" t="n"/>
      <c r="G752" s="195" t="n"/>
      <c r="H752" s="195" t="n"/>
      <c r="I752" s="195" t="n"/>
      <c r="J752" s="195" t="n"/>
      <c r="K752" s="195" t="n"/>
      <c r="L752" s="195" t="n"/>
      <c r="M752" s="195" t="n"/>
      <c r="N752" s="195" t="n"/>
      <c r="O752" s="195" t="n"/>
      <c r="P752" s="195" t="n"/>
      <c r="Q752" s="195" t="n"/>
      <c r="R752" s="195" t="n"/>
      <c r="S752" s="195" t="n"/>
      <c r="T752" s="195" t="n"/>
      <c r="U752" s="195" t="n"/>
      <c r="V752" s="195" t="n"/>
      <c r="W752" s="195" t="n"/>
      <c r="X752" s="195" t="n"/>
      <c r="Y752" s="195" t="n"/>
      <c r="Z752" s="195" t="n"/>
    </row>
    <row r="753" ht="12.75" customHeight="1" s="324">
      <c r="A753" s="195" t="n"/>
      <c r="B753" s="195" t="n"/>
      <c r="C753" s="195" t="n"/>
      <c r="D753" s="195" t="n"/>
      <c r="E753" s="195" t="n"/>
      <c r="F753" s="195" t="n"/>
      <c r="G753" s="195" t="n"/>
      <c r="H753" s="195" t="n"/>
      <c r="I753" s="195" t="n"/>
      <c r="J753" s="195" t="n"/>
      <c r="K753" s="195" t="n"/>
      <c r="L753" s="195" t="n"/>
      <c r="M753" s="195" t="n"/>
      <c r="N753" s="195" t="n"/>
      <c r="O753" s="195" t="n"/>
      <c r="P753" s="195" t="n"/>
      <c r="Q753" s="195" t="n"/>
      <c r="R753" s="195" t="n"/>
      <c r="S753" s="195" t="n"/>
      <c r="T753" s="195" t="n"/>
      <c r="U753" s="195" t="n"/>
      <c r="V753" s="195" t="n"/>
      <c r="W753" s="195" t="n"/>
      <c r="X753" s="195" t="n"/>
      <c r="Y753" s="195" t="n"/>
      <c r="Z753" s="195" t="n"/>
    </row>
    <row r="754" ht="12.75" customHeight="1" s="324">
      <c r="A754" s="195" t="n"/>
      <c r="B754" s="195" t="n"/>
      <c r="C754" s="195" t="n"/>
      <c r="D754" s="195" t="n"/>
      <c r="E754" s="195" t="n"/>
      <c r="F754" s="195" t="n"/>
      <c r="G754" s="195" t="n"/>
      <c r="H754" s="195" t="n"/>
      <c r="I754" s="195" t="n"/>
      <c r="J754" s="195" t="n"/>
      <c r="K754" s="195" t="n"/>
      <c r="L754" s="195" t="n"/>
      <c r="M754" s="195" t="n"/>
      <c r="N754" s="195" t="n"/>
      <c r="O754" s="195" t="n"/>
      <c r="P754" s="195" t="n"/>
      <c r="Q754" s="195" t="n"/>
      <c r="R754" s="195" t="n"/>
      <c r="S754" s="195" t="n"/>
      <c r="T754" s="195" t="n"/>
      <c r="U754" s="195" t="n"/>
      <c r="V754" s="195" t="n"/>
      <c r="W754" s="195" t="n"/>
      <c r="X754" s="195" t="n"/>
      <c r="Y754" s="195" t="n"/>
      <c r="Z754" s="195" t="n"/>
    </row>
    <row r="755" ht="12.75" customHeight="1" s="324">
      <c r="A755" s="195" t="n"/>
      <c r="B755" s="195" t="n"/>
      <c r="C755" s="195" t="n"/>
      <c r="D755" s="195" t="n"/>
      <c r="E755" s="195" t="n"/>
      <c r="F755" s="195" t="n"/>
      <c r="G755" s="195" t="n"/>
      <c r="H755" s="195" t="n"/>
      <c r="I755" s="195" t="n"/>
      <c r="J755" s="195" t="n"/>
      <c r="K755" s="195" t="n"/>
      <c r="L755" s="195" t="n"/>
      <c r="M755" s="195" t="n"/>
      <c r="N755" s="195" t="n"/>
      <c r="O755" s="195" t="n"/>
      <c r="P755" s="195" t="n"/>
      <c r="Q755" s="195" t="n"/>
      <c r="R755" s="195" t="n"/>
      <c r="S755" s="195" t="n"/>
      <c r="T755" s="195" t="n"/>
      <c r="U755" s="195" t="n"/>
      <c r="V755" s="195" t="n"/>
      <c r="W755" s="195" t="n"/>
      <c r="X755" s="195" t="n"/>
      <c r="Y755" s="195" t="n"/>
      <c r="Z755" s="195" t="n"/>
    </row>
    <row r="756" ht="12.75" customHeight="1" s="324">
      <c r="A756" s="195" t="n"/>
      <c r="B756" s="195" t="n"/>
      <c r="C756" s="195" t="n"/>
      <c r="D756" s="195" t="n"/>
      <c r="E756" s="195" t="n"/>
      <c r="F756" s="195" t="n"/>
      <c r="G756" s="195" t="n"/>
      <c r="H756" s="195" t="n"/>
      <c r="I756" s="195" t="n"/>
      <c r="J756" s="195" t="n"/>
      <c r="K756" s="195" t="n"/>
      <c r="L756" s="195" t="n"/>
      <c r="M756" s="195" t="n"/>
      <c r="N756" s="195" t="n"/>
      <c r="O756" s="195" t="n"/>
      <c r="P756" s="195" t="n"/>
      <c r="Q756" s="195" t="n"/>
      <c r="R756" s="195" t="n"/>
      <c r="S756" s="195" t="n"/>
      <c r="T756" s="195" t="n"/>
      <c r="U756" s="195" t="n"/>
      <c r="V756" s="195" t="n"/>
      <c r="W756" s="195" t="n"/>
      <c r="X756" s="195" t="n"/>
      <c r="Y756" s="195" t="n"/>
      <c r="Z756" s="195" t="n"/>
    </row>
    <row r="757" ht="12.75" customHeight="1" s="324">
      <c r="A757" s="195" t="n"/>
      <c r="B757" s="195" t="n"/>
      <c r="C757" s="195" t="n"/>
      <c r="D757" s="195" t="n"/>
      <c r="E757" s="195" t="n"/>
      <c r="F757" s="195" t="n"/>
      <c r="G757" s="195" t="n"/>
      <c r="H757" s="195" t="n"/>
      <c r="I757" s="195" t="n"/>
      <c r="J757" s="195" t="n"/>
      <c r="K757" s="195" t="n"/>
      <c r="L757" s="195" t="n"/>
      <c r="M757" s="195" t="n"/>
      <c r="N757" s="195" t="n"/>
      <c r="O757" s="195" t="n"/>
      <c r="P757" s="195" t="n"/>
      <c r="Q757" s="195" t="n"/>
      <c r="R757" s="195" t="n"/>
      <c r="S757" s="195" t="n"/>
      <c r="T757" s="195" t="n"/>
      <c r="U757" s="195" t="n"/>
      <c r="V757" s="195" t="n"/>
      <c r="W757" s="195" t="n"/>
      <c r="X757" s="195" t="n"/>
      <c r="Y757" s="195" t="n"/>
      <c r="Z757" s="195" t="n"/>
    </row>
    <row r="758" ht="12.75" customHeight="1" s="324">
      <c r="A758" s="195" t="n"/>
      <c r="B758" s="195" t="n"/>
      <c r="C758" s="195" t="n"/>
      <c r="D758" s="195" t="n"/>
      <c r="E758" s="195" t="n"/>
      <c r="F758" s="195" t="n"/>
      <c r="G758" s="195" t="n"/>
      <c r="H758" s="195" t="n"/>
      <c r="I758" s="195" t="n"/>
      <c r="J758" s="195" t="n"/>
      <c r="K758" s="195" t="n"/>
      <c r="L758" s="195" t="n"/>
      <c r="M758" s="195" t="n"/>
      <c r="N758" s="195" t="n"/>
      <c r="O758" s="195" t="n"/>
      <c r="P758" s="195" t="n"/>
      <c r="Q758" s="195" t="n"/>
      <c r="R758" s="195" t="n"/>
      <c r="S758" s="195" t="n"/>
      <c r="T758" s="195" t="n"/>
      <c r="U758" s="195" t="n"/>
      <c r="V758" s="195" t="n"/>
      <c r="W758" s="195" t="n"/>
      <c r="X758" s="195" t="n"/>
      <c r="Y758" s="195" t="n"/>
      <c r="Z758" s="195" t="n"/>
    </row>
    <row r="759" ht="12.75" customHeight="1" s="324">
      <c r="A759" s="195" t="n"/>
      <c r="B759" s="195" t="n"/>
      <c r="C759" s="195" t="n"/>
      <c r="D759" s="195" t="n"/>
      <c r="E759" s="195" t="n"/>
      <c r="F759" s="195" t="n"/>
      <c r="G759" s="195" t="n"/>
      <c r="H759" s="195" t="n"/>
      <c r="I759" s="195" t="n"/>
      <c r="J759" s="195" t="n"/>
      <c r="K759" s="195" t="n"/>
      <c r="L759" s="195" t="n"/>
      <c r="M759" s="195" t="n"/>
      <c r="N759" s="195" t="n"/>
      <c r="O759" s="195" t="n"/>
      <c r="P759" s="195" t="n"/>
      <c r="Q759" s="195" t="n"/>
      <c r="R759" s="195" t="n"/>
      <c r="S759" s="195" t="n"/>
      <c r="T759" s="195" t="n"/>
      <c r="U759" s="195" t="n"/>
      <c r="V759" s="195" t="n"/>
      <c r="W759" s="195" t="n"/>
      <c r="X759" s="195" t="n"/>
      <c r="Y759" s="195" t="n"/>
      <c r="Z759" s="195" t="n"/>
    </row>
    <row r="760" ht="12.75" customHeight="1" s="324">
      <c r="A760" s="195" t="n"/>
      <c r="B760" s="195" t="n"/>
      <c r="C760" s="195" t="n"/>
      <c r="D760" s="195" t="n"/>
      <c r="E760" s="195" t="n"/>
      <c r="F760" s="195" t="n"/>
      <c r="G760" s="195" t="n"/>
      <c r="H760" s="195" t="n"/>
      <c r="I760" s="195" t="n"/>
      <c r="J760" s="195" t="n"/>
      <c r="K760" s="195" t="n"/>
      <c r="L760" s="195" t="n"/>
      <c r="M760" s="195" t="n"/>
      <c r="N760" s="195" t="n"/>
      <c r="O760" s="195" t="n"/>
      <c r="P760" s="195" t="n"/>
      <c r="Q760" s="195" t="n"/>
      <c r="R760" s="195" t="n"/>
      <c r="S760" s="195" t="n"/>
      <c r="T760" s="195" t="n"/>
      <c r="U760" s="195" t="n"/>
      <c r="V760" s="195" t="n"/>
      <c r="W760" s="195" t="n"/>
      <c r="X760" s="195" t="n"/>
      <c r="Y760" s="195" t="n"/>
      <c r="Z760" s="195" t="n"/>
    </row>
    <row r="761" ht="12.75" customHeight="1" s="324">
      <c r="A761" s="195" t="n"/>
      <c r="B761" s="195" t="n"/>
      <c r="C761" s="195" t="n"/>
      <c r="D761" s="195" t="n"/>
      <c r="E761" s="195" t="n"/>
      <c r="F761" s="195" t="n"/>
      <c r="G761" s="195" t="n"/>
      <c r="H761" s="195" t="n"/>
      <c r="I761" s="195" t="n"/>
      <c r="J761" s="195" t="n"/>
      <c r="K761" s="195" t="n"/>
      <c r="L761" s="195" t="n"/>
      <c r="M761" s="195" t="n"/>
      <c r="N761" s="195" t="n"/>
      <c r="O761" s="195" t="n"/>
      <c r="P761" s="195" t="n"/>
      <c r="Q761" s="195" t="n"/>
      <c r="R761" s="195" t="n"/>
      <c r="S761" s="195" t="n"/>
      <c r="T761" s="195" t="n"/>
      <c r="U761" s="195" t="n"/>
      <c r="V761" s="195" t="n"/>
      <c r="W761" s="195" t="n"/>
      <c r="X761" s="195" t="n"/>
      <c r="Y761" s="195" t="n"/>
      <c r="Z761" s="195" t="n"/>
    </row>
    <row r="762" ht="12.75" customHeight="1" s="324">
      <c r="A762" s="195" t="n"/>
      <c r="B762" s="195" t="n"/>
      <c r="C762" s="195" t="n"/>
      <c r="D762" s="195" t="n"/>
      <c r="E762" s="195" t="n"/>
      <c r="F762" s="195" t="n"/>
      <c r="G762" s="195" t="n"/>
      <c r="H762" s="195" t="n"/>
      <c r="I762" s="195" t="n"/>
      <c r="J762" s="195" t="n"/>
      <c r="K762" s="195" t="n"/>
      <c r="L762" s="195" t="n"/>
      <c r="M762" s="195" t="n"/>
      <c r="N762" s="195" t="n"/>
      <c r="O762" s="195" t="n"/>
      <c r="P762" s="195" t="n"/>
      <c r="Q762" s="195" t="n"/>
      <c r="R762" s="195" t="n"/>
      <c r="S762" s="195" t="n"/>
      <c r="T762" s="195" t="n"/>
      <c r="U762" s="195" t="n"/>
      <c r="V762" s="195" t="n"/>
      <c r="W762" s="195" t="n"/>
      <c r="X762" s="195" t="n"/>
      <c r="Y762" s="195" t="n"/>
      <c r="Z762" s="195" t="n"/>
    </row>
    <row r="763" ht="12.75" customHeight="1" s="324">
      <c r="A763" s="195" t="n"/>
      <c r="B763" s="195" t="n"/>
      <c r="C763" s="195" t="n"/>
      <c r="D763" s="195" t="n"/>
      <c r="E763" s="195" t="n"/>
      <c r="F763" s="195" t="n"/>
      <c r="G763" s="195" t="n"/>
      <c r="H763" s="195" t="n"/>
      <c r="I763" s="195" t="n"/>
      <c r="J763" s="195" t="n"/>
      <c r="K763" s="195" t="n"/>
      <c r="L763" s="195" t="n"/>
      <c r="M763" s="195" t="n"/>
      <c r="N763" s="195" t="n"/>
      <c r="O763" s="195" t="n"/>
      <c r="P763" s="195" t="n"/>
      <c r="Q763" s="195" t="n"/>
      <c r="R763" s="195" t="n"/>
      <c r="S763" s="195" t="n"/>
      <c r="T763" s="195" t="n"/>
      <c r="U763" s="195" t="n"/>
      <c r="V763" s="195" t="n"/>
      <c r="W763" s="195" t="n"/>
      <c r="X763" s="195" t="n"/>
      <c r="Y763" s="195" t="n"/>
      <c r="Z763" s="195" t="n"/>
    </row>
    <row r="764" ht="12.75" customHeight="1" s="324">
      <c r="A764" s="195" t="n"/>
      <c r="B764" s="195" t="n"/>
      <c r="C764" s="195" t="n"/>
      <c r="D764" s="195" t="n"/>
      <c r="E764" s="195" t="n"/>
      <c r="F764" s="195" t="n"/>
      <c r="G764" s="195" t="n"/>
      <c r="H764" s="195" t="n"/>
      <c r="I764" s="195" t="n"/>
      <c r="J764" s="195" t="n"/>
      <c r="K764" s="195" t="n"/>
      <c r="L764" s="195" t="n"/>
      <c r="M764" s="195" t="n"/>
      <c r="N764" s="195" t="n"/>
      <c r="O764" s="195" t="n"/>
      <c r="P764" s="195" t="n"/>
      <c r="Q764" s="195" t="n"/>
      <c r="R764" s="195" t="n"/>
      <c r="S764" s="195" t="n"/>
      <c r="T764" s="195" t="n"/>
      <c r="U764" s="195" t="n"/>
      <c r="V764" s="195" t="n"/>
      <c r="W764" s="195" t="n"/>
      <c r="X764" s="195" t="n"/>
      <c r="Y764" s="195" t="n"/>
      <c r="Z764" s="195" t="n"/>
    </row>
    <row r="765" ht="12.75" customHeight="1" s="324">
      <c r="A765" s="195" t="n"/>
      <c r="B765" s="195" t="n"/>
      <c r="C765" s="195" t="n"/>
      <c r="D765" s="195" t="n"/>
      <c r="E765" s="195" t="n"/>
      <c r="F765" s="195" t="n"/>
      <c r="G765" s="195" t="n"/>
      <c r="H765" s="195" t="n"/>
      <c r="I765" s="195" t="n"/>
      <c r="J765" s="195" t="n"/>
      <c r="K765" s="195" t="n"/>
      <c r="L765" s="195" t="n"/>
      <c r="M765" s="195" t="n"/>
      <c r="N765" s="195" t="n"/>
      <c r="O765" s="195" t="n"/>
      <c r="P765" s="195" t="n"/>
      <c r="Q765" s="195" t="n"/>
      <c r="R765" s="195" t="n"/>
      <c r="S765" s="195" t="n"/>
      <c r="T765" s="195" t="n"/>
      <c r="U765" s="195" t="n"/>
      <c r="V765" s="195" t="n"/>
      <c r="W765" s="195" t="n"/>
      <c r="X765" s="195" t="n"/>
      <c r="Y765" s="195" t="n"/>
      <c r="Z765" s="195" t="n"/>
    </row>
    <row r="766" ht="12.75" customHeight="1" s="324">
      <c r="A766" s="195" t="n"/>
      <c r="B766" s="195" t="n"/>
      <c r="C766" s="195" t="n"/>
      <c r="D766" s="195" t="n"/>
      <c r="E766" s="195" t="n"/>
      <c r="F766" s="195" t="n"/>
      <c r="G766" s="195" t="n"/>
      <c r="H766" s="195" t="n"/>
      <c r="I766" s="195" t="n"/>
      <c r="J766" s="195" t="n"/>
      <c r="K766" s="195" t="n"/>
      <c r="L766" s="195" t="n"/>
      <c r="M766" s="195" t="n"/>
      <c r="N766" s="195" t="n"/>
      <c r="O766" s="195" t="n"/>
      <c r="P766" s="195" t="n"/>
      <c r="Q766" s="195" t="n"/>
      <c r="R766" s="195" t="n"/>
      <c r="S766" s="195" t="n"/>
      <c r="T766" s="195" t="n"/>
      <c r="U766" s="195" t="n"/>
      <c r="V766" s="195" t="n"/>
      <c r="W766" s="195" t="n"/>
      <c r="X766" s="195" t="n"/>
      <c r="Y766" s="195" t="n"/>
      <c r="Z766" s="195" t="n"/>
    </row>
    <row r="767" ht="12.75" customHeight="1" s="324">
      <c r="A767" s="195" t="n"/>
      <c r="B767" s="195" t="n"/>
      <c r="C767" s="195" t="n"/>
      <c r="D767" s="195" t="n"/>
      <c r="E767" s="195" t="n"/>
      <c r="F767" s="195" t="n"/>
      <c r="G767" s="195" t="n"/>
      <c r="H767" s="195" t="n"/>
      <c r="I767" s="195" t="n"/>
      <c r="J767" s="195" t="n"/>
      <c r="K767" s="195" t="n"/>
      <c r="L767" s="195" t="n"/>
      <c r="M767" s="195" t="n"/>
      <c r="N767" s="195" t="n"/>
      <c r="O767" s="195" t="n"/>
      <c r="P767" s="195" t="n"/>
      <c r="Q767" s="195" t="n"/>
      <c r="R767" s="195" t="n"/>
      <c r="S767" s="195" t="n"/>
      <c r="T767" s="195" t="n"/>
      <c r="U767" s="195" t="n"/>
      <c r="V767" s="195" t="n"/>
      <c r="W767" s="195" t="n"/>
      <c r="X767" s="195" t="n"/>
      <c r="Y767" s="195" t="n"/>
      <c r="Z767" s="195" t="n"/>
    </row>
    <row r="768" ht="12.75" customHeight="1" s="324">
      <c r="A768" s="195" t="n"/>
      <c r="B768" s="195" t="n"/>
      <c r="C768" s="195" t="n"/>
      <c r="D768" s="195" t="n"/>
      <c r="E768" s="195" t="n"/>
      <c r="F768" s="195" t="n"/>
      <c r="G768" s="195" t="n"/>
      <c r="H768" s="195" t="n"/>
      <c r="I768" s="195" t="n"/>
      <c r="J768" s="195" t="n"/>
      <c r="K768" s="195" t="n"/>
      <c r="L768" s="195" t="n"/>
      <c r="M768" s="195" t="n"/>
      <c r="N768" s="195" t="n"/>
      <c r="O768" s="195" t="n"/>
      <c r="P768" s="195" t="n"/>
      <c r="Q768" s="195" t="n"/>
      <c r="R768" s="195" t="n"/>
      <c r="S768" s="195" t="n"/>
      <c r="T768" s="195" t="n"/>
      <c r="U768" s="195" t="n"/>
      <c r="V768" s="195" t="n"/>
      <c r="W768" s="195" t="n"/>
      <c r="X768" s="195" t="n"/>
      <c r="Y768" s="195" t="n"/>
      <c r="Z768" s="195" t="n"/>
    </row>
    <row r="769" ht="12.75" customHeight="1" s="324">
      <c r="A769" s="195" t="n"/>
      <c r="B769" s="195" t="n"/>
      <c r="C769" s="195" t="n"/>
      <c r="D769" s="195" t="n"/>
      <c r="E769" s="195" t="n"/>
      <c r="F769" s="195" t="n"/>
      <c r="G769" s="195" t="n"/>
      <c r="H769" s="195" t="n"/>
      <c r="I769" s="195" t="n"/>
      <c r="J769" s="195" t="n"/>
      <c r="K769" s="195" t="n"/>
      <c r="L769" s="195" t="n"/>
      <c r="M769" s="195" t="n"/>
      <c r="N769" s="195" t="n"/>
      <c r="O769" s="195" t="n"/>
      <c r="P769" s="195" t="n"/>
      <c r="Q769" s="195" t="n"/>
      <c r="R769" s="195" t="n"/>
      <c r="S769" s="195" t="n"/>
      <c r="T769" s="195" t="n"/>
      <c r="U769" s="195" t="n"/>
      <c r="V769" s="195" t="n"/>
      <c r="W769" s="195" t="n"/>
      <c r="X769" s="195" t="n"/>
      <c r="Y769" s="195" t="n"/>
      <c r="Z769" s="195" t="n"/>
    </row>
    <row r="770" ht="12.75" customHeight="1" s="324">
      <c r="A770" s="195" t="n"/>
      <c r="B770" s="195" t="n"/>
      <c r="C770" s="195" t="n"/>
      <c r="D770" s="195" t="n"/>
      <c r="E770" s="195" t="n"/>
      <c r="F770" s="195" t="n"/>
      <c r="G770" s="195" t="n"/>
      <c r="H770" s="195" t="n"/>
      <c r="I770" s="195" t="n"/>
      <c r="J770" s="195" t="n"/>
      <c r="K770" s="195" t="n"/>
      <c r="L770" s="195" t="n"/>
      <c r="M770" s="195" t="n"/>
      <c r="N770" s="195" t="n"/>
      <c r="O770" s="195" t="n"/>
      <c r="P770" s="195" t="n"/>
      <c r="Q770" s="195" t="n"/>
      <c r="R770" s="195" t="n"/>
      <c r="S770" s="195" t="n"/>
      <c r="T770" s="195" t="n"/>
      <c r="U770" s="195" t="n"/>
      <c r="V770" s="195" t="n"/>
      <c r="W770" s="195" t="n"/>
      <c r="X770" s="195" t="n"/>
      <c r="Y770" s="195" t="n"/>
      <c r="Z770" s="195" t="n"/>
    </row>
    <row r="771" ht="12.75" customHeight="1" s="324">
      <c r="A771" s="195" t="n"/>
      <c r="B771" s="195" t="n"/>
      <c r="C771" s="195" t="n"/>
      <c r="D771" s="195" t="n"/>
      <c r="E771" s="195" t="n"/>
      <c r="F771" s="195" t="n"/>
      <c r="G771" s="195" t="n"/>
      <c r="H771" s="195" t="n"/>
      <c r="I771" s="195" t="n"/>
      <c r="J771" s="195" t="n"/>
      <c r="K771" s="195" t="n"/>
      <c r="L771" s="195" t="n"/>
      <c r="M771" s="195" t="n"/>
      <c r="N771" s="195" t="n"/>
      <c r="O771" s="195" t="n"/>
      <c r="P771" s="195" t="n"/>
      <c r="Q771" s="195" t="n"/>
      <c r="R771" s="195" t="n"/>
      <c r="S771" s="195" t="n"/>
      <c r="T771" s="195" t="n"/>
      <c r="U771" s="195" t="n"/>
      <c r="V771" s="195" t="n"/>
      <c r="W771" s="195" t="n"/>
      <c r="X771" s="195" t="n"/>
      <c r="Y771" s="195" t="n"/>
      <c r="Z771" s="195" t="n"/>
    </row>
    <row r="772" ht="12.75" customHeight="1" s="324">
      <c r="A772" s="195" t="n"/>
      <c r="B772" s="195" t="n"/>
      <c r="C772" s="195" t="n"/>
      <c r="D772" s="195" t="n"/>
      <c r="E772" s="195" t="n"/>
      <c r="F772" s="195" t="n"/>
      <c r="G772" s="195" t="n"/>
      <c r="H772" s="195" t="n"/>
      <c r="I772" s="195" t="n"/>
      <c r="J772" s="195" t="n"/>
      <c r="K772" s="195" t="n"/>
      <c r="L772" s="195" t="n"/>
      <c r="M772" s="195" t="n"/>
      <c r="N772" s="195" t="n"/>
      <c r="O772" s="195" t="n"/>
      <c r="P772" s="195" t="n"/>
      <c r="Q772" s="195" t="n"/>
      <c r="R772" s="195" t="n"/>
      <c r="S772" s="195" t="n"/>
      <c r="T772" s="195" t="n"/>
      <c r="U772" s="195" t="n"/>
      <c r="V772" s="195" t="n"/>
      <c r="W772" s="195" t="n"/>
      <c r="X772" s="195" t="n"/>
      <c r="Y772" s="195" t="n"/>
      <c r="Z772" s="195" t="n"/>
    </row>
    <row r="773" ht="12.75" customHeight="1" s="324">
      <c r="A773" s="195" t="n"/>
      <c r="B773" s="195" t="n"/>
      <c r="C773" s="195" t="n"/>
      <c r="D773" s="195" t="n"/>
      <c r="E773" s="195" t="n"/>
      <c r="F773" s="195" t="n"/>
      <c r="G773" s="195" t="n"/>
      <c r="H773" s="195" t="n"/>
      <c r="I773" s="195" t="n"/>
      <c r="J773" s="195" t="n"/>
      <c r="K773" s="195" t="n"/>
      <c r="L773" s="195" t="n"/>
      <c r="M773" s="195" t="n"/>
      <c r="N773" s="195" t="n"/>
      <c r="O773" s="195" t="n"/>
      <c r="P773" s="195" t="n"/>
      <c r="Q773" s="195" t="n"/>
      <c r="R773" s="195" t="n"/>
      <c r="S773" s="195" t="n"/>
      <c r="T773" s="195" t="n"/>
      <c r="U773" s="195" t="n"/>
      <c r="V773" s="195" t="n"/>
      <c r="W773" s="195" t="n"/>
      <c r="X773" s="195" t="n"/>
      <c r="Y773" s="195" t="n"/>
      <c r="Z773" s="195" t="n"/>
    </row>
    <row r="774" ht="12.75" customHeight="1" s="324">
      <c r="A774" s="195" t="n"/>
      <c r="B774" s="195" t="n"/>
      <c r="C774" s="195" t="n"/>
      <c r="D774" s="195" t="n"/>
      <c r="E774" s="195" t="n"/>
      <c r="F774" s="195" t="n"/>
      <c r="G774" s="195" t="n"/>
      <c r="H774" s="195" t="n"/>
      <c r="I774" s="195" t="n"/>
      <c r="J774" s="195" t="n"/>
      <c r="K774" s="195" t="n"/>
      <c r="L774" s="195" t="n"/>
      <c r="M774" s="195" t="n"/>
      <c r="N774" s="195" t="n"/>
      <c r="O774" s="195" t="n"/>
      <c r="P774" s="195" t="n"/>
      <c r="Q774" s="195" t="n"/>
      <c r="R774" s="195" t="n"/>
      <c r="S774" s="195" t="n"/>
      <c r="T774" s="195" t="n"/>
      <c r="U774" s="195" t="n"/>
      <c r="V774" s="195" t="n"/>
      <c r="W774" s="195" t="n"/>
      <c r="X774" s="195" t="n"/>
      <c r="Y774" s="195" t="n"/>
      <c r="Z774" s="195" t="n"/>
    </row>
    <row r="775" ht="12.75" customHeight="1" s="324">
      <c r="A775" s="195" t="n"/>
      <c r="B775" s="195" t="n"/>
      <c r="C775" s="195" t="n"/>
      <c r="D775" s="195" t="n"/>
      <c r="E775" s="195" t="n"/>
      <c r="F775" s="195" t="n"/>
      <c r="G775" s="195" t="n"/>
      <c r="H775" s="195" t="n"/>
      <c r="I775" s="195" t="n"/>
      <c r="J775" s="195" t="n"/>
      <c r="K775" s="195" t="n"/>
      <c r="L775" s="195" t="n"/>
      <c r="M775" s="195" t="n"/>
      <c r="N775" s="195" t="n"/>
      <c r="O775" s="195" t="n"/>
      <c r="P775" s="195" t="n"/>
      <c r="Q775" s="195" t="n"/>
      <c r="R775" s="195" t="n"/>
      <c r="S775" s="195" t="n"/>
      <c r="T775" s="195" t="n"/>
      <c r="U775" s="195" t="n"/>
      <c r="V775" s="195" t="n"/>
      <c r="W775" s="195" t="n"/>
      <c r="X775" s="195" t="n"/>
      <c r="Y775" s="195" t="n"/>
      <c r="Z775" s="195" t="n"/>
    </row>
    <row r="776" ht="12.75" customHeight="1" s="324">
      <c r="A776" s="195" t="n"/>
      <c r="B776" s="195" t="n"/>
      <c r="C776" s="195" t="n"/>
      <c r="D776" s="195" t="n"/>
      <c r="E776" s="195" t="n"/>
      <c r="F776" s="195" t="n"/>
      <c r="G776" s="195" t="n"/>
      <c r="H776" s="195" t="n"/>
      <c r="I776" s="195" t="n"/>
      <c r="J776" s="195" t="n"/>
      <c r="K776" s="195" t="n"/>
      <c r="L776" s="195" t="n"/>
      <c r="M776" s="195" t="n"/>
      <c r="N776" s="195" t="n"/>
      <c r="O776" s="195" t="n"/>
      <c r="P776" s="195" t="n"/>
      <c r="Q776" s="195" t="n"/>
      <c r="R776" s="195" t="n"/>
      <c r="S776" s="195" t="n"/>
      <c r="T776" s="195" t="n"/>
      <c r="U776" s="195" t="n"/>
      <c r="V776" s="195" t="n"/>
      <c r="W776" s="195" t="n"/>
      <c r="X776" s="195" t="n"/>
      <c r="Y776" s="195" t="n"/>
      <c r="Z776" s="195" t="n"/>
    </row>
    <row r="777" ht="12.75" customHeight="1" s="324">
      <c r="A777" s="195" t="n"/>
      <c r="B777" s="195" t="n"/>
      <c r="C777" s="195" t="n"/>
      <c r="D777" s="195" t="n"/>
      <c r="E777" s="195" t="n"/>
      <c r="F777" s="195" t="n"/>
      <c r="G777" s="195" t="n"/>
      <c r="H777" s="195" t="n"/>
      <c r="I777" s="195" t="n"/>
      <c r="J777" s="195" t="n"/>
      <c r="K777" s="195" t="n"/>
      <c r="L777" s="195" t="n"/>
      <c r="M777" s="195" t="n"/>
      <c r="N777" s="195" t="n"/>
      <c r="O777" s="195" t="n"/>
      <c r="P777" s="195" t="n"/>
      <c r="Q777" s="195" t="n"/>
      <c r="R777" s="195" t="n"/>
      <c r="S777" s="195" t="n"/>
      <c r="T777" s="195" t="n"/>
      <c r="U777" s="195" t="n"/>
      <c r="V777" s="195" t="n"/>
      <c r="W777" s="195" t="n"/>
      <c r="X777" s="195" t="n"/>
      <c r="Y777" s="195" t="n"/>
      <c r="Z777" s="195" t="n"/>
    </row>
    <row r="778" ht="12.75" customHeight="1" s="324">
      <c r="A778" s="195" t="n"/>
      <c r="B778" s="195" t="n"/>
      <c r="C778" s="195" t="n"/>
      <c r="D778" s="195" t="n"/>
      <c r="E778" s="195" t="n"/>
      <c r="F778" s="195" t="n"/>
      <c r="G778" s="195" t="n"/>
      <c r="H778" s="195" t="n"/>
      <c r="I778" s="195" t="n"/>
      <c r="J778" s="195" t="n"/>
      <c r="K778" s="195" t="n"/>
      <c r="L778" s="195" t="n"/>
      <c r="M778" s="195" t="n"/>
      <c r="N778" s="195" t="n"/>
      <c r="O778" s="195" t="n"/>
      <c r="P778" s="195" t="n"/>
      <c r="Q778" s="195" t="n"/>
      <c r="R778" s="195" t="n"/>
      <c r="S778" s="195" t="n"/>
      <c r="T778" s="195" t="n"/>
      <c r="U778" s="195" t="n"/>
      <c r="V778" s="195" t="n"/>
      <c r="W778" s="195" t="n"/>
      <c r="X778" s="195" t="n"/>
      <c r="Y778" s="195" t="n"/>
      <c r="Z778" s="195" t="n"/>
    </row>
    <row r="779" ht="12.75" customHeight="1" s="324">
      <c r="A779" s="195" t="n"/>
      <c r="B779" s="195" t="n"/>
      <c r="C779" s="195" t="n"/>
      <c r="D779" s="195" t="n"/>
      <c r="E779" s="195" t="n"/>
      <c r="F779" s="195" t="n"/>
      <c r="G779" s="195" t="n"/>
      <c r="H779" s="195" t="n"/>
      <c r="I779" s="195" t="n"/>
      <c r="J779" s="195" t="n"/>
      <c r="K779" s="195" t="n"/>
      <c r="L779" s="195" t="n"/>
      <c r="M779" s="195" t="n"/>
      <c r="N779" s="195" t="n"/>
      <c r="O779" s="195" t="n"/>
      <c r="P779" s="195" t="n"/>
      <c r="Q779" s="195" t="n"/>
      <c r="R779" s="195" t="n"/>
      <c r="S779" s="195" t="n"/>
      <c r="T779" s="195" t="n"/>
      <c r="U779" s="195" t="n"/>
      <c r="V779" s="195" t="n"/>
      <c r="W779" s="195" t="n"/>
      <c r="X779" s="195" t="n"/>
      <c r="Y779" s="195" t="n"/>
      <c r="Z779" s="195" t="n"/>
    </row>
    <row r="780" ht="12.75" customHeight="1" s="324">
      <c r="A780" s="195" t="n"/>
      <c r="B780" s="195" t="n"/>
      <c r="C780" s="195" t="n"/>
      <c r="D780" s="195" t="n"/>
      <c r="E780" s="195" t="n"/>
      <c r="F780" s="195" t="n"/>
      <c r="G780" s="195" t="n"/>
      <c r="H780" s="195" t="n"/>
      <c r="I780" s="195" t="n"/>
      <c r="J780" s="195" t="n"/>
      <c r="K780" s="195" t="n"/>
      <c r="L780" s="195" t="n"/>
      <c r="M780" s="195" t="n"/>
      <c r="N780" s="195" t="n"/>
      <c r="O780" s="195" t="n"/>
      <c r="P780" s="195" t="n"/>
      <c r="Q780" s="195" t="n"/>
      <c r="R780" s="195" t="n"/>
      <c r="S780" s="195" t="n"/>
      <c r="T780" s="195" t="n"/>
      <c r="U780" s="195" t="n"/>
      <c r="V780" s="195" t="n"/>
      <c r="W780" s="195" t="n"/>
      <c r="X780" s="195" t="n"/>
      <c r="Y780" s="195" t="n"/>
      <c r="Z780" s="195" t="n"/>
    </row>
    <row r="781" ht="12.75" customHeight="1" s="324">
      <c r="A781" s="195" t="n"/>
      <c r="B781" s="195" t="n"/>
      <c r="C781" s="195" t="n"/>
      <c r="D781" s="195" t="n"/>
      <c r="E781" s="195" t="n"/>
      <c r="F781" s="195" t="n"/>
      <c r="G781" s="195" t="n"/>
      <c r="H781" s="195" t="n"/>
      <c r="I781" s="195" t="n"/>
      <c r="J781" s="195" t="n"/>
      <c r="K781" s="195" t="n"/>
      <c r="L781" s="195" t="n"/>
      <c r="M781" s="195" t="n"/>
      <c r="N781" s="195" t="n"/>
      <c r="O781" s="195" t="n"/>
      <c r="P781" s="195" t="n"/>
      <c r="Q781" s="195" t="n"/>
      <c r="R781" s="195" t="n"/>
      <c r="S781" s="195" t="n"/>
      <c r="T781" s="195" t="n"/>
      <c r="U781" s="195" t="n"/>
      <c r="V781" s="195" t="n"/>
      <c r="W781" s="195" t="n"/>
      <c r="X781" s="195" t="n"/>
      <c r="Y781" s="195" t="n"/>
      <c r="Z781" s="195" t="n"/>
    </row>
    <row r="782" ht="12.75" customHeight="1" s="324">
      <c r="A782" s="195" t="n"/>
      <c r="B782" s="195" t="n"/>
      <c r="C782" s="195" t="n"/>
      <c r="D782" s="195" t="n"/>
      <c r="E782" s="195" t="n"/>
      <c r="F782" s="195" t="n"/>
      <c r="G782" s="195" t="n"/>
      <c r="H782" s="195" t="n"/>
      <c r="I782" s="195" t="n"/>
      <c r="J782" s="195" t="n"/>
      <c r="K782" s="195" t="n"/>
      <c r="L782" s="195" t="n"/>
      <c r="M782" s="195" t="n"/>
      <c r="N782" s="195" t="n"/>
      <c r="O782" s="195" t="n"/>
      <c r="P782" s="195" t="n"/>
      <c r="Q782" s="195" t="n"/>
      <c r="R782" s="195" t="n"/>
      <c r="S782" s="195" t="n"/>
      <c r="T782" s="195" t="n"/>
      <c r="U782" s="195" t="n"/>
      <c r="V782" s="195" t="n"/>
      <c r="W782" s="195" t="n"/>
      <c r="X782" s="195" t="n"/>
      <c r="Y782" s="195" t="n"/>
      <c r="Z782" s="195" t="n"/>
    </row>
    <row r="783" ht="12.75" customHeight="1" s="324">
      <c r="A783" s="195" t="n"/>
      <c r="B783" s="195" t="n"/>
      <c r="C783" s="195" t="n"/>
      <c r="D783" s="195" t="n"/>
      <c r="E783" s="195" t="n"/>
      <c r="F783" s="195" t="n"/>
      <c r="G783" s="195" t="n"/>
      <c r="H783" s="195" t="n"/>
      <c r="I783" s="195" t="n"/>
      <c r="J783" s="195" t="n"/>
      <c r="K783" s="195" t="n"/>
      <c r="L783" s="195" t="n"/>
      <c r="M783" s="195" t="n"/>
      <c r="N783" s="195" t="n"/>
      <c r="O783" s="195" t="n"/>
      <c r="P783" s="195" t="n"/>
      <c r="Q783" s="195" t="n"/>
      <c r="R783" s="195" t="n"/>
      <c r="S783" s="195" t="n"/>
      <c r="T783" s="195" t="n"/>
      <c r="U783" s="195" t="n"/>
      <c r="V783" s="195" t="n"/>
      <c r="W783" s="195" t="n"/>
      <c r="X783" s="195" t="n"/>
      <c r="Y783" s="195" t="n"/>
      <c r="Z783" s="195" t="n"/>
    </row>
    <row r="784" ht="12.75" customHeight="1" s="324">
      <c r="A784" s="195" t="n"/>
      <c r="B784" s="195" t="n"/>
      <c r="C784" s="195" t="n"/>
      <c r="D784" s="195" t="n"/>
      <c r="E784" s="195" t="n"/>
      <c r="F784" s="195" t="n"/>
      <c r="G784" s="195" t="n"/>
      <c r="H784" s="195" t="n"/>
      <c r="I784" s="195" t="n"/>
      <c r="J784" s="195" t="n"/>
      <c r="K784" s="195" t="n"/>
      <c r="L784" s="195" t="n"/>
      <c r="M784" s="195" t="n"/>
      <c r="N784" s="195" t="n"/>
      <c r="O784" s="195" t="n"/>
      <c r="P784" s="195" t="n"/>
      <c r="Q784" s="195" t="n"/>
      <c r="R784" s="195" t="n"/>
      <c r="S784" s="195" t="n"/>
      <c r="T784" s="195" t="n"/>
      <c r="U784" s="195" t="n"/>
      <c r="V784" s="195" t="n"/>
      <c r="W784" s="195" t="n"/>
      <c r="X784" s="195" t="n"/>
      <c r="Y784" s="195" t="n"/>
      <c r="Z784" s="195" t="n"/>
    </row>
    <row r="785" ht="12.75" customHeight="1" s="324">
      <c r="A785" s="195" t="n"/>
      <c r="B785" s="195" t="n"/>
      <c r="C785" s="195" t="n"/>
      <c r="D785" s="195" t="n"/>
      <c r="E785" s="195" t="n"/>
      <c r="F785" s="195" t="n"/>
      <c r="G785" s="195" t="n"/>
      <c r="H785" s="195" t="n"/>
      <c r="I785" s="195" t="n"/>
      <c r="J785" s="195" t="n"/>
      <c r="K785" s="195" t="n"/>
      <c r="L785" s="195" t="n"/>
      <c r="M785" s="195" t="n"/>
      <c r="N785" s="195" t="n"/>
      <c r="O785" s="195" t="n"/>
      <c r="P785" s="195" t="n"/>
      <c r="Q785" s="195" t="n"/>
      <c r="R785" s="195" t="n"/>
      <c r="S785" s="195" t="n"/>
      <c r="T785" s="195" t="n"/>
      <c r="U785" s="195" t="n"/>
      <c r="V785" s="195" t="n"/>
      <c r="W785" s="195" t="n"/>
      <c r="X785" s="195" t="n"/>
      <c r="Y785" s="195" t="n"/>
      <c r="Z785" s="195" t="n"/>
    </row>
    <row r="786" ht="12.75" customHeight="1" s="324">
      <c r="A786" s="195" t="n"/>
      <c r="B786" s="195" t="n"/>
      <c r="C786" s="195" t="n"/>
      <c r="D786" s="195" t="n"/>
      <c r="E786" s="195" t="n"/>
      <c r="F786" s="195" t="n"/>
      <c r="G786" s="195" t="n"/>
      <c r="H786" s="195" t="n"/>
      <c r="I786" s="195" t="n"/>
      <c r="J786" s="195" t="n"/>
      <c r="K786" s="195" t="n"/>
      <c r="L786" s="195" t="n"/>
      <c r="M786" s="195" t="n"/>
      <c r="N786" s="195" t="n"/>
      <c r="O786" s="195" t="n"/>
      <c r="P786" s="195" t="n"/>
      <c r="Q786" s="195" t="n"/>
      <c r="R786" s="195" t="n"/>
      <c r="S786" s="195" t="n"/>
      <c r="T786" s="195" t="n"/>
      <c r="U786" s="195" t="n"/>
      <c r="V786" s="195" t="n"/>
      <c r="W786" s="195" t="n"/>
      <c r="X786" s="195" t="n"/>
      <c r="Y786" s="195" t="n"/>
      <c r="Z786" s="195" t="n"/>
    </row>
    <row r="787" ht="12.75" customHeight="1" s="324">
      <c r="A787" s="195" t="n"/>
      <c r="B787" s="195" t="n"/>
      <c r="C787" s="195" t="n"/>
      <c r="D787" s="195" t="n"/>
      <c r="E787" s="195" t="n"/>
      <c r="F787" s="195" t="n"/>
      <c r="G787" s="195" t="n"/>
      <c r="H787" s="195" t="n"/>
      <c r="I787" s="195" t="n"/>
      <c r="J787" s="195" t="n"/>
      <c r="K787" s="195" t="n"/>
      <c r="L787" s="195" t="n"/>
      <c r="M787" s="195" t="n"/>
      <c r="N787" s="195" t="n"/>
      <c r="O787" s="195" t="n"/>
      <c r="P787" s="195" t="n"/>
      <c r="Q787" s="195" t="n"/>
      <c r="R787" s="195" t="n"/>
      <c r="S787" s="195" t="n"/>
      <c r="T787" s="195" t="n"/>
      <c r="U787" s="195" t="n"/>
      <c r="V787" s="195" t="n"/>
      <c r="W787" s="195" t="n"/>
      <c r="X787" s="195" t="n"/>
      <c r="Y787" s="195" t="n"/>
      <c r="Z787" s="195" t="n"/>
    </row>
    <row r="788" ht="12.75" customHeight="1" s="324">
      <c r="A788" s="195" t="n"/>
      <c r="B788" s="195" t="n"/>
      <c r="C788" s="195" t="n"/>
      <c r="D788" s="195" t="n"/>
      <c r="E788" s="195" t="n"/>
      <c r="F788" s="195" t="n"/>
      <c r="G788" s="195" t="n"/>
      <c r="H788" s="195" t="n"/>
      <c r="I788" s="195" t="n"/>
      <c r="J788" s="195" t="n"/>
      <c r="K788" s="195" t="n"/>
      <c r="L788" s="195" t="n"/>
      <c r="M788" s="195" t="n"/>
      <c r="N788" s="195" t="n"/>
      <c r="O788" s="195" t="n"/>
      <c r="P788" s="195" t="n"/>
      <c r="Q788" s="195" t="n"/>
      <c r="R788" s="195" t="n"/>
      <c r="S788" s="195" t="n"/>
      <c r="T788" s="195" t="n"/>
      <c r="U788" s="195" t="n"/>
      <c r="V788" s="195" t="n"/>
      <c r="W788" s="195" t="n"/>
      <c r="X788" s="195" t="n"/>
      <c r="Y788" s="195" t="n"/>
      <c r="Z788" s="195" t="n"/>
    </row>
    <row r="789" ht="12.75" customHeight="1" s="324">
      <c r="A789" s="195" t="n"/>
      <c r="B789" s="195" t="n"/>
      <c r="C789" s="195" t="n"/>
      <c r="D789" s="195" t="n"/>
      <c r="E789" s="195" t="n"/>
      <c r="F789" s="195" t="n"/>
      <c r="G789" s="195" t="n"/>
      <c r="H789" s="195" t="n"/>
      <c r="I789" s="195" t="n"/>
      <c r="J789" s="195" t="n"/>
      <c r="K789" s="195" t="n"/>
      <c r="L789" s="195" t="n"/>
      <c r="M789" s="195" t="n"/>
      <c r="N789" s="195" t="n"/>
      <c r="O789" s="195" t="n"/>
      <c r="P789" s="195" t="n"/>
      <c r="Q789" s="195" t="n"/>
      <c r="R789" s="195" t="n"/>
      <c r="S789" s="195" t="n"/>
      <c r="T789" s="195" t="n"/>
      <c r="U789" s="195" t="n"/>
      <c r="V789" s="195" t="n"/>
      <c r="W789" s="195" t="n"/>
      <c r="X789" s="195" t="n"/>
      <c r="Y789" s="195" t="n"/>
      <c r="Z789" s="195" t="n"/>
    </row>
    <row r="790" ht="12.75" customHeight="1" s="324">
      <c r="A790" s="195" t="n"/>
      <c r="B790" s="195" t="n"/>
      <c r="C790" s="195" t="n"/>
      <c r="D790" s="195" t="n"/>
      <c r="E790" s="195" t="n"/>
      <c r="F790" s="195" t="n"/>
      <c r="G790" s="195" t="n"/>
      <c r="H790" s="195" t="n"/>
      <c r="I790" s="195" t="n"/>
      <c r="J790" s="195" t="n"/>
      <c r="K790" s="195" t="n"/>
      <c r="L790" s="195" t="n"/>
      <c r="M790" s="195" t="n"/>
      <c r="N790" s="195" t="n"/>
      <c r="O790" s="195" t="n"/>
      <c r="P790" s="195" t="n"/>
      <c r="Q790" s="195" t="n"/>
      <c r="R790" s="195" t="n"/>
      <c r="S790" s="195" t="n"/>
      <c r="T790" s="195" t="n"/>
      <c r="U790" s="195" t="n"/>
      <c r="V790" s="195" t="n"/>
      <c r="W790" s="195" t="n"/>
      <c r="X790" s="195" t="n"/>
      <c r="Y790" s="195" t="n"/>
      <c r="Z790" s="195" t="n"/>
    </row>
    <row r="791" ht="12.75" customHeight="1" s="324">
      <c r="A791" s="195" t="n"/>
      <c r="B791" s="195" t="n"/>
      <c r="C791" s="195" t="n"/>
      <c r="D791" s="195" t="n"/>
      <c r="E791" s="195" t="n"/>
      <c r="F791" s="195" t="n"/>
      <c r="G791" s="195" t="n"/>
      <c r="H791" s="195" t="n"/>
      <c r="I791" s="195" t="n"/>
      <c r="J791" s="195" t="n"/>
      <c r="K791" s="195" t="n"/>
      <c r="L791" s="195" t="n"/>
      <c r="M791" s="195" t="n"/>
      <c r="N791" s="195" t="n"/>
      <c r="O791" s="195" t="n"/>
      <c r="P791" s="195" t="n"/>
      <c r="Q791" s="195" t="n"/>
      <c r="R791" s="195" t="n"/>
      <c r="S791" s="195" t="n"/>
      <c r="T791" s="195" t="n"/>
      <c r="U791" s="195" t="n"/>
      <c r="V791" s="195" t="n"/>
      <c r="W791" s="195" t="n"/>
      <c r="X791" s="195" t="n"/>
      <c r="Y791" s="195" t="n"/>
      <c r="Z791" s="195" t="n"/>
    </row>
    <row r="792" ht="12.75" customHeight="1" s="324">
      <c r="A792" s="195" t="n"/>
      <c r="B792" s="195" t="n"/>
      <c r="C792" s="195" t="n"/>
      <c r="D792" s="195" t="n"/>
      <c r="E792" s="195" t="n"/>
      <c r="F792" s="195" t="n"/>
      <c r="G792" s="195" t="n"/>
      <c r="H792" s="195" t="n"/>
      <c r="I792" s="195" t="n"/>
      <c r="J792" s="195" t="n"/>
      <c r="K792" s="195" t="n"/>
      <c r="L792" s="195" t="n"/>
      <c r="M792" s="195" t="n"/>
      <c r="N792" s="195" t="n"/>
      <c r="O792" s="195" t="n"/>
      <c r="P792" s="195" t="n"/>
      <c r="Q792" s="195" t="n"/>
      <c r="R792" s="195" t="n"/>
      <c r="S792" s="195" t="n"/>
      <c r="T792" s="195" t="n"/>
      <c r="U792" s="195" t="n"/>
      <c r="V792" s="195" t="n"/>
      <c r="W792" s="195" t="n"/>
      <c r="X792" s="195" t="n"/>
      <c r="Y792" s="195" t="n"/>
      <c r="Z792" s="195" t="n"/>
    </row>
    <row r="793" ht="12.75" customHeight="1" s="324">
      <c r="A793" s="195" t="n"/>
      <c r="B793" s="195" t="n"/>
      <c r="C793" s="195" t="n"/>
      <c r="D793" s="195" t="n"/>
      <c r="E793" s="195" t="n"/>
      <c r="F793" s="195" t="n"/>
      <c r="G793" s="195" t="n"/>
      <c r="H793" s="195" t="n"/>
      <c r="I793" s="195" t="n"/>
      <c r="J793" s="195" t="n"/>
      <c r="K793" s="195" t="n"/>
      <c r="L793" s="195" t="n"/>
      <c r="M793" s="195" t="n"/>
      <c r="N793" s="195" t="n"/>
      <c r="O793" s="195" t="n"/>
      <c r="P793" s="195" t="n"/>
      <c r="Q793" s="195" t="n"/>
      <c r="R793" s="195" t="n"/>
      <c r="S793" s="195" t="n"/>
      <c r="T793" s="195" t="n"/>
      <c r="U793" s="195" t="n"/>
      <c r="V793" s="195" t="n"/>
      <c r="W793" s="195" t="n"/>
      <c r="X793" s="195" t="n"/>
      <c r="Y793" s="195" t="n"/>
      <c r="Z793" s="195" t="n"/>
    </row>
    <row r="794" ht="12.75" customHeight="1" s="324">
      <c r="A794" s="195" t="n"/>
      <c r="B794" s="195" t="n"/>
      <c r="C794" s="195" t="n"/>
      <c r="D794" s="195" t="n"/>
      <c r="E794" s="195" t="n"/>
      <c r="F794" s="195" t="n"/>
      <c r="G794" s="195" t="n"/>
      <c r="H794" s="195" t="n"/>
      <c r="I794" s="195" t="n"/>
      <c r="J794" s="195" t="n"/>
      <c r="K794" s="195" t="n"/>
      <c r="L794" s="195" t="n"/>
      <c r="M794" s="195" t="n"/>
      <c r="N794" s="195" t="n"/>
      <c r="O794" s="195" t="n"/>
      <c r="P794" s="195" t="n"/>
      <c r="Q794" s="195" t="n"/>
      <c r="R794" s="195" t="n"/>
      <c r="S794" s="195" t="n"/>
      <c r="T794" s="195" t="n"/>
      <c r="U794" s="195" t="n"/>
      <c r="V794" s="195" t="n"/>
      <c r="W794" s="195" t="n"/>
      <c r="X794" s="195" t="n"/>
      <c r="Y794" s="195" t="n"/>
      <c r="Z794" s="195" t="n"/>
    </row>
    <row r="795" ht="12.75" customHeight="1" s="324">
      <c r="A795" s="195" t="n"/>
      <c r="B795" s="195" t="n"/>
      <c r="C795" s="195" t="n"/>
      <c r="D795" s="195" t="n"/>
      <c r="E795" s="195" t="n"/>
      <c r="F795" s="195" t="n"/>
      <c r="G795" s="195" t="n"/>
      <c r="H795" s="195" t="n"/>
      <c r="I795" s="195" t="n"/>
      <c r="J795" s="195" t="n"/>
      <c r="K795" s="195" t="n"/>
      <c r="L795" s="195" t="n"/>
      <c r="M795" s="195" t="n"/>
      <c r="N795" s="195" t="n"/>
      <c r="O795" s="195" t="n"/>
      <c r="P795" s="195" t="n"/>
      <c r="Q795" s="195" t="n"/>
      <c r="R795" s="195" t="n"/>
      <c r="S795" s="195" t="n"/>
      <c r="T795" s="195" t="n"/>
      <c r="U795" s="195" t="n"/>
      <c r="V795" s="195" t="n"/>
      <c r="W795" s="195" t="n"/>
      <c r="X795" s="195" t="n"/>
      <c r="Y795" s="195" t="n"/>
      <c r="Z795" s="195" t="n"/>
    </row>
    <row r="796" ht="12.75" customHeight="1" s="324">
      <c r="A796" s="195" t="n"/>
      <c r="B796" s="195" t="n"/>
      <c r="C796" s="195" t="n"/>
      <c r="D796" s="195" t="n"/>
      <c r="E796" s="195" t="n"/>
      <c r="F796" s="195" t="n"/>
      <c r="G796" s="195" t="n"/>
      <c r="H796" s="195" t="n"/>
      <c r="I796" s="195" t="n"/>
      <c r="J796" s="195" t="n"/>
      <c r="K796" s="195" t="n"/>
      <c r="L796" s="195" t="n"/>
      <c r="M796" s="195" t="n"/>
      <c r="N796" s="195" t="n"/>
      <c r="O796" s="195" t="n"/>
      <c r="P796" s="195" t="n"/>
      <c r="Q796" s="195" t="n"/>
      <c r="R796" s="195" t="n"/>
      <c r="S796" s="195" t="n"/>
      <c r="T796" s="195" t="n"/>
      <c r="U796" s="195" t="n"/>
      <c r="V796" s="195" t="n"/>
      <c r="W796" s="195" t="n"/>
      <c r="X796" s="195" t="n"/>
      <c r="Y796" s="195" t="n"/>
      <c r="Z796" s="195" t="n"/>
    </row>
    <row r="797" ht="12.75" customHeight="1" s="324">
      <c r="A797" s="195" t="n"/>
      <c r="B797" s="195" t="n"/>
      <c r="C797" s="195" t="n"/>
      <c r="D797" s="195" t="n"/>
      <c r="E797" s="195" t="n"/>
      <c r="F797" s="195" t="n"/>
      <c r="G797" s="195" t="n"/>
      <c r="H797" s="195" t="n"/>
      <c r="I797" s="195" t="n"/>
      <c r="J797" s="195" t="n"/>
      <c r="K797" s="195" t="n"/>
      <c r="L797" s="195" t="n"/>
      <c r="M797" s="195" t="n"/>
      <c r="N797" s="195" t="n"/>
      <c r="O797" s="195" t="n"/>
      <c r="P797" s="195" t="n"/>
      <c r="Q797" s="195" t="n"/>
      <c r="R797" s="195" t="n"/>
      <c r="S797" s="195" t="n"/>
      <c r="T797" s="195" t="n"/>
      <c r="U797" s="195" t="n"/>
      <c r="V797" s="195" t="n"/>
      <c r="W797" s="195" t="n"/>
      <c r="X797" s="195" t="n"/>
      <c r="Y797" s="195" t="n"/>
      <c r="Z797" s="195" t="n"/>
    </row>
    <row r="798" ht="12.75" customHeight="1" s="324">
      <c r="A798" s="195" t="n"/>
      <c r="B798" s="195" t="n"/>
      <c r="C798" s="195" t="n"/>
      <c r="D798" s="195" t="n"/>
      <c r="E798" s="195" t="n"/>
      <c r="F798" s="195" t="n"/>
      <c r="G798" s="195" t="n"/>
      <c r="H798" s="195" t="n"/>
      <c r="I798" s="195" t="n"/>
      <c r="J798" s="195" t="n"/>
      <c r="K798" s="195" t="n"/>
      <c r="L798" s="195" t="n"/>
      <c r="M798" s="195" t="n"/>
      <c r="N798" s="195" t="n"/>
      <c r="O798" s="195" t="n"/>
      <c r="P798" s="195" t="n"/>
      <c r="Q798" s="195" t="n"/>
      <c r="R798" s="195" t="n"/>
      <c r="S798" s="195" t="n"/>
      <c r="T798" s="195" t="n"/>
      <c r="U798" s="195" t="n"/>
      <c r="V798" s="195" t="n"/>
      <c r="W798" s="195" t="n"/>
      <c r="X798" s="195" t="n"/>
      <c r="Y798" s="195" t="n"/>
      <c r="Z798" s="195" t="n"/>
    </row>
    <row r="799" ht="12.75" customHeight="1" s="324">
      <c r="A799" s="195" t="n"/>
      <c r="B799" s="195" t="n"/>
      <c r="C799" s="195" t="n"/>
      <c r="D799" s="195" t="n"/>
      <c r="E799" s="195" t="n"/>
      <c r="F799" s="195" t="n"/>
      <c r="G799" s="195" t="n"/>
      <c r="H799" s="195" t="n"/>
      <c r="I799" s="195" t="n"/>
      <c r="J799" s="195" t="n"/>
      <c r="K799" s="195" t="n"/>
      <c r="L799" s="195" t="n"/>
      <c r="M799" s="195" t="n"/>
      <c r="N799" s="195" t="n"/>
      <c r="O799" s="195" t="n"/>
      <c r="P799" s="195" t="n"/>
      <c r="Q799" s="195" t="n"/>
      <c r="R799" s="195" t="n"/>
      <c r="S799" s="195" t="n"/>
      <c r="T799" s="195" t="n"/>
      <c r="U799" s="195" t="n"/>
      <c r="V799" s="195" t="n"/>
      <c r="W799" s="195" t="n"/>
      <c r="X799" s="195" t="n"/>
      <c r="Y799" s="195" t="n"/>
      <c r="Z799" s="195" t="n"/>
    </row>
    <row r="800" ht="12.75" customHeight="1" s="324">
      <c r="A800" s="195" t="n"/>
      <c r="B800" s="195" t="n"/>
      <c r="C800" s="195" t="n"/>
      <c r="D800" s="195" t="n"/>
      <c r="E800" s="195" t="n"/>
      <c r="F800" s="195" t="n"/>
      <c r="G800" s="195" t="n"/>
      <c r="H800" s="195" t="n"/>
      <c r="I800" s="195" t="n"/>
      <c r="J800" s="195" t="n"/>
      <c r="K800" s="195" t="n"/>
      <c r="L800" s="195" t="n"/>
      <c r="M800" s="195" t="n"/>
      <c r="N800" s="195" t="n"/>
      <c r="O800" s="195" t="n"/>
      <c r="P800" s="195" t="n"/>
      <c r="Q800" s="195" t="n"/>
      <c r="R800" s="195" t="n"/>
      <c r="S800" s="195" t="n"/>
      <c r="T800" s="195" t="n"/>
      <c r="U800" s="195" t="n"/>
      <c r="V800" s="195" t="n"/>
      <c r="W800" s="195" t="n"/>
      <c r="X800" s="195" t="n"/>
      <c r="Y800" s="195" t="n"/>
      <c r="Z800" s="195" t="n"/>
    </row>
    <row r="801" ht="12.75" customHeight="1" s="324">
      <c r="A801" s="195" t="n"/>
      <c r="B801" s="195" t="n"/>
      <c r="C801" s="195" t="n"/>
      <c r="D801" s="195" t="n"/>
      <c r="E801" s="195" t="n"/>
      <c r="F801" s="195" t="n"/>
      <c r="G801" s="195" t="n"/>
      <c r="H801" s="195" t="n"/>
      <c r="I801" s="195" t="n"/>
      <c r="J801" s="195" t="n"/>
      <c r="K801" s="195" t="n"/>
      <c r="L801" s="195" t="n"/>
      <c r="M801" s="195" t="n"/>
      <c r="N801" s="195" t="n"/>
      <c r="O801" s="195" t="n"/>
      <c r="P801" s="195" t="n"/>
      <c r="Q801" s="195" t="n"/>
      <c r="R801" s="195" t="n"/>
      <c r="S801" s="195" t="n"/>
      <c r="T801" s="195" t="n"/>
      <c r="U801" s="195" t="n"/>
      <c r="V801" s="195" t="n"/>
      <c r="W801" s="195" t="n"/>
      <c r="X801" s="195" t="n"/>
      <c r="Y801" s="195" t="n"/>
      <c r="Z801" s="195" t="n"/>
    </row>
    <row r="802" ht="12.75" customHeight="1" s="324">
      <c r="A802" s="195" t="n"/>
      <c r="B802" s="195" t="n"/>
      <c r="C802" s="195" t="n"/>
      <c r="D802" s="195" t="n"/>
      <c r="E802" s="195" t="n"/>
      <c r="F802" s="195" t="n"/>
      <c r="G802" s="195" t="n"/>
      <c r="H802" s="195" t="n"/>
      <c r="I802" s="195" t="n"/>
      <c r="J802" s="195" t="n"/>
      <c r="K802" s="195" t="n"/>
      <c r="L802" s="195" t="n"/>
      <c r="M802" s="195" t="n"/>
      <c r="N802" s="195" t="n"/>
      <c r="O802" s="195" t="n"/>
      <c r="P802" s="195" t="n"/>
      <c r="Q802" s="195" t="n"/>
      <c r="R802" s="195" t="n"/>
      <c r="S802" s="195" t="n"/>
      <c r="T802" s="195" t="n"/>
      <c r="U802" s="195" t="n"/>
      <c r="V802" s="195" t="n"/>
      <c r="W802" s="195" t="n"/>
      <c r="X802" s="195" t="n"/>
      <c r="Y802" s="195" t="n"/>
      <c r="Z802" s="195" t="n"/>
    </row>
    <row r="803" ht="12.75" customHeight="1" s="324">
      <c r="A803" s="195" t="n"/>
      <c r="B803" s="195" t="n"/>
      <c r="C803" s="195" t="n"/>
      <c r="D803" s="195" t="n"/>
      <c r="E803" s="195" t="n"/>
      <c r="F803" s="195" t="n"/>
      <c r="G803" s="195" t="n"/>
      <c r="H803" s="195" t="n"/>
      <c r="I803" s="195" t="n"/>
      <c r="J803" s="195" t="n"/>
      <c r="K803" s="195" t="n"/>
      <c r="L803" s="195" t="n"/>
      <c r="M803" s="195" t="n"/>
      <c r="N803" s="195" t="n"/>
      <c r="O803" s="195" t="n"/>
      <c r="P803" s="195" t="n"/>
      <c r="Q803" s="195" t="n"/>
      <c r="R803" s="195" t="n"/>
      <c r="S803" s="195" t="n"/>
      <c r="T803" s="195" t="n"/>
      <c r="U803" s="195" t="n"/>
      <c r="V803" s="195" t="n"/>
      <c r="W803" s="195" t="n"/>
      <c r="X803" s="195" t="n"/>
      <c r="Y803" s="195" t="n"/>
      <c r="Z803" s="195" t="n"/>
    </row>
    <row r="804" ht="12.75" customHeight="1" s="324">
      <c r="A804" s="195" t="n"/>
      <c r="B804" s="195" t="n"/>
      <c r="C804" s="195" t="n"/>
      <c r="D804" s="195" t="n"/>
      <c r="E804" s="195" t="n"/>
      <c r="F804" s="195" t="n"/>
      <c r="G804" s="195" t="n"/>
      <c r="H804" s="195" t="n"/>
      <c r="I804" s="195" t="n"/>
      <c r="J804" s="195" t="n"/>
      <c r="K804" s="195" t="n"/>
      <c r="L804" s="195" t="n"/>
      <c r="M804" s="195" t="n"/>
      <c r="N804" s="195" t="n"/>
      <c r="O804" s="195" t="n"/>
      <c r="P804" s="195" t="n"/>
      <c r="Q804" s="195" t="n"/>
      <c r="R804" s="195" t="n"/>
      <c r="S804" s="195" t="n"/>
      <c r="T804" s="195" t="n"/>
      <c r="U804" s="195" t="n"/>
      <c r="V804" s="195" t="n"/>
      <c r="W804" s="195" t="n"/>
      <c r="X804" s="195" t="n"/>
      <c r="Y804" s="195" t="n"/>
      <c r="Z804" s="195" t="n"/>
    </row>
    <row r="805" ht="12.75" customHeight="1" s="324">
      <c r="A805" s="195" t="n"/>
      <c r="B805" s="195" t="n"/>
      <c r="C805" s="195" t="n"/>
      <c r="D805" s="195" t="n"/>
      <c r="E805" s="195" t="n"/>
      <c r="F805" s="195" t="n"/>
      <c r="G805" s="195" t="n"/>
      <c r="H805" s="195" t="n"/>
      <c r="I805" s="195" t="n"/>
      <c r="J805" s="195" t="n"/>
      <c r="K805" s="195" t="n"/>
      <c r="L805" s="195" t="n"/>
      <c r="M805" s="195" t="n"/>
      <c r="N805" s="195" t="n"/>
      <c r="O805" s="195" t="n"/>
      <c r="P805" s="195" t="n"/>
      <c r="Q805" s="195" t="n"/>
      <c r="R805" s="195" t="n"/>
      <c r="S805" s="195" t="n"/>
      <c r="T805" s="195" t="n"/>
      <c r="U805" s="195" t="n"/>
      <c r="V805" s="195" t="n"/>
      <c r="W805" s="195" t="n"/>
      <c r="X805" s="195" t="n"/>
      <c r="Y805" s="195" t="n"/>
      <c r="Z805" s="195" t="n"/>
    </row>
    <row r="806" ht="12.75" customHeight="1" s="324">
      <c r="A806" s="195" t="n"/>
      <c r="B806" s="195" t="n"/>
      <c r="C806" s="195" t="n"/>
      <c r="D806" s="195" t="n"/>
      <c r="E806" s="195" t="n"/>
      <c r="F806" s="195" t="n"/>
      <c r="G806" s="195" t="n"/>
      <c r="H806" s="195" t="n"/>
      <c r="I806" s="195" t="n"/>
      <c r="J806" s="195" t="n"/>
      <c r="K806" s="195" t="n"/>
      <c r="L806" s="195" t="n"/>
      <c r="M806" s="195" t="n"/>
      <c r="N806" s="195" t="n"/>
      <c r="O806" s="195" t="n"/>
      <c r="P806" s="195" t="n"/>
      <c r="Q806" s="195" t="n"/>
      <c r="R806" s="195" t="n"/>
      <c r="S806" s="195" t="n"/>
      <c r="T806" s="195" t="n"/>
      <c r="U806" s="195" t="n"/>
      <c r="V806" s="195" t="n"/>
      <c r="W806" s="195" t="n"/>
      <c r="X806" s="195" t="n"/>
      <c r="Y806" s="195" t="n"/>
      <c r="Z806" s="195" t="n"/>
    </row>
    <row r="807" ht="12.75" customHeight="1" s="324">
      <c r="A807" s="195" t="n"/>
      <c r="B807" s="195" t="n"/>
      <c r="C807" s="195" t="n"/>
      <c r="D807" s="195" t="n"/>
      <c r="E807" s="195" t="n"/>
      <c r="F807" s="195" t="n"/>
      <c r="G807" s="195" t="n"/>
      <c r="H807" s="195" t="n"/>
      <c r="I807" s="195" t="n"/>
      <c r="J807" s="195" t="n"/>
      <c r="K807" s="195" t="n"/>
      <c r="L807" s="195" t="n"/>
      <c r="M807" s="195" t="n"/>
      <c r="N807" s="195" t="n"/>
      <c r="O807" s="195" t="n"/>
      <c r="P807" s="195" t="n"/>
      <c r="Q807" s="195" t="n"/>
      <c r="R807" s="195" t="n"/>
      <c r="S807" s="195" t="n"/>
      <c r="T807" s="195" t="n"/>
      <c r="U807" s="195" t="n"/>
      <c r="V807" s="195" t="n"/>
      <c r="W807" s="195" t="n"/>
      <c r="X807" s="195" t="n"/>
      <c r="Y807" s="195" t="n"/>
      <c r="Z807" s="195" t="n"/>
    </row>
    <row r="808" ht="12.75" customHeight="1" s="324">
      <c r="A808" s="195" t="n"/>
      <c r="B808" s="195" t="n"/>
      <c r="C808" s="195" t="n"/>
      <c r="D808" s="195" t="n"/>
      <c r="E808" s="195" t="n"/>
      <c r="F808" s="195" t="n"/>
      <c r="G808" s="195" t="n"/>
      <c r="H808" s="195" t="n"/>
      <c r="I808" s="195" t="n"/>
      <c r="J808" s="195" t="n"/>
      <c r="K808" s="195" t="n"/>
      <c r="L808" s="195" t="n"/>
      <c r="M808" s="195" t="n"/>
      <c r="N808" s="195" t="n"/>
      <c r="O808" s="195" t="n"/>
      <c r="P808" s="195" t="n"/>
      <c r="Q808" s="195" t="n"/>
      <c r="R808" s="195" t="n"/>
      <c r="S808" s="195" t="n"/>
      <c r="T808" s="195" t="n"/>
      <c r="U808" s="195" t="n"/>
      <c r="V808" s="195" t="n"/>
      <c r="W808" s="195" t="n"/>
      <c r="X808" s="195" t="n"/>
      <c r="Y808" s="195" t="n"/>
      <c r="Z808" s="195" t="n"/>
    </row>
    <row r="809" ht="12.75" customHeight="1" s="324">
      <c r="A809" s="195" t="n"/>
      <c r="B809" s="195" t="n"/>
      <c r="C809" s="195" t="n"/>
      <c r="D809" s="195" t="n"/>
      <c r="E809" s="195" t="n"/>
      <c r="F809" s="195" t="n"/>
      <c r="G809" s="195" t="n"/>
      <c r="H809" s="195" t="n"/>
      <c r="I809" s="195" t="n"/>
      <c r="J809" s="195" t="n"/>
      <c r="K809" s="195" t="n"/>
      <c r="L809" s="195" t="n"/>
      <c r="M809" s="195" t="n"/>
      <c r="N809" s="195" t="n"/>
      <c r="O809" s="195" t="n"/>
      <c r="P809" s="195" t="n"/>
      <c r="Q809" s="195" t="n"/>
      <c r="R809" s="195" t="n"/>
      <c r="S809" s="195" t="n"/>
      <c r="T809" s="195" t="n"/>
      <c r="U809" s="195" t="n"/>
      <c r="V809" s="195" t="n"/>
      <c r="W809" s="195" t="n"/>
      <c r="X809" s="195" t="n"/>
      <c r="Y809" s="195" t="n"/>
      <c r="Z809" s="195" t="n"/>
    </row>
    <row r="810" ht="12.75" customHeight="1" s="324">
      <c r="A810" s="195" t="n"/>
      <c r="B810" s="195" t="n"/>
      <c r="C810" s="195" t="n"/>
      <c r="D810" s="195" t="n"/>
      <c r="E810" s="195" t="n"/>
      <c r="F810" s="195" t="n"/>
      <c r="G810" s="195" t="n"/>
      <c r="H810" s="195" t="n"/>
      <c r="I810" s="195" t="n"/>
      <c r="J810" s="195" t="n"/>
      <c r="K810" s="195" t="n"/>
      <c r="L810" s="195" t="n"/>
      <c r="M810" s="195" t="n"/>
      <c r="N810" s="195" t="n"/>
      <c r="O810" s="195" t="n"/>
      <c r="P810" s="195" t="n"/>
      <c r="Q810" s="195" t="n"/>
      <c r="R810" s="195" t="n"/>
      <c r="S810" s="195" t="n"/>
      <c r="T810" s="195" t="n"/>
      <c r="U810" s="195" t="n"/>
      <c r="V810" s="195" t="n"/>
      <c r="W810" s="195" t="n"/>
      <c r="X810" s="195" t="n"/>
      <c r="Y810" s="195" t="n"/>
      <c r="Z810" s="195" t="n"/>
    </row>
    <row r="811" ht="12.75" customHeight="1" s="324">
      <c r="A811" s="195" t="n"/>
      <c r="B811" s="195" t="n"/>
      <c r="C811" s="195" t="n"/>
      <c r="D811" s="195" t="n"/>
      <c r="E811" s="195" t="n"/>
      <c r="F811" s="195" t="n"/>
      <c r="G811" s="195" t="n"/>
      <c r="H811" s="195" t="n"/>
      <c r="I811" s="195" t="n"/>
      <c r="J811" s="195" t="n"/>
      <c r="K811" s="195" t="n"/>
      <c r="L811" s="195" t="n"/>
      <c r="M811" s="195" t="n"/>
      <c r="N811" s="195" t="n"/>
      <c r="O811" s="195" t="n"/>
      <c r="P811" s="195" t="n"/>
      <c r="Q811" s="195" t="n"/>
      <c r="R811" s="195" t="n"/>
      <c r="S811" s="195" t="n"/>
      <c r="T811" s="195" t="n"/>
      <c r="U811" s="195" t="n"/>
      <c r="V811" s="195" t="n"/>
      <c r="W811" s="195" t="n"/>
      <c r="X811" s="195" t="n"/>
      <c r="Y811" s="195" t="n"/>
      <c r="Z811" s="195" t="n"/>
    </row>
    <row r="812" ht="12.75" customHeight="1" s="324">
      <c r="A812" s="195" t="n"/>
      <c r="B812" s="195" t="n"/>
      <c r="C812" s="195" t="n"/>
      <c r="D812" s="195" t="n"/>
      <c r="E812" s="195" t="n"/>
      <c r="F812" s="195" t="n"/>
      <c r="G812" s="195" t="n"/>
      <c r="H812" s="195" t="n"/>
      <c r="I812" s="195" t="n"/>
      <c r="J812" s="195" t="n"/>
      <c r="K812" s="195" t="n"/>
      <c r="L812" s="195" t="n"/>
      <c r="M812" s="195" t="n"/>
      <c r="N812" s="195" t="n"/>
      <c r="O812" s="195" t="n"/>
      <c r="P812" s="195" t="n"/>
      <c r="Q812" s="195" t="n"/>
      <c r="R812" s="195" t="n"/>
      <c r="S812" s="195" t="n"/>
      <c r="T812" s="195" t="n"/>
      <c r="U812" s="195" t="n"/>
      <c r="V812" s="195" t="n"/>
      <c r="W812" s="195" t="n"/>
      <c r="X812" s="195" t="n"/>
      <c r="Y812" s="195" t="n"/>
      <c r="Z812" s="195" t="n"/>
    </row>
    <row r="813" ht="12.75" customHeight="1" s="324">
      <c r="A813" s="195" t="n"/>
      <c r="B813" s="195" t="n"/>
      <c r="C813" s="195" t="n"/>
      <c r="D813" s="195" t="n"/>
      <c r="E813" s="195" t="n"/>
      <c r="F813" s="195" t="n"/>
      <c r="G813" s="195" t="n"/>
      <c r="H813" s="195" t="n"/>
      <c r="I813" s="195" t="n"/>
      <c r="J813" s="195" t="n"/>
      <c r="K813" s="195" t="n"/>
      <c r="L813" s="195" t="n"/>
      <c r="M813" s="195" t="n"/>
      <c r="N813" s="195" t="n"/>
      <c r="O813" s="195" t="n"/>
      <c r="P813" s="195" t="n"/>
      <c r="Q813" s="195" t="n"/>
      <c r="R813" s="195" t="n"/>
      <c r="S813" s="195" t="n"/>
      <c r="T813" s="195" t="n"/>
      <c r="U813" s="195" t="n"/>
      <c r="V813" s="195" t="n"/>
      <c r="W813" s="195" t="n"/>
      <c r="X813" s="195" t="n"/>
      <c r="Y813" s="195" t="n"/>
      <c r="Z813" s="195" t="n"/>
    </row>
    <row r="814" ht="12.75" customHeight="1" s="324">
      <c r="A814" s="195" t="n"/>
      <c r="B814" s="195" t="n"/>
      <c r="C814" s="195" t="n"/>
      <c r="D814" s="195" t="n"/>
      <c r="E814" s="195" t="n"/>
      <c r="F814" s="195" t="n"/>
      <c r="G814" s="195" t="n"/>
      <c r="H814" s="195" t="n"/>
      <c r="I814" s="195" t="n"/>
      <c r="J814" s="195" t="n"/>
      <c r="K814" s="195" t="n"/>
      <c r="L814" s="195" t="n"/>
      <c r="M814" s="195" t="n"/>
      <c r="N814" s="195" t="n"/>
      <c r="O814" s="195" t="n"/>
      <c r="P814" s="195" t="n"/>
      <c r="Q814" s="195" t="n"/>
      <c r="R814" s="195" t="n"/>
      <c r="S814" s="195" t="n"/>
      <c r="T814" s="195" t="n"/>
      <c r="U814" s="195" t="n"/>
      <c r="V814" s="195" t="n"/>
      <c r="W814" s="195" t="n"/>
      <c r="X814" s="195" t="n"/>
      <c r="Y814" s="195" t="n"/>
      <c r="Z814" s="195" t="n"/>
    </row>
    <row r="815" ht="12.75" customHeight="1" s="324">
      <c r="A815" s="195" t="n"/>
      <c r="B815" s="195" t="n"/>
      <c r="C815" s="195" t="n"/>
      <c r="D815" s="195" t="n"/>
      <c r="E815" s="195" t="n"/>
      <c r="F815" s="195" t="n"/>
      <c r="G815" s="195" t="n"/>
      <c r="H815" s="195" t="n"/>
      <c r="I815" s="195" t="n"/>
      <c r="J815" s="195" t="n"/>
      <c r="K815" s="195" t="n"/>
      <c r="L815" s="195" t="n"/>
      <c r="M815" s="195" t="n"/>
      <c r="N815" s="195" t="n"/>
      <c r="O815" s="195" t="n"/>
      <c r="P815" s="195" t="n"/>
      <c r="Q815" s="195" t="n"/>
      <c r="R815" s="195" t="n"/>
      <c r="S815" s="195" t="n"/>
      <c r="T815" s="195" t="n"/>
      <c r="U815" s="195" t="n"/>
      <c r="V815" s="195" t="n"/>
      <c r="W815" s="195" t="n"/>
      <c r="X815" s="195" t="n"/>
      <c r="Y815" s="195" t="n"/>
      <c r="Z815" s="195" t="n"/>
    </row>
    <row r="816" ht="12.75" customHeight="1" s="324">
      <c r="A816" s="195" t="n"/>
      <c r="B816" s="195" t="n"/>
      <c r="C816" s="195" t="n"/>
      <c r="D816" s="195" t="n"/>
      <c r="E816" s="195" t="n"/>
      <c r="F816" s="195" t="n"/>
      <c r="G816" s="195" t="n"/>
      <c r="H816" s="195" t="n"/>
      <c r="I816" s="195" t="n"/>
      <c r="J816" s="195" t="n"/>
      <c r="K816" s="195" t="n"/>
      <c r="L816" s="195" t="n"/>
      <c r="M816" s="195" t="n"/>
      <c r="N816" s="195" t="n"/>
      <c r="O816" s="195" t="n"/>
      <c r="P816" s="195" t="n"/>
      <c r="Q816" s="195" t="n"/>
      <c r="R816" s="195" t="n"/>
      <c r="S816" s="195" t="n"/>
      <c r="T816" s="195" t="n"/>
      <c r="U816" s="195" t="n"/>
      <c r="V816" s="195" t="n"/>
      <c r="W816" s="195" t="n"/>
      <c r="X816" s="195" t="n"/>
      <c r="Y816" s="195" t="n"/>
      <c r="Z816" s="195" t="n"/>
    </row>
    <row r="817" ht="12.75" customHeight="1" s="324">
      <c r="A817" s="195" t="n"/>
      <c r="B817" s="195" t="n"/>
      <c r="C817" s="195" t="n"/>
      <c r="D817" s="195" t="n"/>
      <c r="E817" s="195" t="n"/>
      <c r="F817" s="195" t="n"/>
      <c r="G817" s="195" t="n"/>
      <c r="H817" s="195" t="n"/>
      <c r="I817" s="195" t="n"/>
      <c r="J817" s="195" t="n"/>
      <c r="K817" s="195" t="n"/>
      <c r="L817" s="195" t="n"/>
      <c r="M817" s="195" t="n"/>
      <c r="N817" s="195" t="n"/>
      <c r="O817" s="195" t="n"/>
      <c r="P817" s="195" t="n"/>
      <c r="Q817" s="195" t="n"/>
      <c r="R817" s="195" t="n"/>
      <c r="S817" s="195" t="n"/>
      <c r="T817" s="195" t="n"/>
      <c r="U817" s="195" t="n"/>
      <c r="V817" s="195" t="n"/>
      <c r="W817" s="195" t="n"/>
      <c r="X817" s="195" t="n"/>
      <c r="Y817" s="195" t="n"/>
      <c r="Z817" s="195" t="n"/>
    </row>
    <row r="818" ht="12.75" customHeight="1" s="324">
      <c r="A818" s="195" t="n"/>
      <c r="B818" s="195" t="n"/>
      <c r="C818" s="195" t="n"/>
      <c r="D818" s="195" t="n"/>
      <c r="E818" s="195" t="n"/>
      <c r="F818" s="195" t="n"/>
      <c r="G818" s="195" t="n"/>
      <c r="H818" s="195" t="n"/>
      <c r="I818" s="195" t="n"/>
      <c r="J818" s="195" t="n"/>
      <c r="K818" s="195" t="n"/>
      <c r="L818" s="195" t="n"/>
      <c r="M818" s="195" t="n"/>
      <c r="N818" s="195" t="n"/>
      <c r="O818" s="195" t="n"/>
      <c r="P818" s="195" t="n"/>
      <c r="Q818" s="195" t="n"/>
      <c r="R818" s="195" t="n"/>
      <c r="S818" s="195" t="n"/>
      <c r="T818" s="195" t="n"/>
      <c r="U818" s="195" t="n"/>
      <c r="V818" s="195" t="n"/>
      <c r="W818" s="195" t="n"/>
      <c r="X818" s="195" t="n"/>
      <c r="Y818" s="195" t="n"/>
      <c r="Z818" s="195" t="n"/>
    </row>
    <row r="819" ht="12.75" customHeight="1" s="324">
      <c r="A819" s="195" t="n"/>
      <c r="B819" s="195" t="n"/>
      <c r="C819" s="195" t="n"/>
      <c r="D819" s="195" t="n"/>
      <c r="E819" s="195" t="n"/>
      <c r="F819" s="195" t="n"/>
      <c r="G819" s="195" t="n"/>
      <c r="H819" s="195" t="n"/>
      <c r="I819" s="195" t="n"/>
      <c r="J819" s="195" t="n"/>
      <c r="K819" s="195" t="n"/>
      <c r="L819" s="195" t="n"/>
      <c r="M819" s="195" t="n"/>
      <c r="N819" s="195" t="n"/>
      <c r="O819" s="195" t="n"/>
      <c r="P819" s="195" t="n"/>
      <c r="Q819" s="195" t="n"/>
      <c r="R819" s="195" t="n"/>
      <c r="S819" s="195" t="n"/>
      <c r="T819" s="195" t="n"/>
      <c r="U819" s="195" t="n"/>
      <c r="V819" s="195" t="n"/>
      <c r="W819" s="195" t="n"/>
      <c r="X819" s="195" t="n"/>
      <c r="Y819" s="195" t="n"/>
      <c r="Z819" s="195" t="n"/>
    </row>
    <row r="820" ht="12.75" customHeight="1" s="324">
      <c r="A820" s="195" t="n"/>
      <c r="B820" s="195" t="n"/>
      <c r="C820" s="195" t="n"/>
      <c r="D820" s="195" t="n"/>
      <c r="E820" s="195" t="n"/>
      <c r="F820" s="195" t="n"/>
      <c r="G820" s="195" t="n"/>
      <c r="H820" s="195" t="n"/>
      <c r="I820" s="195" t="n"/>
      <c r="J820" s="195" t="n"/>
      <c r="K820" s="195" t="n"/>
      <c r="L820" s="195" t="n"/>
      <c r="M820" s="195" t="n"/>
      <c r="N820" s="195" t="n"/>
      <c r="O820" s="195" t="n"/>
      <c r="P820" s="195" t="n"/>
      <c r="Q820" s="195" t="n"/>
      <c r="R820" s="195" t="n"/>
      <c r="S820" s="195" t="n"/>
      <c r="T820" s="195" t="n"/>
      <c r="U820" s="195" t="n"/>
      <c r="V820" s="195" t="n"/>
      <c r="W820" s="195" t="n"/>
      <c r="X820" s="195" t="n"/>
      <c r="Y820" s="195" t="n"/>
      <c r="Z820" s="195" t="n"/>
    </row>
    <row r="821" ht="12.75" customHeight="1" s="324">
      <c r="A821" s="195" t="n"/>
      <c r="B821" s="195" t="n"/>
      <c r="C821" s="195" t="n"/>
      <c r="D821" s="195" t="n"/>
      <c r="E821" s="195" t="n"/>
      <c r="F821" s="195" t="n"/>
      <c r="G821" s="195" t="n"/>
      <c r="H821" s="195" t="n"/>
      <c r="I821" s="195" t="n"/>
      <c r="J821" s="195" t="n"/>
      <c r="K821" s="195" t="n"/>
      <c r="L821" s="195" t="n"/>
      <c r="M821" s="195" t="n"/>
      <c r="N821" s="195" t="n"/>
      <c r="O821" s="195" t="n"/>
      <c r="P821" s="195" t="n"/>
      <c r="Q821" s="195" t="n"/>
      <c r="R821" s="195" t="n"/>
      <c r="S821" s="195" t="n"/>
      <c r="T821" s="195" t="n"/>
      <c r="U821" s="195" t="n"/>
      <c r="V821" s="195" t="n"/>
      <c r="W821" s="195" t="n"/>
      <c r="X821" s="195" t="n"/>
      <c r="Y821" s="195" t="n"/>
      <c r="Z821" s="195" t="n"/>
    </row>
    <row r="822" ht="12.75" customHeight="1" s="324">
      <c r="A822" s="195" t="n"/>
      <c r="B822" s="195" t="n"/>
      <c r="C822" s="195" t="n"/>
      <c r="D822" s="195" t="n"/>
      <c r="E822" s="195" t="n"/>
      <c r="F822" s="195" t="n"/>
      <c r="G822" s="195" t="n"/>
      <c r="H822" s="195" t="n"/>
      <c r="I822" s="195" t="n"/>
      <c r="J822" s="195" t="n"/>
      <c r="K822" s="195" t="n"/>
      <c r="L822" s="195" t="n"/>
      <c r="M822" s="195" t="n"/>
      <c r="N822" s="195" t="n"/>
      <c r="O822" s="195" t="n"/>
      <c r="P822" s="195" t="n"/>
      <c r="Q822" s="195" t="n"/>
      <c r="R822" s="195" t="n"/>
      <c r="S822" s="195" t="n"/>
      <c r="T822" s="195" t="n"/>
      <c r="U822" s="195" t="n"/>
      <c r="V822" s="195" t="n"/>
      <c r="W822" s="195" t="n"/>
      <c r="X822" s="195" t="n"/>
      <c r="Y822" s="195" t="n"/>
      <c r="Z822" s="195" t="n"/>
    </row>
    <row r="823" ht="12.75" customHeight="1" s="324">
      <c r="A823" s="195" t="n"/>
      <c r="B823" s="195" t="n"/>
      <c r="C823" s="195" t="n"/>
      <c r="D823" s="195" t="n"/>
      <c r="E823" s="195" t="n"/>
      <c r="F823" s="195" t="n"/>
      <c r="G823" s="195" t="n"/>
      <c r="H823" s="195" t="n"/>
      <c r="I823" s="195" t="n"/>
      <c r="J823" s="195" t="n"/>
      <c r="K823" s="195" t="n"/>
      <c r="L823" s="195" t="n"/>
      <c r="M823" s="195" t="n"/>
      <c r="N823" s="195" t="n"/>
      <c r="O823" s="195" t="n"/>
      <c r="P823" s="195" t="n"/>
      <c r="Q823" s="195" t="n"/>
      <c r="R823" s="195" t="n"/>
      <c r="S823" s="195" t="n"/>
      <c r="T823" s="195" t="n"/>
      <c r="U823" s="195" t="n"/>
      <c r="V823" s="195" t="n"/>
      <c r="W823" s="195" t="n"/>
      <c r="X823" s="195" t="n"/>
      <c r="Y823" s="195" t="n"/>
      <c r="Z823" s="195" t="n"/>
    </row>
    <row r="824" ht="12.75" customHeight="1" s="324">
      <c r="A824" s="195" t="n"/>
      <c r="B824" s="195" t="n"/>
      <c r="C824" s="195" t="n"/>
      <c r="D824" s="195" t="n"/>
      <c r="E824" s="195" t="n"/>
      <c r="F824" s="195" t="n"/>
      <c r="G824" s="195" t="n"/>
      <c r="H824" s="195" t="n"/>
      <c r="I824" s="195" t="n"/>
      <c r="J824" s="195" t="n"/>
      <c r="K824" s="195" t="n"/>
      <c r="L824" s="195" t="n"/>
      <c r="M824" s="195" t="n"/>
      <c r="N824" s="195" t="n"/>
      <c r="O824" s="195" t="n"/>
      <c r="P824" s="195" t="n"/>
      <c r="Q824" s="195" t="n"/>
      <c r="R824" s="195" t="n"/>
      <c r="S824" s="195" t="n"/>
      <c r="T824" s="195" t="n"/>
      <c r="U824" s="195" t="n"/>
      <c r="V824" s="195" t="n"/>
      <c r="W824" s="195" t="n"/>
      <c r="X824" s="195" t="n"/>
      <c r="Y824" s="195" t="n"/>
      <c r="Z824" s="195" t="n"/>
    </row>
    <row r="825" ht="12.75" customHeight="1" s="324">
      <c r="A825" s="195" t="n"/>
      <c r="B825" s="195" t="n"/>
      <c r="C825" s="195" t="n"/>
      <c r="D825" s="195" t="n"/>
      <c r="E825" s="195" t="n"/>
      <c r="F825" s="195" t="n"/>
      <c r="G825" s="195" t="n"/>
      <c r="H825" s="195" t="n"/>
      <c r="I825" s="195" t="n"/>
      <c r="J825" s="195" t="n"/>
      <c r="K825" s="195" t="n"/>
      <c r="L825" s="195" t="n"/>
      <c r="M825" s="195" t="n"/>
      <c r="N825" s="195" t="n"/>
      <c r="O825" s="195" t="n"/>
      <c r="P825" s="195" t="n"/>
      <c r="Q825" s="195" t="n"/>
      <c r="R825" s="195" t="n"/>
      <c r="S825" s="195" t="n"/>
      <c r="T825" s="195" t="n"/>
      <c r="U825" s="195" t="n"/>
      <c r="V825" s="195" t="n"/>
      <c r="W825" s="195" t="n"/>
      <c r="X825" s="195" t="n"/>
      <c r="Y825" s="195" t="n"/>
      <c r="Z825" s="195" t="n"/>
    </row>
    <row r="826" ht="12.75" customHeight="1" s="324">
      <c r="A826" s="195" t="n"/>
      <c r="B826" s="195" t="n"/>
      <c r="C826" s="195" t="n"/>
      <c r="D826" s="195" t="n"/>
      <c r="E826" s="195" t="n"/>
      <c r="F826" s="195" t="n"/>
      <c r="G826" s="195" t="n"/>
      <c r="H826" s="195" t="n"/>
      <c r="I826" s="195" t="n"/>
      <c r="J826" s="195" t="n"/>
      <c r="K826" s="195" t="n"/>
      <c r="L826" s="195" t="n"/>
      <c r="M826" s="195" t="n"/>
      <c r="N826" s="195" t="n"/>
      <c r="O826" s="195" t="n"/>
      <c r="P826" s="195" t="n"/>
      <c r="Q826" s="195" t="n"/>
      <c r="R826" s="195" t="n"/>
      <c r="S826" s="195" t="n"/>
      <c r="T826" s="195" t="n"/>
      <c r="U826" s="195" t="n"/>
      <c r="V826" s="195" t="n"/>
      <c r="W826" s="195" t="n"/>
      <c r="X826" s="195" t="n"/>
      <c r="Y826" s="195" t="n"/>
      <c r="Z826" s="195" t="n"/>
    </row>
    <row r="827" ht="12.75" customHeight="1" s="324">
      <c r="A827" s="195" t="n"/>
      <c r="B827" s="195" t="n"/>
      <c r="C827" s="195" t="n"/>
      <c r="D827" s="195" t="n"/>
      <c r="E827" s="195" t="n"/>
      <c r="F827" s="195" t="n"/>
      <c r="G827" s="195" t="n"/>
      <c r="H827" s="195" t="n"/>
      <c r="I827" s="195" t="n"/>
      <c r="J827" s="195" t="n"/>
      <c r="K827" s="195" t="n"/>
      <c r="L827" s="195" t="n"/>
      <c r="M827" s="195" t="n"/>
      <c r="N827" s="195" t="n"/>
      <c r="O827" s="195" t="n"/>
      <c r="P827" s="195" t="n"/>
      <c r="Q827" s="195" t="n"/>
      <c r="R827" s="195" t="n"/>
      <c r="S827" s="195" t="n"/>
      <c r="T827" s="195" t="n"/>
      <c r="U827" s="195" t="n"/>
      <c r="V827" s="195" t="n"/>
      <c r="W827" s="195" t="n"/>
      <c r="X827" s="195" t="n"/>
      <c r="Y827" s="195" t="n"/>
      <c r="Z827" s="195" t="n"/>
    </row>
    <row r="828" ht="12.75" customHeight="1" s="324">
      <c r="A828" s="195" t="n"/>
      <c r="B828" s="195" t="n"/>
      <c r="C828" s="195" t="n"/>
      <c r="D828" s="195" t="n"/>
      <c r="E828" s="195" t="n"/>
      <c r="F828" s="195" t="n"/>
      <c r="G828" s="195" t="n"/>
      <c r="H828" s="195" t="n"/>
      <c r="I828" s="195" t="n"/>
      <c r="J828" s="195" t="n"/>
      <c r="K828" s="195" t="n"/>
      <c r="L828" s="195" t="n"/>
      <c r="M828" s="195" t="n"/>
      <c r="N828" s="195" t="n"/>
      <c r="O828" s="195" t="n"/>
      <c r="P828" s="195" t="n"/>
      <c r="Q828" s="195" t="n"/>
      <c r="R828" s="195" t="n"/>
      <c r="S828" s="195" t="n"/>
      <c r="T828" s="195" t="n"/>
      <c r="U828" s="195" t="n"/>
      <c r="V828" s="195" t="n"/>
      <c r="W828" s="195" t="n"/>
      <c r="X828" s="195" t="n"/>
      <c r="Y828" s="195" t="n"/>
      <c r="Z828" s="195" t="n"/>
    </row>
    <row r="829" ht="12.75" customHeight="1" s="324">
      <c r="A829" s="195" t="n"/>
      <c r="B829" s="195" t="n"/>
      <c r="C829" s="195" t="n"/>
      <c r="D829" s="195" t="n"/>
      <c r="E829" s="195" t="n"/>
      <c r="F829" s="195" t="n"/>
      <c r="G829" s="195" t="n"/>
      <c r="H829" s="195" t="n"/>
      <c r="I829" s="195" t="n"/>
      <c r="J829" s="195" t="n"/>
      <c r="K829" s="195" t="n"/>
      <c r="L829" s="195" t="n"/>
      <c r="M829" s="195" t="n"/>
      <c r="N829" s="195" t="n"/>
      <c r="O829" s="195" t="n"/>
      <c r="P829" s="195" t="n"/>
      <c r="Q829" s="195" t="n"/>
      <c r="R829" s="195" t="n"/>
      <c r="S829" s="195" t="n"/>
      <c r="T829" s="195" t="n"/>
      <c r="U829" s="195" t="n"/>
      <c r="V829" s="195" t="n"/>
      <c r="W829" s="195" t="n"/>
      <c r="X829" s="195" t="n"/>
      <c r="Y829" s="195" t="n"/>
      <c r="Z829" s="195" t="n"/>
    </row>
    <row r="830" ht="12.75" customHeight="1" s="324">
      <c r="A830" s="195" t="n"/>
      <c r="B830" s="195" t="n"/>
      <c r="C830" s="195" t="n"/>
      <c r="D830" s="195" t="n"/>
      <c r="E830" s="195" t="n"/>
      <c r="F830" s="195" t="n"/>
      <c r="G830" s="195" t="n"/>
      <c r="H830" s="195" t="n"/>
      <c r="I830" s="195" t="n"/>
      <c r="J830" s="195" t="n"/>
      <c r="K830" s="195" t="n"/>
      <c r="L830" s="195" t="n"/>
      <c r="M830" s="195" t="n"/>
      <c r="N830" s="195" t="n"/>
      <c r="O830" s="195" t="n"/>
      <c r="P830" s="195" t="n"/>
      <c r="Q830" s="195" t="n"/>
      <c r="R830" s="195" t="n"/>
      <c r="S830" s="195" t="n"/>
      <c r="T830" s="195" t="n"/>
      <c r="U830" s="195" t="n"/>
      <c r="V830" s="195" t="n"/>
      <c r="W830" s="195" t="n"/>
      <c r="X830" s="195" t="n"/>
      <c r="Y830" s="195" t="n"/>
      <c r="Z830" s="195" t="n"/>
    </row>
    <row r="831" ht="12.75" customHeight="1" s="324">
      <c r="A831" s="195" t="n"/>
      <c r="B831" s="195" t="n"/>
      <c r="C831" s="195" t="n"/>
      <c r="D831" s="195" t="n"/>
      <c r="E831" s="195" t="n"/>
      <c r="F831" s="195" t="n"/>
      <c r="G831" s="195" t="n"/>
      <c r="H831" s="195" t="n"/>
      <c r="I831" s="195" t="n"/>
      <c r="J831" s="195" t="n"/>
      <c r="K831" s="195" t="n"/>
      <c r="L831" s="195" t="n"/>
      <c r="M831" s="195" t="n"/>
      <c r="N831" s="195" t="n"/>
      <c r="O831" s="195" t="n"/>
      <c r="P831" s="195" t="n"/>
      <c r="Q831" s="195" t="n"/>
      <c r="R831" s="195" t="n"/>
      <c r="S831" s="195" t="n"/>
      <c r="T831" s="195" t="n"/>
      <c r="U831" s="195" t="n"/>
      <c r="V831" s="195" t="n"/>
      <c r="W831" s="195" t="n"/>
      <c r="X831" s="195" t="n"/>
      <c r="Y831" s="195" t="n"/>
      <c r="Z831" s="195" t="n"/>
    </row>
    <row r="832" ht="12.75" customHeight="1" s="324">
      <c r="A832" s="195" t="n"/>
      <c r="B832" s="195" t="n"/>
      <c r="C832" s="195" t="n"/>
      <c r="D832" s="195" t="n"/>
      <c r="E832" s="195" t="n"/>
      <c r="F832" s="195" t="n"/>
      <c r="G832" s="195" t="n"/>
      <c r="H832" s="195" t="n"/>
      <c r="I832" s="195" t="n"/>
      <c r="J832" s="195" t="n"/>
      <c r="K832" s="195" t="n"/>
      <c r="L832" s="195" t="n"/>
      <c r="M832" s="195" t="n"/>
      <c r="N832" s="195" t="n"/>
      <c r="O832" s="195" t="n"/>
      <c r="P832" s="195" t="n"/>
      <c r="Q832" s="195" t="n"/>
      <c r="R832" s="195" t="n"/>
      <c r="S832" s="195" t="n"/>
      <c r="T832" s="195" t="n"/>
      <c r="U832" s="195" t="n"/>
      <c r="V832" s="195" t="n"/>
      <c r="W832" s="195" t="n"/>
      <c r="X832" s="195" t="n"/>
      <c r="Y832" s="195" t="n"/>
      <c r="Z832" s="195" t="n"/>
    </row>
    <row r="833" ht="12.75" customHeight="1" s="324">
      <c r="A833" s="195" t="n"/>
      <c r="B833" s="195" t="n"/>
      <c r="C833" s="195" t="n"/>
      <c r="D833" s="195" t="n"/>
      <c r="E833" s="195" t="n"/>
      <c r="F833" s="195" t="n"/>
      <c r="G833" s="195" t="n"/>
      <c r="H833" s="195" t="n"/>
      <c r="I833" s="195" t="n"/>
      <c r="J833" s="195" t="n"/>
      <c r="K833" s="195" t="n"/>
      <c r="L833" s="195" t="n"/>
      <c r="M833" s="195" t="n"/>
      <c r="N833" s="195" t="n"/>
      <c r="O833" s="195" t="n"/>
      <c r="P833" s="195" t="n"/>
      <c r="Q833" s="195" t="n"/>
      <c r="R833" s="195" t="n"/>
      <c r="S833" s="195" t="n"/>
      <c r="T833" s="195" t="n"/>
      <c r="U833" s="195" t="n"/>
      <c r="V833" s="195" t="n"/>
      <c r="W833" s="195" t="n"/>
      <c r="X833" s="195" t="n"/>
      <c r="Y833" s="195" t="n"/>
      <c r="Z833" s="195" t="n"/>
    </row>
    <row r="834" ht="12.75" customHeight="1" s="324">
      <c r="A834" s="195" t="n"/>
      <c r="B834" s="195" t="n"/>
      <c r="C834" s="195" t="n"/>
      <c r="D834" s="195" t="n"/>
      <c r="E834" s="195" t="n"/>
      <c r="F834" s="195" t="n"/>
      <c r="G834" s="195" t="n"/>
      <c r="H834" s="195" t="n"/>
      <c r="I834" s="195" t="n"/>
      <c r="J834" s="195" t="n"/>
      <c r="K834" s="195" t="n"/>
      <c r="L834" s="195" t="n"/>
      <c r="M834" s="195" t="n"/>
      <c r="N834" s="195" t="n"/>
      <c r="O834" s="195" t="n"/>
      <c r="P834" s="195" t="n"/>
      <c r="Q834" s="195" t="n"/>
      <c r="R834" s="195" t="n"/>
      <c r="S834" s="195" t="n"/>
      <c r="T834" s="195" t="n"/>
      <c r="U834" s="195" t="n"/>
      <c r="V834" s="195" t="n"/>
      <c r="W834" s="195" t="n"/>
      <c r="X834" s="195" t="n"/>
      <c r="Y834" s="195" t="n"/>
      <c r="Z834" s="195" t="n"/>
    </row>
    <row r="835" ht="12.75" customHeight="1" s="324">
      <c r="A835" s="195" t="n"/>
      <c r="B835" s="195" t="n"/>
      <c r="C835" s="195" t="n"/>
      <c r="D835" s="195" t="n"/>
      <c r="E835" s="195" t="n"/>
      <c r="F835" s="195" t="n"/>
      <c r="G835" s="195" t="n"/>
      <c r="H835" s="195" t="n"/>
      <c r="I835" s="195" t="n"/>
      <c r="J835" s="195" t="n"/>
      <c r="K835" s="195" t="n"/>
      <c r="L835" s="195" t="n"/>
      <c r="M835" s="195" t="n"/>
      <c r="N835" s="195" t="n"/>
      <c r="O835" s="195" t="n"/>
      <c r="P835" s="195" t="n"/>
      <c r="Q835" s="195" t="n"/>
      <c r="R835" s="195" t="n"/>
      <c r="S835" s="195" t="n"/>
      <c r="T835" s="195" t="n"/>
      <c r="U835" s="195" t="n"/>
      <c r="V835" s="195" t="n"/>
      <c r="W835" s="195" t="n"/>
      <c r="X835" s="195" t="n"/>
      <c r="Y835" s="195" t="n"/>
      <c r="Z835" s="195" t="n"/>
    </row>
    <row r="836" ht="12.75" customHeight="1" s="324">
      <c r="A836" s="195" t="n"/>
      <c r="B836" s="195" t="n"/>
      <c r="C836" s="195" t="n"/>
      <c r="D836" s="195" t="n"/>
      <c r="E836" s="195" t="n"/>
      <c r="F836" s="195" t="n"/>
      <c r="G836" s="195" t="n"/>
      <c r="H836" s="195" t="n"/>
      <c r="I836" s="195" t="n"/>
      <c r="J836" s="195" t="n"/>
      <c r="K836" s="195" t="n"/>
      <c r="L836" s="195" t="n"/>
      <c r="M836" s="195" t="n"/>
      <c r="N836" s="195" t="n"/>
      <c r="O836" s="195" t="n"/>
      <c r="P836" s="195" t="n"/>
      <c r="Q836" s="195" t="n"/>
      <c r="R836" s="195" t="n"/>
      <c r="S836" s="195" t="n"/>
      <c r="T836" s="195" t="n"/>
      <c r="U836" s="195" t="n"/>
      <c r="V836" s="195" t="n"/>
      <c r="W836" s="195" t="n"/>
      <c r="X836" s="195" t="n"/>
      <c r="Y836" s="195" t="n"/>
      <c r="Z836" s="195" t="n"/>
    </row>
    <row r="837" ht="12.75" customHeight="1" s="324">
      <c r="A837" s="195" t="n"/>
      <c r="B837" s="195" t="n"/>
      <c r="C837" s="195" t="n"/>
      <c r="D837" s="195" t="n"/>
      <c r="E837" s="195" t="n"/>
      <c r="F837" s="195" t="n"/>
      <c r="G837" s="195" t="n"/>
      <c r="H837" s="195" t="n"/>
      <c r="I837" s="195" t="n"/>
      <c r="J837" s="195" t="n"/>
      <c r="K837" s="195" t="n"/>
      <c r="L837" s="195" t="n"/>
      <c r="M837" s="195" t="n"/>
      <c r="N837" s="195" t="n"/>
      <c r="O837" s="195" t="n"/>
      <c r="P837" s="195" t="n"/>
      <c r="Q837" s="195" t="n"/>
      <c r="R837" s="195" t="n"/>
      <c r="S837" s="195" t="n"/>
      <c r="T837" s="195" t="n"/>
      <c r="U837" s="195" t="n"/>
      <c r="V837" s="195" t="n"/>
      <c r="W837" s="195" t="n"/>
      <c r="X837" s="195" t="n"/>
      <c r="Y837" s="195" t="n"/>
      <c r="Z837" s="195" t="n"/>
    </row>
    <row r="838" ht="12.75" customHeight="1" s="324">
      <c r="A838" s="195" t="n"/>
      <c r="B838" s="195" t="n"/>
      <c r="C838" s="195" t="n"/>
      <c r="D838" s="195" t="n"/>
      <c r="E838" s="195" t="n"/>
      <c r="F838" s="195" t="n"/>
      <c r="G838" s="195" t="n"/>
      <c r="H838" s="195" t="n"/>
      <c r="I838" s="195" t="n"/>
      <c r="J838" s="195" t="n"/>
      <c r="K838" s="195" t="n"/>
      <c r="L838" s="195" t="n"/>
      <c r="M838" s="195" t="n"/>
      <c r="N838" s="195" t="n"/>
      <c r="O838" s="195" t="n"/>
      <c r="P838" s="195" t="n"/>
      <c r="Q838" s="195" t="n"/>
      <c r="R838" s="195" t="n"/>
      <c r="S838" s="195" t="n"/>
      <c r="T838" s="195" t="n"/>
      <c r="U838" s="195" t="n"/>
      <c r="V838" s="195" t="n"/>
      <c r="W838" s="195" t="n"/>
      <c r="X838" s="195" t="n"/>
      <c r="Y838" s="195" t="n"/>
      <c r="Z838" s="195" t="n"/>
    </row>
    <row r="839" ht="12.75" customHeight="1" s="324">
      <c r="A839" s="195" t="n"/>
      <c r="B839" s="195" t="n"/>
      <c r="C839" s="195" t="n"/>
      <c r="D839" s="195" t="n"/>
      <c r="E839" s="195" t="n"/>
      <c r="F839" s="195" t="n"/>
      <c r="G839" s="195" t="n"/>
      <c r="H839" s="195" t="n"/>
      <c r="I839" s="195" t="n"/>
      <c r="J839" s="195" t="n"/>
      <c r="K839" s="195" t="n"/>
      <c r="L839" s="195" t="n"/>
      <c r="M839" s="195" t="n"/>
      <c r="N839" s="195" t="n"/>
      <c r="O839" s="195" t="n"/>
      <c r="P839" s="195" t="n"/>
      <c r="Q839" s="195" t="n"/>
      <c r="R839" s="195" t="n"/>
      <c r="S839" s="195" t="n"/>
      <c r="T839" s="195" t="n"/>
      <c r="U839" s="195" t="n"/>
      <c r="V839" s="195" t="n"/>
      <c r="W839" s="195" t="n"/>
      <c r="X839" s="195" t="n"/>
      <c r="Y839" s="195" t="n"/>
      <c r="Z839" s="195" t="n"/>
    </row>
    <row r="840" ht="12.75" customHeight="1" s="324">
      <c r="A840" s="195" t="n"/>
      <c r="B840" s="195" t="n"/>
      <c r="C840" s="195" t="n"/>
      <c r="D840" s="195" t="n"/>
      <c r="E840" s="195" t="n"/>
      <c r="F840" s="195" t="n"/>
      <c r="G840" s="195" t="n"/>
      <c r="H840" s="195" t="n"/>
      <c r="I840" s="195" t="n"/>
      <c r="J840" s="195" t="n"/>
      <c r="K840" s="195" t="n"/>
      <c r="L840" s="195" t="n"/>
      <c r="M840" s="195" t="n"/>
      <c r="N840" s="195" t="n"/>
      <c r="O840" s="195" t="n"/>
      <c r="P840" s="195" t="n"/>
      <c r="Q840" s="195" t="n"/>
      <c r="R840" s="195" t="n"/>
      <c r="S840" s="195" t="n"/>
      <c r="T840" s="195" t="n"/>
      <c r="U840" s="195" t="n"/>
      <c r="V840" s="195" t="n"/>
      <c r="W840" s="195" t="n"/>
      <c r="X840" s="195" t="n"/>
      <c r="Y840" s="195" t="n"/>
      <c r="Z840" s="195" t="n"/>
    </row>
    <row r="841" ht="12.75" customHeight="1" s="324">
      <c r="A841" s="195" t="n"/>
      <c r="B841" s="195" t="n"/>
      <c r="C841" s="195" t="n"/>
      <c r="D841" s="195" t="n"/>
      <c r="E841" s="195" t="n"/>
      <c r="F841" s="195" t="n"/>
      <c r="G841" s="195" t="n"/>
      <c r="H841" s="195" t="n"/>
      <c r="I841" s="195" t="n"/>
      <c r="J841" s="195" t="n"/>
      <c r="K841" s="195" t="n"/>
      <c r="L841" s="195" t="n"/>
      <c r="M841" s="195" t="n"/>
      <c r="N841" s="195" t="n"/>
      <c r="O841" s="195" t="n"/>
      <c r="P841" s="195" t="n"/>
      <c r="Q841" s="195" t="n"/>
      <c r="R841" s="195" t="n"/>
      <c r="S841" s="195" t="n"/>
      <c r="T841" s="195" t="n"/>
      <c r="U841" s="195" t="n"/>
      <c r="V841" s="195" t="n"/>
      <c r="W841" s="195" t="n"/>
      <c r="X841" s="195" t="n"/>
      <c r="Y841" s="195" t="n"/>
      <c r="Z841" s="195" t="n"/>
    </row>
    <row r="842" ht="12.75" customHeight="1" s="324">
      <c r="A842" s="195" t="n"/>
      <c r="B842" s="195" t="n"/>
      <c r="C842" s="195" t="n"/>
      <c r="D842" s="195" t="n"/>
      <c r="E842" s="195" t="n"/>
      <c r="F842" s="195" t="n"/>
      <c r="G842" s="195" t="n"/>
      <c r="H842" s="195" t="n"/>
      <c r="I842" s="195" t="n"/>
      <c r="J842" s="195" t="n"/>
      <c r="K842" s="195" t="n"/>
      <c r="L842" s="195" t="n"/>
      <c r="M842" s="195" t="n"/>
      <c r="N842" s="195" t="n"/>
      <c r="O842" s="195" t="n"/>
      <c r="P842" s="195" t="n"/>
      <c r="Q842" s="195" t="n"/>
      <c r="R842" s="195" t="n"/>
      <c r="S842" s="195" t="n"/>
      <c r="T842" s="195" t="n"/>
      <c r="U842" s="195" t="n"/>
      <c r="V842" s="195" t="n"/>
      <c r="W842" s="195" t="n"/>
      <c r="X842" s="195" t="n"/>
      <c r="Y842" s="195" t="n"/>
      <c r="Z842" s="195" t="n"/>
    </row>
    <row r="843" ht="12.75" customHeight="1" s="324">
      <c r="A843" s="195" t="n"/>
      <c r="B843" s="195" t="n"/>
      <c r="C843" s="195" t="n"/>
      <c r="D843" s="195" t="n"/>
      <c r="E843" s="195" t="n"/>
      <c r="F843" s="195" t="n"/>
      <c r="G843" s="195" t="n"/>
      <c r="H843" s="195" t="n"/>
      <c r="I843" s="195" t="n"/>
      <c r="J843" s="195" t="n"/>
      <c r="K843" s="195" t="n"/>
      <c r="L843" s="195" t="n"/>
      <c r="M843" s="195" t="n"/>
      <c r="N843" s="195" t="n"/>
      <c r="O843" s="195" t="n"/>
      <c r="P843" s="195" t="n"/>
      <c r="Q843" s="195" t="n"/>
      <c r="R843" s="195" t="n"/>
      <c r="S843" s="195" t="n"/>
      <c r="T843" s="195" t="n"/>
      <c r="U843" s="195" t="n"/>
      <c r="V843" s="195" t="n"/>
      <c r="W843" s="195" t="n"/>
      <c r="X843" s="195" t="n"/>
      <c r="Y843" s="195" t="n"/>
      <c r="Z843" s="195" t="n"/>
    </row>
    <row r="844" ht="12.75" customHeight="1" s="324">
      <c r="A844" s="195" t="n"/>
      <c r="B844" s="195" t="n"/>
      <c r="C844" s="195" t="n"/>
      <c r="D844" s="195" t="n"/>
      <c r="E844" s="195" t="n"/>
      <c r="F844" s="195" t="n"/>
      <c r="G844" s="195" t="n"/>
      <c r="H844" s="195" t="n"/>
      <c r="I844" s="195" t="n"/>
      <c r="J844" s="195" t="n"/>
      <c r="K844" s="195" t="n"/>
      <c r="L844" s="195" t="n"/>
      <c r="M844" s="195" t="n"/>
      <c r="N844" s="195" t="n"/>
      <c r="O844" s="195" t="n"/>
      <c r="P844" s="195" t="n"/>
      <c r="Q844" s="195" t="n"/>
      <c r="R844" s="195" t="n"/>
      <c r="S844" s="195" t="n"/>
      <c r="T844" s="195" t="n"/>
      <c r="U844" s="195" t="n"/>
      <c r="V844" s="195" t="n"/>
      <c r="W844" s="195" t="n"/>
      <c r="X844" s="195" t="n"/>
      <c r="Y844" s="195" t="n"/>
      <c r="Z844" s="195" t="n"/>
    </row>
    <row r="845" ht="12.75" customHeight="1" s="324">
      <c r="A845" s="195" t="n"/>
      <c r="B845" s="195" t="n"/>
      <c r="C845" s="195" t="n"/>
      <c r="D845" s="195" t="n"/>
      <c r="E845" s="195" t="n"/>
      <c r="F845" s="195" t="n"/>
      <c r="G845" s="195" t="n"/>
      <c r="H845" s="195" t="n"/>
      <c r="I845" s="195" t="n"/>
      <c r="J845" s="195" t="n"/>
      <c r="K845" s="195" t="n"/>
      <c r="L845" s="195" t="n"/>
      <c r="M845" s="195" t="n"/>
      <c r="N845" s="195" t="n"/>
      <c r="O845" s="195" t="n"/>
      <c r="P845" s="195" t="n"/>
      <c r="Q845" s="195" t="n"/>
      <c r="R845" s="195" t="n"/>
      <c r="S845" s="195" t="n"/>
      <c r="T845" s="195" t="n"/>
      <c r="U845" s="195" t="n"/>
      <c r="V845" s="195" t="n"/>
      <c r="W845" s="195" t="n"/>
      <c r="X845" s="195" t="n"/>
      <c r="Y845" s="195" t="n"/>
      <c r="Z845" s="195" t="n"/>
    </row>
    <row r="846" ht="12.75" customHeight="1" s="324">
      <c r="A846" s="195" t="n"/>
      <c r="B846" s="195" t="n"/>
      <c r="C846" s="195" t="n"/>
      <c r="D846" s="195" t="n"/>
      <c r="E846" s="195" t="n"/>
      <c r="F846" s="195" t="n"/>
      <c r="G846" s="195" t="n"/>
      <c r="H846" s="195" t="n"/>
      <c r="I846" s="195" t="n"/>
      <c r="J846" s="195" t="n"/>
      <c r="K846" s="195" t="n"/>
      <c r="L846" s="195" t="n"/>
      <c r="M846" s="195" t="n"/>
      <c r="N846" s="195" t="n"/>
      <c r="O846" s="195" t="n"/>
      <c r="P846" s="195" t="n"/>
      <c r="Q846" s="195" t="n"/>
      <c r="R846" s="195" t="n"/>
      <c r="S846" s="195" t="n"/>
      <c r="T846" s="195" t="n"/>
      <c r="U846" s="195" t="n"/>
      <c r="V846" s="195" t="n"/>
      <c r="W846" s="195" t="n"/>
      <c r="X846" s="195" t="n"/>
      <c r="Y846" s="195" t="n"/>
      <c r="Z846" s="195" t="n"/>
    </row>
    <row r="847" ht="12.75" customHeight="1" s="324">
      <c r="A847" s="195" t="n"/>
      <c r="B847" s="195" t="n"/>
      <c r="C847" s="195" t="n"/>
      <c r="D847" s="195" t="n"/>
      <c r="E847" s="195" t="n"/>
      <c r="F847" s="195" t="n"/>
      <c r="G847" s="195" t="n"/>
      <c r="H847" s="195" t="n"/>
      <c r="I847" s="195" t="n"/>
      <c r="J847" s="195" t="n"/>
      <c r="K847" s="195" t="n"/>
      <c r="L847" s="195" t="n"/>
      <c r="M847" s="195" t="n"/>
      <c r="N847" s="195" t="n"/>
      <c r="O847" s="195" t="n"/>
      <c r="P847" s="195" t="n"/>
      <c r="Q847" s="195" t="n"/>
      <c r="R847" s="195" t="n"/>
      <c r="S847" s="195" t="n"/>
      <c r="T847" s="195" t="n"/>
      <c r="U847" s="195" t="n"/>
      <c r="V847" s="195" t="n"/>
      <c r="W847" s="195" t="n"/>
      <c r="X847" s="195" t="n"/>
      <c r="Y847" s="195" t="n"/>
      <c r="Z847" s="195" t="n"/>
    </row>
    <row r="848" ht="12.75" customHeight="1" s="324">
      <c r="A848" s="195" t="n"/>
      <c r="B848" s="195" t="n"/>
      <c r="C848" s="195" t="n"/>
      <c r="D848" s="195" t="n"/>
      <c r="E848" s="195" t="n"/>
      <c r="F848" s="195" t="n"/>
      <c r="G848" s="195" t="n"/>
      <c r="H848" s="195" t="n"/>
      <c r="I848" s="195" t="n"/>
      <c r="J848" s="195" t="n"/>
      <c r="K848" s="195" t="n"/>
      <c r="L848" s="195" t="n"/>
      <c r="M848" s="195" t="n"/>
      <c r="N848" s="195" t="n"/>
      <c r="O848" s="195" t="n"/>
      <c r="P848" s="195" t="n"/>
      <c r="Q848" s="195" t="n"/>
      <c r="R848" s="195" t="n"/>
      <c r="S848" s="195" t="n"/>
      <c r="T848" s="195" t="n"/>
      <c r="U848" s="195" t="n"/>
      <c r="V848" s="195" t="n"/>
      <c r="W848" s="195" t="n"/>
      <c r="X848" s="195" t="n"/>
      <c r="Y848" s="195" t="n"/>
      <c r="Z848" s="195" t="n"/>
    </row>
    <row r="849" ht="12.75" customHeight="1" s="324">
      <c r="A849" s="195" t="n"/>
      <c r="B849" s="195" t="n"/>
      <c r="C849" s="195" t="n"/>
      <c r="D849" s="195" t="n"/>
      <c r="E849" s="195" t="n"/>
      <c r="F849" s="195" t="n"/>
      <c r="G849" s="195" t="n"/>
      <c r="H849" s="195" t="n"/>
      <c r="I849" s="195" t="n"/>
      <c r="J849" s="195" t="n"/>
      <c r="K849" s="195" t="n"/>
      <c r="L849" s="195" t="n"/>
      <c r="M849" s="195" t="n"/>
      <c r="N849" s="195" t="n"/>
      <c r="O849" s="195" t="n"/>
      <c r="P849" s="195" t="n"/>
      <c r="Q849" s="195" t="n"/>
      <c r="R849" s="195" t="n"/>
      <c r="S849" s="195" t="n"/>
      <c r="T849" s="195" t="n"/>
      <c r="U849" s="195" t="n"/>
      <c r="V849" s="195" t="n"/>
      <c r="W849" s="195" t="n"/>
      <c r="X849" s="195" t="n"/>
      <c r="Y849" s="195" t="n"/>
      <c r="Z849" s="195" t="n"/>
    </row>
    <row r="850" ht="12.75" customHeight="1" s="324">
      <c r="A850" s="195" t="n"/>
      <c r="B850" s="195" t="n"/>
      <c r="C850" s="195" t="n"/>
      <c r="D850" s="195" t="n"/>
      <c r="E850" s="195" t="n"/>
      <c r="F850" s="195" t="n"/>
      <c r="G850" s="195" t="n"/>
      <c r="H850" s="195" t="n"/>
      <c r="I850" s="195" t="n"/>
      <c r="J850" s="195" t="n"/>
      <c r="K850" s="195" t="n"/>
      <c r="L850" s="195" t="n"/>
      <c r="M850" s="195" t="n"/>
      <c r="N850" s="195" t="n"/>
      <c r="O850" s="195" t="n"/>
      <c r="P850" s="195" t="n"/>
      <c r="Q850" s="195" t="n"/>
      <c r="R850" s="195" t="n"/>
      <c r="S850" s="195" t="n"/>
      <c r="T850" s="195" t="n"/>
      <c r="U850" s="195" t="n"/>
      <c r="V850" s="195" t="n"/>
      <c r="W850" s="195" t="n"/>
      <c r="X850" s="195" t="n"/>
      <c r="Y850" s="195" t="n"/>
      <c r="Z850" s="195" t="n"/>
    </row>
    <row r="851" ht="12.75" customHeight="1" s="324">
      <c r="A851" s="195" t="n"/>
      <c r="B851" s="195" t="n"/>
      <c r="C851" s="195" t="n"/>
      <c r="D851" s="195" t="n"/>
      <c r="E851" s="195" t="n"/>
      <c r="F851" s="195" t="n"/>
      <c r="G851" s="195" t="n"/>
      <c r="H851" s="195" t="n"/>
      <c r="I851" s="195" t="n"/>
      <c r="J851" s="195" t="n"/>
      <c r="K851" s="195" t="n"/>
      <c r="L851" s="195" t="n"/>
      <c r="M851" s="195" t="n"/>
      <c r="N851" s="195" t="n"/>
      <c r="O851" s="195" t="n"/>
      <c r="P851" s="195" t="n"/>
      <c r="Q851" s="195" t="n"/>
      <c r="R851" s="195" t="n"/>
      <c r="S851" s="195" t="n"/>
      <c r="T851" s="195" t="n"/>
      <c r="U851" s="195" t="n"/>
      <c r="V851" s="195" t="n"/>
      <c r="W851" s="195" t="n"/>
      <c r="X851" s="195" t="n"/>
      <c r="Y851" s="195" t="n"/>
      <c r="Z851" s="195" t="n"/>
    </row>
    <row r="852" ht="12.75" customHeight="1" s="324">
      <c r="A852" s="195" t="n"/>
      <c r="B852" s="195" t="n"/>
      <c r="C852" s="195" t="n"/>
      <c r="D852" s="195" t="n"/>
      <c r="E852" s="195" t="n"/>
      <c r="F852" s="195" t="n"/>
      <c r="G852" s="195" t="n"/>
      <c r="H852" s="195" t="n"/>
      <c r="I852" s="195" t="n"/>
      <c r="J852" s="195" t="n"/>
      <c r="K852" s="195" t="n"/>
      <c r="L852" s="195" t="n"/>
      <c r="M852" s="195" t="n"/>
      <c r="N852" s="195" t="n"/>
      <c r="O852" s="195" t="n"/>
      <c r="P852" s="195" t="n"/>
      <c r="Q852" s="195" t="n"/>
      <c r="R852" s="195" t="n"/>
      <c r="S852" s="195" t="n"/>
      <c r="T852" s="195" t="n"/>
      <c r="U852" s="195" t="n"/>
      <c r="V852" s="195" t="n"/>
      <c r="W852" s="195" t="n"/>
      <c r="X852" s="195" t="n"/>
      <c r="Y852" s="195" t="n"/>
      <c r="Z852" s="195" t="n"/>
    </row>
    <row r="853" ht="12.75" customHeight="1" s="324">
      <c r="A853" s="195" t="n"/>
      <c r="B853" s="195" t="n"/>
      <c r="C853" s="195" t="n"/>
      <c r="D853" s="195" t="n"/>
      <c r="E853" s="195" t="n"/>
      <c r="F853" s="195" t="n"/>
      <c r="G853" s="195" t="n"/>
      <c r="H853" s="195" t="n"/>
      <c r="I853" s="195" t="n"/>
      <c r="J853" s="195" t="n"/>
      <c r="K853" s="195" t="n"/>
      <c r="L853" s="195" t="n"/>
      <c r="M853" s="195" t="n"/>
      <c r="N853" s="195" t="n"/>
      <c r="O853" s="195" t="n"/>
      <c r="P853" s="195" t="n"/>
      <c r="Q853" s="195" t="n"/>
      <c r="R853" s="195" t="n"/>
      <c r="S853" s="195" t="n"/>
      <c r="T853" s="195" t="n"/>
      <c r="U853" s="195" t="n"/>
      <c r="V853" s="195" t="n"/>
      <c r="W853" s="195" t="n"/>
      <c r="X853" s="195" t="n"/>
      <c r="Y853" s="195" t="n"/>
      <c r="Z853" s="195" t="n"/>
    </row>
    <row r="854" ht="12.75" customHeight="1" s="324">
      <c r="A854" s="195" t="n"/>
      <c r="B854" s="195" t="n"/>
      <c r="C854" s="195" t="n"/>
      <c r="D854" s="195" t="n"/>
      <c r="E854" s="195" t="n"/>
      <c r="F854" s="195" t="n"/>
      <c r="G854" s="195" t="n"/>
      <c r="H854" s="195" t="n"/>
      <c r="I854" s="195" t="n"/>
      <c r="J854" s="195" t="n"/>
      <c r="K854" s="195" t="n"/>
      <c r="L854" s="195" t="n"/>
      <c r="M854" s="195" t="n"/>
      <c r="N854" s="195" t="n"/>
      <c r="O854" s="195" t="n"/>
      <c r="P854" s="195" t="n"/>
      <c r="Q854" s="195" t="n"/>
      <c r="R854" s="195" t="n"/>
      <c r="S854" s="195" t="n"/>
      <c r="T854" s="195" t="n"/>
      <c r="U854" s="195" t="n"/>
      <c r="V854" s="195" t="n"/>
      <c r="W854" s="195" t="n"/>
      <c r="X854" s="195" t="n"/>
      <c r="Y854" s="195" t="n"/>
      <c r="Z854" s="195" t="n"/>
    </row>
    <row r="855" ht="12.75" customHeight="1" s="324">
      <c r="A855" s="195" t="n"/>
      <c r="B855" s="195" t="n"/>
      <c r="C855" s="195" t="n"/>
      <c r="D855" s="195" t="n"/>
      <c r="E855" s="195" t="n"/>
      <c r="F855" s="195" t="n"/>
      <c r="G855" s="195" t="n"/>
      <c r="H855" s="195" t="n"/>
      <c r="I855" s="195" t="n"/>
      <c r="J855" s="195" t="n"/>
      <c r="K855" s="195" t="n"/>
      <c r="L855" s="195" t="n"/>
      <c r="M855" s="195" t="n"/>
      <c r="N855" s="195" t="n"/>
      <c r="O855" s="195" t="n"/>
      <c r="P855" s="195" t="n"/>
      <c r="Q855" s="195" t="n"/>
      <c r="R855" s="195" t="n"/>
      <c r="S855" s="195" t="n"/>
      <c r="T855" s="195" t="n"/>
      <c r="U855" s="195" t="n"/>
      <c r="V855" s="195" t="n"/>
      <c r="W855" s="195" t="n"/>
      <c r="X855" s="195" t="n"/>
      <c r="Y855" s="195" t="n"/>
      <c r="Z855" s="195" t="n"/>
    </row>
    <row r="856" ht="12.75" customHeight="1" s="324">
      <c r="A856" s="195" t="n"/>
      <c r="B856" s="195" t="n"/>
      <c r="C856" s="195" t="n"/>
      <c r="D856" s="195" t="n"/>
      <c r="E856" s="195" t="n"/>
      <c r="F856" s="195" t="n"/>
      <c r="G856" s="195" t="n"/>
      <c r="H856" s="195" t="n"/>
      <c r="I856" s="195" t="n"/>
      <c r="J856" s="195" t="n"/>
      <c r="K856" s="195" t="n"/>
      <c r="L856" s="195" t="n"/>
      <c r="M856" s="195" t="n"/>
      <c r="N856" s="195" t="n"/>
      <c r="O856" s="195" t="n"/>
      <c r="P856" s="195" t="n"/>
      <c r="Q856" s="195" t="n"/>
      <c r="R856" s="195" t="n"/>
      <c r="S856" s="195" t="n"/>
      <c r="T856" s="195" t="n"/>
      <c r="U856" s="195" t="n"/>
      <c r="V856" s="195" t="n"/>
      <c r="W856" s="195" t="n"/>
      <c r="X856" s="195" t="n"/>
      <c r="Y856" s="195" t="n"/>
      <c r="Z856" s="195" t="n"/>
    </row>
    <row r="857" ht="12.75" customHeight="1" s="324">
      <c r="A857" s="195" t="n"/>
      <c r="B857" s="195" t="n"/>
      <c r="C857" s="195" t="n"/>
      <c r="D857" s="195" t="n"/>
      <c r="E857" s="195" t="n"/>
      <c r="F857" s="195" t="n"/>
      <c r="G857" s="195" t="n"/>
      <c r="H857" s="195" t="n"/>
      <c r="I857" s="195" t="n"/>
      <c r="J857" s="195" t="n"/>
      <c r="K857" s="195" t="n"/>
      <c r="L857" s="195" t="n"/>
      <c r="M857" s="195" t="n"/>
      <c r="N857" s="195" t="n"/>
      <c r="O857" s="195" t="n"/>
      <c r="P857" s="195" t="n"/>
      <c r="Q857" s="195" t="n"/>
      <c r="R857" s="195" t="n"/>
      <c r="S857" s="195" t="n"/>
      <c r="T857" s="195" t="n"/>
      <c r="U857" s="195" t="n"/>
      <c r="V857" s="195" t="n"/>
      <c r="W857" s="195" t="n"/>
      <c r="X857" s="195" t="n"/>
      <c r="Y857" s="195" t="n"/>
      <c r="Z857" s="195" t="n"/>
    </row>
    <row r="858" ht="12.75" customHeight="1" s="324">
      <c r="A858" s="195" t="n"/>
      <c r="B858" s="195" t="n"/>
      <c r="C858" s="195" t="n"/>
      <c r="D858" s="195" t="n"/>
      <c r="E858" s="195" t="n"/>
      <c r="F858" s="195" t="n"/>
      <c r="G858" s="195" t="n"/>
      <c r="H858" s="195" t="n"/>
      <c r="I858" s="195" t="n"/>
      <c r="J858" s="195" t="n"/>
      <c r="K858" s="195" t="n"/>
      <c r="L858" s="195" t="n"/>
      <c r="M858" s="195" t="n"/>
      <c r="N858" s="195" t="n"/>
      <c r="O858" s="195" t="n"/>
      <c r="P858" s="195" t="n"/>
      <c r="Q858" s="195" t="n"/>
      <c r="R858" s="195" t="n"/>
      <c r="S858" s="195" t="n"/>
      <c r="T858" s="195" t="n"/>
      <c r="U858" s="195" t="n"/>
      <c r="V858" s="195" t="n"/>
      <c r="W858" s="195" t="n"/>
      <c r="X858" s="195" t="n"/>
      <c r="Y858" s="195" t="n"/>
      <c r="Z858" s="195" t="n"/>
    </row>
    <row r="859" ht="12.75" customHeight="1" s="324">
      <c r="A859" s="195" t="n"/>
      <c r="B859" s="195" t="n"/>
      <c r="C859" s="195" t="n"/>
      <c r="D859" s="195" t="n"/>
      <c r="E859" s="195" t="n"/>
      <c r="F859" s="195" t="n"/>
      <c r="G859" s="195" t="n"/>
      <c r="H859" s="195" t="n"/>
      <c r="I859" s="195" t="n"/>
      <c r="J859" s="195" t="n"/>
      <c r="K859" s="195" t="n"/>
      <c r="L859" s="195" t="n"/>
      <c r="M859" s="195" t="n"/>
      <c r="N859" s="195" t="n"/>
      <c r="O859" s="195" t="n"/>
      <c r="P859" s="195" t="n"/>
      <c r="Q859" s="195" t="n"/>
      <c r="R859" s="195" t="n"/>
      <c r="S859" s="195" t="n"/>
      <c r="T859" s="195" t="n"/>
      <c r="U859" s="195" t="n"/>
      <c r="V859" s="195" t="n"/>
      <c r="W859" s="195" t="n"/>
      <c r="X859" s="195" t="n"/>
      <c r="Y859" s="195" t="n"/>
      <c r="Z859" s="195" t="n"/>
    </row>
    <row r="860" ht="12.75" customHeight="1" s="324">
      <c r="A860" s="195" t="n"/>
      <c r="B860" s="195" t="n"/>
      <c r="C860" s="195" t="n"/>
      <c r="D860" s="195" t="n"/>
      <c r="E860" s="195" t="n"/>
      <c r="F860" s="195" t="n"/>
      <c r="G860" s="195" t="n"/>
      <c r="H860" s="195" t="n"/>
      <c r="I860" s="195" t="n"/>
      <c r="J860" s="195" t="n"/>
      <c r="K860" s="195" t="n"/>
      <c r="L860" s="195" t="n"/>
      <c r="M860" s="195" t="n"/>
      <c r="N860" s="195" t="n"/>
      <c r="O860" s="195" t="n"/>
      <c r="P860" s="195" t="n"/>
      <c r="Q860" s="195" t="n"/>
      <c r="R860" s="195" t="n"/>
      <c r="S860" s="195" t="n"/>
      <c r="T860" s="195" t="n"/>
      <c r="U860" s="195" t="n"/>
      <c r="V860" s="195" t="n"/>
      <c r="W860" s="195" t="n"/>
      <c r="X860" s="195" t="n"/>
      <c r="Y860" s="195" t="n"/>
      <c r="Z860" s="195" t="n"/>
    </row>
    <row r="861" ht="12.75" customHeight="1" s="324">
      <c r="A861" s="195" t="n"/>
      <c r="B861" s="195" t="n"/>
      <c r="C861" s="195" t="n"/>
      <c r="D861" s="195" t="n"/>
      <c r="E861" s="195" t="n"/>
      <c r="F861" s="195" t="n"/>
      <c r="G861" s="195" t="n"/>
      <c r="H861" s="195" t="n"/>
      <c r="I861" s="195" t="n"/>
      <c r="J861" s="195" t="n"/>
      <c r="K861" s="195" t="n"/>
      <c r="L861" s="195" t="n"/>
      <c r="M861" s="195" t="n"/>
      <c r="N861" s="195" t="n"/>
      <c r="O861" s="195" t="n"/>
      <c r="P861" s="195" t="n"/>
      <c r="Q861" s="195" t="n"/>
      <c r="R861" s="195" t="n"/>
      <c r="S861" s="195" t="n"/>
      <c r="T861" s="195" t="n"/>
      <c r="U861" s="195" t="n"/>
      <c r="V861" s="195" t="n"/>
      <c r="W861" s="195" t="n"/>
      <c r="X861" s="195" t="n"/>
      <c r="Y861" s="195" t="n"/>
      <c r="Z861" s="195" t="n"/>
    </row>
    <row r="862" ht="12.75" customHeight="1" s="324">
      <c r="A862" s="195" t="n"/>
      <c r="B862" s="195" t="n"/>
      <c r="C862" s="195" t="n"/>
      <c r="D862" s="195" t="n"/>
      <c r="E862" s="195" t="n"/>
      <c r="F862" s="195" t="n"/>
      <c r="G862" s="195" t="n"/>
      <c r="H862" s="195" t="n"/>
      <c r="I862" s="195" t="n"/>
      <c r="J862" s="195" t="n"/>
      <c r="K862" s="195" t="n"/>
      <c r="L862" s="195" t="n"/>
      <c r="M862" s="195" t="n"/>
      <c r="N862" s="195" t="n"/>
      <c r="O862" s="195" t="n"/>
      <c r="P862" s="195" t="n"/>
      <c r="Q862" s="195" t="n"/>
      <c r="R862" s="195" t="n"/>
      <c r="S862" s="195" t="n"/>
      <c r="T862" s="195" t="n"/>
      <c r="U862" s="195" t="n"/>
      <c r="V862" s="195" t="n"/>
      <c r="W862" s="195" t="n"/>
      <c r="X862" s="195" t="n"/>
      <c r="Y862" s="195" t="n"/>
      <c r="Z862" s="195" t="n"/>
    </row>
    <row r="863" ht="12.75" customHeight="1" s="324">
      <c r="A863" s="195" t="n"/>
      <c r="B863" s="195" t="n"/>
      <c r="C863" s="195" t="n"/>
      <c r="D863" s="195" t="n"/>
      <c r="E863" s="195" t="n"/>
      <c r="F863" s="195" t="n"/>
      <c r="G863" s="195" t="n"/>
      <c r="H863" s="195" t="n"/>
      <c r="I863" s="195" t="n"/>
      <c r="J863" s="195" t="n"/>
      <c r="K863" s="195" t="n"/>
      <c r="L863" s="195" t="n"/>
      <c r="M863" s="195" t="n"/>
      <c r="N863" s="195" t="n"/>
      <c r="O863" s="195" t="n"/>
      <c r="P863" s="195" t="n"/>
      <c r="Q863" s="195" t="n"/>
      <c r="R863" s="195" t="n"/>
      <c r="S863" s="195" t="n"/>
      <c r="T863" s="195" t="n"/>
      <c r="U863" s="195" t="n"/>
      <c r="V863" s="195" t="n"/>
      <c r="W863" s="195" t="n"/>
      <c r="X863" s="195" t="n"/>
      <c r="Y863" s="195" t="n"/>
      <c r="Z863" s="195" t="n"/>
    </row>
    <row r="864" ht="12.75" customHeight="1" s="324">
      <c r="A864" s="195" t="n"/>
      <c r="B864" s="195" t="n"/>
      <c r="C864" s="195" t="n"/>
      <c r="D864" s="195" t="n"/>
      <c r="E864" s="195" t="n"/>
      <c r="F864" s="195" t="n"/>
      <c r="G864" s="195" t="n"/>
      <c r="H864" s="195" t="n"/>
      <c r="I864" s="195" t="n"/>
      <c r="J864" s="195" t="n"/>
      <c r="K864" s="195" t="n"/>
      <c r="L864" s="195" t="n"/>
      <c r="M864" s="195" t="n"/>
      <c r="N864" s="195" t="n"/>
      <c r="O864" s="195" t="n"/>
      <c r="P864" s="195" t="n"/>
      <c r="Q864" s="195" t="n"/>
      <c r="R864" s="195" t="n"/>
      <c r="S864" s="195" t="n"/>
      <c r="T864" s="195" t="n"/>
      <c r="U864" s="195" t="n"/>
      <c r="V864" s="195" t="n"/>
      <c r="W864" s="195" t="n"/>
      <c r="X864" s="195" t="n"/>
      <c r="Y864" s="195" t="n"/>
      <c r="Z864" s="195" t="n"/>
    </row>
    <row r="865" ht="12.75" customHeight="1" s="324">
      <c r="A865" s="195" t="n"/>
      <c r="B865" s="195" t="n"/>
      <c r="C865" s="195" t="n"/>
      <c r="D865" s="195" t="n"/>
      <c r="E865" s="195" t="n"/>
      <c r="F865" s="195" t="n"/>
      <c r="G865" s="195" t="n"/>
      <c r="H865" s="195" t="n"/>
      <c r="I865" s="195" t="n"/>
      <c r="J865" s="195" t="n"/>
      <c r="K865" s="195" t="n"/>
      <c r="L865" s="195" t="n"/>
      <c r="M865" s="195" t="n"/>
      <c r="N865" s="195" t="n"/>
      <c r="O865" s="195" t="n"/>
      <c r="P865" s="195" t="n"/>
      <c r="Q865" s="195" t="n"/>
      <c r="R865" s="195" t="n"/>
      <c r="S865" s="195" t="n"/>
      <c r="T865" s="195" t="n"/>
      <c r="U865" s="195" t="n"/>
      <c r="V865" s="195" t="n"/>
      <c r="W865" s="195" t="n"/>
      <c r="X865" s="195" t="n"/>
      <c r="Y865" s="195" t="n"/>
      <c r="Z865" s="195" t="n"/>
    </row>
    <row r="866" ht="12.75" customHeight="1" s="324">
      <c r="A866" s="195" t="n"/>
      <c r="B866" s="195" t="n"/>
      <c r="C866" s="195" t="n"/>
      <c r="D866" s="195" t="n"/>
      <c r="E866" s="195" t="n"/>
      <c r="F866" s="195" t="n"/>
      <c r="G866" s="195" t="n"/>
      <c r="H866" s="195" t="n"/>
      <c r="I866" s="195" t="n"/>
      <c r="J866" s="195" t="n"/>
      <c r="K866" s="195" t="n"/>
      <c r="L866" s="195" t="n"/>
      <c r="M866" s="195" t="n"/>
      <c r="N866" s="195" t="n"/>
      <c r="O866" s="195" t="n"/>
      <c r="P866" s="195" t="n"/>
      <c r="Q866" s="195" t="n"/>
      <c r="R866" s="195" t="n"/>
      <c r="S866" s="195" t="n"/>
      <c r="T866" s="195" t="n"/>
      <c r="U866" s="195" t="n"/>
      <c r="V866" s="195" t="n"/>
      <c r="W866" s="195" t="n"/>
      <c r="X866" s="195" t="n"/>
      <c r="Y866" s="195" t="n"/>
      <c r="Z866" s="195" t="n"/>
    </row>
    <row r="867" ht="12.75" customHeight="1" s="324">
      <c r="A867" s="195" t="n"/>
      <c r="B867" s="195" t="n"/>
      <c r="C867" s="195" t="n"/>
      <c r="D867" s="195" t="n"/>
      <c r="E867" s="195" t="n"/>
      <c r="F867" s="195" t="n"/>
      <c r="G867" s="195" t="n"/>
      <c r="H867" s="195" t="n"/>
      <c r="I867" s="195" t="n"/>
      <c r="J867" s="195" t="n"/>
      <c r="K867" s="195" t="n"/>
      <c r="L867" s="195" t="n"/>
      <c r="M867" s="195" t="n"/>
      <c r="N867" s="195" t="n"/>
      <c r="O867" s="195" t="n"/>
      <c r="P867" s="195" t="n"/>
      <c r="Q867" s="195" t="n"/>
      <c r="R867" s="195" t="n"/>
      <c r="S867" s="195" t="n"/>
      <c r="T867" s="195" t="n"/>
      <c r="U867" s="195" t="n"/>
      <c r="V867" s="195" t="n"/>
      <c r="W867" s="195" t="n"/>
      <c r="X867" s="195" t="n"/>
      <c r="Y867" s="195" t="n"/>
      <c r="Z867" s="195" t="n"/>
    </row>
    <row r="868" ht="12.75" customHeight="1" s="324">
      <c r="A868" s="195" t="n"/>
      <c r="B868" s="195" t="n"/>
      <c r="C868" s="195" t="n"/>
      <c r="D868" s="195" t="n"/>
      <c r="E868" s="195" t="n"/>
      <c r="F868" s="195" t="n"/>
      <c r="G868" s="195" t="n"/>
      <c r="H868" s="195" t="n"/>
      <c r="I868" s="195" t="n"/>
      <c r="J868" s="195" t="n"/>
      <c r="K868" s="195" t="n"/>
      <c r="L868" s="195" t="n"/>
      <c r="M868" s="195" t="n"/>
      <c r="N868" s="195" t="n"/>
      <c r="O868" s="195" t="n"/>
      <c r="P868" s="195" t="n"/>
      <c r="Q868" s="195" t="n"/>
      <c r="R868" s="195" t="n"/>
      <c r="S868" s="195" t="n"/>
      <c r="T868" s="195" t="n"/>
      <c r="U868" s="195" t="n"/>
      <c r="V868" s="195" t="n"/>
      <c r="W868" s="195" t="n"/>
      <c r="X868" s="195" t="n"/>
      <c r="Y868" s="195" t="n"/>
      <c r="Z868" s="195" t="n"/>
    </row>
    <row r="869" ht="12.75" customHeight="1" s="324">
      <c r="A869" s="195" t="n"/>
      <c r="B869" s="195" t="n"/>
      <c r="C869" s="195" t="n"/>
      <c r="D869" s="195" t="n"/>
      <c r="E869" s="195" t="n"/>
      <c r="F869" s="195" t="n"/>
      <c r="G869" s="195" t="n"/>
      <c r="H869" s="195" t="n"/>
      <c r="I869" s="195" t="n"/>
      <c r="J869" s="195" t="n"/>
      <c r="K869" s="195" t="n"/>
      <c r="L869" s="195" t="n"/>
      <c r="M869" s="195" t="n"/>
      <c r="N869" s="195" t="n"/>
      <c r="O869" s="195" t="n"/>
      <c r="P869" s="195" t="n"/>
      <c r="Q869" s="195" t="n"/>
      <c r="R869" s="195" t="n"/>
      <c r="S869" s="195" t="n"/>
      <c r="T869" s="195" t="n"/>
      <c r="U869" s="195" t="n"/>
      <c r="V869" s="195" t="n"/>
      <c r="W869" s="195" t="n"/>
      <c r="X869" s="195" t="n"/>
      <c r="Y869" s="195" t="n"/>
      <c r="Z869" s="195" t="n"/>
    </row>
    <row r="870" ht="12.75" customHeight="1" s="324">
      <c r="A870" s="195" t="n"/>
      <c r="B870" s="195" t="n"/>
      <c r="C870" s="195" t="n"/>
      <c r="D870" s="195" t="n"/>
      <c r="E870" s="195" t="n"/>
      <c r="F870" s="195" t="n"/>
      <c r="G870" s="195" t="n"/>
      <c r="H870" s="195" t="n"/>
      <c r="I870" s="195" t="n"/>
      <c r="J870" s="195" t="n"/>
      <c r="K870" s="195" t="n"/>
      <c r="L870" s="195" t="n"/>
      <c r="M870" s="195" t="n"/>
      <c r="N870" s="195" t="n"/>
      <c r="O870" s="195" t="n"/>
      <c r="P870" s="195" t="n"/>
      <c r="Q870" s="195" t="n"/>
      <c r="R870" s="195" t="n"/>
      <c r="S870" s="195" t="n"/>
      <c r="T870" s="195" t="n"/>
      <c r="U870" s="195" t="n"/>
      <c r="V870" s="195" t="n"/>
      <c r="W870" s="195" t="n"/>
      <c r="X870" s="195" t="n"/>
      <c r="Y870" s="195" t="n"/>
      <c r="Z870" s="195" t="n"/>
    </row>
    <row r="871" ht="12.75" customHeight="1" s="324">
      <c r="A871" s="195" t="n"/>
      <c r="B871" s="195" t="n"/>
      <c r="C871" s="195" t="n"/>
      <c r="D871" s="195" t="n"/>
      <c r="E871" s="195" t="n"/>
      <c r="F871" s="195" t="n"/>
      <c r="G871" s="195" t="n"/>
      <c r="H871" s="195" t="n"/>
      <c r="I871" s="195" t="n"/>
      <c r="J871" s="195" t="n"/>
      <c r="K871" s="195" t="n"/>
      <c r="L871" s="195" t="n"/>
      <c r="M871" s="195" t="n"/>
      <c r="N871" s="195" t="n"/>
      <c r="O871" s="195" t="n"/>
      <c r="P871" s="195" t="n"/>
      <c r="Q871" s="195" t="n"/>
      <c r="R871" s="195" t="n"/>
      <c r="S871" s="195" t="n"/>
      <c r="T871" s="195" t="n"/>
      <c r="U871" s="195" t="n"/>
      <c r="V871" s="195" t="n"/>
      <c r="W871" s="195" t="n"/>
      <c r="X871" s="195" t="n"/>
      <c r="Y871" s="195" t="n"/>
      <c r="Z871" s="195" t="n"/>
    </row>
    <row r="872" ht="12.75" customHeight="1" s="324">
      <c r="A872" s="195" t="n"/>
      <c r="B872" s="195" t="n"/>
      <c r="C872" s="195" t="n"/>
      <c r="D872" s="195" t="n"/>
      <c r="E872" s="195" t="n"/>
      <c r="F872" s="195" t="n"/>
      <c r="G872" s="195" t="n"/>
      <c r="H872" s="195" t="n"/>
      <c r="I872" s="195" t="n"/>
      <c r="J872" s="195" t="n"/>
      <c r="K872" s="195" t="n"/>
      <c r="L872" s="195" t="n"/>
      <c r="M872" s="195" t="n"/>
      <c r="N872" s="195" t="n"/>
      <c r="O872" s="195" t="n"/>
      <c r="P872" s="195" t="n"/>
      <c r="Q872" s="195" t="n"/>
      <c r="R872" s="195" t="n"/>
      <c r="S872" s="195" t="n"/>
      <c r="T872" s="195" t="n"/>
      <c r="U872" s="195" t="n"/>
      <c r="V872" s="195" t="n"/>
      <c r="W872" s="195" t="n"/>
      <c r="X872" s="195" t="n"/>
      <c r="Y872" s="195" t="n"/>
      <c r="Z872" s="195" t="n"/>
    </row>
    <row r="873" ht="12.75" customHeight="1" s="324">
      <c r="A873" s="195" t="n"/>
      <c r="B873" s="195" t="n"/>
      <c r="C873" s="195" t="n"/>
      <c r="D873" s="195" t="n"/>
      <c r="E873" s="195" t="n"/>
      <c r="F873" s="195" t="n"/>
      <c r="G873" s="195" t="n"/>
      <c r="H873" s="195" t="n"/>
      <c r="I873" s="195" t="n"/>
      <c r="J873" s="195" t="n"/>
      <c r="K873" s="195" t="n"/>
      <c r="L873" s="195" t="n"/>
      <c r="M873" s="195" t="n"/>
      <c r="N873" s="195" t="n"/>
      <c r="O873" s="195" t="n"/>
      <c r="P873" s="195" t="n"/>
      <c r="Q873" s="195" t="n"/>
      <c r="R873" s="195" t="n"/>
      <c r="S873" s="195" t="n"/>
      <c r="T873" s="195" t="n"/>
      <c r="U873" s="195" t="n"/>
      <c r="V873" s="195" t="n"/>
      <c r="W873" s="195" t="n"/>
      <c r="X873" s="195" t="n"/>
      <c r="Y873" s="195" t="n"/>
      <c r="Z873" s="195" t="n"/>
    </row>
    <row r="874" ht="12.75" customHeight="1" s="324">
      <c r="A874" s="195" t="n"/>
      <c r="B874" s="195" t="n"/>
      <c r="C874" s="195" t="n"/>
      <c r="D874" s="195" t="n"/>
      <c r="E874" s="195" t="n"/>
      <c r="F874" s="195" t="n"/>
      <c r="G874" s="195" t="n"/>
      <c r="H874" s="195" t="n"/>
      <c r="I874" s="195" t="n"/>
      <c r="J874" s="195" t="n"/>
      <c r="K874" s="195" t="n"/>
      <c r="L874" s="195" t="n"/>
      <c r="M874" s="195" t="n"/>
      <c r="N874" s="195" t="n"/>
      <c r="O874" s="195" t="n"/>
      <c r="P874" s="195" t="n"/>
      <c r="Q874" s="195" t="n"/>
      <c r="R874" s="195" t="n"/>
      <c r="S874" s="195" t="n"/>
      <c r="T874" s="195" t="n"/>
      <c r="U874" s="195" t="n"/>
      <c r="V874" s="195" t="n"/>
      <c r="W874" s="195" t="n"/>
      <c r="X874" s="195" t="n"/>
      <c r="Y874" s="195" t="n"/>
      <c r="Z874" s="195" t="n"/>
    </row>
    <row r="875" ht="12.75" customHeight="1" s="324">
      <c r="A875" s="195" t="n"/>
      <c r="B875" s="195" t="n"/>
      <c r="C875" s="195" t="n"/>
      <c r="D875" s="195" t="n"/>
      <c r="E875" s="195" t="n"/>
      <c r="F875" s="195" t="n"/>
      <c r="G875" s="195" t="n"/>
      <c r="H875" s="195" t="n"/>
      <c r="I875" s="195" t="n"/>
      <c r="J875" s="195" t="n"/>
      <c r="K875" s="195" t="n"/>
      <c r="L875" s="195" t="n"/>
      <c r="M875" s="195" t="n"/>
      <c r="N875" s="195" t="n"/>
      <c r="O875" s="195" t="n"/>
      <c r="P875" s="195" t="n"/>
      <c r="Q875" s="195" t="n"/>
      <c r="R875" s="195" t="n"/>
      <c r="S875" s="195" t="n"/>
      <c r="T875" s="195" t="n"/>
      <c r="U875" s="195" t="n"/>
      <c r="V875" s="195" t="n"/>
      <c r="W875" s="195" t="n"/>
      <c r="X875" s="195" t="n"/>
      <c r="Y875" s="195" t="n"/>
      <c r="Z875" s="195" t="n"/>
    </row>
    <row r="876" ht="12.75" customHeight="1" s="324">
      <c r="A876" s="195" t="n"/>
      <c r="B876" s="195" t="n"/>
      <c r="C876" s="195" t="n"/>
      <c r="D876" s="195" t="n"/>
      <c r="E876" s="195" t="n"/>
      <c r="F876" s="195" t="n"/>
      <c r="G876" s="195" t="n"/>
      <c r="H876" s="195" t="n"/>
      <c r="I876" s="195" t="n"/>
      <c r="J876" s="195" t="n"/>
      <c r="K876" s="195" t="n"/>
      <c r="L876" s="195" t="n"/>
      <c r="M876" s="195" t="n"/>
      <c r="N876" s="195" t="n"/>
      <c r="O876" s="195" t="n"/>
      <c r="P876" s="195" t="n"/>
      <c r="Q876" s="195" t="n"/>
      <c r="R876" s="195" t="n"/>
      <c r="S876" s="195" t="n"/>
      <c r="T876" s="195" t="n"/>
      <c r="U876" s="195" t="n"/>
      <c r="V876" s="195" t="n"/>
      <c r="W876" s="195" t="n"/>
      <c r="X876" s="195" t="n"/>
      <c r="Y876" s="195" t="n"/>
      <c r="Z876" s="195" t="n"/>
    </row>
    <row r="877" ht="12.75" customHeight="1" s="324">
      <c r="A877" s="195" t="n"/>
      <c r="B877" s="195" t="n"/>
      <c r="C877" s="195" t="n"/>
      <c r="D877" s="195" t="n"/>
      <c r="E877" s="195" t="n"/>
      <c r="F877" s="195" t="n"/>
      <c r="G877" s="195" t="n"/>
      <c r="H877" s="195" t="n"/>
      <c r="I877" s="195" t="n"/>
      <c r="J877" s="195" t="n"/>
      <c r="K877" s="195" t="n"/>
      <c r="L877" s="195" t="n"/>
      <c r="M877" s="195" t="n"/>
      <c r="N877" s="195" t="n"/>
      <c r="O877" s="195" t="n"/>
      <c r="P877" s="195" t="n"/>
      <c r="Q877" s="195" t="n"/>
      <c r="R877" s="195" t="n"/>
      <c r="S877" s="195" t="n"/>
      <c r="T877" s="195" t="n"/>
      <c r="U877" s="195" t="n"/>
      <c r="V877" s="195" t="n"/>
      <c r="W877" s="195" t="n"/>
      <c r="X877" s="195" t="n"/>
      <c r="Y877" s="195" t="n"/>
      <c r="Z877" s="195" t="n"/>
    </row>
    <row r="878" ht="12.75" customHeight="1" s="324">
      <c r="A878" s="195" t="n"/>
      <c r="B878" s="195" t="n"/>
      <c r="C878" s="195" t="n"/>
      <c r="D878" s="195" t="n"/>
      <c r="E878" s="195" t="n"/>
      <c r="F878" s="195" t="n"/>
      <c r="G878" s="195" t="n"/>
      <c r="H878" s="195" t="n"/>
      <c r="I878" s="195" t="n"/>
      <c r="J878" s="195" t="n"/>
      <c r="K878" s="195" t="n"/>
      <c r="L878" s="195" t="n"/>
      <c r="M878" s="195" t="n"/>
      <c r="N878" s="195" t="n"/>
      <c r="O878" s="195" t="n"/>
      <c r="P878" s="195" t="n"/>
      <c r="Q878" s="195" t="n"/>
      <c r="R878" s="195" t="n"/>
      <c r="S878" s="195" t="n"/>
      <c r="T878" s="195" t="n"/>
      <c r="U878" s="195" t="n"/>
      <c r="V878" s="195" t="n"/>
      <c r="W878" s="195" t="n"/>
      <c r="X878" s="195" t="n"/>
      <c r="Y878" s="195" t="n"/>
      <c r="Z878" s="195" t="n"/>
    </row>
    <row r="879" ht="12.75" customHeight="1" s="324">
      <c r="A879" s="195" t="n"/>
      <c r="B879" s="195" t="n"/>
      <c r="C879" s="195" t="n"/>
      <c r="D879" s="195" t="n"/>
      <c r="E879" s="195" t="n"/>
      <c r="F879" s="195" t="n"/>
      <c r="G879" s="195" t="n"/>
      <c r="H879" s="195" t="n"/>
      <c r="I879" s="195" t="n"/>
      <c r="J879" s="195" t="n"/>
      <c r="K879" s="195" t="n"/>
      <c r="L879" s="195" t="n"/>
      <c r="M879" s="195" t="n"/>
      <c r="N879" s="195" t="n"/>
      <c r="O879" s="195" t="n"/>
      <c r="P879" s="195" t="n"/>
      <c r="Q879" s="195" t="n"/>
      <c r="R879" s="195" t="n"/>
      <c r="S879" s="195" t="n"/>
      <c r="T879" s="195" t="n"/>
      <c r="U879" s="195" t="n"/>
      <c r="V879" s="195" t="n"/>
      <c r="W879" s="195" t="n"/>
      <c r="X879" s="195" t="n"/>
      <c r="Y879" s="195" t="n"/>
      <c r="Z879" s="195" t="n"/>
    </row>
    <row r="880" ht="12.75" customHeight="1" s="324">
      <c r="A880" s="195" t="n"/>
      <c r="B880" s="195" t="n"/>
      <c r="C880" s="195" t="n"/>
      <c r="D880" s="195" t="n"/>
      <c r="E880" s="195" t="n"/>
      <c r="F880" s="195" t="n"/>
      <c r="G880" s="195" t="n"/>
      <c r="H880" s="195" t="n"/>
      <c r="I880" s="195" t="n"/>
      <c r="J880" s="195" t="n"/>
      <c r="K880" s="195" t="n"/>
      <c r="L880" s="195" t="n"/>
      <c r="M880" s="195" t="n"/>
      <c r="N880" s="195" t="n"/>
      <c r="O880" s="195" t="n"/>
      <c r="P880" s="195" t="n"/>
      <c r="Q880" s="195" t="n"/>
      <c r="R880" s="195" t="n"/>
      <c r="S880" s="195" t="n"/>
      <c r="T880" s="195" t="n"/>
      <c r="U880" s="195" t="n"/>
      <c r="V880" s="195" t="n"/>
      <c r="W880" s="195" t="n"/>
      <c r="X880" s="195" t="n"/>
      <c r="Y880" s="195" t="n"/>
      <c r="Z880" s="195" t="n"/>
    </row>
    <row r="881" ht="12.75" customHeight="1" s="324">
      <c r="A881" s="195" t="n"/>
      <c r="B881" s="195" t="n"/>
      <c r="C881" s="195" t="n"/>
      <c r="D881" s="195" t="n"/>
      <c r="E881" s="195" t="n"/>
      <c r="F881" s="195" t="n"/>
      <c r="G881" s="195" t="n"/>
      <c r="H881" s="195" t="n"/>
      <c r="I881" s="195" t="n"/>
      <c r="J881" s="195" t="n"/>
      <c r="K881" s="195" t="n"/>
      <c r="L881" s="195" t="n"/>
      <c r="M881" s="195" t="n"/>
      <c r="N881" s="195" t="n"/>
      <c r="O881" s="195" t="n"/>
      <c r="P881" s="195" t="n"/>
      <c r="Q881" s="195" t="n"/>
      <c r="R881" s="195" t="n"/>
      <c r="S881" s="195" t="n"/>
      <c r="T881" s="195" t="n"/>
      <c r="U881" s="195" t="n"/>
      <c r="V881" s="195" t="n"/>
      <c r="W881" s="195" t="n"/>
      <c r="X881" s="195" t="n"/>
      <c r="Y881" s="195" t="n"/>
      <c r="Z881" s="195" t="n"/>
    </row>
    <row r="882" ht="12.75" customHeight="1" s="324">
      <c r="A882" s="195" t="n"/>
      <c r="B882" s="195" t="n"/>
      <c r="C882" s="195" t="n"/>
      <c r="D882" s="195" t="n"/>
      <c r="E882" s="195" t="n"/>
      <c r="F882" s="195" t="n"/>
      <c r="G882" s="195" t="n"/>
      <c r="H882" s="195" t="n"/>
      <c r="I882" s="195" t="n"/>
      <c r="J882" s="195" t="n"/>
      <c r="K882" s="195" t="n"/>
      <c r="L882" s="195" t="n"/>
      <c r="M882" s="195" t="n"/>
      <c r="N882" s="195" t="n"/>
      <c r="O882" s="195" t="n"/>
      <c r="P882" s="195" t="n"/>
      <c r="Q882" s="195" t="n"/>
      <c r="R882" s="195" t="n"/>
      <c r="S882" s="195" t="n"/>
      <c r="T882" s="195" t="n"/>
      <c r="U882" s="195" t="n"/>
      <c r="V882" s="195" t="n"/>
      <c r="W882" s="195" t="n"/>
      <c r="X882" s="195" t="n"/>
      <c r="Y882" s="195" t="n"/>
      <c r="Z882" s="195" t="n"/>
    </row>
    <row r="883" ht="12.75" customHeight="1" s="324">
      <c r="A883" s="195" t="n"/>
      <c r="B883" s="195" t="n"/>
      <c r="C883" s="195" t="n"/>
      <c r="D883" s="195" t="n"/>
      <c r="E883" s="195" t="n"/>
      <c r="F883" s="195" t="n"/>
      <c r="G883" s="195" t="n"/>
      <c r="H883" s="195" t="n"/>
      <c r="I883" s="195" t="n"/>
      <c r="J883" s="195" t="n"/>
      <c r="K883" s="195" t="n"/>
      <c r="L883" s="195" t="n"/>
      <c r="M883" s="195" t="n"/>
      <c r="N883" s="195" t="n"/>
      <c r="O883" s="195" t="n"/>
      <c r="P883" s="195" t="n"/>
      <c r="Q883" s="195" t="n"/>
      <c r="R883" s="195" t="n"/>
      <c r="S883" s="195" t="n"/>
      <c r="T883" s="195" t="n"/>
      <c r="U883" s="195" t="n"/>
      <c r="V883" s="195" t="n"/>
      <c r="W883" s="195" t="n"/>
      <c r="X883" s="195" t="n"/>
      <c r="Y883" s="195" t="n"/>
      <c r="Z883" s="195" t="n"/>
    </row>
    <row r="884" ht="12.75" customHeight="1" s="324">
      <c r="A884" s="195" t="n"/>
      <c r="B884" s="195" t="n"/>
      <c r="C884" s="195" t="n"/>
      <c r="D884" s="195" t="n"/>
      <c r="E884" s="195" t="n"/>
      <c r="F884" s="195" t="n"/>
      <c r="G884" s="195" t="n"/>
      <c r="H884" s="195" t="n"/>
      <c r="I884" s="195" t="n"/>
      <c r="J884" s="195" t="n"/>
      <c r="K884" s="195" t="n"/>
      <c r="L884" s="195" t="n"/>
      <c r="M884" s="195" t="n"/>
      <c r="N884" s="195" t="n"/>
      <c r="O884" s="195" t="n"/>
      <c r="P884" s="195" t="n"/>
      <c r="Q884" s="195" t="n"/>
      <c r="R884" s="195" t="n"/>
      <c r="S884" s="195" t="n"/>
      <c r="T884" s="195" t="n"/>
      <c r="U884" s="195" t="n"/>
      <c r="V884" s="195" t="n"/>
      <c r="W884" s="195" t="n"/>
      <c r="X884" s="195" t="n"/>
      <c r="Y884" s="195" t="n"/>
      <c r="Z884" s="195" t="n"/>
    </row>
    <row r="885" ht="12.75" customHeight="1" s="324">
      <c r="A885" s="195" t="n"/>
      <c r="B885" s="195" t="n"/>
      <c r="C885" s="195" t="n"/>
      <c r="D885" s="195" t="n"/>
      <c r="E885" s="195" t="n"/>
      <c r="F885" s="195" t="n"/>
      <c r="G885" s="195" t="n"/>
      <c r="H885" s="195" t="n"/>
      <c r="I885" s="195" t="n"/>
      <c r="J885" s="195" t="n"/>
      <c r="K885" s="195" t="n"/>
      <c r="L885" s="195" t="n"/>
      <c r="M885" s="195" t="n"/>
      <c r="N885" s="195" t="n"/>
      <c r="O885" s="195" t="n"/>
      <c r="P885" s="195" t="n"/>
      <c r="Q885" s="195" t="n"/>
      <c r="R885" s="195" t="n"/>
      <c r="S885" s="195" t="n"/>
      <c r="T885" s="195" t="n"/>
      <c r="U885" s="195" t="n"/>
      <c r="V885" s="195" t="n"/>
      <c r="W885" s="195" t="n"/>
      <c r="X885" s="195" t="n"/>
      <c r="Y885" s="195" t="n"/>
      <c r="Z885" s="195" t="n"/>
    </row>
    <row r="886" ht="12.75" customHeight="1" s="324">
      <c r="A886" s="195" t="n"/>
      <c r="B886" s="195" t="n"/>
      <c r="C886" s="195" t="n"/>
      <c r="D886" s="195" t="n"/>
      <c r="E886" s="195" t="n"/>
      <c r="F886" s="195" t="n"/>
      <c r="G886" s="195" t="n"/>
      <c r="H886" s="195" t="n"/>
      <c r="I886" s="195" t="n"/>
      <c r="J886" s="195" t="n"/>
      <c r="K886" s="195" t="n"/>
      <c r="L886" s="195" t="n"/>
      <c r="M886" s="195" t="n"/>
      <c r="N886" s="195" t="n"/>
      <c r="O886" s="195" t="n"/>
      <c r="P886" s="195" t="n"/>
      <c r="Q886" s="195" t="n"/>
      <c r="R886" s="195" t="n"/>
      <c r="S886" s="195" t="n"/>
      <c r="T886" s="195" t="n"/>
      <c r="U886" s="195" t="n"/>
      <c r="V886" s="195" t="n"/>
      <c r="W886" s="195" t="n"/>
      <c r="X886" s="195" t="n"/>
      <c r="Y886" s="195" t="n"/>
      <c r="Z886" s="195" t="n"/>
    </row>
    <row r="887" ht="12.75" customHeight="1" s="324">
      <c r="A887" s="195" t="n"/>
      <c r="B887" s="195" t="n"/>
      <c r="C887" s="195" t="n"/>
      <c r="D887" s="195" t="n"/>
      <c r="E887" s="195" t="n"/>
      <c r="F887" s="195" t="n"/>
      <c r="G887" s="195" t="n"/>
      <c r="H887" s="195" t="n"/>
      <c r="I887" s="195" t="n"/>
      <c r="J887" s="195" t="n"/>
      <c r="K887" s="195" t="n"/>
      <c r="L887" s="195" t="n"/>
      <c r="M887" s="195" t="n"/>
      <c r="N887" s="195" t="n"/>
      <c r="O887" s="195" t="n"/>
      <c r="P887" s="195" t="n"/>
      <c r="Q887" s="195" t="n"/>
      <c r="R887" s="195" t="n"/>
      <c r="S887" s="195" t="n"/>
      <c r="T887" s="195" t="n"/>
      <c r="U887" s="195" t="n"/>
      <c r="V887" s="195" t="n"/>
      <c r="W887" s="195" t="n"/>
      <c r="X887" s="195" t="n"/>
      <c r="Y887" s="195" t="n"/>
      <c r="Z887" s="195" t="n"/>
    </row>
    <row r="888" ht="12.75" customHeight="1" s="324">
      <c r="A888" s="195" t="n"/>
      <c r="B888" s="195" t="n"/>
      <c r="C888" s="195" t="n"/>
      <c r="D888" s="195" t="n"/>
      <c r="E888" s="195" t="n"/>
      <c r="F888" s="195" t="n"/>
      <c r="G888" s="195" t="n"/>
      <c r="H888" s="195" t="n"/>
      <c r="I888" s="195" t="n"/>
      <c r="J888" s="195" t="n"/>
      <c r="K888" s="195" t="n"/>
      <c r="L888" s="195" t="n"/>
      <c r="M888" s="195" t="n"/>
      <c r="N888" s="195" t="n"/>
      <c r="O888" s="195" t="n"/>
      <c r="P888" s="195" t="n"/>
      <c r="Q888" s="195" t="n"/>
      <c r="R888" s="195" t="n"/>
      <c r="S888" s="195" t="n"/>
      <c r="T888" s="195" t="n"/>
      <c r="U888" s="195" t="n"/>
      <c r="V888" s="195" t="n"/>
      <c r="W888" s="195" t="n"/>
      <c r="X888" s="195" t="n"/>
      <c r="Y888" s="195" t="n"/>
      <c r="Z888" s="195" t="n"/>
    </row>
    <row r="889" ht="12.75" customHeight="1" s="324">
      <c r="A889" s="195" t="n"/>
      <c r="B889" s="195" t="n"/>
      <c r="C889" s="195" t="n"/>
      <c r="D889" s="195" t="n"/>
      <c r="E889" s="195" t="n"/>
      <c r="F889" s="195" t="n"/>
      <c r="G889" s="195" t="n"/>
      <c r="H889" s="195" t="n"/>
      <c r="I889" s="195" t="n"/>
      <c r="J889" s="195" t="n"/>
      <c r="K889" s="195" t="n"/>
      <c r="L889" s="195" t="n"/>
      <c r="M889" s="195" t="n"/>
      <c r="N889" s="195" t="n"/>
      <c r="O889" s="195" t="n"/>
      <c r="P889" s="195" t="n"/>
      <c r="Q889" s="195" t="n"/>
      <c r="R889" s="195" t="n"/>
      <c r="S889" s="195" t="n"/>
      <c r="T889" s="195" t="n"/>
      <c r="U889" s="195" t="n"/>
      <c r="V889" s="195" t="n"/>
      <c r="W889" s="195" t="n"/>
      <c r="X889" s="195" t="n"/>
      <c r="Y889" s="195" t="n"/>
      <c r="Z889" s="195" t="n"/>
    </row>
    <row r="890" ht="12.75" customHeight="1" s="324">
      <c r="A890" s="195" t="n"/>
      <c r="B890" s="195" t="n"/>
      <c r="C890" s="195" t="n"/>
      <c r="D890" s="195" t="n"/>
      <c r="E890" s="195" t="n"/>
      <c r="F890" s="195" t="n"/>
      <c r="G890" s="195" t="n"/>
      <c r="H890" s="195" t="n"/>
      <c r="I890" s="195" t="n"/>
      <c r="J890" s="195" t="n"/>
      <c r="K890" s="195" t="n"/>
      <c r="L890" s="195" t="n"/>
      <c r="M890" s="195" t="n"/>
      <c r="N890" s="195" t="n"/>
      <c r="O890" s="195" t="n"/>
      <c r="P890" s="195" t="n"/>
      <c r="Q890" s="195" t="n"/>
      <c r="R890" s="195" t="n"/>
      <c r="S890" s="195" t="n"/>
      <c r="T890" s="195" t="n"/>
      <c r="U890" s="195" t="n"/>
      <c r="V890" s="195" t="n"/>
      <c r="W890" s="195" t="n"/>
      <c r="X890" s="195" t="n"/>
      <c r="Y890" s="195" t="n"/>
      <c r="Z890" s="195" t="n"/>
    </row>
    <row r="891" ht="12.75" customHeight="1" s="324">
      <c r="A891" s="195" t="n"/>
      <c r="B891" s="195" t="n"/>
      <c r="C891" s="195" t="n"/>
      <c r="D891" s="195" t="n"/>
      <c r="E891" s="195" t="n"/>
      <c r="F891" s="195" t="n"/>
      <c r="G891" s="195" t="n"/>
      <c r="H891" s="195" t="n"/>
      <c r="I891" s="195" t="n"/>
      <c r="J891" s="195" t="n"/>
      <c r="K891" s="195" t="n"/>
      <c r="L891" s="195" t="n"/>
      <c r="M891" s="195" t="n"/>
      <c r="N891" s="195" t="n"/>
      <c r="O891" s="195" t="n"/>
      <c r="P891" s="195" t="n"/>
      <c r="Q891" s="195" t="n"/>
      <c r="R891" s="195" t="n"/>
      <c r="S891" s="195" t="n"/>
      <c r="T891" s="195" t="n"/>
      <c r="U891" s="195" t="n"/>
      <c r="V891" s="195" t="n"/>
      <c r="W891" s="195" t="n"/>
      <c r="X891" s="195" t="n"/>
      <c r="Y891" s="195" t="n"/>
      <c r="Z891" s="195" t="n"/>
    </row>
    <row r="892" ht="12.75" customHeight="1" s="324">
      <c r="A892" s="195" t="n"/>
      <c r="B892" s="195" t="n"/>
      <c r="C892" s="195" t="n"/>
      <c r="D892" s="195" t="n"/>
      <c r="E892" s="195" t="n"/>
      <c r="F892" s="195" t="n"/>
      <c r="G892" s="195" t="n"/>
      <c r="H892" s="195" t="n"/>
      <c r="I892" s="195" t="n"/>
      <c r="J892" s="195" t="n"/>
      <c r="K892" s="195" t="n"/>
      <c r="L892" s="195" t="n"/>
      <c r="M892" s="195" t="n"/>
      <c r="N892" s="195" t="n"/>
      <c r="O892" s="195" t="n"/>
      <c r="P892" s="195" t="n"/>
      <c r="Q892" s="195" t="n"/>
      <c r="R892" s="195" t="n"/>
      <c r="S892" s="195" t="n"/>
      <c r="T892" s="195" t="n"/>
      <c r="U892" s="195" t="n"/>
      <c r="V892" s="195" t="n"/>
      <c r="W892" s="195" t="n"/>
      <c r="X892" s="195" t="n"/>
      <c r="Y892" s="195" t="n"/>
      <c r="Z892" s="195" t="n"/>
    </row>
    <row r="893" ht="12.75" customHeight="1" s="324">
      <c r="A893" s="195" t="n"/>
      <c r="B893" s="195" t="n"/>
      <c r="C893" s="195" t="n"/>
      <c r="D893" s="195" t="n"/>
      <c r="E893" s="195" t="n"/>
      <c r="F893" s="195" t="n"/>
      <c r="G893" s="195" t="n"/>
      <c r="H893" s="195" t="n"/>
      <c r="I893" s="195" t="n"/>
      <c r="J893" s="195" t="n"/>
      <c r="K893" s="195" t="n"/>
      <c r="L893" s="195" t="n"/>
      <c r="M893" s="195" t="n"/>
      <c r="N893" s="195" t="n"/>
      <c r="O893" s="195" t="n"/>
      <c r="P893" s="195" t="n"/>
      <c r="Q893" s="195" t="n"/>
      <c r="R893" s="195" t="n"/>
      <c r="S893" s="195" t="n"/>
      <c r="T893" s="195" t="n"/>
      <c r="U893" s="195" t="n"/>
      <c r="V893" s="195" t="n"/>
      <c r="W893" s="195" t="n"/>
      <c r="X893" s="195" t="n"/>
      <c r="Y893" s="195" t="n"/>
      <c r="Z893" s="195" t="n"/>
    </row>
    <row r="894" ht="12.75" customHeight="1" s="324">
      <c r="A894" s="195" t="n"/>
      <c r="B894" s="195" t="n"/>
      <c r="C894" s="195" t="n"/>
      <c r="D894" s="195" t="n"/>
      <c r="E894" s="195" t="n"/>
      <c r="F894" s="195" t="n"/>
      <c r="G894" s="195" t="n"/>
      <c r="H894" s="195" t="n"/>
      <c r="I894" s="195" t="n"/>
      <c r="J894" s="195" t="n"/>
      <c r="K894" s="195" t="n"/>
      <c r="L894" s="195" t="n"/>
      <c r="M894" s="195" t="n"/>
      <c r="N894" s="195" t="n"/>
      <c r="O894" s="195" t="n"/>
      <c r="P894" s="195" t="n"/>
      <c r="Q894" s="195" t="n"/>
      <c r="R894" s="195" t="n"/>
      <c r="S894" s="195" t="n"/>
      <c r="T894" s="195" t="n"/>
      <c r="U894" s="195" t="n"/>
      <c r="V894" s="195" t="n"/>
      <c r="W894" s="195" t="n"/>
      <c r="X894" s="195" t="n"/>
      <c r="Y894" s="195" t="n"/>
      <c r="Z894" s="195" t="n"/>
    </row>
    <row r="895" ht="12.75" customHeight="1" s="324">
      <c r="A895" s="195" t="n"/>
      <c r="B895" s="195" t="n"/>
      <c r="C895" s="195" t="n"/>
      <c r="D895" s="195" t="n"/>
      <c r="E895" s="195" t="n"/>
      <c r="F895" s="195" t="n"/>
      <c r="G895" s="195" t="n"/>
      <c r="H895" s="195" t="n"/>
      <c r="I895" s="195" t="n"/>
      <c r="J895" s="195" t="n"/>
      <c r="K895" s="195" t="n"/>
      <c r="L895" s="195" t="n"/>
      <c r="M895" s="195" t="n"/>
      <c r="N895" s="195" t="n"/>
      <c r="O895" s="195" t="n"/>
      <c r="P895" s="195" t="n"/>
      <c r="Q895" s="195" t="n"/>
      <c r="R895" s="195" t="n"/>
      <c r="S895" s="195" t="n"/>
      <c r="T895" s="195" t="n"/>
      <c r="U895" s="195" t="n"/>
      <c r="V895" s="195" t="n"/>
      <c r="W895" s="195" t="n"/>
      <c r="X895" s="195" t="n"/>
      <c r="Y895" s="195" t="n"/>
      <c r="Z895" s="195" t="n"/>
    </row>
    <row r="896" ht="12.75" customHeight="1" s="324">
      <c r="A896" s="195" t="n"/>
      <c r="B896" s="195" t="n"/>
      <c r="C896" s="195" t="n"/>
      <c r="D896" s="195" t="n"/>
      <c r="E896" s="195" t="n"/>
      <c r="F896" s="195" t="n"/>
      <c r="G896" s="195" t="n"/>
      <c r="H896" s="195" t="n"/>
      <c r="I896" s="195" t="n"/>
      <c r="J896" s="195" t="n"/>
      <c r="K896" s="195" t="n"/>
      <c r="L896" s="195" t="n"/>
      <c r="M896" s="195" t="n"/>
      <c r="N896" s="195" t="n"/>
      <c r="O896" s="195" t="n"/>
      <c r="P896" s="195" t="n"/>
      <c r="Q896" s="195" t="n"/>
      <c r="R896" s="195" t="n"/>
      <c r="S896" s="195" t="n"/>
      <c r="T896" s="195" t="n"/>
      <c r="U896" s="195" t="n"/>
      <c r="V896" s="195" t="n"/>
      <c r="W896" s="195" t="n"/>
      <c r="X896" s="195" t="n"/>
      <c r="Y896" s="195" t="n"/>
      <c r="Z896" s="195" t="n"/>
    </row>
    <row r="897" ht="12.75" customHeight="1" s="324">
      <c r="A897" s="195" t="n"/>
      <c r="B897" s="195" t="n"/>
      <c r="C897" s="195" t="n"/>
      <c r="D897" s="195" t="n"/>
      <c r="E897" s="195" t="n"/>
      <c r="F897" s="195" t="n"/>
      <c r="G897" s="195" t="n"/>
      <c r="H897" s="195" t="n"/>
      <c r="I897" s="195" t="n"/>
      <c r="J897" s="195" t="n"/>
      <c r="K897" s="195" t="n"/>
      <c r="L897" s="195" t="n"/>
      <c r="M897" s="195" t="n"/>
      <c r="N897" s="195" t="n"/>
      <c r="O897" s="195" t="n"/>
      <c r="P897" s="195" t="n"/>
      <c r="Q897" s="195" t="n"/>
      <c r="R897" s="195" t="n"/>
      <c r="S897" s="195" t="n"/>
      <c r="T897" s="195" t="n"/>
      <c r="U897" s="195" t="n"/>
      <c r="V897" s="195" t="n"/>
      <c r="W897" s="195" t="n"/>
      <c r="X897" s="195" t="n"/>
      <c r="Y897" s="195" t="n"/>
      <c r="Z897" s="195" t="n"/>
    </row>
    <row r="898" ht="12.75" customHeight="1" s="324">
      <c r="A898" s="195" t="n"/>
      <c r="B898" s="195" t="n"/>
      <c r="C898" s="195" t="n"/>
      <c r="D898" s="195" t="n"/>
      <c r="E898" s="195" t="n"/>
      <c r="F898" s="195" t="n"/>
      <c r="G898" s="195" t="n"/>
      <c r="H898" s="195" t="n"/>
      <c r="I898" s="195" t="n"/>
      <c r="J898" s="195" t="n"/>
      <c r="K898" s="195" t="n"/>
      <c r="L898" s="195" t="n"/>
      <c r="M898" s="195" t="n"/>
      <c r="N898" s="195" t="n"/>
      <c r="O898" s="195" t="n"/>
      <c r="P898" s="195" t="n"/>
      <c r="Q898" s="195" t="n"/>
      <c r="R898" s="195" t="n"/>
      <c r="S898" s="195" t="n"/>
      <c r="T898" s="195" t="n"/>
      <c r="U898" s="195" t="n"/>
      <c r="V898" s="195" t="n"/>
      <c r="W898" s="195" t="n"/>
      <c r="X898" s="195" t="n"/>
      <c r="Y898" s="195" t="n"/>
      <c r="Z898" s="195" t="n"/>
    </row>
    <row r="899" ht="12.75" customHeight="1" s="324">
      <c r="A899" s="195" t="n"/>
      <c r="B899" s="195" t="n"/>
      <c r="C899" s="195" t="n"/>
      <c r="D899" s="195" t="n"/>
      <c r="E899" s="195" t="n"/>
      <c r="F899" s="195" t="n"/>
      <c r="G899" s="195" t="n"/>
      <c r="H899" s="195" t="n"/>
      <c r="I899" s="195" t="n"/>
      <c r="J899" s="195" t="n"/>
      <c r="K899" s="195" t="n"/>
      <c r="L899" s="195" t="n"/>
      <c r="M899" s="195" t="n"/>
      <c r="N899" s="195" t="n"/>
      <c r="O899" s="195" t="n"/>
      <c r="P899" s="195" t="n"/>
      <c r="Q899" s="195" t="n"/>
      <c r="R899" s="195" t="n"/>
      <c r="S899" s="195" t="n"/>
      <c r="T899" s="195" t="n"/>
      <c r="U899" s="195" t="n"/>
      <c r="V899" s="195" t="n"/>
      <c r="W899" s="195" t="n"/>
      <c r="X899" s="195" t="n"/>
      <c r="Y899" s="195" t="n"/>
      <c r="Z899" s="195" t="n"/>
    </row>
    <row r="900" ht="12.75" customHeight="1" s="324">
      <c r="A900" s="195" t="n"/>
      <c r="B900" s="195" t="n"/>
      <c r="C900" s="195" t="n"/>
      <c r="D900" s="195" t="n"/>
      <c r="E900" s="195" t="n"/>
      <c r="F900" s="195" t="n"/>
      <c r="G900" s="195" t="n"/>
      <c r="H900" s="195" t="n"/>
      <c r="I900" s="195" t="n"/>
      <c r="J900" s="195" t="n"/>
      <c r="K900" s="195" t="n"/>
      <c r="L900" s="195" t="n"/>
      <c r="M900" s="195" t="n"/>
      <c r="N900" s="195" t="n"/>
      <c r="O900" s="195" t="n"/>
      <c r="P900" s="195" t="n"/>
      <c r="Q900" s="195" t="n"/>
      <c r="R900" s="195" t="n"/>
      <c r="S900" s="195" t="n"/>
      <c r="T900" s="195" t="n"/>
      <c r="U900" s="195" t="n"/>
      <c r="V900" s="195" t="n"/>
      <c r="W900" s="195" t="n"/>
      <c r="X900" s="195" t="n"/>
      <c r="Y900" s="195" t="n"/>
      <c r="Z900" s="195" t="n"/>
    </row>
    <row r="901" ht="12.75" customHeight="1" s="324">
      <c r="A901" s="195" t="n"/>
      <c r="B901" s="195" t="n"/>
      <c r="C901" s="195" t="n"/>
      <c r="D901" s="195" t="n"/>
      <c r="E901" s="195" t="n"/>
      <c r="F901" s="195" t="n"/>
      <c r="G901" s="195" t="n"/>
      <c r="H901" s="195" t="n"/>
      <c r="I901" s="195" t="n"/>
      <c r="J901" s="195" t="n"/>
      <c r="K901" s="195" t="n"/>
      <c r="L901" s="195" t="n"/>
      <c r="M901" s="195" t="n"/>
      <c r="N901" s="195" t="n"/>
      <c r="O901" s="195" t="n"/>
      <c r="P901" s="195" t="n"/>
      <c r="Q901" s="195" t="n"/>
      <c r="R901" s="195" t="n"/>
      <c r="S901" s="195" t="n"/>
      <c r="T901" s="195" t="n"/>
      <c r="U901" s="195" t="n"/>
      <c r="V901" s="195" t="n"/>
      <c r="W901" s="195" t="n"/>
      <c r="X901" s="195" t="n"/>
      <c r="Y901" s="195" t="n"/>
      <c r="Z901" s="195" t="n"/>
    </row>
    <row r="902" ht="12.75" customHeight="1" s="324">
      <c r="A902" s="195" t="n"/>
      <c r="B902" s="195" t="n"/>
      <c r="C902" s="195" t="n"/>
      <c r="D902" s="195" t="n"/>
      <c r="E902" s="195" t="n"/>
      <c r="F902" s="195" t="n"/>
      <c r="G902" s="195" t="n"/>
      <c r="H902" s="195" t="n"/>
      <c r="I902" s="195" t="n"/>
      <c r="J902" s="195" t="n"/>
      <c r="K902" s="195" t="n"/>
      <c r="L902" s="195" t="n"/>
      <c r="M902" s="195" t="n"/>
      <c r="N902" s="195" t="n"/>
      <c r="O902" s="195" t="n"/>
      <c r="P902" s="195" t="n"/>
      <c r="Q902" s="195" t="n"/>
      <c r="R902" s="195" t="n"/>
      <c r="S902" s="195" t="n"/>
      <c r="T902" s="195" t="n"/>
      <c r="U902" s="195" t="n"/>
      <c r="V902" s="195" t="n"/>
      <c r="W902" s="195" t="n"/>
      <c r="X902" s="195" t="n"/>
      <c r="Y902" s="195" t="n"/>
      <c r="Z902" s="195" t="n"/>
    </row>
    <row r="903" ht="12.75" customHeight="1" s="324">
      <c r="A903" s="195" t="n"/>
      <c r="B903" s="195" t="n"/>
      <c r="C903" s="195" t="n"/>
      <c r="D903" s="195" t="n"/>
      <c r="E903" s="195" t="n"/>
      <c r="F903" s="195" t="n"/>
      <c r="G903" s="195" t="n"/>
      <c r="H903" s="195" t="n"/>
      <c r="I903" s="195" t="n"/>
      <c r="J903" s="195" t="n"/>
      <c r="K903" s="195" t="n"/>
      <c r="L903" s="195" t="n"/>
      <c r="M903" s="195" t="n"/>
      <c r="N903" s="195" t="n"/>
      <c r="O903" s="195" t="n"/>
      <c r="P903" s="195" t="n"/>
      <c r="Q903" s="195" t="n"/>
      <c r="R903" s="195" t="n"/>
      <c r="S903" s="195" t="n"/>
      <c r="T903" s="195" t="n"/>
      <c r="U903" s="195" t="n"/>
      <c r="V903" s="195" t="n"/>
      <c r="W903" s="195" t="n"/>
      <c r="X903" s="195" t="n"/>
      <c r="Y903" s="195" t="n"/>
      <c r="Z903" s="195" t="n"/>
    </row>
    <row r="904" ht="12.75" customHeight="1" s="324">
      <c r="A904" s="195" t="n"/>
      <c r="B904" s="195" t="n"/>
      <c r="C904" s="195" t="n"/>
      <c r="D904" s="195" t="n"/>
      <c r="E904" s="195" t="n"/>
      <c r="F904" s="195" t="n"/>
      <c r="G904" s="195" t="n"/>
      <c r="H904" s="195" t="n"/>
      <c r="I904" s="195" t="n"/>
      <c r="J904" s="195" t="n"/>
      <c r="K904" s="195" t="n"/>
      <c r="L904" s="195" t="n"/>
      <c r="M904" s="195" t="n"/>
      <c r="N904" s="195" t="n"/>
      <c r="O904" s="195" t="n"/>
      <c r="P904" s="195" t="n"/>
      <c r="Q904" s="195" t="n"/>
      <c r="R904" s="195" t="n"/>
      <c r="S904" s="195" t="n"/>
      <c r="T904" s="195" t="n"/>
      <c r="U904" s="195" t="n"/>
      <c r="V904" s="195" t="n"/>
      <c r="W904" s="195" t="n"/>
      <c r="X904" s="195" t="n"/>
      <c r="Y904" s="195" t="n"/>
      <c r="Z904" s="195" t="n"/>
    </row>
    <row r="905" ht="12.75" customHeight="1" s="324">
      <c r="A905" s="195" t="n"/>
      <c r="B905" s="195" t="n"/>
      <c r="C905" s="195" t="n"/>
      <c r="D905" s="195" t="n"/>
      <c r="E905" s="195" t="n"/>
      <c r="F905" s="195" t="n"/>
      <c r="G905" s="195" t="n"/>
      <c r="H905" s="195" t="n"/>
      <c r="I905" s="195" t="n"/>
      <c r="J905" s="195" t="n"/>
      <c r="K905" s="195" t="n"/>
      <c r="L905" s="195" t="n"/>
      <c r="M905" s="195" t="n"/>
      <c r="N905" s="195" t="n"/>
      <c r="O905" s="195" t="n"/>
      <c r="P905" s="195" t="n"/>
      <c r="Q905" s="195" t="n"/>
      <c r="R905" s="195" t="n"/>
      <c r="S905" s="195" t="n"/>
      <c r="T905" s="195" t="n"/>
      <c r="U905" s="195" t="n"/>
      <c r="V905" s="195" t="n"/>
      <c r="W905" s="195" t="n"/>
      <c r="X905" s="195" t="n"/>
      <c r="Y905" s="195" t="n"/>
      <c r="Z905" s="195" t="n"/>
    </row>
    <row r="906" ht="12.75" customHeight="1" s="324">
      <c r="A906" s="195" t="n"/>
      <c r="B906" s="195" t="n"/>
      <c r="C906" s="195" t="n"/>
      <c r="D906" s="195" t="n"/>
      <c r="E906" s="195" t="n"/>
      <c r="F906" s="195" t="n"/>
      <c r="G906" s="195" t="n"/>
      <c r="H906" s="195" t="n"/>
      <c r="I906" s="195" t="n"/>
      <c r="J906" s="195" t="n"/>
      <c r="K906" s="195" t="n"/>
      <c r="L906" s="195" t="n"/>
      <c r="M906" s="195" t="n"/>
      <c r="N906" s="195" t="n"/>
      <c r="O906" s="195" t="n"/>
      <c r="P906" s="195" t="n"/>
      <c r="Q906" s="195" t="n"/>
      <c r="R906" s="195" t="n"/>
      <c r="S906" s="195" t="n"/>
      <c r="T906" s="195" t="n"/>
      <c r="U906" s="195" t="n"/>
      <c r="V906" s="195" t="n"/>
      <c r="W906" s="195" t="n"/>
      <c r="X906" s="195" t="n"/>
      <c r="Y906" s="195" t="n"/>
      <c r="Z906" s="195" t="n"/>
    </row>
    <row r="907" ht="12.75" customHeight="1" s="324">
      <c r="A907" s="195" t="n"/>
      <c r="B907" s="195" t="n"/>
      <c r="C907" s="195" t="n"/>
      <c r="D907" s="195" t="n"/>
      <c r="E907" s="195" t="n"/>
      <c r="F907" s="195" t="n"/>
      <c r="G907" s="195" t="n"/>
      <c r="H907" s="195" t="n"/>
      <c r="I907" s="195" t="n"/>
      <c r="J907" s="195" t="n"/>
      <c r="K907" s="195" t="n"/>
      <c r="L907" s="195" t="n"/>
      <c r="M907" s="195" t="n"/>
      <c r="N907" s="195" t="n"/>
      <c r="O907" s="195" t="n"/>
      <c r="P907" s="195" t="n"/>
      <c r="Q907" s="195" t="n"/>
      <c r="R907" s="195" t="n"/>
      <c r="S907" s="195" t="n"/>
      <c r="T907" s="195" t="n"/>
      <c r="U907" s="195" t="n"/>
      <c r="V907" s="195" t="n"/>
      <c r="W907" s="195" t="n"/>
      <c r="X907" s="195" t="n"/>
      <c r="Y907" s="195" t="n"/>
      <c r="Z907" s="195" t="n"/>
    </row>
    <row r="908" ht="12.75" customHeight="1" s="324">
      <c r="A908" s="195" t="n"/>
      <c r="B908" s="195" t="n"/>
      <c r="C908" s="195" t="n"/>
      <c r="D908" s="195" t="n"/>
      <c r="E908" s="195" t="n"/>
      <c r="F908" s="195" t="n"/>
      <c r="G908" s="195" t="n"/>
      <c r="H908" s="195" t="n"/>
      <c r="I908" s="195" t="n"/>
      <c r="J908" s="195" t="n"/>
      <c r="K908" s="195" t="n"/>
      <c r="L908" s="195" t="n"/>
      <c r="M908" s="195" t="n"/>
      <c r="N908" s="195" t="n"/>
      <c r="O908" s="195" t="n"/>
      <c r="P908" s="195" t="n"/>
      <c r="Q908" s="195" t="n"/>
      <c r="R908" s="195" t="n"/>
      <c r="S908" s="195" t="n"/>
      <c r="T908" s="195" t="n"/>
      <c r="U908" s="195" t="n"/>
      <c r="V908" s="195" t="n"/>
      <c r="W908" s="195" t="n"/>
      <c r="X908" s="195" t="n"/>
      <c r="Y908" s="195" t="n"/>
      <c r="Z908" s="195" t="n"/>
    </row>
    <row r="909" ht="12.75" customHeight="1" s="324">
      <c r="A909" s="195" t="n"/>
      <c r="B909" s="195" t="n"/>
      <c r="C909" s="195" t="n"/>
      <c r="D909" s="195" t="n"/>
      <c r="E909" s="195" t="n"/>
      <c r="F909" s="195" t="n"/>
      <c r="G909" s="195" t="n"/>
      <c r="H909" s="195" t="n"/>
      <c r="I909" s="195" t="n"/>
      <c r="J909" s="195" t="n"/>
      <c r="K909" s="195" t="n"/>
      <c r="L909" s="195" t="n"/>
      <c r="M909" s="195" t="n"/>
      <c r="N909" s="195" t="n"/>
      <c r="O909" s="195" t="n"/>
      <c r="P909" s="195" t="n"/>
      <c r="Q909" s="195" t="n"/>
      <c r="R909" s="195" t="n"/>
      <c r="S909" s="195" t="n"/>
      <c r="T909" s="195" t="n"/>
      <c r="U909" s="195" t="n"/>
      <c r="V909" s="195" t="n"/>
      <c r="W909" s="195" t="n"/>
      <c r="X909" s="195" t="n"/>
      <c r="Y909" s="195" t="n"/>
      <c r="Z909" s="195" t="n"/>
    </row>
    <row r="910" ht="12.75" customHeight="1" s="324">
      <c r="A910" s="195" t="n"/>
      <c r="B910" s="195" t="n"/>
      <c r="C910" s="195" t="n"/>
      <c r="D910" s="195" t="n"/>
      <c r="E910" s="195" t="n"/>
      <c r="F910" s="195" t="n"/>
      <c r="G910" s="195" t="n"/>
      <c r="H910" s="195" t="n"/>
      <c r="I910" s="195" t="n"/>
      <c r="J910" s="195" t="n"/>
      <c r="K910" s="195" t="n"/>
      <c r="L910" s="195" t="n"/>
      <c r="M910" s="195" t="n"/>
      <c r="N910" s="195" t="n"/>
      <c r="O910" s="195" t="n"/>
      <c r="P910" s="195" t="n"/>
      <c r="Q910" s="195" t="n"/>
      <c r="R910" s="195" t="n"/>
      <c r="S910" s="195" t="n"/>
      <c r="T910" s="195" t="n"/>
      <c r="U910" s="195" t="n"/>
      <c r="V910" s="195" t="n"/>
      <c r="W910" s="195" t="n"/>
      <c r="X910" s="195" t="n"/>
      <c r="Y910" s="195" t="n"/>
      <c r="Z910" s="195" t="n"/>
    </row>
    <row r="911" ht="12.75" customHeight="1" s="324">
      <c r="A911" s="195" t="n"/>
      <c r="B911" s="195" t="n"/>
      <c r="C911" s="195" t="n"/>
      <c r="D911" s="195" t="n"/>
      <c r="E911" s="195" t="n"/>
      <c r="F911" s="195" t="n"/>
      <c r="G911" s="195" t="n"/>
      <c r="H911" s="195" t="n"/>
      <c r="I911" s="195" t="n"/>
      <c r="J911" s="195" t="n"/>
      <c r="K911" s="195" t="n"/>
      <c r="L911" s="195" t="n"/>
      <c r="M911" s="195" t="n"/>
      <c r="N911" s="195" t="n"/>
      <c r="O911" s="195" t="n"/>
      <c r="P911" s="195" t="n"/>
      <c r="Q911" s="195" t="n"/>
      <c r="R911" s="195" t="n"/>
      <c r="S911" s="195" t="n"/>
      <c r="T911" s="195" t="n"/>
      <c r="U911" s="195" t="n"/>
      <c r="V911" s="195" t="n"/>
      <c r="W911" s="195" t="n"/>
      <c r="X911" s="195" t="n"/>
      <c r="Y911" s="195" t="n"/>
      <c r="Z911" s="195" t="n"/>
    </row>
    <row r="912" ht="12.75" customHeight="1" s="324">
      <c r="A912" s="195" t="n"/>
      <c r="B912" s="195" t="n"/>
      <c r="C912" s="195" t="n"/>
      <c r="D912" s="195" t="n"/>
      <c r="E912" s="195" t="n"/>
      <c r="F912" s="195" t="n"/>
      <c r="G912" s="195" t="n"/>
      <c r="H912" s="195" t="n"/>
      <c r="I912" s="195" t="n"/>
      <c r="J912" s="195" t="n"/>
      <c r="K912" s="195" t="n"/>
      <c r="L912" s="195" t="n"/>
      <c r="M912" s="195" t="n"/>
      <c r="N912" s="195" t="n"/>
      <c r="O912" s="195" t="n"/>
      <c r="P912" s="195" t="n"/>
      <c r="Q912" s="195" t="n"/>
      <c r="R912" s="195" t="n"/>
      <c r="S912" s="195" t="n"/>
      <c r="T912" s="195" t="n"/>
      <c r="U912" s="195" t="n"/>
      <c r="V912" s="195" t="n"/>
      <c r="W912" s="195" t="n"/>
      <c r="X912" s="195" t="n"/>
      <c r="Y912" s="195" t="n"/>
      <c r="Z912" s="195" t="n"/>
    </row>
    <row r="913" ht="12.75" customHeight="1" s="324">
      <c r="A913" s="195" t="n"/>
      <c r="B913" s="195" t="n"/>
      <c r="C913" s="195" t="n"/>
      <c r="D913" s="195" t="n"/>
      <c r="E913" s="195" t="n"/>
      <c r="F913" s="195" t="n"/>
      <c r="G913" s="195" t="n"/>
      <c r="H913" s="195" t="n"/>
      <c r="I913" s="195" t="n"/>
      <c r="J913" s="195" t="n"/>
      <c r="K913" s="195" t="n"/>
      <c r="L913" s="195" t="n"/>
      <c r="M913" s="195" t="n"/>
      <c r="N913" s="195" t="n"/>
      <c r="O913" s="195" t="n"/>
      <c r="P913" s="195" t="n"/>
      <c r="Q913" s="195" t="n"/>
      <c r="R913" s="195" t="n"/>
      <c r="S913" s="195" t="n"/>
      <c r="T913" s="195" t="n"/>
      <c r="U913" s="195" t="n"/>
      <c r="V913" s="195" t="n"/>
      <c r="W913" s="195" t="n"/>
      <c r="X913" s="195" t="n"/>
      <c r="Y913" s="195" t="n"/>
      <c r="Z913" s="195" t="n"/>
    </row>
    <row r="914" ht="12.75" customHeight="1" s="324">
      <c r="A914" s="195" t="n"/>
      <c r="B914" s="195" t="n"/>
      <c r="C914" s="195" t="n"/>
      <c r="D914" s="195" t="n"/>
      <c r="E914" s="195" t="n"/>
      <c r="F914" s="195" t="n"/>
      <c r="G914" s="195" t="n"/>
      <c r="H914" s="195" t="n"/>
      <c r="I914" s="195" t="n"/>
      <c r="J914" s="195" t="n"/>
      <c r="K914" s="195" t="n"/>
      <c r="L914" s="195" t="n"/>
      <c r="M914" s="195" t="n"/>
      <c r="N914" s="195" t="n"/>
      <c r="O914" s="195" t="n"/>
      <c r="P914" s="195" t="n"/>
      <c r="Q914" s="195" t="n"/>
      <c r="R914" s="195" t="n"/>
      <c r="S914" s="195" t="n"/>
      <c r="T914" s="195" t="n"/>
      <c r="U914" s="195" t="n"/>
      <c r="V914" s="195" t="n"/>
      <c r="W914" s="195" t="n"/>
      <c r="X914" s="195" t="n"/>
      <c r="Y914" s="195" t="n"/>
      <c r="Z914" s="195" t="n"/>
    </row>
    <row r="915" ht="12.75" customHeight="1" s="324">
      <c r="A915" s="195" t="n"/>
      <c r="B915" s="195" t="n"/>
      <c r="C915" s="195" t="n"/>
      <c r="D915" s="195" t="n"/>
      <c r="E915" s="195" t="n"/>
      <c r="F915" s="195" t="n"/>
      <c r="G915" s="195" t="n"/>
      <c r="H915" s="195" t="n"/>
      <c r="I915" s="195" t="n"/>
      <c r="J915" s="195" t="n"/>
      <c r="K915" s="195" t="n"/>
      <c r="L915" s="195" t="n"/>
      <c r="M915" s="195" t="n"/>
      <c r="N915" s="195" t="n"/>
      <c r="O915" s="195" t="n"/>
      <c r="P915" s="195" t="n"/>
      <c r="Q915" s="195" t="n"/>
      <c r="R915" s="195" t="n"/>
      <c r="S915" s="195" t="n"/>
      <c r="T915" s="195" t="n"/>
      <c r="U915" s="195" t="n"/>
      <c r="V915" s="195" t="n"/>
      <c r="W915" s="195" t="n"/>
      <c r="X915" s="195" t="n"/>
      <c r="Y915" s="195" t="n"/>
      <c r="Z915" s="195" t="n"/>
    </row>
    <row r="916" ht="12.75" customHeight="1" s="324">
      <c r="A916" s="195" t="n"/>
      <c r="B916" s="195" t="n"/>
      <c r="C916" s="195" t="n"/>
      <c r="D916" s="195" t="n"/>
      <c r="E916" s="195" t="n"/>
      <c r="F916" s="195" t="n"/>
      <c r="G916" s="195" t="n"/>
      <c r="H916" s="195" t="n"/>
      <c r="I916" s="195" t="n"/>
      <c r="J916" s="195" t="n"/>
      <c r="K916" s="195" t="n"/>
      <c r="L916" s="195" t="n"/>
      <c r="M916" s="195" t="n"/>
      <c r="N916" s="195" t="n"/>
      <c r="O916" s="195" t="n"/>
      <c r="P916" s="195" t="n"/>
      <c r="Q916" s="195" t="n"/>
      <c r="R916" s="195" t="n"/>
      <c r="S916" s="195" t="n"/>
      <c r="T916" s="195" t="n"/>
      <c r="U916" s="195" t="n"/>
      <c r="V916" s="195" t="n"/>
      <c r="W916" s="195" t="n"/>
      <c r="X916" s="195" t="n"/>
      <c r="Y916" s="195" t="n"/>
      <c r="Z916" s="195" t="n"/>
    </row>
    <row r="917" ht="12.75" customHeight="1" s="324">
      <c r="A917" s="195" t="n"/>
      <c r="B917" s="195" t="n"/>
      <c r="C917" s="195" t="n"/>
      <c r="D917" s="195" t="n"/>
      <c r="E917" s="195" t="n"/>
      <c r="F917" s="195" t="n"/>
      <c r="G917" s="195" t="n"/>
      <c r="H917" s="195" t="n"/>
      <c r="I917" s="195" t="n"/>
      <c r="J917" s="195" t="n"/>
      <c r="K917" s="195" t="n"/>
      <c r="L917" s="195" t="n"/>
      <c r="M917" s="195" t="n"/>
      <c r="N917" s="195" t="n"/>
      <c r="O917" s="195" t="n"/>
      <c r="P917" s="195" t="n"/>
      <c r="Q917" s="195" t="n"/>
      <c r="R917" s="195" t="n"/>
      <c r="S917" s="195" t="n"/>
      <c r="T917" s="195" t="n"/>
      <c r="U917" s="195" t="n"/>
      <c r="V917" s="195" t="n"/>
      <c r="W917" s="195" t="n"/>
      <c r="X917" s="195" t="n"/>
      <c r="Y917" s="195" t="n"/>
      <c r="Z917" s="195" t="n"/>
    </row>
    <row r="918" ht="12.75" customHeight="1" s="324">
      <c r="A918" s="195" t="n"/>
      <c r="B918" s="195" t="n"/>
      <c r="C918" s="195" t="n"/>
      <c r="D918" s="195" t="n"/>
      <c r="E918" s="195" t="n"/>
      <c r="F918" s="195" t="n"/>
      <c r="G918" s="195" t="n"/>
      <c r="H918" s="195" t="n"/>
      <c r="I918" s="195" t="n"/>
      <c r="J918" s="195" t="n"/>
      <c r="K918" s="195" t="n"/>
      <c r="L918" s="195" t="n"/>
      <c r="M918" s="195" t="n"/>
      <c r="N918" s="195" t="n"/>
      <c r="O918" s="195" t="n"/>
      <c r="P918" s="195" t="n"/>
      <c r="Q918" s="195" t="n"/>
      <c r="R918" s="195" t="n"/>
      <c r="S918" s="195" t="n"/>
      <c r="T918" s="195" t="n"/>
      <c r="U918" s="195" t="n"/>
      <c r="V918" s="195" t="n"/>
      <c r="W918" s="195" t="n"/>
      <c r="X918" s="195" t="n"/>
      <c r="Y918" s="195" t="n"/>
      <c r="Z918" s="195" t="n"/>
    </row>
    <row r="919" ht="12.75" customHeight="1" s="324">
      <c r="A919" s="195" t="n"/>
      <c r="B919" s="195" t="n"/>
      <c r="C919" s="195" t="n"/>
      <c r="D919" s="195" t="n"/>
      <c r="E919" s="195" t="n"/>
      <c r="F919" s="195" t="n"/>
      <c r="G919" s="195" t="n"/>
      <c r="H919" s="195" t="n"/>
      <c r="I919" s="195" t="n"/>
      <c r="J919" s="195" t="n"/>
      <c r="K919" s="195" t="n"/>
      <c r="L919" s="195" t="n"/>
      <c r="M919" s="195" t="n"/>
      <c r="N919" s="195" t="n"/>
      <c r="O919" s="195" t="n"/>
      <c r="P919" s="195" t="n"/>
      <c r="Q919" s="195" t="n"/>
      <c r="R919" s="195" t="n"/>
      <c r="S919" s="195" t="n"/>
      <c r="T919" s="195" t="n"/>
      <c r="U919" s="195" t="n"/>
      <c r="V919" s="195" t="n"/>
      <c r="W919" s="195" t="n"/>
      <c r="X919" s="195" t="n"/>
      <c r="Y919" s="195" t="n"/>
      <c r="Z919" s="195" t="n"/>
    </row>
    <row r="920" ht="12.75" customHeight="1" s="324">
      <c r="A920" s="195" t="n"/>
      <c r="B920" s="195" t="n"/>
      <c r="C920" s="195" t="n"/>
      <c r="D920" s="195" t="n"/>
      <c r="E920" s="195" t="n"/>
      <c r="F920" s="195" t="n"/>
      <c r="G920" s="195" t="n"/>
      <c r="H920" s="195" t="n"/>
      <c r="I920" s="195" t="n"/>
      <c r="J920" s="195" t="n"/>
      <c r="K920" s="195" t="n"/>
      <c r="L920" s="195" t="n"/>
      <c r="M920" s="195" t="n"/>
      <c r="N920" s="195" t="n"/>
      <c r="O920" s="195" t="n"/>
      <c r="P920" s="195" t="n"/>
      <c r="Q920" s="195" t="n"/>
      <c r="R920" s="195" t="n"/>
      <c r="S920" s="195" t="n"/>
      <c r="T920" s="195" t="n"/>
      <c r="U920" s="195" t="n"/>
      <c r="V920" s="195" t="n"/>
      <c r="W920" s="195" t="n"/>
      <c r="X920" s="195" t="n"/>
      <c r="Y920" s="195" t="n"/>
      <c r="Z920" s="195" t="n"/>
    </row>
    <row r="921" ht="12.75" customHeight="1" s="324">
      <c r="A921" s="195" t="n"/>
      <c r="B921" s="195" t="n"/>
      <c r="C921" s="195" t="n"/>
      <c r="D921" s="195" t="n"/>
      <c r="E921" s="195" t="n"/>
      <c r="F921" s="195" t="n"/>
      <c r="G921" s="195" t="n"/>
      <c r="H921" s="195" t="n"/>
      <c r="I921" s="195" t="n"/>
      <c r="J921" s="195" t="n"/>
      <c r="K921" s="195" t="n"/>
      <c r="L921" s="195" t="n"/>
      <c r="M921" s="195" t="n"/>
      <c r="N921" s="195" t="n"/>
      <c r="O921" s="195" t="n"/>
      <c r="P921" s="195" t="n"/>
      <c r="Q921" s="195" t="n"/>
      <c r="R921" s="195" t="n"/>
      <c r="S921" s="195" t="n"/>
      <c r="T921" s="195" t="n"/>
      <c r="U921" s="195" t="n"/>
      <c r="V921" s="195" t="n"/>
      <c r="W921" s="195" t="n"/>
      <c r="X921" s="195" t="n"/>
      <c r="Y921" s="195" t="n"/>
      <c r="Z921" s="195" t="n"/>
    </row>
    <row r="922" ht="12.75" customHeight="1" s="324">
      <c r="A922" s="195" t="n"/>
      <c r="B922" s="195" t="n"/>
      <c r="C922" s="195" t="n"/>
      <c r="D922" s="195" t="n"/>
      <c r="E922" s="195" t="n"/>
      <c r="F922" s="195" t="n"/>
      <c r="G922" s="195" t="n"/>
      <c r="H922" s="195" t="n"/>
      <c r="I922" s="195" t="n"/>
      <c r="J922" s="195" t="n"/>
      <c r="K922" s="195" t="n"/>
      <c r="L922" s="195" t="n"/>
      <c r="M922" s="195" t="n"/>
      <c r="N922" s="195" t="n"/>
      <c r="O922" s="195" t="n"/>
      <c r="P922" s="195" t="n"/>
      <c r="Q922" s="195" t="n"/>
      <c r="R922" s="195" t="n"/>
      <c r="S922" s="195" t="n"/>
      <c r="T922" s="195" t="n"/>
      <c r="U922" s="195" t="n"/>
      <c r="V922" s="195" t="n"/>
      <c r="W922" s="195" t="n"/>
      <c r="X922" s="195" t="n"/>
      <c r="Y922" s="195" t="n"/>
      <c r="Z922" s="195" t="n"/>
    </row>
    <row r="923" ht="12.75" customHeight="1" s="324">
      <c r="A923" s="195" t="n"/>
      <c r="B923" s="195" t="n"/>
      <c r="C923" s="195" t="n"/>
      <c r="D923" s="195" t="n"/>
      <c r="E923" s="195" t="n"/>
      <c r="F923" s="195" t="n"/>
      <c r="G923" s="195" t="n"/>
      <c r="H923" s="195" t="n"/>
      <c r="I923" s="195" t="n"/>
      <c r="J923" s="195" t="n"/>
      <c r="K923" s="195" t="n"/>
      <c r="L923" s="195" t="n"/>
      <c r="M923" s="195" t="n"/>
      <c r="N923" s="195" t="n"/>
      <c r="O923" s="195" t="n"/>
      <c r="P923" s="195" t="n"/>
      <c r="Q923" s="195" t="n"/>
      <c r="R923" s="195" t="n"/>
      <c r="S923" s="195" t="n"/>
      <c r="T923" s="195" t="n"/>
      <c r="U923" s="195" t="n"/>
      <c r="V923" s="195" t="n"/>
      <c r="W923" s="195" t="n"/>
      <c r="X923" s="195" t="n"/>
      <c r="Y923" s="195" t="n"/>
      <c r="Z923" s="195" t="n"/>
    </row>
    <row r="924" ht="12.75" customHeight="1" s="324">
      <c r="A924" s="195" t="n"/>
      <c r="B924" s="195" t="n"/>
      <c r="C924" s="195" t="n"/>
      <c r="D924" s="195" t="n"/>
      <c r="E924" s="195" t="n"/>
      <c r="F924" s="195" t="n"/>
      <c r="G924" s="195" t="n"/>
      <c r="H924" s="195" t="n"/>
      <c r="I924" s="195" t="n"/>
      <c r="J924" s="195" t="n"/>
      <c r="K924" s="195" t="n"/>
      <c r="L924" s="195" t="n"/>
      <c r="M924" s="195" t="n"/>
      <c r="N924" s="195" t="n"/>
      <c r="O924" s="195" t="n"/>
      <c r="P924" s="195" t="n"/>
      <c r="Q924" s="195" t="n"/>
      <c r="R924" s="195" t="n"/>
      <c r="S924" s="195" t="n"/>
      <c r="T924" s="195" t="n"/>
      <c r="U924" s="195" t="n"/>
      <c r="V924" s="195" t="n"/>
      <c r="W924" s="195" t="n"/>
      <c r="X924" s="195" t="n"/>
      <c r="Y924" s="195" t="n"/>
      <c r="Z924" s="195" t="n"/>
    </row>
    <row r="925" ht="12.75" customHeight="1" s="324">
      <c r="A925" s="195" t="n"/>
      <c r="B925" s="195" t="n"/>
      <c r="C925" s="195" t="n"/>
      <c r="D925" s="195" t="n"/>
      <c r="E925" s="195" t="n"/>
      <c r="F925" s="195" t="n"/>
      <c r="G925" s="195" t="n"/>
      <c r="H925" s="195" t="n"/>
      <c r="I925" s="195" t="n"/>
      <c r="J925" s="195" t="n"/>
      <c r="K925" s="195" t="n"/>
      <c r="L925" s="195" t="n"/>
      <c r="M925" s="195" t="n"/>
      <c r="N925" s="195" t="n"/>
      <c r="O925" s="195" t="n"/>
      <c r="P925" s="195" t="n"/>
      <c r="Q925" s="195" t="n"/>
      <c r="R925" s="195" t="n"/>
      <c r="S925" s="195" t="n"/>
      <c r="T925" s="195" t="n"/>
      <c r="U925" s="195" t="n"/>
      <c r="V925" s="195" t="n"/>
      <c r="W925" s="195" t="n"/>
      <c r="X925" s="195" t="n"/>
      <c r="Y925" s="195" t="n"/>
      <c r="Z925" s="195" t="n"/>
    </row>
    <row r="926" ht="12.75" customHeight="1" s="324">
      <c r="A926" s="195" t="n"/>
      <c r="B926" s="195" t="n"/>
      <c r="C926" s="195" t="n"/>
      <c r="D926" s="195" t="n"/>
      <c r="E926" s="195" t="n"/>
      <c r="F926" s="195" t="n"/>
      <c r="G926" s="195" t="n"/>
      <c r="H926" s="195" t="n"/>
      <c r="I926" s="195" t="n"/>
      <c r="J926" s="195" t="n"/>
      <c r="K926" s="195" t="n"/>
      <c r="L926" s="195" t="n"/>
      <c r="M926" s="195" t="n"/>
      <c r="N926" s="195" t="n"/>
      <c r="O926" s="195" t="n"/>
      <c r="P926" s="195" t="n"/>
      <c r="Q926" s="195" t="n"/>
      <c r="R926" s="195" t="n"/>
      <c r="S926" s="195" t="n"/>
      <c r="T926" s="195" t="n"/>
      <c r="U926" s="195" t="n"/>
      <c r="V926" s="195" t="n"/>
      <c r="W926" s="195" t="n"/>
      <c r="X926" s="195" t="n"/>
      <c r="Y926" s="195" t="n"/>
      <c r="Z926" s="195" t="n"/>
    </row>
    <row r="927" ht="12.75" customHeight="1" s="324">
      <c r="A927" s="195" t="n"/>
      <c r="B927" s="195" t="n"/>
      <c r="C927" s="195" t="n"/>
      <c r="D927" s="195" t="n"/>
      <c r="E927" s="195" t="n"/>
      <c r="F927" s="195" t="n"/>
      <c r="G927" s="195" t="n"/>
      <c r="H927" s="195" t="n"/>
      <c r="I927" s="195" t="n"/>
      <c r="J927" s="195" t="n"/>
      <c r="K927" s="195" t="n"/>
      <c r="L927" s="195" t="n"/>
      <c r="M927" s="195" t="n"/>
      <c r="N927" s="195" t="n"/>
      <c r="O927" s="195" t="n"/>
      <c r="P927" s="195" t="n"/>
      <c r="Q927" s="195" t="n"/>
      <c r="R927" s="195" t="n"/>
      <c r="S927" s="195" t="n"/>
      <c r="T927" s="195" t="n"/>
      <c r="U927" s="195" t="n"/>
      <c r="V927" s="195" t="n"/>
      <c r="W927" s="195" t="n"/>
      <c r="X927" s="195" t="n"/>
      <c r="Y927" s="195" t="n"/>
      <c r="Z927" s="195" t="n"/>
    </row>
    <row r="928" ht="12.75" customHeight="1" s="324">
      <c r="A928" s="195" t="n"/>
      <c r="B928" s="195" t="n"/>
      <c r="C928" s="195" t="n"/>
      <c r="D928" s="195" t="n"/>
      <c r="E928" s="195" t="n"/>
      <c r="F928" s="195" t="n"/>
      <c r="G928" s="195" t="n"/>
      <c r="H928" s="195" t="n"/>
      <c r="I928" s="195" t="n"/>
      <c r="J928" s="195" t="n"/>
      <c r="K928" s="195" t="n"/>
      <c r="L928" s="195" t="n"/>
      <c r="M928" s="195" t="n"/>
      <c r="N928" s="195" t="n"/>
      <c r="O928" s="195" t="n"/>
      <c r="P928" s="195" t="n"/>
      <c r="Q928" s="195" t="n"/>
      <c r="R928" s="195" t="n"/>
      <c r="S928" s="195" t="n"/>
      <c r="T928" s="195" t="n"/>
      <c r="U928" s="195" t="n"/>
      <c r="V928" s="195" t="n"/>
      <c r="W928" s="195" t="n"/>
      <c r="X928" s="195" t="n"/>
      <c r="Y928" s="195" t="n"/>
      <c r="Z928" s="195" t="n"/>
    </row>
    <row r="929" ht="12.75" customHeight="1" s="324">
      <c r="A929" s="195" t="n"/>
      <c r="B929" s="195" t="n"/>
      <c r="C929" s="195" t="n"/>
      <c r="D929" s="195" t="n"/>
      <c r="E929" s="195" t="n"/>
      <c r="F929" s="195" t="n"/>
      <c r="G929" s="195" t="n"/>
      <c r="H929" s="195" t="n"/>
      <c r="I929" s="195" t="n"/>
      <c r="J929" s="195" t="n"/>
      <c r="K929" s="195" t="n"/>
      <c r="L929" s="195" t="n"/>
      <c r="M929" s="195" t="n"/>
      <c r="N929" s="195" t="n"/>
      <c r="O929" s="195" t="n"/>
      <c r="P929" s="195" t="n"/>
      <c r="Q929" s="195" t="n"/>
      <c r="R929" s="195" t="n"/>
      <c r="S929" s="195" t="n"/>
      <c r="T929" s="195" t="n"/>
      <c r="U929" s="195" t="n"/>
      <c r="V929" s="195" t="n"/>
      <c r="W929" s="195" t="n"/>
      <c r="X929" s="195" t="n"/>
      <c r="Y929" s="195" t="n"/>
      <c r="Z929" s="195" t="n"/>
    </row>
    <row r="930" ht="12.75" customHeight="1" s="324">
      <c r="A930" s="195" t="n"/>
      <c r="B930" s="195" t="n"/>
      <c r="C930" s="195" t="n"/>
      <c r="D930" s="195" t="n"/>
      <c r="E930" s="195" t="n"/>
      <c r="F930" s="195" t="n"/>
      <c r="G930" s="195" t="n"/>
      <c r="H930" s="195" t="n"/>
      <c r="I930" s="195" t="n"/>
      <c r="J930" s="195" t="n"/>
      <c r="K930" s="195" t="n"/>
      <c r="L930" s="195" t="n"/>
      <c r="M930" s="195" t="n"/>
      <c r="N930" s="195" t="n"/>
      <c r="O930" s="195" t="n"/>
      <c r="P930" s="195" t="n"/>
      <c r="Q930" s="195" t="n"/>
      <c r="R930" s="195" t="n"/>
      <c r="S930" s="195" t="n"/>
      <c r="T930" s="195" t="n"/>
      <c r="U930" s="195" t="n"/>
      <c r="V930" s="195" t="n"/>
      <c r="W930" s="195" t="n"/>
      <c r="X930" s="195" t="n"/>
      <c r="Y930" s="195" t="n"/>
      <c r="Z930" s="195" t="n"/>
    </row>
    <row r="931" ht="12.75" customHeight="1" s="324">
      <c r="A931" s="195" t="n"/>
      <c r="B931" s="195" t="n"/>
      <c r="C931" s="195" t="n"/>
      <c r="D931" s="195" t="n"/>
      <c r="E931" s="195" t="n"/>
      <c r="F931" s="195" t="n"/>
      <c r="G931" s="195" t="n"/>
      <c r="H931" s="195" t="n"/>
      <c r="I931" s="195" t="n"/>
      <c r="J931" s="195" t="n"/>
      <c r="K931" s="195" t="n"/>
      <c r="L931" s="195" t="n"/>
      <c r="M931" s="195" t="n"/>
      <c r="N931" s="195" t="n"/>
      <c r="O931" s="195" t="n"/>
      <c r="P931" s="195" t="n"/>
      <c r="Q931" s="195" t="n"/>
      <c r="R931" s="195" t="n"/>
      <c r="S931" s="195" t="n"/>
      <c r="T931" s="195" t="n"/>
      <c r="U931" s="195" t="n"/>
      <c r="V931" s="195" t="n"/>
      <c r="W931" s="195" t="n"/>
      <c r="X931" s="195" t="n"/>
      <c r="Y931" s="195" t="n"/>
      <c r="Z931" s="195" t="n"/>
    </row>
    <row r="932" ht="12.75" customHeight="1" s="324">
      <c r="A932" s="195" t="n"/>
      <c r="B932" s="195" t="n"/>
      <c r="C932" s="195" t="n"/>
      <c r="D932" s="195" t="n"/>
      <c r="E932" s="195" t="n"/>
      <c r="F932" s="195" t="n"/>
      <c r="G932" s="195" t="n"/>
      <c r="H932" s="195" t="n"/>
      <c r="I932" s="195" t="n"/>
      <c r="J932" s="195" t="n"/>
      <c r="K932" s="195" t="n"/>
      <c r="L932" s="195" t="n"/>
      <c r="M932" s="195" t="n"/>
      <c r="N932" s="195" t="n"/>
      <c r="O932" s="195" t="n"/>
      <c r="P932" s="195" t="n"/>
      <c r="Q932" s="195" t="n"/>
      <c r="R932" s="195" t="n"/>
      <c r="S932" s="195" t="n"/>
      <c r="T932" s="195" t="n"/>
      <c r="U932" s="195" t="n"/>
      <c r="V932" s="195" t="n"/>
      <c r="W932" s="195" t="n"/>
      <c r="X932" s="195" t="n"/>
      <c r="Y932" s="195" t="n"/>
      <c r="Z932" s="195" t="n"/>
    </row>
    <row r="933" ht="12.75" customHeight="1" s="324">
      <c r="A933" s="195" t="n"/>
      <c r="B933" s="195" t="n"/>
      <c r="C933" s="195" t="n"/>
      <c r="D933" s="195" t="n"/>
      <c r="E933" s="195" t="n"/>
      <c r="F933" s="195" t="n"/>
      <c r="G933" s="195" t="n"/>
      <c r="H933" s="195" t="n"/>
      <c r="I933" s="195" t="n"/>
      <c r="J933" s="195" t="n"/>
      <c r="K933" s="195" t="n"/>
      <c r="L933" s="195" t="n"/>
      <c r="M933" s="195" t="n"/>
      <c r="N933" s="195" t="n"/>
      <c r="O933" s="195" t="n"/>
      <c r="P933" s="195" t="n"/>
      <c r="Q933" s="195" t="n"/>
      <c r="R933" s="195" t="n"/>
      <c r="S933" s="195" t="n"/>
      <c r="T933" s="195" t="n"/>
      <c r="U933" s="195" t="n"/>
      <c r="V933" s="195" t="n"/>
      <c r="W933" s="195" t="n"/>
      <c r="X933" s="195" t="n"/>
      <c r="Y933" s="195" t="n"/>
      <c r="Z933" s="195" t="n"/>
    </row>
    <row r="934" ht="12.75" customHeight="1" s="324">
      <c r="A934" s="195" t="n"/>
      <c r="B934" s="195" t="n"/>
      <c r="C934" s="195" t="n"/>
      <c r="D934" s="195" t="n"/>
      <c r="E934" s="195" t="n"/>
      <c r="F934" s="195" t="n"/>
      <c r="G934" s="195" t="n"/>
      <c r="H934" s="195" t="n"/>
      <c r="I934" s="195" t="n"/>
      <c r="J934" s="195" t="n"/>
      <c r="K934" s="195" t="n"/>
      <c r="L934" s="195" t="n"/>
      <c r="M934" s="195" t="n"/>
      <c r="N934" s="195" t="n"/>
      <c r="O934" s="195" t="n"/>
      <c r="P934" s="195" t="n"/>
      <c r="Q934" s="195" t="n"/>
      <c r="R934" s="195" t="n"/>
      <c r="S934" s="195" t="n"/>
      <c r="T934" s="195" t="n"/>
      <c r="U934" s="195" t="n"/>
      <c r="V934" s="195" t="n"/>
      <c r="W934" s="195" t="n"/>
      <c r="X934" s="195" t="n"/>
      <c r="Y934" s="195" t="n"/>
      <c r="Z934" s="195" t="n"/>
    </row>
    <row r="935" ht="12.75" customHeight="1" s="324">
      <c r="A935" s="195" t="n"/>
      <c r="B935" s="195" t="n"/>
      <c r="C935" s="195" t="n"/>
      <c r="D935" s="195" t="n"/>
      <c r="E935" s="195" t="n"/>
      <c r="F935" s="195" t="n"/>
      <c r="G935" s="195" t="n"/>
      <c r="H935" s="195" t="n"/>
      <c r="I935" s="195" t="n"/>
      <c r="J935" s="195" t="n"/>
      <c r="K935" s="195" t="n"/>
      <c r="L935" s="195" t="n"/>
      <c r="M935" s="195" t="n"/>
      <c r="N935" s="195" t="n"/>
      <c r="O935" s="195" t="n"/>
      <c r="P935" s="195" t="n"/>
      <c r="Q935" s="195" t="n"/>
      <c r="R935" s="195" t="n"/>
      <c r="S935" s="195" t="n"/>
      <c r="T935" s="195" t="n"/>
      <c r="U935" s="195" t="n"/>
      <c r="V935" s="195" t="n"/>
      <c r="W935" s="195" t="n"/>
      <c r="X935" s="195" t="n"/>
      <c r="Y935" s="195" t="n"/>
      <c r="Z935" s="195" t="n"/>
    </row>
    <row r="936" ht="12.75" customHeight="1" s="324">
      <c r="A936" s="195" t="n"/>
      <c r="B936" s="195" t="n"/>
      <c r="C936" s="195" t="n"/>
      <c r="D936" s="195" t="n"/>
      <c r="E936" s="195" t="n"/>
      <c r="F936" s="195" t="n"/>
      <c r="G936" s="195" t="n"/>
      <c r="H936" s="195" t="n"/>
      <c r="I936" s="195" t="n"/>
      <c r="J936" s="195" t="n"/>
      <c r="K936" s="195" t="n"/>
      <c r="L936" s="195" t="n"/>
      <c r="M936" s="195" t="n"/>
      <c r="N936" s="195" t="n"/>
      <c r="O936" s="195" t="n"/>
      <c r="P936" s="195" t="n"/>
      <c r="Q936" s="195" t="n"/>
      <c r="R936" s="195" t="n"/>
      <c r="S936" s="195" t="n"/>
      <c r="T936" s="195" t="n"/>
      <c r="U936" s="195" t="n"/>
      <c r="V936" s="195" t="n"/>
      <c r="W936" s="195" t="n"/>
      <c r="X936" s="195" t="n"/>
      <c r="Y936" s="195" t="n"/>
      <c r="Z936" s="195" t="n"/>
    </row>
    <row r="937" ht="12.75" customHeight="1" s="324">
      <c r="A937" s="195" t="n"/>
      <c r="B937" s="195" t="n"/>
      <c r="C937" s="195" t="n"/>
      <c r="D937" s="195" t="n"/>
      <c r="E937" s="195" t="n"/>
      <c r="F937" s="195" t="n"/>
      <c r="G937" s="195" t="n"/>
      <c r="H937" s="195" t="n"/>
      <c r="I937" s="195" t="n"/>
      <c r="J937" s="195" t="n"/>
      <c r="K937" s="195" t="n"/>
      <c r="L937" s="195" t="n"/>
      <c r="M937" s="195" t="n"/>
      <c r="N937" s="195" t="n"/>
      <c r="O937" s="195" t="n"/>
      <c r="P937" s="195" t="n"/>
      <c r="Q937" s="195" t="n"/>
      <c r="R937" s="195" t="n"/>
      <c r="S937" s="195" t="n"/>
      <c r="T937" s="195" t="n"/>
      <c r="U937" s="195" t="n"/>
      <c r="V937" s="195" t="n"/>
      <c r="W937" s="195" t="n"/>
      <c r="X937" s="195" t="n"/>
      <c r="Y937" s="195" t="n"/>
      <c r="Z937" s="195" t="n"/>
    </row>
    <row r="938" ht="12.75" customHeight="1" s="324">
      <c r="A938" s="195" t="n"/>
      <c r="B938" s="195" t="n"/>
      <c r="C938" s="195" t="n"/>
      <c r="D938" s="195" t="n"/>
      <c r="E938" s="195" t="n"/>
      <c r="F938" s="195" t="n"/>
      <c r="G938" s="195" t="n"/>
      <c r="H938" s="195" t="n"/>
      <c r="I938" s="195" t="n"/>
      <c r="J938" s="195" t="n"/>
      <c r="K938" s="195" t="n"/>
      <c r="L938" s="195" t="n"/>
      <c r="M938" s="195" t="n"/>
      <c r="N938" s="195" t="n"/>
      <c r="O938" s="195" t="n"/>
      <c r="P938" s="195" t="n"/>
      <c r="Q938" s="195" t="n"/>
      <c r="R938" s="195" t="n"/>
      <c r="S938" s="195" t="n"/>
      <c r="T938" s="195" t="n"/>
      <c r="U938" s="195" t="n"/>
      <c r="V938" s="195" t="n"/>
      <c r="W938" s="195" t="n"/>
      <c r="X938" s="195" t="n"/>
      <c r="Y938" s="195" t="n"/>
      <c r="Z938" s="195" t="n"/>
    </row>
    <row r="939" ht="12.75" customHeight="1" s="324">
      <c r="A939" s="195" t="n"/>
      <c r="B939" s="195" t="n"/>
      <c r="C939" s="195" t="n"/>
      <c r="D939" s="195" t="n"/>
      <c r="E939" s="195" t="n"/>
      <c r="F939" s="195" t="n"/>
      <c r="G939" s="195" t="n"/>
      <c r="H939" s="195" t="n"/>
      <c r="I939" s="195" t="n"/>
      <c r="J939" s="195" t="n"/>
      <c r="K939" s="195" t="n"/>
      <c r="L939" s="195" t="n"/>
      <c r="M939" s="195" t="n"/>
      <c r="N939" s="195" t="n"/>
      <c r="O939" s="195" t="n"/>
      <c r="P939" s="195" t="n"/>
      <c r="Q939" s="195" t="n"/>
      <c r="R939" s="195" t="n"/>
      <c r="S939" s="195" t="n"/>
      <c r="T939" s="195" t="n"/>
      <c r="U939" s="195" t="n"/>
      <c r="V939" s="195" t="n"/>
      <c r="W939" s="195" t="n"/>
      <c r="X939" s="195" t="n"/>
      <c r="Y939" s="195" t="n"/>
      <c r="Z939" s="195" t="n"/>
    </row>
    <row r="940" ht="12.75" customHeight="1" s="324">
      <c r="A940" s="195" t="n"/>
      <c r="B940" s="195" t="n"/>
      <c r="C940" s="195" t="n"/>
      <c r="D940" s="195" t="n"/>
      <c r="E940" s="195" t="n"/>
      <c r="F940" s="195" t="n"/>
      <c r="G940" s="195" t="n"/>
      <c r="H940" s="195" t="n"/>
      <c r="I940" s="195" t="n"/>
      <c r="J940" s="195" t="n"/>
      <c r="K940" s="195" t="n"/>
      <c r="L940" s="195" t="n"/>
      <c r="M940" s="195" t="n"/>
      <c r="N940" s="195" t="n"/>
      <c r="O940" s="195" t="n"/>
      <c r="P940" s="195" t="n"/>
      <c r="Q940" s="195" t="n"/>
      <c r="R940" s="195" t="n"/>
      <c r="S940" s="195" t="n"/>
      <c r="T940" s="195" t="n"/>
      <c r="U940" s="195" t="n"/>
      <c r="V940" s="195" t="n"/>
      <c r="W940" s="195" t="n"/>
      <c r="X940" s="195" t="n"/>
      <c r="Y940" s="195" t="n"/>
      <c r="Z940" s="195" t="n"/>
    </row>
    <row r="941" ht="12.75" customHeight="1" s="324">
      <c r="A941" s="195" t="n"/>
      <c r="B941" s="195" t="n"/>
      <c r="C941" s="195" t="n"/>
      <c r="D941" s="195" t="n"/>
      <c r="E941" s="195" t="n"/>
      <c r="F941" s="195" t="n"/>
      <c r="G941" s="195" t="n"/>
      <c r="H941" s="195" t="n"/>
      <c r="I941" s="195" t="n"/>
      <c r="J941" s="195" t="n"/>
      <c r="K941" s="195" t="n"/>
      <c r="L941" s="195" t="n"/>
      <c r="M941" s="195" t="n"/>
      <c r="N941" s="195" t="n"/>
      <c r="O941" s="195" t="n"/>
      <c r="P941" s="195" t="n"/>
      <c r="Q941" s="195" t="n"/>
      <c r="R941" s="195" t="n"/>
      <c r="S941" s="195" t="n"/>
      <c r="T941" s="195" t="n"/>
      <c r="U941" s="195" t="n"/>
      <c r="V941" s="195" t="n"/>
      <c r="W941" s="195" t="n"/>
      <c r="X941" s="195" t="n"/>
      <c r="Y941" s="195" t="n"/>
      <c r="Z941" s="195" t="n"/>
    </row>
    <row r="942" ht="12.75" customHeight="1" s="324">
      <c r="A942" s="195" t="n"/>
      <c r="B942" s="195" t="n"/>
      <c r="C942" s="195" t="n"/>
      <c r="D942" s="195" t="n"/>
      <c r="E942" s="195" t="n"/>
      <c r="F942" s="195" t="n"/>
      <c r="G942" s="195" t="n"/>
      <c r="H942" s="195" t="n"/>
      <c r="I942" s="195" t="n"/>
      <c r="J942" s="195" t="n"/>
      <c r="K942" s="195" t="n"/>
      <c r="L942" s="195" t="n"/>
      <c r="M942" s="195" t="n"/>
      <c r="N942" s="195" t="n"/>
      <c r="O942" s="195" t="n"/>
      <c r="P942" s="195" t="n"/>
      <c r="Q942" s="195" t="n"/>
      <c r="R942" s="195" t="n"/>
      <c r="S942" s="195" t="n"/>
      <c r="T942" s="195" t="n"/>
      <c r="U942" s="195" t="n"/>
      <c r="V942" s="195" t="n"/>
      <c r="W942" s="195" t="n"/>
      <c r="X942" s="195" t="n"/>
      <c r="Y942" s="195" t="n"/>
      <c r="Z942" s="195" t="n"/>
    </row>
    <row r="943" ht="12.75" customHeight="1" s="324">
      <c r="A943" s="195" t="n"/>
      <c r="B943" s="195" t="n"/>
      <c r="C943" s="195" t="n"/>
      <c r="D943" s="195" t="n"/>
      <c r="E943" s="195" t="n"/>
      <c r="F943" s="195" t="n"/>
      <c r="G943" s="195" t="n"/>
      <c r="H943" s="195" t="n"/>
      <c r="I943" s="195" t="n"/>
      <c r="J943" s="195" t="n"/>
      <c r="K943" s="195" t="n"/>
      <c r="L943" s="195" t="n"/>
      <c r="M943" s="195" t="n"/>
      <c r="N943" s="195" t="n"/>
      <c r="O943" s="195" t="n"/>
      <c r="P943" s="195" t="n"/>
      <c r="Q943" s="195" t="n"/>
      <c r="R943" s="195" t="n"/>
      <c r="S943" s="195" t="n"/>
      <c r="T943" s="195" t="n"/>
      <c r="U943" s="195" t="n"/>
      <c r="V943" s="195" t="n"/>
      <c r="W943" s="195" t="n"/>
      <c r="X943" s="195" t="n"/>
      <c r="Y943" s="195" t="n"/>
      <c r="Z943" s="195" t="n"/>
    </row>
    <row r="944" ht="12.75" customHeight="1" s="324">
      <c r="A944" s="195" t="n"/>
      <c r="B944" s="195" t="n"/>
      <c r="C944" s="195" t="n"/>
      <c r="D944" s="195" t="n"/>
      <c r="E944" s="195" t="n"/>
      <c r="F944" s="195" t="n"/>
      <c r="G944" s="195" t="n"/>
      <c r="H944" s="195" t="n"/>
      <c r="I944" s="195" t="n"/>
      <c r="J944" s="195" t="n"/>
      <c r="K944" s="195" t="n"/>
      <c r="L944" s="195" t="n"/>
      <c r="M944" s="195" t="n"/>
      <c r="N944" s="195" t="n"/>
      <c r="O944" s="195" t="n"/>
      <c r="P944" s="195" t="n"/>
      <c r="Q944" s="195" t="n"/>
      <c r="R944" s="195" t="n"/>
      <c r="S944" s="195" t="n"/>
      <c r="T944" s="195" t="n"/>
      <c r="U944" s="195" t="n"/>
      <c r="V944" s="195" t="n"/>
      <c r="W944" s="195" t="n"/>
      <c r="X944" s="195" t="n"/>
      <c r="Y944" s="195" t="n"/>
      <c r="Z944" s="195" t="n"/>
    </row>
    <row r="945" ht="12.75" customHeight="1" s="324">
      <c r="A945" s="195" t="n"/>
      <c r="B945" s="195" t="n"/>
      <c r="C945" s="195" t="n"/>
      <c r="D945" s="195" t="n"/>
      <c r="E945" s="195" t="n"/>
      <c r="F945" s="195" t="n"/>
      <c r="G945" s="195" t="n"/>
      <c r="H945" s="195" t="n"/>
      <c r="I945" s="195" t="n"/>
      <c r="J945" s="195" t="n"/>
      <c r="K945" s="195" t="n"/>
      <c r="L945" s="195" t="n"/>
      <c r="M945" s="195" t="n"/>
      <c r="N945" s="195" t="n"/>
      <c r="O945" s="195" t="n"/>
      <c r="P945" s="195" t="n"/>
      <c r="Q945" s="195" t="n"/>
      <c r="R945" s="195" t="n"/>
      <c r="S945" s="195" t="n"/>
      <c r="T945" s="195" t="n"/>
      <c r="U945" s="195" t="n"/>
      <c r="V945" s="195" t="n"/>
      <c r="W945" s="195" t="n"/>
      <c r="X945" s="195" t="n"/>
      <c r="Y945" s="195" t="n"/>
      <c r="Z945" s="195" t="n"/>
    </row>
    <row r="946" ht="12.75" customHeight="1" s="324">
      <c r="A946" s="195" t="n"/>
      <c r="B946" s="195" t="n"/>
      <c r="C946" s="195" t="n"/>
      <c r="D946" s="195" t="n"/>
      <c r="E946" s="195" t="n"/>
      <c r="F946" s="195" t="n"/>
      <c r="G946" s="195" t="n"/>
      <c r="H946" s="195" t="n"/>
      <c r="I946" s="195" t="n"/>
      <c r="J946" s="195" t="n"/>
      <c r="K946" s="195" t="n"/>
      <c r="L946" s="195" t="n"/>
      <c r="M946" s="195" t="n"/>
      <c r="N946" s="195" t="n"/>
      <c r="O946" s="195" t="n"/>
      <c r="P946" s="195" t="n"/>
      <c r="Q946" s="195" t="n"/>
      <c r="R946" s="195" t="n"/>
      <c r="S946" s="195" t="n"/>
      <c r="T946" s="195" t="n"/>
      <c r="U946" s="195" t="n"/>
      <c r="V946" s="195" t="n"/>
      <c r="W946" s="195" t="n"/>
      <c r="X946" s="195" t="n"/>
      <c r="Y946" s="195" t="n"/>
      <c r="Z946" s="195" t="n"/>
    </row>
    <row r="947" ht="12.75" customHeight="1" s="324">
      <c r="A947" s="195" t="n"/>
      <c r="B947" s="195" t="n"/>
      <c r="C947" s="195" t="n"/>
      <c r="D947" s="195" t="n"/>
      <c r="E947" s="195" t="n"/>
      <c r="F947" s="195" t="n"/>
      <c r="G947" s="195" t="n"/>
      <c r="H947" s="195" t="n"/>
      <c r="I947" s="195" t="n"/>
      <c r="J947" s="195" t="n"/>
      <c r="K947" s="195" t="n"/>
      <c r="L947" s="195" t="n"/>
      <c r="M947" s="195" t="n"/>
      <c r="N947" s="195" t="n"/>
      <c r="O947" s="195" t="n"/>
      <c r="P947" s="195" t="n"/>
      <c r="Q947" s="195" t="n"/>
      <c r="R947" s="195" t="n"/>
      <c r="S947" s="195" t="n"/>
      <c r="T947" s="195" t="n"/>
      <c r="U947" s="195" t="n"/>
      <c r="V947" s="195" t="n"/>
      <c r="W947" s="195" t="n"/>
      <c r="X947" s="195" t="n"/>
      <c r="Y947" s="195" t="n"/>
      <c r="Z947" s="195" t="n"/>
    </row>
    <row r="948" ht="12.75" customHeight="1" s="324">
      <c r="A948" s="195" t="n"/>
      <c r="B948" s="195" t="n"/>
      <c r="C948" s="195" t="n"/>
      <c r="D948" s="195" t="n"/>
      <c r="E948" s="195" t="n"/>
      <c r="F948" s="195" t="n"/>
      <c r="G948" s="195" t="n"/>
      <c r="H948" s="195" t="n"/>
      <c r="I948" s="195" t="n"/>
      <c r="J948" s="195" t="n"/>
      <c r="K948" s="195" t="n"/>
      <c r="L948" s="195" t="n"/>
      <c r="M948" s="195" t="n"/>
      <c r="N948" s="195" t="n"/>
      <c r="O948" s="195" t="n"/>
      <c r="P948" s="195" t="n"/>
      <c r="Q948" s="195" t="n"/>
      <c r="R948" s="195" t="n"/>
      <c r="S948" s="195" t="n"/>
      <c r="T948" s="195" t="n"/>
      <c r="U948" s="195" t="n"/>
      <c r="V948" s="195" t="n"/>
      <c r="W948" s="195" t="n"/>
      <c r="X948" s="195" t="n"/>
      <c r="Y948" s="195" t="n"/>
      <c r="Z948" s="195" t="n"/>
    </row>
    <row r="949" ht="12.75" customHeight="1" s="324">
      <c r="A949" s="195" t="n"/>
      <c r="B949" s="195" t="n"/>
      <c r="C949" s="195" t="n"/>
      <c r="D949" s="195" t="n"/>
      <c r="E949" s="195" t="n"/>
      <c r="F949" s="195" t="n"/>
      <c r="G949" s="195" t="n"/>
      <c r="H949" s="195" t="n"/>
      <c r="I949" s="195" t="n"/>
      <c r="J949" s="195" t="n"/>
      <c r="K949" s="195" t="n"/>
      <c r="L949" s="195" t="n"/>
      <c r="M949" s="195" t="n"/>
      <c r="N949" s="195" t="n"/>
      <c r="O949" s="195" t="n"/>
      <c r="P949" s="195" t="n"/>
      <c r="Q949" s="195" t="n"/>
      <c r="R949" s="195" t="n"/>
      <c r="S949" s="195" t="n"/>
      <c r="T949" s="195" t="n"/>
      <c r="U949" s="195" t="n"/>
      <c r="V949" s="195" t="n"/>
      <c r="W949" s="195" t="n"/>
      <c r="X949" s="195" t="n"/>
      <c r="Y949" s="195" t="n"/>
      <c r="Z949" s="195" t="n"/>
    </row>
    <row r="950" ht="12.75" customHeight="1" s="324">
      <c r="A950" s="195" t="n"/>
      <c r="B950" s="195" t="n"/>
      <c r="C950" s="195" t="n"/>
      <c r="D950" s="195" t="n"/>
      <c r="E950" s="195" t="n"/>
      <c r="F950" s="195" t="n"/>
      <c r="G950" s="195" t="n"/>
      <c r="H950" s="195" t="n"/>
      <c r="I950" s="195" t="n"/>
      <c r="J950" s="195" t="n"/>
      <c r="K950" s="195" t="n"/>
      <c r="L950" s="195" t="n"/>
      <c r="M950" s="195" t="n"/>
      <c r="N950" s="195" t="n"/>
      <c r="O950" s="195" t="n"/>
      <c r="P950" s="195" t="n"/>
      <c r="Q950" s="195" t="n"/>
      <c r="R950" s="195" t="n"/>
      <c r="S950" s="195" t="n"/>
      <c r="T950" s="195" t="n"/>
      <c r="U950" s="195" t="n"/>
      <c r="V950" s="195" t="n"/>
      <c r="W950" s="195" t="n"/>
      <c r="X950" s="195" t="n"/>
      <c r="Y950" s="195" t="n"/>
      <c r="Z950" s="195" t="n"/>
    </row>
    <row r="951" ht="12.75" customHeight="1" s="324">
      <c r="A951" s="195" t="n"/>
      <c r="B951" s="195" t="n"/>
      <c r="C951" s="195" t="n"/>
      <c r="D951" s="195" t="n"/>
      <c r="E951" s="195" t="n"/>
      <c r="F951" s="195" t="n"/>
      <c r="G951" s="195" t="n"/>
      <c r="H951" s="195" t="n"/>
      <c r="I951" s="195" t="n"/>
      <c r="J951" s="195" t="n"/>
      <c r="K951" s="195" t="n"/>
      <c r="L951" s="195" t="n"/>
      <c r="M951" s="195" t="n"/>
      <c r="N951" s="195" t="n"/>
      <c r="O951" s="195" t="n"/>
      <c r="P951" s="195" t="n"/>
      <c r="Q951" s="195" t="n"/>
      <c r="R951" s="195" t="n"/>
      <c r="S951" s="195" t="n"/>
      <c r="T951" s="195" t="n"/>
      <c r="U951" s="195" t="n"/>
      <c r="V951" s="195" t="n"/>
      <c r="W951" s="195" t="n"/>
      <c r="X951" s="195" t="n"/>
      <c r="Y951" s="195" t="n"/>
      <c r="Z951" s="195" t="n"/>
    </row>
    <row r="952" ht="12.75" customHeight="1" s="324">
      <c r="A952" s="195" t="n"/>
      <c r="B952" s="195" t="n"/>
      <c r="C952" s="195" t="n"/>
      <c r="D952" s="195" t="n"/>
      <c r="E952" s="195" t="n"/>
      <c r="F952" s="195" t="n"/>
      <c r="G952" s="195" t="n"/>
      <c r="H952" s="195" t="n"/>
      <c r="I952" s="195" t="n"/>
      <c r="J952" s="195" t="n"/>
      <c r="K952" s="195" t="n"/>
      <c r="L952" s="195" t="n"/>
      <c r="M952" s="195" t="n"/>
      <c r="N952" s="195" t="n"/>
      <c r="O952" s="195" t="n"/>
      <c r="P952" s="195" t="n"/>
      <c r="Q952" s="195" t="n"/>
      <c r="R952" s="195" t="n"/>
      <c r="S952" s="195" t="n"/>
      <c r="T952" s="195" t="n"/>
      <c r="U952" s="195" t="n"/>
      <c r="V952" s="195" t="n"/>
      <c r="W952" s="195" t="n"/>
      <c r="X952" s="195" t="n"/>
      <c r="Y952" s="195" t="n"/>
      <c r="Z952" s="195" t="n"/>
    </row>
    <row r="953" ht="12.75" customHeight="1" s="324">
      <c r="A953" s="195" t="n"/>
      <c r="B953" s="195" t="n"/>
      <c r="C953" s="195" t="n"/>
      <c r="D953" s="195" t="n"/>
      <c r="E953" s="195" t="n"/>
      <c r="F953" s="195" t="n"/>
      <c r="G953" s="195" t="n"/>
      <c r="H953" s="195" t="n"/>
      <c r="I953" s="195" t="n"/>
      <c r="J953" s="195" t="n"/>
      <c r="K953" s="195" t="n"/>
      <c r="L953" s="195" t="n"/>
      <c r="M953" s="195" t="n"/>
      <c r="N953" s="195" t="n"/>
      <c r="O953" s="195" t="n"/>
      <c r="P953" s="195" t="n"/>
      <c r="Q953" s="195" t="n"/>
      <c r="R953" s="195" t="n"/>
      <c r="S953" s="195" t="n"/>
      <c r="T953" s="195" t="n"/>
      <c r="U953" s="195" t="n"/>
      <c r="V953" s="195" t="n"/>
      <c r="W953" s="195" t="n"/>
      <c r="X953" s="195" t="n"/>
      <c r="Y953" s="195" t="n"/>
      <c r="Z953" s="195" t="n"/>
    </row>
    <row r="954" ht="12.75" customHeight="1" s="324">
      <c r="A954" s="195" t="n"/>
      <c r="B954" s="195" t="n"/>
      <c r="C954" s="195" t="n"/>
      <c r="D954" s="195" t="n"/>
      <c r="E954" s="195" t="n"/>
      <c r="F954" s="195" t="n"/>
      <c r="G954" s="195" t="n"/>
      <c r="H954" s="195" t="n"/>
      <c r="I954" s="195" t="n"/>
      <c r="J954" s="195" t="n"/>
      <c r="K954" s="195" t="n"/>
      <c r="L954" s="195" t="n"/>
      <c r="M954" s="195" t="n"/>
      <c r="N954" s="195" t="n"/>
      <c r="O954" s="195" t="n"/>
      <c r="P954" s="195" t="n"/>
      <c r="Q954" s="195" t="n"/>
      <c r="R954" s="195" t="n"/>
      <c r="S954" s="195" t="n"/>
      <c r="T954" s="195" t="n"/>
      <c r="U954" s="195" t="n"/>
      <c r="V954" s="195" t="n"/>
      <c r="W954" s="195" t="n"/>
      <c r="X954" s="195" t="n"/>
      <c r="Y954" s="195" t="n"/>
      <c r="Z954" s="195" t="n"/>
    </row>
    <row r="955" ht="12.75" customHeight="1" s="324">
      <c r="A955" s="195" t="n"/>
      <c r="B955" s="195" t="n"/>
      <c r="C955" s="195" t="n"/>
      <c r="D955" s="195" t="n"/>
      <c r="E955" s="195" t="n"/>
      <c r="F955" s="195" t="n"/>
      <c r="G955" s="195" t="n"/>
      <c r="H955" s="195" t="n"/>
      <c r="I955" s="195" t="n"/>
      <c r="J955" s="195" t="n"/>
      <c r="K955" s="195" t="n"/>
      <c r="L955" s="195" t="n"/>
      <c r="M955" s="195" t="n"/>
      <c r="N955" s="195" t="n"/>
      <c r="O955" s="195" t="n"/>
      <c r="P955" s="195" t="n"/>
      <c r="Q955" s="195" t="n"/>
      <c r="R955" s="195" t="n"/>
      <c r="S955" s="195" t="n"/>
      <c r="T955" s="195" t="n"/>
      <c r="U955" s="195" t="n"/>
      <c r="V955" s="195" t="n"/>
      <c r="W955" s="195" t="n"/>
      <c r="X955" s="195" t="n"/>
      <c r="Y955" s="195" t="n"/>
      <c r="Z955" s="195" t="n"/>
    </row>
    <row r="956" ht="12.75" customHeight="1" s="324">
      <c r="A956" s="195" t="n"/>
      <c r="B956" s="195" t="n"/>
      <c r="C956" s="195" t="n"/>
      <c r="D956" s="195" t="n"/>
      <c r="E956" s="195" t="n"/>
      <c r="F956" s="195" t="n"/>
      <c r="G956" s="195" t="n"/>
      <c r="H956" s="195" t="n"/>
      <c r="I956" s="195" t="n"/>
      <c r="J956" s="195" t="n"/>
      <c r="K956" s="195" t="n"/>
      <c r="L956" s="195" t="n"/>
      <c r="M956" s="195" t="n"/>
      <c r="N956" s="195" t="n"/>
      <c r="O956" s="195" t="n"/>
      <c r="P956" s="195" t="n"/>
      <c r="Q956" s="195" t="n"/>
      <c r="R956" s="195" t="n"/>
      <c r="S956" s="195" t="n"/>
      <c r="T956" s="195" t="n"/>
      <c r="U956" s="195" t="n"/>
      <c r="V956" s="195" t="n"/>
      <c r="W956" s="195" t="n"/>
      <c r="X956" s="195" t="n"/>
      <c r="Y956" s="195" t="n"/>
      <c r="Z956" s="195" t="n"/>
    </row>
    <row r="957" ht="12.75" customHeight="1" s="324">
      <c r="A957" s="195" t="n"/>
      <c r="B957" s="195" t="n"/>
      <c r="C957" s="195" t="n"/>
      <c r="D957" s="195" t="n"/>
      <c r="E957" s="195" t="n"/>
      <c r="F957" s="195" t="n"/>
      <c r="G957" s="195" t="n"/>
      <c r="H957" s="195" t="n"/>
      <c r="I957" s="195" t="n"/>
      <c r="J957" s="195" t="n"/>
      <c r="K957" s="195" t="n"/>
      <c r="L957" s="195" t="n"/>
      <c r="M957" s="195" t="n"/>
      <c r="N957" s="195" t="n"/>
      <c r="O957" s="195" t="n"/>
      <c r="P957" s="195" t="n"/>
      <c r="Q957" s="195" t="n"/>
      <c r="R957" s="195" t="n"/>
      <c r="S957" s="195" t="n"/>
      <c r="T957" s="195" t="n"/>
      <c r="U957" s="195" t="n"/>
      <c r="V957" s="195" t="n"/>
      <c r="W957" s="195" t="n"/>
      <c r="X957" s="195" t="n"/>
      <c r="Y957" s="195" t="n"/>
      <c r="Z957" s="195" t="n"/>
    </row>
    <row r="958" ht="12.75" customHeight="1" s="324">
      <c r="A958" s="195" t="n"/>
      <c r="B958" s="195" t="n"/>
      <c r="C958" s="195" t="n"/>
      <c r="D958" s="195" t="n"/>
      <c r="E958" s="195" t="n"/>
      <c r="F958" s="195" t="n"/>
      <c r="G958" s="195" t="n"/>
      <c r="H958" s="195" t="n"/>
      <c r="I958" s="195" t="n"/>
      <c r="J958" s="195" t="n"/>
      <c r="K958" s="195" t="n"/>
      <c r="L958" s="195" t="n"/>
      <c r="M958" s="195" t="n"/>
      <c r="N958" s="195" t="n"/>
      <c r="O958" s="195" t="n"/>
      <c r="P958" s="195" t="n"/>
      <c r="Q958" s="195" t="n"/>
      <c r="R958" s="195" t="n"/>
      <c r="S958" s="195" t="n"/>
      <c r="T958" s="195" t="n"/>
      <c r="U958" s="195" t="n"/>
      <c r="V958" s="195" t="n"/>
      <c r="W958" s="195" t="n"/>
      <c r="X958" s="195" t="n"/>
      <c r="Y958" s="195" t="n"/>
      <c r="Z958" s="195" t="n"/>
    </row>
    <row r="959" ht="12.75" customHeight="1" s="324">
      <c r="A959" s="195" t="n"/>
      <c r="B959" s="195" t="n"/>
      <c r="C959" s="195" t="n"/>
      <c r="D959" s="195" t="n"/>
      <c r="E959" s="195" t="n"/>
      <c r="F959" s="195" t="n"/>
      <c r="G959" s="195" t="n"/>
      <c r="H959" s="195" t="n"/>
      <c r="I959" s="195" t="n"/>
      <c r="J959" s="195" t="n"/>
      <c r="K959" s="195" t="n"/>
      <c r="L959" s="195" t="n"/>
      <c r="M959" s="195" t="n"/>
      <c r="N959" s="195" t="n"/>
      <c r="O959" s="195" t="n"/>
      <c r="P959" s="195" t="n"/>
      <c r="Q959" s="195" t="n"/>
      <c r="R959" s="195" t="n"/>
      <c r="S959" s="195" t="n"/>
      <c r="T959" s="195" t="n"/>
      <c r="U959" s="195" t="n"/>
      <c r="V959" s="195" t="n"/>
      <c r="W959" s="195" t="n"/>
      <c r="X959" s="195" t="n"/>
      <c r="Y959" s="195" t="n"/>
      <c r="Z959" s="195" t="n"/>
    </row>
    <row r="960" ht="12.75" customHeight="1" s="324">
      <c r="A960" s="195" t="n"/>
      <c r="B960" s="195" t="n"/>
      <c r="C960" s="195" t="n"/>
      <c r="D960" s="195" t="n"/>
      <c r="E960" s="195" t="n"/>
      <c r="F960" s="195" t="n"/>
      <c r="G960" s="195" t="n"/>
      <c r="H960" s="195" t="n"/>
      <c r="I960" s="195" t="n"/>
      <c r="J960" s="195" t="n"/>
      <c r="K960" s="195" t="n"/>
      <c r="L960" s="195" t="n"/>
      <c r="M960" s="195" t="n"/>
      <c r="N960" s="195" t="n"/>
      <c r="O960" s="195" t="n"/>
      <c r="P960" s="195" t="n"/>
      <c r="Q960" s="195" t="n"/>
      <c r="R960" s="195" t="n"/>
      <c r="S960" s="195" t="n"/>
      <c r="T960" s="195" t="n"/>
      <c r="U960" s="195" t="n"/>
      <c r="V960" s="195" t="n"/>
      <c r="W960" s="195" t="n"/>
      <c r="X960" s="195" t="n"/>
      <c r="Y960" s="195" t="n"/>
      <c r="Z960" s="195" t="n"/>
    </row>
    <row r="961" ht="12.75" customHeight="1" s="324">
      <c r="A961" s="195" t="n"/>
      <c r="B961" s="195" t="n"/>
      <c r="C961" s="195" t="n"/>
      <c r="D961" s="195" t="n"/>
      <c r="E961" s="195" t="n"/>
      <c r="F961" s="195" t="n"/>
      <c r="G961" s="195" t="n"/>
      <c r="H961" s="195" t="n"/>
      <c r="I961" s="195" t="n"/>
      <c r="J961" s="195" t="n"/>
      <c r="K961" s="195" t="n"/>
      <c r="L961" s="195" t="n"/>
      <c r="M961" s="195" t="n"/>
      <c r="N961" s="195" t="n"/>
      <c r="O961" s="195" t="n"/>
      <c r="P961" s="195" t="n"/>
      <c r="Q961" s="195" t="n"/>
      <c r="R961" s="195" t="n"/>
      <c r="S961" s="195" t="n"/>
      <c r="T961" s="195" t="n"/>
      <c r="U961" s="195" t="n"/>
      <c r="V961" s="195" t="n"/>
      <c r="W961" s="195" t="n"/>
      <c r="X961" s="195" t="n"/>
      <c r="Y961" s="195" t="n"/>
      <c r="Z961" s="195" t="n"/>
    </row>
    <row r="962" ht="12.75" customHeight="1" s="324">
      <c r="A962" s="195" t="n"/>
      <c r="B962" s="195" t="n"/>
      <c r="C962" s="195" t="n"/>
      <c r="D962" s="195" t="n"/>
      <c r="E962" s="195" t="n"/>
      <c r="F962" s="195" t="n"/>
      <c r="G962" s="195" t="n"/>
      <c r="H962" s="195" t="n"/>
      <c r="I962" s="195" t="n"/>
      <c r="J962" s="195" t="n"/>
      <c r="K962" s="195" t="n"/>
      <c r="L962" s="195" t="n"/>
      <c r="M962" s="195" t="n"/>
      <c r="N962" s="195" t="n"/>
      <c r="O962" s="195" t="n"/>
      <c r="P962" s="195" t="n"/>
      <c r="Q962" s="195" t="n"/>
      <c r="R962" s="195" t="n"/>
      <c r="S962" s="195" t="n"/>
      <c r="T962" s="195" t="n"/>
      <c r="U962" s="195" t="n"/>
      <c r="V962" s="195" t="n"/>
      <c r="W962" s="195" t="n"/>
      <c r="X962" s="195" t="n"/>
      <c r="Y962" s="195" t="n"/>
      <c r="Z962" s="195" t="n"/>
    </row>
    <row r="963" ht="12.75" customHeight="1" s="324">
      <c r="A963" s="195" t="n"/>
      <c r="B963" s="195" t="n"/>
      <c r="C963" s="195" t="n"/>
      <c r="D963" s="195" t="n"/>
      <c r="E963" s="195" t="n"/>
      <c r="F963" s="195" t="n"/>
      <c r="G963" s="195" t="n"/>
      <c r="H963" s="195" t="n"/>
      <c r="I963" s="195" t="n"/>
      <c r="J963" s="195" t="n"/>
      <c r="K963" s="195" t="n"/>
      <c r="L963" s="195" t="n"/>
      <c r="M963" s="195" t="n"/>
      <c r="N963" s="195" t="n"/>
      <c r="O963" s="195" t="n"/>
      <c r="P963" s="195" t="n"/>
      <c r="Q963" s="195" t="n"/>
      <c r="R963" s="195" t="n"/>
      <c r="S963" s="195" t="n"/>
      <c r="T963" s="195" t="n"/>
      <c r="U963" s="195" t="n"/>
      <c r="V963" s="195" t="n"/>
      <c r="W963" s="195" t="n"/>
      <c r="X963" s="195" t="n"/>
      <c r="Y963" s="195" t="n"/>
      <c r="Z963" s="195" t="n"/>
    </row>
    <row r="964" ht="12.75" customHeight="1" s="324">
      <c r="A964" s="195" t="n"/>
      <c r="B964" s="195" t="n"/>
      <c r="C964" s="195" t="n"/>
      <c r="D964" s="195" t="n"/>
      <c r="E964" s="195" t="n"/>
      <c r="F964" s="195" t="n"/>
      <c r="G964" s="195" t="n"/>
      <c r="H964" s="195" t="n"/>
      <c r="I964" s="195" t="n"/>
      <c r="J964" s="195" t="n"/>
      <c r="K964" s="195" t="n"/>
      <c r="L964" s="195" t="n"/>
      <c r="M964" s="195" t="n"/>
      <c r="N964" s="195" t="n"/>
      <c r="O964" s="195" t="n"/>
      <c r="P964" s="195" t="n"/>
      <c r="Q964" s="195" t="n"/>
      <c r="R964" s="195" t="n"/>
      <c r="S964" s="195" t="n"/>
      <c r="T964" s="195" t="n"/>
      <c r="U964" s="195" t="n"/>
      <c r="V964" s="195" t="n"/>
      <c r="W964" s="195" t="n"/>
      <c r="X964" s="195" t="n"/>
      <c r="Y964" s="195" t="n"/>
      <c r="Z964" s="195" t="n"/>
    </row>
    <row r="965" ht="12.75" customHeight="1" s="324">
      <c r="A965" s="195" t="n"/>
      <c r="B965" s="195" t="n"/>
      <c r="C965" s="195" t="n"/>
      <c r="D965" s="195" t="n"/>
      <c r="E965" s="195" t="n"/>
      <c r="F965" s="195" t="n"/>
      <c r="G965" s="195" t="n"/>
      <c r="H965" s="195" t="n"/>
      <c r="I965" s="195" t="n"/>
      <c r="J965" s="195" t="n"/>
      <c r="K965" s="195" t="n"/>
      <c r="L965" s="195" t="n"/>
      <c r="M965" s="195" t="n"/>
      <c r="N965" s="195" t="n"/>
      <c r="O965" s="195" t="n"/>
      <c r="P965" s="195" t="n"/>
      <c r="Q965" s="195" t="n"/>
      <c r="R965" s="195" t="n"/>
      <c r="S965" s="195" t="n"/>
      <c r="T965" s="195" t="n"/>
      <c r="U965" s="195" t="n"/>
      <c r="V965" s="195" t="n"/>
      <c r="W965" s="195" t="n"/>
      <c r="X965" s="195" t="n"/>
      <c r="Y965" s="195" t="n"/>
      <c r="Z965" s="195" t="n"/>
    </row>
    <row r="966" ht="12.75" customHeight="1" s="324">
      <c r="A966" s="195" t="n"/>
      <c r="B966" s="195" t="n"/>
      <c r="C966" s="195" t="n"/>
      <c r="D966" s="195" t="n"/>
      <c r="E966" s="195" t="n"/>
      <c r="F966" s="195" t="n"/>
      <c r="G966" s="195" t="n"/>
      <c r="H966" s="195" t="n"/>
      <c r="I966" s="195" t="n"/>
      <c r="J966" s="195" t="n"/>
      <c r="K966" s="195" t="n"/>
      <c r="L966" s="195" t="n"/>
      <c r="M966" s="195" t="n"/>
      <c r="N966" s="195" t="n"/>
      <c r="O966" s="195" t="n"/>
      <c r="P966" s="195" t="n"/>
      <c r="Q966" s="195" t="n"/>
      <c r="R966" s="195" t="n"/>
      <c r="S966" s="195" t="n"/>
      <c r="T966" s="195" t="n"/>
      <c r="U966" s="195" t="n"/>
      <c r="V966" s="195" t="n"/>
      <c r="W966" s="195" t="n"/>
      <c r="X966" s="195" t="n"/>
      <c r="Y966" s="195" t="n"/>
      <c r="Z966" s="195" t="n"/>
    </row>
    <row r="967" ht="12.75" customHeight="1" s="324">
      <c r="A967" s="195" t="n"/>
      <c r="B967" s="195" t="n"/>
      <c r="C967" s="195" t="n"/>
      <c r="D967" s="195" t="n"/>
      <c r="E967" s="195" t="n"/>
      <c r="F967" s="195" t="n"/>
      <c r="G967" s="195" t="n"/>
      <c r="H967" s="195" t="n"/>
      <c r="I967" s="195" t="n"/>
      <c r="J967" s="195" t="n"/>
      <c r="K967" s="195" t="n"/>
      <c r="L967" s="195" t="n"/>
      <c r="M967" s="195" t="n"/>
      <c r="N967" s="195" t="n"/>
      <c r="O967" s="195" t="n"/>
      <c r="P967" s="195" t="n"/>
      <c r="Q967" s="195" t="n"/>
      <c r="R967" s="195" t="n"/>
      <c r="S967" s="195" t="n"/>
      <c r="T967" s="195" t="n"/>
      <c r="U967" s="195" t="n"/>
      <c r="V967" s="195" t="n"/>
      <c r="W967" s="195" t="n"/>
      <c r="X967" s="195" t="n"/>
      <c r="Y967" s="195" t="n"/>
      <c r="Z967" s="195" t="n"/>
    </row>
    <row r="968" ht="12.75" customHeight="1" s="324">
      <c r="A968" s="195" t="n"/>
      <c r="B968" s="195" t="n"/>
      <c r="C968" s="195" t="n"/>
      <c r="D968" s="195" t="n"/>
      <c r="E968" s="195" t="n"/>
      <c r="F968" s="195" t="n"/>
      <c r="G968" s="195" t="n"/>
      <c r="H968" s="195" t="n"/>
      <c r="I968" s="195" t="n"/>
      <c r="J968" s="195" t="n"/>
      <c r="K968" s="195" t="n"/>
      <c r="L968" s="195" t="n"/>
      <c r="M968" s="195" t="n"/>
      <c r="N968" s="195" t="n"/>
      <c r="O968" s="195" t="n"/>
      <c r="P968" s="195" t="n"/>
      <c r="Q968" s="195" t="n"/>
      <c r="R968" s="195" t="n"/>
      <c r="S968" s="195" t="n"/>
      <c r="T968" s="195" t="n"/>
      <c r="U968" s="195" t="n"/>
      <c r="V968" s="195" t="n"/>
      <c r="W968" s="195" t="n"/>
      <c r="X968" s="195" t="n"/>
      <c r="Y968" s="195" t="n"/>
      <c r="Z968" s="195" t="n"/>
    </row>
    <row r="969" ht="12.75" customHeight="1" s="324">
      <c r="A969" s="195" t="n"/>
      <c r="B969" s="195" t="n"/>
      <c r="C969" s="195" t="n"/>
      <c r="D969" s="195" t="n"/>
      <c r="E969" s="195" t="n"/>
      <c r="F969" s="195" t="n"/>
      <c r="G969" s="195" t="n"/>
      <c r="H969" s="195" t="n"/>
      <c r="I969" s="195" t="n"/>
      <c r="J969" s="195" t="n"/>
      <c r="K969" s="195" t="n"/>
      <c r="L969" s="195" t="n"/>
      <c r="M969" s="195" t="n"/>
      <c r="N969" s="195" t="n"/>
      <c r="O969" s="195" t="n"/>
      <c r="P969" s="195" t="n"/>
      <c r="Q969" s="195" t="n"/>
      <c r="R969" s="195" t="n"/>
      <c r="S969" s="195" t="n"/>
      <c r="T969" s="195" t="n"/>
      <c r="U969" s="195" t="n"/>
      <c r="V969" s="195" t="n"/>
      <c r="W969" s="195" t="n"/>
      <c r="X969" s="195" t="n"/>
      <c r="Y969" s="195" t="n"/>
      <c r="Z969" s="195" t="n"/>
    </row>
    <row r="970" ht="12.75" customHeight="1" s="324">
      <c r="A970" s="195" t="n"/>
      <c r="B970" s="195" t="n"/>
      <c r="C970" s="195" t="n"/>
      <c r="D970" s="195" t="n"/>
      <c r="E970" s="195" t="n"/>
      <c r="F970" s="195" t="n"/>
      <c r="G970" s="195" t="n"/>
      <c r="H970" s="195" t="n"/>
      <c r="I970" s="195" t="n"/>
      <c r="J970" s="195" t="n"/>
      <c r="K970" s="195" t="n"/>
      <c r="L970" s="195" t="n"/>
      <c r="M970" s="195" t="n"/>
      <c r="N970" s="195" t="n"/>
      <c r="O970" s="195" t="n"/>
      <c r="P970" s="195" t="n"/>
      <c r="Q970" s="195" t="n"/>
      <c r="R970" s="195" t="n"/>
      <c r="S970" s="195" t="n"/>
      <c r="T970" s="195" t="n"/>
      <c r="U970" s="195" t="n"/>
      <c r="V970" s="195" t="n"/>
      <c r="W970" s="195" t="n"/>
      <c r="X970" s="195" t="n"/>
      <c r="Y970" s="195" t="n"/>
      <c r="Z970" s="195" t="n"/>
    </row>
    <row r="971" ht="12.75" customHeight="1" s="324">
      <c r="A971" s="195" t="n"/>
      <c r="B971" s="195" t="n"/>
      <c r="C971" s="195" t="n"/>
      <c r="D971" s="195" t="n"/>
      <c r="E971" s="195" t="n"/>
      <c r="F971" s="195" t="n"/>
      <c r="G971" s="195" t="n"/>
      <c r="H971" s="195" t="n"/>
      <c r="I971" s="195" t="n"/>
      <c r="J971" s="195" t="n"/>
      <c r="K971" s="195" t="n"/>
      <c r="L971" s="195" t="n"/>
      <c r="M971" s="195" t="n"/>
      <c r="N971" s="195" t="n"/>
      <c r="O971" s="195" t="n"/>
      <c r="P971" s="195" t="n"/>
      <c r="Q971" s="195" t="n"/>
      <c r="R971" s="195" t="n"/>
      <c r="S971" s="195" t="n"/>
      <c r="T971" s="195" t="n"/>
      <c r="U971" s="195" t="n"/>
      <c r="V971" s="195" t="n"/>
      <c r="W971" s="195" t="n"/>
      <c r="X971" s="195" t="n"/>
      <c r="Y971" s="195" t="n"/>
      <c r="Z971" s="195" t="n"/>
    </row>
    <row r="972" ht="12.75" customHeight="1" s="324">
      <c r="A972" s="195" t="n"/>
      <c r="B972" s="195" t="n"/>
      <c r="C972" s="195" t="n"/>
      <c r="D972" s="195" t="n"/>
      <c r="E972" s="195" t="n"/>
      <c r="F972" s="195" t="n"/>
      <c r="G972" s="195" t="n"/>
      <c r="H972" s="195" t="n"/>
      <c r="I972" s="195" t="n"/>
      <c r="J972" s="195" t="n"/>
      <c r="K972" s="195" t="n"/>
      <c r="L972" s="195" t="n"/>
      <c r="M972" s="195" t="n"/>
      <c r="N972" s="195" t="n"/>
      <c r="O972" s="195" t="n"/>
      <c r="P972" s="195" t="n"/>
      <c r="Q972" s="195" t="n"/>
      <c r="R972" s="195" t="n"/>
      <c r="S972" s="195" t="n"/>
      <c r="T972" s="195" t="n"/>
      <c r="U972" s="195" t="n"/>
      <c r="V972" s="195" t="n"/>
      <c r="W972" s="195" t="n"/>
      <c r="X972" s="195" t="n"/>
      <c r="Y972" s="195" t="n"/>
      <c r="Z972" s="195" t="n"/>
    </row>
    <row r="973" ht="12.75" customHeight="1" s="324">
      <c r="A973" s="195" t="n"/>
      <c r="B973" s="195" t="n"/>
      <c r="C973" s="195" t="n"/>
      <c r="D973" s="195" t="n"/>
      <c r="E973" s="195" t="n"/>
      <c r="F973" s="195" t="n"/>
      <c r="G973" s="195" t="n"/>
      <c r="H973" s="195" t="n"/>
      <c r="I973" s="195" t="n"/>
      <c r="J973" s="195" t="n"/>
      <c r="K973" s="195" t="n"/>
      <c r="L973" s="195" t="n"/>
      <c r="M973" s="195" t="n"/>
      <c r="N973" s="195" t="n"/>
      <c r="O973" s="195" t="n"/>
      <c r="P973" s="195" t="n"/>
      <c r="Q973" s="195" t="n"/>
      <c r="R973" s="195" t="n"/>
      <c r="S973" s="195" t="n"/>
      <c r="T973" s="195" t="n"/>
      <c r="U973" s="195" t="n"/>
      <c r="V973" s="195" t="n"/>
      <c r="W973" s="195" t="n"/>
      <c r="X973" s="195" t="n"/>
      <c r="Y973" s="195" t="n"/>
      <c r="Z973" s="195" t="n"/>
    </row>
    <row r="974" ht="12.75" customHeight="1" s="324">
      <c r="A974" s="195" t="n"/>
      <c r="B974" s="195" t="n"/>
      <c r="C974" s="195" t="n"/>
      <c r="D974" s="195" t="n"/>
      <c r="E974" s="195" t="n"/>
      <c r="F974" s="195" t="n"/>
      <c r="G974" s="195" t="n"/>
      <c r="H974" s="195" t="n"/>
      <c r="I974" s="195" t="n"/>
      <c r="J974" s="195" t="n"/>
      <c r="K974" s="195" t="n"/>
      <c r="L974" s="195" t="n"/>
      <c r="M974" s="195" t="n"/>
      <c r="N974" s="195" t="n"/>
      <c r="O974" s="195" t="n"/>
      <c r="P974" s="195" t="n"/>
      <c r="Q974" s="195" t="n"/>
      <c r="R974" s="195" t="n"/>
      <c r="S974" s="195" t="n"/>
      <c r="T974" s="195" t="n"/>
      <c r="U974" s="195" t="n"/>
      <c r="V974" s="195" t="n"/>
      <c r="W974" s="195" t="n"/>
      <c r="X974" s="195" t="n"/>
      <c r="Y974" s="195" t="n"/>
      <c r="Z974" s="195" t="n"/>
    </row>
    <row r="975" ht="12.75" customHeight="1" s="324">
      <c r="A975" s="195" t="n"/>
      <c r="B975" s="195" t="n"/>
      <c r="C975" s="195" t="n"/>
      <c r="D975" s="195" t="n"/>
      <c r="E975" s="195" t="n"/>
      <c r="F975" s="195" t="n"/>
      <c r="G975" s="195" t="n"/>
      <c r="H975" s="195" t="n"/>
      <c r="I975" s="195" t="n"/>
      <c r="J975" s="195" t="n"/>
      <c r="K975" s="195" t="n"/>
      <c r="L975" s="195" t="n"/>
      <c r="M975" s="195" t="n"/>
      <c r="N975" s="195" t="n"/>
      <c r="O975" s="195" t="n"/>
      <c r="P975" s="195" t="n"/>
      <c r="Q975" s="195" t="n"/>
      <c r="R975" s="195" t="n"/>
      <c r="S975" s="195" t="n"/>
      <c r="T975" s="195" t="n"/>
      <c r="U975" s="195" t="n"/>
      <c r="V975" s="195" t="n"/>
      <c r="W975" s="195" t="n"/>
      <c r="X975" s="195" t="n"/>
      <c r="Y975" s="195" t="n"/>
      <c r="Z975" s="195" t="n"/>
    </row>
    <row r="976" ht="12.75" customHeight="1" s="324">
      <c r="A976" s="195" t="n"/>
      <c r="B976" s="195" t="n"/>
      <c r="C976" s="195" t="n"/>
      <c r="D976" s="195" t="n"/>
      <c r="E976" s="195" t="n"/>
      <c r="F976" s="195" t="n"/>
      <c r="G976" s="195" t="n"/>
      <c r="H976" s="195" t="n"/>
      <c r="I976" s="195" t="n"/>
      <c r="J976" s="195" t="n"/>
      <c r="K976" s="195" t="n"/>
      <c r="L976" s="195" t="n"/>
      <c r="M976" s="195" t="n"/>
      <c r="N976" s="195" t="n"/>
      <c r="O976" s="195" t="n"/>
      <c r="P976" s="195" t="n"/>
      <c r="Q976" s="195" t="n"/>
      <c r="R976" s="195" t="n"/>
      <c r="S976" s="195" t="n"/>
      <c r="T976" s="195" t="n"/>
      <c r="U976" s="195" t="n"/>
      <c r="V976" s="195" t="n"/>
      <c r="W976" s="195" t="n"/>
      <c r="X976" s="195" t="n"/>
      <c r="Y976" s="195" t="n"/>
      <c r="Z976" s="195" t="n"/>
    </row>
    <row r="977" ht="12.75" customHeight="1" s="324">
      <c r="A977" s="195" t="n"/>
      <c r="B977" s="195" t="n"/>
      <c r="C977" s="195" t="n"/>
      <c r="D977" s="195" t="n"/>
      <c r="E977" s="195" t="n"/>
      <c r="F977" s="195" t="n"/>
      <c r="G977" s="195" t="n"/>
      <c r="H977" s="195" t="n"/>
      <c r="I977" s="195" t="n"/>
      <c r="J977" s="195" t="n"/>
      <c r="K977" s="195" t="n"/>
      <c r="L977" s="195" t="n"/>
      <c r="M977" s="195" t="n"/>
      <c r="N977" s="195" t="n"/>
      <c r="O977" s="195" t="n"/>
      <c r="P977" s="195" t="n"/>
      <c r="Q977" s="195" t="n"/>
      <c r="R977" s="195" t="n"/>
      <c r="S977" s="195" t="n"/>
      <c r="T977" s="195" t="n"/>
      <c r="U977" s="195" t="n"/>
      <c r="V977" s="195" t="n"/>
      <c r="W977" s="195" t="n"/>
      <c r="X977" s="195" t="n"/>
      <c r="Y977" s="195" t="n"/>
      <c r="Z977" s="195" t="n"/>
    </row>
    <row r="978" ht="12.75" customHeight="1" s="324">
      <c r="A978" s="195" t="n"/>
      <c r="B978" s="195" t="n"/>
      <c r="C978" s="195" t="n"/>
      <c r="D978" s="195" t="n"/>
      <c r="E978" s="195" t="n"/>
      <c r="F978" s="195" t="n"/>
      <c r="G978" s="195" t="n"/>
      <c r="H978" s="195" t="n"/>
      <c r="I978" s="195" t="n"/>
      <c r="J978" s="195" t="n"/>
      <c r="K978" s="195" t="n"/>
      <c r="L978" s="195" t="n"/>
      <c r="M978" s="195" t="n"/>
      <c r="N978" s="195" t="n"/>
      <c r="O978" s="195" t="n"/>
      <c r="P978" s="195" t="n"/>
      <c r="Q978" s="195" t="n"/>
      <c r="R978" s="195" t="n"/>
      <c r="S978" s="195" t="n"/>
      <c r="T978" s="195" t="n"/>
      <c r="U978" s="195" t="n"/>
      <c r="V978" s="195" t="n"/>
      <c r="W978" s="195" t="n"/>
      <c r="X978" s="195" t="n"/>
      <c r="Y978" s="195" t="n"/>
      <c r="Z978" s="195" t="n"/>
    </row>
    <row r="979" ht="12.75" customHeight="1" s="324">
      <c r="A979" s="195" t="n"/>
      <c r="B979" s="195" t="n"/>
      <c r="C979" s="195" t="n"/>
      <c r="D979" s="195" t="n"/>
      <c r="E979" s="195" t="n"/>
      <c r="F979" s="195" t="n"/>
      <c r="G979" s="195" t="n"/>
      <c r="H979" s="195" t="n"/>
      <c r="I979" s="195" t="n"/>
      <c r="J979" s="195" t="n"/>
      <c r="K979" s="195" t="n"/>
      <c r="L979" s="195" t="n"/>
      <c r="M979" s="195" t="n"/>
      <c r="N979" s="195" t="n"/>
      <c r="O979" s="195" t="n"/>
      <c r="P979" s="195" t="n"/>
      <c r="Q979" s="195" t="n"/>
      <c r="R979" s="195" t="n"/>
      <c r="S979" s="195" t="n"/>
      <c r="T979" s="195" t="n"/>
      <c r="U979" s="195" t="n"/>
      <c r="V979" s="195" t="n"/>
      <c r="W979" s="195" t="n"/>
      <c r="X979" s="195" t="n"/>
      <c r="Y979" s="195" t="n"/>
      <c r="Z979" s="195" t="n"/>
    </row>
    <row r="980" ht="12.75" customHeight="1" s="324">
      <c r="A980" s="195" t="n"/>
      <c r="B980" s="195" t="n"/>
      <c r="C980" s="195" t="n"/>
      <c r="D980" s="195" t="n"/>
      <c r="E980" s="195" t="n"/>
      <c r="F980" s="195" t="n"/>
      <c r="G980" s="195" t="n"/>
      <c r="H980" s="195" t="n"/>
      <c r="I980" s="195" t="n"/>
      <c r="J980" s="195" t="n"/>
      <c r="K980" s="195" t="n"/>
      <c r="L980" s="195" t="n"/>
      <c r="M980" s="195" t="n"/>
      <c r="N980" s="195" t="n"/>
      <c r="O980" s="195" t="n"/>
      <c r="P980" s="195" t="n"/>
      <c r="Q980" s="195" t="n"/>
      <c r="R980" s="195" t="n"/>
      <c r="S980" s="195" t="n"/>
      <c r="T980" s="195" t="n"/>
      <c r="U980" s="195" t="n"/>
      <c r="V980" s="195" t="n"/>
      <c r="W980" s="195" t="n"/>
      <c r="X980" s="195" t="n"/>
      <c r="Y980" s="195" t="n"/>
      <c r="Z980" s="195" t="n"/>
    </row>
    <row r="981" ht="12.75" customHeight="1" s="324">
      <c r="A981" s="195" t="n"/>
      <c r="B981" s="195" t="n"/>
      <c r="C981" s="195" t="n"/>
      <c r="D981" s="195" t="n"/>
      <c r="E981" s="195" t="n"/>
      <c r="F981" s="195" t="n"/>
      <c r="G981" s="195" t="n"/>
      <c r="H981" s="195" t="n"/>
      <c r="I981" s="195" t="n"/>
      <c r="J981" s="195" t="n"/>
      <c r="K981" s="195" t="n"/>
      <c r="L981" s="195" t="n"/>
      <c r="M981" s="195" t="n"/>
      <c r="N981" s="195" t="n"/>
      <c r="O981" s="195" t="n"/>
      <c r="P981" s="195" t="n"/>
      <c r="Q981" s="195" t="n"/>
      <c r="R981" s="195" t="n"/>
      <c r="S981" s="195" t="n"/>
      <c r="T981" s="195" t="n"/>
      <c r="U981" s="195" t="n"/>
      <c r="V981" s="195" t="n"/>
      <c r="W981" s="195" t="n"/>
      <c r="X981" s="195" t="n"/>
      <c r="Y981" s="195" t="n"/>
      <c r="Z981" s="195" t="n"/>
    </row>
    <row r="982" ht="12.75" customHeight="1" s="324">
      <c r="A982" s="195" t="n"/>
      <c r="B982" s="195" t="n"/>
      <c r="C982" s="195" t="n"/>
      <c r="D982" s="195" t="n"/>
      <c r="E982" s="195" t="n"/>
      <c r="F982" s="195" t="n"/>
      <c r="G982" s="195" t="n"/>
      <c r="H982" s="195" t="n"/>
      <c r="I982" s="195" t="n"/>
      <c r="J982" s="195" t="n"/>
      <c r="K982" s="195" t="n"/>
      <c r="L982" s="195" t="n"/>
      <c r="M982" s="195" t="n"/>
      <c r="N982" s="195" t="n"/>
      <c r="O982" s="195" t="n"/>
      <c r="P982" s="195" t="n"/>
      <c r="Q982" s="195" t="n"/>
      <c r="R982" s="195" t="n"/>
      <c r="S982" s="195" t="n"/>
      <c r="T982" s="195" t="n"/>
      <c r="U982" s="195" t="n"/>
      <c r="V982" s="195" t="n"/>
      <c r="W982" s="195" t="n"/>
      <c r="X982" s="195" t="n"/>
      <c r="Y982" s="195" t="n"/>
      <c r="Z982" s="195" t="n"/>
    </row>
    <row r="983" ht="12.75" customHeight="1" s="324">
      <c r="A983" s="195" t="n"/>
      <c r="B983" s="195" t="n"/>
      <c r="C983" s="195" t="n"/>
      <c r="D983" s="195" t="n"/>
      <c r="E983" s="195" t="n"/>
      <c r="F983" s="195" t="n"/>
      <c r="G983" s="195" t="n"/>
      <c r="H983" s="195" t="n"/>
      <c r="I983" s="195" t="n"/>
      <c r="J983" s="195" t="n"/>
      <c r="K983" s="195" t="n"/>
      <c r="L983" s="195" t="n"/>
      <c r="M983" s="195" t="n"/>
      <c r="N983" s="195" t="n"/>
      <c r="O983" s="195" t="n"/>
      <c r="P983" s="195" t="n"/>
      <c r="Q983" s="195" t="n"/>
      <c r="R983" s="195" t="n"/>
      <c r="S983" s="195" t="n"/>
      <c r="T983" s="195" t="n"/>
      <c r="U983" s="195" t="n"/>
      <c r="V983" s="195" t="n"/>
      <c r="W983" s="195" t="n"/>
      <c r="X983" s="195" t="n"/>
      <c r="Y983" s="195" t="n"/>
      <c r="Z983" s="195" t="n"/>
    </row>
    <row r="984" ht="12.75" customHeight="1" s="324">
      <c r="A984" s="195" t="n"/>
      <c r="B984" s="195" t="n"/>
      <c r="C984" s="195" t="n"/>
      <c r="D984" s="195" t="n"/>
      <c r="E984" s="195" t="n"/>
      <c r="F984" s="195" t="n"/>
      <c r="G984" s="195" t="n"/>
      <c r="H984" s="195" t="n"/>
      <c r="I984" s="195" t="n"/>
      <c r="J984" s="195" t="n"/>
      <c r="K984" s="195" t="n"/>
      <c r="L984" s="195" t="n"/>
      <c r="M984" s="195" t="n"/>
      <c r="N984" s="195" t="n"/>
      <c r="O984" s="195" t="n"/>
      <c r="P984" s="195" t="n"/>
      <c r="Q984" s="195" t="n"/>
      <c r="R984" s="195" t="n"/>
      <c r="S984" s="195" t="n"/>
      <c r="T984" s="195" t="n"/>
      <c r="U984" s="195" t="n"/>
      <c r="V984" s="195" t="n"/>
      <c r="W984" s="195" t="n"/>
      <c r="X984" s="195" t="n"/>
      <c r="Y984" s="195" t="n"/>
      <c r="Z984" s="195" t="n"/>
    </row>
    <row r="985" ht="12.75" customHeight="1" s="324">
      <c r="A985" s="195" t="n"/>
      <c r="B985" s="195" t="n"/>
      <c r="C985" s="195" t="n"/>
      <c r="D985" s="195" t="n"/>
      <c r="E985" s="195" t="n"/>
      <c r="F985" s="195" t="n"/>
      <c r="G985" s="195" t="n"/>
      <c r="H985" s="195" t="n"/>
      <c r="I985" s="195" t="n"/>
      <c r="J985" s="195" t="n"/>
      <c r="K985" s="195" t="n"/>
      <c r="L985" s="195" t="n"/>
      <c r="M985" s="195" t="n"/>
      <c r="N985" s="195" t="n"/>
      <c r="O985" s="195" t="n"/>
      <c r="P985" s="195" t="n"/>
      <c r="Q985" s="195" t="n"/>
      <c r="R985" s="195" t="n"/>
      <c r="S985" s="195" t="n"/>
      <c r="T985" s="195" t="n"/>
      <c r="U985" s="195" t="n"/>
      <c r="V985" s="195" t="n"/>
      <c r="W985" s="195" t="n"/>
      <c r="X985" s="195" t="n"/>
      <c r="Y985" s="195" t="n"/>
      <c r="Z985" s="195" t="n"/>
    </row>
    <row r="986" ht="12.75" customHeight="1" s="324">
      <c r="A986" s="195" t="n"/>
      <c r="B986" s="195" t="n"/>
      <c r="C986" s="195" t="n"/>
      <c r="D986" s="195" t="n"/>
      <c r="E986" s="195" t="n"/>
      <c r="F986" s="195" t="n"/>
      <c r="G986" s="195" t="n"/>
      <c r="H986" s="195" t="n"/>
      <c r="I986" s="195" t="n"/>
      <c r="J986" s="195" t="n"/>
      <c r="K986" s="195" t="n"/>
      <c r="L986" s="195" t="n"/>
      <c r="M986" s="195" t="n"/>
      <c r="N986" s="195" t="n"/>
      <c r="O986" s="195" t="n"/>
      <c r="P986" s="195" t="n"/>
      <c r="Q986" s="195" t="n"/>
      <c r="R986" s="195" t="n"/>
      <c r="S986" s="195" t="n"/>
      <c r="T986" s="195" t="n"/>
      <c r="U986" s="195" t="n"/>
      <c r="V986" s="195" t="n"/>
      <c r="W986" s="195" t="n"/>
      <c r="X986" s="195" t="n"/>
      <c r="Y986" s="195" t="n"/>
      <c r="Z986" s="195" t="n"/>
    </row>
    <row r="987" ht="12.75" customHeight="1" s="324">
      <c r="A987" s="195" t="n"/>
      <c r="B987" s="195" t="n"/>
      <c r="C987" s="195" t="n"/>
      <c r="D987" s="195" t="n"/>
      <c r="E987" s="195" t="n"/>
      <c r="F987" s="195" t="n"/>
      <c r="G987" s="195" t="n"/>
      <c r="H987" s="195" t="n"/>
      <c r="I987" s="195" t="n"/>
      <c r="J987" s="195" t="n"/>
      <c r="K987" s="195" t="n"/>
      <c r="L987" s="195" t="n"/>
      <c r="M987" s="195" t="n"/>
      <c r="N987" s="195" t="n"/>
      <c r="O987" s="195" t="n"/>
      <c r="P987" s="195" t="n"/>
      <c r="Q987" s="195" t="n"/>
      <c r="R987" s="195" t="n"/>
      <c r="S987" s="195" t="n"/>
      <c r="T987" s="195" t="n"/>
      <c r="U987" s="195" t="n"/>
      <c r="V987" s="195" t="n"/>
      <c r="W987" s="195" t="n"/>
      <c r="X987" s="195" t="n"/>
      <c r="Y987" s="195" t="n"/>
      <c r="Z987" s="195" t="n"/>
    </row>
    <row r="988" ht="12.75" customHeight="1" s="324">
      <c r="A988" s="195" t="n"/>
      <c r="B988" s="195" t="n"/>
      <c r="C988" s="195" t="n"/>
      <c r="D988" s="195" t="n"/>
      <c r="E988" s="195" t="n"/>
      <c r="F988" s="195" t="n"/>
      <c r="G988" s="195" t="n"/>
      <c r="H988" s="195" t="n"/>
      <c r="I988" s="195" t="n"/>
      <c r="J988" s="195" t="n"/>
      <c r="K988" s="195" t="n"/>
      <c r="L988" s="195" t="n"/>
      <c r="M988" s="195" t="n"/>
      <c r="N988" s="195" t="n"/>
      <c r="O988" s="195" t="n"/>
      <c r="P988" s="195" t="n"/>
      <c r="Q988" s="195" t="n"/>
      <c r="R988" s="195" t="n"/>
      <c r="S988" s="195" t="n"/>
      <c r="T988" s="195" t="n"/>
      <c r="U988" s="195" t="n"/>
      <c r="V988" s="195" t="n"/>
      <c r="W988" s="195" t="n"/>
      <c r="X988" s="195" t="n"/>
      <c r="Y988" s="195" t="n"/>
      <c r="Z988" s="195" t="n"/>
    </row>
    <row r="989" ht="12.75" customHeight="1" s="324">
      <c r="A989" s="195" t="n"/>
      <c r="B989" s="195" t="n"/>
      <c r="C989" s="195" t="n"/>
      <c r="D989" s="195" t="n"/>
      <c r="E989" s="195" t="n"/>
      <c r="F989" s="195" t="n"/>
      <c r="G989" s="195" t="n"/>
      <c r="H989" s="195" t="n"/>
      <c r="I989" s="195" t="n"/>
      <c r="J989" s="195" t="n"/>
      <c r="K989" s="195" t="n"/>
      <c r="L989" s="195" t="n"/>
      <c r="M989" s="195" t="n"/>
      <c r="N989" s="195" t="n"/>
      <c r="O989" s="195" t="n"/>
      <c r="P989" s="195" t="n"/>
      <c r="Q989" s="195" t="n"/>
      <c r="R989" s="195" t="n"/>
      <c r="S989" s="195" t="n"/>
      <c r="T989" s="195" t="n"/>
      <c r="U989" s="195" t="n"/>
      <c r="V989" s="195" t="n"/>
      <c r="W989" s="195" t="n"/>
      <c r="X989" s="195" t="n"/>
      <c r="Y989" s="195" t="n"/>
      <c r="Z989" s="195" t="n"/>
    </row>
    <row r="990" ht="12.75" customHeight="1" s="324">
      <c r="A990" s="195" t="n"/>
      <c r="B990" s="195" t="n"/>
      <c r="C990" s="195" t="n"/>
      <c r="D990" s="195" t="n"/>
      <c r="E990" s="195" t="n"/>
      <c r="F990" s="195" t="n"/>
      <c r="G990" s="195" t="n"/>
      <c r="H990" s="195" t="n"/>
      <c r="I990" s="195" t="n"/>
      <c r="J990" s="195" t="n"/>
      <c r="K990" s="195" t="n"/>
      <c r="L990" s="195" t="n"/>
      <c r="M990" s="195" t="n"/>
      <c r="N990" s="195" t="n"/>
      <c r="O990" s="195" t="n"/>
      <c r="P990" s="195" t="n"/>
      <c r="Q990" s="195" t="n"/>
      <c r="R990" s="195" t="n"/>
      <c r="S990" s="195" t="n"/>
      <c r="T990" s="195" t="n"/>
      <c r="U990" s="195" t="n"/>
      <c r="V990" s="195" t="n"/>
      <c r="W990" s="195" t="n"/>
      <c r="X990" s="195" t="n"/>
      <c r="Y990" s="195" t="n"/>
      <c r="Z990" s="195" t="n"/>
    </row>
    <row r="991" ht="12.75" customHeight="1" s="324">
      <c r="A991" s="195" t="n"/>
      <c r="B991" s="195" t="n"/>
      <c r="C991" s="195" t="n"/>
      <c r="D991" s="195" t="n"/>
      <c r="E991" s="195" t="n"/>
      <c r="F991" s="195" t="n"/>
      <c r="G991" s="195" t="n"/>
      <c r="H991" s="195" t="n"/>
      <c r="I991" s="195" t="n"/>
      <c r="J991" s="195" t="n"/>
      <c r="K991" s="195" t="n"/>
      <c r="L991" s="195" t="n"/>
      <c r="M991" s="195" t="n"/>
      <c r="N991" s="195" t="n"/>
      <c r="O991" s="195" t="n"/>
      <c r="P991" s="195" t="n"/>
      <c r="Q991" s="195" t="n"/>
      <c r="R991" s="195" t="n"/>
      <c r="S991" s="195" t="n"/>
      <c r="T991" s="195" t="n"/>
      <c r="U991" s="195" t="n"/>
      <c r="V991" s="195" t="n"/>
      <c r="W991" s="195" t="n"/>
      <c r="X991" s="195" t="n"/>
      <c r="Y991" s="195" t="n"/>
      <c r="Z991" s="195" t="n"/>
    </row>
    <row r="992" ht="12.75" customHeight="1" s="324">
      <c r="A992" s="195" t="n"/>
      <c r="B992" s="195" t="n"/>
      <c r="C992" s="195" t="n"/>
      <c r="D992" s="195" t="n"/>
      <c r="E992" s="195" t="n"/>
      <c r="F992" s="195" t="n"/>
      <c r="G992" s="195" t="n"/>
      <c r="H992" s="195" t="n"/>
      <c r="I992" s="195" t="n"/>
      <c r="J992" s="195" t="n"/>
      <c r="K992" s="195" t="n"/>
      <c r="L992" s="195" t="n"/>
      <c r="M992" s="195" t="n"/>
      <c r="N992" s="195" t="n"/>
      <c r="O992" s="195" t="n"/>
      <c r="P992" s="195" t="n"/>
      <c r="Q992" s="195" t="n"/>
      <c r="R992" s="195" t="n"/>
      <c r="S992" s="195" t="n"/>
      <c r="T992" s="195" t="n"/>
      <c r="U992" s="195" t="n"/>
      <c r="V992" s="195" t="n"/>
      <c r="W992" s="195" t="n"/>
      <c r="X992" s="195" t="n"/>
      <c r="Y992" s="195" t="n"/>
      <c r="Z992" s="195" t="n"/>
    </row>
    <row r="993" ht="12.75" customHeight="1" s="324">
      <c r="A993" s="195" t="n"/>
      <c r="B993" s="195" t="n"/>
      <c r="C993" s="195" t="n"/>
      <c r="D993" s="195" t="n"/>
      <c r="E993" s="195" t="n"/>
      <c r="F993" s="195" t="n"/>
      <c r="G993" s="195" t="n"/>
      <c r="H993" s="195" t="n"/>
      <c r="I993" s="195" t="n"/>
      <c r="J993" s="195" t="n"/>
      <c r="K993" s="195" t="n"/>
      <c r="L993" s="195" t="n"/>
      <c r="M993" s="195" t="n"/>
      <c r="N993" s="195" t="n"/>
      <c r="O993" s="195" t="n"/>
      <c r="P993" s="195" t="n"/>
      <c r="Q993" s="195" t="n"/>
      <c r="R993" s="195" t="n"/>
      <c r="S993" s="195" t="n"/>
      <c r="T993" s="195" t="n"/>
      <c r="U993" s="195" t="n"/>
      <c r="V993" s="195" t="n"/>
      <c r="W993" s="195" t="n"/>
      <c r="X993" s="195" t="n"/>
      <c r="Y993" s="195" t="n"/>
      <c r="Z993" s="195" t="n"/>
    </row>
    <row r="994" ht="12.75" customHeight="1" s="324">
      <c r="A994" s="195" t="n"/>
      <c r="B994" s="195" t="n"/>
      <c r="C994" s="195" t="n"/>
      <c r="D994" s="195" t="n"/>
      <c r="E994" s="195" t="n"/>
      <c r="F994" s="195" t="n"/>
      <c r="G994" s="195" t="n"/>
      <c r="H994" s="195" t="n"/>
      <c r="I994" s="195" t="n"/>
      <c r="J994" s="195" t="n"/>
      <c r="K994" s="195" t="n"/>
      <c r="L994" s="195" t="n"/>
      <c r="M994" s="195" t="n"/>
      <c r="N994" s="195" t="n"/>
      <c r="O994" s="195" t="n"/>
      <c r="P994" s="195" t="n"/>
      <c r="Q994" s="195" t="n"/>
      <c r="R994" s="195" t="n"/>
      <c r="S994" s="195" t="n"/>
      <c r="T994" s="195" t="n"/>
      <c r="U994" s="195" t="n"/>
      <c r="V994" s="195" t="n"/>
      <c r="W994" s="195" t="n"/>
      <c r="X994" s="195" t="n"/>
      <c r="Y994" s="195" t="n"/>
      <c r="Z994" s="195" t="n"/>
    </row>
    <row r="995" ht="12.75" customHeight="1" s="324">
      <c r="A995" s="195" t="n"/>
      <c r="B995" s="195" t="n"/>
      <c r="C995" s="195" t="n"/>
      <c r="D995" s="195" t="n"/>
      <c r="E995" s="195" t="n"/>
      <c r="F995" s="195" t="n"/>
      <c r="G995" s="195" t="n"/>
      <c r="H995" s="195" t="n"/>
      <c r="I995" s="195" t="n"/>
      <c r="J995" s="195" t="n"/>
      <c r="K995" s="195" t="n"/>
      <c r="L995" s="195" t="n"/>
      <c r="M995" s="195" t="n"/>
      <c r="N995" s="195" t="n"/>
      <c r="O995" s="195" t="n"/>
      <c r="P995" s="195" t="n"/>
      <c r="Q995" s="195" t="n"/>
      <c r="R995" s="195" t="n"/>
      <c r="S995" s="195" t="n"/>
      <c r="T995" s="195" t="n"/>
      <c r="U995" s="195" t="n"/>
      <c r="V995" s="195" t="n"/>
      <c r="W995" s="195" t="n"/>
      <c r="X995" s="195" t="n"/>
      <c r="Y995" s="195" t="n"/>
      <c r="Z995" s="195" t="n"/>
    </row>
    <row r="996" ht="12.75" customHeight="1" s="324">
      <c r="A996" s="195" t="n"/>
      <c r="B996" s="195" t="n"/>
      <c r="C996" s="195" t="n"/>
      <c r="D996" s="195" t="n"/>
      <c r="E996" s="195" t="n"/>
      <c r="F996" s="195" t="n"/>
      <c r="G996" s="195" t="n"/>
      <c r="H996" s="195" t="n"/>
      <c r="I996" s="195" t="n"/>
      <c r="J996" s="195" t="n"/>
      <c r="K996" s="195" t="n"/>
      <c r="L996" s="195" t="n"/>
      <c r="M996" s="195" t="n"/>
      <c r="N996" s="195" t="n"/>
      <c r="O996" s="195" t="n"/>
      <c r="P996" s="195" t="n"/>
      <c r="Q996" s="195" t="n"/>
      <c r="R996" s="195" t="n"/>
      <c r="S996" s="195" t="n"/>
      <c r="T996" s="195" t="n"/>
      <c r="U996" s="195" t="n"/>
      <c r="V996" s="195" t="n"/>
      <c r="W996" s="195" t="n"/>
      <c r="X996" s="195" t="n"/>
      <c r="Y996" s="195" t="n"/>
      <c r="Z996" s="195" t="n"/>
    </row>
    <row r="997" ht="12.75" customHeight="1" s="324">
      <c r="A997" s="195" t="n"/>
      <c r="B997" s="195" t="n"/>
      <c r="C997" s="195" t="n"/>
      <c r="D997" s="195" t="n"/>
      <c r="E997" s="195" t="n"/>
      <c r="F997" s="195" t="n"/>
      <c r="G997" s="195" t="n"/>
      <c r="H997" s="195" t="n"/>
      <c r="I997" s="195" t="n"/>
      <c r="J997" s="195" t="n"/>
      <c r="K997" s="195" t="n"/>
      <c r="L997" s="195" t="n"/>
      <c r="M997" s="195" t="n"/>
      <c r="N997" s="195" t="n"/>
      <c r="O997" s="195" t="n"/>
      <c r="P997" s="195" t="n"/>
      <c r="Q997" s="195" t="n"/>
      <c r="R997" s="195" t="n"/>
      <c r="S997" s="195" t="n"/>
      <c r="T997" s="195" t="n"/>
      <c r="U997" s="195" t="n"/>
      <c r="V997" s="195" t="n"/>
      <c r="W997" s="195" t="n"/>
      <c r="X997" s="195" t="n"/>
      <c r="Y997" s="195" t="n"/>
      <c r="Z997" s="195" t="n"/>
    </row>
    <row r="998" ht="12.75" customHeight="1" s="324">
      <c r="A998" s="195" t="n"/>
      <c r="B998" s="195" t="n"/>
      <c r="C998" s="195" t="n"/>
      <c r="D998" s="195" t="n"/>
      <c r="E998" s="195" t="n"/>
      <c r="F998" s="195" t="n"/>
      <c r="G998" s="195" t="n"/>
      <c r="H998" s="195" t="n"/>
      <c r="I998" s="195" t="n"/>
      <c r="J998" s="195" t="n"/>
      <c r="K998" s="195" t="n"/>
      <c r="L998" s="195" t="n"/>
      <c r="M998" s="195" t="n"/>
      <c r="N998" s="195" t="n"/>
      <c r="O998" s="195" t="n"/>
      <c r="P998" s="195" t="n"/>
      <c r="Q998" s="195" t="n"/>
      <c r="R998" s="195" t="n"/>
      <c r="S998" s="195" t="n"/>
      <c r="T998" s="195" t="n"/>
      <c r="U998" s="195" t="n"/>
      <c r="V998" s="195" t="n"/>
      <c r="W998" s="195" t="n"/>
      <c r="X998" s="195" t="n"/>
      <c r="Y998" s="195" t="n"/>
      <c r="Z998" s="195" t="n"/>
    </row>
    <row r="999" ht="12.75" customHeight="1" s="324">
      <c r="A999" s="195" t="n"/>
      <c r="B999" s="195" t="n"/>
      <c r="C999" s="195" t="n"/>
      <c r="D999" s="195" t="n"/>
      <c r="E999" s="195" t="n"/>
      <c r="F999" s="195" t="n"/>
      <c r="G999" s="195" t="n"/>
      <c r="H999" s="195" t="n"/>
      <c r="I999" s="195" t="n"/>
      <c r="J999" s="195" t="n"/>
      <c r="K999" s="195" t="n"/>
      <c r="L999" s="195" t="n"/>
      <c r="M999" s="195" t="n"/>
      <c r="N999" s="195" t="n"/>
      <c r="O999" s="195" t="n"/>
      <c r="P999" s="195" t="n"/>
      <c r="Q999" s="195" t="n"/>
      <c r="R999" s="195" t="n"/>
      <c r="S999" s="195" t="n"/>
      <c r="T999" s="195" t="n"/>
      <c r="U999" s="195" t="n"/>
      <c r="V999" s="195" t="n"/>
      <c r="W999" s="195" t="n"/>
      <c r="X999" s="195" t="n"/>
      <c r="Y999" s="195" t="n"/>
      <c r="Z999" s="195" t="n"/>
    </row>
    <row r="1000" ht="12.75" customHeight="1" s="324">
      <c r="A1000" s="195" t="n"/>
      <c r="B1000" s="195" t="n"/>
      <c r="C1000" s="195" t="n"/>
      <c r="D1000" s="195" t="n"/>
      <c r="E1000" s="195" t="n"/>
      <c r="F1000" s="195" t="n"/>
      <c r="G1000" s="195" t="n"/>
      <c r="H1000" s="195" t="n"/>
      <c r="I1000" s="195" t="n"/>
      <c r="J1000" s="195" t="n"/>
      <c r="K1000" s="195" t="n"/>
      <c r="L1000" s="195" t="n"/>
      <c r="M1000" s="195" t="n"/>
      <c r="N1000" s="195" t="n"/>
      <c r="O1000" s="195" t="n"/>
      <c r="P1000" s="195" t="n"/>
      <c r="Q1000" s="195" t="n"/>
      <c r="R1000" s="195" t="n"/>
      <c r="S1000" s="195" t="n"/>
      <c r="T1000" s="195" t="n"/>
      <c r="U1000" s="195" t="n"/>
      <c r="V1000" s="195" t="n"/>
      <c r="W1000" s="195" t="n"/>
      <c r="X1000" s="195" t="n"/>
      <c r="Y1000" s="195" t="n"/>
      <c r="Z1000" s="195" t="n"/>
    </row>
  </sheetData>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6.xml><?xml version="1.0" encoding="utf-8"?>
<worksheet xmlns="http://schemas.openxmlformats.org/spreadsheetml/2006/main">
  <sheetPr codeName="Sheet56">
    <tabColor rgb="FFFFF2CC"/>
    <outlinePr summaryBelow="1" summaryRight="1"/>
    <pageSetUpPr/>
  </sheetPr>
  <dimension ref="A1:K1000"/>
  <sheetViews>
    <sheetView showGridLines="0" workbookViewId="0">
      <selection activeCell="A1" sqref="A1"/>
    </sheetView>
  </sheetViews>
  <sheetFormatPr baseColWidth="8" defaultColWidth="12.63" defaultRowHeight="15" customHeight="1"/>
  <cols>
    <col width="26.38" customWidth="1" style="324" min="1" max="1"/>
    <col width="9.130000000000001" customWidth="1" style="324" min="2" max="2"/>
    <col width="25.13" customWidth="1" style="324" min="3" max="3"/>
    <col width="38.38" customWidth="1" style="324" min="4" max="4"/>
    <col width="22.88" customWidth="1" style="324" min="5" max="5"/>
    <col width="24.13" customWidth="1" style="324" min="6" max="6"/>
    <col width="28.63" customWidth="1" style="324" min="7" max="7"/>
    <col width="33.75" customWidth="1" style="324" min="8" max="8"/>
    <col width="39.38" customWidth="1" style="324" min="9" max="9"/>
    <col width="18.88" customWidth="1" style="324" min="10" max="10"/>
    <col width="8.630000000000001" customWidth="1" style="324" min="11" max="26"/>
  </cols>
  <sheetData>
    <row r="1" ht="12.75" customHeight="1" s="324">
      <c r="A1" s="195" t="inlineStr">
        <is>
          <t>Country</t>
        </is>
      </c>
      <c r="B1" s="195" t="inlineStr">
        <is>
          <t>Country code</t>
        </is>
      </c>
      <c r="C1" s="195" t="inlineStr">
        <is>
          <t>Mangrove extent</t>
        </is>
      </c>
      <c r="D1" s="195" t="inlineStr">
        <is>
          <t>Mangrove Biomass (MgCha-1)_old</t>
        </is>
      </c>
      <c r="E1" s="195" t="inlineStr">
        <is>
          <t>Mangrove Biomass (MgCha-1)</t>
        </is>
      </c>
      <c r="F1" s="195" t="inlineStr">
        <is>
          <t>Mangrove AGB Emissions Factor (%)</t>
        </is>
      </c>
      <c r="G1" s="195" t="inlineStr">
        <is>
          <t>Mangrove SOC (MgCha-1)</t>
        </is>
      </c>
      <c r="H1" s="195" t="inlineStr">
        <is>
          <t>Mangrove SOC Emissions Factor (%)</t>
        </is>
      </c>
      <c r="I1" s="195" t="inlineStr">
        <is>
          <t>Total Emissions (MgCO2e/ha</t>
        </is>
      </c>
      <c r="J1" s="38" t="inlineStr">
        <is>
          <t>BGB (MgCha-1)</t>
        </is>
      </c>
    </row>
    <row r="2" ht="12.75" customHeight="1" s="324">
      <c r="A2" s="195" t="inlineStr">
        <is>
          <t>United States of America</t>
        </is>
      </c>
      <c r="B2" s="195" t="inlineStr">
        <is>
          <t>USA</t>
        </is>
      </c>
      <c r="C2" s="195" t="n">
        <v>231505.4482222014</v>
      </c>
      <c r="D2" s="195" t="n">
        <v>15.08951073259755</v>
      </c>
      <c r="E2" s="195">
        <f>J2+D2</f>
        <v/>
      </c>
      <c r="F2" s="195" t="n">
        <v>0.82</v>
      </c>
      <c r="G2" s="195" t="n">
        <v>293.4733916574025</v>
      </c>
      <c r="H2" s="195" t="n">
        <v>0.54</v>
      </c>
      <c r="I2" s="195" t="n">
        <v>635.2484205529973</v>
      </c>
      <c r="J2" s="38">
        <f>D2*0.58</f>
        <v/>
      </c>
      <c r="K2" s="38">
        <f>H2*G2*3.66+D2*F2*3.66</f>
        <v/>
      </c>
    </row>
    <row r="3" ht="12.75" customHeight="1" s="324">
      <c r="A3" s="195" t="inlineStr">
        <is>
          <t>Indonesia</t>
        </is>
      </c>
      <c r="B3" s="195" t="inlineStr">
        <is>
          <t>IDN</t>
        </is>
      </c>
      <c r="C3" s="195" t="n">
        <v>2901690.307203866</v>
      </c>
      <c r="D3" s="195" t="n">
        <v>97.103386274648</v>
      </c>
      <c r="E3" s="195">
        <f>J3+D3</f>
        <v/>
      </c>
      <c r="F3" s="195" t="n">
        <v>0.82</v>
      </c>
      <c r="G3" s="195" t="n">
        <v>363.6745680306536</v>
      </c>
      <c r="H3" s="195" t="n">
        <v>0.54</v>
      </c>
      <c r="I3" s="195" t="n">
        <v>1074.164810020996</v>
      </c>
      <c r="J3" s="195">
        <f>D3*0.58</f>
        <v/>
      </c>
      <c r="K3" s="195">
        <f>H3*G3*3.66+D3*F3*3.66</f>
        <v/>
      </c>
    </row>
    <row r="4" ht="12.75" customHeight="1" s="324">
      <c r="A4" s="195" t="inlineStr">
        <is>
          <t>Australia</t>
        </is>
      </c>
      <c r="B4" s="195" t="inlineStr">
        <is>
          <t>AUS</t>
        </is>
      </c>
      <c r="C4" s="195" t="n">
        <v>1004148.845873155</v>
      </c>
      <c r="D4" s="195" t="n">
        <v>54.06587660650349</v>
      </c>
      <c r="E4" s="195">
        <f>J4+D4</f>
        <v/>
      </c>
      <c r="F4" s="195" t="n">
        <v>0.82</v>
      </c>
      <c r="G4" s="195" t="n">
        <v>302.3785131728331</v>
      </c>
      <c r="H4" s="195" t="n">
        <v>0.54</v>
      </c>
      <c r="I4" s="195" t="n">
        <v>795.5020018145901</v>
      </c>
      <c r="J4" s="195">
        <f>D4*0.58</f>
        <v/>
      </c>
      <c r="K4" s="195">
        <f>H4*G4*3.66+D4*F4*3.66</f>
        <v/>
      </c>
    </row>
    <row r="5" ht="12.75" customHeight="1" s="324">
      <c r="A5" s="195" t="inlineStr">
        <is>
          <t>Bahamas</t>
        </is>
      </c>
      <c r="B5" s="195" t="inlineStr">
        <is>
          <t>BHS</t>
        </is>
      </c>
      <c r="C5" s="195" t="n">
        <v>150839.0825125858</v>
      </c>
      <c r="D5" s="195" t="n">
        <v>5.964749171762673</v>
      </c>
      <c r="E5" s="195">
        <f>J5+D5</f>
        <v/>
      </c>
      <c r="F5" s="195" t="n">
        <v>0.82</v>
      </c>
      <c r="G5" s="195" t="n">
        <v>546.1775351956835</v>
      </c>
      <c r="H5" s="195" t="n">
        <v>0.54</v>
      </c>
      <c r="I5" s="195" t="n">
        <v>1101.2962625294</v>
      </c>
      <c r="J5" s="195">
        <f>D5*0.58</f>
        <v/>
      </c>
      <c r="K5" s="195">
        <f>H5*G5*3.66+D5*F5*3.66</f>
        <v/>
      </c>
    </row>
    <row r="6" ht="12.75" customHeight="1" s="324">
      <c r="A6" s="195" t="inlineStr">
        <is>
          <t>Kenya</t>
        </is>
      </c>
      <c r="B6" s="195" t="inlineStr">
        <is>
          <t>KEN</t>
        </is>
      </c>
      <c r="C6" s="195" t="n">
        <v>54121.50057596131</v>
      </c>
      <c r="D6" s="195" t="n">
        <v>25.07645259938838</v>
      </c>
      <c r="E6" s="195">
        <f>J6+D6</f>
        <v/>
      </c>
      <c r="F6" s="195" t="n">
        <v>0.82</v>
      </c>
      <c r="G6" s="195" t="n">
        <v>399.9193279137841</v>
      </c>
      <c r="H6" s="195" t="n">
        <v>0.54</v>
      </c>
      <c r="I6" s="195" t="n">
        <v>882.1803762025644</v>
      </c>
      <c r="J6" s="195">
        <f>D6*0.58</f>
        <v/>
      </c>
      <c r="K6" s="195">
        <f>H6*G6*3.66+D6*F6*3.66</f>
        <v/>
      </c>
    </row>
    <row r="7" ht="12.75" customHeight="1" s="324">
      <c r="A7" s="195" t="inlineStr">
        <is>
          <t>Mexico</t>
        </is>
      </c>
      <c r="B7" s="195" t="inlineStr">
        <is>
          <t>MEX</t>
        </is>
      </c>
      <c r="C7" s="195" t="n">
        <v>991795.5052556171</v>
      </c>
      <c r="D7" s="195" t="n">
        <v>17.26576140232832</v>
      </c>
      <c r="E7" s="195">
        <f>J7+D7</f>
        <v/>
      </c>
      <c r="F7" s="195" t="n">
        <v>0.82</v>
      </c>
      <c r="G7" s="195" t="n">
        <v>379.0207178675112</v>
      </c>
      <c r="H7" s="195" t="n">
        <v>0.54</v>
      </c>
      <c r="I7" s="195" t="n">
        <v>812.2892335258709</v>
      </c>
      <c r="J7" s="195">
        <f>D7*0.58</f>
        <v/>
      </c>
    </row>
    <row r="8" ht="12.75" customHeight="1" s="324">
      <c r="A8" s="195" t="inlineStr">
        <is>
          <t>Colombia</t>
        </is>
      </c>
      <c r="B8" s="195" t="inlineStr">
        <is>
          <t>COL</t>
        </is>
      </c>
      <c r="C8" s="195" t="n">
        <v>278965.0540583758</v>
      </c>
      <c r="D8" s="195" t="n">
        <v>58.46894662709147</v>
      </c>
      <c r="E8" s="195">
        <f>J8+D8</f>
        <v/>
      </c>
      <c r="F8" s="195" t="n">
        <v>0.82</v>
      </c>
      <c r="G8" s="195" t="n">
        <v>228.195679679397</v>
      </c>
      <c r="H8" s="195" t="n">
        <v>0.54</v>
      </c>
      <c r="I8" s="195" t="n">
        <v>665.0022859735151</v>
      </c>
      <c r="J8" s="195">
        <f>D8*0.58</f>
        <v/>
      </c>
    </row>
    <row r="9" ht="12.75" customHeight="1" s="324">
      <c r="A9" s="195" t="inlineStr">
        <is>
          <t>India</t>
        </is>
      </c>
      <c r="B9" s="195" t="inlineStr">
        <is>
          <t>IND</t>
        </is>
      </c>
      <c r="C9" s="195" t="n">
        <v>399901.5243060868</v>
      </c>
      <c r="D9" s="195" t="n">
        <v>18.50556095454055</v>
      </c>
      <c r="E9" s="195">
        <f>J9+D9</f>
        <v/>
      </c>
      <c r="F9" s="195" t="n">
        <v>0.82</v>
      </c>
      <c r="G9" s="195" t="n">
        <v>432.4081575330785</v>
      </c>
      <c r="H9" s="195" t="n">
        <v>0.54</v>
      </c>
      <c r="I9" s="195" t="n">
        <v>922.3418356419949</v>
      </c>
      <c r="J9" s="195">
        <f>D9*0.58</f>
        <v/>
      </c>
    </row>
    <row r="10" ht="12.75" customHeight="1" s="324">
      <c r="A10" s="195" t="inlineStr">
        <is>
          <t>China</t>
        </is>
      </c>
      <c r="B10" s="195" t="inlineStr">
        <is>
          <t>CHN</t>
        </is>
      </c>
      <c r="C10" s="195" t="n">
        <v>21612.97875708559</v>
      </c>
      <c r="D10" s="195" t="n">
        <v>37.78193066116768</v>
      </c>
      <c r="E10" s="195">
        <f>J10+D10</f>
        <v/>
      </c>
      <c r="F10" s="195" t="n">
        <v>0.82</v>
      </c>
      <c r="G10" s="195" t="n">
        <v>558.275960498555</v>
      </c>
      <c r="H10" s="195" t="n">
        <v>0.54</v>
      </c>
      <c r="I10" s="195" t="n">
        <v>1241.658474549218</v>
      </c>
      <c r="J10" s="195">
        <f>D10*0.58</f>
        <v/>
      </c>
    </row>
    <row r="11" ht="12.75" customHeight="1" s="324">
      <c r="A11" s="195" t="inlineStr">
        <is>
          <t>American Samoa</t>
        </is>
      </c>
      <c r="B11" s="195" t="inlineStr">
        <is>
          <t>ASM</t>
        </is>
      </c>
      <c r="C11" s="195" t="n">
        <v>31.83297137806009</v>
      </c>
      <c r="D11" s="195" t="e">
        <v>#N/A</v>
      </c>
      <c r="E11" s="195">
        <f>J11+D11</f>
        <v/>
      </c>
      <c r="F11" s="195" t="n">
        <v>0.82</v>
      </c>
      <c r="G11" s="195" t="e">
        <v>#N/A</v>
      </c>
      <c r="H11" s="195" t="n">
        <v>0.54</v>
      </c>
      <c r="I11" s="195" t="e">
        <v>#N/A</v>
      </c>
      <c r="J11" s="195">
        <f>D11*0.58</f>
        <v/>
      </c>
    </row>
    <row r="12" ht="12.75" customHeight="1" s="324">
      <c r="A12" s="195" t="inlineStr">
        <is>
          <t>Angola</t>
        </is>
      </c>
      <c r="B12" s="195" t="inlineStr">
        <is>
          <t>AGO</t>
        </is>
      </c>
      <c r="C12" s="195" t="n">
        <v>28061.19700622585</v>
      </c>
      <c r="D12" s="195" t="n">
        <v>62.31375331416408</v>
      </c>
      <c r="E12" s="195">
        <f>J12+D12</f>
        <v/>
      </c>
      <c r="F12" s="195" t="n">
        <v>0.82</v>
      </c>
      <c r="G12" s="195" t="n">
        <v>334.4444137072513</v>
      </c>
      <c r="H12" s="195" t="n">
        <v>0.54</v>
      </c>
      <c r="I12" s="195" t="n">
        <v>889.064276380852</v>
      </c>
      <c r="J12" s="195">
        <f>D12*0.58</f>
        <v/>
      </c>
    </row>
    <row r="13" ht="12.75" customHeight="1" s="324">
      <c r="A13" s="195" t="inlineStr">
        <is>
          <t>Anguilla</t>
        </is>
      </c>
      <c r="B13" s="195" t="inlineStr">
        <is>
          <t>AIA</t>
        </is>
      </c>
      <c r="C13" s="195" t="n">
        <v>3.700675203997466</v>
      </c>
      <c r="D13" s="195" t="n">
        <v>22.55</v>
      </c>
      <c r="E13" s="195">
        <f>J13+D13</f>
        <v/>
      </c>
      <c r="F13" s="195" t="n">
        <v>0.82</v>
      </c>
      <c r="G13" s="195" t="n">
        <v>321</v>
      </c>
      <c r="H13" s="195" t="n">
        <v>0.54</v>
      </c>
      <c r="I13" s="195" t="n">
        <v>716.9574000000001</v>
      </c>
      <c r="J13" s="195">
        <f>D13*0.58</f>
        <v/>
      </c>
    </row>
    <row r="14" ht="12.75" customHeight="1" s="324">
      <c r="A14" s="195" t="inlineStr">
        <is>
          <t>Antigua and Barbuda</t>
        </is>
      </c>
      <c r="B14" s="195" t="inlineStr">
        <is>
          <t>ATG</t>
        </is>
      </c>
      <c r="C14" s="195" t="n">
        <v>872.8981119421554</v>
      </c>
      <c r="D14" s="195" t="n">
        <v>10.05574136008919</v>
      </c>
      <c r="E14" s="195">
        <f>J14+D14</f>
        <v/>
      </c>
      <c r="F14" s="195" t="n">
        <v>0.82</v>
      </c>
      <c r="G14" s="195" t="n">
        <v>432.4235464868095</v>
      </c>
      <c r="H14" s="195" t="n">
        <v>0.54</v>
      </c>
      <c r="I14" s="195" t="n">
        <v>891.4459106544568</v>
      </c>
      <c r="J14" s="195">
        <f>D14*0.58</f>
        <v/>
      </c>
    </row>
    <row r="15" ht="12.75" customHeight="1" s="324">
      <c r="A15" s="195" t="inlineStr">
        <is>
          <t>Aruba</t>
        </is>
      </c>
      <c r="B15" s="195" t="inlineStr">
        <is>
          <t>ABW</t>
        </is>
      </c>
      <c r="C15" s="195" t="n">
        <v>45.1351123176257</v>
      </c>
      <c r="D15" s="195" t="n">
        <v>9.298969072164949</v>
      </c>
      <c r="E15" s="195">
        <f>J15+D15</f>
        <v/>
      </c>
      <c r="F15" s="195" t="n">
        <v>0.82</v>
      </c>
      <c r="G15" s="195" t="n">
        <v>477.692513368984</v>
      </c>
      <c r="H15" s="195" t="n">
        <v>0.54</v>
      </c>
      <c r="I15" s="195" t="n">
        <v>978.1457102265838</v>
      </c>
      <c r="J15" s="195">
        <f>D15*0.58</f>
        <v/>
      </c>
    </row>
    <row r="16" ht="12.75" customHeight="1" s="324">
      <c r="A16" s="195" t="inlineStr">
        <is>
          <t>Bahrain</t>
        </is>
      </c>
      <c r="B16" s="195" t="inlineStr">
        <is>
          <t>BHR</t>
        </is>
      </c>
      <c r="C16" s="195" t="n">
        <v>3.884722193263634</v>
      </c>
      <c r="D16" s="195" t="n">
        <v>1.853424657534247</v>
      </c>
      <c r="E16" s="195">
        <f>J16+D16</f>
        <v/>
      </c>
      <c r="F16" s="195" t="n">
        <v>0.82</v>
      </c>
      <c r="G16" s="195" t="n">
        <v>294.1484623541888</v>
      </c>
      <c r="H16" s="195" t="n">
        <v>0.54</v>
      </c>
      <c r="I16" s="195" t="n">
        <v>588.1385552433941</v>
      </c>
      <c r="J16" s="195">
        <f>D16*0.58</f>
        <v/>
      </c>
    </row>
    <row r="17" ht="12.75" customHeight="1" s="324">
      <c r="A17" s="195" t="inlineStr">
        <is>
          <t>Bangladesh</t>
        </is>
      </c>
      <c r="B17" s="195" t="inlineStr">
        <is>
          <t>BGD</t>
        </is>
      </c>
      <c r="C17" s="195" t="n">
        <v>447670.462907531</v>
      </c>
      <c r="D17" s="195" t="n">
        <v>77.39981003560092</v>
      </c>
      <c r="E17" s="195">
        <f>J17+D17</f>
        <v/>
      </c>
      <c r="F17" s="195" t="n">
        <v>0.82</v>
      </c>
      <c r="G17" s="195" t="n">
        <v>129.069570596578</v>
      </c>
      <c r="H17" s="195" t="n">
        <v>0.54</v>
      </c>
      <c r="I17" s="195" t="n">
        <v>538.3764040573762</v>
      </c>
      <c r="J17" s="195">
        <f>D17*0.58</f>
        <v/>
      </c>
    </row>
    <row r="18" ht="12.75" customHeight="1" s="324">
      <c r="A18" s="195" t="inlineStr">
        <is>
          <t>Barbados</t>
        </is>
      </c>
      <c r="B18" s="195" t="inlineStr">
        <is>
          <t>BRB</t>
        </is>
      </c>
      <c r="C18" s="195" t="n">
        <v>11.02078458432082</v>
      </c>
      <c r="D18" s="195" t="n">
        <v>25.05555555555556</v>
      </c>
      <c r="E18" s="195">
        <f>J18+D18</f>
        <v/>
      </c>
      <c r="F18" s="195" t="n">
        <v>0.82</v>
      </c>
      <c r="G18" s="195" t="n">
        <v>320.0718562874251</v>
      </c>
      <c r="H18" s="195" t="n">
        <v>0.54</v>
      </c>
      <c r="I18" s="195" t="n">
        <v>724.2933500998005</v>
      </c>
      <c r="J18" s="195">
        <f>D18*0.58</f>
        <v/>
      </c>
    </row>
    <row r="19" ht="12.75" customHeight="1" s="324">
      <c r="A19" s="195" t="inlineStr">
        <is>
          <t>Belize</t>
        </is>
      </c>
      <c r="B19" s="195" t="inlineStr">
        <is>
          <t>BLZ</t>
        </is>
      </c>
      <c r="C19" s="195" t="n">
        <v>52296.19382152824</v>
      </c>
      <c r="D19" s="195" t="n">
        <v>11.34917496494949</v>
      </c>
      <c r="E19" s="195">
        <f>J19+D19</f>
        <v/>
      </c>
      <c r="F19" s="195" t="n">
        <v>0.82</v>
      </c>
      <c r="G19" s="195" t="n">
        <v>364.681625272104</v>
      </c>
      <c r="H19" s="195" t="n">
        <v>0.54</v>
      </c>
      <c r="I19" s="195" t="n">
        <v>762.2947445595016</v>
      </c>
      <c r="J19" s="195">
        <f>D19*0.58</f>
        <v/>
      </c>
    </row>
    <row r="20" ht="12.75" customHeight="1" s="324">
      <c r="A20" s="195" t="inlineStr">
        <is>
          <t>Benin</t>
        </is>
      </c>
      <c r="B20" s="195" t="inlineStr">
        <is>
          <t>BEN</t>
        </is>
      </c>
      <c r="C20" s="195" t="n">
        <v>2876.69626914715</v>
      </c>
      <c r="D20" s="195" t="n">
        <v>4.768449989426941</v>
      </c>
      <c r="E20" s="195">
        <f>J20+D20</f>
        <v/>
      </c>
      <c r="F20" s="195" t="n">
        <v>0.82</v>
      </c>
      <c r="G20" s="195" t="n">
        <v>294.3278327832783</v>
      </c>
      <c r="H20" s="195" t="n">
        <v>0.54</v>
      </c>
      <c r="I20" s="195" t="n">
        <v>599.162055674174</v>
      </c>
      <c r="J20" s="195">
        <f>D20*0.58</f>
        <v/>
      </c>
    </row>
    <row r="21" ht="12.75" customHeight="1" s="324">
      <c r="A21" s="195" t="inlineStr">
        <is>
          <t>Bermuda</t>
        </is>
      </c>
      <c r="B21" s="195" t="inlineStr">
        <is>
          <t>BMU</t>
        </is>
      </c>
      <c r="C21" s="195" t="n">
        <v>20.94119861723052</v>
      </c>
      <c r="D21" s="195" t="e">
        <v>#N/A</v>
      </c>
      <c r="E21" s="195">
        <f>J21+D21</f>
        <v/>
      </c>
      <c r="F21" s="195" t="n">
        <v>0.82</v>
      </c>
      <c r="G21" s="195" t="e">
        <v>#N/A</v>
      </c>
      <c r="H21" s="195" t="n">
        <v>0.54</v>
      </c>
      <c r="I21" s="195" t="e">
        <v>#N/A</v>
      </c>
      <c r="J21" s="195">
        <f>D21*0.58</f>
        <v/>
      </c>
    </row>
    <row r="22" ht="12.75" customHeight="1" s="324">
      <c r="A22" s="195" t="inlineStr">
        <is>
          <t>Bonaire, Sint Eustatius and Saba</t>
        </is>
      </c>
      <c r="B22" s="195" t="inlineStr">
        <is>
          <t>BES</t>
        </is>
      </c>
      <c r="C22" s="195" t="n">
        <v>185.9546084536685</v>
      </c>
      <c r="D22" s="195" t="e">
        <v>#N/A</v>
      </c>
      <c r="E22" s="195">
        <f>J22+D22</f>
        <v/>
      </c>
      <c r="F22" s="195" t="n">
        <v>0.82</v>
      </c>
      <c r="G22" s="195" t="e">
        <v>#N/A</v>
      </c>
      <c r="H22" s="195" t="n">
        <v>0.54</v>
      </c>
      <c r="I22" s="195" t="e">
        <v>#N/A</v>
      </c>
      <c r="J22" s="195">
        <f>D22*0.58</f>
        <v/>
      </c>
    </row>
    <row r="23" ht="12.75" customHeight="1" s="324">
      <c r="A23" s="195" t="inlineStr">
        <is>
          <t>Brazil</t>
        </is>
      </c>
      <c r="B23" s="195" t="inlineStr">
        <is>
          <t>BRA</t>
        </is>
      </c>
      <c r="C23" s="195" t="n">
        <v>1135465.607713866</v>
      </c>
      <c r="D23" s="195" t="n">
        <v>41.95771866474387</v>
      </c>
      <c r="E23" s="195">
        <f>J23+D23</f>
        <v/>
      </c>
      <c r="F23" s="195" t="n">
        <v>0.82</v>
      </c>
      <c r="G23" s="195" t="n">
        <v>571.0418006430868</v>
      </c>
      <c r="H23" s="195" t="n">
        <v>0.54</v>
      </c>
      <c r="I23" s="195" t="n">
        <v>1282.172265103959</v>
      </c>
      <c r="J23" s="195">
        <f>D23*0.58</f>
        <v/>
      </c>
    </row>
    <row r="24" ht="12.75" customHeight="1" s="324">
      <c r="A24" s="195" t="inlineStr">
        <is>
          <t>Virgin Islands, British</t>
        </is>
      </c>
      <c r="B24" s="195" t="inlineStr">
        <is>
          <t>VGB</t>
        </is>
      </c>
      <c r="C24" s="195" t="n">
        <v>100.3573017658906</v>
      </c>
      <c r="D24" s="195" t="n">
        <v>5.857142857142858</v>
      </c>
      <c r="E24" s="195">
        <f>J24+D24</f>
        <v/>
      </c>
      <c r="F24" s="195" t="n">
        <v>0.82</v>
      </c>
      <c r="G24" s="195" t="e">
        <v>#N/A</v>
      </c>
      <c r="H24" s="195" t="n">
        <v>0.54</v>
      </c>
      <c r="I24" s="195" t="e">
        <v>#N/A</v>
      </c>
      <c r="J24" s="195">
        <f>D24*0.58</f>
        <v/>
      </c>
    </row>
    <row r="25" ht="12.75" customHeight="1" s="324">
      <c r="A25" s="195" t="inlineStr">
        <is>
          <t>Brunei Darussalam</t>
        </is>
      </c>
      <c r="B25" s="195" t="inlineStr">
        <is>
          <t>BRN</t>
        </is>
      </c>
      <c r="C25" s="195" t="n">
        <v>11487.47721077933</v>
      </c>
      <c r="D25" s="195" t="n">
        <v>107.7262287551677</v>
      </c>
      <c r="E25" s="195">
        <f>J25+D25</f>
        <v/>
      </c>
      <c r="F25" s="195" t="n">
        <v>0.82</v>
      </c>
      <c r="G25" s="195" t="n">
        <v>459.1721470019343</v>
      </c>
      <c r="H25" s="195" t="n">
        <v>0.54</v>
      </c>
      <c r="I25" s="195" t="n">
        <v>1301.785828578537</v>
      </c>
      <c r="J25" s="195">
        <f>D25*0.58</f>
        <v/>
      </c>
    </row>
    <row r="26" ht="12.75" customHeight="1" s="324">
      <c r="A26" s="195" t="inlineStr">
        <is>
          <t>Cambodia</t>
        </is>
      </c>
      <c r="B26" s="195" t="inlineStr">
        <is>
          <t>KHM</t>
        </is>
      </c>
      <c r="C26" s="195" t="n">
        <v>62281.17576317779</v>
      </c>
      <c r="D26" s="195" t="n">
        <v>48.29473505290444</v>
      </c>
      <c r="E26" s="195">
        <f>J26+D26</f>
        <v/>
      </c>
      <c r="F26" s="195" t="n">
        <v>0.82</v>
      </c>
      <c r="G26" s="195" t="n">
        <v>286.4991220724493</v>
      </c>
      <c r="H26" s="195" t="n">
        <v>0.54</v>
      </c>
      <c r="I26" s="195" t="n">
        <v>742.9955951576191</v>
      </c>
      <c r="J26" s="195">
        <f>D26*0.58</f>
        <v/>
      </c>
    </row>
    <row r="27" ht="12.75" customHeight="1" s="324">
      <c r="A27" s="195" t="inlineStr">
        <is>
          <t>Cameroon</t>
        </is>
      </c>
      <c r="B27" s="195" t="inlineStr">
        <is>
          <t>CMR</t>
        </is>
      </c>
      <c r="C27" s="195" t="n">
        <v>196766.4774943446</v>
      </c>
      <c r="D27" s="195" t="n">
        <v>94.13606418368012</v>
      </c>
      <c r="E27" s="195">
        <f>J27+D27</f>
        <v/>
      </c>
      <c r="F27" s="195" t="n">
        <v>0.82</v>
      </c>
      <c r="G27" s="195" t="n">
        <v>280.2123876105712</v>
      </c>
      <c r="H27" s="195" t="n">
        <v>0.54</v>
      </c>
      <c r="I27" s="195" t="n">
        <v>898.3497577858021</v>
      </c>
      <c r="J27" s="195">
        <f>D27*0.58</f>
        <v/>
      </c>
    </row>
    <row r="28" ht="12.75" customHeight="1" s="324">
      <c r="A28" s="195" t="inlineStr">
        <is>
          <t>Cayman Islands</t>
        </is>
      </c>
      <c r="B28" s="195" t="inlineStr">
        <is>
          <t>CYM</t>
        </is>
      </c>
      <c r="C28" s="195" t="n">
        <v>4439.39895420298</v>
      </c>
      <c r="D28" s="195" t="n">
        <v>11.95652173913044</v>
      </c>
      <c r="E28" s="195">
        <f>J28+D28</f>
        <v/>
      </c>
      <c r="F28" s="195" t="n">
        <v>0.82</v>
      </c>
      <c r="G28" s="195" t="e">
        <v>#N/A</v>
      </c>
      <c r="H28" s="195" t="n">
        <v>0.54</v>
      </c>
      <c r="I28" s="195" t="e">
        <v>#N/A</v>
      </c>
      <c r="J28" s="195">
        <f>D28*0.58</f>
        <v/>
      </c>
    </row>
    <row r="29" ht="12.75" customHeight="1" s="324">
      <c r="A29" s="195" t="inlineStr">
        <is>
          <t>Comoros</t>
        </is>
      </c>
      <c r="B29" s="195" t="inlineStr">
        <is>
          <t>COM</t>
        </is>
      </c>
      <c r="C29" s="195" t="n">
        <v>96.8748799206294</v>
      </c>
      <c r="D29" s="195" t="n">
        <v>124.1284403669725</v>
      </c>
      <c r="E29" s="195">
        <f>J29+D29</f>
        <v/>
      </c>
      <c r="F29" s="195" t="n">
        <v>0.82</v>
      </c>
      <c r="G29" s="195" t="e">
        <v>#N/A</v>
      </c>
      <c r="H29" s="195" t="n">
        <v>0.54</v>
      </c>
      <c r="I29" s="195" t="e">
        <v>#N/A</v>
      </c>
      <c r="J29" s="195">
        <f>D29*0.58</f>
        <v/>
      </c>
    </row>
    <row r="30" ht="12.75" customHeight="1" s="324">
      <c r="A30" s="195" t="inlineStr">
        <is>
          <t>Cook Islands</t>
        </is>
      </c>
      <c r="B30" s="195" t="inlineStr">
        <is>
          <t>COK</t>
        </is>
      </c>
      <c r="C30" s="195" t="n">
        <v>3.271537547457394</v>
      </c>
      <c r="D30" s="195" t="e">
        <v>#N/A</v>
      </c>
      <c r="E30" s="195">
        <f>J30+D30</f>
        <v/>
      </c>
      <c r="F30" s="195" t="n">
        <v>0.82</v>
      </c>
      <c r="G30" s="195" t="e">
        <v>#N/A</v>
      </c>
      <c r="H30" s="195" t="n">
        <v>0.54</v>
      </c>
      <c r="I30" s="195" t="e">
        <v>#N/A</v>
      </c>
      <c r="J30" s="195">
        <f>D30*0.58</f>
        <v/>
      </c>
    </row>
    <row r="31" ht="12.75" customHeight="1" s="324">
      <c r="A31" s="195" t="inlineStr">
        <is>
          <t>Costa Rica</t>
        </is>
      </c>
      <c r="B31" s="195" t="inlineStr">
        <is>
          <t>CRI</t>
        </is>
      </c>
      <c r="C31" s="195" t="n">
        <v>36425.14481840678</v>
      </c>
      <c r="D31" s="195" t="n">
        <v>52.37149050371594</v>
      </c>
      <c r="E31" s="195">
        <f>J31+D31</f>
        <v/>
      </c>
      <c r="F31" s="195" t="n">
        <v>0.82</v>
      </c>
      <c r="G31" s="195" t="n">
        <v>405.3835616438356</v>
      </c>
      <c r="H31" s="195" t="n">
        <v>0.54</v>
      </c>
      <c r="I31" s="195" t="n">
        <v>992.8797264764772</v>
      </c>
      <c r="J31" s="195">
        <f>D31*0.58</f>
        <v/>
      </c>
    </row>
    <row r="32" ht="12.75" customHeight="1" s="324">
      <c r="A32" s="195" t="inlineStr">
        <is>
          <t>Côte d'Ivoire</t>
        </is>
      </c>
      <c r="B32" s="195" t="inlineStr">
        <is>
          <t>CIV</t>
        </is>
      </c>
      <c r="C32" s="195" t="n">
        <v>5374.211121079017</v>
      </c>
      <c r="D32" s="195" t="n">
        <v>47.20041862899006</v>
      </c>
      <c r="E32" s="195">
        <f>J32+D32</f>
        <v/>
      </c>
      <c r="F32" s="195" t="n">
        <v>0.82</v>
      </c>
      <c r="G32" s="195" t="e">
        <v>#N/A</v>
      </c>
      <c r="H32" s="195" t="n">
        <v>0.54</v>
      </c>
      <c r="I32" s="195" t="e">
        <v>#N/A</v>
      </c>
      <c r="J32" s="195">
        <f>D32*0.58</f>
        <v/>
      </c>
    </row>
    <row r="33" ht="12.75" customHeight="1" s="324">
      <c r="A33" s="195" t="inlineStr">
        <is>
          <t>Cuba</t>
        </is>
      </c>
      <c r="B33" s="195" t="inlineStr">
        <is>
          <t>CUB</t>
        </is>
      </c>
      <c r="C33" s="195" t="n">
        <v>351402.9565689081</v>
      </c>
      <c r="D33" s="195" t="n">
        <v>13.63709380226592</v>
      </c>
      <c r="E33" s="195">
        <f>J33+D33</f>
        <v/>
      </c>
      <c r="F33" s="195" t="n">
        <v>0.82</v>
      </c>
      <c r="G33" s="195" t="n">
        <v>323.4776600100461</v>
      </c>
      <c r="H33" s="195" t="n">
        <v>0.54</v>
      </c>
      <c r="I33" s="195" t="n">
        <v>689.2330105601485</v>
      </c>
      <c r="J33" s="195">
        <f>D33*0.58</f>
        <v/>
      </c>
    </row>
    <row r="34" ht="12.75" customHeight="1" s="324">
      <c r="A34" s="195" t="inlineStr">
        <is>
          <t>Curaçao</t>
        </is>
      </c>
      <c r="B34" s="195" t="inlineStr">
        <is>
          <t>CUW</t>
        </is>
      </c>
      <c r="C34" s="195" t="n">
        <v>44.53385163526644</v>
      </c>
      <c r="D34" s="195" t="e">
        <v>#N/A</v>
      </c>
      <c r="E34" s="195">
        <f>J34+D34</f>
        <v/>
      </c>
      <c r="F34" s="195" t="n">
        <v>0.82</v>
      </c>
      <c r="G34" s="195" t="e">
        <v>#N/A</v>
      </c>
      <c r="H34" s="195" t="n">
        <v>0.54</v>
      </c>
      <c r="I34" s="195" t="e">
        <v>#N/A</v>
      </c>
      <c r="J34" s="195">
        <f>D34*0.58</f>
        <v/>
      </c>
    </row>
    <row r="35" ht="12.75" customHeight="1" s="324">
      <c r="A35" s="195" t="inlineStr">
        <is>
          <t>Congo, the democratic republic of the</t>
        </is>
      </c>
      <c r="B35" s="195" t="inlineStr">
        <is>
          <t>COD</t>
        </is>
      </c>
      <c r="C35" s="195" t="n">
        <v>23558.22480785018</v>
      </c>
      <c r="D35" s="195" t="n">
        <v>31.0973207249803</v>
      </c>
      <c r="E35" s="195">
        <f>J35+D35</f>
        <v/>
      </c>
      <c r="F35" s="195" t="n">
        <v>0.82</v>
      </c>
      <c r="G35" s="195" t="n">
        <v>467.1158499071076</v>
      </c>
      <c r="H35" s="195" t="n">
        <v>0.54</v>
      </c>
      <c r="I35" s="195" t="n">
        <v>1037.023959609836</v>
      </c>
      <c r="J35" s="195">
        <f>D35*0.58</f>
        <v/>
      </c>
    </row>
    <row r="36" ht="12.75" customHeight="1" s="324">
      <c r="A36" s="195" t="inlineStr">
        <is>
          <t>Djibouti</t>
        </is>
      </c>
      <c r="B36" s="195" t="inlineStr">
        <is>
          <t>DJI</t>
        </is>
      </c>
      <c r="C36" s="195" t="n">
        <v>715.4249983700099</v>
      </c>
      <c r="D36" s="195" t="n">
        <v>41.37614678899083</v>
      </c>
      <c r="E36" s="195">
        <f>J36+D36</f>
        <v/>
      </c>
      <c r="F36" s="195" t="n">
        <v>0.82</v>
      </c>
      <c r="G36" s="195" t="n">
        <v>336.9818181818182</v>
      </c>
      <c r="H36" s="195" t="n">
        <v>0.54</v>
      </c>
      <c r="I36" s="195" t="n">
        <v>817.447562702252</v>
      </c>
      <c r="J36" s="195">
        <f>D36*0.58</f>
        <v/>
      </c>
    </row>
    <row r="37" ht="12.75" customHeight="1" s="324">
      <c r="A37" s="195" t="inlineStr">
        <is>
          <t>Dominica</t>
        </is>
      </c>
      <c r="B37" s="195" t="inlineStr">
        <is>
          <t>DMA</t>
        </is>
      </c>
      <c r="C37" s="195" t="n">
        <v>1.465150435420269</v>
      </c>
      <c r="D37" s="195" t="e">
        <v>#N/A</v>
      </c>
      <c r="E37" s="195">
        <f>J37+D37</f>
        <v/>
      </c>
      <c r="F37" s="195" t="n">
        <v>0.82</v>
      </c>
      <c r="G37" s="195" t="e">
        <v>#N/A</v>
      </c>
      <c r="H37" s="195" t="n">
        <v>0.54</v>
      </c>
      <c r="I37" s="195" t="e">
        <v>#N/A</v>
      </c>
      <c r="J37" s="195">
        <f>D37*0.58</f>
        <v/>
      </c>
    </row>
    <row r="38" ht="12.75" customHeight="1" s="324">
      <c r="A38" s="195" t="inlineStr">
        <is>
          <t>Dominican Republic</t>
        </is>
      </c>
      <c r="B38" s="195" t="inlineStr">
        <is>
          <t>DOM</t>
        </is>
      </c>
      <c r="C38" s="195" t="n">
        <v>19078.75266448109</v>
      </c>
      <c r="D38" s="195" t="n">
        <v>20.39916322722904</v>
      </c>
      <c r="E38" s="195">
        <f>J38+D38</f>
        <v/>
      </c>
      <c r="F38" s="195" t="n">
        <v>0.82</v>
      </c>
      <c r="G38" s="195" t="n">
        <v>415.0000673609545</v>
      </c>
      <c r="H38" s="195" t="n">
        <v>0.54</v>
      </c>
      <c r="I38" s="195" t="n">
        <v>894.8670705438489</v>
      </c>
      <c r="J38" s="195">
        <f>D38*0.58</f>
        <v/>
      </c>
    </row>
    <row r="39" ht="12.75" customHeight="1" s="324">
      <c r="A39" s="195" t="inlineStr">
        <is>
          <t>Ecuador</t>
        </is>
      </c>
      <c r="B39" s="195" t="inlineStr">
        <is>
          <t>ECU</t>
        </is>
      </c>
      <c r="C39" s="195" t="n">
        <v>152236.2117087598</v>
      </c>
      <c r="D39" s="195" t="n">
        <v>39.73236323867823</v>
      </c>
      <c r="E39" s="195">
        <f>J39+D39</f>
        <v/>
      </c>
      <c r="F39" s="195" t="n">
        <v>0.82</v>
      </c>
      <c r="G39" s="195" t="n">
        <v>413.2222222222222</v>
      </c>
      <c r="H39" s="195" t="n">
        <v>0.54</v>
      </c>
      <c r="I39" s="195" t="n">
        <v>962.1128494535624</v>
      </c>
      <c r="J39" s="195">
        <f>D39*0.58</f>
        <v/>
      </c>
    </row>
    <row r="40" ht="12.75" customHeight="1" s="324">
      <c r="A40" s="195" t="inlineStr">
        <is>
          <t>Egypt</t>
        </is>
      </c>
      <c r="B40" s="195" t="inlineStr">
        <is>
          <t>EGY</t>
        </is>
      </c>
      <c r="C40" s="195" t="n">
        <v>206.8091260945678</v>
      </c>
      <c r="D40" s="195" t="n">
        <v>21.07476635514019</v>
      </c>
      <c r="E40" s="195">
        <f>J40+D40</f>
        <v/>
      </c>
      <c r="F40" s="195" t="n">
        <v>0.82</v>
      </c>
      <c r="G40" s="195" t="n">
        <v>415.6323003432632</v>
      </c>
      <c r="H40" s="195" t="n">
        <v>0.54</v>
      </c>
      <c r="I40" s="195" t="n">
        <v>898.5893232582384</v>
      </c>
      <c r="J40" s="195">
        <f>D40*0.58</f>
        <v/>
      </c>
    </row>
    <row r="41" ht="12.75" customHeight="1" s="324">
      <c r="A41" s="195" t="inlineStr">
        <is>
          <t>El Salvador</t>
        </is>
      </c>
      <c r="B41" s="195" t="inlineStr">
        <is>
          <t>SLV</t>
        </is>
      </c>
      <c r="C41" s="195" t="n">
        <v>37086.20839770335</v>
      </c>
      <c r="D41" s="195" t="n">
        <v>33.57853356364286</v>
      </c>
      <c r="E41" s="195">
        <f>J41+D41</f>
        <v/>
      </c>
      <c r="F41" s="195" t="n">
        <v>0.82</v>
      </c>
      <c r="G41" s="195" t="n">
        <v>327.4687010954617</v>
      </c>
      <c r="H41" s="195" t="n">
        <v>0.54</v>
      </c>
      <c r="I41" s="195" t="n">
        <v>770.1065736880033</v>
      </c>
      <c r="J41" s="195">
        <f>D41*0.58</f>
        <v/>
      </c>
    </row>
    <row r="42" ht="12.75" customHeight="1" s="324">
      <c r="A42" s="195" t="inlineStr">
        <is>
          <t>Equatorial Guinea</t>
        </is>
      </c>
      <c r="B42" s="195" t="inlineStr">
        <is>
          <t>GNQ</t>
        </is>
      </c>
      <c r="C42" s="195" t="n">
        <v>25535.41758154218</v>
      </c>
      <c r="D42" s="195" t="n">
        <v>92.96757313882503</v>
      </c>
      <c r="E42" s="195">
        <f>J42+D42</f>
        <v/>
      </c>
      <c r="F42" s="195" t="n">
        <v>0.82</v>
      </c>
      <c r="G42" s="195" t="n">
        <v>380.2962128526982</v>
      </c>
      <c r="H42" s="195" t="n">
        <v>0.54</v>
      </c>
      <c r="I42" s="195" t="n">
        <v>1091.878752770172</v>
      </c>
      <c r="J42" s="195">
        <f>D42*0.58</f>
        <v/>
      </c>
    </row>
    <row r="43" ht="12.75" customHeight="1" s="324">
      <c r="A43" s="195" t="inlineStr">
        <is>
          <t>Eritrea</t>
        </is>
      </c>
      <c r="B43" s="195" t="inlineStr">
        <is>
          <t>ERI</t>
        </is>
      </c>
      <c r="C43" s="195" t="n">
        <v>7395.49754034065</v>
      </c>
      <c r="D43" s="195" t="n">
        <v>23.33965844402277</v>
      </c>
      <c r="E43" s="195">
        <f>J43+D43</f>
        <v/>
      </c>
      <c r="F43" s="195" t="n">
        <v>0.82</v>
      </c>
      <c r="G43" s="195" t="n">
        <v>255.5515021459227</v>
      </c>
      <c r="H43" s="195" t="n">
        <v>0.54</v>
      </c>
      <c r="I43" s="195" t="n">
        <v>590.4951387463251</v>
      </c>
      <c r="J43" s="195">
        <f>D43*0.58</f>
        <v/>
      </c>
    </row>
    <row r="44" ht="12.75" customHeight="1" s="324">
      <c r="A44" s="195" t="inlineStr">
        <is>
          <t>Fiji</t>
        </is>
      </c>
      <c r="B44" s="195" t="inlineStr">
        <is>
          <t>FJI</t>
        </is>
      </c>
      <c r="C44" s="195" t="n">
        <v>48904.22267187182</v>
      </c>
      <c r="D44" s="195" t="n">
        <v>37.41130144516181</v>
      </c>
      <c r="E44" s="195">
        <f>J44+D44</f>
        <v/>
      </c>
      <c r="F44" s="195" t="n">
        <v>0.82</v>
      </c>
      <c r="G44" s="195" t="n">
        <v>288.5576820939052</v>
      </c>
      <c r="H44" s="195" t="n">
        <v>0.54</v>
      </c>
      <c r="I44" s="195" t="n">
        <v>707.2307661796865</v>
      </c>
      <c r="J44" s="195">
        <f>D44*0.58</f>
        <v/>
      </c>
    </row>
    <row r="45" ht="12.75" customHeight="1" s="324">
      <c r="A45" s="195" t="inlineStr">
        <is>
          <t>French Guiana</t>
        </is>
      </c>
      <c r="B45" s="195" t="inlineStr">
        <is>
          <t>GUF</t>
        </is>
      </c>
      <c r="C45" s="195" t="n">
        <v>63634.06881578863</v>
      </c>
      <c r="D45" s="195" t="n">
        <v>58.32872928176795</v>
      </c>
      <c r="E45" s="195">
        <f>J45+D45</f>
        <v/>
      </c>
      <c r="F45" s="195" t="n">
        <v>0.82</v>
      </c>
      <c r="G45" s="195" t="n">
        <v>391.153974423739</v>
      </c>
      <c r="H45" s="195" t="n">
        <v>0.54</v>
      </c>
      <c r="I45" s="195" t="n">
        <v>986.5598642223484</v>
      </c>
      <c r="J45" s="195">
        <f>D45*0.58</f>
        <v/>
      </c>
    </row>
    <row r="46" ht="12.75" customHeight="1" s="324">
      <c r="A46" s="195" t="inlineStr">
        <is>
          <t>French Polynesia</t>
        </is>
      </c>
      <c r="B46" s="195" t="inlineStr">
        <is>
          <t>PYF</t>
        </is>
      </c>
      <c r="C46" s="195" t="n">
        <v>128.829633674891</v>
      </c>
      <c r="D46" s="195" t="n">
        <v>90.2</v>
      </c>
      <c r="E46" s="195">
        <f>J46+D46</f>
        <v/>
      </c>
      <c r="F46" s="195" t="n">
        <v>0.82</v>
      </c>
      <c r="G46" s="195" t="e">
        <v>#N/A</v>
      </c>
      <c r="H46" s="195" t="n">
        <v>0.54</v>
      </c>
      <c r="I46" s="195" t="e">
        <v>#N/A</v>
      </c>
      <c r="J46" s="195">
        <f>D46*0.58</f>
        <v/>
      </c>
    </row>
    <row r="47" ht="12.75" customHeight="1" s="324">
      <c r="A47" s="195" t="inlineStr">
        <is>
          <t>French Southern Territories</t>
        </is>
      </c>
      <c r="B47" s="195" t="inlineStr">
        <is>
          <t>ATF</t>
        </is>
      </c>
      <c r="C47" s="195" t="n">
        <v>672.3017576233925</v>
      </c>
      <c r="D47" s="195" t="e">
        <v>#N/A</v>
      </c>
      <c r="E47" s="195">
        <f>J47+D47</f>
        <v/>
      </c>
      <c r="F47" s="195" t="n">
        <v>0.82</v>
      </c>
      <c r="G47" s="195" t="e">
        <v>#N/A</v>
      </c>
      <c r="H47" s="195" t="n">
        <v>0.54</v>
      </c>
      <c r="I47" s="195" t="e">
        <v>#N/A</v>
      </c>
      <c r="J47" s="195">
        <f>D47*0.58</f>
        <v/>
      </c>
    </row>
    <row r="48" ht="12.75" customHeight="1" s="324">
      <c r="A48" s="195" t="inlineStr">
        <is>
          <t>Gabon</t>
        </is>
      </c>
      <c r="B48" s="195" t="inlineStr">
        <is>
          <t>GAB</t>
        </is>
      </c>
      <c r="C48" s="195" t="n">
        <v>174092.659175179</v>
      </c>
      <c r="D48" s="195" t="n">
        <v>110.1303080735772</v>
      </c>
      <c r="E48" s="195">
        <f>J48+D48</f>
        <v/>
      </c>
      <c r="F48" s="195" t="n">
        <v>0.82</v>
      </c>
      <c r="G48" s="195" t="n">
        <v>341.4627018100433</v>
      </c>
      <c r="H48" s="195" t="n">
        <v>0.54</v>
      </c>
      <c r="I48" s="195" t="n">
        <v>1077.943811406662</v>
      </c>
      <c r="J48" s="195">
        <f>D48*0.58</f>
        <v/>
      </c>
    </row>
    <row r="49" ht="12.75" customHeight="1" s="324">
      <c r="A49" s="195" t="inlineStr">
        <is>
          <t>Gambia</t>
        </is>
      </c>
      <c r="B49" s="195" t="inlineStr">
        <is>
          <t>GMB</t>
        </is>
      </c>
      <c r="C49" s="195" t="n">
        <v>60827.64077640102</v>
      </c>
      <c r="D49" s="195" t="n">
        <v>18.72655422238768</v>
      </c>
      <c r="E49" s="195">
        <f>J49+D49</f>
        <v/>
      </c>
      <c r="F49" s="195" t="n">
        <v>0.82</v>
      </c>
      <c r="G49" s="195" t="n">
        <v>435.2226968771741</v>
      </c>
      <c r="H49" s="195" t="n">
        <v>0.54</v>
      </c>
      <c r="I49" s="195" t="n">
        <v>928.7133265619859</v>
      </c>
      <c r="J49" s="195">
        <f>D49*0.58</f>
        <v/>
      </c>
    </row>
    <row r="50" ht="12.75" customHeight="1" s="324">
      <c r="A50" s="195" t="inlineStr">
        <is>
          <t>Ghana</t>
        </is>
      </c>
      <c r="B50" s="195" t="inlineStr">
        <is>
          <t>GHA</t>
        </is>
      </c>
      <c r="C50" s="195" t="n">
        <v>17723.60336636492</v>
      </c>
      <c r="D50" s="195" t="n">
        <v>27.39737915473401</v>
      </c>
      <c r="E50" s="195">
        <f>J50+D50</f>
        <v/>
      </c>
      <c r="F50" s="195" t="n">
        <v>0.82</v>
      </c>
      <c r="G50" s="195" t="n">
        <v>232.4270720526329</v>
      </c>
      <c r="H50" s="195" t="n">
        <v>0.54</v>
      </c>
      <c r="I50" s="195" t="n">
        <v>559.6432729111502</v>
      </c>
      <c r="J50" s="195">
        <f>D50*0.58</f>
        <v/>
      </c>
    </row>
    <row r="51" ht="12.75" customHeight="1" s="324">
      <c r="A51" s="195" t="inlineStr">
        <is>
          <t>Grenada</t>
        </is>
      </c>
      <c r="B51" s="195" t="inlineStr">
        <is>
          <t>GRD</t>
        </is>
      </c>
      <c r="C51" s="195" t="n">
        <v>194.3363590639131</v>
      </c>
      <c r="D51" s="195" t="n">
        <v>21.68269230769231</v>
      </c>
      <c r="E51" s="195">
        <f>J51+D51</f>
        <v/>
      </c>
      <c r="F51" s="195" t="n">
        <v>0.82</v>
      </c>
      <c r="G51" s="195" t="n">
        <v>441.9456446029059</v>
      </c>
      <c r="H51" s="195" t="n">
        <v>0.54</v>
      </c>
      <c r="I51" s="195" t="n">
        <v>952.8200258393371</v>
      </c>
      <c r="J51" s="195">
        <f>D51*0.58</f>
        <v/>
      </c>
    </row>
    <row r="52" ht="12.75" customHeight="1" s="324">
      <c r="A52" s="195" t="inlineStr">
        <is>
          <t>Guadeloupe</t>
        </is>
      </c>
      <c r="B52" s="195" t="inlineStr">
        <is>
          <t>GLP</t>
        </is>
      </c>
      <c r="C52" s="195" t="n">
        <v>3419.301603576102</v>
      </c>
      <c r="D52" s="195" t="n">
        <v>15.13930849278281</v>
      </c>
      <c r="E52" s="195">
        <f>J52+D52</f>
        <v/>
      </c>
      <c r="F52" s="195" t="n">
        <v>0.82</v>
      </c>
      <c r="G52" s="195" t="e">
        <v>#N/A</v>
      </c>
      <c r="H52" s="195" t="n">
        <v>0.54</v>
      </c>
      <c r="I52" s="195" t="e">
        <v>#N/A</v>
      </c>
      <c r="J52" s="195">
        <f>D52*0.58</f>
        <v/>
      </c>
    </row>
    <row r="53" ht="12.75" customHeight="1" s="324">
      <c r="A53" s="195" t="inlineStr">
        <is>
          <t>Guam</t>
        </is>
      </c>
      <c r="B53" s="195" t="inlineStr">
        <is>
          <t>GUM</t>
        </is>
      </c>
      <c r="C53" s="195" t="n">
        <v>53.25428603146738</v>
      </c>
      <c r="D53" s="195" t="e">
        <v>#N/A</v>
      </c>
      <c r="E53" s="195">
        <f>J53+D53</f>
        <v/>
      </c>
      <c r="F53" s="195" t="n">
        <v>0.82</v>
      </c>
      <c r="G53" s="195" t="e">
        <v>#N/A</v>
      </c>
      <c r="H53" s="195" t="n">
        <v>0.54</v>
      </c>
      <c r="I53" s="195" t="e">
        <v>#N/A</v>
      </c>
      <c r="J53" s="195">
        <f>D53*0.58</f>
        <v/>
      </c>
    </row>
    <row r="54" ht="12.75" customHeight="1" s="324">
      <c r="A54" s="195" t="inlineStr">
        <is>
          <t>Guatemala</t>
        </is>
      </c>
      <c r="B54" s="195" t="inlineStr">
        <is>
          <t>GTM</t>
        </is>
      </c>
      <c r="C54" s="195" t="n">
        <v>24961.72599397624</v>
      </c>
      <c r="D54" s="195" t="n">
        <v>53.59244123699388</v>
      </c>
      <c r="E54" s="195">
        <f>J54+D54</f>
        <v/>
      </c>
      <c r="F54" s="195" t="n">
        <v>0.82</v>
      </c>
      <c r="G54" s="195" t="n">
        <v>259.221480497561</v>
      </c>
      <c r="H54" s="195" t="n">
        <v>0.54</v>
      </c>
      <c r="I54" s="195" t="n">
        <v>708.4736689827772</v>
      </c>
      <c r="J54" s="195">
        <f>D54*0.58</f>
        <v/>
      </c>
    </row>
    <row r="55" ht="12.75" customHeight="1" s="324">
      <c r="A55" s="195" t="inlineStr">
        <is>
          <t>Guinea</t>
        </is>
      </c>
      <c r="B55" s="195" t="inlineStr">
        <is>
          <t>GIN</t>
        </is>
      </c>
      <c r="C55" s="195" t="n">
        <v>218099.8612869101</v>
      </c>
      <c r="D55" s="195" t="n">
        <v>27.2572535121512</v>
      </c>
      <c r="E55" s="195">
        <f>J55+D55</f>
        <v/>
      </c>
      <c r="F55" s="195" t="n">
        <v>0.82</v>
      </c>
      <c r="G55" s="195" t="n">
        <v>360.9573024740623</v>
      </c>
      <c r="H55" s="195" t="n">
        <v>0.54</v>
      </c>
      <c r="I55" s="195" t="n">
        <v>813.1575604642102</v>
      </c>
      <c r="J55" s="195">
        <f>D55*0.58</f>
        <v/>
      </c>
    </row>
    <row r="56" ht="12.75" customHeight="1" s="324">
      <c r="A56" s="195" t="inlineStr">
        <is>
          <t>Guinea-Bissau</t>
        </is>
      </c>
      <c r="B56" s="195" t="inlineStr">
        <is>
          <t>GNB</t>
        </is>
      </c>
      <c r="C56" s="195" t="n">
        <v>266648.5356589952</v>
      </c>
      <c r="D56" s="195" t="n">
        <v>32.32461020475991</v>
      </c>
      <c r="E56" s="195">
        <f>J56+D56</f>
        <v/>
      </c>
      <c r="F56" s="195" t="n">
        <v>0.82</v>
      </c>
      <c r="G56" s="195" t="e">
        <v>#N/A</v>
      </c>
      <c r="H56" s="195" t="n">
        <v>0.54</v>
      </c>
      <c r="I56" s="195" t="e">
        <v>#N/A</v>
      </c>
      <c r="J56" s="195">
        <f>D56*0.58</f>
        <v/>
      </c>
    </row>
    <row r="57" ht="12.75" customHeight="1" s="324">
      <c r="A57" s="195" t="inlineStr">
        <is>
          <t>Guyana</t>
        </is>
      </c>
      <c r="B57" s="195" t="inlineStr">
        <is>
          <t>GUY</t>
        </is>
      </c>
      <c r="C57" s="195" t="n">
        <v>28189.5568811373</v>
      </c>
      <c r="D57" s="195" t="n">
        <v>57.46268656716418</v>
      </c>
      <c r="E57" s="195">
        <f>J57+D57</f>
        <v/>
      </c>
      <c r="F57" s="195" t="n">
        <v>0.82</v>
      </c>
      <c r="G57" s="195" t="n">
        <v>273.3551946902149</v>
      </c>
      <c r="H57" s="195" t="n">
        <v>0.54</v>
      </c>
      <c r="I57" s="195" t="n">
        <v>750.5726396215618</v>
      </c>
      <c r="J57" s="195">
        <f>D57*0.58</f>
        <v/>
      </c>
    </row>
    <row r="58" ht="12.75" customHeight="1" s="324">
      <c r="A58" s="195" t="inlineStr">
        <is>
          <t>Haiti</t>
        </is>
      </c>
      <c r="B58" s="195" t="inlineStr">
        <is>
          <t>HTI</t>
        </is>
      </c>
      <c r="C58" s="195" t="n">
        <v>15044.9494186593</v>
      </c>
      <c r="D58" s="195" t="n">
        <v>9.328461114175399</v>
      </c>
      <c r="E58" s="195">
        <f>J58+D58</f>
        <v/>
      </c>
      <c r="F58" s="195" t="n">
        <v>0.82</v>
      </c>
      <c r="G58" s="195" t="n">
        <v>239.7401954836309</v>
      </c>
      <c r="H58" s="195" t="n">
        <v>0.54</v>
      </c>
      <c r="I58" s="195" t="n">
        <v>507.9646900317302</v>
      </c>
      <c r="J58" s="195">
        <f>D58*0.58</f>
        <v/>
      </c>
    </row>
    <row r="59" ht="12.75" customHeight="1" s="324">
      <c r="A59" s="195" t="inlineStr">
        <is>
          <t>Honduras</t>
        </is>
      </c>
      <c r="B59" s="195" t="inlineStr">
        <is>
          <t>HND</t>
        </is>
      </c>
      <c r="C59" s="195" t="n">
        <v>60006.07923163153</v>
      </c>
      <c r="D59" s="195" t="n">
        <v>30.51787916152898</v>
      </c>
      <c r="E59" s="195">
        <f>J59+D59</f>
        <v/>
      </c>
      <c r="F59" s="195" t="n">
        <v>0.82</v>
      </c>
      <c r="G59" s="195" t="n">
        <v>334.7128629182348</v>
      </c>
      <c r="H59" s="195" t="n">
        <v>0.54</v>
      </c>
      <c r="I59" s="195" t="n">
        <v>773.2219400027953</v>
      </c>
      <c r="J59" s="195">
        <f>D59*0.58</f>
        <v/>
      </c>
    </row>
    <row r="60" ht="12.75" customHeight="1" s="324">
      <c r="A60" s="195" t="inlineStr">
        <is>
          <t>Iran, islamic republic of</t>
        </is>
      </c>
      <c r="B60" s="195" t="inlineStr">
        <is>
          <t>IRN</t>
        </is>
      </c>
      <c r="C60" s="195" t="n">
        <v>10342.6143496676</v>
      </c>
      <c r="D60" s="195" t="n">
        <v>10.97145637366202</v>
      </c>
      <c r="E60" s="195">
        <f>J60+D60</f>
        <v/>
      </c>
      <c r="F60" s="195" t="n">
        <v>0.82</v>
      </c>
      <c r="G60" s="195" t="n">
        <v>233.4733255775303</v>
      </c>
      <c r="H60" s="195" t="n">
        <v>0.54</v>
      </c>
      <c r="I60" s="195" t="n">
        <v>501.592210999034</v>
      </c>
      <c r="J60" s="195">
        <f>D60*0.58</f>
        <v/>
      </c>
    </row>
    <row r="61" ht="12.75" customHeight="1" s="324">
      <c r="A61" s="195" t="inlineStr">
        <is>
          <t>Jamaica</t>
        </is>
      </c>
      <c r="B61" s="195" t="inlineStr">
        <is>
          <t>JAM</t>
        </is>
      </c>
      <c r="C61" s="195" t="n">
        <v>9765.753737023158</v>
      </c>
      <c r="D61" s="195" t="n">
        <v>14.79820627802691</v>
      </c>
      <c r="E61" s="195">
        <f>J61+D61</f>
        <v/>
      </c>
      <c r="F61" s="195" t="n">
        <v>0.82</v>
      </c>
      <c r="G61" s="195" t="n">
        <v>488.0256619897048</v>
      </c>
      <c r="H61" s="195" t="n">
        <v>0.54</v>
      </c>
      <c r="I61" s="195" t="n">
        <v>1018.695353334031</v>
      </c>
      <c r="J61" s="195">
        <f>D61*0.58</f>
        <v/>
      </c>
    </row>
    <row r="62" ht="12.75" customHeight="1" s="324">
      <c r="A62" s="195" t="inlineStr">
        <is>
          <t>Japan</t>
        </is>
      </c>
      <c r="B62" s="195" t="inlineStr">
        <is>
          <t>JPN</t>
        </is>
      </c>
      <c r="C62" s="195" t="n">
        <v>1040.822055231703</v>
      </c>
      <c r="D62" s="195" t="n">
        <v>57.45222929936305</v>
      </c>
      <c r="E62" s="195">
        <f>J62+D62</f>
        <v/>
      </c>
      <c r="F62" s="195" t="n">
        <v>0.82</v>
      </c>
      <c r="G62" s="195" t="n">
        <v>349.1314876442682</v>
      </c>
      <c r="H62" s="195" t="n">
        <v>0.54</v>
      </c>
      <c r="I62" s="195" t="n">
        <v>900.2986314158006</v>
      </c>
      <c r="J62" s="195">
        <f>D62*0.58</f>
        <v/>
      </c>
    </row>
    <row r="63" ht="12.75" customHeight="1" s="324">
      <c r="A63" s="195" t="inlineStr">
        <is>
          <t>Kiribati</t>
        </is>
      </c>
      <c r="B63" s="195" t="inlineStr">
        <is>
          <t>KIR</t>
        </is>
      </c>
      <c r="C63" s="195" t="n">
        <v>146.482619017108</v>
      </c>
      <c r="D63" s="195" t="n">
        <v>26.52941176470588</v>
      </c>
      <c r="E63" s="195">
        <f>J63+D63</f>
        <v/>
      </c>
      <c r="F63" s="195" t="n">
        <v>0.82</v>
      </c>
      <c r="G63" s="195" t="e">
        <v>#N/A</v>
      </c>
      <c r="H63" s="195" t="n">
        <v>0.54</v>
      </c>
      <c r="I63" s="195" t="e">
        <v>#N/A</v>
      </c>
      <c r="J63" s="195">
        <f>D63*0.58</f>
        <v/>
      </c>
    </row>
    <row r="64" ht="12.75" customHeight="1" s="324">
      <c r="A64" s="195" t="inlineStr">
        <is>
          <t>Liberia</t>
        </is>
      </c>
      <c r="B64" s="195" t="inlineStr">
        <is>
          <t>LBR</t>
        </is>
      </c>
      <c r="C64" s="195" t="n">
        <v>18059.83645115679</v>
      </c>
      <c r="D64" s="195" t="n">
        <v>42.2906898861353</v>
      </c>
      <c r="E64" s="195">
        <f>J64+D64</f>
        <v/>
      </c>
      <c r="F64" s="195" t="n">
        <v>0.82</v>
      </c>
      <c r="G64" s="195" t="n">
        <v>376.9845674539922</v>
      </c>
      <c r="H64" s="195" t="n">
        <v>0.54</v>
      </c>
      <c r="I64" s="195" t="n">
        <v>899.8562240993253</v>
      </c>
      <c r="J64" s="195">
        <f>D64*0.58</f>
        <v/>
      </c>
    </row>
    <row r="65" ht="12.75" customHeight="1" s="324">
      <c r="A65" s="195" t="inlineStr">
        <is>
          <t>Madagascar</t>
        </is>
      </c>
      <c r="B65" s="195" t="inlineStr">
        <is>
          <t>MDG</t>
        </is>
      </c>
      <c r="C65" s="195" t="n">
        <v>276192.5114395967</v>
      </c>
      <c r="D65" s="195" t="n">
        <v>66.47015475313191</v>
      </c>
      <c r="E65" s="195">
        <f>J65+D65</f>
        <v/>
      </c>
      <c r="F65" s="195" t="n">
        <v>0.82</v>
      </c>
      <c r="G65" s="195" t="n">
        <v>363.8136320621347</v>
      </c>
      <c r="H65" s="195" t="n">
        <v>0.54</v>
      </c>
      <c r="I65" s="195" t="n">
        <v>962.3220288040658</v>
      </c>
      <c r="J65" s="195">
        <f>D65*0.58</f>
        <v/>
      </c>
    </row>
    <row r="66" ht="12.75" customHeight="1" s="324">
      <c r="A66" s="195" t="inlineStr">
        <is>
          <t>Malaysia</t>
        </is>
      </c>
      <c r="B66" s="195" t="inlineStr">
        <is>
          <t>MYS</t>
        </is>
      </c>
      <c r="C66" s="195" t="n">
        <v>521617.7940527278</v>
      </c>
      <c r="D66" s="195" t="n">
        <v>78.00326011640172</v>
      </c>
      <c r="E66" s="195">
        <f>J66+D66</f>
        <v/>
      </c>
      <c r="F66" s="195" t="n">
        <v>0.82</v>
      </c>
      <c r="G66" s="195" t="n">
        <v>278.8794573464779</v>
      </c>
      <c r="H66" s="195" t="n">
        <v>0.54</v>
      </c>
      <c r="I66" s="195" t="n">
        <v>836.6692915256093</v>
      </c>
      <c r="J66" s="195">
        <f>D66*0.58</f>
        <v/>
      </c>
    </row>
    <row r="67" ht="12.75" customHeight="1" s="324">
      <c r="A67" s="195" t="inlineStr">
        <is>
          <t>Maldives</t>
        </is>
      </c>
      <c r="B67" s="195" t="inlineStr">
        <is>
          <t>MDV</t>
        </is>
      </c>
      <c r="C67" s="195" t="n">
        <v>97.34406656011306</v>
      </c>
      <c r="D67" s="195" t="e">
        <v>#N/A</v>
      </c>
      <c r="E67" s="195">
        <f>J67+D67</f>
        <v/>
      </c>
      <c r="F67" s="195" t="n">
        <v>0.82</v>
      </c>
      <c r="G67" s="195" t="n">
        <v>245.5302108537255</v>
      </c>
      <c r="H67" s="195" t="n">
        <v>0.54</v>
      </c>
      <c r="I67" s="195" t="e">
        <v>#N/A</v>
      </c>
      <c r="J67" s="195">
        <f>D67*0.58</f>
        <v/>
      </c>
    </row>
    <row r="68" ht="12.75" customHeight="1" s="324">
      <c r="A68" s="195" t="inlineStr">
        <is>
          <t>Marshall Islands</t>
        </is>
      </c>
      <c r="B68" s="195" t="inlineStr">
        <is>
          <t>MHL</t>
        </is>
      </c>
      <c r="C68" s="195" t="n">
        <v>32.54464470607722</v>
      </c>
      <c r="D68" s="195" t="n">
        <v>45.1</v>
      </c>
      <c r="E68" s="195">
        <f>J68+D68</f>
        <v/>
      </c>
      <c r="F68" s="195" t="n">
        <v>0.82</v>
      </c>
      <c r="G68" s="195" t="e">
        <v>#N/A</v>
      </c>
      <c r="H68" s="195" t="n">
        <v>0.54</v>
      </c>
      <c r="I68" s="195" t="e">
        <v>#N/A</v>
      </c>
      <c r="J68" s="195">
        <f>D68*0.58</f>
        <v/>
      </c>
    </row>
    <row r="69" ht="12.75" customHeight="1" s="324">
      <c r="A69" s="195" t="inlineStr">
        <is>
          <t>Martinique</t>
        </is>
      </c>
      <c r="B69" s="195" t="inlineStr">
        <is>
          <t>MTQ</t>
        </is>
      </c>
      <c r="C69" s="195" t="n">
        <v>1957.004611675067</v>
      </c>
      <c r="D69" s="195" t="n">
        <v>25.21901211556384</v>
      </c>
      <c r="E69" s="195">
        <f>J69+D69</f>
        <v/>
      </c>
      <c r="F69" s="195" t="n">
        <v>0.82</v>
      </c>
      <c r="G69" s="195" t="n">
        <v>438.8968353861368</v>
      </c>
      <c r="H69" s="195" t="n">
        <v>0.54</v>
      </c>
      <c r="I69" s="195" t="n">
        <v>959.7372898001247</v>
      </c>
      <c r="J69" s="195">
        <f>D69*0.58</f>
        <v/>
      </c>
    </row>
    <row r="70" ht="12.75" customHeight="1" s="324">
      <c r="A70" s="195" t="inlineStr">
        <is>
          <t>Mauritania</t>
        </is>
      </c>
      <c r="B70" s="195" t="inlineStr">
        <is>
          <t>MRT</t>
        </is>
      </c>
      <c r="C70" s="195" t="n">
        <v>356.3114297879093</v>
      </c>
      <c r="D70" s="195" t="n">
        <v>16.10714285714286</v>
      </c>
      <c r="E70" s="195">
        <f>J70+D70</f>
        <v/>
      </c>
      <c r="F70" s="195" t="n">
        <v>0.82</v>
      </c>
      <c r="G70" s="195" t="e">
        <v>#N/A</v>
      </c>
      <c r="H70" s="195" t="n">
        <v>0.54</v>
      </c>
      <c r="I70" s="195" t="e">
        <v>#N/A</v>
      </c>
      <c r="J70" s="195">
        <f>D70*0.58</f>
        <v/>
      </c>
    </row>
    <row r="71" ht="12.75" customHeight="1" s="324">
      <c r="A71" s="195" t="inlineStr">
        <is>
          <t>Mauritius</t>
        </is>
      </c>
      <c r="B71" s="195" t="inlineStr">
        <is>
          <t>MUS</t>
        </is>
      </c>
      <c r="C71" s="195" t="n">
        <v>415.5565123651173</v>
      </c>
      <c r="D71" s="195" t="e">
        <v>#N/A</v>
      </c>
      <c r="E71" s="195">
        <f>J71+D71</f>
        <v/>
      </c>
      <c r="F71" s="195" t="n">
        <v>0.82</v>
      </c>
      <c r="G71" s="195" t="e">
        <v>#N/A</v>
      </c>
      <c r="H71" s="195" t="n">
        <v>0.54</v>
      </c>
      <c r="I71" s="195" t="e">
        <v>#N/A</v>
      </c>
      <c r="J71" s="195">
        <f>D71*0.58</f>
        <v/>
      </c>
    </row>
    <row r="72" ht="12.75" customHeight="1" s="324">
      <c r="A72" s="195" t="inlineStr">
        <is>
          <t>Mayotte</t>
        </is>
      </c>
      <c r="B72" s="195" t="inlineStr">
        <is>
          <t>MYT</t>
        </is>
      </c>
      <c r="C72" s="195" t="n">
        <v>678.3581831434929</v>
      </c>
      <c r="D72" s="195" t="n">
        <v>70.19455252918287</v>
      </c>
      <c r="E72" s="195">
        <f>J72+D72</f>
        <v/>
      </c>
      <c r="F72" s="195" t="n">
        <v>0.82</v>
      </c>
      <c r="G72" s="195" t="n">
        <v>331.0473179241169</v>
      </c>
      <c r="H72" s="195" t="n">
        <v>0.54</v>
      </c>
      <c r="I72" s="195" t="n">
        <v>911.1939814020341</v>
      </c>
      <c r="J72" s="195">
        <f>D72*0.58</f>
        <v/>
      </c>
    </row>
    <row r="73" ht="12.75" customHeight="1" s="324">
      <c r="A73" s="195" t="inlineStr">
        <is>
          <t>Micronesia, Federated States of</t>
        </is>
      </c>
      <c r="B73" s="195" t="inlineStr">
        <is>
          <t>FSM</t>
        </is>
      </c>
      <c r="C73" s="195" t="n">
        <v>8703.339568690204</v>
      </c>
      <c r="D73" s="195" t="n">
        <v>83.40696599198603</v>
      </c>
      <c r="E73" s="195">
        <f>J73+D73</f>
        <v/>
      </c>
      <c r="F73" s="195" t="n">
        <v>0.82</v>
      </c>
      <c r="G73" s="195" t="n">
        <v>303.6751718654293</v>
      </c>
      <c r="H73" s="195" t="n">
        <v>0.54</v>
      </c>
      <c r="I73" s="195" t="n">
        <v>905.4531052055033</v>
      </c>
      <c r="J73" s="195">
        <f>D73*0.58</f>
        <v/>
      </c>
    </row>
    <row r="74" ht="12.75" customHeight="1" s="324">
      <c r="A74" s="195" t="inlineStr">
        <is>
          <t>Mozambique</t>
        </is>
      </c>
      <c r="B74" s="195" t="inlineStr">
        <is>
          <t>MOZ</t>
        </is>
      </c>
      <c r="C74" s="195" t="n">
        <v>295290.1799487443</v>
      </c>
      <c r="D74" s="195" t="n">
        <v>33.36311175056344</v>
      </c>
      <c r="E74" s="195">
        <f>J74+D74</f>
        <v/>
      </c>
      <c r="F74" s="195" t="n">
        <v>0.82</v>
      </c>
      <c r="G74" s="195" t="n">
        <v>223.0420913316794</v>
      </c>
      <c r="H74" s="195" t="n">
        <v>0.54</v>
      </c>
      <c r="I74" s="195" t="n">
        <v>562.9293783149934</v>
      </c>
      <c r="J74" s="195">
        <f>D74*0.58</f>
        <v/>
      </c>
    </row>
    <row r="75" ht="12.75" customHeight="1" s="324">
      <c r="A75" s="195" t="inlineStr">
        <is>
          <t>Myanmar</t>
        </is>
      </c>
      <c r="B75" s="195" t="inlineStr">
        <is>
          <t>MMR</t>
        </is>
      </c>
      <c r="C75" s="195" t="n">
        <v>531436.4152353324</v>
      </c>
      <c r="D75" s="195" t="n">
        <v>59.22195206668982</v>
      </c>
      <c r="E75" s="195">
        <f>J75+D75</f>
        <v/>
      </c>
      <c r="F75" s="195" t="n">
        <v>0.82</v>
      </c>
      <c r="G75" s="195" t="n">
        <v>267.1440221475135</v>
      </c>
      <c r="H75" s="195" t="n">
        <v>0.54</v>
      </c>
      <c r="I75" s="195" t="n">
        <v>744.7357899364304</v>
      </c>
      <c r="J75" s="195">
        <f>D75*0.58</f>
        <v/>
      </c>
    </row>
    <row r="76" ht="12.75" customHeight="1" s="324">
      <c r="A76" s="195" t="inlineStr">
        <is>
          <t>New Caledonia</t>
        </is>
      </c>
      <c r="B76" s="195" t="inlineStr">
        <is>
          <t>NCL</t>
        </is>
      </c>
      <c r="C76" s="195" t="n">
        <v>33706.66533156167</v>
      </c>
      <c r="D76" s="195" t="n">
        <v>41.55985591019519</v>
      </c>
      <c r="E76" s="195">
        <f>J76+D76</f>
        <v/>
      </c>
      <c r="F76" s="195" t="n">
        <v>0.82</v>
      </c>
      <c r="G76" s="195" t="n">
        <v>350.1249298055716</v>
      </c>
      <c r="H76" s="195" t="n">
        <v>0.54</v>
      </c>
      <c r="I76" s="195" t="n">
        <v>844.0959838990461</v>
      </c>
      <c r="J76" s="195">
        <f>D76*0.58</f>
        <v/>
      </c>
    </row>
    <row r="77" ht="12.75" customHeight="1" s="324">
      <c r="A77" s="195" t="inlineStr">
        <is>
          <t>New Zealand</t>
        </is>
      </c>
      <c r="B77" s="195" t="inlineStr">
        <is>
          <t>NZL</t>
        </is>
      </c>
      <c r="C77" s="195" t="n">
        <v>29625.64226591223</v>
      </c>
      <c r="D77" s="195" t="n">
        <v>53.88465512787393</v>
      </c>
      <c r="E77" s="195">
        <f>J77+D77</f>
        <v/>
      </c>
      <c r="F77" s="195" t="n">
        <v>0.82</v>
      </c>
      <c r="G77" s="195" t="n">
        <v>345.5356143699908</v>
      </c>
      <c r="H77" s="195" t="n">
        <v>0.54</v>
      </c>
      <c r="I77" s="195" t="n">
        <v>880.1344260088684</v>
      </c>
      <c r="J77" s="195">
        <f>D77*0.58</f>
        <v/>
      </c>
    </row>
    <row r="78" ht="12.75" customHeight="1" s="324">
      <c r="A78" s="195" t="inlineStr">
        <is>
          <t>Nicaragua</t>
        </is>
      </c>
      <c r="B78" s="195" t="inlineStr">
        <is>
          <t>NIC</t>
        </is>
      </c>
      <c r="C78" s="195" t="n">
        <v>74182.67475668542</v>
      </c>
      <c r="D78" s="195" t="n">
        <v>24.71740768651093</v>
      </c>
      <c r="E78" s="195">
        <f>J78+D78</f>
        <v/>
      </c>
      <c r="F78" s="195" t="n">
        <v>0.82</v>
      </c>
      <c r="G78" s="195" t="n">
        <v>408.6477753356774</v>
      </c>
      <c r="H78" s="195" t="n">
        <v>0.54</v>
      </c>
      <c r="I78" s="195" t="n">
        <v>898.1171753060629</v>
      </c>
      <c r="J78" s="195">
        <f>D78*0.58</f>
        <v/>
      </c>
    </row>
    <row r="79" ht="12.75" customHeight="1" s="324">
      <c r="A79" s="195" t="inlineStr">
        <is>
          <t>Nigeria</t>
        </is>
      </c>
      <c r="B79" s="195" t="inlineStr">
        <is>
          <t>NGA</t>
        </is>
      </c>
      <c r="C79" s="195" t="n">
        <v>838431.0448456412</v>
      </c>
      <c r="D79" s="195" t="n">
        <v>43.53671895096144</v>
      </c>
      <c r="E79" s="195">
        <f>J79+D79</f>
        <v/>
      </c>
      <c r="F79" s="195" t="n">
        <v>0.82</v>
      </c>
      <c r="G79" s="195" t="n">
        <v>288.2002688172043</v>
      </c>
      <c r="H79" s="195" t="n">
        <v>0.54</v>
      </c>
      <c r="I79" s="195" t="n">
        <v>728.9434026508414</v>
      </c>
      <c r="J79" s="195">
        <f>D79*0.58</f>
        <v/>
      </c>
    </row>
    <row r="80" ht="12.75" customHeight="1" s="324">
      <c r="A80" s="195" t="inlineStr">
        <is>
          <t>Oman</t>
        </is>
      </c>
      <c r="B80" s="195" t="inlineStr">
        <is>
          <t>OMN</t>
        </is>
      </c>
      <c r="C80" s="195" t="n">
        <v>141.3284859332672</v>
      </c>
      <c r="D80" s="195" t="n">
        <v>15.68695652173913</v>
      </c>
      <c r="E80" s="195">
        <f>J80+D80</f>
        <v/>
      </c>
      <c r="F80" s="195" t="n">
        <v>0.82</v>
      </c>
      <c r="G80" s="195" t="n">
        <v>254.9097612071158</v>
      </c>
      <c r="H80" s="195" t="n">
        <v>0.54</v>
      </c>
      <c r="I80" s="195" t="n">
        <v>561.2179129193089</v>
      </c>
      <c r="J80" s="195">
        <f>D80*0.58</f>
        <v/>
      </c>
    </row>
    <row r="81" ht="12.75" customHeight="1" s="324">
      <c r="A81" s="195" t="inlineStr">
        <is>
          <t>Pakistan</t>
        </is>
      </c>
      <c r="B81" s="195" t="inlineStr">
        <is>
          <t>PAK</t>
        </is>
      </c>
      <c r="C81" s="195" t="n">
        <v>77159.65185991042</v>
      </c>
      <c r="D81" s="195" t="n">
        <v>8.398510242085662</v>
      </c>
      <c r="E81" s="195">
        <f>J81+D81</f>
        <v/>
      </c>
      <c r="F81" s="195" t="n">
        <v>0.82</v>
      </c>
      <c r="G81" s="195" t="n">
        <v>599.6459407132205</v>
      </c>
      <c r="H81" s="195" t="n">
        <v>0.54</v>
      </c>
      <c r="I81" s="195" t="n">
        <v>1215.878784711643</v>
      </c>
      <c r="J81" s="195">
        <f>D81*0.58</f>
        <v/>
      </c>
    </row>
    <row r="82" ht="12.75" customHeight="1" s="324">
      <c r="A82" s="195" t="inlineStr">
        <is>
          <t>Palau</t>
        </is>
      </c>
      <c r="B82" s="195" t="inlineStr">
        <is>
          <t>PLW</t>
        </is>
      </c>
      <c r="C82" s="195" t="n">
        <v>5689.665850322725</v>
      </c>
      <c r="D82" s="195" t="n">
        <v>67.22981366459628</v>
      </c>
      <c r="E82" s="195">
        <f>J82+D82</f>
        <v/>
      </c>
      <c r="F82" s="195" t="n">
        <v>0.82</v>
      </c>
      <c r="G82" s="195" t="n">
        <v>378.4730108428649</v>
      </c>
      <c r="H82" s="195" t="n">
        <v>0.54</v>
      </c>
      <c r="I82" s="195" t="n">
        <v>994.0751766422607</v>
      </c>
      <c r="J82" s="195">
        <f>D82*0.58</f>
        <v/>
      </c>
    </row>
    <row r="83" ht="12.75" customHeight="1" s="324">
      <c r="A83" s="195" t="inlineStr">
        <is>
          <t>Panama</t>
        </is>
      </c>
      <c r="B83" s="195" t="inlineStr">
        <is>
          <t>PAN</t>
        </is>
      </c>
      <c r="C83" s="195" t="n">
        <v>152312.30603412</v>
      </c>
      <c r="D83" s="195" t="n">
        <v>70.23306546465251</v>
      </c>
      <c r="E83" s="195">
        <f>J83+D83</f>
        <v/>
      </c>
      <c r="F83" s="195" t="n">
        <v>0.82</v>
      </c>
      <c r="G83" s="195" t="n">
        <v>422.0593944355872</v>
      </c>
      <c r="H83" s="195" t="n">
        <v>0.54</v>
      </c>
      <c r="I83" s="195" t="n">
        <v>1091.211206763123</v>
      </c>
      <c r="J83" s="195">
        <f>D83*0.58</f>
        <v/>
      </c>
    </row>
    <row r="84" ht="12.75" customHeight="1" s="324">
      <c r="A84" s="195" t="inlineStr">
        <is>
          <t>Papua New Guinea</t>
        </is>
      </c>
      <c r="B84" s="195" t="inlineStr">
        <is>
          <t>PNG</t>
        </is>
      </c>
      <c r="C84" s="195" t="n">
        <v>450312.9418584603</v>
      </c>
      <c r="D84" s="195" t="n">
        <v>109.2994853005322</v>
      </c>
      <c r="E84" s="195">
        <f>J84+D84</f>
        <v/>
      </c>
      <c r="F84" s="195" t="n">
        <v>0.82</v>
      </c>
      <c r="G84" s="195" t="n">
        <v>439.4923106566154</v>
      </c>
      <c r="H84" s="195" t="n">
        <v>0.54</v>
      </c>
      <c r="I84" s="195" t="n">
        <v>1268.648718981683</v>
      </c>
      <c r="J84" s="195">
        <f>D84*0.58</f>
        <v/>
      </c>
    </row>
    <row r="85" ht="12.75" customHeight="1" s="324">
      <c r="A85" s="195" t="inlineStr">
        <is>
          <t>Peru</t>
        </is>
      </c>
      <c r="B85" s="195" t="inlineStr">
        <is>
          <t>PER</t>
        </is>
      </c>
      <c r="C85" s="195" t="n">
        <v>5454.622781673075</v>
      </c>
      <c r="D85" s="195" t="n">
        <v>22.24414303329223</v>
      </c>
      <c r="E85" s="195">
        <f>J85+D85</f>
        <v/>
      </c>
      <c r="F85" s="195" t="n">
        <v>0.82</v>
      </c>
      <c r="G85" s="195" t="n">
        <v>405.6075428474461</v>
      </c>
      <c r="H85" s="195" t="n">
        <v>0.54</v>
      </c>
      <c r="I85" s="195" t="n">
        <v>883.0563111855421</v>
      </c>
      <c r="J85" s="195">
        <f>D85*0.58</f>
        <v/>
      </c>
    </row>
    <row r="86" ht="12.75" customHeight="1" s="324">
      <c r="A86" s="195" t="inlineStr">
        <is>
          <t>Philippines</t>
        </is>
      </c>
      <c r="B86" s="195" t="inlineStr">
        <is>
          <t>PHL</t>
        </is>
      </c>
      <c r="C86" s="195" t="n">
        <v>283247.5783838177</v>
      </c>
      <c r="D86" s="195" t="n">
        <v>49.78141579265953</v>
      </c>
      <c r="E86" s="195">
        <f>J86+D86</f>
        <v/>
      </c>
      <c r="F86" s="195" t="n">
        <v>0.82</v>
      </c>
      <c r="G86" s="195" t="n">
        <v>326.7472830246441</v>
      </c>
      <c r="H86" s="195" t="n">
        <v>0.54</v>
      </c>
      <c r="I86" s="195" t="n">
        <v>827.9833119710406</v>
      </c>
      <c r="J86" s="195">
        <f>D86*0.58</f>
        <v/>
      </c>
    </row>
    <row r="87" ht="12.75" customHeight="1" s="324">
      <c r="A87" s="195" t="inlineStr">
        <is>
          <t>Puerto Rico</t>
        </is>
      </c>
      <c r="B87" s="195" t="inlineStr">
        <is>
          <t>PRI</t>
        </is>
      </c>
      <c r="C87" s="195" t="n">
        <v>8204.186787144434</v>
      </c>
      <c r="D87" s="195" t="n">
        <v>11.50510204081633</v>
      </c>
      <c r="E87" s="195">
        <f>J87+D87</f>
        <v/>
      </c>
      <c r="F87" s="195" t="n">
        <v>0.82</v>
      </c>
      <c r="G87" s="195" t="n">
        <v>334.4962025316456</v>
      </c>
      <c r="H87" s="195" t="n">
        <v>0.54</v>
      </c>
      <c r="I87" s="195" t="n">
        <v>703.2069681529321</v>
      </c>
      <c r="J87" s="195">
        <f>D87*0.58</f>
        <v/>
      </c>
    </row>
    <row r="88" ht="12.75" customHeight="1" s="324">
      <c r="A88" s="195" t="inlineStr">
        <is>
          <t>Qatar</t>
        </is>
      </c>
      <c r="B88" s="195" t="inlineStr">
        <is>
          <t>QAT</t>
        </is>
      </c>
      <c r="C88" s="195" t="n">
        <v>62.50274212639953</v>
      </c>
      <c r="D88" s="195" t="n">
        <v>8.264397905759163</v>
      </c>
      <c r="E88" s="195">
        <f>J88+D88</f>
        <v/>
      </c>
      <c r="F88" s="195" t="n">
        <v>0.82</v>
      </c>
      <c r="G88" s="195" t="n">
        <v>412.5189463955638</v>
      </c>
      <c r="H88" s="195" t="n">
        <v>0.54</v>
      </c>
      <c r="I88" s="195" t="n">
        <v>845.5501419912708</v>
      </c>
      <c r="J88" s="195">
        <f>D88*0.58</f>
        <v/>
      </c>
    </row>
    <row r="89" ht="12.75" customHeight="1" s="324">
      <c r="A89" s="195" t="inlineStr">
        <is>
          <t>Congo</t>
        </is>
      </c>
      <c r="B89" s="195" t="inlineStr">
        <is>
          <t>COG</t>
        </is>
      </c>
      <c r="C89" s="195" t="n">
        <v>2017.397606885767</v>
      </c>
      <c r="D89" s="195" t="n">
        <v>0.5110481586402267</v>
      </c>
      <c r="E89" s="195">
        <f>J89+D89</f>
        <v/>
      </c>
      <c r="F89" s="195" t="n">
        <v>0.82</v>
      </c>
      <c r="G89" s="195" t="e">
        <v>#N/A</v>
      </c>
      <c r="H89" s="195" t="n">
        <v>0.54</v>
      </c>
      <c r="I89" s="195" t="e">
        <v>#N/A</v>
      </c>
      <c r="J89" s="195">
        <f>D89*0.58</f>
        <v/>
      </c>
    </row>
    <row r="90" ht="12.75" customHeight="1" s="324">
      <c r="A90" s="195" t="inlineStr">
        <is>
          <t>Saint Kitts and Nevis</t>
        </is>
      </c>
      <c r="B90" s="195" t="inlineStr">
        <is>
          <t>KNA</t>
        </is>
      </c>
      <c r="C90" s="195" t="n">
        <v>34.68715469453572</v>
      </c>
      <c r="D90" s="195" t="n">
        <v>17.34615384615385</v>
      </c>
      <c r="E90" s="195">
        <f>J90+D90</f>
        <v/>
      </c>
      <c r="F90" s="195" t="n">
        <v>0.82</v>
      </c>
      <c r="G90" s="195" t="n">
        <v>334.940446650124</v>
      </c>
      <c r="H90" s="195" t="n">
        <v>0.54</v>
      </c>
      <c r="I90" s="195" t="n">
        <v>725.4632218362283</v>
      </c>
      <c r="J90" s="195">
        <f>D90*0.58</f>
        <v/>
      </c>
    </row>
    <row r="91" ht="12.75" customHeight="1" s="324">
      <c r="A91" s="195" t="inlineStr">
        <is>
          <t>Saint Lucia</t>
        </is>
      </c>
      <c r="B91" s="195" t="inlineStr">
        <is>
          <t>LCA</t>
        </is>
      </c>
      <c r="C91" s="195" t="n">
        <v>162.5671703385659</v>
      </c>
      <c r="D91" s="195" t="n">
        <v>32.68115942028986</v>
      </c>
      <c r="E91" s="195">
        <f>J91+D91</f>
        <v/>
      </c>
      <c r="F91" s="195" t="n">
        <v>0.82</v>
      </c>
      <c r="G91" s="195" t="n">
        <v>297.8492462311558</v>
      </c>
      <c r="H91" s="195" t="n">
        <v>0.54</v>
      </c>
      <c r="I91" s="195" t="n">
        <v>708.2822937295172</v>
      </c>
      <c r="J91" s="195">
        <f>D91*0.58</f>
        <v/>
      </c>
    </row>
    <row r="92" ht="12.75" customHeight="1" s="324">
      <c r="A92" s="195" t="inlineStr">
        <is>
          <t>Saint Vincent and the Grenadines</t>
        </is>
      </c>
      <c r="B92" s="195" t="inlineStr">
        <is>
          <t>VCT</t>
        </is>
      </c>
      <c r="C92" s="195" t="n">
        <v>33.03079460851528</v>
      </c>
      <c r="D92" s="195" t="n">
        <v>22.55</v>
      </c>
      <c r="E92" s="195">
        <f>J92+D92</f>
        <v/>
      </c>
      <c r="F92" s="195" t="n">
        <v>0.82</v>
      </c>
      <c r="G92" s="195" t="n">
        <v>293.1546888790821</v>
      </c>
      <c r="H92" s="195" t="n">
        <v>0.54</v>
      </c>
      <c r="I92" s="195" t="n">
        <v>661.923927100618</v>
      </c>
      <c r="J92" s="195">
        <f>D92*0.58</f>
        <v/>
      </c>
    </row>
    <row r="93" ht="12.75" customHeight="1" s="324">
      <c r="A93" s="195" t="inlineStr">
        <is>
          <t>Saint Martin (French Part)</t>
        </is>
      </c>
      <c r="B93" s="195" t="inlineStr">
        <is>
          <t>MAF</t>
        </is>
      </c>
      <c r="C93" s="195" t="n">
        <v>1.041455091622983</v>
      </c>
      <c r="D93" s="195" t="e">
        <v>#N/A</v>
      </c>
      <c r="E93" s="195">
        <f>J93+D93</f>
        <v/>
      </c>
      <c r="F93" s="195" t="n">
        <v>0.82</v>
      </c>
      <c r="G93" s="195" t="e">
        <v>#N/A</v>
      </c>
      <c r="H93" s="195" t="n">
        <v>0.54</v>
      </c>
      <c r="I93" s="195" t="e">
        <v>#N/A</v>
      </c>
      <c r="J93" s="195">
        <f>D93*0.58</f>
        <v/>
      </c>
    </row>
    <row r="94" ht="12.75" customHeight="1" s="324">
      <c r="A94" s="195" t="inlineStr">
        <is>
          <t>Samoa</t>
        </is>
      </c>
      <c r="B94" s="195" t="inlineStr">
        <is>
          <t>WSM</t>
        </is>
      </c>
      <c r="C94" s="195" t="n">
        <v>235.1379949207773</v>
      </c>
      <c r="D94" s="195" t="n">
        <v>62.42214532871973</v>
      </c>
      <c r="E94" s="195">
        <f>J94+D94</f>
        <v/>
      </c>
      <c r="F94" s="195" t="n">
        <v>0.82</v>
      </c>
      <c r="G94" s="195" t="e">
        <v>#N/A</v>
      </c>
      <c r="H94" s="195" t="n">
        <v>0.54</v>
      </c>
      <c r="I94" s="195" t="e">
        <v>#N/A</v>
      </c>
      <c r="J94" s="195">
        <f>D94*0.58</f>
        <v/>
      </c>
    </row>
    <row r="95" ht="12.75" customHeight="1" s="324">
      <c r="A95" s="195" t="inlineStr">
        <is>
          <t>Sao Tome and Principe</t>
        </is>
      </c>
      <c r="B95" s="195" t="inlineStr">
        <is>
          <t>STP</t>
        </is>
      </c>
      <c r="C95" s="195" t="n">
        <v>48.38520660097184</v>
      </c>
      <c r="D95" s="195" t="e">
        <v>#N/A</v>
      </c>
      <c r="E95" s="195">
        <f>J95+D95</f>
        <v/>
      </c>
      <c r="F95" s="195" t="n">
        <v>0.82</v>
      </c>
      <c r="G95" s="195" t="e">
        <v>#N/A</v>
      </c>
      <c r="H95" s="195" t="n">
        <v>0.54</v>
      </c>
      <c r="I95" s="195" t="e">
        <v>#N/A</v>
      </c>
      <c r="J95" s="195">
        <f>D95*0.58</f>
        <v/>
      </c>
    </row>
    <row r="96" ht="12.75" customHeight="1" s="324">
      <c r="A96" s="195" t="inlineStr">
        <is>
          <t>Saudi Arabia</t>
        </is>
      </c>
      <c r="B96" s="195" t="inlineStr">
        <is>
          <t>SAU</t>
        </is>
      </c>
      <c r="C96" s="195" t="n">
        <v>6270.018912046289</v>
      </c>
      <c r="D96" s="195" t="n">
        <v>7.517805728140628</v>
      </c>
      <c r="E96" s="195">
        <f>J96+D96</f>
        <v/>
      </c>
      <c r="F96" s="195" t="n">
        <v>0.82</v>
      </c>
      <c r="G96" s="195" t="n">
        <v>295.2512202711272</v>
      </c>
      <c r="H96" s="195" t="n">
        <v>0.54</v>
      </c>
      <c r="I96" s="195" t="n">
        <v>611.0496807088505</v>
      </c>
      <c r="J96" s="195">
        <f>D96*0.58</f>
        <v/>
      </c>
    </row>
    <row r="97" ht="12.75" customHeight="1" s="324">
      <c r="A97" s="195" t="inlineStr">
        <is>
          <t>Senegal</t>
        </is>
      </c>
      <c r="B97" s="195" t="inlineStr">
        <is>
          <t>SEN</t>
        </is>
      </c>
      <c r="C97" s="195" t="n">
        <v>126329.7553786747</v>
      </c>
      <c r="D97" s="195" t="n">
        <v>12.86047261276005</v>
      </c>
      <c r="E97" s="195">
        <f>J97+D97</f>
        <v/>
      </c>
      <c r="F97" s="195" t="n">
        <v>0.82</v>
      </c>
      <c r="G97" s="195" t="n">
        <v>270.6623124237507</v>
      </c>
      <c r="H97" s="195" t="n">
        <v>0.54</v>
      </c>
      <c r="I97" s="195" t="n">
        <v>582.0063240370027</v>
      </c>
      <c r="J97" s="195">
        <f>D97*0.58</f>
        <v/>
      </c>
    </row>
    <row r="98" ht="12.75" customHeight="1" s="324">
      <c r="A98" s="195" t="inlineStr">
        <is>
          <t>Seychelles</t>
        </is>
      </c>
      <c r="B98" s="195" t="inlineStr">
        <is>
          <t>SYC</t>
        </is>
      </c>
      <c r="C98" s="195" t="n">
        <v>384.4961523884451</v>
      </c>
      <c r="D98" s="195" t="n">
        <v>41.49034038638455</v>
      </c>
      <c r="E98" s="195">
        <f>J98+D98</f>
        <v/>
      </c>
      <c r="F98" s="195" t="n">
        <v>0.82</v>
      </c>
      <c r="G98" s="195" t="n">
        <v>599.2602602602602</v>
      </c>
      <c r="H98" s="195" t="n">
        <v>0.54</v>
      </c>
      <c r="I98" s="195" t="n">
        <v>1336.232624192546</v>
      </c>
      <c r="J98" s="195">
        <f>D98*0.58</f>
        <v/>
      </c>
    </row>
    <row r="99" ht="12.75" customHeight="1" s="324">
      <c r="A99" s="195" t="inlineStr">
        <is>
          <t>Sierra Leone</t>
        </is>
      </c>
      <c r="B99" s="195" t="inlineStr">
        <is>
          <t>SLE</t>
        </is>
      </c>
      <c r="C99" s="195" t="n">
        <v>149581.1310161399</v>
      </c>
      <c r="D99" s="195" t="n">
        <v>33.67776770784136</v>
      </c>
      <c r="E99" s="195">
        <f>J99+D99</f>
        <v/>
      </c>
      <c r="F99" s="195" t="n">
        <v>0.82</v>
      </c>
      <c r="G99" s="195" t="n">
        <v>488.6926914266815</v>
      </c>
      <c r="H99" s="195" t="n">
        <v>0.54</v>
      </c>
      <c r="I99" s="195" t="n">
        <v>1089.112865146393</v>
      </c>
      <c r="J99" s="195">
        <f>D99*0.58</f>
        <v/>
      </c>
    </row>
    <row r="100" ht="12.75" customHeight="1" s="324">
      <c r="A100" s="195" t="inlineStr">
        <is>
          <t>Singapore</t>
        </is>
      </c>
      <c r="B100" s="195" t="inlineStr">
        <is>
          <t>SGP</t>
        </is>
      </c>
      <c r="C100" s="195" t="n">
        <v>705.7050720423779</v>
      </c>
      <c r="D100" s="195" t="n">
        <v>71.5873015873016</v>
      </c>
      <c r="E100" s="195">
        <f>J100+D100</f>
        <v/>
      </c>
      <c r="F100" s="195" t="n">
        <v>0.82</v>
      </c>
      <c r="G100" s="195" t="n">
        <v>295.2028360049322</v>
      </c>
      <c r="H100" s="195" t="n">
        <v>0.54</v>
      </c>
      <c r="I100" s="195" t="n">
        <v>845.4484088896719</v>
      </c>
      <c r="J100" s="195">
        <f>D100*0.58</f>
        <v/>
      </c>
    </row>
    <row r="101" ht="12.75" customHeight="1" s="324">
      <c r="A101" s="195" t="inlineStr">
        <is>
          <t>Sint Maarten (Dutch part)</t>
        </is>
      </c>
      <c r="B101" s="195" t="inlineStr">
        <is>
          <t>SXM</t>
        </is>
      </c>
      <c r="C101" s="195" t="n">
        <v>5.382280584521931</v>
      </c>
      <c r="D101" s="195" t="e">
        <v>#N/A</v>
      </c>
      <c r="E101" s="195">
        <f>J101+D101</f>
        <v/>
      </c>
      <c r="F101" s="195" t="n">
        <v>0.82</v>
      </c>
      <c r="G101" s="195" t="e">
        <v>#N/A</v>
      </c>
      <c r="H101" s="195" t="n">
        <v>0.54</v>
      </c>
      <c r="I101" s="195" t="e">
        <v>#N/A</v>
      </c>
      <c r="J101" s="195">
        <f>D101*0.58</f>
        <v/>
      </c>
    </row>
    <row r="102" ht="12.75" customHeight="1" s="324">
      <c r="A102" s="195" t="inlineStr">
        <is>
          <t>Solomon Islands</t>
        </is>
      </c>
      <c r="B102" s="195" t="inlineStr">
        <is>
          <t>SLB</t>
        </is>
      </c>
      <c r="C102" s="195" t="n">
        <v>52757.16829364973</v>
      </c>
      <c r="D102" s="195" t="n">
        <v>61.76901516116703</v>
      </c>
      <c r="E102" s="195">
        <f>J102+D102</f>
        <v/>
      </c>
      <c r="F102" s="195" t="n">
        <v>0.82</v>
      </c>
      <c r="G102" s="195" t="n">
        <v>269.1083861836196</v>
      </c>
      <c r="H102" s="195" t="n">
        <v>0.54</v>
      </c>
      <c r="I102" s="195" t="n">
        <v>757.9404099431772</v>
      </c>
      <c r="J102" s="195">
        <f>D102*0.58</f>
        <v/>
      </c>
    </row>
    <row r="103" ht="12.75" customHeight="1" s="324">
      <c r="A103" s="195" t="inlineStr">
        <is>
          <t>Somalia</t>
        </is>
      </c>
      <c r="B103" s="195" t="inlineStr">
        <is>
          <t>SOM</t>
        </is>
      </c>
      <c r="C103" s="195" t="n">
        <v>3463.678274149116</v>
      </c>
      <c r="D103" s="195" t="n">
        <v>14.09925752246972</v>
      </c>
      <c r="E103" s="195">
        <f>J103+D103</f>
        <v/>
      </c>
      <c r="F103" s="195" t="n">
        <v>0.82</v>
      </c>
      <c r="G103" s="195" t="n">
        <v>346.2571471038046</v>
      </c>
      <c r="H103" s="195" t="n">
        <v>0.54</v>
      </c>
      <c r="I103" s="195" t="n">
        <v>735.9459080681987</v>
      </c>
      <c r="J103" s="195">
        <f>D103*0.58</f>
        <v/>
      </c>
    </row>
    <row r="104" ht="12.75" customHeight="1" s="324">
      <c r="A104" s="195" t="inlineStr">
        <is>
          <t>South Africa</t>
        </is>
      </c>
      <c r="B104" s="195" t="inlineStr">
        <is>
          <t>ZAF</t>
        </is>
      </c>
      <c r="C104" s="195" t="n">
        <v>2670.187408024755</v>
      </c>
      <c r="D104" s="195" t="n">
        <v>73.51523742026932</v>
      </c>
      <c r="E104" s="195">
        <f>J104+D104</f>
        <v/>
      </c>
      <c r="F104" s="195" t="n">
        <v>0.82</v>
      </c>
      <c r="G104" s="195" t="n">
        <v>310.3154520917679</v>
      </c>
      <c r="H104" s="195" t="n">
        <v>0.54</v>
      </c>
      <c r="I104" s="195" t="n">
        <v>882.3732284723558</v>
      </c>
      <c r="J104" s="195">
        <f>D104*0.58</f>
        <v/>
      </c>
    </row>
    <row r="105" ht="12.75" customHeight="1" s="324">
      <c r="A105" s="195" t="inlineStr">
        <is>
          <t>Sri Lanka</t>
        </is>
      </c>
      <c r="B105" s="195" t="inlineStr">
        <is>
          <t>LKA</t>
        </is>
      </c>
      <c r="C105" s="195" t="n">
        <v>18378.45253776319</v>
      </c>
      <c r="D105" s="195" t="n">
        <v>19.57860118395089</v>
      </c>
      <c r="E105" s="195">
        <f>J105+D105</f>
        <v/>
      </c>
      <c r="F105" s="195" t="n">
        <v>0.82</v>
      </c>
      <c r="G105" s="195" t="n">
        <v>279.9561136313127</v>
      </c>
      <c r="H105" s="195" t="n">
        <v>0.54</v>
      </c>
      <c r="I105" s="195" t="n">
        <v>624.9629433141868</v>
      </c>
      <c r="J105" s="195">
        <f>D105*0.58</f>
        <v/>
      </c>
    </row>
    <row r="106" ht="12.75" customHeight="1" s="324">
      <c r="A106" s="195" t="inlineStr">
        <is>
          <t>Sudan</t>
        </is>
      </c>
      <c r="B106" s="195" t="inlineStr">
        <is>
          <t>SDN</t>
        </is>
      </c>
      <c r="C106" s="195" t="n">
        <v>723.9559636346025</v>
      </c>
      <c r="D106" s="195" t="n">
        <v>5.585139318885449</v>
      </c>
      <c r="E106" s="195">
        <f>J106+D106</f>
        <v/>
      </c>
      <c r="F106" s="195" t="n">
        <v>0.82</v>
      </c>
      <c r="G106" s="195" t="n">
        <v>294.4563129609858</v>
      </c>
      <c r="H106" s="195" t="n">
        <v>0.54</v>
      </c>
      <c r="I106" s="195" t="n">
        <v>602.405066843213</v>
      </c>
      <c r="J106" s="195">
        <f>D106*0.58</f>
        <v/>
      </c>
    </row>
    <row r="107" ht="12.75" customHeight="1" s="324">
      <c r="A107" s="195" t="inlineStr">
        <is>
          <t>Suriname</t>
        </is>
      </c>
      <c r="B107" s="195" t="inlineStr">
        <is>
          <t>SUR</t>
        </is>
      </c>
      <c r="C107" s="195" t="n">
        <v>80361.47318302766</v>
      </c>
      <c r="D107" s="195" t="n">
        <v>36.1844629713608</v>
      </c>
      <c r="E107" s="195">
        <f>J107+D107</f>
        <v/>
      </c>
      <c r="F107" s="195" t="n">
        <v>0.82</v>
      </c>
      <c r="G107" s="195" t="n">
        <v>287.445823457707</v>
      </c>
      <c r="H107" s="195" t="n">
        <v>0.54</v>
      </c>
      <c r="I107" s="195" t="n">
        <v>700.5430599569926</v>
      </c>
      <c r="J107" s="195">
        <f>D107*0.58</f>
        <v/>
      </c>
    </row>
    <row r="108" ht="12.75" customHeight="1" s="324">
      <c r="A108" s="195" t="inlineStr">
        <is>
          <t>Taiwan, Province of China</t>
        </is>
      </c>
      <c r="B108" s="195" t="inlineStr">
        <is>
          <t>TWN</t>
        </is>
      </c>
      <c r="C108" s="195" t="n">
        <v>161.2876145783551</v>
      </c>
      <c r="D108" s="195" t="n">
        <v>43.42962962962963</v>
      </c>
      <c r="E108" s="195">
        <f>J108+D108</f>
        <v/>
      </c>
      <c r="F108" s="195" t="n">
        <v>0.82</v>
      </c>
      <c r="G108" s="195" t="n">
        <v>351.6565194894791</v>
      </c>
      <c r="H108" s="195" t="n">
        <v>0.54</v>
      </c>
      <c r="I108" s="195" t="n">
        <v>853.9663895634511</v>
      </c>
      <c r="J108" s="195">
        <f>D108*0.58</f>
        <v/>
      </c>
    </row>
    <row r="109" ht="12.75" customHeight="1" s="324">
      <c r="A109" s="195" t="inlineStr">
        <is>
          <t>Tanzania, United Republic of</t>
        </is>
      </c>
      <c r="B109" s="195" t="inlineStr">
        <is>
          <t>TZA</t>
        </is>
      </c>
      <c r="C109" s="195" t="n">
        <v>109619.8943961561</v>
      </c>
      <c r="D109" s="195" t="n">
        <v>81.97573656845755</v>
      </c>
      <c r="E109" s="195">
        <f>J109+D109</f>
        <v/>
      </c>
      <c r="F109" s="195" t="n">
        <v>0.82</v>
      </c>
      <c r="G109" s="195" t="n">
        <v>522.6929063724707</v>
      </c>
      <c r="H109" s="195" t="n">
        <v>0.54</v>
      </c>
      <c r="I109" s="195" t="n">
        <v>1333.081455995106</v>
      </c>
      <c r="J109" s="195">
        <f>D109*0.58</f>
        <v/>
      </c>
    </row>
    <row r="110" ht="12.75" customHeight="1" s="324">
      <c r="A110" s="195" t="inlineStr">
        <is>
          <t>Thailand</t>
        </is>
      </c>
      <c r="B110" s="195" t="inlineStr">
        <is>
          <t>THA</t>
        </is>
      </c>
      <c r="C110" s="195" t="n">
        <v>251665.5958862249</v>
      </c>
      <c r="D110" s="195" t="n">
        <v>56.86235856999117</v>
      </c>
      <c r="E110" s="195">
        <f>J110+D110</f>
        <v/>
      </c>
      <c r="F110" s="195" t="n">
        <v>0.82</v>
      </c>
      <c r="G110" s="195" t="n">
        <v>330.2914215710105</v>
      </c>
      <c r="H110" s="195" t="n">
        <v>0.54</v>
      </c>
      <c r="I110" s="195" t="n">
        <v>860.9041979591129</v>
      </c>
      <c r="J110" s="195">
        <f>D110*0.58</f>
        <v/>
      </c>
    </row>
    <row r="111" ht="12.75" customHeight="1" s="324">
      <c r="A111" s="195" t="inlineStr">
        <is>
          <t>Timor-Leste</t>
        </is>
      </c>
      <c r="B111" s="195" t="inlineStr">
        <is>
          <t>TLS</t>
        </is>
      </c>
      <c r="C111" s="195" t="n">
        <v>1054.101652795911</v>
      </c>
      <c r="D111" s="195" t="n">
        <v>75.16666666666667</v>
      </c>
      <c r="E111" s="195">
        <f>J111+D111</f>
        <v/>
      </c>
      <c r="F111" s="195" t="n">
        <v>0.82</v>
      </c>
      <c r="G111" s="195" t="n">
        <v>303.2341239479725</v>
      </c>
      <c r="H111" s="195" t="n">
        <v>0.54</v>
      </c>
      <c r="I111" s="195" t="n">
        <v>874.4219225707729</v>
      </c>
      <c r="J111" s="195">
        <f>D111*0.58</f>
        <v/>
      </c>
    </row>
    <row r="112" ht="12.75" customHeight="1" s="324">
      <c r="A112" s="195" t="inlineStr">
        <is>
          <t>Togo</t>
        </is>
      </c>
      <c r="B112" s="195" t="inlineStr">
        <is>
          <t>TGO</t>
        </is>
      </c>
      <c r="C112" s="195" t="n">
        <v>53.30149308974177</v>
      </c>
      <c r="D112" s="195" t="n">
        <v>18.04</v>
      </c>
      <c r="E112" s="195">
        <f>J112+D112</f>
        <v/>
      </c>
      <c r="F112" s="195" t="n">
        <v>0.82</v>
      </c>
      <c r="G112" s="195" t="n">
        <v>414.3537276429963</v>
      </c>
      <c r="H112" s="195" t="n">
        <v>0.54</v>
      </c>
      <c r="I112" s="195" t="n">
        <v>884.9551073136179</v>
      </c>
      <c r="J112" s="195">
        <f>D112*0.58</f>
        <v/>
      </c>
    </row>
    <row r="113" ht="12.75" customHeight="1" s="324">
      <c r="A113" s="195" t="inlineStr">
        <is>
          <t>Tonga</t>
        </is>
      </c>
      <c r="B113" s="195" t="inlineStr">
        <is>
          <t>TON</t>
        </is>
      </c>
      <c r="C113" s="195" t="n">
        <v>1046.268785209344</v>
      </c>
      <c r="D113" s="195" t="n">
        <v>40.94682230869002</v>
      </c>
      <c r="E113" s="195">
        <f>J113+D113</f>
        <v/>
      </c>
      <c r="F113" s="195" t="n">
        <v>0.82</v>
      </c>
      <c r="G113" s="195" t="e">
        <v>#N/A</v>
      </c>
      <c r="H113" s="195" t="n">
        <v>0.54</v>
      </c>
      <c r="I113" s="195" t="e">
        <v>#N/A</v>
      </c>
      <c r="J113" s="195">
        <f>D113*0.58</f>
        <v/>
      </c>
    </row>
    <row r="114" ht="12.75" customHeight="1" s="324">
      <c r="A114" s="195" t="inlineStr">
        <is>
          <t>Trinidad and Tobago</t>
        </is>
      </c>
      <c r="B114" s="195" t="inlineStr">
        <is>
          <t>TTO</t>
        </is>
      </c>
      <c r="C114" s="195" t="n">
        <v>8146.603673541718</v>
      </c>
      <c r="D114" s="195" t="n">
        <v>35.71994297481388</v>
      </c>
      <c r="E114" s="195">
        <f>J114+D114</f>
        <v/>
      </c>
      <c r="F114" s="195" t="n">
        <v>0.82</v>
      </c>
      <c r="G114" s="195" t="n">
        <v>324.8189447882958</v>
      </c>
      <c r="H114" s="195" t="n">
        <v>0.54</v>
      </c>
      <c r="I114" s="195" t="n">
        <v>772.7071537674068</v>
      </c>
      <c r="J114" s="195">
        <f>D114*0.58</f>
        <v/>
      </c>
    </row>
    <row r="115" ht="12.75" customHeight="1" s="324">
      <c r="A115" s="195" t="inlineStr">
        <is>
          <t>Turks and Caicos Islands</t>
        </is>
      </c>
      <c r="B115" s="195" t="inlineStr">
        <is>
          <t>TCA</t>
        </is>
      </c>
      <c r="C115" s="195" t="n">
        <v>15318.52616045696</v>
      </c>
      <c r="D115" s="195" t="n">
        <v>7.95087265675501</v>
      </c>
      <c r="E115" s="195">
        <f>J115+D115</f>
        <v/>
      </c>
      <c r="F115" s="195" t="n">
        <v>0.82</v>
      </c>
      <c r="G115" s="195" t="e">
        <v>#N/A</v>
      </c>
      <c r="H115" s="195" t="n">
        <v>0.54</v>
      </c>
      <c r="I115" s="195" t="e">
        <v>#N/A</v>
      </c>
      <c r="J115" s="195">
        <f>D115*0.58</f>
        <v/>
      </c>
    </row>
    <row r="116" ht="12.75" customHeight="1" s="324">
      <c r="A116" s="195" t="inlineStr">
        <is>
          <t>Tuvalu</t>
        </is>
      </c>
      <c r="B116" s="195" t="inlineStr">
        <is>
          <t>TUV</t>
        </is>
      </c>
      <c r="C116" s="195" t="n">
        <v>8.911715002600106</v>
      </c>
      <c r="D116" s="195" t="n">
        <v>56.375</v>
      </c>
      <c r="E116" s="195">
        <f>J116+D116</f>
        <v/>
      </c>
      <c r="F116" s="195" t="n">
        <v>0.82</v>
      </c>
      <c r="G116" s="195" t="e">
        <v>#N/A</v>
      </c>
      <c r="H116" s="195" t="n">
        <v>0.54</v>
      </c>
      <c r="I116" s="195" t="e">
        <v>#N/A</v>
      </c>
      <c r="J116" s="195">
        <f>D116*0.58</f>
        <v/>
      </c>
    </row>
    <row r="117" ht="12.75" customHeight="1" s="324">
      <c r="A117" s="195" t="inlineStr">
        <is>
          <t>United Arab Emirates</t>
        </is>
      </c>
      <c r="B117" s="195" t="inlineStr">
        <is>
          <t>ARE</t>
        </is>
      </c>
      <c r="C117" s="195" t="n">
        <v>2055.544600974735</v>
      </c>
      <c r="D117" s="195" t="n">
        <v>3.820415078356629</v>
      </c>
      <c r="E117" s="195">
        <f>J117+D117</f>
        <v/>
      </c>
      <c r="F117" s="195" t="n">
        <v>0.82</v>
      </c>
      <c r="G117" s="195" t="n">
        <v>394.3102009859689</v>
      </c>
      <c r="H117" s="195" t="n">
        <v>0.54</v>
      </c>
      <c r="I117" s="195" t="n">
        <v>793.2974004154543</v>
      </c>
      <c r="J117" s="195">
        <f>D117*0.58</f>
        <v/>
      </c>
    </row>
    <row r="118" ht="12.75" customHeight="1" s="324">
      <c r="A118" s="195" t="inlineStr">
        <is>
          <t>Vanuatu</t>
        </is>
      </c>
      <c r="B118" s="195" t="inlineStr">
        <is>
          <t>VUT</t>
        </is>
      </c>
      <c r="C118" s="195" t="n">
        <v>1571.768630453372</v>
      </c>
      <c r="D118" s="195" t="n">
        <v>66.42120765832105</v>
      </c>
      <c r="E118" s="195">
        <f>J118+D118</f>
        <v/>
      </c>
      <c r="F118" s="195" t="n">
        <v>0.82</v>
      </c>
      <c r="G118" s="195" t="n">
        <v>0</v>
      </c>
      <c r="H118" s="195" t="n">
        <v>0.54</v>
      </c>
      <c r="I118" s="195" t="n">
        <v>243.1016200294551</v>
      </c>
      <c r="J118" s="195">
        <f>D118*0.58</f>
        <v/>
      </c>
    </row>
    <row r="119" ht="12.75" customHeight="1" s="324">
      <c r="A119" s="195" t="inlineStr">
        <is>
          <t>Venezuela, Bolivarian Republic of</t>
        </is>
      </c>
      <c r="B119" s="195" t="inlineStr">
        <is>
          <t>VEN</t>
        </is>
      </c>
      <c r="C119" s="195" t="n">
        <v>284392.096306692</v>
      </c>
      <c r="D119" s="195" t="n">
        <v>82.99427304935854</v>
      </c>
      <c r="E119" s="195">
        <f>J119+D119</f>
        <v/>
      </c>
      <c r="F119" s="195" t="n">
        <v>0.82</v>
      </c>
      <c r="G119" s="195" t="n">
        <v>0</v>
      </c>
      <c r="H119" s="195" t="n">
        <v>0.54</v>
      </c>
      <c r="I119" s="195" t="n">
        <v>303.7590393606523</v>
      </c>
      <c r="J119" s="195">
        <f>D119*0.58</f>
        <v/>
      </c>
    </row>
    <row r="120" ht="12.75" customHeight="1" s="324">
      <c r="A120" s="195" t="inlineStr">
        <is>
          <t>Viet Nam</t>
        </is>
      </c>
      <c r="B120" s="195" t="inlineStr">
        <is>
          <t>VNM</t>
        </is>
      </c>
      <c r="C120" s="195" t="n">
        <v>184654.8862004886</v>
      </c>
      <c r="D120" s="195" t="n">
        <v>39.35466820910705</v>
      </c>
      <c r="E120" s="195">
        <f>J120+D120</f>
        <v/>
      </c>
      <c r="F120" s="195" t="n">
        <v>0.82</v>
      </c>
      <c r="G120" s="195" t="n">
        <v>0</v>
      </c>
      <c r="H120" s="195" t="n">
        <v>0.54</v>
      </c>
      <c r="I120" s="195" t="n">
        <v>144.0380856453318</v>
      </c>
      <c r="J120" s="195">
        <f>D120*0.58</f>
        <v/>
      </c>
    </row>
    <row r="121" ht="12.75" customHeight="1" s="324">
      <c r="A121" s="195" t="inlineStr">
        <is>
          <t>Virgin islands, U.s.</t>
        </is>
      </c>
      <c r="B121" s="195" t="inlineStr">
        <is>
          <t>VIR</t>
        </is>
      </c>
      <c r="C121" s="195" t="n">
        <v>263.1441991101912</v>
      </c>
      <c r="D121" s="195" t="n">
        <v>22.42541436464089</v>
      </c>
      <c r="E121" s="195">
        <f>J121+D121</f>
        <v/>
      </c>
      <c r="F121" s="195" t="n">
        <v>0.82</v>
      </c>
      <c r="G121" s="195" t="e">
        <v>#N/A</v>
      </c>
      <c r="H121" s="195" t="n">
        <v>0.54</v>
      </c>
      <c r="I121" s="195" t="e">
        <v>#N/A</v>
      </c>
      <c r="J121" s="195">
        <f>D121*0.58</f>
        <v/>
      </c>
    </row>
    <row r="122" ht="12.75" customHeight="1" s="324">
      <c r="A122" s="195" t="inlineStr">
        <is>
          <t>Wallis and futuna</t>
        </is>
      </c>
      <c r="B122" s="195" t="inlineStr">
        <is>
          <t>WLF</t>
        </is>
      </c>
      <c r="C122" s="195" t="n">
        <v>29.36241382094458</v>
      </c>
      <c r="D122" s="195" t="n">
        <v>64.42857142857143</v>
      </c>
      <c r="E122" s="195">
        <f>J122+D122</f>
        <v/>
      </c>
      <c r="F122" s="195" t="n">
        <v>0.82</v>
      </c>
      <c r="G122" s="195" t="e">
        <v>#N/A</v>
      </c>
      <c r="H122" s="195" t="n">
        <v>0.54</v>
      </c>
      <c r="I122" s="195" t="e">
        <v>#N/A</v>
      </c>
      <c r="J122" s="195">
        <f>D122*0.58</f>
        <v/>
      </c>
    </row>
    <row r="123" ht="12.75" customHeight="1" s="324">
      <c r="A123" s="195" t="inlineStr">
        <is>
          <t>Yemen</t>
        </is>
      </c>
      <c r="B123" s="195" t="inlineStr">
        <is>
          <t>YEM</t>
        </is>
      </c>
      <c r="C123" s="195" t="n">
        <v>1465.378634133107</v>
      </c>
      <c r="D123" s="195" t="n">
        <v>17.29626078619367</v>
      </c>
      <c r="E123" s="195">
        <f>J123+D123</f>
        <v/>
      </c>
      <c r="F123" s="195" t="n">
        <v>0.82</v>
      </c>
      <c r="G123" s="195" t="n">
        <v>0</v>
      </c>
      <c r="H123" s="195" t="n">
        <v>0.54</v>
      </c>
      <c r="I123" s="195" t="n">
        <v>63.30431447746885</v>
      </c>
      <c r="J123" s="195">
        <f>D123*0.58</f>
        <v/>
      </c>
    </row>
    <row r="124" ht="12.75" customHeight="1" s="324">
      <c r="A124" s="195" t="inlineStr">
        <is>
          <t>Italy</t>
        </is>
      </c>
      <c r="B124" s="195" t="inlineStr">
        <is>
          <t>ITA</t>
        </is>
      </c>
      <c r="C124" s="195" t="e">
        <v>#N/A</v>
      </c>
      <c r="D124" s="195" t="e">
        <v>#N/A</v>
      </c>
      <c r="E124" s="195">
        <f>J124+D124</f>
        <v/>
      </c>
      <c r="F124" s="195" t="n">
        <v>0.82</v>
      </c>
      <c r="G124" s="195" t="e">
        <v>#N/A</v>
      </c>
      <c r="H124" s="195" t="n">
        <v>0.54</v>
      </c>
      <c r="I124" s="195" t="e">
        <v>#N/A</v>
      </c>
      <c r="J124" s="195">
        <f>D124*0.58</f>
        <v/>
      </c>
    </row>
    <row r="125" ht="12.75" customHeight="1" s="324">
      <c r="A125" s="195" t="inlineStr">
        <is>
          <t>Ukraine</t>
        </is>
      </c>
      <c r="B125" s="195" t="inlineStr">
        <is>
          <t>UKR</t>
        </is>
      </c>
      <c r="C125" s="195" t="e">
        <v>#N/A</v>
      </c>
      <c r="D125" s="195" t="e">
        <v>#N/A</v>
      </c>
      <c r="E125" s="195">
        <f>J125+D125</f>
        <v/>
      </c>
      <c r="F125" s="195" t="n">
        <v>0.82</v>
      </c>
      <c r="G125" s="195" t="e">
        <v>#N/A</v>
      </c>
      <c r="H125" s="195" t="n">
        <v>0.54</v>
      </c>
      <c r="I125" s="195" t="e">
        <v>#N/A</v>
      </c>
      <c r="J125" s="195">
        <f>D125*0.58</f>
        <v/>
      </c>
    </row>
    <row r="126" ht="12.75" customHeight="1" s="324">
      <c r="A126" s="195" t="inlineStr">
        <is>
          <t>Tunisia</t>
        </is>
      </c>
      <c r="B126" s="195" t="inlineStr">
        <is>
          <t>TUN</t>
        </is>
      </c>
      <c r="C126" s="195" t="e">
        <v>#N/A</v>
      </c>
      <c r="D126" s="195" t="e">
        <v>#N/A</v>
      </c>
      <c r="E126" s="195">
        <f>J126+D126</f>
        <v/>
      </c>
      <c r="F126" s="195" t="n">
        <v>0.82</v>
      </c>
      <c r="G126" s="195" t="e">
        <v>#N/A</v>
      </c>
      <c r="H126" s="195" t="n">
        <v>0.54</v>
      </c>
      <c r="I126" s="195" t="e">
        <v>#N/A</v>
      </c>
      <c r="J126" s="195">
        <f>D126*0.58</f>
        <v/>
      </c>
    </row>
    <row r="127" ht="12.75" customHeight="1" s="324">
      <c r="A127" s="195" t="inlineStr">
        <is>
          <t>Spain</t>
        </is>
      </c>
      <c r="B127" s="195" t="inlineStr">
        <is>
          <t>ESP</t>
        </is>
      </c>
      <c r="C127" s="195" t="e">
        <v>#N/A</v>
      </c>
      <c r="D127" s="195" t="e">
        <v>#N/A</v>
      </c>
      <c r="E127" s="195">
        <f>J127+D127</f>
        <v/>
      </c>
      <c r="F127" s="195" t="n">
        <v>0.82</v>
      </c>
      <c r="G127" s="195" t="e">
        <v>#N/A</v>
      </c>
      <c r="H127" s="195" t="n">
        <v>0.54</v>
      </c>
      <c r="I127" s="195" t="e">
        <v>#N/A</v>
      </c>
      <c r="J127" s="195">
        <f>D127*0.58</f>
        <v/>
      </c>
    </row>
    <row r="128" ht="12.75" customHeight="1" s="324">
      <c r="A128" s="195" t="inlineStr">
        <is>
          <t>Kuwait</t>
        </is>
      </c>
      <c r="B128" s="195" t="inlineStr">
        <is>
          <t>KWT</t>
        </is>
      </c>
      <c r="C128" s="195" t="e">
        <v>#N/A</v>
      </c>
      <c r="D128" s="195" t="e">
        <v>#N/A</v>
      </c>
      <c r="E128" s="195">
        <f>J128+D128</f>
        <v/>
      </c>
      <c r="F128" s="195" t="n">
        <v>0.82</v>
      </c>
      <c r="G128" s="195" t="e">
        <v>#N/A</v>
      </c>
      <c r="H128" s="195" t="n">
        <v>0.54</v>
      </c>
      <c r="I128" s="195" t="e">
        <v>#N/A</v>
      </c>
      <c r="J128" s="195">
        <f>D128*0.58</f>
        <v/>
      </c>
    </row>
    <row r="129" ht="12.75" customHeight="1" s="324">
      <c r="A129" s="195" t="inlineStr">
        <is>
          <t>Denmark</t>
        </is>
      </c>
      <c r="B129" s="195" t="inlineStr">
        <is>
          <t>DNK</t>
        </is>
      </c>
      <c r="C129" s="195" t="e">
        <v>#N/A</v>
      </c>
      <c r="D129" s="195" t="e">
        <v>#N/A</v>
      </c>
      <c r="E129" s="195">
        <f>J129+D129</f>
        <v/>
      </c>
      <c r="F129" s="195" t="n">
        <v>0.82</v>
      </c>
      <c r="G129" s="195" t="e">
        <v>#N/A</v>
      </c>
      <c r="H129" s="195" t="n">
        <v>0.54</v>
      </c>
      <c r="I129" s="195" t="e">
        <v>#N/A</v>
      </c>
      <c r="J129" s="195">
        <f>D129*0.58</f>
        <v/>
      </c>
    </row>
    <row r="130" ht="12.75" customHeight="1" s="324">
      <c r="A130" s="195" t="inlineStr">
        <is>
          <t>France</t>
        </is>
      </c>
      <c r="B130" s="195" t="inlineStr">
        <is>
          <t>FRA</t>
        </is>
      </c>
      <c r="C130" s="195" t="e">
        <v>#N/A</v>
      </c>
      <c r="D130" s="195" t="e">
        <v>#N/A</v>
      </c>
      <c r="E130" s="195">
        <f>J130+D130</f>
        <v/>
      </c>
      <c r="F130" s="195" t="n">
        <v>0.82</v>
      </c>
      <c r="G130" s="195" t="e">
        <v>#N/A</v>
      </c>
      <c r="H130" s="195" t="n">
        <v>0.54</v>
      </c>
      <c r="I130" s="195" t="e">
        <v>#N/A</v>
      </c>
      <c r="J130" s="195">
        <f>D130*0.58</f>
        <v/>
      </c>
    </row>
    <row r="131" ht="12.75" customHeight="1" s="324">
      <c r="A131" s="195" t="inlineStr">
        <is>
          <t>Russian Federation</t>
        </is>
      </c>
      <c r="B131" s="195" t="inlineStr">
        <is>
          <t>RUS</t>
        </is>
      </c>
      <c r="C131" s="195" t="e">
        <v>#N/A</v>
      </c>
      <c r="D131" s="195" t="e">
        <v>#N/A</v>
      </c>
      <c r="E131" s="195">
        <f>J131+D131</f>
        <v/>
      </c>
      <c r="F131" s="195" t="n">
        <v>0.82</v>
      </c>
      <c r="G131" s="195" t="e">
        <v>#N/A</v>
      </c>
      <c r="H131" s="195" t="n">
        <v>0.54</v>
      </c>
      <c r="I131" s="195" t="e">
        <v>#N/A</v>
      </c>
      <c r="J131" s="195">
        <f>D131*0.58</f>
        <v/>
      </c>
    </row>
    <row r="132" ht="12.75" customHeight="1" s="324">
      <c r="A132" s="195" t="inlineStr">
        <is>
          <t>United States Minor Outlying Islands</t>
        </is>
      </c>
      <c r="B132" s="195" t="inlineStr">
        <is>
          <t>UMI</t>
        </is>
      </c>
      <c r="C132" s="195" t="e">
        <v>#N/A</v>
      </c>
      <c r="D132" s="195" t="e">
        <v>#N/A</v>
      </c>
      <c r="E132" s="195">
        <f>J132+D132</f>
        <v/>
      </c>
      <c r="F132" s="195" t="n">
        <v>0.82</v>
      </c>
      <c r="G132" s="195" t="e">
        <v>#N/A</v>
      </c>
      <c r="H132" s="195" t="n">
        <v>0.54</v>
      </c>
      <c r="I132" s="195" t="e">
        <v>#N/A</v>
      </c>
      <c r="J132" s="195">
        <f>D132*0.58</f>
        <v/>
      </c>
    </row>
    <row r="133" ht="12.75" customHeight="1" s="324">
      <c r="A133" s="195" t="inlineStr">
        <is>
          <t>Greece</t>
        </is>
      </c>
      <c r="B133" s="195" t="inlineStr">
        <is>
          <t>GRC</t>
        </is>
      </c>
      <c r="C133" s="195" t="e">
        <v>#N/A</v>
      </c>
      <c r="D133" s="195" t="e">
        <v>#N/A</v>
      </c>
      <c r="E133" s="195">
        <f>J133+D133</f>
        <v/>
      </c>
      <c r="F133" s="195" t="n">
        <v>0.82</v>
      </c>
      <c r="G133" s="195" t="e">
        <v>#N/A</v>
      </c>
      <c r="H133" s="195" t="n">
        <v>0.54</v>
      </c>
      <c r="I133" s="195" t="e">
        <v>#N/A</v>
      </c>
      <c r="J133" s="195">
        <f>D133*0.58</f>
        <v/>
      </c>
    </row>
    <row r="134" ht="12.75" customHeight="1" s="324">
      <c r="A134" s="195" t="inlineStr">
        <is>
          <t>Canada</t>
        </is>
      </c>
      <c r="B134" s="195" t="inlineStr">
        <is>
          <t>CAN</t>
        </is>
      </c>
      <c r="C134" s="195" t="e">
        <v>#N/A</v>
      </c>
      <c r="D134" s="195" t="e">
        <v>#N/A</v>
      </c>
      <c r="E134" s="195">
        <f>J134+D134</f>
        <v/>
      </c>
      <c r="F134" s="195" t="n">
        <v>0.82</v>
      </c>
      <c r="G134" s="195" t="e">
        <v>#N/A</v>
      </c>
      <c r="H134" s="195" t="n">
        <v>0.54</v>
      </c>
      <c r="I134" s="195" t="e">
        <v>#N/A</v>
      </c>
      <c r="J134" s="195">
        <f>D134*0.58</f>
        <v/>
      </c>
    </row>
    <row r="135" ht="12.75" customHeight="1" s="324">
      <c r="A135" s="195" t="inlineStr">
        <is>
          <t>Germany</t>
        </is>
      </c>
      <c r="B135" s="195" t="inlineStr">
        <is>
          <t>DEU</t>
        </is>
      </c>
      <c r="C135" s="195" t="e">
        <v>#N/A</v>
      </c>
      <c r="D135" s="195" t="e">
        <v>#N/A</v>
      </c>
      <c r="E135" s="195">
        <f>J135+D135</f>
        <v/>
      </c>
      <c r="F135" s="195" t="n">
        <v>0.82</v>
      </c>
      <c r="G135" s="195" t="e">
        <v>#N/A</v>
      </c>
      <c r="H135" s="195" t="n">
        <v>0.54</v>
      </c>
      <c r="I135" s="195" t="e">
        <v>#N/A</v>
      </c>
      <c r="J135" s="195">
        <f>D135*0.58</f>
        <v/>
      </c>
    </row>
    <row r="136" ht="12.75" customHeight="1" s="324">
      <c r="A136" s="195" t="inlineStr">
        <is>
          <t>Croatia</t>
        </is>
      </c>
      <c r="B136" s="195" t="inlineStr">
        <is>
          <t>HRV</t>
        </is>
      </c>
      <c r="C136" s="195" t="e">
        <v>#N/A</v>
      </c>
      <c r="D136" s="195" t="e">
        <v>#N/A</v>
      </c>
      <c r="E136" s="195">
        <f>J136+D136</f>
        <v/>
      </c>
      <c r="F136" s="195" t="n">
        <v>0.82</v>
      </c>
      <c r="G136" s="195" t="e">
        <v>#N/A</v>
      </c>
      <c r="H136" s="195" t="n">
        <v>0.54</v>
      </c>
      <c r="I136" s="195" t="e">
        <v>#N/A</v>
      </c>
      <c r="J136" s="195">
        <f>D136*0.58</f>
        <v/>
      </c>
    </row>
    <row r="137" ht="12.75" customHeight="1" s="324">
      <c r="A137" s="195" t="inlineStr">
        <is>
          <t>United Kingdom of Great Britain and Northern Ireland</t>
        </is>
      </c>
      <c r="B137" s="195" t="inlineStr">
        <is>
          <t>GBR</t>
        </is>
      </c>
      <c r="C137" s="195" t="e">
        <v>#N/A</v>
      </c>
      <c r="D137" s="195" t="e">
        <v>#N/A</v>
      </c>
      <c r="E137" s="195">
        <f>J137+D137</f>
        <v/>
      </c>
      <c r="F137" s="195" t="n">
        <v>0.82</v>
      </c>
      <c r="G137" s="195" t="e">
        <v>#N/A</v>
      </c>
      <c r="H137" s="195" t="n">
        <v>0.54</v>
      </c>
      <c r="I137" s="195" t="e">
        <v>#N/A</v>
      </c>
      <c r="J137" s="195">
        <f>D137*0.58</f>
        <v/>
      </c>
    </row>
    <row r="138" ht="12.75" customHeight="1" s="324">
      <c r="A138" s="195" t="e">
        <v>#N/A</v>
      </c>
      <c r="B138" s="195" t="inlineStr">
        <is>
          <t>ANT</t>
        </is>
      </c>
      <c r="C138" s="195" t="e">
        <v>#N/A</v>
      </c>
      <c r="D138" s="195" t="e">
        <v>#N/A</v>
      </c>
      <c r="E138" s="195">
        <f>J138+D138</f>
        <v/>
      </c>
      <c r="F138" s="195" t="n">
        <v>0.82</v>
      </c>
      <c r="G138" s="195" t="e">
        <v>#N/A</v>
      </c>
      <c r="H138" s="195" t="n">
        <v>0.54</v>
      </c>
      <c r="I138" s="195" t="e">
        <v>#N/A</v>
      </c>
      <c r="J138" s="195">
        <f>D138*0.58</f>
        <v/>
      </c>
    </row>
    <row r="139" ht="12.75" customHeight="1" s="324">
      <c r="A139" s="195" t="inlineStr">
        <is>
          <t>Malta</t>
        </is>
      </c>
      <c r="B139" s="195" t="inlineStr">
        <is>
          <t>MLT</t>
        </is>
      </c>
      <c r="C139" s="195" t="e">
        <v>#N/A</v>
      </c>
      <c r="D139" s="195" t="e">
        <v>#N/A</v>
      </c>
      <c r="E139" s="195">
        <f>J139+D139</f>
        <v/>
      </c>
      <c r="F139" s="195" t="n">
        <v>0.82</v>
      </c>
      <c r="G139" s="195" t="e">
        <v>#N/A</v>
      </c>
      <c r="H139" s="195" t="n">
        <v>0.54</v>
      </c>
      <c r="I139" s="195" t="e">
        <v>#N/A</v>
      </c>
      <c r="J139" s="195">
        <f>D139*0.58</f>
        <v/>
      </c>
    </row>
    <row r="140" ht="12.75" customHeight="1" s="324">
      <c r="A140" s="195" t="inlineStr">
        <is>
          <t>Cyprus</t>
        </is>
      </c>
      <c r="B140" s="195" t="inlineStr">
        <is>
          <t>CYP</t>
        </is>
      </c>
      <c r="C140" s="195" t="e">
        <v>#N/A</v>
      </c>
      <c r="D140" s="195" t="e">
        <v>#N/A</v>
      </c>
      <c r="E140" s="195">
        <f>J140+D140</f>
        <v/>
      </c>
      <c r="F140" s="195" t="n">
        <v>0.82</v>
      </c>
      <c r="G140" s="195" t="e">
        <v>#N/A</v>
      </c>
      <c r="H140" s="195" t="n">
        <v>0.54</v>
      </c>
      <c r="I140" s="195" t="e">
        <v>#N/A</v>
      </c>
      <c r="J140" s="195">
        <f>D140*0.58</f>
        <v/>
      </c>
    </row>
    <row r="141" ht="12.75" customHeight="1" s="324">
      <c r="A141" s="195" t="inlineStr">
        <is>
          <t>Norway</t>
        </is>
      </c>
      <c r="B141" s="195" t="inlineStr">
        <is>
          <t>NOR</t>
        </is>
      </c>
      <c r="C141" s="195" t="e">
        <v>#N/A</v>
      </c>
      <c r="D141" s="195" t="e">
        <v>#N/A</v>
      </c>
      <c r="E141" s="195">
        <f>J141+D141</f>
        <v/>
      </c>
      <c r="F141" s="195" t="n">
        <v>0.82</v>
      </c>
      <c r="G141" s="195" t="e">
        <v>#N/A</v>
      </c>
      <c r="H141" s="195" t="n">
        <v>0.54</v>
      </c>
      <c r="I141" s="195" t="e">
        <v>#N/A</v>
      </c>
      <c r="J141" s="195">
        <f>D141*0.58</f>
        <v/>
      </c>
    </row>
    <row r="142" ht="12.75" customHeight="1" s="324">
      <c r="A142" s="195" t="inlineStr">
        <is>
          <t>Albania</t>
        </is>
      </c>
      <c r="B142" s="195" t="inlineStr">
        <is>
          <t>ALB</t>
        </is>
      </c>
      <c r="C142" s="195" t="e">
        <v>#N/A</v>
      </c>
      <c r="D142" s="195" t="e">
        <v>#N/A</v>
      </c>
      <c r="E142" s="195">
        <f>J142+D142</f>
        <v/>
      </c>
      <c r="F142" s="195" t="n">
        <v>0.82</v>
      </c>
      <c r="G142" s="195" t="e">
        <v>#N/A</v>
      </c>
      <c r="H142" s="195" t="n">
        <v>0.54</v>
      </c>
      <c r="I142" s="195" t="e">
        <v>#N/A</v>
      </c>
      <c r="J142" s="195">
        <f>D142*0.58</f>
        <v/>
      </c>
    </row>
    <row r="143" ht="12.75" customHeight="1" s="324">
      <c r="A143" s="195" t="inlineStr">
        <is>
          <t>Algeria</t>
        </is>
      </c>
      <c r="B143" s="195" t="inlineStr">
        <is>
          <t>DZA</t>
        </is>
      </c>
      <c r="C143" s="195" t="e">
        <v>#N/A</v>
      </c>
      <c r="D143" s="195" t="e">
        <v>#N/A</v>
      </c>
      <c r="E143" s="195">
        <f>J143+D143</f>
        <v/>
      </c>
      <c r="F143" s="195" t="n">
        <v>0.82</v>
      </c>
      <c r="G143" s="195" t="e">
        <v>#N/A</v>
      </c>
      <c r="H143" s="195" t="n">
        <v>0.54</v>
      </c>
      <c r="I143" s="195" t="e">
        <v>#N/A</v>
      </c>
      <c r="J143" s="195">
        <f>D143*0.58</f>
        <v/>
      </c>
    </row>
    <row r="144" ht="12.75" customHeight="1" s="324">
      <c r="A144" s="195" t="inlineStr">
        <is>
          <t>Sweden</t>
        </is>
      </c>
      <c r="B144" s="195" t="inlineStr">
        <is>
          <t>SWE</t>
        </is>
      </c>
      <c r="C144" s="195" t="e">
        <v>#N/A</v>
      </c>
      <c r="D144" s="195" t="e">
        <v>#N/A</v>
      </c>
      <c r="E144" s="195">
        <f>J144+D144</f>
        <v/>
      </c>
      <c r="F144" s="195" t="n">
        <v>0.82</v>
      </c>
      <c r="G144" s="195" t="e">
        <v>#N/A</v>
      </c>
      <c r="H144" s="195" t="n">
        <v>0.54</v>
      </c>
      <c r="I144" s="195" t="e">
        <v>#N/A</v>
      </c>
      <c r="J144" s="195">
        <f>D144*0.58</f>
        <v/>
      </c>
    </row>
    <row r="145" ht="12.75" customHeight="1" s="324">
      <c r="A145" s="195" t="inlineStr">
        <is>
          <t>Israel</t>
        </is>
      </c>
      <c r="B145" s="195" t="inlineStr">
        <is>
          <t>ISR</t>
        </is>
      </c>
      <c r="C145" s="195" t="e">
        <v>#N/A</v>
      </c>
      <c r="D145" s="195" t="e">
        <v>#N/A</v>
      </c>
      <c r="E145" s="195">
        <f>J145+D145</f>
        <v/>
      </c>
      <c r="F145" s="195" t="n">
        <v>0.82</v>
      </c>
      <c r="G145" s="195" t="e">
        <v>#N/A</v>
      </c>
      <c r="H145" s="195" t="n">
        <v>0.54</v>
      </c>
      <c r="I145" s="195" t="e">
        <v>#N/A</v>
      </c>
      <c r="J145" s="195">
        <f>D145*0.58</f>
        <v/>
      </c>
    </row>
    <row r="146" ht="12.75" customHeight="1" s="324">
      <c r="A146" s="195" t="inlineStr">
        <is>
          <t>Montserrat</t>
        </is>
      </c>
      <c r="B146" s="195" t="inlineStr">
        <is>
          <t>MSR</t>
        </is>
      </c>
      <c r="C146" s="195" t="e">
        <v>#N/A</v>
      </c>
      <c r="D146" s="195" t="e">
        <v>#N/A</v>
      </c>
      <c r="E146" s="195">
        <f>J146+D146</f>
        <v/>
      </c>
      <c r="F146" s="195" t="n">
        <v>0.82</v>
      </c>
      <c r="G146" s="195" t="e">
        <v>#N/A</v>
      </c>
      <c r="H146" s="195" t="n">
        <v>0.54</v>
      </c>
      <c r="I146" s="195" t="e">
        <v>#N/A</v>
      </c>
      <c r="J146" s="195">
        <f>D146*0.58</f>
        <v/>
      </c>
    </row>
    <row r="147" ht="12.75" customHeight="1" s="324">
      <c r="A147" s="195" t="inlineStr">
        <is>
          <t>Libya</t>
        </is>
      </c>
      <c r="B147" s="195" t="inlineStr">
        <is>
          <t>LBY</t>
        </is>
      </c>
      <c r="C147" s="195" t="e">
        <v>#N/A</v>
      </c>
      <c r="D147" s="195" t="e">
        <v>#N/A</v>
      </c>
      <c r="E147" s="195">
        <f>J147+D147</f>
        <v/>
      </c>
      <c r="F147" s="195" t="n">
        <v>0.82</v>
      </c>
      <c r="G147" s="195" t="e">
        <v>#N/A</v>
      </c>
      <c r="H147" s="195" t="n">
        <v>0.54</v>
      </c>
      <c r="I147" s="195" t="e">
        <v>#N/A</v>
      </c>
      <c r="J147" s="195">
        <f>D147*0.58</f>
        <v/>
      </c>
    </row>
    <row r="148" ht="12.75" customHeight="1" s="324">
      <c r="A148" s="195" t="inlineStr">
        <is>
          <t>Netherlands</t>
        </is>
      </c>
      <c r="B148" s="195" t="inlineStr">
        <is>
          <t>NLD</t>
        </is>
      </c>
      <c r="C148" s="195" t="e">
        <v>#N/A</v>
      </c>
      <c r="D148" s="195" t="e">
        <v>#N/A</v>
      </c>
      <c r="E148" s="195">
        <f>J148+D148</f>
        <v/>
      </c>
      <c r="F148" s="195" t="n">
        <v>0.82</v>
      </c>
      <c r="G148" s="195" t="e">
        <v>#N/A</v>
      </c>
      <c r="H148" s="195" t="n">
        <v>0.54</v>
      </c>
      <c r="I148" s="195" t="e">
        <v>#N/A</v>
      </c>
      <c r="J148" s="195">
        <f>D148*0.58</f>
        <v/>
      </c>
    </row>
    <row r="149" ht="12.75" customHeight="1" s="324">
      <c r="A149" s="195" t="inlineStr">
        <is>
          <t>Poland</t>
        </is>
      </c>
      <c r="B149" s="195" t="inlineStr">
        <is>
          <t>POL</t>
        </is>
      </c>
      <c r="C149" s="195" t="e">
        <v>#N/A</v>
      </c>
      <c r="D149" s="195" t="e">
        <v>#N/A</v>
      </c>
      <c r="E149" s="195">
        <f>J149+D149</f>
        <v/>
      </c>
      <c r="F149" s="195" t="n">
        <v>0.82</v>
      </c>
      <c r="G149" s="195" t="e">
        <v>#N/A</v>
      </c>
      <c r="H149" s="195" t="n">
        <v>0.54</v>
      </c>
      <c r="I149" s="195" t="e">
        <v>#N/A</v>
      </c>
      <c r="J149" s="195">
        <f>D149*0.58</f>
        <v/>
      </c>
    </row>
    <row r="150" ht="12.75" customHeight="1" s="324">
      <c r="A150" s="195" t="inlineStr">
        <is>
          <t>Turkey</t>
        </is>
      </c>
      <c r="B150" s="195" t="inlineStr">
        <is>
          <t>TUR</t>
        </is>
      </c>
      <c r="C150" s="195" t="e">
        <v>#N/A</v>
      </c>
      <c r="D150" s="195" t="e">
        <v>#N/A</v>
      </c>
      <c r="E150" s="195">
        <f>J150+D150</f>
        <v/>
      </c>
      <c r="F150" s="195" t="n">
        <v>0.82</v>
      </c>
      <c r="G150" s="195" t="e">
        <v>#N/A</v>
      </c>
      <c r="H150" s="195" t="n">
        <v>0.54</v>
      </c>
      <c r="I150" s="195" t="e">
        <v>#N/A</v>
      </c>
      <c r="J150" s="195">
        <f>D150*0.58</f>
        <v/>
      </c>
    </row>
    <row r="151" ht="12.75" customHeight="1" s="324">
      <c r="A151" s="195" t="inlineStr">
        <is>
          <t>Jordan</t>
        </is>
      </c>
      <c r="B151" s="195" t="inlineStr">
        <is>
          <t>JOR</t>
        </is>
      </c>
      <c r="C151" s="195" t="e">
        <v>#N/A</v>
      </c>
      <c r="D151" s="195" t="e">
        <v>#N/A</v>
      </c>
      <c r="E151" s="195">
        <f>J151+D151</f>
        <v/>
      </c>
      <c r="F151" s="195" t="n">
        <v>0.82</v>
      </c>
      <c r="G151" s="195" t="e">
        <v>#N/A</v>
      </c>
      <c r="H151" s="195" t="n">
        <v>0.54</v>
      </c>
      <c r="I151" s="195" t="e">
        <v>#N/A</v>
      </c>
      <c r="J151" s="195">
        <f>D151*0.58</f>
        <v/>
      </c>
    </row>
    <row r="152" ht="12.75" customHeight="1" s="324">
      <c r="A152" s="195" t="inlineStr">
        <is>
          <t>China, Hong Kong Special Administrative Region</t>
        </is>
      </c>
      <c r="B152" s="195" t="inlineStr">
        <is>
          <t>HKG</t>
        </is>
      </c>
      <c r="C152" s="195" t="e">
        <v>#N/A</v>
      </c>
      <c r="D152" s="195" t="n">
        <v>39.14930555555556</v>
      </c>
      <c r="E152" s="195">
        <f>J152+D152</f>
        <v/>
      </c>
      <c r="F152" s="195" t="n">
        <v>0.82</v>
      </c>
      <c r="G152" s="195" t="e">
        <v>#N/A</v>
      </c>
      <c r="H152" s="195" t="n">
        <v>0.54</v>
      </c>
      <c r="I152" s="195" t="e">
        <v>#N/A</v>
      </c>
      <c r="J152" s="195">
        <f>D152*0.58</f>
        <v/>
      </c>
    </row>
    <row r="153" ht="12.75" customHeight="1" s="324">
      <c r="A153" s="195" t="inlineStr">
        <is>
          <t>Slovenia</t>
        </is>
      </c>
      <c r="B153" s="195" t="inlineStr">
        <is>
          <t>SVN</t>
        </is>
      </c>
      <c r="C153" s="195" t="e">
        <v>#N/A</v>
      </c>
      <c r="D153" s="195" t="e">
        <v>#N/A</v>
      </c>
      <c r="E153" s="195">
        <f>J153+D153</f>
        <v/>
      </c>
      <c r="F153" s="195" t="n">
        <v>0.82</v>
      </c>
      <c r="G153" s="195" t="e">
        <v>#N/A</v>
      </c>
      <c r="H153" s="195" t="n">
        <v>0.54</v>
      </c>
      <c r="I153" s="195" t="e">
        <v>#N/A</v>
      </c>
      <c r="J153" s="195">
        <f>D153*0.58</f>
        <v/>
      </c>
    </row>
    <row r="154" ht="12.75" customHeight="1" s="324">
      <c r="A154" s="195" t="inlineStr">
        <is>
          <t>Argentina</t>
        </is>
      </c>
      <c r="B154" s="195" t="inlineStr">
        <is>
          <t>ARG</t>
        </is>
      </c>
      <c r="C154" s="195" t="e">
        <v>#N/A</v>
      </c>
      <c r="D154" s="195" t="e">
        <v>#N/A</v>
      </c>
      <c r="E154" s="195">
        <f>J154+D154</f>
        <v/>
      </c>
      <c r="F154" s="195" t="n">
        <v>0.82</v>
      </c>
      <c r="G154" s="195" t="e">
        <v>#N/A</v>
      </c>
      <c r="H154" s="195" t="n">
        <v>0.54</v>
      </c>
      <c r="I154" s="195" t="e">
        <v>#N/A</v>
      </c>
      <c r="J154" s="195">
        <f>D154*0.58</f>
        <v/>
      </c>
    </row>
    <row r="155" ht="12.75" customHeight="1" s="324">
      <c r="A155" s="195" t="inlineStr">
        <is>
          <t>Azerbaijan</t>
        </is>
      </c>
      <c r="B155" s="195" t="inlineStr">
        <is>
          <t>AZE</t>
        </is>
      </c>
      <c r="C155" s="195" t="e">
        <v>#N/A</v>
      </c>
      <c r="D155" s="195" t="e">
        <v>#N/A</v>
      </c>
      <c r="E155" s="195">
        <f>J155+D155</f>
        <v/>
      </c>
      <c r="F155" s="195" t="n">
        <v>0.82</v>
      </c>
      <c r="G155" s="195" t="e">
        <v>#N/A</v>
      </c>
      <c r="H155" s="195" t="n">
        <v>0.54</v>
      </c>
      <c r="I155" s="195" t="e">
        <v>#N/A</v>
      </c>
      <c r="J155" s="195">
        <f>D155*0.58</f>
        <v/>
      </c>
    </row>
    <row r="156" ht="12.75" customHeight="1" s="324">
      <c r="A156" s="195" t="inlineStr">
        <is>
          <t>Belgium</t>
        </is>
      </c>
      <c r="B156" s="195" t="inlineStr">
        <is>
          <t>BEL</t>
        </is>
      </c>
      <c r="C156" s="195" t="e">
        <v>#N/A</v>
      </c>
      <c r="D156" s="195" t="e">
        <v>#N/A</v>
      </c>
      <c r="E156" s="195">
        <f>J156+D156</f>
        <v/>
      </c>
      <c r="F156" s="195" t="n">
        <v>0.82</v>
      </c>
      <c r="G156" s="195" t="e">
        <v>#N/A</v>
      </c>
      <c r="H156" s="195" t="n">
        <v>0.54</v>
      </c>
      <c r="I156" s="195" t="e">
        <v>#N/A</v>
      </c>
      <c r="J156" s="195">
        <f>D156*0.58</f>
        <v/>
      </c>
    </row>
    <row r="157" ht="12.75" customHeight="1" s="324">
      <c r="A157" s="195" t="inlineStr">
        <is>
          <t>Bosnia and Herzegovina</t>
        </is>
      </c>
      <c r="B157" s="195" t="inlineStr">
        <is>
          <t>BIH</t>
        </is>
      </c>
      <c r="C157" s="195" t="e">
        <v>#N/A</v>
      </c>
      <c r="D157" s="195" t="e">
        <v>#N/A</v>
      </c>
      <c r="E157" s="195">
        <f>J157+D157</f>
        <v/>
      </c>
      <c r="F157" s="195" t="n">
        <v>0.82</v>
      </c>
      <c r="G157" s="195" t="e">
        <v>#N/A</v>
      </c>
      <c r="H157" s="195" t="n">
        <v>0.54</v>
      </c>
      <c r="I157" s="195" t="e">
        <v>#N/A</v>
      </c>
      <c r="J157" s="195">
        <f>D157*0.58</f>
        <v/>
      </c>
    </row>
    <row r="158" ht="12.75" customHeight="1" s="324">
      <c r="A158" s="195" t="inlineStr">
        <is>
          <t>British Indian Ocean Territory</t>
        </is>
      </c>
      <c r="B158" s="195" t="inlineStr">
        <is>
          <t>IOT</t>
        </is>
      </c>
      <c r="C158" s="195" t="e">
        <v>#N/A</v>
      </c>
      <c r="D158" s="195" t="e">
        <v>#N/A</v>
      </c>
      <c r="E158" s="195">
        <f>J158+D158</f>
        <v/>
      </c>
      <c r="F158" s="195" t="n">
        <v>0.82</v>
      </c>
      <c r="G158" s="195" t="e">
        <v>#N/A</v>
      </c>
      <c r="H158" s="195" t="n">
        <v>0.54</v>
      </c>
      <c r="I158" s="195" t="e">
        <v>#N/A</v>
      </c>
      <c r="J158" s="195">
        <f>D158*0.58</f>
        <v/>
      </c>
    </row>
    <row r="159" ht="12.75" customHeight="1" s="324">
      <c r="A159" s="195" t="inlineStr">
        <is>
          <t>Bulgaria</t>
        </is>
      </c>
      <c r="B159" s="195" t="inlineStr">
        <is>
          <t>BGR</t>
        </is>
      </c>
      <c r="C159" s="195" t="e">
        <v>#N/A</v>
      </c>
      <c r="D159" s="195" t="e">
        <v>#N/A</v>
      </c>
      <c r="E159" s="195">
        <f>J159+D159</f>
        <v/>
      </c>
      <c r="F159" s="195" t="n">
        <v>0.82</v>
      </c>
      <c r="G159" s="195" t="e">
        <v>#N/A</v>
      </c>
      <c r="H159" s="195" t="n">
        <v>0.54</v>
      </c>
      <c r="I159" s="195" t="e">
        <v>#N/A</v>
      </c>
      <c r="J159" s="195">
        <f>D159*0.58</f>
        <v/>
      </c>
    </row>
    <row r="160" ht="12.75" customHeight="1" s="324">
      <c r="A160" s="195" t="inlineStr">
        <is>
          <t>Cabo Verde</t>
        </is>
      </c>
      <c r="B160" s="195" t="inlineStr">
        <is>
          <t>CPV</t>
        </is>
      </c>
      <c r="C160" s="195" t="e">
        <v>#N/A</v>
      </c>
      <c r="D160" s="195" t="e">
        <v>#N/A</v>
      </c>
      <c r="E160" s="195">
        <f>J160+D160</f>
        <v/>
      </c>
      <c r="F160" s="195" t="n">
        <v>0.82</v>
      </c>
      <c r="G160" s="195" t="e">
        <v>#N/A</v>
      </c>
      <c r="H160" s="195" t="n">
        <v>0.54</v>
      </c>
      <c r="I160" s="195" t="e">
        <v>#N/A</v>
      </c>
      <c r="J160" s="195">
        <f>D160*0.58</f>
        <v/>
      </c>
    </row>
    <row r="161" ht="12.75" customHeight="1" s="324">
      <c r="A161" s="195" t="inlineStr">
        <is>
          <t>Chile</t>
        </is>
      </c>
      <c r="B161" s="195" t="inlineStr">
        <is>
          <t>CHL</t>
        </is>
      </c>
      <c r="C161" s="195" t="e">
        <v>#N/A</v>
      </c>
      <c r="D161" s="195" t="e">
        <v>#N/A</v>
      </c>
      <c r="E161" s="195">
        <f>J161+D161</f>
        <v/>
      </c>
      <c r="F161" s="195" t="n">
        <v>0.82</v>
      </c>
      <c r="G161" s="195" t="e">
        <v>#N/A</v>
      </c>
      <c r="H161" s="195" t="n">
        <v>0.54</v>
      </c>
      <c r="I161" s="195" t="e">
        <v>#N/A</v>
      </c>
      <c r="J161" s="195">
        <f>D161*0.58</f>
        <v/>
      </c>
    </row>
    <row r="162" ht="12.75" customHeight="1" s="324">
      <c r="A162" s="195" t="inlineStr">
        <is>
          <t>Estonia</t>
        </is>
      </c>
      <c r="B162" s="195" t="inlineStr">
        <is>
          <t>EST</t>
        </is>
      </c>
      <c r="C162" s="195" t="e">
        <v>#N/A</v>
      </c>
      <c r="D162" s="195" t="e">
        <v>#N/A</v>
      </c>
      <c r="E162" s="195">
        <f>J162+D162</f>
        <v/>
      </c>
      <c r="F162" s="195" t="n">
        <v>0.82</v>
      </c>
      <c r="G162" s="195" t="e">
        <v>#N/A</v>
      </c>
      <c r="H162" s="195" t="n">
        <v>0.54</v>
      </c>
      <c r="I162" s="195" t="e">
        <v>#N/A</v>
      </c>
      <c r="J162" s="195">
        <f>D162*0.58</f>
        <v/>
      </c>
    </row>
    <row r="163" ht="12.75" customHeight="1" s="324">
      <c r="A163" s="195" t="inlineStr">
        <is>
          <t>Falkland Islands (Malvinas)</t>
        </is>
      </c>
      <c r="B163" s="195" t="inlineStr">
        <is>
          <t>FLK</t>
        </is>
      </c>
      <c r="C163" s="195" t="e">
        <v>#N/A</v>
      </c>
      <c r="D163" s="195" t="e">
        <v>#N/A</v>
      </c>
      <c r="E163" s="195">
        <f>J163+D163</f>
        <v/>
      </c>
      <c r="F163" s="195" t="n">
        <v>0.82</v>
      </c>
      <c r="G163" s="195" t="e">
        <v>#N/A</v>
      </c>
      <c r="H163" s="195" t="n">
        <v>0.54</v>
      </c>
      <c r="I163" s="195" t="e">
        <v>#N/A</v>
      </c>
      <c r="J163" s="195">
        <f>D163*0.58</f>
        <v/>
      </c>
    </row>
    <row r="164" ht="12.75" customHeight="1" s="324">
      <c r="A164" s="195" t="inlineStr">
        <is>
          <t>Faroe Islands</t>
        </is>
      </c>
      <c r="B164" s="195" t="inlineStr">
        <is>
          <t>FRO</t>
        </is>
      </c>
      <c r="C164" s="195" t="e">
        <v>#N/A</v>
      </c>
      <c r="D164" s="195" t="e">
        <v>#N/A</v>
      </c>
      <c r="E164" s="195">
        <f>J164+D164</f>
        <v/>
      </c>
      <c r="F164" s="195" t="n">
        <v>0.82</v>
      </c>
      <c r="G164" s="195" t="e">
        <v>#N/A</v>
      </c>
      <c r="H164" s="195" t="n">
        <v>0.54</v>
      </c>
      <c r="I164" s="195" t="e">
        <v>#N/A</v>
      </c>
      <c r="J164" s="195">
        <f>D164*0.58</f>
        <v/>
      </c>
    </row>
    <row r="165" ht="12.75" customHeight="1" s="324">
      <c r="A165" s="195" t="inlineStr">
        <is>
          <t>Finland</t>
        </is>
      </c>
      <c r="B165" s="195" t="inlineStr">
        <is>
          <t>FIN</t>
        </is>
      </c>
      <c r="C165" s="195" t="e">
        <v>#N/A</v>
      </c>
      <c r="D165" s="195" t="e">
        <v>#N/A</v>
      </c>
      <c r="E165" s="195">
        <f>J165+D165</f>
        <v/>
      </c>
      <c r="F165" s="195" t="n">
        <v>0.82</v>
      </c>
      <c r="G165" s="195" t="e">
        <v>#N/A</v>
      </c>
      <c r="H165" s="195" t="n">
        <v>0.54</v>
      </c>
      <c r="I165" s="195" t="e">
        <v>#N/A</v>
      </c>
      <c r="J165" s="195">
        <f>D165*0.58</f>
        <v/>
      </c>
    </row>
    <row r="166" ht="12.75" customHeight="1" s="324">
      <c r="A166" s="195" t="inlineStr">
        <is>
          <t>Georgia</t>
        </is>
      </c>
      <c r="B166" s="195" t="inlineStr">
        <is>
          <t>GEO</t>
        </is>
      </c>
      <c r="C166" s="195" t="e">
        <v>#N/A</v>
      </c>
      <c r="D166" s="195" t="e">
        <v>#N/A</v>
      </c>
      <c r="E166" s="195">
        <f>J166+D166</f>
        <v/>
      </c>
      <c r="F166" s="195" t="n">
        <v>0.82</v>
      </c>
      <c r="G166" s="195" t="e">
        <v>#N/A</v>
      </c>
      <c r="H166" s="195" t="n">
        <v>0.54</v>
      </c>
      <c r="I166" s="195" t="e">
        <v>#N/A</v>
      </c>
      <c r="J166" s="195">
        <f>D166*0.58</f>
        <v/>
      </c>
    </row>
    <row r="167" ht="12.75" customHeight="1" s="324">
      <c r="A167" s="195" t="inlineStr">
        <is>
          <t>Gibraltar</t>
        </is>
      </c>
      <c r="B167" s="195" t="inlineStr">
        <is>
          <t>GIB</t>
        </is>
      </c>
      <c r="C167" s="195" t="e">
        <v>#N/A</v>
      </c>
      <c r="D167" s="195" t="e">
        <v>#N/A</v>
      </c>
      <c r="E167" s="195">
        <f>J167+D167</f>
        <v/>
      </c>
      <c r="F167" s="195" t="n">
        <v>0.82</v>
      </c>
      <c r="G167" s="195" t="e">
        <v>#N/A</v>
      </c>
      <c r="H167" s="195" t="n">
        <v>0.54</v>
      </c>
      <c r="I167" s="195" t="e">
        <v>#N/A</v>
      </c>
      <c r="J167" s="195">
        <f>D167*0.58</f>
        <v/>
      </c>
    </row>
    <row r="168" ht="12.75" customHeight="1" s="324">
      <c r="A168" s="195" t="inlineStr">
        <is>
          <t>Greenland</t>
        </is>
      </c>
      <c r="B168" s="195" t="inlineStr">
        <is>
          <t>GRL</t>
        </is>
      </c>
      <c r="C168" s="195" t="e">
        <v>#N/A</v>
      </c>
      <c r="D168" s="195" t="e">
        <v>#N/A</v>
      </c>
      <c r="E168" s="195">
        <f>J168+D168</f>
        <v/>
      </c>
      <c r="F168" s="195" t="n">
        <v>0.82</v>
      </c>
      <c r="G168" s="195" t="e">
        <v>#N/A</v>
      </c>
      <c r="H168" s="195" t="n">
        <v>0.54</v>
      </c>
      <c r="I168" s="195" t="e">
        <v>#N/A</v>
      </c>
      <c r="J168" s="195">
        <f>D168*0.58</f>
        <v/>
      </c>
    </row>
    <row r="169" ht="12.75" customHeight="1" s="324">
      <c r="A169" s="195" t="inlineStr">
        <is>
          <t>Guernsey</t>
        </is>
      </c>
      <c r="B169" s="195" t="inlineStr">
        <is>
          <t>GGY</t>
        </is>
      </c>
      <c r="C169" s="195" t="e">
        <v>#N/A</v>
      </c>
      <c r="D169" s="195" t="e">
        <v>#N/A</v>
      </c>
      <c r="E169" s="195">
        <f>J169+D169</f>
        <v/>
      </c>
      <c r="F169" s="195" t="n">
        <v>0.82</v>
      </c>
      <c r="G169" s="195" t="e">
        <v>#N/A</v>
      </c>
      <c r="H169" s="195" t="n">
        <v>0.54</v>
      </c>
      <c r="I169" s="195" t="e">
        <v>#N/A</v>
      </c>
      <c r="J169" s="195">
        <f>D169*0.58</f>
        <v/>
      </c>
    </row>
    <row r="170" ht="12.75" customHeight="1" s="324">
      <c r="A170" s="195" t="inlineStr">
        <is>
          <t>Iceland</t>
        </is>
      </c>
      <c r="B170" s="195" t="inlineStr">
        <is>
          <t>ISL</t>
        </is>
      </c>
      <c r="C170" s="195" t="e">
        <v>#N/A</v>
      </c>
      <c r="D170" s="195" t="e">
        <v>#N/A</v>
      </c>
      <c r="E170" s="195">
        <f>J170+D170</f>
        <v/>
      </c>
      <c r="F170" s="195" t="n">
        <v>0.82</v>
      </c>
      <c r="G170" s="195" t="e">
        <v>#N/A</v>
      </c>
      <c r="H170" s="195" t="n">
        <v>0.54</v>
      </c>
      <c r="I170" s="195" t="e">
        <v>#N/A</v>
      </c>
      <c r="J170" s="195">
        <f>D170*0.58</f>
        <v/>
      </c>
    </row>
    <row r="171" ht="12.75" customHeight="1" s="324">
      <c r="A171" s="195" t="inlineStr">
        <is>
          <t>Iraq</t>
        </is>
      </c>
      <c r="B171" s="195" t="inlineStr">
        <is>
          <t>IRQ</t>
        </is>
      </c>
      <c r="C171" s="195" t="e">
        <v>#N/A</v>
      </c>
      <c r="D171" s="195" t="e">
        <v>#N/A</v>
      </c>
      <c r="E171" s="195">
        <f>J171+D171</f>
        <v/>
      </c>
      <c r="F171" s="195" t="n">
        <v>0.82</v>
      </c>
      <c r="G171" s="195" t="e">
        <v>#N/A</v>
      </c>
      <c r="H171" s="195" t="n">
        <v>0.54</v>
      </c>
      <c r="I171" s="195" t="e">
        <v>#N/A</v>
      </c>
      <c r="J171" s="195">
        <f>D171*0.58</f>
        <v/>
      </c>
    </row>
    <row r="172" ht="12.75" customHeight="1" s="324">
      <c r="A172" s="195" t="inlineStr">
        <is>
          <t>Ireland</t>
        </is>
      </c>
      <c r="B172" s="195" t="inlineStr">
        <is>
          <t>IRL</t>
        </is>
      </c>
      <c r="C172" s="195" t="e">
        <v>#N/A</v>
      </c>
      <c r="D172" s="195" t="e">
        <v>#N/A</v>
      </c>
      <c r="E172" s="195">
        <f>J172+D172</f>
        <v/>
      </c>
      <c r="F172" s="195" t="n">
        <v>0.82</v>
      </c>
      <c r="G172" s="195" t="e">
        <v>#N/A</v>
      </c>
      <c r="H172" s="195" t="n">
        <v>0.54</v>
      </c>
      <c r="I172" s="195" t="e">
        <v>#N/A</v>
      </c>
      <c r="J172" s="195">
        <f>D172*0.58</f>
        <v/>
      </c>
    </row>
    <row r="173" ht="12.75" customHeight="1" s="324">
      <c r="A173" s="195" t="inlineStr">
        <is>
          <t>Isle of Man</t>
        </is>
      </c>
      <c r="B173" s="195" t="inlineStr">
        <is>
          <t>IMN</t>
        </is>
      </c>
      <c r="C173" s="195" t="e">
        <v>#N/A</v>
      </c>
      <c r="D173" s="195" t="e">
        <v>#N/A</v>
      </c>
      <c r="E173" s="195">
        <f>J173+D173</f>
        <v/>
      </c>
      <c r="F173" s="195" t="n">
        <v>0.82</v>
      </c>
      <c r="G173" s="195" t="e">
        <v>#N/A</v>
      </c>
      <c r="H173" s="195" t="n">
        <v>0.54</v>
      </c>
      <c r="I173" s="195" t="e">
        <v>#N/A</v>
      </c>
      <c r="J173" s="195">
        <f>D173*0.58</f>
        <v/>
      </c>
    </row>
    <row r="174" ht="12.75" customHeight="1" s="324">
      <c r="A174" s="195" t="inlineStr">
        <is>
          <t>Jersey</t>
        </is>
      </c>
      <c r="B174" s="195" t="inlineStr">
        <is>
          <t>JEY</t>
        </is>
      </c>
      <c r="C174" s="195" t="e">
        <v>#N/A</v>
      </c>
      <c r="D174" s="195" t="e">
        <v>#N/A</v>
      </c>
      <c r="E174" s="195">
        <f>J174+D174</f>
        <v/>
      </c>
      <c r="F174" s="195" t="n">
        <v>0.82</v>
      </c>
      <c r="G174" s="195" t="e">
        <v>#N/A</v>
      </c>
      <c r="H174" s="195" t="n">
        <v>0.54</v>
      </c>
      <c r="I174" s="195" t="e">
        <v>#N/A</v>
      </c>
      <c r="J174" s="195">
        <f>D174*0.58</f>
        <v/>
      </c>
    </row>
    <row r="175" ht="12.75" customHeight="1" s="324">
      <c r="A175" s="195" t="inlineStr">
        <is>
          <t>Kazakhstan</t>
        </is>
      </c>
      <c r="B175" s="195" t="inlineStr">
        <is>
          <t>KAZ</t>
        </is>
      </c>
      <c r="C175" s="195" t="e">
        <v>#N/A</v>
      </c>
      <c r="D175" s="195" t="e">
        <v>#N/A</v>
      </c>
      <c r="E175" s="195">
        <f>J175+D175</f>
        <v/>
      </c>
      <c r="F175" s="195" t="n">
        <v>0.82</v>
      </c>
      <c r="G175" s="195" t="e">
        <v>#N/A</v>
      </c>
      <c r="H175" s="195" t="n">
        <v>0.54</v>
      </c>
      <c r="I175" s="195" t="e">
        <v>#N/A</v>
      </c>
      <c r="J175" s="195">
        <f>D175*0.58</f>
        <v/>
      </c>
    </row>
    <row r="176" ht="12.75" customHeight="1" s="324">
      <c r="A176" s="195" t="inlineStr">
        <is>
          <t>Democratic People's Republic of Korea</t>
        </is>
      </c>
      <c r="B176" s="195" t="inlineStr">
        <is>
          <t>PRK</t>
        </is>
      </c>
      <c r="C176" s="195" t="e">
        <v>#N/A</v>
      </c>
      <c r="D176" s="195" t="e">
        <v>#N/A</v>
      </c>
      <c r="E176" s="195">
        <f>J176+D176</f>
        <v/>
      </c>
      <c r="F176" s="195" t="n">
        <v>0.82</v>
      </c>
      <c r="G176" s="195" t="e">
        <v>#N/A</v>
      </c>
      <c r="H176" s="195" t="n">
        <v>0.54</v>
      </c>
      <c r="I176" s="195" t="e">
        <v>#N/A</v>
      </c>
      <c r="J176" s="195">
        <f>D176*0.58</f>
        <v/>
      </c>
    </row>
    <row r="177" ht="12.75" customHeight="1" s="324">
      <c r="A177" s="195" t="inlineStr">
        <is>
          <t>Republic of Korea</t>
        </is>
      </c>
      <c r="B177" s="195" t="inlineStr">
        <is>
          <t>KOR</t>
        </is>
      </c>
      <c r="C177" s="195" t="e">
        <v>#N/A</v>
      </c>
      <c r="D177" s="195" t="e">
        <v>#N/A</v>
      </c>
      <c r="E177" s="195">
        <f>J177+D177</f>
        <v/>
      </c>
      <c r="F177" s="195" t="n">
        <v>0.82</v>
      </c>
      <c r="G177" s="195" t="e">
        <v>#N/A</v>
      </c>
      <c r="H177" s="195" t="n">
        <v>0.54</v>
      </c>
      <c r="I177" s="195" t="e">
        <v>#N/A</v>
      </c>
      <c r="J177" s="195">
        <f>D177*0.58</f>
        <v/>
      </c>
    </row>
    <row r="178" ht="12.75" customHeight="1" s="324">
      <c r="A178" s="195" t="inlineStr">
        <is>
          <t>Latvia</t>
        </is>
      </c>
      <c r="B178" s="195" t="inlineStr">
        <is>
          <t>LVA</t>
        </is>
      </c>
      <c r="C178" s="195" t="e">
        <v>#N/A</v>
      </c>
      <c r="D178" s="195" t="e">
        <v>#N/A</v>
      </c>
      <c r="E178" s="195">
        <f>J178+D178</f>
        <v/>
      </c>
      <c r="F178" s="195" t="n">
        <v>0.82</v>
      </c>
      <c r="G178" s="195" t="e">
        <v>#N/A</v>
      </c>
      <c r="H178" s="195" t="n">
        <v>0.54</v>
      </c>
      <c r="I178" s="195" t="e">
        <v>#N/A</v>
      </c>
      <c r="J178" s="195">
        <f>D178*0.58</f>
        <v/>
      </c>
    </row>
    <row r="179" ht="12.75" customHeight="1" s="324">
      <c r="A179" s="195" t="inlineStr">
        <is>
          <t>Lebanon</t>
        </is>
      </c>
      <c r="B179" s="195" t="inlineStr">
        <is>
          <t>LBN</t>
        </is>
      </c>
      <c r="C179" s="195" t="e">
        <v>#N/A</v>
      </c>
      <c r="D179" s="195" t="e">
        <v>#N/A</v>
      </c>
      <c r="E179" s="195">
        <f>J179+D179</f>
        <v/>
      </c>
      <c r="F179" s="195" t="n">
        <v>0.82</v>
      </c>
      <c r="G179" s="195" t="e">
        <v>#N/A</v>
      </c>
      <c r="H179" s="195" t="n">
        <v>0.54</v>
      </c>
      <c r="I179" s="195" t="e">
        <v>#N/A</v>
      </c>
      <c r="J179" s="195">
        <f>D179*0.58</f>
        <v/>
      </c>
    </row>
    <row r="180" ht="12.75" customHeight="1" s="324">
      <c r="A180" s="195" t="inlineStr">
        <is>
          <t>Lithuania</t>
        </is>
      </c>
      <c r="B180" s="195" t="inlineStr">
        <is>
          <t>LTU</t>
        </is>
      </c>
      <c r="C180" s="195" t="e">
        <v>#N/A</v>
      </c>
      <c r="D180" s="195" t="e">
        <v>#N/A</v>
      </c>
      <c r="E180" s="195">
        <f>J180+D180</f>
        <v/>
      </c>
      <c r="F180" s="195" t="n">
        <v>0.82</v>
      </c>
      <c r="G180" s="195" t="e">
        <v>#N/A</v>
      </c>
      <c r="H180" s="195" t="n">
        <v>0.54</v>
      </c>
      <c r="I180" s="195" t="e">
        <v>#N/A</v>
      </c>
      <c r="J180" s="195">
        <f>D180*0.58</f>
        <v/>
      </c>
    </row>
    <row r="181" ht="12.75" customHeight="1" s="324">
      <c r="A181" s="195" t="inlineStr">
        <is>
          <t>China, Macao Special Administrative Region</t>
        </is>
      </c>
      <c r="B181" s="195" t="inlineStr">
        <is>
          <t>MAC</t>
        </is>
      </c>
      <c r="C181" s="195" t="e">
        <v>#N/A</v>
      </c>
      <c r="D181" s="195" t="n">
        <v>45.1</v>
      </c>
      <c r="E181" s="195">
        <f>J181+D181</f>
        <v/>
      </c>
      <c r="F181" s="195" t="n">
        <v>0.82</v>
      </c>
      <c r="G181" s="195" t="e">
        <v>#N/A</v>
      </c>
      <c r="H181" s="195" t="n">
        <v>0.54</v>
      </c>
      <c r="I181" s="195" t="e">
        <v>#N/A</v>
      </c>
      <c r="J181" s="195">
        <f>D181*0.58</f>
        <v/>
      </c>
    </row>
    <row r="182" ht="12.75" customHeight="1" s="324">
      <c r="A182" s="195" t="inlineStr">
        <is>
          <t>Monaco</t>
        </is>
      </c>
      <c r="B182" s="195" t="inlineStr">
        <is>
          <t>MCO</t>
        </is>
      </c>
      <c r="C182" s="195" t="e">
        <v>#N/A</v>
      </c>
      <c r="D182" s="195" t="e">
        <v>#N/A</v>
      </c>
      <c r="E182" s="195">
        <f>J182+D182</f>
        <v/>
      </c>
      <c r="F182" s="195" t="n">
        <v>0.82</v>
      </c>
      <c r="G182" s="195" t="e">
        <v>#N/A</v>
      </c>
      <c r="H182" s="195" t="n">
        <v>0.54</v>
      </c>
      <c r="I182" s="195" t="e">
        <v>#N/A</v>
      </c>
      <c r="J182" s="195">
        <f>D182*0.58</f>
        <v/>
      </c>
    </row>
    <row r="183" ht="12.75" customHeight="1" s="324">
      <c r="A183" s="195" t="inlineStr">
        <is>
          <t>Montenegro</t>
        </is>
      </c>
      <c r="B183" s="195" t="inlineStr">
        <is>
          <t>MNE</t>
        </is>
      </c>
      <c r="C183" s="195" t="e">
        <v>#N/A</v>
      </c>
      <c r="D183" s="195" t="e">
        <v>#N/A</v>
      </c>
      <c r="E183" s="195">
        <f>J183+D183</f>
        <v/>
      </c>
      <c r="F183" s="195" t="n">
        <v>0.82</v>
      </c>
      <c r="G183" s="195" t="e">
        <v>#N/A</v>
      </c>
      <c r="H183" s="195" t="n">
        <v>0.54</v>
      </c>
      <c r="I183" s="195" t="e">
        <v>#N/A</v>
      </c>
      <c r="J183" s="195">
        <f>D183*0.58</f>
        <v/>
      </c>
    </row>
    <row r="184" ht="12.75" customHeight="1" s="324">
      <c r="A184" s="195" t="inlineStr">
        <is>
          <t>Morocco</t>
        </is>
      </c>
      <c r="B184" s="195" t="inlineStr">
        <is>
          <t>MAR</t>
        </is>
      </c>
      <c r="C184" s="195" t="e">
        <v>#N/A</v>
      </c>
      <c r="D184" s="195" t="e">
        <v>#N/A</v>
      </c>
      <c r="E184" s="195">
        <f>J184+D184</f>
        <v/>
      </c>
      <c r="F184" s="195" t="n">
        <v>0.82</v>
      </c>
      <c r="G184" s="195" t="n">
        <v>519.0874640230253</v>
      </c>
      <c r="H184" s="195" t="n">
        <v>0.54</v>
      </c>
      <c r="I184" s="195" t="e">
        <v>#N/A</v>
      </c>
      <c r="J184" s="195">
        <f>D184*0.58</f>
        <v/>
      </c>
    </row>
    <row r="185" ht="12.75" customHeight="1" s="324">
      <c r="A185" s="195" t="inlineStr">
        <is>
          <t>Namibia</t>
        </is>
      </c>
      <c r="B185" s="195" t="inlineStr">
        <is>
          <t>NAM</t>
        </is>
      </c>
      <c r="C185" s="195" t="e">
        <v>#N/A</v>
      </c>
      <c r="D185" s="195" t="e">
        <v>#N/A</v>
      </c>
      <c r="E185" s="195">
        <f>J185+D185</f>
        <v/>
      </c>
      <c r="F185" s="195" t="n">
        <v>0.82</v>
      </c>
      <c r="G185" s="195" t="e">
        <v>#N/A</v>
      </c>
      <c r="H185" s="195" t="n">
        <v>0.54</v>
      </c>
      <c r="I185" s="195" t="e">
        <v>#N/A</v>
      </c>
      <c r="J185" s="195">
        <f>D185*0.58</f>
        <v/>
      </c>
    </row>
    <row r="186" ht="12.75" customHeight="1" s="324">
      <c r="A186" s="195" t="inlineStr">
        <is>
          <t>Nauru</t>
        </is>
      </c>
      <c r="B186" s="195" t="inlineStr">
        <is>
          <t>NRU</t>
        </is>
      </c>
      <c r="C186" s="195" t="e">
        <v>#N/A</v>
      </c>
      <c r="D186" s="195" t="e">
        <v>#N/A</v>
      </c>
      <c r="E186" s="195">
        <f>J186+D186</f>
        <v/>
      </c>
      <c r="F186" s="195" t="n">
        <v>0.82</v>
      </c>
      <c r="G186" s="195" t="e">
        <v>#N/A</v>
      </c>
      <c r="H186" s="195" t="n">
        <v>0.54</v>
      </c>
      <c r="I186" s="195" t="e">
        <v>#N/A</v>
      </c>
      <c r="J186" s="195">
        <f>D186*0.58</f>
        <v/>
      </c>
    </row>
    <row r="187" ht="12.75" customHeight="1" s="324">
      <c r="A187" s="195" t="inlineStr">
        <is>
          <t>Niue</t>
        </is>
      </c>
      <c r="B187" s="195" t="inlineStr">
        <is>
          <t>NIU</t>
        </is>
      </c>
      <c r="C187" s="195" t="e">
        <v>#N/A</v>
      </c>
      <c r="D187" s="195" t="e">
        <v>#N/A</v>
      </c>
      <c r="E187" s="195">
        <f>J187+D187</f>
        <v/>
      </c>
      <c r="F187" s="195" t="n">
        <v>0.82</v>
      </c>
      <c r="G187" s="195" t="e">
        <v>#N/A</v>
      </c>
      <c r="H187" s="195" t="n">
        <v>0.54</v>
      </c>
      <c r="I187" s="195" t="e">
        <v>#N/A</v>
      </c>
      <c r="J187" s="195">
        <f>D187*0.58</f>
        <v/>
      </c>
    </row>
    <row r="188" ht="12.75" customHeight="1" s="324">
      <c r="A188" s="195" t="inlineStr">
        <is>
          <t>Northern Mariana Islands</t>
        </is>
      </c>
      <c r="B188" s="195" t="inlineStr">
        <is>
          <t>MNP</t>
        </is>
      </c>
      <c r="C188" s="195" t="e">
        <v>#N/A</v>
      </c>
      <c r="D188" s="195" t="n">
        <v>45.1</v>
      </c>
      <c r="E188" s="195">
        <f>J188+D188</f>
        <v/>
      </c>
      <c r="F188" s="195" t="n">
        <v>0.82</v>
      </c>
      <c r="G188" s="195" t="e">
        <v>#N/A</v>
      </c>
      <c r="H188" s="195" t="n">
        <v>0.54</v>
      </c>
      <c r="I188" s="195" t="e">
        <v>#N/A</v>
      </c>
      <c r="J188" s="195">
        <f>D188*0.58</f>
        <v/>
      </c>
    </row>
    <row r="189" ht="12.75" customHeight="1" s="324">
      <c r="A189" s="195" t="e">
        <v>#N/A</v>
      </c>
      <c r="B189" s="195" t="inlineStr">
        <is>
          <t>XPF</t>
        </is>
      </c>
      <c r="C189" s="195" t="e">
        <v>#N/A</v>
      </c>
      <c r="D189" s="195" t="e">
        <v>#N/A</v>
      </c>
      <c r="E189" s="195">
        <f>J189+D189</f>
        <v/>
      </c>
      <c r="F189" s="195" t="n">
        <v>0.82</v>
      </c>
      <c r="G189" s="195" t="e">
        <v>#N/A</v>
      </c>
      <c r="H189" s="195" t="n">
        <v>0.54</v>
      </c>
      <c r="I189" s="195" t="e">
        <v>#N/A</v>
      </c>
      <c r="J189" s="195">
        <f>D189*0.58</f>
        <v/>
      </c>
    </row>
    <row r="190" ht="12.75" customHeight="1" s="324">
      <c r="A190" s="195" t="inlineStr">
        <is>
          <t>Pitcairn</t>
        </is>
      </c>
      <c r="B190" s="195" t="inlineStr">
        <is>
          <t>PCN</t>
        </is>
      </c>
      <c r="C190" s="195" t="e">
        <v>#N/A</v>
      </c>
      <c r="D190" s="195" t="e">
        <v>#N/A</v>
      </c>
      <c r="E190" s="195">
        <f>J190+D190</f>
        <v/>
      </c>
      <c r="F190" s="195" t="n">
        <v>0.82</v>
      </c>
      <c r="G190" s="195" t="e">
        <v>#N/A</v>
      </c>
      <c r="H190" s="195" t="n">
        <v>0.54</v>
      </c>
      <c r="I190" s="195" t="e">
        <v>#N/A</v>
      </c>
      <c r="J190" s="195">
        <f>D190*0.58</f>
        <v/>
      </c>
    </row>
    <row r="191" ht="12.75" customHeight="1" s="324">
      <c r="A191" s="195" t="inlineStr">
        <is>
          <t>Portugal</t>
        </is>
      </c>
      <c r="B191" s="195" t="inlineStr">
        <is>
          <t>PRT</t>
        </is>
      </c>
      <c r="C191" s="195" t="e">
        <v>#N/A</v>
      </c>
      <c r="D191" s="195" t="e">
        <v>#N/A</v>
      </c>
      <c r="E191" s="195">
        <f>J191+D191</f>
        <v/>
      </c>
      <c r="F191" s="195" t="n">
        <v>0.82</v>
      </c>
      <c r="G191" s="195" t="e">
        <v>#N/A</v>
      </c>
      <c r="H191" s="195" t="n">
        <v>0.54</v>
      </c>
      <c r="I191" s="195" t="e">
        <v>#N/A</v>
      </c>
      <c r="J191" s="195">
        <f>D191*0.58</f>
        <v/>
      </c>
    </row>
    <row r="192" ht="12.75" customHeight="1" s="324">
      <c r="A192" s="195" t="inlineStr">
        <is>
          <t>Réunion</t>
        </is>
      </c>
      <c r="B192" s="195" t="inlineStr">
        <is>
          <t>REU</t>
        </is>
      </c>
      <c r="C192" s="195" t="e">
        <v>#N/A</v>
      </c>
      <c r="D192" s="195" t="e">
        <v>#N/A</v>
      </c>
      <c r="E192" s="195">
        <f>J192+D192</f>
        <v/>
      </c>
      <c r="F192" s="195" t="n">
        <v>0.82</v>
      </c>
      <c r="G192" s="195" t="e">
        <v>#N/A</v>
      </c>
      <c r="H192" s="195" t="n">
        <v>0.54</v>
      </c>
      <c r="I192" s="195" t="e">
        <v>#N/A</v>
      </c>
      <c r="J192" s="195">
        <f>D192*0.58</f>
        <v/>
      </c>
    </row>
    <row r="193" ht="12.75" customHeight="1" s="324">
      <c r="A193" s="195" t="inlineStr">
        <is>
          <t>Romania</t>
        </is>
      </c>
      <c r="B193" s="195" t="inlineStr">
        <is>
          <t>ROU</t>
        </is>
      </c>
      <c r="C193" s="195" t="e">
        <v>#N/A</v>
      </c>
      <c r="D193" s="195" t="e">
        <v>#N/A</v>
      </c>
      <c r="E193" s="195">
        <f>J193+D193</f>
        <v/>
      </c>
      <c r="F193" s="195" t="n">
        <v>0.82</v>
      </c>
      <c r="G193" s="195" t="e">
        <v>#N/A</v>
      </c>
      <c r="H193" s="195" t="n">
        <v>0.54</v>
      </c>
      <c r="I193" s="195" t="e">
        <v>#N/A</v>
      </c>
      <c r="J193" s="195">
        <f>D193*0.58</f>
        <v/>
      </c>
    </row>
    <row r="194" ht="12.75" customHeight="1" s="324">
      <c r="A194" s="195" t="inlineStr">
        <is>
          <t>Saint Helena</t>
        </is>
      </c>
      <c r="B194" s="195" t="inlineStr">
        <is>
          <t>SHN</t>
        </is>
      </c>
      <c r="C194" s="195" t="e">
        <v>#N/A</v>
      </c>
      <c r="D194" s="195" t="e">
        <v>#N/A</v>
      </c>
      <c r="E194" s="195">
        <f>J194+D194</f>
        <v/>
      </c>
      <c r="F194" s="195" t="n">
        <v>0.82</v>
      </c>
      <c r="G194" s="195" t="e">
        <v>#N/A</v>
      </c>
      <c r="H194" s="195" t="n">
        <v>0.54</v>
      </c>
      <c r="I194" s="195" t="e">
        <v>#N/A</v>
      </c>
      <c r="J194" s="195">
        <f>D194*0.58</f>
        <v/>
      </c>
    </row>
    <row r="195" ht="12.75" customHeight="1" s="324">
      <c r="A195" s="195" t="inlineStr">
        <is>
          <t>Saint Pierre and Miquelon</t>
        </is>
      </c>
      <c r="B195" s="195" t="inlineStr">
        <is>
          <t>SPM</t>
        </is>
      </c>
      <c r="C195" s="195" t="e">
        <v>#N/A</v>
      </c>
      <c r="D195" s="195" t="e">
        <v>#N/A</v>
      </c>
      <c r="E195" s="195">
        <f>J195+D195</f>
        <v/>
      </c>
      <c r="F195" s="195" t="n">
        <v>0.82</v>
      </c>
      <c r="G195" s="195" t="e">
        <v>#N/A</v>
      </c>
      <c r="H195" s="195" t="n">
        <v>0.54</v>
      </c>
      <c r="I195" s="195" t="e">
        <v>#N/A</v>
      </c>
      <c r="J195" s="195">
        <f>D195*0.58</f>
        <v/>
      </c>
    </row>
    <row r="196" ht="12.75" customHeight="1" s="324">
      <c r="A196" s="195" t="e">
        <v>#N/A</v>
      </c>
      <c r="B196" s="195" t="inlineStr">
        <is>
          <t>XPG</t>
        </is>
      </c>
      <c r="C196" s="195" t="e">
        <v>#N/A</v>
      </c>
      <c r="D196" s="195" t="e">
        <v>#N/A</v>
      </c>
      <c r="E196" s="195">
        <f>J196+D196</f>
        <v/>
      </c>
      <c r="F196" s="195" t="n">
        <v>0.82</v>
      </c>
      <c r="G196" s="195" t="e">
        <v>#N/A</v>
      </c>
      <c r="H196" s="195" t="n">
        <v>0.54</v>
      </c>
      <c r="I196" s="195" t="e">
        <v>#N/A</v>
      </c>
      <c r="J196" s="195">
        <f>D196*0.58</f>
        <v/>
      </c>
    </row>
    <row r="197" ht="12.75" customHeight="1" s="324">
      <c r="A197" s="195" t="inlineStr">
        <is>
          <t>Syrian Arab Republic</t>
        </is>
      </c>
      <c r="B197" s="195" t="inlineStr">
        <is>
          <t>SYR</t>
        </is>
      </c>
      <c r="C197" s="195" t="e">
        <v>#N/A</v>
      </c>
      <c r="D197" s="195" t="e">
        <v>#N/A</v>
      </c>
      <c r="E197" s="195">
        <f>J197+D197</f>
        <v/>
      </c>
      <c r="F197" s="195" t="n">
        <v>0.82</v>
      </c>
      <c r="G197" s="195" t="e">
        <v>#N/A</v>
      </c>
      <c r="H197" s="195" t="n">
        <v>0.54</v>
      </c>
      <c r="I197" s="195" t="e">
        <v>#N/A</v>
      </c>
      <c r="J197" s="195">
        <f>D197*0.58</f>
        <v/>
      </c>
    </row>
    <row r="198" ht="12.75" customHeight="1" s="324">
      <c r="A198" s="195" t="inlineStr">
        <is>
          <t>Tokelau</t>
        </is>
      </c>
      <c r="B198" s="195" t="inlineStr">
        <is>
          <t>TKL</t>
        </is>
      </c>
      <c r="C198" s="195" t="e">
        <v>#N/A</v>
      </c>
      <c r="D198" s="195" t="e">
        <v>#N/A</v>
      </c>
      <c r="E198" s="195">
        <f>J198+D198</f>
        <v/>
      </c>
      <c r="F198" s="195" t="n">
        <v>0.82</v>
      </c>
      <c r="G198" s="195" t="e">
        <v>#N/A</v>
      </c>
      <c r="H198" s="195" t="n">
        <v>0.54</v>
      </c>
      <c r="I198" s="195" t="e">
        <v>#N/A</v>
      </c>
      <c r="J198" s="195">
        <f>D198*0.58</f>
        <v/>
      </c>
    </row>
    <row r="199" ht="12.75" customHeight="1" s="324">
      <c r="A199" s="195" t="inlineStr">
        <is>
          <t>Turkmenistan</t>
        </is>
      </c>
      <c r="B199" s="195" t="inlineStr">
        <is>
          <t>TKM</t>
        </is>
      </c>
      <c r="C199" s="195" t="e">
        <v>#N/A</v>
      </c>
      <c r="D199" s="195" t="e">
        <v>#N/A</v>
      </c>
      <c r="E199" s="195">
        <f>J199+D199</f>
        <v/>
      </c>
      <c r="F199" s="195" t="n">
        <v>0.82</v>
      </c>
      <c r="G199" s="195" t="e">
        <v>#N/A</v>
      </c>
      <c r="H199" s="195" t="n">
        <v>0.54</v>
      </c>
      <c r="I199" s="195" t="e">
        <v>#N/A</v>
      </c>
      <c r="J199" s="195">
        <f>D199*0.58</f>
        <v/>
      </c>
    </row>
    <row r="200" ht="12.75" customHeight="1" s="324">
      <c r="A200" s="195" t="inlineStr">
        <is>
          <t>Uruguay</t>
        </is>
      </c>
      <c r="B200" s="195" t="inlineStr">
        <is>
          <t>URY</t>
        </is>
      </c>
      <c r="C200" s="195" t="e">
        <v>#N/A</v>
      </c>
      <c r="D200" s="195" t="e">
        <v>#N/A</v>
      </c>
      <c r="E200" s="195">
        <f>J200+D200</f>
        <v/>
      </c>
      <c r="F200" s="195" t="n">
        <v>0.82</v>
      </c>
      <c r="G200" s="195" t="e">
        <v>#N/A</v>
      </c>
      <c r="H200" s="195" t="n">
        <v>0.54</v>
      </c>
      <c r="I200" s="195" t="e">
        <v>#N/A</v>
      </c>
      <c r="J200" s="195">
        <f>D200*0.58</f>
        <v/>
      </c>
    </row>
    <row r="201" ht="12.75" customHeight="1" s="324">
      <c r="A201" s="195" t="inlineStr">
        <is>
          <t>Western Sahara</t>
        </is>
      </c>
      <c r="B201" s="195" t="inlineStr">
        <is>
          <t>ESH</t>
        </is>
      </c>
      <c r="C201" s="195" t="e">
        <v>#N/A</v>
      </c>
      <c r="D201" s="195" t="e">
        <v>#N/A</v>
      </c>
      <c r="E201" s="195">
        <f>J201+D201</f>
        <v/>
      </c>
      <c r="F201" s="195" t="n">
        <v>0.82</v>
      </c>
      <c r="G201" s="195" t="e">
        <v>#N/A</v>
      </c>
      <c r="H201" s="195" t="n">
        <v>0.54</v>
      </c>
      <c r="I201" s="195" t="e">
        <v>#N/A</v>
      </c>
      <c r="J201" s="195">
        <f>D201*0.58</f>
        <v/>
      </c>
    </row>
    <row r="202" ht="12.75" customHeight="1" s="324">
      <c r="A202" s="195" t="inlineStr">
        <is>
          <t>Afghanistan</t>
        </is>
      </c>
      <c r="B202" s="195" t="inlineStr">
        <is>
          <t>AFG</t>
        </is>
      </c>
      <c r="C202" s="195" t="e">
        <v>#N/A</v>
      </c>
      <c r="D202" s="195" t="e">
        <v>#N/A</v>
      </c>
      <c r="E202" s="195">
        <f>J202+D202</f>
        <v/>
      </c>
      <c r="F202" s="195" t="n">
        <v>0.82</v>
      </c>
      <c r="G202" s="195" t="e">
        <v>#N/A</v>
      </c>
      <c r="H202" s="195" t="n">
        <v>0.54</v>
      </c>
      <c r="I202" s="195" t="e">
        <v>#N/A</v>
      </c>
      <c r="J202" s="195">
        <f>D202*0.58</f>
        <v/>
      </c>
    </row>
    <row r="203" ht="12.75" customHeight="1" s="324">
      <c r="A203" s="195" t="inlineStr">
        <is>
          <t>Armenia</t>
        </is>
      </c>
      <c r="B203" s="195" t="inlineStr">
        <is>
          <t>ARM</t>
        </is>
      </c>
      <c r="C203" s="195" t="e">
        <v>#N/A</v>
      </c>
      <c r="D203" s="195" t="e">
        <v>#N/A</v>
      </c>
      <c r="E203" s="195">
        <f>J203+D203</f>
        <v/>
      </c>
      <c r="F203" s="195" t="n">
        <v>0.82</v>
      </c>
      <c r="G203" s="195" t="e">
        <v>#N/A</v>
      </c>
      <c r="H203" s="195" t="n">
        <v>0.54</v>
      </c>
      <c r="I203" s="195" t="e">
        <v>#N/A</v>
      </c>
      <c r="J203" s="195">
        <f>D203*0.58</f>
        <v/>
      </c>
    </row>
    <row r="204" ht="12.75" customHeight="1" s="324">
      <c r="A204" s="195" t="inlineStr">
        <is>
          <t>Austria</t>
        </is>
      </c>
      <c r="B204" s="195" t="inlineStr">
        <is>
          <t>AUT</t>
        </is>
      </c>
      <c r="C204" s="195" t="e">
        <v>#N/A</v>
      </c>
      <c r="D204" s="195" t="e">
        <v>#N/A</v>
      </c>
      <c r="E204" s="195">
        <f>J204+D204</f>
        <v/>
      </c>
      <c r="F204" s="195" t="n">
        <v>0.82</v>
      </c>
      <c r="G204" s="195" t="e">
        <v>#N/A</v>
      </c>
      <c r="H204" s="195" t="n">
        <v>0.54</v>
      </c>
      <c r="I204" s="195" t="e">
        <v>#N/A</v>
      </c>
      <c r="J204" s="195">
        <f>D204*0.58</f>
        <v/>
      </c>
    </row>
    <row r="205" ht="12.75" customHeight="1" s="324">
      <c r="A205" s="195" t="inlineStr">
        <is>
          <t>Burundi</t>
        </is>
      </c>
      <c r="B205" s="195" t="inlineStr">
        <is>
          <t>BDI</t>
        </is>
      </c>
      <c r="C205" s="195" t="e">
        <v>#N/A</v>
      </c>
      <c r="D205" s="195" t="e">
        <v>#N/A</v>
      </c>
      <c r="E205" s="195">
        <f>J205+D205</f>
        <v/>
      </c>
      <c r="F205" s="195" t="n">
        <v>0.82</v>
      </c>
      <c r="G205" s="195" t="e">
        <v>#N/A</v>
      </c>
      <c r="H205" s="195" t="n">
        <v>0.54</v>
      </c>
      <c r="I205" s="195" t="e">
        <v>#N/A</v>
      </c>
      <c r="J205" s="195">
        <f>D205*0.58</f>
        <v/>
      </c>
    </row>
    <row r="206" ht="12.75" customHeight="1" s="324">
      <c r="A206" s="195" t="inlineStr">
        <is>
          <t>Burkina Faso</t>
        </is>
      </c>
      <c r="B206" s="195" t="inlineStr">
        <is>
          <t>BFA</t>
        </is>
      </c>
      <c r="C206" s="195" t="e">
        <v>#N/A</v>
      </c>
      <c r="D206" s="195" t="e">
        <v>#N/A</v>
      </c>
      <c r="E206" s="195">
        <f>J206+D206</f>
        <v/>
      </c>
      <c r="F206" s="195" t="n">
        <v>0.82</v>
      </c>
      <c r="G206" s="195" t="e">
        <v>#N/A</v>
      </c>
      <c r="H206" s="195" t="n">
        <v>0.54</v>
      </c>
      <c r="I206" s="195" t="e">
        <v>#N/A</v>
      </c>
      <c r="J206" s="195">
        <f>D206*0.58</f>
        <v/>
      </c>
    </row>
    <row r="207" ht="12.75" customHeight="1" s="324">
      <c r="A207" s="195" t="inlineStr">
        <is>
          <t>Belarus</t>
        </is>
      </c>
      <c r="B207" s="195" t="inlineStr">
        <is>
          <t>BLR</t>
        </is>
      </c>
      <c r="C207" s="195" t="e">
        <v>#N/A</v>
      </c>
      <c r="D207" s="195" t="e">
        <v>#N/A</v>
      </c>
      <c r="E207" s="195">
        <f>J207+D207</f>
        <v/>
      </c>
      <c r="F207" s="195" t="n">
        <v>0.82</v>
      </c>
      <c r="G207" s="195" t="e">
        <v>#N/A</v>
      </c>
      <c r="H207" s="195" t="n">
        <v>0.54</v>
      </c>
      <c r="I207" s="195" t="e">
        <v>#N/A</v>
      </c>
      <c r="J207" s="195">
        <f>D207*0.58</f>
        <v/>
      </c>
    </row>
    <row r="208" ht="12.75" customHeight="1" s="324">
      <c r="A208" s="195" t="inlineStr">
        <is>
          <t>Bolivia (Plurinational State of)</t>
        </is>
      </c>
      <c r="B208" s="195" t="inlineStr">
        <is>
          <t>BOL</t>
        </is>
      </c>
      <c r="C208" s="195" t="e">
        <v>#N/A</v>
      </c>
      <c r="D208" s="195" t="e">
        <v>#N/A</v>
      </c>
      <c r="E208" s="195">
        <f>J208+D208</f>
        <v/>
      </c>
      <c r="F208" s="195" t="n">
        <v>0.82</v>
      </c>
      <c r="G208" s="195" t="e">
        <v>#N/A</v>
      </c>
      <c r="H208" s="195" t="n">
        <v>0.54</v>
      </c>
      <c r="I208" s="195" t="e">
        <v>#N/A</v>
      </c>
      <c r="J208" s="195">
        <f>D208*0.58</f>
        <v/>
      </c>
    </row>
    <row r="209" ht="12.75" customHeight="1" s="324">
      <c r="A209" s="195" t="inlineStr">
        <is>
          <t>Bhutan</t>
        </is>
      </c>
      <c r="B209" s="195" t="inlineStr">
        <is>
          <t>BTN</t>
        </is>
      </c>
      <c r="C209" s="195" t="e">
        <v>#N/A</v>
      </c>
      <c r="D209" s="195" t="e">
        <v>#N/A</v>
      </c>
      <c r="E209" s="195">
        <f>J209+D209</f>
        <v/>
      </c>
      <c r="F209" s="195" t="n">
        <v>0.82</v>
      </c>
      <c r="G209" s="195" t="e">
        <v>#N/A</v>
      </c>
      <c r="H209" s="195" t="n">
        <v>0.54</v>
      </c>
      <c r="I209" s="195" t="e">
        <v>#N/A</v>
      </c>
      <c r="J209" s="195">
        <f>D209*0.58</f>
        <v/>
      </c>
    </row>
    <row r="210" ht="12.75" customHeight="1" s="324">
      <c r="A210" s="195" t="inlineStr">
        <is>
          <t>Botswana</t>
        </is>
      </c>
      <c r="B210" s="195" t="inlineStr">
        <is>
          <t>BWA</t>
        </is>
      </c>
      <c r="C210" s="195" t="e">
        <v>#N/A</v>
      </c>
      <c r="D210" s="195" t="e">
        <v>#N/A</v>
      </c>
      <c r="E210" s="195">
        <f>J210+D210</f>
        <v/>
      </c>
      <c r="F210" s="195" t="n">
        <v>0.82</v>
      </c>
      <c r="G210" s="195" t="e">
        <v>#N/A</v>
      </c>
      <c r="H210" s="195" t="n">
        <v>0.54</v>
      </c>
      <c r="I210" s="195" t="e">
        <v>#N/A</v>
      </c>
      <c r="J210" s="195">
        <f>D210*0.58</f>
        <v/>
      </c>
    </row>
    <row r="211" ht="12.75" customHeight="1" s="324">
      <c r="A211" s="195" t="inlineStr">
        <is>
          <t>Central African Republic</t>
        </is>
      </c>
      <c r="B211" s="195" t="inlineStr">
        <is>
          <t>CAF</t>
        </is>
      </c>
      <c r="C211" s="195" t="e">
        <v>#N/A</v>
      </c>
      <c r="D211" s="195" t="e">
        <v>#N/A</v>
      </c>
      <c r="E211" s="195">
        <f>J211+D211</f>
        <v/>
      </c>
      <c r="F211" s="195" t="n">
        <v>0.82</v>
      </c>
      <c r="G211" s="195" t="e">
        <v>#N/A</v>
      </c>
      <c r="H211" s="195" t="n">
        <v>0.54</v>
      </c>
      <c r="I211" s="195" t="e">
        <v>#N/A</v>
      </c>
      <c r="J211" s="195">
        <f>D211*0.58</f>
        <v/>
      </c>
    </row>
    <row r="212" ht="12.75" customHeight="1" s="324">
      <c r="A212" s="195" t="inlineStr">
        <is>
          <t>Switzerland</t>
        </is>
      </c>
      <c r="B212" s="195" t="inlineStr">
        <is>
          <t>CHE</t>
        </is>
      </c>
      <c r="C212" s="195" t="e">
        <v>#N/A</v>
      </c>
      <c r="D212" s="195" t="e">
        <v>#N/A</v>
      </c>
      <c r="E212" s="195">
        <f>J212+D212</f>
        <v/>
      </c>
      <c r="F212" s="195" t="n">
        <v>0.82</v>
      </c>
      <c r="G212" s="195" t="e">
        <v>#N/A</v>
      </c>
      <c r="H212" s="195" t="n">
        <v>0.54</v>
      </c>
      <c r="I212" s="195" t="e">
        <v>#N/A</v>
      </c>
      <c r="J212" s="195">
        <f>D212*0.58</f>
        <v/>
      </c>
    </row>
    <row r="213" ht="12.75" customHeight="1" s="324">
      <c r="A213" s="195" t="inlineStr">
        <is>
          <t>Czechia</t>
        </is>
      </c>
      <c r="B213" s="195" t="inlineStr">
        <is>
          <t>CZE</t>
        </is>
      </c>
      <c r="C213" s="195" t="e">
        <v>#N/A</v>
      </c>
      <c r="D213" s="195" t="e">
        <v>#N/A</v>
      </c>
      <c r="E213" s="195">
        <f>J213+D213</f>
        <v/>
      </c>
      <c r="F213" s="195" t="n">
        <v>0.82</v>
      </c>
      <c r="G213" s="195" t="e">
        <v>#N/A</v>
      </c>
      <c r="H213" s="195" t="n">
        <v>0.54</v>
      </c>
      <c r="I213" s="195" t="e">
        <v>#N/A</v>
      </c>
      <c r="J213" s="195">
        <f>D213*0.58</f>
        <v/>
      </c>
    </row>
    <row r="214" ht="12.75" customHeight="1" s="324">
      <c r="A214" s="195" t="inlineStr">
        <is>
          <t>Ethiopia</t>
        </is>
      </c>
      <c r="B214" s="195" t="inlineStr">
        <is>
          <t>ETH</t>
        </is>
      </c>
      <c r="C214" s="195" t="e">
        <v>#N/A</v>
      </c>
      <c r="D214" s="195" t="e">
        <v>#N/A</v>
      </c>
      <c r="E214" s="195">
        <f>J214+D214</f>
        <v/>
      </c>
      <c r="F214" s="195" t="n">
        <v>0.82</v>
      </c>
      <c r="G214" s="195" t="e">
        <v>#N/A</v>
      </c>
      <c r="H214" s="195" t="n">
        <v>0.54</v>
      </c>
      <c r="I214" s="195" t="e">
        <v>#N/A</v>
      </c>
      <c r="J214" s="195">
        <f>D214*0.58</f>
        <v/>
      </c>
    </row>
    <row r="215" ht="12.75" customHeight="1" s="324">
      <c r="A215" s="195" t="inlineStr">
        <is>
          <t>Hungary</t>
        </is>
      </c>
      <c r="B215" s="195" t="inlineStr">
        <is>
          <t>HUN</t>
        </is>
      </c>
      <c r="C215" s="195" t="e">
        <v>#N/A</v>
      </c>
      <c r="D215" s="195" t="e">
        <v>#N/A</v>
      </c>
      <c r="E215" s="195">
        <f>J215+D215</f>
        <v/>
      </c>
      <c r="F215" s="195" t="n">
        <v>0.82</v>
      </c>
      <c r="G215" s="195" t="e">
        <v>#N/A</v>
      </c>
      <c r="H215" s="195" t="n">
        <v>0.54</v>
      </c>
      <c r="I215" s="195" t="e">
        <v>#N/A</v>
      </c>
      <c r="J215" s="195">
        <f>D215*0.58</f>
        <v/>
      </c>
    </row>
    <row r="216" ht="12.75" customHeight="1" s="324">
      <c r="A216" s="195" t="inlineStr">
        <is>
          <t>Kyrgyzstan</t>
        </is>
      </c>
      <c r="B216" s="195" t="inlineStr">
        <is>
          <t>KGZ</t>
        </is>
      </c>
      <c r="C216" s="195" t="e">
        <v>#N/A</v>
      </c>
      <c r="D216" s="195" t="e">
        <v>#N/A</v>
      </c>
      <c r="E216" s="195">
        <f>J216+D216</f>
        <v/>
      </c>
      <c r="F216" s="195" t="n">
        <v>0.82</v>
      </c>
      <c r="G216" s="195" t="e">
        <v>#N/A</v>
      </c>
      <c r="H216" s="195" t="n">
        <v>0.54</v>
      </c>
      <c r="I216" s="195" t="e">
        <v>#N/A</v>
      </c>
      <c r="J216" s="195">
        <f>D216*0.58</f>
        <v/>
      </c>
    </row>
    <row r="217" ht="12.75" customHeight="1" s="324">
      <c r="A217" s="195" t="inlineStr">
        <is>
          <t>Lao People's Democratic Republic</t>
        </is>
      </c>
      <c r="B217" s="195" t="inlineStr">
        <is>
          <t>LAO</t>
        </is>
      </c>
      <c r="C217" s="195" t="e">
        <v>#N/A</v>
      </c>
      <c r="D217" s="195" t="e">
        <v>#N/A</v>
      </c>
      <c r="E217" s="195">
        <f>J217+D217</f>
        <v/>
      </c>
      <c r="F217" s="195" t="n">
        <v>0.82</v>
      </c>
      <c r="G217" s="195" t="e">
        <v>#N/A</v>
      </c>
      <c r="H217" s="195" t="n">
        <v>0.54</v>
      </c>
      <c r="I217" s="195" t="e">
        <v>#N/A</v>
      </c>
      <c r="J217" s="195">
        <f>D217*0.58</f>
        <v/>
      </c>
    </row>
    <row r="218" ht="12.75" customHeight="1" s="324">
      <c r="A218" s="195" t="inlineStr">
        <is>
          <t>Lesotho</t>
        </is>
      </c>
      <c r="B218" s="195" t="inlineStr">
        <is>
          <t>LSO</t>
        </is>
      </c>
      <c r="C218" s="195" t="e">
        <v>#N/A</v>
      </c>
      <c r="D218" s="195" t="e">
        <v>#N/A</v>
      </c>
      <c r="E218" s="195">
        <f>J218+D218</f>
        <v/>
      </c>
      <c r="F218" s="195" t="n">
        <v>0.82</v>
      </c>
      <c r="G218" s="195" t="e">
        <v>#N/A</v>
      </c>
      <c r="H218" s="195" t="n">
        <v>0.54</v>
      </c>
      <c r="I218" s="195" t="e">
        <v>#N/A</v>
      </c>
      <c r="J218" s="195">
        <f>D218*0.58</f>
        <v/>
      </c>
    </row>
    <row r="219" ht="12.75" customHeight="1" s="324">
      <c r="A219" s="195" t="inlineStr">
        <is>
          <t>Luxembourg</t>
        </is>
      </c>
      <c r="B219" s="195" t="inlineStr">
        <is>
          <t>LUX</t>
        </is>
      </c>
      <c r="C219" s="195" t="e">
        <v>#N/A</v>
      </c>
      <c r="D219" s="195" t="e">
        <v>#N/A</v>
      </c>
      <c r="E219" s="195">
        <f>J219+D219</f>
        <v/>
      </c>
      <c r="F219" s="195" t="n">
        <v>0.82</v>
      </c>
      <c r="G219" s="195" t="e">
        <v>#N/A</v>
      </c>
      <c r="H219" s="195" t="n">
        <v>0.54</v>
      </c>
      <c r="I219" s="195" t="e">
        <v>#N/A</v>
      </c>
      <c r="J219" s="195">
        <f>D219*0.58</f>
        <v/>
      </c>
    </row>
    <row r="220" ht="12.75" customHeight="1" s="324">
      <c r="A220" s="195" t="inlineStr">
        <is>
          <t>Republic of Moldova</t>
        </is>
      </c>
      <c r="B220" s="195" t="inlineStr">
        <is>
          <t>MDA</t>
        </is>
      </c>
      <c r="C220" s="195" t="e">
        <v>#N/A</v>
      </c>
      <c r="D220" s="195" t="e">
        <v>#N/A</v>
      </c>
      <c r="E220" s="195">
        <f>J220+D220</f>
        <v/>
      </c>
      <c r="F220" s="195" t="n">
        <v>0.82</v>
      </c>
      <c r="G220" s="195" t="e">
        <v>#N/A</v>
      </c>
      <c r="H220" s="195" t="n">
        <v>0.54</v>
      </c>
      <c r="I220" s="195" t="e">
        <v>#N/A</v>
      </c>
      <c r="J220" s="195">
        <f>D220*0.58</f>
        <v/>
      </c>
    </row>
    <row r="221" ht="12.75" customHeight="1" s="324">
      <c r="A221" s="195" t="inlineStr">
        <is>
          <t>North Macedonia</t>
        </is>
      </c>
      <c r="B221" s="195" t="inlineStr">
        <is>
          <t>MKD</t>
        </is>
      </c>
      <c r="C221" s="195" t="e">
        <v>#N/A</v>
      </c>
      <c r="D221" s="195" t="e">
        <v>#N/A</v>
      </c>
      <c r="E221" s="195">
        <f>J221+D221</f>
        <v/>
      </c>
      <c r="F221" s="195" t="n">
        <v>0.82</v>
      </c>
      <c r="G221" s="195" t="e">
        <v>#N/A</v>
      </c>
      <c r="H221" s="195" t="n">
        <v>0.54</v>
      </c>
      <c r="I221" s="195" t="e">
        <v>#N/A</v>
      </c>
      <c r="J221" s="195">
        <f>D221*0.58</f>
        <v/>
      </c>
    </row>
    <row r="222" ht="12.75" customHeight="1" s="324">
      <c r="A222" s="195" t="inlineStr">
        <is>
          <t>Mali</t>
        </is>
      </c>
      <c r="B222" s="195" t="inlineStr">
        <is>
          <t>MLI</t>
        </is>
      </c>
      <c r="C222" s="195" t="e">
        <v>#N/A</v>
      </c>
      <c r="D222" s="195" t="e">
        <v>#N/A</v>
      </c>
      <c r="E222" s="195">
        <f>J222+D222</f>
        <v/>
      </c>
      <c r="F222" s="195" t="n">
        <v>0.82</v>
      </c>
      <c r="G222" s="195" t="e">
        <v>#N/A</v>
      </c>
      <c r="H222" s="195" t="n">
        <v>0.54</v>
      </c>
      <c r="I222" s="195" t="e">
        <v>#N/A</v>
      </c>
      <c r="J222" s="195">
        <f>D222*0.58</f>
        <v/>
      </c>
    </row>
    <row r="223" ht="12.75" customHeight="1" s="324">
      <c r="A223" s="195" t="inlineStr">
        <is>
          <t>Mongolia</t>
        </is>
      </c>
      <c r="B223" s="195" t="inlineStr">
        <is>
          <t>MNG</t>
        </is>
      </c>
      <c r="C223" s="195" t="e">
        <v>#N/A</v>
      </c>
      <c r="D223" s="195" t="e">
        <v>#N/A</v>
      </c>
      <c r="E223" s="195">
        <f>J223+D223</f>
        <v/>
      </c>
      <c r="F223" s="195" t="n">
        <v>0.82</v>
      </c>
      <c r="G223" s="195" t="e">
        <v>#N/A</v>
      </c>
      <c r="H223" s="195" t="n">
        <v>0.54</v>
      </c>
      <c r="I223" s="195" t="e">
        <v>#N/A</v>
      </c>
      <c r="J223" s="195">
        <f>D223*0.58</f>
        <v/>
      </c>
    </row>
    <row r="224" ht="12.75" customHeight="1" s="324">
      <c r="A224" s="195" t="inlineStr">
        <is>
          <t>Malawi</t>
        </is>
      </c>
      <c r="B224" s="195" t="inlineStr">
        <is>
          <t>MWI</t>
        </is>
      </c>
      <c r="C224" s="195" t="e">
        <v>#N/A</v>
      </c>
      <c r="D224" s="195" t="e">
        <v>#N/A</v>
      </c>
      <c r="E224" s="195">
        <f>J224+D224</f>
        <v/>
      </c>
      <c r="F224" s="195" t="n">
        <v>0.82</v>
      </c>
      <c r="G224" s="195" t="e">
        <v>#N/A</v>
      </c>
      <c r="H224" s="195" t="n">
        <v>0.54</v>
      </c>
      <c r="I224" s="195" t="e">
        <v>#N/A</v>
      </c>
      <c r="J224" s="195">
        <f>D224*0.58</f>
        <v/>
      </c>
    </row>
    <row r="225" ht="12.75" customHeight="1" s="324">
      <c r="A225" s="195" t="inlineStr">
        <is>
          <t>Niger</t>
        </is>
      </c>
      <c r="B225" s="195" t="inlineStr">
        <is>
          <t>NER</t>
        </is>
      </c>
      <c r="C225" s="195" t="e">
        <v>#N/A</v>
      </c>
      <c r="D225" s="195" t="e">
        <v>#N/A</v>
      </c>
      <c r="E225" s="195">
        <f>J225+D225</f>
        <v/>
      </c>
      <c r="F225" s="195" t="n">
        <v>0.82</v>
      </c>
      <c r="G225" s="195" t="e">
        <v>#N/A</v>
      </c>
      <c r="H225" s="195" t="n">
        <v>0.54</v>
      </c>
      <c r="I225" s="195" t="e">
        <v>#N/A</v>
      </c>
      <c r="J225" s="195">
        <f>D225*0.58</f>
        <v/>
      </c>
    </row>
    <row r="226" ht="12.75" customHeight="1" s="324">
      <c r="A226" s="195" t="inlineStr">
        <is>
          <t>Nepal</t>
        </is>
      </c>
      <c r="B226" s="195" t="inlineStr">
        <is>
          <t>NPL</t>
        </is>
      </c>
      <c r="C226" s="195" t="e">
        <v>#N/A</v>
      </c>
      <c r="D226" s="195" t="e">
        <v>#N/A</v>
      </c>
      <c r="E226" s="195">
        <f>J226+D226</f>
        <v/>
      </c>
      <c r="F226" s="195" t="n">
        <v>0.82</v>
      </c>
      <c r="G226" s="195" t="e">
        <v>#N/A</v>
      </c>
      <c r="H226" s="195" t="n">
        <v>0.54</v>
      </c>
      <c r="I226" s="195" t="e">
        <v>#N/A</v>
      </c>
      <c r="J226" s="195">
        <f>D226*0.58</f>
        <v/>
      </c>
    </row>
    <row r="227" ht="12.75" customHeight="1" s="324">
      <c r="A227" s="195" t="inlineStr">
        <is>
          <t>Paraguay</t>
        </is>
      </c>
      <c r="B227" s="195" t="inlineStr">
        <is>
          <t>PRY</t>
        </is>
      </c>
      <c r="C227" s="195" t="e">
        <v>#N/A</v>
      </c>
      <c r="D227" s="195" t="e">
        <v>#N/A</v>
      </c>
      <c r="E227" s="195">
        <f>J227+D227</f>
        <v/>
      </c>
      <c r="F227" s="195" t="n">
        <v>0.82</v>
      </c>
      <c r="G227" s="195" t="e">
        <v>#N/A</v>
      </c>
      <c r="H227" s="195" t="n">
        <v>0.54</v>
      </c>
      <c r="I227" s="195" t="e">
        <v>#N/A</v>
      </c>
      <c r="J227" s="195">
        <f>D227*0.58</f>
        <v/>
      </c>
    </row>
    <row r="228" ht="12.75" customHeight="1" s="324">
      <c r="A228" s="195" t="inlineStr">
        <is>
          <t>Rwanda</t>
        </is>
      </c>
      <c r="B228" s="195" t="inlineStr">
        <is>
          <t>RWA</t>
        </is>
      </c>
      <c r="C228" s="195" t="e">
        <v>#N/A</v>
      </c>
      <c r="D228" s="195" t="e">
        <v>#N/A</v>
      </c>
      <c r="E228" s="195">
        <f>J228+D228</f>
        <v/>
      </c>
      <c r="F228" s="195" t="n">
        <v>0.82</v>
      </c>
      <c r="G228" s="195" t="e">
        <v>#N/A</v>
      </c>
      <c r="H228" s="195" t="n">
        <v>0.54</v>
      </c>
      <c r="I228" s="195" t="e">
        <v>#N/A</v>
      </c>
      <c r="J228" s="195">
        <f>D228*0.58</f>
        <v/>
      </c>
    </row>
    <row r="229" ht="12.75" customHeight="1" s="324">
      <c r="A229" s="195" t="inlineStr">
        <is>
          <t>Serbia</t>
        </is>
      </c>
      <c r="B229" s="195" t="inlineStr">
        <is>
          <t>SRB</t>
        </is>
      </c>
      <c r="C229" s="195" t="e">
        <v>#N/A</v>
      </c>
      <c r="D229" s="195" t="e">
        <v>#N/A</v>
      </c>
      <c r="E229" s="195">
        <f>J229+D229</f>
        <v/>
      </c>
      <c r="F229" s="195" t="n">
        <v>0.82</v>
      </c>
      <c r="G229" s="195" t="e">
        <v>#N/A</v>
      </c>
      <c r="H229" s="195" t="n">
        <v>0.54</v>
      </c>
      <c r="I229" s="195" t="e">
        <v>#N/A</v>
      </c>
      <c r="J229" s="195">
        <f>D229*0.58</f>
        <v/>
      </c>
    </row>
    <row r="230" ht="12.75" customHeight="1" s="324">
      <c r="A230" s="195" t="inlineStr">
        <is>
          <t>Slovakia</t>
        </is>
      </c>
      <c r="B230" s="195" t="inlineStr">
        <is>
          <t>SVK</t>
        </is>
      </c>
      <c r="C230" s="195" t="e">
        <v>#N/A</v>
      </c>
      <c r="D230" s="195" t="e">
        <v>#N/A</v>
      </c>
      <c r="E230" s="195">
        <f>J230+D230</f>
        <v/>
      </c>
      <c r="F230" s="195" t="n">
        <v>0.82</v>
      </c>
      <c r="G230" s="195" t="e">
        <v>#N/A</v>
      </c>
      <c r="H230" s="195" t="n">
        <v>0.54</v>
      </c>
      <c r="I230" s="195" t="e">
        <v>#N/A</v>
      </c>
      <c r="J230" s="195">
        <f>D230*0.58</f>
        <v/>
      </c>
    </row>
    <row r="231" ht="12.75" customHeight="1" s="324">
      <c r="A231" s="195" t="inlineStr">
        <is>
          <t>Eswatini</t>
        </is>
      </c>
      <c r="B231" s="195" t="inlineStr">
        <is>
          <t>SWZ</t>
        </is>
      </c>
      <c r="C231" s="195" t="e">
        <v>#N/A</v>
      </c>
      <c r="D231" s="195" t="e">
        <v>#N/A</v>
      </c>
      <c r="E231" s="195">
        <f>J231+D231</f>
        <v/>
      </c>
      <c r="F231" s="195" t="n">
        <v>0.82</v>
      </c>
      <c r="G231" s="195" t="e">
        <v>#N/A</v>
      </c>
      <c r="H231" s="195" t="n">
        <v>0.54</v>
      </c>
      <c r="I231" s="195" t="e">
        <v>#N/A</v>
      </c>
      <c r="J231" s="195">
        <f>D231*0.58</f>
        <v/>
      </c>
    </row>
    <row r="232" ht="12.75" customHeight="1" s="324">
      <c r="A232" s="195" t="inlineStr">
        <is>
          <t>Chad</t>
        </is>
      </c>
      <c r="B232" s="195" t="inlineStr">
        <is>
          <t>TCD</t>
        </is>
      </c>
      <c r="C232" s="195" t="e">
        <v>#N/A</v>
      </c>
      <c r="D232" s="195" t="e">
        <v>#N/A</v>
      </c>
      <c r="E232" s="195">
        <f>J232+D232</f>
        <v/>
      </c>
      <c r="F232" s="195" t="n">
        <v>0.82</v>
      </c>
      <c r="G232" s="195" t="e">
        <v>#N/A</v>
      </c>
      <c r="H232" s="195" t="n">
        <v>0.54</v>
      </c>
      <c r="I232" s="195" t="e">
        <v>#N/A</v>
      </c>
      <c r="J232" s="195">
        <f>D232*0.58</f>
        <v/>
      </c>
    </row>
    <row r="233" ht="12.75" customHeight="1" s="324">
      <c r="A233" s="195" t="inlineStr">
        <is>
          <t>Tajikistan</t>
        </is>
      </c>
      <c r="B233" s="195" t="inlineStr">
        <is>
          <t>TJK</t>
        </is>
      </c>
      <c r="C233" s="195" t="e">
        <v>#N/A</v>
      </c>
      <c r="D233" s="195" t="e">
        <v>#N/A</v>
      </c>
      <c r="E233" s="195">
        <f>J233+D233</f>
        <v/>
      </c>
      <c r="F233" s="195" t="n">
        <v>0.82</v>
      </c>
      <c r="G233" s="195" t="e">
        <v>#N/A</v>
      </c>
      <c r="H233" s="195" t="n">
        <v>0.54</v>
      </c>
      <c r="I233" s="195" t="e">
        <v>#N/A</v>
      </c>
      <c r="J233" s="195">
        <f>D233*0.58</f>
        <v/>
      </c>
    </row>
    <row r="234" ht="12.75" customHeight="1" s="324">
      <c r="A234" s="195" t="inlineStr">
        <is>
          <t>Uganda</t>
        </is>
      </c>
      <c r="B234" s="195" t="inlineStr">
        <is>
          <t>UGA</t>
        </is>
      </c>
      <c r="C234" s="195" t="e">
        <v>#N/A</v>
      </c>
      <c r="D234" s="195" t="e">
        <v>#N/A</v>
      </c>
      <c r="E234" s="195">
        <f>J234+D234</f>
        <v/>
      </c>
      <c r="F234" s="195" t="n">
        <v>0.82</v>
      </c>
      <c r="G234" s="195" t="e">
        <v>#N/A</v>
      </c>
      <c r="H234" s="195" t="n">
        <v>0.54</v>
      </c>
      <c r="I234" s="195" t="e">
        <v>#N/A</v>
      </c>
      <c r="J234" s="195">
        <f>D234*0.58</f>
        <v/>
      </c>
    </row>
    <row r="235" ht="12.75" customHeight="1" s="324">
      <c r="A235" s="195" t="inlineStr">
        <is>
          <t>Uzbekistan</t>
        </is>
      </c>
      <c r="B235" s="195" t="inlineStr">
        <is>
          <t>UZB</t>
        </is>
      </c>
      <c r="C235" s="195" t="e">
        <v>#N/A</v>
      </c>
      <c r="D235" s="195" t="e">
        <v>#N/A</v>
      </c>
      <c r="E235" s="195">
        <f>J235+D235</f>
        <v/>
      </c>
      <c r="F235" s="195" t="n">
        <v>0.82</v>
      </c>
      <c r="G235" s="195" t="e">
        <v>#N/A</v>
      </c>
      <c r="H235" s="195" t="n">
        <v>0.54</v>
      </c>
      <c r="I235" s="195" t="e">
        <v>#N/A</v>
      </c>
      <c r="J235" s="195">
        <f>D235*0.58</f>
        <v/>
      </c>
    </row>
    <row r="236" ht="12.75" customHeight="1" s="324">
      <c r="A236" s="195" t="inlineStr">
        <is>
          <t>Zambia</t>
        </is>
      </c>
      <c r="B236" s="195" t="inlineStr">
        <is>
          <t>ZMB</t>
        </is>
      </c>
      <c r="C236" s="195" t="e">
        <v>#N/A</v>
      </c>
      <c r="D236" s="195" t="e">
        <v>#N/A</v>
      </c>
      <c r="E236" s="195">
        <f>J236+D236</f>
        <v/>
      </c>
      <c r="F236" s="195" t="n">
        <v>0.82</v>
      </c>
      <c r="G236" s="195" t="e">
        <v>#N/A</v>
      </c>
      <c r="H236" s="195" t="n">
        <v>0.54</v>
      </c>
      <c r="I236" s="195" t="e">
        <v>#N/A</v>
      </c>
      <c r="J236" s="195">
        <f>D236*0.58</f>
        <v/>
      </c>
    </row>
    <row r="237" ht="12.75" customHeight="1" s="324">
      <c r="A237" s="195" t="inlineStr">
        <is>
          <t>Zimbabwe</t>
        </is>
      </c>
      <c r="B237" s="195" t="inlineStr">
        <is>
          <t>ZWE</t>
        </is>
      </c>
      <c r="C237" s="195" t="e">
        <v>#N/A</v>
      </c>
      <c r="D237" s="195" t="e">
        <v>#N/A</v>
      </c>
      <c r="E237" s="195">
        <f>J237+D237</f>
        <v/>
      </c>
      <c r="F237" s="195" t="n">
        <v>0.82</v>
      </c>
      <c r="G237" s="195" t="e">
        <v>#N/A</v>
      </c>
      <c r="H237" s="195" t="n">
        <v>0.54</v>
      </c>
      <c r="I237" s="195" t="e">
        <v>#N/A</v>
      </c>
      <c r="J237" s="195">
        <f>D237*0.58</f>
        <v/>
      </c>
    </row>
    <row r="238" ht="12.75" customHeight="1" s="324">
      <c r="A238" s="195" t="inlineStr">
        <is>
          <t>Saint Barthélemy</t>
        </is>
      </c>
      <c r="B238" s="195" t="inlineStr">
        <is>
          <t>BLM</t>
        </is>
      </c>
      <c r="C238" s="195" t="e">
        <v>#N/A</v>
      </c>
      <c r="D238" s="195" t="e">
        <v>#N/A</v>
      </c>
      <c r="E238" s="195">
        <f>J238+D238</f>
        <v/>
      </c>
      <c r="F238" s="195" t="n">
        <v>0.82</v>
      </c>
      <c r="G238" s="195" t="e">
        <v>#N/A</v>
      </c>
      <c r="H238" s="195" t="n">
        <v>0.54</v>
      </c>
      <c r="I238" s="195" t="e">
        <v>#N/A</v>
      </c>
      <c r="J238" s="195">
        <f>D238*0.58</f>
        <v/>
      </c>
    </row>
    <row r="239" ht="12.75" customHeight="1" s="324">
      <c r="A239" s="195" t="inlineStr">
        <is>
          <t>Cocos (Keeling) Islands</t>
        </is>
      </c>
      <c r="B239" s="195" t="inlineStr">
        <is>
          <t>CCK</t>
        </is>
      </c>
      <c r="C239" s="195" t="e">
        <v>#N/A</v>
      </c>
      <c r="D239" s="195" t="e">
        <v>#N/A</v>
      </c>
      <c r="E239" s="195">
        <f>J239+D239</f>
        <v/>
      </c>
      <c r="F239" s="195" t="n">
        <v>0.82</v>
      </c>
      <c r="G239" s="195" t="e">
        <v>#N/A</v>
      </c>
      <c r="H239" s="195" t="n">
        <v>0.54</v>
      </c>
      <c r="I239" s="195" t="e">
        <v>#N/A</v>
      </c>
      <c r="J239" s="195">
        <f>D239*0.58</f>
        <v/>
      </c>
    </row>
    <row r="240" ht="12.75" customHeight="1" s="324">
      <c r="A240" s="195" t="inlineStr">
        <is>
          <t>Christmas Island</t>
        </is>
      </c>
      <c r="B240" s="195" t="inlineStr">
        <is>
          <t>CXR</t>
        </is>
      </c>
      <c r="C240" s="195" t="e">
        <v>#N/A</v>
      </c>
      <c r="D240" s="195" t="e">
        <v>#N/A</v>
      </c>
      <c r="E240" s="195">
        <f>J240+D240</f>
        <v/>
      </c>
      <c r="F240" s="195" t="n">
        <v>0.82</v>
      </c>
      <c r="G240" s="195" t="e">
        <v>#N/A</v>
      </c>
      <c r="H240" s="195" t="n">
        <v>0.54</v>
      </c>
      <c r="I240" s="195" t="e">
        <v>#N/A</v>
      </c>
      <c r="J240" s="195">
        <f>D240*0.58</f>
        <v/>
      </c>
    </row>
    <row r="241" ht="12.75" customHeight="1" s="324">
      <c r="A241" s="195" t="n"/>
      <c r="B241" s="195" t="n"/>
      <c r="C241" s="195" t="n"/>
      <c r="D241" s="195" t="n"/>
      <c r="E241" s="195" t="n"/>
      <c r="F241" s="195" t="n"/>
      <c r="G241" s="195" t="n"/>
      <c r="H241" s="195" t="n"/>
      <c r="I241" s="195" t="n"/>
    </row>
    <row r="242" ht="12.75" customHeight="1" s="324">
      <c r="A242" s="195" t="n"/>
      <c r="B242" s="195" t="n"/>
      <c r="C242" s="195" t="n"/>
      <c r="D242" s="195" t="n"/>
      <c r="E242" s="195" t="n"/>
      <c r="F242" s="195" t="n"/>
      <c r="G242" s="195" t="n"/>
      <c r="H242" s="195" t="n"/>
      <c r="I242" s="195" t="n"/>
    </row>
    <row r="243" ht="12.75" customHeight="1" s="324">
      <c r="A243" s="195" t="n"/>
      <c r="B243" s="195" t="n"/>
      <c r="C243" s="195" t="n"/>
      <c r="D243" s="195" t="n"/>
      <c r="E243" s="195" t="n"/>
      <c r="F243" s="195" t="n"/>
      <c r="G243" s="195" t="n"/>
      <c r="H243" s="195" t="n"/>
      <c r="I243" s="195" t="n"/>
    </row>
    <row r="244" ht="12.75" customHeight="1" s="324">
      <c r="A244" s="195" t="n"/>
      <c r="B244" s="195" t="n"/>
      <c r="C244" s="195" t="n"/>
      <c r="D244" s="195" t="n"/>
      <c r="E244" s="195" t="n"/>
      <c r="F244" s="195" t="n"/>
      <c r="G244" s="195" t="n"/>
      <c r="H244" s="195" t="n"/>
      <c r="I244" s="195" t="n"/>
    </row>
    <row r="245" ht="12.75" customHeight="1" s="324">
      <c r="A245" s="195" t="n"/>
      <c r="B245" s="195" t="n"/>
      <c r="C245" s="195" t="n"/>
      <c r="D245" s="195" t="n"/>
      <c r="E245" s="195" t="n"/>
      <c r="F245" s="195" t="n"/>
      <c r="G245" s="195" t="n"/>
      <c r="H245" s="195" t="n"/>
      <c r="I245" s="195" t="n"/>
    </row>
    <row r="246" ht="12.75" customHeight="1" s="324">
      <c r="A246" s="195" t="n"/>
      <c r="B246" s="195" t="n"/>
      <c r="C246" s="195" t="n"/>
      <c r="D246" s="195" t="n"/>
      <c r="E246" s="195" t="n"/>
      <c r="F246" s="195" t="n"/>
      <c r="G246" s="195" t="n"/>
      <c r="H246" s="195" t="n"/>
      <c r="I246" s="195" t="n"/>
    </row>
    <row r="247" ht="12.75" customHeight="1" s="324">
      <c r="A247" s="195" t="n"/>
      <c r="B247" s="195" t="n"/>
      <c r="C247" s="195" t="n"/>
      <c r="D247" s="195" t="n"/>
      <c r="E247" s="195" t="n"/>
      <c r="F247" s="195" t="n"/>
      <c r="G247" s="195" t="n"/>
      <c r="H247" s="195" t="n"/>
      <c r="I247" s="195" t="n"/>
    </row>
    <row r="248" ht="12.75" customHeight="1" s="324">
      <c r="A248" s="195" t="n"/>
      <c r="B248" s="195" t="n"/>
      <c r="C248" s="195" t="n"/>
      <c r="D248" s="195" t="n"/>
      <c r="E248" s="195" t="n"/>
      <c r="F248" s="195" t="n"/>
      <c r="G248" s="195" t="n"/>
      <c r="H248" s="195" t="n"/>
      <c r="I248" s="195" t="n"/>
    </row>
    <row r="249" ht="12.75" customHeight="1" s="324">
      <c r="A249" s="195" t="n"/>
      <c r="B249" s="195" t="n"/>
      <c r="C249" s="195" t="n"/>
      <c r="D249" s="195" t="n"/>
      <c r="E249" s="195" t="n"/>
      <c r="F249" s="195" t="n"/>
      <c r="G249" s="195" t="n"/>
      <c r="H249" s="195" t="n"/>
      <c r="I249" s="195" t="n"/>
    </row>
    <row r="250" ht="12.75" customHeight="1" s="324">
      <c r="A250" s="195" t="n"/>
      <c r="B250" s="195" t="n"/>
      <c r="C250" s="195" t="n"/>
      <c r="D250" s="195" t="n"/>
      <c r="E250" s="195" t="n"/>
      <c r="F250" s="195" t="n"/>
      <c r="G250" s="195" t="n"/>
      <c r="H250" s="195" t="n"/>
      <c r="I250" s="195" t="n"/>
    </row>
    <row r="251" ht="12.75" customHeight="1" s="324">
      <c r="A251" s="195" t="n"/>
      <c r="B251" s="195" t="n"/>
      <c r="C251" s="195" t="n"/>
      <c r="D251" s="195" t="n"/>
      <c r="E251" s="195" t="n"/>
      <c r="F251" s="195" t="n"/>
      <c r="G251" s="195" t="n"/>
      <c r="H251" s="195" t="n"/>
      <c r="I251" s="195" t="n"/>
    </row>
    <row r="252" ht="12.75" customHeight="1" s="324">
      <c r="A252" s="195" t="n"/>
      <c r="B252" s="195" t="n"/>
      <c r="C252" s="195" t="n"/>
      <c r="D252" s="195" t="n"/>
      <c r="E252" s="195" t="n"/>
      <c r="F252" s="195" t="n"/>
      <c r="G252" s="195" t="n"/>
      <c r="H252" s="195" t="n"/>
      <c r="I252" s="195" t="n"/>
    </row>
    <row r="253" ht="12.75" customHeight="1" s="324">
      <c r="A253" s="195" t="n"/>
      <c r="B253" s="195" t="n"/>
      <c r="C253" s="195" t="n"/>
      <c r="D253" s="195" t="n"/>
      <c r="E253" s="195" t="n"/>
      <c r="F253" s="195" t="n"/>
      <c r="G253" s="195" t="n"/>
      <c r="H253" s="195" t="n"/>
      <c r="I253" s="195" t="n"/>
    </row>
    <row r="254" ht="12.75" customHeight="1" s="324">
      <c r="A254" s="195" t="n"/>
      <c r="B254" s="195" t="n"/>
      <c r="C254" s="195" t="n"/>
      <c r="D254" s="195" t="n"/>
      <c r="E254" s="195" t="n"/>
      <c r="F254" s="195" t="n"/>
      <c r="G254" s="195" t="n"/>
      <c r="H254" s="195" t="n"/>
      <c r="I254" s="195" t="n"/>
    </row>
    <row r="255" ht="12.75" customHeight="1" s="324">
      <c r="A255" s="195" t="n"/>
      <c r="B255" s="195" t="n"/>
      <c r="C255" s="195" t="n"/>
      <c r="D255" s="195" t="n"/>
      <c r="E255" s="195" t="n"/>
      <c r="F255" s="195" t="n"/>
      <c r="G255" s="195" t="n"/>
      <c r="H255" s="195" t="n"/>
      <c r="I255" s="195" t="n"/>
    </row>
    <row r="256" ht="12.75" customHeight="1" s="324">
      <c r="A256" s="195" t="n"/>
      <c r="B256" s="195" t="n"/>
      <c r="C256" s="195" t="n"/>
      <c r="D256" s="195" t="n"/>
      <c r="E256" s="195" t="n"/>
      <c r="F256" s="195" t="n"/>
      <c r="G256" s="195" t="n"/>
      <c r="H256" s="195" t="n"/>
      <c r="I256" s="195" t="n"/>
    </row>
    <row r="257" ht="12.75" customHeight="1" s="324">
      <c r="A257" s="195" t="n"/>
      <c r="B257" s="195" t="n"/>
      <c r="C257" s="195" t="n"/>
      <c r="D257" s="195" t="n"/>
      <c r="E257" s="195" t="n"/>
      <c r="F257" s="195" t="n"/>
      <c r="G257" s="195" t="n"/>
      <c r="H257" s="195" t="n"/>
      <c r="I257" s="195" t="n"/>
    </row>
    <row r="258" ht="12.75" customHeight="1" s="324">
      <c r="A258" s="195" t="n"/>
      <c r="B258" s="195" t="n"/>
      <c r="C258" s="195" t="n"/>
      <c r="D258" s="195" t="n"/>
      <c r="E258" s="195" t="n"/>
      <c r="F258" s="195" t="n"/>
      <c r="G258" s="195" t="n"/>
      <c r="H258" s="195" t="n"/>
      <c r="I258" s="195" t="n"/>
    </row>
    <row r="259" ht="12.75" customHeight="1" s="324">
      <c r="A259" s="195" t="n"/>
      <c r="B259" s="195" t="n"/>
      <c r="C259" s="195" t="n"/>
      <c r="D259" s="195" t="n"/>
      <c r="E259" s="195" t="n"/>
      <c r="F259" s="195" t="n"/>
      <c r="G259" s="195" t="n"/>
      <c r="H259" s="195" t="n"/>
      <c r="I259" s="195" t="n"/>
    </row>
    <row r="260" ht="12.75" customHeight="1" s="324">
      <c r="A260" s="195" t="n"/>
      <c r="B260" s="195" t="n"/>
      <c r="C260" s="195" t="n"/>
      <c r="D260" s="195" t="n"/>
      <c r="E260" s="195" t="n"/>
      <c r="F260" s="195" t="n"/>
      <c r="G260" s="195" t="n"/>
      <c r="H260" s="195" t="n"/>
      <c r="I260" s="195" t="n"/>
    </row>
    <row r="261" ht="12.75" customHeight="1" s="324">
      <c r="A261" s="195" t="n"/>
      <c r="B261" s="195" t="n"/>
      <c r="C261" s="195" t="n"/>
      <c r="D261" s="195" t="n"/>
      <c r="E261" s="195" t="n"/>
      <c r="F261" s="195" t="n"/>
      <c r="G261" s="195" t="n"/>
      <c r="H261" s="195" t="n"/>
      <c r="I261" s="195" t="n"/>
    </row>
    <row r="262" ht="12.75" customHeight="1" s="324">
      <c r="A262" s="195" t="n"/>
      <c r="B262" s="195" t="n"/>
      <c r="C262" s="195" t="n"/>
      <c r="D262" s="195" t="n"/>
      <c r="E262" s="195" t="n"/>
      <c r="F262" s="195" t="n"/>
      <c r="G262" s="195" t="n"/>
      <c r="H262" s="195" t="n"/>
      <c r="I262" s="195" t="n"/>
    </row>
    <row r="263" ht="12.75" customHeight="1" s="324">
      <c r="A263" s="195" t="n"/>
      <c r="B263" s="195" t="n"/>
      <c r="C263" s="195" t="n"/>
      <c r="D263" s="195" t="n"/>
      <c r="E263" s="195" t="n"/>
      <c r="F263" s="195" t="n"/>
      <c r="G263" s="195" t="n"/>
      <c r="H263" s="195" t="n"/>
      <c r="I263" s="195" t="n"/>
    </row>
    <row r="264" ht="12.75" customHeight="1" s="324">
      <c r="A264" s="195" t="n"/>
      <c r="B264" s="195" t="n"/>
      <c r="C264" s="195" t="n"/>
      <c r="D264" s="195" t="n"/>
      <c r="E264" s="195" t="n"/>
      <c r="F264" s="195" t="n"/>
      <c r="G264" s="195" t="n"/>
      <c r="H264" s="195" t="n"/>
      <c r="I264" s="195" t="n"/>
    </row>
    <row r="265" ht="12.75" customHeight="1" s="324">
      <c r="A265" s="195" t="n"/>
      <c r="B265" s="195" t="n"/>
      <c r="C265" s="195" t="n"/>
      <c r="D265" s="195" t="n"/>
      <c r="E265" s="195" t="n"/>
      <c r="F265" s="195" t="n"/>
      <c r="G265" s="195" t="n"/>
      <c r="H265" s="195" t="n"/>
      <c r="I265" s="195" t="n"/>
    </row>
    <row r="266" ht="12.75" customHeight="1" s="324">
      <c r="A266" s="195" t="n"/>
      <c r="B266" s="195" t="n"/>
      <c r="C266" s="195" t="n"/>
      <c r="D266" s="195" t="n"/>
      <c r="E266" s="195" t="n"/>
      <c r="F266" s="195" t="n"/>
      <c r="G266" s="195" t="n"/>
      <c r="H266" s="195" t="n"/>
      <c r="I266" s="195" t="n"/>
    </row>
    <row r="267" ht="12.75" customHeight="1" s="324">
      <c r="A267" s="195" t="n"/>
      <c r="B267" s="195" t="n"/>
      <c r="C267" s="195" t="n"/>
      <c r="D267" s="195" t="n"/>
      <c r="E267" s="195" t="n"/>
      <c r="F267" s="195" t="n"/>
      <c r="G267" s="195" t="n"/>
      <c r="H267" s="195" t="n"/>
      <c r="I267" s="195" t="n"/>
    </row>
    <row r="268" ht="12.75" customHeight="1" s="324">
      <c r="A268" s="195" t="n"/>
      <c r="B268" s="195" t="n"/>
      <c r="C268" s="195" t="n"/>
      <c r="D268" s="195" t="n"/>
      <c r="E268" s="195" t="n"/>
      <c r="F268" s="195" t="n"/>
      <c r="G268" s="195" t="n"/>
      <c r="H268" s="195" t="n"/>
      <c r="I268" s="195" t="n"/>
    </row>
    <row r="269" ht="12.75" customHeight="1" s="324">
      <c r="A269" s="195" t="n"/>
      <c r="B269" s="195" t="n"/>
      <c r="C269" s="195" t="n"/>
      <c r="D269" s="195" t="n"/>
      <c r="E269" s="195" t="n"/>
      <c r="F269" s="195" t="n"/>
      <c r="G269" s="195" t="n"/>
      <c r="H269" s="195" t="n"/>
      <c r="I269" s="195" t="n"/>
    </row>
    <row r="270" ht="12.75" customHeight="1" s="324">
      <c r="A270" s="195" t="n"/>
      <c r="B270" s="195" t="n"/>
      <c r="C270" s="195" t="n"/>
      <c r="D270" s="195" t="n"/>
      <c r="E270" s="195" t="n"/>
      <c r="F270" s="195" t="n"/>
      <c r="G270" s="195" t="n"/>
      <c r="H270" s="195" t="n"/>
      <c r="I270" s="195" t="n"/>
    </row>
    <row r="271" ht="12.75" customHeight="1" s="324">
      <c r="A271" s="195" t="n"/>
      <c r="B271" s="195" t="n"/>
      <c r="C271" s="195" t="n"/>
      <c r="D271" s="195" t="n"/>
      <c r="E271" s="195" t="n"/>
      <c r="F271" s="195" t="n"/>
      <c r="G271" s="195" t="n"/>
      <c r="H271" s="195" t="n"/>
      <c r="I271" s="195" t="n"/>
    </row>
    <row r="272" ht="12.75" customHeight="1" s="324">
      <c r="A272" s="195" t="n"/>
      <c r="B272" s="195" t="n"/>
      <c r="C272" s="195" t="n"/>
      <c r="D272" s="195" t="n"/>
      <c r="E272" s="195" t="n"/>
      <c r="F272" s="195" t="n"/>
      <c r="G272" s="195" t="n"/>
      <c r="H272" s="195" t="n"/>
      <c r="I272" s="195" t="n"/>
    </row>
    <row r="273" ht="12.75" customHeight="1" s="324">
      <c r="A273" s="195" t="n"/>
      <c r="B273" s="195" t="n"/>
      <c r="C273" s="195" t="n"/>
      <c r="D273" s="195" t="n"/>
      <c r="E273" s="195" t="n"/>
      <c r="F273" s="195" t="n"/>
      <c r="G273" s="195" t="n"/>
      <c r="H273" s="195" t="n"/>
      <c r="I273" s="195" t="n"/>
    </row>
    <row r="274" ht="12.75" customHeight="1" s="324">
      <c r="A274" s="195" t="n"/>
      <c r="B274" s="195" t="n"/>
      <c r="C274" s="195" t="n"/>
      <c r="D274" s="195" t="n"/>
      <c r="E274" s="195" t="n"/>
      <c r="F274" s="195" t="n"/>
      <c r="G274" s="195" t="n"/>
      <c r="H274" s="195" t="n"/>
      <c r="I274" s="195" t="n"/>
    </row>
    <row r="275" ht="12.75" customHeight="1" s="324">
      <c r="A275" s="195" t="n"/>
      <c r="B275" s="195" t="n"/>
      <c r="C275" s="195" t="n"/>
      <c r="D275" s="195" t="n"/>
      <c r="E275" s="195" t="n"/>
      <c r="F275" s="195" t="n"/>
      <c r="G275" s="195" t="n"/>
      <c r="H275" s="195" t="n"/>
      <c r="I275" s="195" t="n"/>
    </row>
    <row r="276" ht="12.75" customHeight="1" s="324">
      <c r="A276" s="195" t="n"/>
      <c r="B276" s="195" t="n"/>
      <c r="C276" s="195" t="n"/>
      <c r="D276" s="195" t="n"/>
      <c r="E276" s="195" t="n"/>
      <c r="F276" s="195" t="n"/>
      <c r="G276" s="195" t="n"/>
      <c r="H276" s="195" t="n"/>
      <c r="I276" s="195" t="n"/>
    </row>
    <row r="277" ht="12.75" customHeight="1" s="324">
      <c r="A277" s="195" t="n"/>
      <c r="B277" s="195" t="n"/>
      <c r="C277" s="195" t="n"/>
      <c r="D277" s="195" t="n"/>
      <c r="E277" s="195" t="n"/>
      <c r="F277" s="195" t="n"/>
      <c r="G277" s="195" t="n"/>
      <c r="H277" s="195" t="n"/>
      <c r="I277" s="195" t="n"/>
    </row>
    <row r="278" ht="12.75" customHeight="1" s="324">
      <c r="A278" s="195" t="n"/>
      <c r="B278" s="195" t="n"/>
      <c r="C278" s="195" t="n"/>
      <c r="D278" s="195" t="n"/>
      <c r="E278" s="195" t="n"/>
      <c r="F278" s="195" t="n"/>
      <c r="G278" s="195" t="n"/>
      <c r="H278" s="195" t="n"/>
      <c r="I278" s="195" t="n"/>
    </row>
    <row r="279" ht="12.75" customHeight="1" s="324">
      <c r="A279" s="195" t="n"/>
      <c r="B279" s="195" t="n"/>
      <c r="C279" s="195" t="n"/>
      <c r="D279" s="195" t="n"/>
      <c r="E279" s="195" t="n"/>
      <c r="F279" s="195" t="n"/>
      <c r="G279" s="195" t="n"/>
      <c r="H279" s="195" t="n"/>
      <c r="I279" s="195" t="n"/>
    </row>
    <row r="280" ht="12.75" customHeight="1" s="324">
      <c r="A280" s="195" t="n"/>
      <c r="B280" s="195" t="n"/>
      <c r="C280" s="195" t="n"/>
      <c r="D280" s="195" t="n"/>
      <c r="E280" s="195" t="n"/>
      <c r="F280" s="195" t="n"/>
      <c r="G280" s="195" t="n"/>
      <c r="H280" s="195" t="n"/>
      <c r="I280" s="195" t="n"/>
    </row>
    <row r="281" ht="12.75" customHeight="1" s="324">
      <c r="A281" s="195" t="n"/>
      <c r="B281" s="195" t="n"/>
      <c r="C281" s="195" t="n"/>
      <c r="D281" s="195" t="n"/>
      <c r="E281" s="195" t="n"/>
      <c r="F281" s="195" t="n"/>
      <c r="G281" s="195" t="n"/>
      <c r="H281" s="195" t="n"/>
      <c r="I281" s="195" t="n"/>
    </row>
    <row r="282" ht="12.75" customHeight="1" s="324">
      <c r="A282" s="195" t="n"/>
      <c r="B282" s="195" t="n"/>
      <c r="C282" s="195" t="n"/>
      <c r="D282" s="195" t="n"/>
      <c r="E282" s="195" t="n"/>
      <c r="F282" s="195" t="n"/>
      <c r="G282" s="195" t="n"/>
      <c r="H282" s="195" t="n"/>
      <c r="I282" s="195" t="n"/>
    </row>
    <row r="283" ht="12.75" customHeight="1" s="324">
      <c r="A283" s="195" t="n"/>
      <c r="B283" s="195" t="n"/>
      <c r="C283" s="195" t="n"/>
      <c r="D283" s="195" t="n"/>
      <c r="E283" s="195" t="n"/>
      <c r="F283" s="195" t="n"/>
      <c r="G283" s="195" t="n"/>
      <c r="H283" s="195" t="n"/>
      <c r="I283" s="195" t="n"/>
    </row>
    <row r="284" ht="12.75" customHeight="1" s="324">
      <c r="A284" s="195" t="n"/>
      <c r="B284" s="195" t="n"/>
      <c r="C284" s="195" t="n"/>
      <c r="D284" s="195" t="n"/>
      <c r="E284" s="195" t="n"/>
      <c r="F284" s="195" t="n"/>
      <c r="G284" s="195" t="n"/>
      <c r="H284" s="195" t="n"/>
      <c r="I284" s="195" t="n"/>
    </row>
    <row r="285" ht="12.75" customHeight="1" s="324">
      <c r="A285" s="195" t="n"/>
      <c r="B285" s="195" t="n"/>
      <c r="C285" s="195" t="n"/>
      <c r="D285" s="195" t="n"/>
      <c r="E285" s="195" t="n"/>
      <c r="F285" s="195" t="n"/>
      <c r="G285" s="195" t="n"/>
      <c r="H285" s="195" t="n"/>
      <c r="I285" s="195" t="n"/>
    </row>
    <row r="286" ht="12.75" customHeight="1" s="324">
      <c r="A286" s="195" t="n"/>
      <c r="B286" s="195" t="n"/>
      <c r="C286" s="195" t="n"/>
      <c r="D286" s="195" t="n"/>
      <c r="E286" s="195" t="n"/>
      <c r="F286" s="195" t="n"/>
      <c r="G286" s="195" t="n"/>
      <c r="H286" s="195" t="n"/>
      <c r="I286" s="195" t="n"/>
    </row>
    <row r="287" ht="12.75" customHeight="1" s="324">
      <c r="A287" s="195" t="n"/>
      <c r="B287" s="195" t="n"/>
      <c r="C287" s="195" t="n"/>
      <c r="D287" s="195" t="n"/>
      <c r="E287" s="195" t="n"/>
      <c r="F287" s="195" t="n"/>
      <c r="G287" s="195" t="n"/>
      <c r="H287" s="195" t="n"/>
      <c r="I287" s="195" t="n"/>
    </row>
    <row r="288" ht="12.75" customHeight="1" s="324">
      <c r="A288" s="195" t="n"/>
      <c r="B288" s="195" t="n"/>
      <c r="C288" s="195" t="n"/>
      <c r="D288" s="195" t="n"/>
      <c r="E288" s="195" t="n"/>
      <c r="F288" s="195" t="n"/>
      <c r="G288" s="195" t="n"/>
      <c r="H288" s="195" t="n"/>
      <c r="I288" s="195" t="n"/>
    </row>
    <row r="289" ht="12.75" customHeight="1" s="324">
      <c r="A289" s="195" t="n"/>
      <c r="B289" s="195" t="n"/>
      <c r="C289" s="195" t="n"/>
      <c r="D289" s="195" t="n"/>
      <c r="E289" s="195" t="n"/>
      <c r="F289" s="195" t="n"/>
      <c r="G289" s="195" t="n"/>
      <c r="H289" s="195" t="n"/>
      <c r="I289" s="195" t="n"/>
    </row>
    <row r="290" ht="12.75" customHeight="1" s="324">
      <c r="A290" s="195" t="n"/>
      <c r="B290" s="195" t="n"/>
      <c r="C290" s="195" t="n"/>
      <c r="D290" s="195" t="n"/>
      <c r="E290" s="195" t="n"/>
      <c r="F290" s="195" t="n"/>
      <c r="G290" s="195" t="n"/>
      <c r="H290" s="195" t="n"/>
      <c r="I290" s="195" t="n"/>
    </row>
    <row r="291" ht="12.75" customHeight="1" s="324">
      <c r="A291" s="195" t="n"/>
      <c r="B291" s="195" t="n"/>
      <c r="C291" s="195" t="n"/>
      <c r="D291" s="195" t="n"/>
      <c r="E291" s="195" t="n"/>
      <c r="F291" s="195" t="n"/>
      <c r="G291" s="195" t="n"/>
      <c r="H291" s="195" t="n"/>
      <c r="I291" s="195" t="n"/>
    </row>
    <row r="292" ht="12.75" customHeight="1" s="324">
      <c r="A292" s="195" t="n"/>
      <c r="B292" s="195" t="n"/>
      <c r="C292" s="195" t="n"/>
      <c r="D292" s="195" t="n"/>
      <c r="E292" s="195" t="n"/>
      <c r="F292" s="195" t="n"/>
      <c r="G292" s="195" t="n"/>
      <c r="H292" s="195" t="n"/>
      <c r="I292" s="195" t="n"/>
    </row>
    <row r="293" ht="12.75" customHeight="1" s="324">
      <c r="A293" s="195" t="n"/>
      <c r="B293" s="195" t="n"/>
      <c r="C293" s="195" t="n"/>
      <c r="D293" s="195" t="n"/>
      <c r="E293" s="195" t="n"/>
      <c r="F293" s="195" t="n"/>
      <c r="G293" s="195" t="n"/>
      <c r="H293" s="195" t="n"/>
      <c r="I293" s="195" t="n"/>
    </row>
    <row r="294" ht="12.75" customHeight="1" s="324">
      <c r="A294" s="195" t="n"/>
      <c r="B294" s="195" t="n"/>
      <c r="C294" s="195" t="n"/>
      <c r="D294" s="195" t="n"/>
      <c r="E294" s="195" t="n"/>
      <c r="F294" s="195" t="n"/>
      <c r="G294" s="195" t="n"/>
      <c r="H294" s="195" t="n"/>
      <c r="I294" s="195" t="n"/>
    </row>
    <row r="295" ht="12.75" customHeight="1" s="324">
      <c r="A295" s="195" t="n"/>
      <c r="B295" s="195" t="n"/>
      <c r="C295" s="195" t="n"/>
      <c r="D295" s="195" t="n"/>
      <c r="E295" s="195" t="n"/>
      <c r="F295" s="195" t="n"/>
      <c r="G295" s="195" t="n"/>
      <c r="H295" s="195" t="n"/>
      <c r="I295" s="195" t="n"/>
    </row>
    <row r="296" ht="12.75" customHeight="1" s="324">
      <c r="A296" s="195" t="n"/>
      <c r="B296" s="195" t="n"/>
      <c r="C296" s="195" t="n"/>
      <c r="D296" s="195" t="n"/>
      <c r="E296" s="195" t="n"/>
      <c r="F296" s="195" t="n"/>
      <c r="G296" s="195" t="n"/>
      <c r="H296" s="195" t="n"/>
      <c r="I296" s="195" t="n"/>
    </row>
    <row r="297" ht="12.75" customHeight="1" s="324">
      <c r="A297" s="195" t="n"/>
      <c r="B297" s="195" t="n"/>
      <c r="C297" s="195" t="n"/>
      <c r="D297" s="195" t="n"/>
      <c r="E297" s="195" t="n"/>
      <c r="F297" s="195" t="n"/>
      <c r="G297" s="195" t="n"/>
      <c r="H297" s="195" t="n"/>
      <c r="I297" s="195" t="n"/>
    </row>
    <row r="298" ht="12.75" customHeight="1" s="324">
      <c r="A298" s="195" t="n"/>
      <c r="B298" s="195" t="n"/>
      <c r="C298" s="195" t="n"/>
      <c r="D298" s="195" t="n"/>
      <c r="E298" s="195" t="n"/>
      <c r="F298" s="195" t="n"/>
      <c r="G298" s="195" t="n"/>
      <c r="H298" s="195" t="n"/>
      <c r="I298" s="195" t="n"/>
    </row>
    <row r="299" ht="12.75" customHeight="1" s="324">
      <c r="A299" s="195" t="n"/>
      <c r="B299" s="195" t="n"/>
      <c r="C299" s="195" t="n"/>
      <c r="D299" s="195" t="n"/>
      <c r="E299" s="195" t="n"/>
      <c r="F299" s="195" t="n"/>
      <c r="G299" s="195" t="n"/>
      <c r="H299" s="195" t="n"/>
      <c r="I299" s="195" t="n"/>
    </row>
    <row r="300" ht="12.75" customHeight="1" s="324">
      <c r="A300" s="195" t="n"/>
      <c r="B300" s="195" t="n"/>
      <c r="C300" s="195" t="n"/>
      <c r="D300" s="195" t="n"/>
      <c r="E300" s="195" t="n"/>
      <c r="F300" s="195" t="n"/>
      <c r="G300" s="195" t="n"/>
      <c r="H300" s="195" t="n"/>
      <c r="I300" s="195" t="n"/>
    </row>
    <row r="301" ht="12.75" customHeight="1" s="324">
      <c r="A301" s="195" t="n"/>
      <c r="B301" s="195" t="n"/>
      <c r="C301" s="195" t="n"/>
      <c r="D301" s="195" t="n"/>
      <c r="E301" s="195" t="n"/>
      <c r="F301" s="195" t="n"/>
      <c r="G301" s="195" t="n"/>
      <c r="H301" s="195" t="n"/>
      <c r="I301" s="195" t="n"/>
    </row>
    <row r="302" ht="12.75" customHeight="1" s="324">
      <c r="A302" s="195" t="n"/>
      <c r="B302" s="195" t="n"/>
      <c r="C302" s="195" t="n"/>
      <c r="D302" s="195" t="n"/>
      <c r="E302" s="195" t="n"/>
      <c r="F302" s="195" t="n"/>
      <c r="G302" s="195" t="n"/>
      <c r="H302" s="195" t="n"/>
      <c r="I302" s="195" t="n"/>
    </row>
    <row r="303" ht="12.75" customHeight="1" s="324">
      <c r="A303" s="195" t="n"/>
      <c r="B303" s="195" t="n"/>
      <c r="C303" s="195" t="n"/>
      <c r="D303" s="195" t="n"/>
      <c r="E303" s="195" t="n"/>
      <c r="F303" s="195" t="n"/>
      <c r="G303" s="195" t="n"/>
      <c r="H303" s="195" t="n"/>
      <c r="I303" s="195" t="n"/>
    </row>
    <row r="304" ht="12.75" customHeight="1" s="324">
      <c r="A304" s="195" t="n"/>
      <c r="B304" s="195" t="n"/>
      <c r="C304" s="195" t="n"/>
      <c r="D304" s="195" t="n"/>
      <c r="E304" s="195" t="n"/>
      <c r="F304" s="195" t="n"/>
      <c r="G304" s="195" t="n"/>
      <c r="H304" s="195" t="n"/>
      <c r="I304" s="195" t="n"/>
    </row>
    <row r="305" ht="12.75" customHeight="1" s="324">
      <c r="A305" s="195" t="n"/>
      <c r="B305" s="195" t="n"/>
      <c r="C305" s="195" t="n"/>
      <c r="D305" s="195" t="n"/>
      <c r="E305" s="195" t="n"/>
      <c r="F305" s="195" t="n"/>
      <c r="G305" s="195" t="n"/>
      <c r="H305" s="195" t="n"/>
      <c r="I305" s="195" t="n"/>
    </row>
    <row r="306" ht="12.75" customHeight="1" s="324">
      <c r="A306" s="195" t="n"/>
      <c r="B306" s="195" t="n"/>
      <c r="C306" s="195" t="n"/>
      <c r="D306" s="195" t="n"/>
      <c r="E306" s="195" t="n"/>
      <c r="F306" s="195" t="n"/>
      <c r="G306" s="195" t="n"/>
      <c r="H306" s="195" t="n"/>
      <c r="I306" s="195" t="n"/>
    </row>
    <row r="307" ht="12.75" customHeight="1" s="324">
      <c r="A307" s="195" t="n"/>
      <c r="B307" s="195" t="n"/>
      <c r="C307" s="195" t="n"/>
      <c r="D307" s="195" t="n"/>
      <c r="E307" s="195" t="n"/>
      <c r="F307" s="195" t="n"/>
      <c r="G307" s="195" t="n"/>
      <c r="H307" s="195" t="n"/>
      <c r="I307" s="195" t="n"/>
    </row>
    <row r="308" ht="12.75" customHeight="1" s="324">
      <c r="A308" s="195" t="n"/>
      <c r="B308" s="195" t="n"/>
      <c r="C308" s="195" t="n"/>
      <c r="D308" s="195" t="n"/>
      <c r="E308" s="195" t="n"/>
      <c r="F308" s="195" t="n"/>
      <c r="G308" s="195" t="n"/>
      <c r="H308" s="195" t="n"/>
      <c r="I308" s="195" t="n"/>
    </row>
    <row r="309" ht="12.75" customHeight="1" s="324">
      <c r="A309" s="195" t="n"/>
      <c r="B309" s="195" t="n"/>
      <c r="C309" s="195" t="n"/>
      <c r="D309" s="195" t="n"/>
      <c r="E309" s="195" t="n"/>
      <c r="F309" s="195" t="n"/>
      <c r="G309" s="195" t="n"/>
      <c r="H309" s="195" t="n"/>
      <c r="I309" s="195" t="n"/>
    </row>
    <row r="310" ht="12.75" customHeight="1" s="324">
      <c r="A310" s="195" t="n"/>
      <c r="B310" s="195" t="n"/>
      <c r="C310" s="195" t="n"/>
      <c r="D310" s="195" t="n"/>
      <c r="E310" s="195" t="n"/>
      <c r="F310" s="195" t="n"/>
      <c r="G310" s="195" t="n"/>
      <c r="H310" s="195" t="n"/>
      <c r="I310" s="195" t="n"/>
    </row>
    <row r="311" ht="12.75" customHeight="1" s="324">
      <c r="A311" s="195" t="n"/>
      <c r="B311" s="195" t="n"/>
      <c r="C311" s="195" t="n"/>
      <c r="D311" s="195" t="n"/>
      <c r="E311" s="195" t="n"/>
      <c r="F311" s="195" t="n"/>
      <c r="G311" s="195" t="n"/>
      <c r="H311" s="195" t="n"/>
      <c r="I311" s="195" t="n"/>
    </row>
    <row r="312" ht="12.75" customHeight="1" s="324">
      <c r="A312" s="195" t="n"/>
      <c r="B312" s="195" t="n"/>
      <c r="C312" s="195" t="n"/>
      <c r="D312" s="195" t="n"/>
      <c r="E312" s="195" t="n"/>
      <c r="F312" s="195" t="n"/>
      <c r="G312" s="195" t="n"/>
      <c r="H312" s="195" t="n"/>
      <c r="I312" s="195" t="n"/>
    </row>
    <row r="313" ht="12.75" customHeight="1" s="324">
      <c r="A313" s="195" t="n"/>
      <c r="B313" s="195" t="n"/>
      <c r="C313" s="195" t="n"/>
      <c r="D313" s="195" t="n"/>
      <c r="E313" s="195" t="n"/>
      <c r="F313" s="195" t="n"/>
      <c r="G313" s="195" t="n"/>
      <c r="H313" s="195" t="n"/>
      <c r="I313" s="195" t="n"/>
    </row>
    <row r="314" ht="12.75" customHeight="1" s="324">
      <c r="A314" s="195" t="n"/>
      <c r="B314" s="195" t="n"/>
      <c r="C314" s="195" t="n"/>
      <c r="D314" s="195" t="n"/>
      <c r="E314" s="195" t="n"/>
      <c r="F314" s="195" t="n"/>
      <c r="G314" s="195" t="n"/>
      <c r="H314" s="195" t="n"/>
      <c r="I314" s="195" t="n"/>
    </row>
    <row r="315" ht="12.75" customHeight="1" s="324">
      <c r="A315" s="195" t="n"/>
      <c r="B315" s="195" t="n"/>
      <c r="C315" s="195" t="n"/>
      <c r="D315" s="195" t="n"/>
      <c r="E315" s="195" t="n"/>
      <c r="F315" s="195" t="n"/>
      <c r="G315" s="195" t="n"/>
      <c r="H315" s="195" t="n"/>
      <c r="I315" s="195" t="n"/>
    </row>
    <row r="316" ht="12.75" customHeight="1" s="324">
      <c r="A316" s="195" t="n"/>
      <c r="B316" s="195" t="n"/>
      <c r="C316" s="195" t="n"/>
      <c r="D316" s="195" t="n"/>
      <c r="E316" s="195" t="n"/>
      <c r="F316" s="195" t="n"/>
      <c r="G316" s="195" t="n"/>
      <c r="H316" s="195" t="n"/>
      <c r="I316" s="195" t="n"/>
    </row>
    <row r="317" ht="12.75" customHeight="1" s="324">
      <c r="A317" s="195" t="n"/>
      <c r="B317" s="195" t="n"/>
      <c r="C317" s="195" t="n"/>
      <c r="D317" s="195" t="n"/>
      <c r="E317" s="195" t="n"/>
      <c r="F317" s="195" t="n"/>
      <c r="G317" s="195" t="n"/>
      <c r="H317" s="195" t="n"/>
      <c r="I317" s="195" t="n"/>
    </row>
    <row r="318" ht="12.75" customHeight="1" s="324">
      <c r="A318" s="195" t="n"/>
      <c r="B318" s="195" t="n"/>
      <c r="C318" s="195" t="n"/>
      <c r="D318" s="195" t="n"/>
      <c r="E318" s="195" t="n"/>
      <c r="F318" s="195" t="n"/>
      <c r="G318" s="195" t="n"/>
      <c r="H318" s="195" t="n"/>
      <c r="I318" s="195" t="n"/>
    </row>
    <row r="319" ht="12.75" customHeight="1" s="324">
      <c r="A319" s="195" t="n"/>
      <c r="B319" s="195" t="n"/>
      <c r="C319" s="195" t="n"/>
      <c r="D319" s="195" t="n"/>
      <c r="E319" s="195" t="n"/>
      <c r="F319" s="195" t="n"/>
      <c r="G319" s="195" t="n"/>
      <c r="H319" s="195" t="n"/>
      <c r="I319" s="195" t="n"/>
    </row>
    <row r="320" ht="12.75" customHeight="1" s="324">
      <c r="A320" s="195" t="n"/>
      <c r="B320" s="195" t="n"/>
      <c r="C320" s="195" t="n"/>
      <c r="D320" s="195" t="n"/>
      <c r="E320" s="195" t="n"/>
      <c r="F320" s="195" t="n"/>
      <c r="G320" s="195" t="n"/>
      <c r="H320" s="195" t="n"/>
      <c r="I320" s="195" t="n"/>
    </row>
    <row r="321" ht="12.75" customHeight="1" s="324">
      <c r="A321" s="195" t="n"/>
      <c r="B321" s="195" t="n"/>
      <c r="C321" s="195" t="n"/>
      <c r="D321" s="195" t="n"/>
      <c r="E321" s="195" t="n"/>
      <c r="F321" s="195" t="n"/>
      <c r="G321" s="195" t="n"/>
      <c r="H321" s="195" t="n"/>
      <c r="I321" s="195" t="n"/>
    </row>
    <row r="322" ht="12.75" customHeight="1" s="324">
      <c r="A322" s="195" t="n"/>
      <c r="B322" s="195" t="n"/>
      <c r="C322" s="195" t="n"/>
      <c r="D322" s="195" t="n"/>
      <c r="E322" s="195" t="n"/>
      <c r="F322" s="195" t="n"/>
      <c r="G322" s="195" t="n"/>
      <c r="H322" s="195" t="n"/>
      <c r="I322" s="195" t="n"/>
    </row>
    <row r="323" ht="12.75" customHeight="1" s="324">
      <c r="A323" s="195" t="n"/>
      <c r="B323" s="195" t="n"/>
      <c r="C323" s="195" t="n"/>
      <c r="D323" s="195" t="n"/>
      <c r="E323" s="195" t="n"/>
      <c r="F323" s="195" t="n"/>
      <c r="G323" s="195" t="n"/>
      <c r="H323" s="195" t="n"/>
      <c r="I323" s="195" t="n"/>
    </row>
    <row r="324" ht="12.75" customHeight="1" s="324">
      <c r="A324" s="195" t="n"/>
      <c r="B324" s="195" t="n"/>
      <c r="C324" s="195" t="n"/>
      <c r="D324" s="195" t="n"/>
      <c r="E324" s="195" t="n"/>
      <c r="F324" s="195" t="n"/>
      <c r="G324" s="195" t="n"/>
      <c r="H324" s="195" t="n"/>
      <c r="I324" s="195" t="n"/>
    </row>
    <row r="325" ht="12.75" customHeight="1" s="324">
      <c r="A325" s="195" t="n"/>
      <c r="B325" s="195" t="n"/>
      <c r="C325" s="195" t="n"/>
      <c r="D325" s="195" t="n"/>
      <c r="E325" s="195" t="n"/>
      <c r="F325" s="195" t="n"/>
      <c r="G325" s="195" t="n"/>
      <c r="H325" s="195" t="n"/>
      <c r="I325" s="195" t="n"/>
    </row>
    <row r="326" ht="12.75" customHeight="1" s="324">
      <c r="A326" s="195" t="n"/>
      <c r="B326" s="195" t="n"/>
      <c r="C326" s="195" t="n"/>
      <c r="D326" s="195" t="n"/>
      <c r="E326" s="195" t="n"/>
      <c r="F326" s="195" t="n"/>
      <c r="G326" s="195" t="n"/>
      <c r="H326" s="195" t="n"/>
      <c r="I326" s="195" t="n"/>
    </row>
    <row r="327" ht="12.75" customHeight="1" s="324">
      <c r="A327" s="195" t="n"/>
      <c r="B327" s="195" t="n"/>
      <c r="C327" s="195" t="n"/>
      <c r="D327" s="195" t="n"/>
      <c r="E327" s="195" t="n"/>
      <c r="F327" s="195" t="n"/>
      <c r="G327" s="195" t="n"/>
      <c r="H327" s="195" t="n"/>
      <c r="I327" s="195" t="n"/>
    </row>
    <row r="328" ht="12.75" customHeight="1" s="324">
      <c r="A328" s="195" t="n"/>
      <c r="B328" s="195" t="n"/>
      <c r="C328" s="195" t="n"/>
      <c r="D328" s="195" t="n"/>
      <c r="E328" s="195" t="n"/>
      <c r="F328" s="195" t="n"/>
      <c r="G328" s="195" t="n"/>
      <c r="H328" s="195" t="n"/>
      <c r="I328" s="195" t="n"/>
    </row>
    <row r="329" ht="12.75" customHeight="1" s="324">
      <c r="A329" s="195" t="n"/>
      <c r="B329" s="195" t="n"/>
      <c r="C329" s="195" t="n"/>
      <c r="D329" s="195" t="n"/>
      <c r="E329" s="195" t="n"/>
      <c r="F329" s="195" t="n"/>
      <c r="G329" s="195" t="n"/>
      <c r="H329" s="195" t="n"/>
      <c r="I329" s="195" t="n"/>
    </row>
    <row r="330" ht="12.75" customHeight="1" s="324">
      <c r="A330" s="195" t="n"/>
      <c r="B330" s="195" t="n"/>
      <c r="C330" s="195" t="n"/>
      <c r="D330" s="195" t="n"/>
      <c r="E330" s="195" t="n"/>
      <c r="F330" s="195" t="n"/>
      <c r="G330" s="195" t="n"/>
      <c r="H330" s="195" t="n"/>
      <c r="I330" s="195" t="n"/>
    </row>
    <row r="331" ht="12.75" customHeight="1" s="324">
      <c r="A331" s="195" t="n"/>
      <c r="B331" s="195" t="n"/>
      <c r="C331" s="195" t="n"/>
      <c r="D331" s="195" t="n"/>
      <c r="E331" s="195" t="n"/>
      <c r="F331" s="195" t="n"/>
      <c r="G331" s="195" t="n"/>
      <c r="H331" s="195" t="n"/>
      <c r="I331" s="195" t="n"/>
    </row>
    <row r="332" ht="12.75" customHeight="1" s="324">
      <c r="A332" s="195" t="n"/>
      <c r="B332" s="195" t="n"/>
      <c r="C332" s="195" t="n"/>
      <c r="D332" s="195" t="n"/>
      <c r="E332" s="195" t="n"/>
      <c r="F332" s="195" t="n"/>
      <c r="G332" s="195" t="n"/>
      <c r="H332" s="195" t="n"/>
      <c r="I332" s="195" t="n"/>
    </row>
    <row r="333" ht="12.75" customHeight="1" s="324">
      <c r="A333" s="195" t="n"/>
      <c r="B333" s="195" t="n"/>
      <c r="C333" s="195" t="n"/>
      <c r="D333" s="195" t="n"/>
      <c r="E333" s="195" t="n"/>
      <c r="F333" s="195" t="n"/>
      <c r="G333" s="195" t="n"/>
      <c r="H333" s="195" t="n"/>
      <c r="I333" s="195" t="n"/>
    </row>
    <row r="334" ht="12.75" customHeight="1" s="324">
      <c r="A334" s="195" t="n"/>
      <c r="B334" s="195" t="n"/>
      <c r="C334" s="195" t="n"/>
      <c r="D334" s="195" t="n"/>
      <c r="E334" s="195" t="n"/>
      <c r="F334" s="195" t="n"/>
      <c r="G334" s="195" t="n"/>
      <c r="H334" s="195" t="n"/>
      <c r="I334" s="195" t="n"/>
    </row>
    <row r="335" ht="12.75" customHeight="1" s="324">
      <c r="A335" s="195" t="n"/>
      <c r="B335" s="195" t="n"/>
      <c r="C335" s="195" t="n"/>
      <c r="D335" s="195" t="n"/>
      <c r="E335" s="195" t="n"/>
      <c r="F335" s="195" t="n"/>
      <c r="G335" s="195" t="n"/>
      <c r="H335" s="195" t="n"/>
      <c r="I335" s="195" t="n"/>
    </row>
    <row r="336" ht="12.75" customHeight="1" s="324">
      <c r="A336" s="195" t="n"/>
      <c r="B336" s="195" t="n"/>
      <c r="C336" s="195" t="n"/>
      <c r="D336" s="195" t="n"/>
      <c r="E336" s="195" t="n"/>
      <c r="F336" s="195" t="n"/>
      <c r="G336" s="195" t="n"/>
      <c r="H336" s="195" t="n"/>
      <c r="I336" s="195" t="n"/>
    </row>
    <row r="337" ht="12.75" customHeight="1" s="324">
      <c r="A337" s="195" t="n"/>
      <c r="B337" s="195" t="n"/>
      <c r="C337" s="195" t="n"/>
      <c r="D337" s="195" t="n"/>
      <c r="E337" s="195" t="n"/>
      <c r="F337" s="195" t="n"/>
      <c r="G337" s="195" t="n"/>
      <c r="H337" s="195" t="n"/>
      <c r="I337" s="195" t="n"/>
    </row>
    <row r="338" ht="12.75" customHeight="1" s="324">
      <c r="A338" s="195" t="n"/>
      <c r="B338" s="195" t="n"/>
      <c r="C338" s="195" t="n"/>
      <c r="D338" s="195" t="n"/>
      <c r="E338" s="195" t="n"/>
      <c r="F338" s="195" t="n"/>
      <c r="G338" s="195" t="n"/>
      <c r="H338" s="195" t="n"/>
      <c r="I338" s="195" t="n"/>
    </row>
    <row r="339" ht="12.75" customHeight="1" s="324">
      <c r="A339" s="195" t="n"/>
      <c r="B339" s="195" t="n"/>
      <c r="C339" s="195" t="n"/>
      <c r="D339" s="195" t="n"/>
      <c r="E339" s="195" t="n"/>
      <c r="F339" s="195" t="n"/>
      <c r="G339" s="195" t="n"/>
      <c r="H339" s="195" t="n"/>
      <c r="I339" s="195" t="n"/>
    </row>
    <row r="340" ht="12.75" customHeight="1" s="324">
      <c r="A340" s="195" t="n"/>
      <c r="B340" s="195" t="n"/>
      <c r="C340" s="195" t="n"/>
      <c r="D340" s="195" t="n"/>
      <c r="E340" s="195" t="n"/>
      <c r="F340" s="195" t="n"/>
      <c r="G340" s="195" t="n"/>
      <c r="H340" s="195" t="n"/>
      <c r="I340" s="195" t="n"/>
    </row>
    <row r="341" ht="12.75" customHeight="1" s="324">
      <c r="A341" s="195" t="n"/>
      <c r="B341" s="195" t="n"/>
      <c r="C341" s="195" t="n"/>
      <c r="D341" s="195" t="n"/>
      <c r="E341" s="195" t="n"/>
      <c r="F341" s="195" t="n"/>
      <c r="G341" s="195" t="n"/>
      <c r="H341" s="195" t="n"/>
      <c r="I341" s="195" t="n"/>
    </row>
    <row r="342" ht="12.75" customHeight="1" s="324">
      <c r="A342" s="195" t="n"/>
      <c r="B342" s="195" t="n"/>
      <c r="C342" s="195" t="n"/>
      <c r="D342" s="195" t="n"/>
      <c r="E342" s="195" t="n"/>
      <c r="F342" s="195" t="n"/>
      <c r="G342" s="195" t="n"/>
      <c r="H342" s="195" t="n"/>
      <c r="I342" s="195" t="n"/>
    </row>
    <row r="343" ht="12.75" customHeight="1" s="324">
      <c r="A343" s="195" t="n"/>
      <c r="B343" s="195" t="n"/>
      <c r="C343" s="195" t="n"/>
      <c r="D343" s="195" t="n"/>
      <c r="E343" s="195" t="n"/>
      <c r="F343" s="195" t="n"/>
      <c r="G343" s="195" t="n"/>
      <c r="H343" s="195" t="n"/>
      <c r="I343" s="195" t="n"/>
    </row>
    <row r="344" ht="12.75" customHeight="1" s="324">
      <c r="A344" s="195" t="n"/>
      <c r="B344" s="195" t="n"/>
      <c r="C344" s="195" t="n"/>
      <c r="D344" s="195" t="n"/>
      <c r="E344" s="195" t="n"/>
      <c r="F344" s="195" t="n"/>
      <c r="G344" s="195" t="n"/>
      <c r="H344" s="195" t="n"/>
      <c r="I344" s="195" t="n"/>
    </row>
    <row r="345" ht="12.75" customHeight="1" s="324">
      <c r="A345" s="195" t="n"/>
      <c r="B345" s="195" t="n"/>
      <c r="C345" s="195" t="n"/>
      <c r="D345" s="195" t="n"/>
      <c r="E345" s="195" t="n"/>
      <c r="F345" s="195" t="n"/>
      <c r="G345" s="195" t="n"/>
      <c r="H345" s="195" t="n"/>
      <c r="I345" s="195" t="n"/>
    </row>
    <row r="346" ht="12.75" customHeight="1" s="324">
      <c r="A346" s="195" t="n"/>
      <c r="B346" s="195" t="n"/>
      <c r="C346" s="195" t="n"/>
      <c r="D346" s="195" t="n"/>
      <c r="E346" s="195" t="n"/>
      <c r="F346" s="195" t="n"/>
      <c r="G346" s="195" t="n"/>
      <c r="H346" s="195" t="n"/>
      <c r="I346" s="195" t="n"/>
    </row>
    <row r="347" ht="12.75" customHeight="1" s="324">
      <c r="A347" s="195" t="n"/>
      <c r="B347" s="195" t="n"/>
      <c r="C347" s="195" t="n"/>
      <c r="D347" s="195" t="n"/>
      <c r="E347" s="195" t="n"/>
      <c r="F347" s="195" t="n"/>
      <c r="G347" s="195" t="n"/>
      <c r="H347" s="195" t="n"/>
      <c r="I347" s="195" t="n"/>
    </row>
    <row r="348" ht="12.75" customHeight="1" s="324">
      <c r="A348" s="195" t="n"/>
      <c r="B348" s="195" t="n"/>
      <c r="C348" s="195" t="n"/>
      <c r="D348" s="195" t="n"/>
      <c r="E348" s="195" t="n"/>
      <c r="F348" s="195" t="n"/>
      <c r="G348" s="195" t="n"/>
      <c r="H348" s="195" t="n"/>
      <c r="I348" s="195" t="n"/>
    </row>
    <row r="349" ht="12.75" customHeight="1" s="324">
      <c r="A349" s="195" t="n"/>
      <c r="B349" s="195" t="n"/>
      <c r="C349" s="195" t="n"/>
      <c r="D349" s="195" t="n"/>
      <c r="E349" s="195" t="n"/>
      <c r="F349" s="195" t="n"/>
      <c r="G349" s="195" t="n"/>
      <c r="H349" s="195" t="n"/>
      <c r="I349" s="195" t="n"/>
    </row>
    <row r="350" ht="12.75" customHeight="1" s="324">
      <c r="A350" s="195" t="n"/>
      <c r="B350" s="195" t="n"/>
      <c r="C350" s="195" t="n"/>
      <c r="D350" s="195" t="n"/>
      <c r="E350" s="195" t="n"/>
      <c r="F350" s="195" t="n"/>
      <c r="G350" s="195" t="n"/>
      <c r="H350" s="195" t="n"/>
      <c r="I350" s="195" t="n"/>
    </row>
    <row r="351" ht="12.75" customHeight="1" s="324">
      <c r="A351" s="195" t="n"/>
      <c r="B351" s="195" t="n"/>
      <c r="C351" s="195" t="n"/>
      <c r="D351" s="195" t="n"/>
      <c r="E351" s="195" t="n"/>
      <c r="F351" s="195" t="n"/>
      <c r="G351" s="195" t="n"/>
      <c r="H351" s="195" t="n"/>
      <c r="I351" s="195" t="n"/>
    </row>
    <row r="352" ht="12.75" customHeight="1" s="324">
      <c r="A352" s="195" t="n"/>
      <c r="B352" s="195" t="n"/>
      <c r="C352" s="195" t="n"/>
      <c r="D352" s="195" t="n"/>
      <c r="E352" s="195" t="n"/>
      <c r="F352" s="195" t="n"/>
      <c r="G352" s="195" t="n"/>
      <c r="H352" s="195" t="n"/>
      <c r="I352" s="195" t="n"/>
    </row>
    <row r="353" ht="12.75" customHeight="1" s="324">
      <c r="A353" s="195" t="n"/>
      <c r="B353" s="195" t="n"/>
      <c r="C353" s="195" t="n"/>
      <c r="D353" s="195" t="n"/>
      <c r="E353" s="195" t="n"/>
      <c r="F353" s="195" t="n"/>
      <c r="G353" s="195" t="n"/>
      <c r="H353" s="195" t="n"/>
      <c r="I353" s="195" t="n"/>
    </row>
    <row r="354" ht="12.75" customHeight="1" s="324">
      <c r="A354" s="195" t="n"/>
      <c r="B354" s="195" t="n"/>
      <c r="C354" s="195" t="n"/>
      <c r="D354" s="195" t="n"/>
      <c r="E354" s="195" t="n"/>
      <c r="F354" s="195" t="n"/>
      <c r="G354" s="195" t="n"/>
      <c r="H354" s="195" t="n"/>
      <c r="I354" s="195" t="n"/>
    </row>
    <row r="355" ht="12.75" customHeight="1" s="324">
      <c r="A355" s="195" t="n"/>
      <c r="B355" s="195" t="n"/>
      <c r="C355" s="195" t="n"/>
      <c r="D355" s="195" t="n"/>
      <c r="E355" s="195" t="n"/>
      <c r="F355" s="195" t="n"/>
      <c r="G355" s="195" t="n"/>
      <c r="H355" s="195" t="n"/>
      <c r="I355" s="195" t="n"/>
    </row>
    <row r="356" ht="12.75" customHeight="1" s="324">
      <c r="A356" s="195" t="n"/>
      <c r="B356" s="195" t="n"/>
      <c r="C356" s="195" t="n"/>
      <c r="D356" s="195" t="n"/>
      <c r="E356" s="195" t="n"/>
      <c r="F356" s="195" t="n"/>
      <c r="G356" s="195" t="n"/>
      <c r="H356" s="195" t="n"/>
      <c r="I356" s="195" t="n"/>
    </row>
    <row r="357" ht="12.75" customHeight="1" s="324">
      <c r="A357" s="195" t="n"/>
      <c r="B357" s="195" t="n"/>
      <c r="C357" s="195" t="n"/>
      <c r="D357" s="195" t="n"/>
      <c r="E357" s="195" t="n"/>
      <c r="F357" s="195" t="n"/>
      <c r="G357" s="195" t="n"/>
      <c r="H357" s="195" t="n"/>
      <c r="I357" s="195" t="n"/>
    </row>
    <row r="358" ht="12.75" customHeight="1" s="324">
      <c r="A358" s="195" t="n"/>
      <c r="B358" s="195" t="n"/>
      <c r="C358" s="195" t="n"/>
      <c r="D358" s="195" t="n"/>
      <c r="E358" s="195" t="n"/>
      <c r="F358" s="195" t="n"/>
      <c r="G358" s="195" t="n"/>
      <c r="H358" s="195" t="n"/>
      <c r="I358" s="195" t="n"/>
    </row>
    <row r="359" ht="12.75" customHeight="1" s="324">
      <c r="A359" s="195" t="n"/>
      <c r="B359" s="195" t="n"/>
      <c r="C359" s="195" t="n"/>
      <c r="D359" s="195" t="n"/>
      <c r="E359" s="195" t="n"/>
      <c r="F359" s="195" t="n"/>
      <c r="G359" s="195" t="n"/>
      <c r="H359" s="195" t="n"/>
      <c r="I359" s="195" t="n"/>
    </row>
    <row r="360" ht="12.75" customHeight="1" s="324">
      <c r="A360" s="195" t="n"/>
      <c r="B360" s="195" t="n"/>
      <c r="C360" s="195" t="n"/>
      <c r="D360" s="195" t="n"/>
      <c r="E360" s="195" t="n"/>
      <c r="F360" s="195" t="n"/>
      <c r="G360" s="195" t="n"/>
      <c r="H360" s="195" t="n"/>
      <c r="I360" s="195" t="n"/>
    </row>
    <row r="361" ht="12.75" customHeight="1" s="324">
      <c r="A361" s="195" t="n"/>
      <c r="B361" s="195" t="n"/>
      <c r="C361" s="195" t="n"/>
      <c r="D361" s="195" t="n"/>
      <c r="E361" s="195" t="n"/>
      <c r="F361" s="195" t="n"/>
      <c r="G361" s="195" t="n"/>
      <c r="H361" s="195" t="n"/>
      <c r="I361" s="195" t="n"/>
    </row>
    <row r="362" ht="12.75" customHeight="1" s="324">
      <c r="A362" s="195" t="n"/>
      <c r="B362" s="195" t="n"/>
      <c r="C362" s="195" t="n"/>
      <c r="D362" s="195" t="n"/>
      <c r="E362" s="195" t="n"/>
      <c r="F362" s="195" t="n"/>
      <c r="G362" s="195" t="n"/>
      <c r="H362" s="195" t="n"/>
      <c r="I362" s="195" t="n"/>
    </row>
    <row r="363" ht="12.75" customHeight="1" s="324">
      <c r="A363" s="195" t="n"/>
      <c r="B363" s="195" t="n"/>
      <c r="C363" s="195" t="n"/>
      <c r="D363" s="195" t="n"/>
      <c r="E363" s="195" t="n"/>
      <c r="F363" s="195" t="n"/>
      <c r="G363" s="195" t="n"/>
      <c r="H363" s="195" t="n"/>
      <c r="I363" s="195" t="n"/>
    </row>
    <row r="364" ht="12.75" customHeight="1" s="324">
      <c r="A364" s="195" t="n"/>
      <c r="B364" s="195" t="n"/>
      <c r="C364" s="195" t="n"/>
      <c r="D364" s="195" t="n"/>
      <c r="E364" s="195" t="n"/>
      <c r="F364" s="195" t="n"/>
      <c r="G364" s="195" t="n"/>
      <c r="H364" s="195" t="n"/>
      <c r="I364" s="195" t="n"/>
    </row>
    <row r="365" ht="12.75" customHeight="1" s="324">
      <c r="A365" s="195" t="n"/>
      <c r="B365" s="195" t="n"/>
      <c r="C365" s="195" t="n"/>
      <c r="D365" s="195" t="n"/>
      <c r="E365" s="195" t="n"/>
      <c r="F365" s="195" t="n"/>
      <c r="G365" s="195" t="n"/>
      <c r="H365" s="195" t="n"/>
      <c r="I365" s="195" t="n"/>
    </row>
    <row r="366" ht="12.75" customHeight="1" s="324">
      <c r="A366" s="195" t="n"/>
      <c r="B366" s="195" t="n"/>
      <c r="C366" s="195" t="n"/>
      <c r="D366" s="195" t="n"/>
      <c r="E366" s="195" t="n"/>
      <c r="F366" s="195" t="n"/>
      <c r="G366" s="195" t="n"/>
      <c r="H366" s="195" t="n"/>
      <c r="I366" s="195" t="n"/>
    </row>
    <row r="367" ht="12.75" customHeight="1" s="324">
      <c r="A367" s="195" t="n"/>
      <c r="B367" s="195" t="n"/>
      <c r="C367" s="195" t="n"/>
      <c r="D367" s="195" t="n"/>
      <c r="E367" s="195" t="n"/>
      <c r="F367" s="195" t="n"/>
      <c r="G367" s="195" t="n"/>
      <c r="H367" s="195" t="n"/>
      <c r="I367" s="195" t="n"/>
    </row>
    <row r="368" ht="12.75" customHeight="1" s="324">
      <c r="A368" s="195" t="n"/>
      <c r="B368" s="195" t="n"/>
      <c r="C368" s="195" t="n"/>
      <c r="D368" s="195" t="n"/>
      <c r="E368" s="195" t="n"/>
      <c r="F368" s="195" t="n"/>
      <c r="G368" s="195" t="n"/>
      <c r="H368" s="195" t="n"/>
      <c r="I368" s="195" t="n"/>
    </row>
    <row r="369" ht="12.75" customHeight="1" s="324">
      <c r="A369" s="195" t="n"/>
      <c r="B369" s="195" t="n"/>
      <c r="C369" s="195" t="n"/>
      <c r="D369" s="195" t="n"/>
      <c r="E369" s="195" t="n"/>
      <c r="F369" s="195" t="n"/>
      <c r="G369" s="195" t="n"/>
      <c r="H369" s="195" t="n"/>
      <c r="I369" s="195" t="n"/>
    </row>
    <row r="370" ht="12.75" customHeight="1" s="324">
      <c r="A370" s="195" t="n"/>
      <c r="B370" s="195" t="n"/>
      <c r="C370" s="195" t="n"/>
      <c r="D370" s="195" t="n"/>
      <c r="E370" s="195" t="n"/>
      <c r="F370" s="195" t="n"/>
      <c r="G370" s="195" t="n"/>
      <c r="H370" s="195" t="n"/>
      <c r="I370" s="195" t="n"/>
    </row>
    <row r="371" ht="12.75" customHeight="1" s="324">
      <c r="A371" s="195" t="n"/>
      <c r="B371" s="195" t="n"/>
      <c r="C371" s="195" t="n"/>
      <c r="D371" s="195" t="n"/>
      <c r="E371" s="195" t="n"/>
      <c r="F371" s="195" t="n"/>
      <c r="G371" s="195" t="n"/>
      <c r="H371" s="195" t="n"/>
      <c r="I371" s="195" t="n"/>
    </row>
    <row r="372" ht="12.75" customHeight="1" s="324">
      <c r="A372" s="195" t="n"/>
      <c r="B372" s="195" t="n"/>
      <c r="C372" s="195" t="n"/>
      <c r="D372" s="195" t="n"/>
      <c r="E372" s="195" t="n"/>
      <c r="F372" s="195" t="n"/>
      <c r="G372" s="195" t="n"/>
      <c r="H372" s="195" t="n"/>
      <c r="I372" s="195" t="n"/>
    </row>
    <row r="373" ht="12.75" customHeight="1" s="324">
      <c r="A373" s="195" t="n"/>
      <c r="B373" s="195" t="n"/>
      <c r="C373" s="195" t="n"/>
      <c r="D373" s="195" t="n"/>
      <c r="E373" s="195" t="n"/>
      <c r="F373" s="195" t="n"/>
      <c r="G373" s="195" t="n"/>
      <c r="H373" s="195" t="n"/>
      <c r="I373" s="195" t="n"/>
    </row>
    <row r="374" ht="12.75" customHeight="1" s="324">
      <c r="A374" s="195" t="n"/>
      <c r="B374" s="195" t="n"/>
      <c r="C374" s="195" t="n"/>
      <c r="D374" s="195" t="n"/>
      <c r="E374" s="195" t="n"/>
      <c r="F374" s="195" t="n"/>
      <c r="G374" s="195" t="n"/>
      <c r="H374" s="195" t="n"/>
      <c r="I374" s="195" t="n"/>
    </row>
    <row r="375" ht="12.75" customHeight="1" s="324">
      <c r="A375" s="195" t="n"/>
      <c r="B375" s="195" t="n"/>
      <c r="C375" s="195" t="n"/>
      <c r="D375" s="195" t="n"/>
      <c r="E375" s="195" t="n"/>
      <c r="F375" s="195" t="n"/>
      <c r="G375" s="195" t="n"/>
      <c r="H375" s="195" t="n"/>
      <c r="I375" s="195" t="n"/>
    </row>
    <row r="376" ht="12.75" customHeight="1" s="324">
      <c r="A376" s="195" t="n"/>
      <c r="B376" s="195" t="n"/>
      <c r="C376" s="195" t="n"/>
      <c r="D376" s="195" t="n"/>
      <c r="E376" s="195" t="n"/>
      <c r="F376" s="195" t="n"/>
      <c r="G376" s="195" t="n"/>
      <c r="H376" s="195" t="n"/>
      <c r="I376" s="195" t="n"/>
    </row>
    <row r="377" ht="12.75" customHeight="1" s="324">
      <c r="A377" s="195" t="n"/>
      <c r="B377" s="195" t="n"/>
      <c r="C377" s="195" t="n"/>
      <c r="D377" s="195" t="n"/>
      <c r="E377" s="195" t="n"/>
      <c r="F377" s="195" t="n"/>
      <c r="G377" s="195" t="n"/>
      <c r="H377" s="195" t="n"/>
      <c r="I377" s="195" t="n"/>
    </row>
    <row r="378" ht="12.75" customHeight="1" s="324">
      <c r="A378" s="195" t="n"/>
      <c r="B378" s="195" t="n"/>
      <c r="C378" s="195" t="n"/>
      <c r="D378" s="195" t="n"/>
      <c r="E378" s="195" t="n"/>
      <c r="F378" s="195" t="n"/>
      <c r="G378" s="195" t="n"/>
      <c r="H378" s="195" t="n"/>
      <c r="I378" s="195" t="n"/>
    </row>
    <row r="379" ht="12.75" customHeight="1" s="324">
      <c r="A379" s="195" t="n"/>
      <c r="B379" s="195" t="n"/>
      <c r="C379" s="195" t="n"/>
      <c r="D379" s="195" t="n"/>
      <c r="E379" s="195" t="n"/>
      <c r="F379" s="195" t="n"/>
      <c r="G379" s="195" t="n"/>
      <c r="H379" s="195" t="n"/>
      <c r="I379" s="195" t="n"/>
    </row>
    <row r="380" ht="12.75" customHeight="1" s="324">
      <c r="A380" s="195" t="n"/>
      <c r="B380" s="195" t="n"/>
      <c r="C380" s="195" t="n"/>
      <c r="D380" s="195" t="n"/>
      <c r="E380" s="195" t="n"/>
      <c r="F380" s="195" t="n"/>
      <c r="G380" s="195" t="n"/>
      <c r="H380" s="195" t="n"/>
      <c r="I380" s="195" t="n"/>
    </row>
    <row r="381" ht="12.75" customHeight="1" s="324">
      <c r="A381" s="195" t="n"/>
      <c r="B381" s="195" t="n"/>
      <c r="C381" s="195" t="n"/>
      <c r="D381" s="195" t="n"/>
      <c r="E381" s="195" t="n"/>
      <c r="F381" s="195" t="n"/>
      <c r="G381" s="195" t="n"/>
      <c r="H381" s="195" t="n"/>
      <c r="I381" s="195" t="n"/>
    </row>
    <row r="382" ht="12.75" customHeight="1" s="324">
      <c r="A382" s="195" t="n"/>
      <c r="B382" s="195" t="n"/>
      <c r="C382" s="195" t="n"/>
      <c r="D382" s="195" t="n"/>
      <c r="E382" s="195" t="n"/>
      <c r="F382" s="195" t="n"/>
      <c r="G382" s="195" t="n"/>
      <c r="H382" s="195" t="n"/>
      <c r="I382" s="195" t="n"/>
    </row>
    <row r="383" ht="12.75" customHeight="1" s="324">
      <c r="A383" s="195" t="n"/>
      <c r="B383" s="195" t="n"/>
      <c r="C383" s="195" t="n"/>
      <c r="D383" s="195" t="n"/>
      <c r="E383" s="195" t="n"/>
      <c r="F383" s="195" t="n"/>
      <c r="G383" s="195" t="n"/>
      <c r="H383" s="195" t="n"/>
      <c r="I383" s="195" t="n"/>
    </row>
    <row r="384" ht="12.75" customHeight="1" s="324">
      <c r="A384" s="195" t="n"/>
      <c r="B384" s="195" t="n"/>
      <c r="C384" s="195" t="n"/>
      <c r="D384" s="195" t="n"/>
      <c r="E384" s="195" t="n"/>
      <c r="F384" s="195" t="n"/>
      <c r="G384" s="195" t="n"/>
      <c r="H384" s="195" t="n"/>
      <c r="I384" s="195" t="n"/>
    </row>
    <row r="385" ht="12.75" customHeight="1" s="324">
      <c r="A385" s="195" t="n"/>
      <c r="B385" s="195" t="n"/>
      <c r="C385" s="195" t="n"/>
      <c r="D385" s="195" t="n"/>
      <c r="E385" s="195" t="n"/>
      <c r="F385" s="195" t="n"/>
      <c r="G385" s="195" t="n"/>
      <c r="H385" s="195" t="n"/>
      <c r="I385" s="195" t="n"/>
    </row>
    <row r="386" ht="12.75" customHeight="1" s="324">
      <c r="A386" s="195" t="n"/>
      <c r="B386" s="195" t="n"/>
      <c r="C386" s="195" t="n"/>
      <c r="D386" s="195" t="n"/>
      <c r="E386" s="195" t="n"/>
      <c r="F386" s="195" t="n"/>
      <c r="G386" s="195" t="n"/>
      <c r="H386" s="195" t="n"/>
      <c r="I386" s="195" t="n"/>
    </row>
    <row r="387" ht="12.75" customHeight="1" s="324">
      <c r="A387" s="195" t="n"/>
      <c r="B387" s="195" t="n"/>
      <c r="C387" s="195" t="n"/>
      <c r="D387" s="195" t="n"/>
      <c r="E387" s="195" t="n"/>
      <c r="F387" s="195" t="n"/>
      <c r="G387" s="195" t="n"/>
      <c r="H387" s="195" t="n"/>
      <c r="I387" s="195" t="n"/>
    </row>
    <row r="388" ht="12.75" customHeight="1" s="324">
      <c r="A388" s="195" t="n"/>
      <c r="B388" s="195" t="n"/>
      <c r="C388" s="195" t="n"/>
      <c r="D388" s="195" t="n"/>
      <c r="E388" s="195" t="n"/>
      <c r="F388" s="195" t="n"/>
      <c r="G388" s="195" t="n"/>
      <c r="H388" s="195" t="n"/>
      <c r="I388" s="195" t="n"/>
    </row>
    <row r="389" ht="12.75" customHeight="1" s="324">
      <c r="A389" s="195" t="n"/>
      <c r="B389" s="195" t="n"/>
      <c r="C389" s="195" t="n"/>
      <c r="D389" s="195" t="n"/>
      <c r="E389" s="195" t="n"/>
      <c r="F389" s="195" t="n"/>
      <c r="G389" s="195" t="n"/>
      <c r="H389" s="195" t="n"/>
      <c r="I389" s="195" t="n"/>
    </row>
    <row r="390" ht="12.75" customHeight="1" s="324">
      <c r="A390" s="195" t="n"/>
      <c r="B390" s="195" t="n"/>
      <c r="C390" s="195" t="n"/>
      <c r="D390" s="195" t="n"/>
      <c r="E390" s="195" t="n"/>
      <c r="F390" s="195" t="n"/>
      <c r="G390" s="195" t="n"/>
      <c r="H390" s="195" t="n"/>
      <c r="I390" s="195" t="n"/>
    </row>
    <row r="391" ht="12.75" customHeight="1" s="324">
      <c r="A391" s="195" t="n"/>
      <c r="B391" s="195" t="n"/>
      <c r="C391" s="195" t="n"/>
      <c r="D391" s="195" t="n"/>
      <c r="E391" s="195" t="n"/>
      <c r="F391" s="195" t="n"/>
      <c r="G391" s="195" t="n"/>
      <c r="H391" s="195" t="n"/>
      <c r="I391" s="195" t="n"/>
    </row>
    <row r="392" ht="12.75" customHeight="1" s="324">
      <c r="A392" s="195" t="n"/>
      <c r="B392" s="195" t="n"/>
      <c r="C392" s="195" t="n"/>
      <c r="D392" s="195" t="n"/>
      <c r="E392" s="195" t="n"/>
      <c r="F392" s="195" t="n"/>
      <c r="G392" s="195" t="n"/>
      <c r="H392" s="195" t="n"/>
      <c r="I392" s="195" t="n"/>
    </row>
    <row r="393" ht="12.75" customHeight="1" s="324">
      <c r="A393" s="195" t="n"/>
      <c r="B393" s="195" t="n"/>
      <c r="C393" s="195" t="n"/>
      <c r="D393" s="195" t="n"/>
      <c r="E393" s="195" t="n"/>
      <c r="F393" s="195" t="n"/>
      <c r="G393" s="195" t="n"/>
      <c r="H393" s="195" t="n"/>
      <c r="I393" s="195" t="n"/>
    </row>
    <row r="394" ht="12.75" customHeight="1" s="324">
      <c r="A394" s="195" t="n"/>
      <c r="B394" s="195" t="n"/>
      <c r="C394" s="195" t="n"/>
      <c r="D394" s="195" t="n"/>
      <c r="E394" s="195" t="n"/>
      <c r="F394" s="195" t="n"/>
      <c r="G394" s="195" t="n"/>
      <c r="H394" s="195" t="n"/>
      <c r="I394" s="195" t="n"/>
    </row>
    <row r="395" ht="12.75" customHeight="1" s="324">
      <c r="A395" s="195" t="n"/>
      <c r="B395" s="195" t="n"/>
      <c r="C395" s="195" t="n"/>
      <c r="D395" s="195" t="n"/>
      <c r="E395" s="195" t="n"/>
      <c r="F395" s="195" t="n"/>
      <c r="G395" s="195" t="n"/>
      <c r="H395" s="195" t="n"/>
      <c r="I395" s="195" t="n"/>
    </row>
    <row r="396" ht="12.75" customHeight="1" s="324">
      <c r="A396" s="195" t="n"/>
      <c r="B396" s="195" t="n"/>
      <c r="C396" s="195" t="n"/>
      <c r="D396" s="195" t="n"/>
      <c r="E396" s="195" t="n"/>
      <c r="F396" s="195" t="n"/>
      <c r="G396" s="195" t="n"/>
      <c r="H396" s="195" t="n"/>
      <c r="I396" s="195" t="n"/>
    </row>
    <row r="397" ht="12.75" customHeight="1" s="324">
      <c r="A397" s="195" t="n"/>
      <c r="B397" s="195" t="n"/>
      <c r="C397" s="195" t="n"/>
      <c r="D397" s="195" t="n"/>
      <c r="E397" s="195" t="n"/>
      <c r="F397" s="195" t="n"/>
      <c r="G397" s="195" t="n"/>
      <c r="H397" s="195" t="n"/>
      <c r="I397" s="195" t="n"/>
    </row>
    <row r="398" ht="12.75" customHeight="1" s="324">
      <c r="A398" s="195" t="n"/>
      <c r="B398" s="195" t="n"/>
      <c r="C398" s="195" t="n"/>
      <c r="D398" s="195" t="n"/>
      <c r="E398" s="195" t="n"/>
      <c r="F398" s="195" t="n"/>
      <c r="G398" s="195" t="n"/>
      <c r="H398" s="195" t="n"/>
      <c r="I398" s="195" t="n"/>
    </row>
    <row r="399" ht="12.75" customHeight="1" s="324">
      <c r="A399" s="195" t="n"/>
      <c r="B399" s="195" t="n"/>
      <c r="C399" s="195" t="n"/>
      <c r="D399" s="195" t="n"/>
      <c r="E399" s="195" t="n"/>
      <c r="F399" s="195" t="n"/>
      <c r="G399" s="195" t="n"/>
      <c r="H399" s="195" t="n"/>
      <c r="I399" s="195" t="n"/>
    </row>
    <row r="400" ht="12.75" customHeight="1" s="324">
      <c r="A400" s="195" t="n"/>
      <c r="B400" s="195" t="n"/>
      <c r="C400" s="195" t="n"/>
      <c r="D400" s="195" t="n"/>
      <c r="E400" s="195" t="n"/>
      <c r="F400" s="195" t="n"/>
      <c r="G400" s="195" t="n"/>
      <c r="H400" s="195" t="n"/>
      <c r="I400" s="195" t="n"/>
    </row>
    <row r="401" ht="12.75" customHeight="1" s="324">
      <c r="A401" s="195" t="n"/>
      <c r="B401" s="195" t="n"/>
      <c r="C401" s="195" t="n"/>
      <c r="D401" s="195" t="n"/>
      <c r="E401" s="195" t="n"/>
      <c r="F401" s="195" t="n"/>
      <c r="G401" s="195" t="n"/>
      <c r="H401" s="195" t="n"/>
      <c r="I401" s="195" t="n"/>
    </row>
    <row r="402" ht="12.75" customHeight="1" s="324">
      <c r="A402" s="195" t="n"/>
      <c r="B402" s="195" t="n"/>
      <c r="C402" s="195" t="n"/>
      <c r="D402" s="195" t="n"/>
      <c r="E402" s="195" t="n"/>
      <c r="F402" s="195" t="n"/>
      <c r="G402" s="195" t="n"/>
      <c r="H402" s="195" t="n"/>
      <c r="I402" s="195" t="n"/>
    </row>
    <row r="403" ht="12.75" customHeight="1" s="324">
      <c r="A403" s="195" t="n"/>
      <c r="B403" s="195" t="n"/>
      <c r="C403" s="195" t="n"/>
      <c r="D403" s="195" t="n"/>
      <c r="E403" s="195" t="n"/>
      <c r="F403" s="195" t="n"/>
      <c r="G403" s="195" t="n"/>
      <c r="H403" s="195" t="n"/>
      <c r="I403" s="195" t="n"/>
    </row>
    <row r="404" ht="12.75" customHeight="1" s="324">
      <c r="A404" s="195" t="n"/>
      <c r="B404" s="195" t="n"/>
      <c r="C404" s="195" t="n"/>
      <c r="D404" s="195" t="n"/>
      <c r="E404" s="195" t="n"/>
      <c r="F404" s="195" t="n"/>
      <c r="G404" s="195" t="n"/>
      <c r="H404" s="195" t="n"/>
      <c r="I404" s="195" t="n"/>
    </row>
    <row r="405" ht="12.75" customHeight="1" s="324">
      <c r="A405" s="195" t="n"/>
      <c r="B405" s="195" t="n"/>
      <c r="C405" s="195" t="n"/>
      <c r="D405" s="195" t="n"/>
      <c r="E405" s="195" t="n"/>
      <c r="F405" s="195" t="n"/>
      <c r="G405" s="195" t="n"/>
      <c r="H405" s="195" t="n"/>
      <c r="I405" s="195" t="n"/>
    </row>
    <row r="406" ht="12.75" customHeight="1" s="324">
      <c r="A406" s="195" t="n"/>
      <c r="B406" s="195" t="n"/>
      <c r="C406" s="195" t="n"/>
      <c r="D406" s="195" t="n"/>
      <c r="E406" s="195" t="n"/>
      <c r="F406" s="195" t="n"/>
      <c r="G406" s="195" t="n"/>
      <c r="H406" s="195" t="n"/>
      <c r="I406" s="195" t="n"/>
    </row>
    <row r="407" ht="12.75" customHeight="1" s="324">
      <c r="A407" s="195" t="n"/>
      <c r="B407" s="195" t="n"/>
      <c r="C407" s="195" t="n"/>
      <c r="D407" s="195" t="n"/>
      <c r="E407" s="195" t="n"/>
      <c r="F407" s="195" t="n"/>
      <c r="G407" s="195" t="n"/>
      <c r="H407" s="195" t="n"/>
      <c r="I407" s="195" t="n"/>
    </row>
    <row r="408" ht="12.75" customHeight="1" s="324">
      <c r="A408" s="195" t="n"/>
      <c r="B408" s="195" t="n"/>
      <c r="C408" s="195" t="n"/>
      <c r="D408" s="195" t="n"/>
      <c r="E408" s="195" t="n"/>
      <c r="F408" s="195" t="n"/>
      <c r="G408" s="195" t="n"/>
      <c r="H408" s="195" t="n"/>
      <c r="I408" s="195" t="n"/>
    </row>
    <row r="409" ht="12.75" customHeight="1" s="324">
      <c r="A409" s="195" t="n"/>
      <c r="B409" s="195" t="n"/>
      <c r="C409" s="195" t="n"/>
      <c r="D409" s="195" t="n"/>
      <c r="E409" s="195" t="n"/>
      <c r="F409" s="195" t="n"/>
      <c r="G409" s="195" t="n"/>
      <c r="H409" s="195" t="n"/>
      <c r="I409" s="195" t="n"/>
    </row>
    <row r="410" ht="12.75" customHeight="1" s="324">
      <c r="A410" s="195" t="n"/>
      <c r="B410" s="195" t="n"/>
      <c r="C410" s="195" t="n"/>
      <c r="D410" s="195" t="n"/>
      <c r="E410" s="195" t="n"/>
      <c r="F410" s="195" t="n"/>
      <c r="G410" s="195" t="n"/>
      <c r="H410" s="195" t="n"/>
      <c r="I410" s="195" t="n"/>
    </row>
    <row r="411" ht="12.75" customHeight="1" s="324">
      <c r="A411" s="195" t="n"/>
      <c r="B411" s="195" t="n"/>
      <c r="C411" s="195" t="n"/>
      <c r="D411" s="195" t="n"/>
      <c r="E411" s="195" t="n"/>
      <c r="F411" s="195" t="n"/>
      <c r="G411" s="195" t="n"/>
      <c r="H411" s="195" t="n"/>
      <c r="I411" s="195" t="n"/>
    </row>
    <row r="412" ht="12.75" customHeight="1" s="324">
      <c r="A412" s="195" t="n"/>
      <c r="B412" s="195" t="n"/>
      <c r="C412" s="195" t="n"/>
      <c r="D412" s="195" t="n"/>
      <c r="E412" s="195" t="n"/>
      <c r="F412" s="195" t="n"/>
      <c r="G412" s="195" t="n"/>
      <c r="H412" s="195" t="n"/>
      <c r="I412" s="195" t="n"/>
    </row>
    <row r="413" ht="12.75" customHeight="1" s="324">
      <c r="A413" s="195" t="n"/>
      <c r="B413" s="195" t="n"/>
      <c r="C413" s="195" t="n"/>
      <c r="D413" s="195" t="n"/>
      <c r="E413" s="195" t="n"/>
      <c r="F413" s="195" t="n"/>
      <c r="G413" s="195" t="n"/>
      <c r="H413" s="195" t="n"/>
      <c r="I413" s="195" t="n"/>
    </row>
    <row r="414" ht="12.75" customHeight="1" s="324">
      <c r="A414" s="195" t="n"/>
      <c r="B414" s="195" t="n"/>
      <c r="C414" s="195" t="n"/>
      <c r="D414" s="195" t="n"/>
      <c r="E414" s="195" t="n"/>
      <c r="F414" s="195" t="n"/>
      <c r="G414" s="195" t="n"/>
      <c r="H414" s="195" t="n"/>
      <c r="I414" s="195" t="n"/>
    </row>
    <row r="415" ht="12.75" customHeight="1" s="324">
      <c r="A415" s="195" t="n"/>
      <c r="B415" s="195" t="n"/>
      <c r="C415" s="195" t="n"/>
      <c r="D415" s="195" t="n"/>
      <c r="E415" s="195" t="n"/>
      <c r="F415" s="195" t="n"/>
      <c r="G415" s="195" t="n"/>
      <c r="H415" s="195" t="n"/>
      <c r="I415" s="195" t="n"/>
    </row>
    <row r="416" ht="12.75" customHeight="1" s="324">
      <c r="A416" s="195" t="n"/>
      <c r="B416" s="195" t="n"/>
      <c r="C416" s="195" t="n"/>
      <c r="D416" s="195" t="n"/>
      <c r="E416" s="195" t="n"/>
      <c r="F416" s="195" t="n"/>
      <c r="G416" s="195" t="n"/>
      <c r="H416" s="195" t="n"/>
      <c r="I416" s="195" t="n"/>
    </row>
    <row r="417" ht="12.75" customHeight="1" s="324">
      <c r="A417" s="195" t="n"/>
      <c r="B417" s="195" t="n"/>
      <c r="C417" s="195" t="n"/>
      <c r="D417" s="195" t="n"/>
      <c r="E417" s="195" t="n"/>
      <c r="F417" s="195" t="n"/>
      <c r="G417" s="195" t="n"/>
      <c r="H417" s="195" t="n"/>
      <c r="I417" s="195" t="n"/>
    </row>
    <row r="418" ht="12.75" customHeight="1" s="324">
      <c r="A418" s="195" t="n"/>
      <c r="B418" s="195" t="n"/>
      <c r="C418" s="195" t="n"/>
      <c r="D418" s="195" t="n"/>
      <c r="E418" s="195" t="n"/>
      <c r="F418" s="195" t="n"/>
      <c r="G418" s="195" t="n"/>
      <c r="H418" s="195" t="n"/>
      <c r="I418" s="195" t="n"/>
    </row>
    <row r="419" ht="12.75" customHeight="1" s="324">
      <c r="A419" s="195" t="n"/>
      <c r="B419" s="195" t="n"/>
      <c r="C419" s="195" t="n"/>
      <c r="D419" s="195" t="n"/>
      <c r="E419" s="195" t="n"/>
      <c r="F419" s="195" t="n"/>
      <c r="G419" s="195" t="n"/>
      <c r="H419" s="195" t="n"/>
      <c r="I419" s="195" t="n"/>
    </row>
    <row r="420" ht="12.75" customHeight="1" s="324">
      <c r="A420" s="195" t="n"/>
      <c r="B420" s="195" t="n"/>
      <c r="C420" s="195" t="n"/>
      <c r="D420" s="195" t="n"/>
      <c r="E420" s="195" t="n"/>
      <c r="F420" s="195" t="n"/>
      <c r="G420" s="195" t="n"/>
      <c r="H420" s="195" t="n"/>
      <c r="I420" s="195" t="n"/>
    </row>
    <row r="421" ht="12.75" customHeight="1" s="324">
      <c r="A421" s="195" t="n"/>
      <c r="B421" s="195" t="n"/>
      <c r="C421" s="195" t="n"/>
      <c r="D421" s="195" t="n"/>
      <c r="E421" s="195" t="n"/>
      <c r="F421" s="195" t="n"/>
      <c r="G421" s="195" t="n"/>
      <c r="H421" s="195" t="n"/>
      <c r="I421" s="195" t="n"/>
    </row>
    <row r="422" ht="12.75" customHeight="1" s="324">
      <c r="A422" s="195" t="n"/>
      <c r="B422" s="195" t="n"/>
      <c r="C422" s="195" t="n"/>
      <c r="D422" s="195" t="n"/>
      <c r="E422" s="195" t="n"/>
      <c r="F422" s="195" t="n"/>
      <c r="G422" s="195" t="n"/>
      <c r="H422" s="195" t="n"/>
      <c r="I422" s="195" t="n"/>
    </row>
    <row r="423" ht="12.75" customHeight="1" s="324">
      <c r="A423" s="195" t="n"/>
      <c r="B423" s="195" t="n"/>
      <c r="C423" s="195" t="n"/>
      <c r="D423" s="195" t="n"/>
      <c r="E423" s="195" t="n"/>
      <c r="F423" s="195" t="n"/>
      <c r="G423" s="195" t="n"/>
      <c r="H423" s="195" t="n"/>
      <c r="I423" s="195" t="n"/>
    </row>
    <row r="424" ht="12.75" customHeight="1" s="324">
      <c r="A424" s="195" t="n"/>
      <c r="B424" s="195" t="n"/>
      <c r="C424" s="195" t="n"/>
      <c r="D424" s="195" t="n"/>
      <c r="E424" s="195" t="n"/>
      <c r="F424" s="195" t="n"/>
      <c r="G424" s="195" t="n"/>
      <c r="H424" s="195" t="n"/>
      <c r="I424" s="195" t="n"/>
    </row>
    <row r="425" ht="12.75" customHeight="1" s="324">
      <c r="A425" s="195" t="n"/>
      <c r="B425" s="195" t="n"/>
      <c r="C425" s="195" t="n"/>
      <c r="D425" s="195" t="n"/>
      <c r="E425" s="195" t="n"/>
      <c r="F425" s="195" t="n"/>
      <c r="G425" s="195" t="n"/>
      <c r="H425" s="195" t="n"/>
      <c r="I425" s="195" t="n"/>
    </row>
    <row r="426" ht="12.75" customHeight="1" s="324">
      <c r="A426" s="195" t="n"/>
      <c r="B426" s="195" t="n"/>
      <c r="C426" s="195" t="n"/>
      <c r="D426" s="195" t="n"/>
      <c r="E426" s="195" t="n"/>
      <c r="F426" s="195" t="n"/>
      <c r="G426" s="195" t="n"/>
      <c r="H426" s="195" t="n"/>
      <c r="I426" s="195" t="n"/>
    </row>
    <row r="427" ht="12.75" customHeight="1" s="324">
      <c r="A427" s="195" t="n"/>
      <c r="B427" s="195" t="n"/>
      <c r="C427" s="195" t="n"/>
      <c r="D427" s="195" t="n"/>
      <c r="E427" s="195" t="n"/>
      <c r="F427" s="195" t="n"/>
      <c r="G427" s="195" t="n"/>
      <c r="H427" s="195" t="n"/>
      <c r="I427" s="195" t="n"/>
    </row>
    <row r="428" ht="12.75" customHeight="1" s="324">
      <c r="A428" s="195" t="n"/>
      <c r="B428" s="195" t="n"/>
      <c r="C428" s="195" t="n"/>
      <c r="D428" s="195" t="n"/>
      <c r="E428" s="195" t="n"/>
      <c r="F428" s="195" t="n"/>
      <c r="G428" s="195" t="n"/>
      <c r="H428" s="195" t="n"/>
      <c r="I428" s="195" t="n"/>
    </row>
    <row r="429" ht="12.75" customHeight="1" s="324">
      <c r="A429" s="195" t="n"/>
      <c r="B429" s="195" t="n"/>
      <c r="C429" s="195" t="n"/>
      <c r="D429" s="195" t="n"/>
      <c r="E429" s="195" t="n"/>
      <c r="F429" s="195" t="n"/>
      <c r="G429" s="195" t="n"/>
      <c r="H429" s="195" t="n"/>
      <c r="I429" s="195" t="n"/>
    </row>
    <row r="430" ht="12.75" customHeight="1" s="324">
      <c r="A430" s="195" t="n"/>
      <c r="B430" s="195" t="n"/>
      <c r="C430" s="195" t="n"/>
      <c r="D430" s="195" t="n"/>
      <c r="E430" s="195" t="n"/>
      <c r="F430" s="195" t="n"/>
      <c r="G430" s="195" t="n"/>
      <c r="H430" s="195" t="n"/>
      <c r="I430" s="195" t="n"/>
    </row>
    <row r="431" ht="12.75" customHeight="1" s="324">
      <c r="A431" s="195" t="n"/>
      <c r="B431" s="195" t="n"/>
      <c r="C431" s="195" t="n"/>
      <c r="D431" s="195" t="n"/>
      <c r="E431" s="195" t="n"/>
      <c r="F431" s="195" t="n"/>
      <c r="G431" s="195" t="n"/>
      <c r="H431" s="195" t="n"/>
      <c r="I431" s="195" t="n"/>
    </row>
    <row r="432" ht="12.75" customHeight="1" s="324">
      <c r="A432" s="195" t="n"/>
      <c r="B432" s="195" t="n"/>
      <c r="C432" s="195" t="n"/>
      <c r="D432" s="195" t="n"/>
      <c r="E432" s="195" t="n"/>
      <c r="F432" s="195" t="n"/>
      <c r="G432" s="195" t="n"/>
      <c r="H432" s="195" t="n"/>
      <c r="I432" s="195" t="n"/>
    </row>
    <row r="433" ht="12.75" customHeight="1" s="324">
      <c r="A433" s="195" t="n"/>
      <c r="B433" s="195" t="n"/>
      <c r="C433" s="195" t="n"/>
      <c r="D433" s="195" t="n"/>
      <c r="E433" s="195" t="n"/>
      <c r="F433" s="195" t="n"/>
      <c r="G433" s="195" t="n"/>
      <c r="H433" s="195" t="n"/>
      <c r="I433" s="195" t="n"/>
    </row>
    <row r="434" ht="12.75" customHeight="1" s="324">
      <c r="A434" s="195" t="n"/>
      <c r="B434" s="195" t="n"/>
      <c r="C434" s="195" t="n"/>
      <c r="D434" s="195" t="n"/>
      <c r="E434" s="195" t="n"/>
      <c r="F434" s="195" t="n"/>
      <c r="G434" s="195" t="n"/>
      <c r="H434" s="195" t="n"/>
      <c r="I434" s="195" t="n"/>
    </row>
    <row r="435" ht="12.75" customHeight="1" s="324">
      <c r="A435" s="195" t="n"/>
      <c r="B435" s="195" t="n"/>
      <c r="C435" s="195" t="n"/>
      <c r="D435" s="195" t="n"/>
      <c r="E435" s="195" t="n"/>
      <c r="F435" s="195" t="n"/>
      <c r="G435" s="195" t="n"/>
      <c r="H435" s="195" t="n"/>
      <c r="I435" s="195" t="n"/>
    </row>
    <row r="436" ht="12.75" customHeight="1" s="324">
      <c r="A436" s="195" t="n"/>
      <c r="B436" s="195" t="n"/>
      <c r="C436" s="195" t="n"/>
      <c r="D436" s="195" t="n"/>
      <c r="E436" s="195" t="n"/>
      <c r="F436" s="195" t="n"/>
      <c r="G436" s="195" t="n"/>
      <c r="H436" s="195" t="n"/>
      <c r="I436" s="195" t="n"/>
    </row>
    <row r="437" ht="12.75" customHeight="1" s="324">
      <c r="A437" s="195" t="n"/>
      <c r="B437" s="195" t="n"/>
      <c r="C437" s="195" t="n"/>
      <c r="D437" s="195" t="n"/>
      <c r="E437" s="195" t="n"/>
      <c r="F437" s="195" t="n"/>
      <c r="G437" s="195" t="n"/>
      <c r="H437" s="195" t="n"/>
      <c r="I437" s="195" t="n"/>
    </row>
    <row r="438" ht="12.75" customHeight="1" s="324">
      <c r="A438" s="195" t="n"/>
      <c r="B438" s="195" t="n"/>
      <c r="C438" s="195" t="n"/>
      <c r="D438" s="195" t="n"/>
      <c r="E438" s="195" t="n"/>
      <c r="F438" s="195" t="n"/>
      <c r="G438" s="195" t="n"/>
      <c r="H438" s="195" t="n"/>
      <c r="I438" s="195" t="n"/>
    </row>
    <row r="439" ht="12.75" customHeight="1" s="324">
      <c r="A439" s="195" t="n"/>
      <c r="B439" s="195" t="n"/>
      <c r="C439" s="195" t="n"/>
      <c r="D439" s="195" t="n"/>
      <c r="E439" s="195" t="n"/>
      <c r="F439" s="195" t="n"/>
      <c r="G439" s="195" t="n"/>
      <c r="H439" s="195" t="n"/>
      <c r="I439" s="195" t="n"/>
    </row>
    <row r="440" ht="12.75" customHeight="1" s="324">
      <c r="A440" s="195" t="n"/>
      <c r="B440" s="195" t="n"/>
      <c r="C440" s="195" t="n"/>
      <c r="D440" s="195" t="n"/>
      <c r="E440" s="195" t="n"/>
      <c r="F440" s="195" t="n"/>
      <c r="G440" s="195" t="n"/>
      <c r="H440" s="195" t="n"/>
      <c r="I440" s="195" t="n"/>
    </row>
    <row r="441" ht="12.75" customHeight="1" s="324">
      <c r="A441" s="195" t="n"/>
      <c r="B441" s="195" t="n"/>
      <c r="C441" s="195" t="n"/>
      <c r="D441" s="195" t="n"/>
      <c r="E441" s="195" t="n"/>
      <c r="F441" s="195" t="n"/>
      <c r="G441" s="195" t="n"/>
      <c r="H441" s="195" t="n"/>
      <c r="I441" s="195" t="n"/>
    </row>
    <row r="442" ht="12.75" customHeight="1" s="324">
      <c r="A442" s="195" t="n"/>
      <c r="B442" s="195" t="n"/>
      <c r="C442" s="195" t="n"/>
      <c r="D442" s="195" t="n"/>
      <c r="E442" s="195" t="n"/>
      <c r="F442" s="195" t="n"/>
      <c r="G442" s="195" t="n"/>
      <c r="H442" s="195" t="n"/>
      <c r="I442" s="195" t="n"/>
    </row>
    <row r="443" ht="12.75" customHeight="1" s="324">
      <c r="A443" s="195" t="n"/>
      <c r="B443" s="195" t="n"/>
      <c r="C443" s="195" t="n"/>
      <c r="D443" s="195" t="n"/>
      <c r="E443" s="195" t="n"/>
      <c r="F443" s="195" t="n"/>
      <c r="G443" s="195" t="n"/>
      <c r="H443" s="195" t="n"/>
      <c r="I443" s="195" t="n"/>
    </row>
    <row r="444" ht="12.75" customHeight="1" s="324">
      <c r="A444" s="195" t="n"/>
      <c r="B444" s="195" t="n"/>
      <c r="C444" s="195" t="n"/>
      <c r="D444" s="195" t="n"/>
      <c r="E444" s="195" t="n"/>
      <c r="F444" s="195" t="n"/>
      <c r="G444" s="195" t="n"/>
      <c r="H444" s="195" t="n"/>
      <c r="I444" s="195" t="n"/>
    </row>
    <row r="445" ht="12.75" customHeight="1" s="324">
      <c r="A445" s="195" t="n"/>
      <c r="B445" s="195" t="n"/>
      <c r="C445" s="195" t="n"/>
      <c r="D445" s="195" t="n"/>
      <c r="E445" s="195" t="n"/>
      <c r="F445" s="195" t="n"/>
      <c r="G445" s="195" t="n"/>
      <c r="H445" s="195" t="n"/>
      <c r="I445" s="195" t="n"/>
    </row>
    <row r="446" ht="12.75" customHeight="1" s="324">
      <c r="A446" s="195" t="n"/>
      <c r="B446" s="195" t="n"/>
      <c r="C446" s="195" t="n"/>
      <c r="D446" s="195" t="n"/>
      <c r="E446" s="195" t="n"/>
      <c r="F446" s="195" t="n"/>
      <c r="G446" s="195" t="n"/>
      <c r="H446" s="195" t="n"/>
      <c r="I446" s="195" t="n"/>
    </row>
    <row r="447" ht="12.75" customHeight="1" s="324">
      <c r="A447" s="195" t="n"/>
      <c r="B447" s="195" t="n"/>
      <c r="C447" s="195" t="n"/>
      <c r="D447" s="195" t="n"/>
      <c r="E447" s="195" t="n"/>
      <c r="F447" s="195" t="n"/>
      <c r="G447" s="195" t="n"/>
      <c r="H447" s="195" t="n"/>
      <c r="I447" s="195" t="n"/>
    </row>
    <row r="448" ht="12.75" customHeight="1" s="324">
      <c r="A448" s="195" t="n"/>
      <c r="B448" s="195" t="n"/>
      <c r="C448" s="195" t="n"/>
      <c r="D448" s="195" t="n"/>
      <c r="E448" s="195" t="n"/>
      <c r="F448" s="195" t="n"/>
      <c r="G448" s="195" t="n"/>
      <c r="H448" s="195" t="n"/>
      <c r="I448" s="195" t="n"/>
    </row>
    <row r="449" ht="12.75" customHeight="1" s="324">
      <c r="A449" s="195" t="n"/>
      <c r="B449" s="195" t="n"/>
      <c r="C449" s="195" t="n"/>
      <c r="D449" s="195" t="n"/>
      <c r="E449" s="195" t="n"/>
      <c r="F449" s="195" t="n"/>
      <c r="G449" s="195" t="n"/>
      <c r="H449" s="195" t="n"/>
      <c r="I449" s="195" t="n"/>
    </row>
    <row r="450" ht="12.75" customHeight="1" s="324">
      <c r="A450" s="195" t="n"/>
      <c r="B450" s="195" t="n"/>
      <c r="C450" s="195" t="n"/>
      <c r="D450" s="195" t="n"/>
      <c r="E450" s="195" t="n"/>
      <c r="F450" s="195" t="n"/>
      <c r="G450" s="195" t="n"/>
      <c r="H450" s="195" t="n"/>
      <c r="I450" s="195" t="n"/>
    </row>
    <row r="451" ht="12.75" customHeight="1" s="324">
      <c r="A451" s="195" t="n"/>
      <c r="B451" s="195" t="n"/>
      <c r="C451" s="195" t="n"/>
      <c r="D451" s="195" t="n"/>
      <c r="E451" s="195" t="n"/>
      <c r="F451" s="195" t="n"/>
      <c r="G451" s="195" t="n"/>
      <c r="H451" s="195" t="n"/>
      <c r="I451" s="195" t="n"/>
    </row>
    <row r="452" ht="12.75" customHeight="1" s="324">
      <c r="A452" s="195" t="n"/>
      <c r="B452" s="195" t="n"/>
      <c r="C452" s="195" t="n"/>
      <c r="D452" s="195" t="n"/>
      <c r="E452" s="195" t="n"/>
      <c r="F452" s="195" t="n"/>
      <c r="G452" s="195" t="n"/>
      <c r="H452" s="195" t="n"/>
      <c r="I452" s="195" t="n"/>
    </row>
    <row r="453" ht="12.75" customHeight="1" s="324">
      <c r="A453" s="195" t="n"/>
      <c r="B453" s="195" t="n"/>
      <c r="C453" s="195" t="n"/>
      <c r="D453" s="195" t="n"/>
      <c r="E453" s="195" t="n"/>
      <c r="F453" s="195" t="n"/>
      <c r="G453" s="195" t="n"/>
      <c r="H453" s="195" t="n"/>
      <c r="I453" s="195" t="n"/>
    </row>
    <row r="454" ht="12.75" customHeight="1" s="324">
      <c r="A454" s="195" t="n"/>
      <c r="B454" s="195" t="n"/>
      <c r="C454" s="195" t="n"/>
      <c r="D454" s="195" t="n"/>
      <c r="E454" s="195" t="n"/>
      <c r="F454" s="195" t="n"/>
      <c r="G454" s="195" t="n"/>
      <c r="H454" s="195" t="n"/>
      <c r="I454" s="195" t="n"/>
    </row>
    <row r="455" ht="12.75" customHeight="1" s="324">
      <c r="A455" s="195" t="n"/>
      <c r="B455" s="195" t="n"/>
      <c r="C455" s="195" t="n"/>
      <c r="D455" s="195" t="n"/>
      <c r="E455" s="195" t="n"/>
      <c r="F455" s="195" t="n"/>
      <c r="G455" s="195" t="n"/>
      <c r="H455" s="195" t="n"/>
      <c r="I455" s="195" t="n"/>
    </row>
    <row r="456" ht="12.75" customHeight="1" s="324">
      <c r="A456" s="195" t="n"/>
      <c r="B456" s="195" t="n"/>
      <c r="C456" s="195" t="n"/>
      <c r="D456" s="195" t="n"/>
      <c r="E456" s="195" t="n"/>
      <c r="F456" s="195" t="n"/>
      <c r="G456" s="195" t="n"/>
      <c r="H456" s="195" t="n"/>
      <c r="I456" s="195" t="n"/>
    </row>
    <row r="457" ht="12.75" customHeight="1" s="324">
      <c r="A457" s="195" t="n"/>
      <c r="B457" s="195" t="n"/>
      <c r="C457" s="195" t="n"/>
      <c r="D457" s="195" t="n"/>
      <c r="E457" s="195" t="n"/>
      <c r="F457" s="195" t="n"/>
      <c r="G457" s="195" t="n"/>
      <c r="H457" s="195" t="n"/>
      <c r="I457" s="195" t="n"/>
    </row>
    <row r="458" ht="12.75" customHeight="1" s="324">
      <c r="A458" s="195" t="n"/>
      <c r="B458" s="195" t="n"/>
      <c r="C458" s="195" t="n"/>
      <c r="D458" s="195" t="n"/>
      <c r="E458" s="195" t="n"/>
      <c r="F458" s="195" t="n"/>
      <c r="G458" s="195" t="n"/>
      <c r="H458" s="195" t="n"/>
      <c r="I458" s="195" t="n"/>
    </row>
    <row r="459" ht="12.75" customHeight="1" s="324">
      <c r="A459" s="195" t="n"/>
      <c r="B459" s="195" t="n"/>
      <c r="C459" s="195" t="n"/>
      <c r="D459" s="195" t="n"/>
      <c r="E459" s="195" t="n"/>
      <c r="F459" s="195" t="n"/>
      <c r="G459" s="195" t="n"/>
      <c r="H459" s="195" t="n"/>
      <c r="I459" s="195" t="n"/>
    </row>
    <row r="460" ht="12.75" customHeight="1" s="324">
      <c r="A460" s="195" t="n"/>
      <c r="B460" s="195" t="n"/>
      <c r="C460" s="195" t="n"/>
      <c r="D460" s="195" t="n"/>
      <c r="E460" s="195" t="n"/>
      <c r="F460" s="195" t="n"/>
      <c r="G460" s="195" t="n"/>
      <c r="H460" s="195" t="n"/>
      <c r="I460" s="195" t="n"/>
    </row>
    <row r="461" ht="12.75" customHeight="1" s="324">
      <c r="A461" s="195" t="n"/>
      <c r="B461" s="195" t="n"/>
      <c r="C461" s="195" t="n"/>
      <c r="D461" s="195" t="n"/>
      <c r="E461" s="195" t="n"/>
      <c r="F461" s="195" t="n"/>
      <c r="G461" s="195" t="n"/>
      <c r="H461" s="195" t="n"/>
      <c r="I461" s="195" t="n"/>
    </row>
    <row r="462" ht="12.75" customHeight="1" s="324">
      <c r="A462" s="195" t="n"/>
      <c r="B462" s="195" t="n"/>
      <c r="C462" s="195" t="n"/>
      <c r="D462" s="195" t="n"/>
      <c r="E462" s="195" t="n"/>
      <c r="F462" s="195" t="n"/>
      <c r="G462" s="195" t="n"/>
      <c r="H462" s="195" t="n"/>
      <c r="I462" s="195" t="n"/>
    </row>
    <row r="463" ht="12.75" customHeight="1" s="324">
      <c r="A463" s="195" t="n"/>
      <c r="B463" s="195" t="n"/>
      <c r="C463" s="195" t="n"/>
      <c r="D463" s="195" t="n"/>
      <c r="E463" s="195" t="n"/>
      <c r="F463" s="195" t="n"/>
      <c r="G463" s="195" t="n"/>
      <c r="H463" s="195" t="n"/>
      <c r="I463" s="195" t="n"/>
    </row>
    <row r="464" ht="12.75" customHeight="1" s="324">
      <c r="A464" s="195" t="n"/>
      <c r="B464" s="195" t="n"/>
      <c r="C464" s="195" t="n"/>
      <c r="D464" s="195" t="n"/>
      <c r="E464" s="195" t="n"/>
      <c r="F464" s="195" t="n"/>
      <c r="G464" s="195" t="n"/>
      <c r="H464" s="195" t="n"/>
      <c r="I464" s="195" t="n"/>
    </row>
    <row r="465" ht="12.75" customHeight="1" s="324">
      <c r="A465" s="195" t="n"/>
      <c r="B465" s="195" t="n"/>
      <c r="C465" s="195" t="n"/>
      <c r="D465" s="195" t="n"/>
      <c r="E465" s="195" t="n"/>
      <c r="F465" s="195" t="n"/>
      <c r="G465" s="195" t="n"/>
      <c r="H465" s="195" t="n"/>
      <c r="I465" s="195" t="n"/>
    </row>
    <row r="466" ht="12.75" customHeight="1" s="324">
      <c r="A466" s="195" t="n"/>
      <c r="B466" s="195" t="n"/>
      <c r="C466" s="195" t="n"/>
      <c r="D466" s="195" t="n"/>
      <c r="E466" s="195" t="n"/>
      <c r="F466" s="195" t="n"/>
      <c r="G466" s="195" t="n"/>
      <c r="H466" s="195" t="n"/>
      <c r="I466" s="195" t="n"/>
    </row>
    <row r="467" ht="12.75" customHeight="1" s="324">
      <c r="A467" s="195" t="n"/>
      <c r="B467" s="195" t="n"/>
      <c r="C467" s="195" t="n"/>
      <c r="D467" s="195" t="n"/>
      <c r="E467" s="195" t="n"/>
      <c r="F467" s="195" t="n"/>
      <c r="G467" s="195" t="n"/>
      <c r="H467" s="195" t="n"/>
      <c r="I467" s="195" t="n"/>
    </row>
    <row r="468" ht="12.75" customHeight="1" s="324">
      <c r="A468" s="195" t="n"/>
      <c r="B468" s="195" t="n"/>
      <c r="C468" s="195" t="n"/>
      <c r="D468" s="195" t="n"/>
      <c r="E468" s="195" t="n"/>
      <c r="F468" s="195" t="n"/>
      <c r="G468" s="195" t="n"/>
      <c r="H468" s="195" t="n"/>
      <c r="I468" s="195" t="n"/>
    </row>
    <row r="469" ht="12.75" customHeight="1" s="324">
      <c r="A469" s="195" t="n"/>
      <c r="B469" s="195" t="n"/>
      <c r="C469" s="195" t="n"/>
      <c r="D469" s="195" t="n"/>
      <c r="E469" s="195" t="n"/>
      <c r="F469" s="195" t="n"/>
      <c r="G469" s="195" t="n"/>
      <c r="H469" s="195" t="n"/>
      <c r="I469" s="195" t="n"/>
    </row>
    <row r="470" ht="12.75" customHeight="1" s="324">
      <c r="A470" s="195" t="n"/>
      <c r="B470" s="195" t="n"/>
      <c r="C470" s="195" t="n"/>
      <c r="D470" s="195" t="n"/>
      <c r="E470" s="195" t="n"/>
      <c r="F470" s="195" t="n"/>
      <c r="G470" s="195" t="n"/>
      <c r="H470" s="195" t="n"/>
      <c r="I470" s="195" t="n"/>
    </row>
    <row r="471" ht="12.75" customHeight="1" s="324">
      <c r="A471" s="195" t="n"/>
      <c r="B471" s="195" t="n"/>
      <c r="C471" s="195" t="n"/>
      <c r="D471" s="195" t="n"/>
      <c r="E471" s="195" t="n"/>
      <c r="F471" s="195" t="n"/>
      <c r="G471" s="195" t="n"/>
      <c r="H471" s="195" t="n"/>
      <c r="I471" s="195" t="n"/>
    </row>
    <row r="472" ht="12.75" customHeight="1" s="324">
      <c r="A472" s="195" t="n"/>
      <c r="B472" s="195" t="n"/>
      <c r="C472" s="195" t="n"/>
      <c r="D472" s="195" t="n"/>
      <c r="E472" s="195" t="n"/>
      <c r="F472" s="195" t="n"/>
      <c r="G472" s="195" t="n"/>
      <c r="H472" s="195" t="n"/>
      <c r="I472" s="195" t="n"/>
    </row>
    <row r="473" ht="12.75" customHeight="1" s="324">
      <c r="A473" s="195" t="n"/>
      <c r="B473" s="195" t="n"/>
      <c r="C473" s="195" t="n"/>
      <c r="D473" s="195" t="n"/>
      <c r="E473" s="195" t="n"/>
      <c r="F473" s="195" t="n"/>
      <c r="G473" s="195" t="n"/>
      <c r="H473" s="195" t="n"/>
      <c r="I473" s="195" t="n"/>
    </row>
    <row r="474" ht="12.75" customHeight="1" s="324">
      <c r="A474" s="195" t="n"/>
      <c r="B474" s="195" t="n"/>
      <c r="C474" s="195" t="n"/>
      <c r="D474" s="195" t="n"/>
      <c r="E474" s="195" t="n"/>
      <c r="F474" s="195" t="n"/>
      <c r="G474" s="195" t="n"/>
      <c r="H474" s="195" t="n"/>
      <c r="I474" s="195" t="n"/>
    </row>
    <row r="475" ht="12.75" customHeight="1" s="324">
      <c r="A475" s="195" t="n"/>
      <c r="B475" s="195" t="n"/>
      <c r="C475" s="195" t="n"/>
      <c r="D475" s="195" t="n"/>
      <c r="E475" s="195" t="n"/>
      <c r="F475" s="195" t="n"/>
      <c r="G475" s="195" t="n"/>
      <c r="H475" s="195" t="n"/>
      <c r="I475" s="195" t="n"/>
    </row>
    <row r="476" ht="12.75" customHeight="1" s="324">
      <c r="A476" s="195" t="n"/>
      <c r="B476" s="195" t="n"/>
      <c r="C476" s="195" t="n"/>
      <c r="D476" s="195" t="n"/>
      <c r="E476" s="195" t="n"/>
      <c r="F476" s="195" t="n"/>
      <c r="G476" s="195" t="n"/>
      <c r="H476" s="195" t="n"/>
      <c r="I476" s="195" t="n"/>
    </row>
    <row r="477" ht="12.75" customHeight="1" s="324">
      <c r="A477" s="195" t="n"/>
      <c r="B477" s="195" t="n"/>
      <c r="C477" s="195" t="n"/>
      <c r="D477" s="195" t="n"/>
      <c r="E477" s="195" t="n"/>
      <c r="F477" s="195" t="n"/>
      <c r="G477" s="195" t="n"/>
      <c r="H477" s="195" t="n"/>
      <c r="I477" s="195" t="n"/>
    </row>
    <row r="478" ht="12.75" customHeight="1" s="324">
      <c r="A478" s="195" t="n"/>
      <c r="B478" s="195" t="n"/>
      <c r="C478" s="195" t="n"/>
      <c r="D478" s="195" t="n"/>
      <c r="E478" s="195" t="n"/>
      <c r="F478" s="195" t="n"/>
      <c r="G478" s="195" t="n"/>
      <c r="H478" s="195" t="n"/>
      <c r="I478" s="195" t="n"/>
    </row>
    <row r="479" ht="12.75" customHeight="1" s="324">
      <c r="A479" s="195" t="n"/>
      <c r="B479" s="195" t="n"/>
      <c r="C479" s="195" t="n"/>
      <c r="D479" s="195" t="n"/>
      <c r="E479" s="195" t="n"/>
      <c r="F479" s="195" t="n"/>
      <c r="G479" s="195" t="n"/>
      <c r="H479" s="195" t="n"/>
      <c r="I479" s="195" t="n"/>
    </row>
    <row r="480" ht="12.75" customHeight="1" s="324">
      <c r="A480" s="195" t="n"/>
      <c r="B480" s="195" t="n"/>
      <c r="C480" s="195" t="n"/>
      <c r="D480" s="195" t="n"/>
      <c r="E480" s="195" t="n"/>
      <c r="F480" s="195" t="n"/>
      <c r="G480" s="195" t="n"/>
      <c r="H480" s="195" t="n"/>
      <c r="I480" s="195" t="n"/>
    </row>
    <row r="481" ht="12.75" customHeight="1" s="324">
      <c r="A481" s="195" t="n"/>
      <c r="B481" s="195" t="n"/>
      <c r="C481" s="195" t="n"/>
      <c r="D481" s="195" t="n"/>
      <c r="E481" s="195" t="n"/>
      <c r="F481" s="195" t="n"/>
      <c r="G481" s="195" t="n"/>
      <c r="H481" s="195" t="n"/>
      <c r="I481" s="195" t="n"/>
    </row>
    <row r="482" ht="12.75" customHeight="1" s="324">
      <c r="A482" s="195" t="n"/>
      <c r="B482" s="195" t="n"/>
      <c r="C482" s="195" t="n"/>
      <c r="D482" s="195" t="n"/>
      <c r="E482" s="195" t="n"/>
      <c r="F482" s="195" t="n"/>
      <c r="G482" s="195" t="n"/>
      <c r="H482" s="195" t="n"/>
      <c r="I482" s="195" t="n"/>
    </row>
    <row r="483" ht="12.75" customHeight="1" s="324">
      <c r="A483" s="195" t="n"/>
      <c r="B483" s="195" t="n"/>
      <c r="C483" s="195" t="n"/>
      <c r="D483" s="195" t="n"/>
      <c r="E483" s="195" t="n"/>
      <c r="F483" s="195" t="n"/>
      <c r="G483" s="195" t="n"/>
      <c r="H483" s="195" t="n"/>
      <c r="I483" s="195" t="n"/>
    </row>
    <row r="484" ht="12.75" customHeight="1" s="324">
      <c r="A484" s="195" t="n"/>
      <c r="B484" s="195" t="n"/>
      <c r="C484" s="195" t="n"/>
      <c r="D484" s="195" t="n"/>
      <c r="E484" s="195" t="n"/>
      <c r="F484" s="195" t="n"/>
      <c r="G484" s="195" t="n"/>
      <c r="H484" s="195" t="n"/>
      <c r="I484" s="195" t="n"/>
    </row>
    <row r="485" ht="12.75" customHeight="1" s="324">
      <c r="A485" s="195" t="n"/>
      <c r="B485" s="195" t="n"/>
      <c r="C485" s="195" t="n"/>
      <c r="D485" s="195" t="n"/>
      <c r="E485" s="195" t="n"/>
      <c r="F485" s="195" t="n"/>
      <c r="G485" s="195" t="n"/>
      <c r="H485" s="195" t="n"/>
      <c r="I485" s="195" t="n"/>
    </row>
    <row r="486" ht="12.75" customHeight="1" s="324">
      <c r="A486" s="195" t="n"/>
      <c r="B486" s="195" t="n"/>
      <c r="C486" s="195" t="n"/>
      <c r="D486" s="195" t="n"/>
      <c r="E486" s="195" t="n"/>
      <c r="F486" s="195" t="n"/>
      <c r="G486" s="195" t="n"/>
      <c r="H486" s="195" t="n"/>
      <c r="I486" s="195" t="n"/>
    </row>
    <row r="487" ht="12.75" customHeight="1" s="324">
      <c r="A487" s="195" t="n"/>
      <c r="B487" s="195" t="n"/>
      <c r="C487" s="195" t="n"/>
      <c r="D487" s="195" t="n"/>
      <c r="E487" s="195" t="n"/>
      <c r="F487" s="195" t="n"/>
      <c r="G487" s="195" t="n"/>
      <c r="H487" s="195" t="n"/>
      <c r="I487" s="195" t="n"/>
    </row>
    <row r="488" ht="12.75" customHeight="1" s="324">
      <c r="A488" s="195" t="n"/>
      <c r="B488" s="195" t="n"/>
      <c r="C488" s="195" t="n"/>
      <c r="D488" s="195" t="n"/>
      <c r="E488" s="195" t="n"/>
      <c r="F488" s="195" t="n"/>
      <c r="G488" s="195" t="n"/>
      <c r="H488" s="195" t="n"/>
      <c r="I488" s="195" t="n"/>
    </row>
    <row r="489" ht="12.75" customHeight="1" s="324">
      <c r="A489" s="195" t="n"/>
      <c r="B489" s="195" t="n"/>
      <c r="C489" s="195" t="n"/>
      <c r="D489" s="195" t="n"/>
      <c r="E489" s="195" t="n"/>
      <c r="F489" s="195" t="n"/>
      <c r="G489" s="195" t="n"/>
      <c r="H489" s="195" t="n"/>
      <c r="I489" s="195" t="n"/>
    </row>
    <row r="490" ht="12.75" customHeight="1" s="324">
      <c r="A490" s="195" t="n"/>
      <c r="B490" s="195" t="n"/>
      <c r="C490" s="195" t="n"/>
      <c r="D490" s="195" t="n"/>
      <c r="E490" s="195" t="n"/>
      <c r="F490" s="195" t="n"/>
      <c r="G490" s="195" t="n"/>
      <c r="H490" s="195" t="n"/>
      <c r="I490" s="195" t="n"/>
    </row>
    <row r="491" ht="12.75" customHeight="1" s="324">
      <c r="A491" s="195" t="n"/>
      <c r="B491" s="195" t="n"/>
      <c r="C491" s="195" t="n"/>
      <c r="D491" s="195" t="n"/>
      <c r="E491" s="195" t="n"/>
      <c r="F491" s="195" t="n"/>
      <c r="G491" s="195" t="n"/>
      <c r="H491" s="195" t="n"/>
      <c r="I491" s="195" t="n"/>
    </row>
    <row r="492" ht="12.75" customHeight="1" s="324">
      <c r="A492" s="195" t="n"/>
      <c r="B492" s="195" t="n"/>
      <c r="C492" s="195" t="n"/>
      <c r="D492" s="195" t="n"/>
      <c r="E492" s="195" t="n"/>
      <c r="F492" s="195" t="n"/>
      <c r="G492" s="195" t="n"/>
      <c r="H492" s="195" t="n"/>
      <c r="I492" s="195" t="n"/>
    </row>
    <row r="493" ht="12.75" customHeight="1" s="324">
      <c r="A493" s="195" t="n"/>
      <c r="B493" s="195" t="n"/>
      <c r="C493" s="195" t="n"/>
      <c r="D493" s="195" t="n"/>
      <c r="E493" s="195" t="n"/>
      <c r="F493" s="195" t="n"/>
      <c r="G493" s="195" t="n"/>
      <c r="H493" s="195" t="n"/>
      <c r="I493" s="195" t="n"/>
    </row>
    <row r="494" ht="12.75" customHeight="1" s="324">
      <c r="A494" s="195" t="n"/>
      <c r="B494" s="195" t="n"/>
      <c r="C494" s="195" t="n"/>
      <c r="D494" s="195" t="n"/>
      <c r="E494" s="195" t="n"/>
      <c r="F494" s="195" t="n"/>
      <c r="G494" s="195" t="n"/>
      <c r="H494" s="195" t="n"/>
      <c r="I494" s="195" t="n"/>
    </row>
    <row r="495" ht="12.75" customHeight="1" s="324">
      <c r="A495" s="195" t="n"/>
      <c r="B495" s="195" t="n"/>
      <c r="C495" s="195" t="n"/>
      <c r="D495" s="195" t="n"/>
      <c r="E495" s="195" t="n"/>
      <c r="F495" s="195" t="n"/>
      <c r="G495" s="195" t="n"/>
      <c r="H495" s="195" t="n"/>
      <c r="I495" s="195" t="n"/>
    </row>
    <row r="496" ht="12.75" customHeight="1" s="324">
      <c r="A496" s="195" t="n"/>
      <c r="B496" s="195" t="n"/>
      <c r="C496" s="195" t="n"/>
      <c r="D496" s="195" t="n"/>
      <c r="E496" s="195" t="n"/>
      <c r="F496" s="195" t="n"/>
      <c r="G496" s="195" t="n"/>
      <c r="H496" s="195" t="n"/>
      <c r="I496" s="195" t="n"/>
    </row>
    <row r="497" ht="12.75" customHeight="1" s="324">
      <c r="A497" s="195" t="n"/>
      <c r="B497" s="195" t="n"/>
      <c r="C497" s="195" t="n"/>
      <c r="D497" s="195" t="n"/>
      <c r="E497" s="195" t="n"/>
      <c r="F497" s="195" t="n"/>
      <c r="G497" s="195" t="n"/>
      <c r="H497" s="195" t="n"/>
      <c r="I497" s="195" t="n"/>
    </row>
    <row r="498" ht="12.75" customHeight="1" s="324">
      <c r="A498" s="195" t="n"/>
      <c r="B498" s="195" t="n"/>
      <c r="C498" s="195" t="n"/>
      <c r="D498" s="195" t="n"/>
      <c r="E498" s="195" t="n"/>
      <c r="F498" s="195" t="n"/>
      <c r="G498" s="195" t="n"/>
      <c r="H498" s="195" t="n"/>
      <c r="I498" s="195" t="n"/>
    </row>
    <row r="499" ht="12.75" customHeight="1" s="324">
      <c r="A499" s="195" t="n"/>
      <c r="B499" s="195" t="n"/>
      <c r="C499" s="195" t="n"/>
      <c r="D499" s="195" t="n"/>
      <c r="E499" s="195" t="n"/>
      <c r="F499" s="195" t="n"/>
      <c r="G499" s="195" t="n"/>
      <c r="H499" s="195" t="n"/>
      <c r="I499" s="195" t="n"/>
    </row>
    <row r="500" ht="12.75" customHeight="1" s="324">
      <c r="A500" s="195" t="n"/>
      <c r="B500" s="195" t="n"/>
      <c r="C500" s="195" t="n"/>
      <c r="D500" s="195" t="n"/>
      <c r="E500" s="195" t="n"/>
      <c r="F500" s="195" t="n"/>
      <c r="G500" s="195" t="n"/>
      <c r="H500" s="195" t="n"/>
      <c r="I500" s="195" t="n"/>
    </row>
    <row r="501" ht="12.75" customHeight="1" s="324">
      <c r="A501" s="195" t="n"/>
      <c r="B501" s="195" t="n"/>
      <c r="C501" s="195" t="n"/>
      <c r="D501" s="195" t="n"/>
      <c r="E501" s="195" t="n"/>
      <c r="F501" s="195" t="n"/>
      <c r="G501" s="195" t="n"/>
      <c r="H501" s="195" t="n"/>
      <c r="I501" s="195" t="n"/>
    </row>
    <row r="502" ht="12.75" customHeight="1" s="324">
      <c r="A502" s="195" t="n"/>
      <c r="B502" s="195" t="n"/>
      <c r="C502" s="195" t="n"/>
      <c r="D502" s="195" t="n"/>
      <c r="E502" s="195" t="n"/>
      <c r="F502" s="195" t="n"/>
      <c r="G502" s="195" t="n"/>
      <c r="H502" s="195" t="n"/>
      <c r="I502" s="195" t="n"/>
    </row>
    <row r="503" ht="12.75" customHeight="1" s="324">
      <c r="A503" s="195" t="n"/>
      <c r="B503" s="195" t="n"/>
      <c r="C503" s="195" t="n"/>
      <c r="D503" s="195" t="n"/>
      <c r="E503" s="195" t="n"/>
      <c r="F503" s="195" t="n"/>
      <c r="G503" s="195" t="n"/>
      <c r="H503" s="195" t="n"/>
      <c r="I503" s="195" t="n"/>
    </row>
    <row r="504" ht="12.75" customHeight="1" s="324">
      <c r="A504" s="195" t="n"/>
      <c r="B504" s="195" t="n"/>
      <c r="C504" s="195" t="n"/>
      <c r="D504" s="195" t="n"/>
      <c r="E504" s="195" t="n"/>
      <c r="F504" s="195" t="n"/>
      <c r="G504" s="195" t="n"/>
      <c r="H504" s="195" t="n"/>
      <c r="I504" s="195" t="n"/>
    </row>
    <row r="505" ht="12.75" customHeight="1" s="324">
      <c r="A505" s="195" t="n"/>
      <c r="B505" s="195" t="n"/>
      <c r="C505" s="195" t="n"/>
      <c r="D505" s="195" t="n"/>
      <c r="E505" s="195" t="n"/>
      <c r="F505" s="195" t="n"/>
      <c r="G505" s="195" t="n"/>
      <c r="H505" s="195" t="n"/>
      <c r="I505" s="195" t="n"/>
    </row>
    <row r="506" ht="12.75" customHeight="1" s="324">
      <c r="A506" s="195" t="n"/>
      <c r="B506" s="195" t="n"/>
      <c r="C506" s="195" t="n"/>
      <c r="D506" s="195" t="n"/>
      <c r="E506" s="195" t="n"/>
      <c r="F506" s="195" t="n"/>
      <c r="G506" s="195" t="n"/>
      <c r="H506" s="195" t="n"/>
      <c r="I506" s="195" t="n"/>
    </row>
    <row r="507" ht="12.75" customHeight="1" s="324">
      <c r="A507" s="195" t="n"/>
      <c r="B507" s="195" t="n"/>
      <c r="C507" s="195" t="n"/>
      <c r="D507" s="195" t="n"/>
      <c r="E507" s="195" t="n"/>
      <c r="F507" s="195" t="n"/>
      <c r="G507" s="195" t="n"/>
      <c r="H507" s="195" t="n"/>
      <c r="I507" s="195" t="n"/>
    </row>
    <row r="508" ht="12.75" customHeight="1" s="324">
      <c r="A508" s="195" t="n"/>
      <c r="B508" s="195" t="n"/>
      <c r="C508" s="195" t="n"/>
      <c r="D508" s="195" t="n"/>
      <c r="E508" s="195" t="n"/>
      <c r="F508" s="195" t="n"/>
      <c r="G508" s="195" t="n"/>
      <c r="H508" s="195" t="n"/>
      <c r="I508" s="195" t="n"/>
    </row>
    <row r="509" ht="12.75" customHeight="1" s="324">
      <c r="A509" s="195" t="n"/>
      <c r="B509" s="195" t="n"/>
      <c r="C509" s="195" t="n"/>
      <c r="D509" s="195" t="n"/>
      <c r="E509" s="195" t="n"/>
      <c r="F509" s="195" t="n"/>
      <c r="G509" s="195" t="n"/>
      <c r="H509" s="195" t="n"/>
      <c r="I509" s="195" t="n"/>
    </row>
    <row r="510" ht="12.75" customHeight="1" s="324">
      <c r="A510" s="195" t="n"/>
      <c r="B510" s="195" t="n"/>
      <c r="C510" s="195" t="n"/>
      <c r="D510" s="195" t="n"/>
      <c r="E510" s="195" t="n"/>
      <c r="F510" s="195" t="n"/>
      <c r="G510" s="195" t="n"/>
      <c r="H510" s="195" t="n"/>
      <c r="I510" s="195" t="n"/>
    </row>
    <row r="511" ht="12.75" customHeight="1" s="324">
      <c r="A511" s="195" t="n"/>
      <c r="B511" s="195" t="n"/>
      <c r="C511" s="195" t="n"/>
      <c r="D511" s="195" t="n"/>
      <c r="E511" s="195" t="n"/>
      <c r="F511" s="195" t="n"/>
      <c r="G511" s="195" t="n"/>
      <c r="H511" s="195" t="n"/>
      <c r="I511" s="195" t="n"/>
    </row>
    <row r="512" ht="12.75" customHeight="1" s="324">
      <c r="A512" s="195" t="n"/>
      <c r="B512" s="195" t="n"/>
      <c r="C512" s="195" t="n"/>
      <c r="D512" s="195" t="n"/>
      <c r="E512" s="195" t="n"/>
      <c r="F512" s="195" t="n"/>
      <c r="G512" s="195" t="n"/>
      <c r="H512" s="195" t="n"/>
      <c r="I512" s="195" t="n"/>
    </row>
    <row r="513" ht="12.75" customHeight="1" s="324">
      <c r="A513" s="195" t="n"/>
      <c r="B513" s="195" t="n"/>
      <c r="C513" s="195" t="n"/>
      <c r="D513" s="195" t="n"/>
      <c r="E513" s="195" t="n"/>
      <c r="F513" s="195" t="n"/>
      <c r="G513" s="195" t="n"/>
      <c r="H513" s="195" t="n"/>
      <c r="I513" s="195" t="n"/>
    </row>
    <row r="514" ht="12.75" customHeight="1" s="324">
      <c r="A514" s="195" t="n"/>
      <c r="B514" s="195" t="n"/>
      <c r="C514" s="195" t="n"/>
      <c r="D514" s="195" t="n"/>
      <c r="E514" s="195" t="n"/>
      <c r="F514" s="195" t="n"/>
      <c r="G514" s="195" t="n"/>
      <c r="H514" s="195" t="n"/>
      <c r="I514" s="195" t="n"/>
    </row>
    <row r="515" ht="12.75" customHeight="1" s="324">
      <c r="A515" s="195" t="n"/>
      <c r="B515" s="195" t="n"/>
      <c r="C515" s="195" t="n"/>
      <c r="D515" s="195" t="n"/>
      <c r="E515" s="195" t="n"/>
      <c r="F515" s="195" t="n"/>
      <c r="G515" s="195" t="n"/>
      <c r="H515" s="195" t="n"/>
      <c r="I515" s="195" t="n"/>
    </row>
    <row r="516" ht="12.75" customHeight="1" s="324">
      <c r="A516" s="195" t="n"/>
      <c r="B516" s="195" t="n"/>
      <c r="C516" s="195" t="n"/>
      <c r="D516" s="195" t="n"/>
      <c r="E516" s="195" t="n"/>
      <c r="F516" s="195" t="n"/>
      <c r="G516" s="195" t="n"/>
      <c r="H516" s="195" t="n"/>
      <c r="I516" s="195" t="n"/>
    </row>
    <row r="517" ht="12.75" customHeight="1" s="324">
      <c r="A517" s="195" t="n"/>
      <c r="B517" s="195" t="n"/>
      <c r="C517" s="195" t="n"/>
      <c r="D517" s="195" t="n"/>
      <c r="E517" s="195" t="n"/>
      <c r="F517" s="195" t="n"/>
      <c r="G517" s="195" t="n"/>
      <c r="H517" s="195" t="n"/>
      <c r="I517" s="195" t="n"/>
    </row>
    <row r="518" ht="12.75" customHeight="1" s="324">
      <c r="A518" s="195" t="n"/>
      <c r="B518" s="195" t="n"/>
      <c r="C518" s="195" t="n"/>
      <c r="D518" s="195" t="n"/>
      <c r="E518" s="195" t="n"/>
      <c r="F518" s="195" t="n"/>
      <c r="G518" s="195" t="n"/>
      <c r="H518" s="195" t="n"/>
      <c r="I518" s="195" t="n"/>
    </row>
    <row r="519" ht="12.75" customHeight="1" s="324">
      <c r="A519" s="195" t="n"/>
      <c r="B519" s="195" t="n"/>
      <c r="C519" s="195" t="n"/>
      <c r="D519" s="195" t="n"/>
      <c r="E519" s="195" t="n"/>
      <c r="F519" s="195" t="n"/>
      <c r="G519" s="195" t="n"/>
      <c r="H519" s="195" t="n"/>
      <c r="I519" s="195" t="n"/>
    </row>
    <row r="520" ht="12.75" customHeight="1" s="324">
      <c r="A520" s="195" t="n"/>
      <c r="B520" s="195" t="n"/>
      <c r="C520" s="195" t="n"/>
      <c r="D520" s="195" t="n"/>
      <c r="E520" s="195" t="n"/>
      <c r="F520" s="195" t="n"/>
      <c r="G520" s="195" t="n"/>
      <c r="H520" s="195" t="n"/>
      <c r="I520" s="195" t="n"/>
    </row>
    <row r="521" ht="12.75" customHeight="1" s="324">
      <c r="A521" s="195" t="n"/>
      <c r="B521" s="195" t="n"/>
      <c r="C521" s="195" t="n"/>
      <c r="D521" s="195" t="n"/>
      <c r="E521" s="195" t="n"/>
      <c r="F521" s="195" t="n"/>
      <c r="G521" s="195" t="n"/>
      <c r="H521" s="195" t="n"/>
      <c r="I521" s="195" t="n"/>
    </row>
    <row r="522" ht="12.75" customHeight="1" s="324">
      <c r="A522" s="195" t="n"/>
      <c r="B522" s="195" t="n"/>
      <c r="C522" s="195" t="n"/>
      <c r="D522" s="195" t="n"/>
      <c r="E522" s="195" t="n"/>
      <c r="F522" s="195" t="n"/>
      <c r="G522" s="195" t="n"/>
      <c r="H522" s="195" t="n"/>
      <c r="I522" s="195" t="n"/>
    </row>
    <row r="523" ht="12.75" customHeight="1" s="324">
      <c r="A523" s="195" t="n"/>
      <c r="B523" s="195" t="n"/>
      <c r="C523" s="195" t="n"/>
      <c r="D523" s="195" t="n"/>
      <c r="E523" s="195" t="n"/>
      <c r="F523" s="195" t="n"/>
      <c r="G523" s="195" t="n"/>
      <c r="H523" s="195" t="n"/>
      <c r="I523" s="195" t="n"/>
    </row>
    <row r="524" ht="12.75" customHeight="1" s="324">
      <c r="A524" s="195" t="n"/>
      <c r="B524" s="195" t="n"/>
      <c r="C524" s="195" t="n"/>
      <c r="D524" s="195" t="n"/>
      <c r="E524" s="195" t="n"/>
      <c r="F524" s="195" t="n"/>
      <c r="G524" s="195" t="n"/>
      <c r="H524" s="195" t="n"/>
      <c r="I524" s="195" t="n"/>
    </row>
    <row r="525" ht="12.75" customHeight="1" s="324">
      <c r="A525" s="195" t="n"/>
      <c r="B525" s="195" t="n"/>
      <c r="C525" s="195" t="n"/>
      <c r="D525" s="195" t="n"/>
      <c r="E525" s="195" t="n"/>
      <c r="F525" s="195" t="n"/>
      <c r="G525" s="195" t="n"/>
      <c r="H525" s="195" t="n"/>
      <c r="I525" s="195" t="n"/>
    </row>
    <row r="526" ht="12.75" customHeight="1" s="324">
      <c r="A526" s="195" t="n"/>
      <c r="B526" s="195" t="n"/>
      <c r="C526" s="195" t="n"/>
      <c r="D526" s="195" t="n"/>
      <c r="E526" s="195" t="n"/>
      <c r="F526" s="195" t="n"/>
      <c r="G526" s="195" t="n"/>
      <c r="H526" s="195" t="n"/>
      <c r="I526" s="195" t="n"/>
    </row>
    <row r="527" ht="12.75" customHeight="1" s="324">
      <c r="A527" s="195" t="n"/>
      <c r="B527" s="195" t="n"/>
      <c r="C527" s="195" t="n"/>
      <c r="D527" s="195" t="n"/>
      <c r="E527" s="195" t="n"/>
      <c r="F527" s="195" t="n"/>
      <c r="G527" s="195" t="n"/>
      <c r="H527" s="195" t="n"/>
      <c r="I527" s="195" t="n"/>
    </row>
    <row r="528" ht="12.75" customHeight="1" s="324">
      <c r="A528" s="195" t="n"/>
      <c r="B528" s="195" t="n"/>
      <c r="C528" s="195" t="n"/>
      <c r="D528" s="195" t="n"/>
      <c r="E528" s="195" t="n"/>
      <c r="F528" s="195" t="n"/>
      <c r="G528" s="195" t="n"/>
      <c r="H528" s="195" t="n"/>
      <c r="I528" s="195" t="n"/>
    </row>
    <row r="529" ht="12.75" customHeight="1" s="324">
      <c r="A529" s="195" t="n"/>
      <c r="B529" s="195" t="n"/>
      <c r="C529" s="195" t="n"/>
      <c r="D529" s="195" t="n"/>
      <c r="E529" s="195" t="n"/>
      <c r="F529" s="195" t="n"/>
      <c r="G529" s="195" t="n"/>
      <c r="H529" s="195" t="n"/>
      <c r="I529" s="195" t="n"/>
    </row>
    <row r="530" ht="12.75" customHeight="1" s="324">
      <c r="A530" s="195" t="n"/>
      <c r="B530" s="195" t="n"/>
      <c r="C530" s="195" t="n"/>
      <c r="D530" s="195" t="n"/>
      <c r="E530" s="195" t="n"/>
      <c r="F530" s="195" t="n"/>
      <c r="G530" s="195" t="n"/>
      <c r="H530" s="195" t="n"/>
      <c r="I530" s="195" t="n"/>
    </row>
    <row r="531" ht="12.75" customHeight="1" s="324">
      <c r="A531" s="195" t="n"/>
      <c r="B531" s="195" t="n"/>
      <c r="C531" s="195" t="n"/>
      <c r="D531" s="195" t="n"/>
      <c r="E531" s="195" t="n"/>
      <c r="F531" s="195" t="n"/>
      <c r="G531" s="195" t="n"/>
      <c r="H531" s="195" t="n"/>
      <c r="I531" s="195" t="n"/>
    </row>
    <row r="532" ht="12.75" customHeight="1" s="324">
      <c r="A532" s="195" t="n"/>
      <c r="B532" s="195" t="n"/>
      <c r="C532" s="195" t="n"/>
      <c r="D532" s="195" t="n"/>
      <c r="E532" s="195" t="n"/>
      <c r="F532" s="195" t="n"/>
      <c r="G532" s="195" t="n"/>
      <c r="H532" s="195" t="n"/>
      <c r="I532" s="195" t="n"/>
    </row>
    <row r="533" ht="12.75" customHeight="1" s="324">
      <c r="A533" s="195" t="n"/>
      <c r="B533" s="195" t="n"/>
      <c r="C533" s="195" t="n"/>
      <c r="D533" s="195" t="n"/>
      <c r="E533" s="195" t="n"/>
      <c r="F533" s="195" t="n"/>
      <c r="G533" s="195" t="n"/>
      <c r="H533" s="195" t="n"/>
      <c r="I533" s="195" t="n"/>
    </row>
    <row r="534" ht="12.75" customHeight="1" s="324">
      <c r="A534" s="195" t="n"/>
      <c r="B534" s="195" t="n"/>
      <c r="C534" s="195" t="n"/>
      <c r="D534" s="195" t="n"/>
      <c r="E534" s="195" t="n"/>
      <c r="F534" s="195" t="n"/>
      <c r="G534" s="195" t="n"/>
      <c r="H534" s="195" t="n"/>
      <c r="I534" s="195" t="n"/>
    </row>
    <row r="535" ht="12.75" customHeight="1" s="324">
      <c r="A535" s="195" t="n"/>
      <c r="B535" s="195" t="n"/>
      <c r="C535" s="195" t="n"/>
      <c r="D535" s="195" t="n"/>
      <c r="E535" s="195" t="n"/>
      <c r="F535" s="195" t="n"/>
      <c r="G535" s="195" t="n"/>
      <c r="H535" s="195" t="n"/>
      <c r="I535" s="195" t="n"/>
    </row>
    <row r="536" ht="12.75" customHeight="1" s="324">
      <c r="A536" s="195" t="n"/>
      <c r="B536" s="195" t="n"/>
      <c r="C536" s="195" t="n"/>
      <c r="D536" s="195" t="n"/>
      <c r="E536" s="195" t="n"/>
      <c r="F536" s="195" t="n"/>
      <c r="G536" s="195" t="n"/>
      <c r="H536" s="195" t="n"/>
      <c r="I536" s="195" t="n"/>
    </row>
    <row r="537" ht="12.75" customHeight="1" s="324">
      <c r="A537" s="195" t="n"/>
      <c r="B537" s="195" t="n"/>
      <c r="C537" s="195" t="n"/>
      <c r="D537" s="195" t="n"/>
      <c r="E537" s="195" t="n"/>
      <c r="F537" s="195" t="n"/>
      <c r="G537" s="195" t="n"/>
      <c r="H537" s="195" t="n"/>
      <c r="I537" s="195" t="n"/>
    </row>
    <row r="538" ht="12.75" customHeight="1" s="324">
      <c r="A538" s="195" t="n"/>
      <c r="B538" s="195" t="n"/>
      <c r="C538" s="195" t="n"/>
      <c r="D538" s="195" t="n"/>
      <c r="E538" s="195" t="n"/>
      <c r="F538" s="195" t="n"/>
      <c r="G538" s="195" t="n"/>
      <c r="H538" s="195" t="n"/>
      <c r="I538" s="195" t="n"/>
    </row>
    <row r="539" ht="12.75" customHeight="1" s="324">
      <c r="A539" s="195" t="n"/>
      <c r="B539" s="195" t="n"/>
      <c r="C539" s="195" t="n"/>
      <c r="D539" s="195" t="n"/>
      <c r="E539" s="195" t="n"/>
      <c r="F539" s="195" t="n"/>
      <c r="G539" s="195" t="n"/>
      <c r="H539" s="195" t="n"/>
      <c r="I539" s="195" t="n"/>
    </row>
    <row r="540" ht="12.75" customHeight="1" s="324">
      <c r="A540" s="195" t="n"/>
      <c r="B540" s="195" t="n"/>
      <c r="C540" s="195" t="n"/>
      <c r="D540" s="195" t="n"/>
      <c r="E540" s="195" t="n"/>
      <c r="F540" s="195" t="n"/>
      <c r="G540" s="195" t="n"/>
      <c r="H540" s="195" t="n"/>
      <c r="I540" s="195" t="n"/>
    </row>
    <row r="541" ht="12.75" customHeight="1" s="324">
      <c r="A541" s="195" t="n"/>
      <c r="B541" s="195" t="n"/>
      <c r="C541" s="195" t="n"/>
      <c r="D541" s="195" t="n"/>
      <c r="E541" s="195" t="n"/>
      <c r="F541" s="195" t="n"/>
      <c r="G541" s="195" t="n"/>
      <c r="H541" s="195" t="n"/>
      <c r="I541" s="195" t="n"/>
    </row>
    <row r="542" ht="12.75" customHeight="1" s="324">
      <c r="A542" s="195" t="n"/>
      <c r="B542" s="195" t="n"/>
      <c r="C542" s="195" t="n"/>
      <c r="D542" s="195" t="n"/>
      <c r="E542" s="195" t="n"/>
      <c r="F542" s="195" t="n"/>
      <c r="G542" s="195" t="n"/>
      <c r="H542" s="195" t="n"/>
      <c r="I542" s="195" t="n"/>
    </row>
    <row r="543" ht="12.75" customHeight="1" s="324">
      <c r="A543" s="195" t="n"/>
      <c r="B543" s="195" t="n"/>
      <c r="C543" s="195" t="n"/>
      <c r="D543" s="195" t="n"/>
      <c r="E543" s="195" t="n"/>
      <c r="F543" s="195" t="n"/>
      <c r="G543" s="195" t="n"/>
      <c r="H543" s="195" t="n"/>
      <c r="I543" s="195" t="n"/>
    </row>
    <row r="544" ht="12.75" customHeight="1" s="324">
      <c r="A544" s="195" t="n"/>
      <c r="B544" s="195" t="n"/>
      <c r="C544" s="195" t="n"/>
      <c r="D544" s="195" t="n"/>
      <c r="E544" s="195" t="n"/>
      <c r="F544" s="195" t="n"/>
      <c r="G544" s="195" t="n"/>
      <c r="H544" s="195" t="n"/>
      <c r="I544" s="195" t="n"/>
    </row>
    <row r="545" ht="12.75" customHeight="1" s="324">
      <c r="A545" s="195" t="n"/>
      <c r="B545" s="195" t="n"/>
      <c r="C545" s="195" t="n"/>
      <c r="D545" s="195" t="n"/>
      <c r="E545" s="195" t="n"/>
      <c r="F545" s="195" t="n"/>
      <c r="G545" s="195" t="n"/>
      <c r="H545" s="195" t="n"/>
      <c r="I545" s="195" t="n"/>
    </row>
    <row r="546" ht="12.75" customHeight="1" s="324">
      <c r="A546" s="195" t="n"/>
      <c r="B546" s="195" t="n"/>
      <c r="C546" s="195" t="n"/>
      <c r="D546" s="195" t="n"/>
      <c r="E546" s="195" t="n"/>
      <c r="F546" s="195" t="n"/>
      <c r="G546" s="195" t="n"/>
      <c r="H546" s="195" t="n"/>
      <c r="I546" s="195" t="n"/>
    </row>
    <row r="547" ht="12.75" customHeight="1" s="324">
      <c r="A547" s="195" t="n"/>
      <c r="B547" s="195" t="n"/>
      <c r="C547" s="195" t="n"/>
      <c r="D547" s="195" t="n"/>
      <c r="E547" s="195" t="n"/>
      <c r="F547" s="195" t="n"/>
      <c r="G547" s="195" t="n"/>
      <c r="H547" s="195" t="n"/>
      <c r="I547" s="195" t="n"/>
    </row>
    <row r="548" ht="12.75" customHeight="1" s="324">
      <c r="A548" s="195" t="n"/>
      <c r="B548" s="195" t="n"/>
      <c r="C548" s="195" t="n"/>
      <c r="D548" s="195" t="n"/>
      <c r="E548" s="195" t="n"/>
      <c r="F548" s="195" t="n"/>
      <c r="G548" s="195" t="n"/>
      <c r="H548" s="195" t="n"/>
      <c r="I548" s="195" t="n"/>
    </row>
    <row r="549" ht="12.75" customHeight="1" s="324">
      <c r="A549" s="195" t="n"/>
      <c r="B549" s="195" t="n"/>
      <c r="C549" s="195" t="n"/>
      <c r="D549" s="195" t="n"/>
      <c r="E549" s="195" t="n"/>
      <c r="F549" s="195" t="n"/>
      <c r="G549" s="195" t="n"/>
      <c r="H549" s="195" t="n"/>
      <c r="I549" s="195" t="n"/>
    </row>
    <row r="550" ht="12.75" customHeight="1" s="324">
      <c r="A550" s="195" t="n"/>
      <c r="B550" s="195" t="n"/>
      <c r="C550" s="195" t="n"/>
      <c r="D550" s="195" t="n"/>
      <c r="E550" s="195" t="n"/>
      <c r="F550" s="195" t="n"/>
      <c r="G550" s="195" t="n"/>
      <c r="H550" s="195" t="n"/>
      <c r="I550" s="195" t="n"/>
    </row>
    <row r="551" ht="12.75" customHeight="1" s="324">
      <c r="A551" s="195" t="n"/>
      <c r="B551" s="195" t="n"/>
      <c r="C551" s="195" t="n"/>
      <c r="D551" s="195" t="n"/>
      <c r="E551" s="195" t="n"/>
      <c r="F551" s="195" t="n"/>
      <c r="G551" s="195" t="n"/>
      <c r="H551" s="195" t="n"/>
      <c r="I551" s="195" t="n"/>
    </row>
    <row r="552" ht="12.75" customHeight="1" s="324">
      <c r="A552" s="195" t="n"/>
      <c r="B552" s="195" t="n"/>
      <c r="C552" s="195" t="n"/>
      <c r="D552" s="195" t="n"/>
      <c r="E552" s="195" t="n"/>
      <c r="F552" s="195" t="n"/>
      <c r="G552" s="195" t="n"/>
      <c r="H552" s="195" t="n"/>
      <c r="I552" s="195" t="n"/>
    </row>
    <row r="553" ht="12.75" customHeight="1" s="324">
      <c r="A553" s="195" t="n"/>
      <c r="B553" s="195" t="n"/>
      <c r="C553" s="195" t="n"/>
      <c r="D553" s="195" t="n"/>
      <c r="E553" s="195" t="n"/>
      <c r="F553" s="195" t="n"/>
      <c r="G553" s="195" t="n"/>
      <c r="H553" s="195" t="n"/>
      <c r="I553" s="195" t="n"/>
    </row>
    <row r="554" ht="12.75" customHeight="1" s="324">
      <c r="A554" s="195" t="n"/>
      <c r="B554" s="195" t="n"/>
      <c r="C554" s="195" t="n"/>
      <c r="D554" s="195" t="n"/>
      <c r="E554" s="195" t="n"/>
      <c r="F554" s="195" t="n"/>
      <c r="G554" s="195" t="n"/>
      <c r="H554" s="195" t="n"/>
      <c r="I554" s="195" t="n"/>
    </row>
    <row r="555" ht="12.75" customHeight="1" s="324">
      <c r="A555" s="195" t="n"/>
      <c r="B555" s="195" t="n"/>
      <c r="C555" s="195" t="n"/>
      <c r="D555" s="195" t="n"/>
      <c r="E555" s="195" t="n"/>
      <c r="F555" s="195" t="n"/>
      <c r="G555" s="195" t="n"/>
      <c r="H555" s="195" t="n"/>
      <c r="I555" s="195" t="n"/>
    </row>
    <row r="556" ht="12.75" customHeight="1" s="324">
      <c r="A556" s="195" t="n"/>
      <c r="B556" s="195" t="n"/>
      <c r="C556" s="195" t="n"/>
      <c r="D556" s="195" t="n"/>
      <c r="E556" s="195" t="n"/>
      <c r="F556" s="195" t="n"/>
      <c r="G556" s="195" t="n"/>
      <c r="H556" s="195" t="n"/>
      <c r="I556" s="195" t="n"/>
    </row>
    <row r="557" ht="12.75" customHeight="1" s="324">
      <c r="A557" s="195" t="n"/>
      <c r="B557" s="195" t="n"/>
      <c r="C557" s="195" t="n"/>
      <c r="D557" s="195" t="n"/>
      <c r="E557" s="195" t="n"/>
      <c r="F557" s="195" t="n"/>
      <c r="G557" s="195" t="n"/>
      <c r="H557" s="195" t="n"/>
      <c r="I557" s="195" t="n"/>
    </row>
    <row r="558" ht="12.75" customHeight="1" s="324">
      <c r="A558" s="195" t="n"/>
      <c r="B558" s="195" t="n"/>
      <c r="C558" s="195" t="n"/>
      <c r="D558" s="195" t="n"/>
      <c r="E558" s="195" t="n"/>
      <c r="F558" s="195" t="n"/>
      <c r="G558" s="195" t="n"/>
      <c r="H558" s="195" t="n"/>
      <c r="I558" s="195" t="n"/>
    </row>
    <row r="559" ht="12.75" customHeight="1" s="324">
      <c r="A559" s="195" t="n"/>
      <c r="B559" s="195" t="n"/>
      <c r="C559" s="195" t="n"/>
      <c r="D559" s="195" t="n"/>
      <c r="E559" s="195" t="n"/>
      <c r="F559" s="195" t="n"/>
      <c r="G559" s="195" t="n"/>
      <c r="H559" s="195" t="n"/>
      <c r="I559" s="195" t="n"/>
    </row>
    <row r="560" ht="12.75" customHeight="1" s="324">
      <c r="A560" s="195" t="n"/>
      <c r="B560" s="195" t="n"/>
      <c r="C560" s="195" t="n"/>
      <c r="D560" s="195" t="n"/>
      <c r="E560" s="195" t="n"/>
      <c r="F560" s="195" t="n"/>
      <c r="G560" s="195" t="n"/>
      <c r="H560" s="195" t="n"/>
      <c r="I560" s="195" t="n"/>
    </row>
    <row r="561" ht="12.75" customHeight="1" s="324">
      <c r="A561" s="195" t="n"/>
      <c r="B561" s="195" t="n"/>
      <c r="C561" s="195" t="n"/>
      <c r="D561" s="195" t="n"/>
      <c r="E561" s="195" t="n"/>
      <c r="F561" s="195" t="n"/>
      <c r="G561" s="195" t="n"/>
      <c r="H561" s="195" t="n"/>
      <c r="I561" s="195" t="n"/>
    </row>
    <row r="562" ht="12.75" customHeight="1" s="324">
      <c r="A562" s="195" t="n"/>
      <c r="B562" s="195" t="n"/>
      <c r="C562" s="195" t="n"/>
      <c r="D562" s="195" t="n"/>
      <c r="E562" s="195" t="n"/>
      <c r="F562" s="195" t="n"/>
      <c r="G562" s="195" t="n"/>
      <c r="H562" s="195" t="n"/>
      <c r="I562" s="195" t="n"/>
    </row>
    <row r="563" ht="12.75" customHeight="1" s="324">
      <c r="A563" s="195" t="n"/>
      <c r="B563" s="195" t="n"/>
      <c r="C563" s="195" t="n"/>
      <c r="D563" s="195" t="n"/>
      <c r="E563" s="195" t="n"/>
      <c r="F563" s="195" t="n"/>
      <c r="G563" s="195" t="n"/>
      <c r="H563" s="195" t="n"/>
      <c r="I563" s="195" t="n"/>
    </row>
    <row r="564" ht="12.75" customHeight="1" s="324">
      <c r="A564" s="195" t="n"/>
      <c r="B564" s="195" t="n"/>
      <c r="C564" s="195" t="n"/>
      <c r="D564" s="195" t="n"/>
      <c r="E564" s="195" t="n"/>
      <c r="F564" s="195" t="n"/>
      <c r="G564" s="195" t="n"/>
      <c r="H564" s="195" t="n"/>
      <c r="I564" s="195" t="n"/>
    </row>
    <row r="565" ht="12.75" customHeight="1" s="324">
      <c r="A565" s="195" t="n"/>
      <c r="B565" s="195" t="n"/>
      <c r="C565" s="195" t="n"/>
      <c r="D565" s="195" t="n"/>
      <c r="E565" s="195" t="n"/>
      <c r="F565" s="195" t="n"/>
      <c r="G565" s="195" t="n"/>
      <c r="H565" s="195" t="n"/>
      <c r="I565" s="195" t="n"/>
    </row>
    <row r="566" ht="12.75" customHeight="1" s="324">
      <c r="A566" s="195" t="n"/>
      <c r="B566" s="195" t="n"/>
      <c r="C566" s="195" t="n"/>
      <c r="D566" s="195" t="n"/>
      <c r="E566" s="195" t="n"/>
      <c r="F566" s="195" t="n"/>
      <c r="G566" s="195" t="n"/>
      <c r="H566" s="195" t="n"/>
      <c r="I566" s="195" t="n"/>
    </row>
    <row r="567" ht="12.75" customHeight="1" s="324">
      <c r="A567" s="195" t="n"/>
      <c r="B567" s="195" t="n"/>
      <c r="C567" s="195" t="n"/>
      <c r="D567" s="195" t="n"/>
      <c r="E567" s="195" t="n"/>
      <c r="F567" s="195" t="n"/>
      <c r="G567" s="195" t="n"/>
      <c r="H567" s="195" t="n"/>
      <c r="I567" s="195" t="n"/>
    </row>
    <row r="568" ht="12.75" customHeight="1" s="324">
      <c r="A568" s="195" t="n"/>
      <c r="B568" s="195" t="n"/>
      <c r="C568" s="195" t="n"/>
      <c r="D568" s="195" t="n"/>
      <c r="E568" s="195" t="n"/>
      <c r="F568" s="195" t="n"/>
      <c r="G568" s="195" t="n"/>
      <c r="H568" s="195" t="n"/>
      <c r="I568" s="195" t="n"/>
    </row>
    <row r="569" ht="12.75" customHeight="1" s="324">
      <c r="A569" s="195" t="n"/>
      <c r="B569" s="195" t="n"/>
      <c r="C569" s="195" t="n"/>
      <c r="D569" s="195" t="n"/>
      <c r="E569" s="195" t="n"/>
      <c r="F569" s="195" t="n"/>
      <c r="G569" s="195" t="n"/>
      <c r="H569" s="195" t="n"/>
      <c r="I569" s="195" t="n"/>
    </row>
    <row r="570" ht="12.75" customHeight="1" s="324">
      <c r="A570" s="195" t="n"/>
      <c r="B570" s="195" t="n"/>
      <c r="C570" s="195" t="n"/>
      <c r="D570" s="195" t="n"/>
      <c r="E570" s="195" t="n"/>
      <c r="F570" s="195" t="n"/>
      <c r="G570" s="195" t="n"/>
      <c r="H570" s="195" t="n"/>
      <c r="I570" s="195" t="n"/>
    </row>
    <row r="571" ht="12.75" customHeight="1" s="324">
      <c r="A571" s="195" t="n"/>
      <c r="B571" s="195" t="n"/>
      <c r="C571" s="195" t="n"/>
      <c r="D571" s="195" t="n"/>
      <c r="E571" s="195" t="n"/>
      <c r="F571" s="195" t="n"/>
      <c r="G571" s="195" t="n"/>
      <c r="H571" s="195" t="n"/>
      <c r="I571" s="195" t="n"/>
    </row>
    <row r="572" ht="12.75" customHeight="1" s="324">
      <c r="A572" s="195" t="n"/>
      <c r="B572" s="195" t="n"/>
      <c r="C572" s="195" t="n"/>
      <c r="D572" s="195" t="n"/>
      <c r="E572" s="195" t="n"/>
      <c r="F572" s="195" t="n"/>
      <c r="G572" s="195" t="n"/>
      <c r="H572" s="195" t="n"/>
      <c r="I572" s="195" t="n"/>
    </row>
    <row r="573" ht="12.75" customHeight="1" s="324">
      <c r="A573" s="195" t="n"/>
      <c r="B573" s="195" t="n"/>
      <c r="C573" s="195" t="n"/>
      <c r="D573" s="195" t="n"/>
      <c r="E573" s="195" t="n"/>
      <c r="F573" s="195" t="n"/>
      <c r="G573" s="195" t="n"/>
      <c r="H573" s="195" t="n"/>
      <c r="I573" s="195" t="n"/>
    </row>
    <row r="574" ht="12.75" customHeight="1" s="324">
      <c r="A574" s="195" t="n"/>
      <c r="B574" s="195" t="n"/>
      <c r="C574" s="195" t="n"/>
      <c r="D574" s="195" t="n"/>
      <c r="E574" s="195" t="n"/>
      <c r="F574" s="195" t="n"/>
      <c r="G574" s="195" t="n"/>
      <c r="H574" s="195" t="n"/>
      <c r="I574" s="195" t="n"/>
    </row>
    <row r="575" ht="12.75" customHeight="1" s="324">
      <c r="A575" s="195" t="n"/>
      <c r="B575" s="195" t="n"/>
      <c r="C575" s="195" t="n"/>
      <c r="D575" s="195" t="n"/>
      <c r="E575" s="195" t="n"/>
      <c r="F575" s="195" t="n"/>
      <c r="G575" s="195" t="n"/>
      <c r="H575" s="195" t="n"/>
      <c r="I575" s="195" t="n"/>
    </row>
    <row r="576" ht="12.75" customHeight="1" s="324">
      <c r="A576" s="195" t="n"/>
      <c r="B576" s="195" t="n"/>
      <c r="C576" s="195" t="n"/>
      <c r="D576" s="195" t="n"/>
      <c r="E576" s="195" t="n"/>
      <c r="F576" s="195" t="n"/>
      <c r="G576" s="195" t="n"/>
      <c r="H576" s="195" t="n"/>
      <c r="I576" s="195" t="n"/>
    </row>
    <row r="577" ht="12.75" customHeight="1" s="324">
      <c r="A577" s="195" t="n"/>
      <c r="B577" s="195" t="n"/>
      <c r="C577" s="195" t="n"/>
      <c r="D577" s="195" t="n"/>
      <c r="E577" s="195" t="n"/>
      <c r="F577" s="195" t="n"/>
      <c r="G577" s="195" t="n"/>
      <c r="H577" s="195" t="n"/>
      <c r="I577" s="195" t="n"/>
    </row>
    <row r="578" ht="12.75" customHeight="1" s="324">
      <c r="A578" s="195" t="n"/>
      <c r="B578" s="195" t="n"/>
      <c r="C578" s="195" t="n"/>
      <c r="D578" s="195" t="n"/>
      <c r="E578" s="195" t="n"/>
      <c r="F578" s="195" t="n"/>
      <c r="G578" s="195" t="n"/>
      <c r="H578" s="195" t="n"/>
      <c r="I578" s="195" t="n"/>
    </row>
    <row r="579" ht="12.75" customHeight="1" s="324">
      <c r="A579" s="195" t="n"/>
      <c r="B579" s="195" t="n"/>
      <c r="C579" s="195" t="n"/>
      <c r="D579" s="195" t="n"/>
      <c r="E579" s="195" t="n"/>
      <c r="F579" s="195" t="n"/>
      <c r="G579" s="195" t="n"/>
      <c r="H579" s="195" t="n"/>
      <c r="I579" s="195" t="n"/>
    </row>
    <row r="580" ht="12.75" customHeight="1" s="324">
      <c r="A580" s="195" t="n"/>
      <c r="B580" s="195" t="n"/>
      <c r="C580" s="195" t="n"/>
      <c r="D580" s="195" t="n"/>
      <c r="E580" s="195" t="n"/>
      <c r="F580" s="195" t="n"/>
      <c r="G580" s="195" t="n"/>
      <c r="H580" s="195" t="n"/>
      <c r="I580" s="195" t="n"/>
    </row>
    <row r="581" ht="12.75" customHeight="1" s="324">
      <c r="A581" s="195" t="n"/>
      <c r="B581" s="195" t="n"/>
      <c r="C581" s="195" t="n"/>
      <c r="D581" s="195" t="n"/>
      <c r="E581" s="195" t="n"/>
      <c r="F581" s="195" t="n"/>
      <c r="G581" s="195" t="n"/>
      <c r="H581" s="195" t="n"/>
      <c r="I581" s="195" t="n"/>
    </row>
    <row r="582" ht="12.75" customHeight="1" s="324">
      <c r="A582" s="195" t="n"/>
      <c r="B582" s="195" t="n"/>
      <c r="C582" s="195" t="n"/>
      <c r="D582" s="195" t="n"/>
      <c r="E582" s="195" t="n"/>
      <c r="F582" s="195" t="n"/>
      <c r="G582" s="195" t="n"/>
      <c r="H582" s="195" t="n"/>
      <c r="I582" s="195" t="n"/>
    </row>
    <row r="583" ht="12.75" customHeight="1" s="324">
      <c r="A583" s="195" t="n"/>
      <c r="B583" s="195" t="n"/>
      <c r="C583" s="195" t="n"/>
      <c r="D583" s="195" t="n"/>
      <c r="E583" s="195" t="n"/>
      <c r="F583" s="195" t="n"/>
      <c r="G583" s="195" t="n"/>
      <c r="H583" s="195" t="n"/>
      <c r="I583" s="195" t="n"/>
    </row>
    <row r="584" ht="12.75" customHeight="1" s="324">
      <c r="A584" s="195" t="n"/>
      <c r="B584" s="195" t="n"/>
      <c r="C584" s="195" t="n"/>
      <c r="D584" s="195" t="n"/>
      <c r="E584" s="195" t="n"/>
      <c r="F584" s="195" t="n"/>
      <c r="G584" s="195" t="n"/>
      <c r="H584" s="195" t="n"/>
      <c r="I584" s="195" t="n"/>
    </row>
    <row r="585" ht="12.75" customHeight="1" s="324">
      <c r="A585" s="195" t="n"/>
      <c r="B585" s="195" t="n"/>
      <c r="C585" s="195" t="n"/>
      <c r="D585" s="195" t="n"/>
      <c r="E585" s="195" t="n"/>
      <c r="F585" s="195" t="n"/>
      <c r="G585" s="195" t="n"/>
      <c r="H585" s="195" t="n"/>
      <c r="I585" s="195" t="n"/>
    </row>
    <row r="586" ht="12.75" customHeight="1" s="324">
      <c r="A586" s="195" t="n"/>
      <c r="B586" s="195" t="n"/>
      <c r="C586" s="195" t="n"/>
      <c r="D586" s="195" t="n"/>
      <c r="E586" s="195" t="n"/>
      <c r="F586" s="195" t="n"/>
      <c r="G586" s="195" t="n"/>
      <c r="H586" s="195" t="n"/>
      <c r="I586" s="195" t="n"/>
    </row>
    <row r="587" ht="12.75" customHeight="1" s="324">
      <c r="A587" s="195" t="n"/>
      <c r="B587" s="195" t="n"/>
      <c r="C587" s="195" t="n"/>
      <c r="D587" s="195" t="n"/>
      <c r="E587" s="195" t="n"/>
      <c r="F587" s="195" t="n"/>
      <c r="G587" s="195" t="n"/>
      <c r="H587" s="195" t="n"/>
      <c r="I587" s="195" t="n"/>
    </row>
    <row r="588" ht="12.75" customHeight="1" s="324">
      <c r="A588" s="195" t="n"/>
      <c r="B588" s="195" t="n"/>
      <c r="C588" s="195" t="n"/>
      <c r="D588" s="195" t="n"/>
      <c r="E588" s="195" t="n"/>
      <c r="F588" s="195" t="n"/>
      <c r="G588" s="195" t="n"/>
      <c r="H588" s="195" t="n"/>
      <c r="I588" s="195" t="n"/>
    </row>
    <row r="589" ht="12.75" customHeight="1" s="324">
      <c r="A589" s="195" t="n"/>
      <c r="B589" s="195" t="n"/>
      <c r="C589" s="195" t="n"/>
      <c r="D589" s="195" t="n"/>
      <c r="E589" s="195" t="n"/>
      <c r="F589" s="195" t="n"/>
      <c r="G589" s="195" t="n"/>
      <c r="H589" s="195" t="n"/>
      <c r="I589" s="195" t="n"/>
    </row>
    <row r="590" ht="12.75" customHeight="1" s="324">
      <c r="A590" s="195" t="n"/>
      <c r="B590" s="195" t="n"/>
      <c r="C590" s="195" t="n"/>
      <c r="D590" s="195" t="n"/>
      <c r="E590" s="195" t="n"/>
      <c r="F590" s="195" t="n"/>
      <c r="G590" s="195" t="n"/>
      <c r="H590" s="195" t="n"/>
      <c r="I590" s="195" t="n"/>
    </row>
    <row r="591" ht="12.75" customHeight="1" s="324">
      <c r="A591" s="195" t="n"/>
      <c r="B591" s="195" t="n"/>
      <c r="C591" s="195" t="n"/>
      <c r="D591" s="195" t="n"/>
      <c r="E591" s="195" t="n"/>
      <c r="F591" s="195" t="n"/>
      <c r="G591" s="195" t="n"/>
      <c r="H591" s="195" t="n"/>
      <c r="I591" s="195" t="n"/>
    </row>
    <row r="592" ht="12.75" customHeight="1" s="324">
      <c r="A592" s="195" t="n"/>
      <c r="B592" s="195" t="n"/>
      <c r="C592" s="195" t="n"/>
      <c r="D592" s="195" t="n"/>
      <c r="E592" s="195" t="n"/>
      <c r="F592" s="195" t="n"/>
      <c r="G592" s="195" t="n"/>
      <c r="H592" s="195" t="n"/>
      <c r="I592" s="195" t="n"/>
    </row>
    <row r="593" ht="12.75" customHeight="1" s="324">
      <c r="A593" s="195" t="n"/>
      <c r="B593" s="195" t="n"/>
      <c r="C593" s="195" t="n"/>
      <c r="D593" s="195" t="n"/>
      <c r="E593" s="195" t="n"/>
      <c r="F593" s="195" t="n"/>
      <c r="G593" s="195" t="n"/>
      <c r="H593" s="195" t="n"/>
      <c r="I593" s="195" t="n"/>
    </row>
    <row r="594" ht="12.75" customHeight="1" s="324">
      <c r="A594" s="195" t="n"/>
      <c r="B594" s="195" t="n"/>
      <c r="C594" s="195" t="n"/>
      <c r="D594" s="195" t="n"/>
      <c r="E594" s="195" t="n"/>
      <c r="F594" s="195" t="n"/>
      <c r="G594" s="195" t="n"/>
      <c r="H594" s="195" t="n"/>
      <c r="I594" s="195" t="n"/>
    </row>
    <row r="595" ht="12.75" customHeight="1" s="324">
      <c r="A595" s="195" t="n"/>
      <c r="B595" s="195" t="n"/>
      <c r="C595" s="195" t="n"/>
      <c r="D595" s="195" t="n"/>
      <c r="E595" s="195" t="n"/>
      <c r="F595" s="195" t="n"/>
      <c r="G595" s="195" t="n"/>
      <c r="H595" s="195" t="n"/>
      <c r="I595" s="195" t="n"/>
    </row>
    <row r="596" ht="12.75" customHeight="1" s="324">
      <c r="A596" s="195" t="n"/>
      <c r="B596" s="195" t="n"/>
      <c r="C596" s="195" t="n"/>
      <c r="D596" s="195" t="n"/>
      <c r="E596" s="195" t="n"/>
      <c r="F596" s="195" t="n"/>
      <c r="G596" s="195" t="n"/>
      <c r="H596" s="195" t="n"/>
      <c r="I596" s="195" t="n"/>
    </row>
    <row r="597" ht="12.75" customHeight="1" s="324">
      <c r="A597" s="195" t="n"/>
      <c r="B597" s="195" t="n"/>
      <c r="C597" s="195" t="n"/>
      <c r="D597" s="195" t="n"/>
      <c r="E597" s="195" t="n"/>
      <c r="F597" s="195" t="n"/>
      <c r="G597" s="195" t="n"/>
      <c r="H597" s="195" t="n"/>
      <c r="I597" s="195" t="n"/>
    </row>
    <row r="598" ht="12.75" customHeight="1" s="324">
      <c r="A598" s="195" t="n"/>
      <c r="B598" s="195" t="n"/>
      <c r="C598" s="195" t="n"/>
      <c r="D598" s="195" t="n"/>
      <c r="E598" s="195" t="n"/>
      <c r="F598" s="195" t="n"/>
      <c r="G598" s="195" t="n"/>
      <c r="H598" s="195" t="n"/>
      <c r="I598" s="195" t="n"/>
    </row>
    <row r="599" ht="12.75" customHeight="1" s="324">
      <c r="A599" s="195" t="n"/>
      <c r="B599" s="195" t="n"/>
      <c r="C599" s="195" t="n"/>
      <c r="D599" s="195" t="n"/>
      <c r="E599" s="195" t="n"/>
      <c r="F599" s="195" t="n"/>
      <c r="G599" s="195" t="n"/>
      <c r="H599" s="195" t="n"/>
      <c r="I599" s="195" t="n"/>
    </row>
    <row r="600" ht="12.75" customHeight="1" s="324">
      <c r="A600" s="195" t="n"/>
      <c r="B600" s="195" t="n"/>
      <c r="C600" s="195" t="n"/>
      <c r="D600" s="195" t="n"/>
      <c r="E600" s="195" t="n"/>
      <c r="F600" s="195" t="n"/>
      <c r="G600" s="195" t="n"/>
      <c r="H600" s="195" t="n"/>
      <c r="I600" s="195" t="n"/>
    </row>
    <row r="601" ht="12.75" customHeight="1" s="324">
      <c r="A601" s="195" t="n"/>
      <c r="B601" s="195" t="n"/>
      <c r="C601" s="195" t="n"/>
      <c r="D601" s="195" t="n"/>
      <c r="E601" s="195" t="n"/>
      <c r="F601" s="195" t="n"/>
      <c r="G601" s="195" t="n"/>
      <c r="H601" s="195" t="n"/>
      <c r="I601" s="195" t="n"/>
    </row>
    <row r="602" ht="12.75" customHeight="1" s="324">
      <c r="A602" s="195" t="n"/>
      <c r="B602" s="195" t="n"/>
      <c r="C602" s="195" t="n"/>
      <c r="D602" s="195" t="n"/>
      <c r="E602" s="195" t="n"/>
      <c r="F602" s="195" t="n"/>
      <c r="G602" s="195" t="n"/>
      <c r="H602" s="195" t="n"/>
      <c r="I602" s="195" t="n"/>
    </row>
    <row r="603" ht="12.75" customHeight="1" s="324">
      <c r="A603" s="195" t="n"/>
      <c r="B603" s="195" t="n"/>
      <c r="C603" s="195" t="n"/>
      <c r="D603" s="195" t="n"/>
      <c r="E603" s="195" t="n"/>
      <c r="F603" s="195" t="n"/>
      <c r="G603" s="195" t="n"/>
      <c r="H603" s="195" t="n"/>
      <c r="I603" s="195" t="n"/>
    </row>
    <row r="604" ht="12.75" customHeight="1" s="324">
      <c r="A604" s="195" t="n"/>
      <c r="B604" s="195" t="n"/>
      <c r="C604" s="195" t="n"/>
      <c r="D604" s="195" t="n"/>
      <c r="E604" s="195" t="n"/>
      <c r="F604" s="195" t="n"/>
      <c r="G604" s="195" t="n"/>
      <c r="H604" s="195" t="n"/>
      <c r="I604" s="195" t="n"/>
    </row>
    <row r="605" ht="12.75" customHeight="1" s="324">
      <c r="A605" s="195" t="n"/>
      <c r="B605" s="195" t="n"/>
      <c r="C605" s="195" t="n"/>
      <c r="D605" s="195" t="n"/>
      <c r="E605" s="195" t="n"/>
      <c r="F605" s="195" t="n"/>
      <c r="G605" s="195" t="n"/>
      <c r="H605" s="195" t="n"/>
      <c r="I605" s="195" t="n"/>
    </row>
    <row r="606" ht="12.75" customHeight="1" s="324">
      <c r="A606" s="195" t="n"/>
      <c r="B606" s="195" t="n"/>
      <c r="C606" s="195" t="n"/>
      <c r="D606" s="195" t="n"/>
      <c r="E606" s="195" t="n"/>
      <c r="F606" s="195" t="n"/>
      <c r="G606" s="195" t="n"/>
      <c r="H606" s="195" t="n"/>
      <c r="I606" s="195" t="n"/>
    </row>
    <row r="607" ht="12.75" customHeight="1" s="324">
      <c r="A607" s="195" t="n"/>
      <c r="B607" s="195" t="n"/>
      <c r="C607" s="195" t="n"/>
      <c r="D607" s="195" t="n"/>
      <c r="E607" s="195" t="n"/>
      <c r="F607" s="195" t="n"/>
      <c r="G607" s="195" t="n"/>
      <c r="H607" s="195" t="n"/>
      <c r="I607" s="195" t="n"/>
    </row>
    <row r="608" ht="12.75" customHeight="1" s="324">
      <c r="A608" s="195" t="n"/>
      <c r="B608" s="195" t="n"/>
      <c r="C608" s="195" t="n"/>
      <c r="D608" s="195" t="n"/>
      <c r="E608" s="195" t="n"/>
      <c r="F608" s="195" t="n"/>
      <c r="G608" s="195" t="n"/>
      <c r="H608" s="195" t="n"/>
      <c r="I608" s="195" t="n"/>
    </row>
    <row r="609" ht="12.75" customHeight="1" s="324">
      <c r="A609" s="195" t="n"/>
      <c r="B609" s="195" t="n"/>
      <c r="C609" s="195" t="n"/>
      <c r="D609" s="195" t="n"/>
      <c r="E609" s="195" t="n"/>
      <c r="F609" s="195" t="n"/>
      <c r="G609" s="195" t="n"/>
      <c r="H609" s="195" t="n"/>
      <c r="I609" s="195" t="n"/>
    </row>
    <row r="610" ht="12.75" customHeight="1" s="324">
      <c r="A610" s="195" t="n"/>
      <c r="B610" s="195" t="n"/>
      <c r="C610" s="195" t="n"/>
      <c r="D610" s="195" t="n"/>
      <c r="E610" s="195" t="n"/>
      <c r="F610" s="195" t="n"/>
      <c r="G610" s="195" t="n"/>
      <c r="H610" s="195" t="n"/>
      <c r="I610" s="195" t="n"/>
    </row>
    <row r="611" ht="12.75" customHeight="1" s="324">
      <c r="A611" s="195" t="n"/>
      <c r="B611" s="195" t="n"/>
      <c r="C611" s="195" t="n"/>
      <c r="D611" s="195" t="n"/>
      <c r="E611" s="195" t="n"/>
      <c r="F611" s="195" t="n"/>
      <c r="G611" s="195" t="n"/>
      <c r="H611" s="195" t="n"/>
      <c r="I611" s="195" t="n"/>
    </row>
    <row r="612" ht="12.75" customHeight="1" s="324">
      <c r="A612" s="195" t="n"/>
      <c r="B612" s="195" t="n"/>
      <c r="C612" s="195" t="n"/>
      <c r="D612" s="195" t="n"/>
      <c r="E612" s="195" t="n"/>
      <c r="F612" s="195" t="n"/>
      <c r="G612" s="195" t="n"/>
      <c r="H612" s="195" t="n"/>
      <c r="I612" s="195" t="n"/>
    </row>
    <row r="613" ht="12.75" customHeight="1" s="324">
      <c r="A613" s="195" t="n"/>
      <c r="B613" s="195" t="n"/>
      <c r="C613" s="195" t="n"/>
      <c r="D613" s="195" t="n"/>
      <c r="E613" s="195" t="n"/>
      <c r="F613" s="195" t="n"/>
      <c r="G613" s="195" t="n"/>
      <c r="H613" s="195" t="n"/>
      <c r="I613" s="195" t="n"/>
    </row>
    <row r="614" ht="12.75" customHeight="1" s="324">
      <c r="A614" s="195" t="n"/>
      <c r="B614" s="195" t="n"/>
      <c r="C614" s="195" t="n"/>
      <c r="D614" s="195" t="n"/>
      <c r="E614" s="195" t="n"/>
      <c r="F614" s="195" t="n"/>
      <c r="G614" s="195" t="n"/>
      <c r="H614" s="195" t="n"/>
      <c r="I614" s="195" t="n"/>
    </row>
    <row r="615" ht="12.75" customHeight="1" s="324">
      <c r="A615" s="195" t="n"/>
      <c r="B615" s="195" t="n"/>
      <c r="C615" s="195" t="n"/>
      <c r="D615" s="195" t="n"/>
      <c r="E615" s="195" t="n"/>
      <c r="F615" s="195" t="n"/>
      <c r="G615" s="195" t="n"/>
      <c r="H615" s="195" t="n"/>
      <c r="I615" s="195" t="n"/>
    </row>
    <row r="616" ht="12.75" customHeight="1" s="324">
      <c r="A616" s="195" t="n"/>
      <c r="B616" s="195" t="n"/>
      <c r="C616" s="195" t="n"/>
      <c r="D616" s="195" t="n"/>
      <c r="E616" s="195" t="n"/>
      <c r="F616" s="195" t="n"/>
      <c r="G616" s="195" t="n"/>
      <c r="H616" s="195" t="n"/>
      <c r="I616" s="195" t="n"/>
    </row>
    <row r="617" ht="12.75" customHeight="1" s="324">
      <c r="A617" s="195" t="n"/>
      <c r="B617" s="195" t="n"/>
      <c r="C617" s="195" t="n"/>
      <c r="D617" s="195" t="n"/>
      <c r="E617" s="195" t="n"/>
      <c r="F617" s="195" t="n"/>
      <c r="G617" s="195" t="n"/>
      <c r="H617" s="195" t="n"/>
      <c r="I617" s="195" t="n"/>
    </row>
    <row r="618" ht="12.75" customHeight="1" s="324">
      <c r="A618" s="195" t="n"/>
      <c r="B618" s="195" t="n"/>
      <c r="C618" s="195" t="n"/>
      <c r="D618" s="195" t="n"/>
      <c r="E618" s="195" t="n"/>
      <c r="F618" s="195" t="n"/>
      <c r="G618" s="195" t="n"/>
      <c r="H618" s="195" t="n"/>
      <c r="I618" s="195" t="n"/>
    </row>
    <row r="619" ht="12.75" customHeight="1" s="324">
      <c r="A619" s="195" t="n"/>
      <c r="B619" s="195" t="n"/>
      <c r="C619" s="195" t="n"/>
      <c r="D619" s="195" t="n"/>
      <c r="E619" s="195" t="n"/>
      <c r="F619" s="195" t="n"/>
      <c r="G619" s="195" t="n"/>
      <c r="H619" s="195" t="n"/>
      <c r="I619" s="195" t="n"/>
    </row>
    <row r="620" ht="12.75" customHeight="1" s="324">
      <c r="A620" s="195" t="n"/>
      <c r="B620" s="195" t="n"/>
      <c r="C620" s="195" t="n"/>
      <c r="D620" s="195" t="n"/>
      <c r="E620" s="195" t="n"/>
      <c r="F620" s="195" t="n"/>
      <c r="G620" s="195" t="n"/>
      <c r="H620" s="195" t="n"/>
      <c r="I620" s="195" t="n"/>
    </row>
    <row r="621" ht="12.75" customHeight="1" s="324">
      <c r="A621" s="195" t="n"/>
      <c r="B621" s="195" t="n"/>
      <c r="C621" s="195" t="n"/>
      <c r="D621" s="195" t="n"/>
      <c r="E621" s="195" t="n"/>
      <c r="F621" s="195" t="n"/>
      <c r="G621" s="195" t="n"/>
      <c r="H621" s="195" t="n"/>
      <c r="I621" s="195" t="n"/>
    </row>
    <row r="622" ht="12.75" customHeight="1" s="324">
      <c r="A622" s="195" t="n"/>
      <c r="B622" s="195" t="n"/>
      <c r="C622" s="195" t="n"/>
      <c r="D622" s="195" t="n"/>
      <c r="E622" s="195" t="n"/>
      <c r="F622" s="195" t="n"/>
      <c r="G622" s="195" t="n"/>
      <c r="H622" s="195" t="n"/>
      <c r="I622" s="195" t="n"/>
    </row>
    <row r="623" ht="12.75" customHeight="1" s="324">
      <c r="A623" s="195" t="n"/>
      <c r="B623" s="195" t="n"/>
      <c r="C623" s="195" t="n"/>
      <c r="D623" s="195" t="n"/>
      <c r="E623" s="195" t="n"/>
      <c r="F623" s="195" t="n"/>
      <c r="G623" s="195" t="n"/>
      <c r="H623" s="195" t="n"/>
      <c r="I623" s="195" t="n"/>
    </row>
    <row r="624" ht="12.75" customHeight="1" s="324">
      <c r="A624" s="195" t="n"/>
      <c r="B624" s="195" t="n"/>
      <c r="C624" s="195" t="n"/>
      <c r="D624" s="195" t="n"/>
      <c r="E624" s="195" t="n"/>
      <c r="F624" s="195" t="n"/>
      <c r="G624" s="195" t="n"/>
      <c r="H624" s="195" t="n"/>
      <c r="I624" s="195" t="n"/>
    </row>
    <row r="625" ht="12.75" customHeight="1" s="324">
      <c r="A625" s="195" t="n"/>
      <c r="B625" s="195" t="n"/>
      <c r="C625" s="195" t="n"/>
      <c r="D625" s="195" t="n"/>
      <c r="E625" s="195" t="n"/>
      <c r="F625" s="195" t="n"/>
      <c r="G625" s="195" t="n"/>
      <c r="H625" s="195" t="n"/>
      <c r="I625" s="195" t="n"/>
    </row>
    <row r="626" ht="12.75" customHeight="1" s="324">
      <c r="A626" s="195" t="n"/>
      <c r="B626" s="195" t="n"/>
      <c r="C626" s="195" t="n"/>
      <c r="D626" s="195" t="n"/>
      <c r="E626" s="195" t="n"/>
      <c r="F626" s="195" t="n"/>
      <c r="G626" s="195" t="n"/>
      <c r="H626" s="195" t="n"/>
      <c r="I626" s="195" t="n"/>
    </row>
    <row r="627" ht="12.75" customHeight="1" s="324">
      <c r="A627" s="195" t="n"/>
      <c r="B627" s="195" t="n"/>
      <c r="C627" s="195" t="n"/>
      <c r="D627" s="195" t="n"/>
      <c r="E627" s="195" t="n"/>
      <c r="F627" s="195" t="n"/>
      <c r="G627" s="195" t="n"/>
      <c r="H627" s="195" t="n"/>
      <c r="I627" s="195" t="n"/>
    </row>
    <row r="628" ht="12.75" customHeight="1" s="324">
      <c r="A628" s="195" t="n"/>
      <c r="B628" s="195" t="n"/>
      <c r="C628" s="195" t="n"/>
      <c r="D628" s="195" t="n"/>
      <c r="E628" s="195" t="n"/>
      <c r="F628" s="195" t="n"/>
      <c r="G628" s="195" t="n"/>
      <c r="H628" s="195" t="n"/>
      <c r="I628" s="195" t="n"/>
    </row>
    <row r="629" ht="12.75" customHeight="1" s="324">
      <c r="A629" s="195" t="n"/>
      <c r="B629" s="195" t="n"/>
      <c r="C629" s="195" t="n"/>
      <c r="D629" s="195" t="n"/>
      <c r="E629" s="195" t="n"/>
      <c r="F629" s="195" t="n"/>
      <c r="G629" s="195" t="n"/>
      <c r="H629" s="195" t="n"/>
      <c r="I629" s="195" t="n"/>
    </row>
    <row r="630" ht="12.75" customHeight="1" s="324">
      <c r="A630" s="195" t="n"/>
      <c r="B630" s="195" t="n"/>
      <c r="C630" s="195" t="n"/>
      <c r="D630" s="195" t="n"/>
      <c r="E630" s="195" t="n"/>
      <c r="F630" s="195" t="n"/>
      <c r="G630" s="195" t="n"/>
      <c r="H630" s="195" t="n"/>
      <c r="I630" s="195" t="n"/>
    </row>
    <row r="631" ht="12.75" customHeight="1" s="324">
      <c r="A631" s="195" t="n"/>
      <c r="B631" s="195" t="n"/>
      <c r="C631" s="195" t="n"/>
      <c r="D631" s="195" t="n"/>
      <c r="E631" s="195" t="n"/>
      <c r="F631" s="195" t="n"/>
      <c r="G631" s="195" t="n"/>
      <c r="H631" s="195" t="n"/>
      <c r="I631" s="195" t="n"/>
    </row>
    <row r="632" ht="12.75" customHeight="1" s="324">
      <c r="A632" s="195" t="n"/>
      <c r="B632" s="195" t="n"/>
      <c r="C632" s="195" t="n"/>
      <c r="D632" s="195" t="n"/>
      <c r="E632" s="195" t="n"/>
      <c r="F632" s="195" t="n"/>
      <c r="G632" s="195" t="n"/>
      <c r="H632" s="195" t="n"/>
      <c r="I632" s="195" t="n"/>
    </row>
    <row r="633" ht="12.75" customHeight="1" s="324">
      <c r="A633" s="195" t="n"/>
      <c r="B633" s="195" t="n"/>
      <c r="C633" s="195" t="n"/>
      <c r="D633" s="195" t="n"/>
      <c r="E633" s="195" t="n"/>
      <c r="F633" s="195" t="n"/>
      <c r="G633" s="195" t="n"/>
      <c r="H633" s="195" t="n"/>
      <c r="I633" s="195" t="n"/>
    </row>
    <row r="634" ht="12.75" customHeight="1" s="324">
      <c r="A634" s="195" t="n"/>
      <c r="B634" s="195" t="n"/>
      <c r="C634" s="195" t="n"/>
      <c r="D634" s="195" t="n"/>
      <c r="E634" s="195" t="n"/>
      <c r="F634" s="195" t="n"/>
      <c r="G634" s="195" t="n"/>
      <c r="H634" s="195" t="n"/>
      <c r="I634" s="195" t="n"/>
    </row>
    <row r="635" ht="12.75" customHeight="1" s="324">
      <c r="A635" s="195" t="n"/>
      <c r="B635" s="195" t="n"/>
      <c r="C635" s="195" t="n"/>
      <c r="D635" s="195" t="n"/>
      <c r="E635" s="195" t="n"/>
      <c r="F635" s="195" t="n"/>
      <c r="G635" s="195" t="n"/>
      <c r="H635" s="195" t="n"/>
      <c r="I635" s="195" t="n"/>
    </row>
    <row r="636" ht="12.75" customHeight="1" s="324">
      <c r="A636" s="195" t="n"/>
      <c r="B636" s="195" t="n"/>
      <c r="C636" s="195" t="n"/>
      <c r="D636" s="195" t="n"/>
      <c r="E636" s="195" t="n"/>
      <c r="F636" s="195" t="n"/>
      <c r="G636" s="195" t="n"/>
      <c r="H636" s="195" t="n"/>
      <c r="I636" s="195" t="n"/>
    </row>
    <row r="637" ht="12.75" customHeight="1" s="324">
      <c r="A637" s="195" t="n"/>
      <c r="B637" s="195" t="n"/>
      <c r="C637" s="195" t="n"/>
      <c r="D637" s="195" t="n"/>
      <c r="E637" s="195" t="n"/>
      <c r="F637" s="195" t="n"/>
      <c r="G637" s="195" t="n"/>
      <c r="H637" s="195" t="n"/>
      <c r="I637" s="195" t="n"/>
    </row>
    <row r="638" ht="12.75" customHeight="1" s="324">
      <c r="A638" s="195" t="n"/>
      <c r="B638" s="195" t="n"/>
      <c r="C638" s="195" t="n"/>
      <c r="D638" s="195" t="n"/>
      <c r="E638" s="195" t="n"/>
      <c r="F638" s="195" t="n"/>
      <c r="G638" s="195" t="n"/>
      <c r="H638" s="195" t="n"/>
      <c r="I638" s="195" t="n"/>
    </row>
    <row r="639" ht="12.75" customHeight="1" s="324">
      <c r="A639" s="195" t="n"/>
      <c r="B639" s="195" t="n"/>
      <c r="C639" s="195" t="n"/>
      <c r="D639" s="195" t="n"/>
      <c r="E639" s="195" t="n"/>
      <c r="F639" s="195" t="n"/>
      <c r="G639" s="195" t="n"/>
      <c r="H639" s="195" t="n"/>
      <c r="I639" s="195" t="n"/>
    </row>
    <row r="640" ht="12.75" customHeight="1" s="324">
      <c r="A640" s="195" t="n"/>
      <c r="B640" s="195" t="n"/>
      <c r="C640" s="195" t="n"/>
      <c r="D640" s="195" t="n"/>
      <c r="E640" s="195" t="n"/>
      <c r="F640" s="195" t="n"/>
      <c r="G640" s="195" t="n"/>
      <c r="H640" s="195" t="n"/>
      <c r="I640" s="195" t="n"/>
    </row>
    <row r="641" ht="12.75" customHeight="1" s="324">
      <c r="A641" s="195" t="n"/>
      <c r="B641" s="195" t="n"/>
      <c r="C641" s="195" t="n"/>
      <c r="D641" s="195" t="n"/>
      <c r="E641" s="195" t="n"/>
      <c r="F641" s="195" t="n"/>
      <c r="G641" s="195" t="n"/>
      <c r="H641" s="195" t="n"/>
      <c r="I641" s="195" t="n"/>
    </row>
    <row r="642" ht="12.75" customHeight="1" s="324">
      <c r="A642" s="195" t="n"/>
      <c r="B642" s="195" t="n"/>
      <c r="C642" s="195" t="n"/>
      <c r="D642" s="195" t="n"/>
      <c r="E642" s="195" t="n"/>
      <c r="F642" s="195" t="n"/>
      <c r="G642" s="195" t="n"/>
      <c r="H642" s="195" t="n"/>
      <c r="I642" s="195" t="n"/>
    </row>
    <row r="643" ht="12.75" customHeight="1" s="324">
      <c r="A643" s="195" t="n"/>
      <c r="B643" s="195" t="n"/>
      <c r="C643" s="195" t="n"/>
      <c r="D643" s="195" t="n"/>
      <c r="E643" s="195" t="n"/>
      <c r="F643" s="195" t="n"/>
      <c r="G643" s="195" t="n"/>
      <c r="H643" s="195" t="n"/>
      <c r="I643" s="195" t="n"/>
    </row>
    <row r="644" ht="12.75" customHeight="1" s="324">
      <c r="A644" s="195" t="n"/>
      <c r="B644" s="195" t="n"/>
      <c r="C644" s="195" t="n"/>
      <c r="D644" s="195" t="n"/>
      <c r="E644" s="195" t="n"/>
      <c r="F644" s="195" t="n"/>
      <c r="G644" s="195" t="n"/>
      <c r="H644" s="195" t="n"/>
      <c r="I644" s="195" t="n"/>
    </row>
    <row r="645" ht="12.75" customHeight="1" s="324">
      <c r="A645" s="195" t="n"/>
      <c r="B645" s="195" t="n"/>
      <c r="C645" s="195" t="n"/>
      <c r="D645" s="195" t="n"/>
      <c r="E645" s="195" t="n"/>
      <c r="F645" s="195" t="n"/>
      <c r="G645" s="195" t="n"/>
      <c r="H645" s="195" t="n"/>
      <c r="I645" s="195" t="n"/>
    </row>
    <row r="646" ht="12.75" customHeight="1" s="324">
      <c r="A646" s="195" t="n"/>
      <c r="B646" s="195" t="n"/>
      <c r="C646" s="195" t="n"/>
      <c r="D646" s="195" t="n"/>
      <c r="E646" s="195" t="n"/>
      <c r="F646" s="195" t="n"/>
      <c r="G646" s="195" t="n"/>
      <c r="H646" s="195" t="n"/>
      <c r="I646" s="195" t="n"/>
    </row>
    <row r="647" ht="12.75" customHeight="1" s="324">
      <c r="A647" s="195" t="n"/>
      <c r="B647" s="195" t="n"/>
      <c r="C647" s="195" t="n"/>
      <c r="D647" s="195" t="n"/>
      <c r="E647" s="195" t="n"/>
      <c r="F647" s="195" t="n"/>
      <c r="G647" s="195" t="n"/>
      <c r="H647" s="195" t="n"/>
      <c r="I647" s="195" t="n"/>
    </row>
    <row r="648" ht="12.75" customHeight="1" s="324">
      <c r="A648" s="195" t="n"/>
      <c r="B648" s="195" t="n"/>
      <c r="C648" s="195" t="n"/>
      <c r="D648" s="195" t="n"/>
      <c r="E648" s="195" t="n"/>
      <c r="F648" s="195" t="n"/>
      <c r="G648" s="195" t="n"/>
      <c r="H648" s="195" t="n"/>
      <c r="I648" s="195" t="n"/>
    </row>
    <row r="649" ht="12.75" customHeight="1" s="324">
      <c r="A649" s="195" t="n"/>
      <c r="B649" s="195" t="n"/>
      <c r="C649" s="195" t="n"/>
      <c r="D649" s="195" t="n"/>
      <c r="E649" s="195" t="n"/>
      <c r="F649" s="195" t="n"/>
      <c r="G649" s="195" t="n"/>
      <c r="H649" s="195" t="n"/>
      <c r="I649" s="195" t="n"/>
    </row>
    <row r="650" ht="12.75" customHeight="1" s="324">
      <c r="A650" s="195" t="n"/>
      <c r="B650" s="195" t="n"/>
      <c r="C650" s="195" t="n"/>
      <c r="D650" s="195" t="n"/>
      <c r="E650" s="195" t="n"/>
      <c r="F650" s="195" t="n"/>
      <c r="G650" s="195" t="n"/>
      <c r="H650" s="195" t="n"/>
      <c r="I650" s="195" t="n"/>
    </row>
    <row r="651" ht="12.75" customHeight="1" s="324">
      <c r="A651" s="195" t="n"/>
      <c r="B651" s="195" t="n"/>
      <c r="C651" s="195" t="n"/>
      <c r="D651" s="195" t="n"/>
      <c r="E651" s="195" t="n"/>
      <c r="F651" s="195" t="n"/>
      <c r="G651" s="195" t="n"/>
      <c r="H651" s="195" t="n"/>
      <c r="I651" s="195" t="n"/>
    </row>
    <row r="652" ht="12.75" customHeight="1" s="324">
      <c r="A652" s="195" t="n"/>
      <c r="B652" s="195" t="n"/>
      <c r="C652" s="195" t="n"/>
      <c r="D652" s="195" t="n"/>
      <c r="E652" s="195" t="n"/>
      <c r="F652" s="195" t="n"/>
      <c r="G652" s="195" t="n"/>
      <c r="H652" s="195" t="n"/>
      <c r="I652" s="195" t="n"/>
    </row>
    <row r="653" ht="12.75" customHeight="1" s="324">
      <c r="A653" s="195" t="n"/>
      <c r="B653" s="195" t="n"/>
      <c r="C653" s="195" t="n"/>
      <c r="D653" s="195" t="n"/>
      <c r="E653" s="195" t="n"/>
      <c r="F653" s="195" t="n"/>
      <c r="G653" s="195" t="n"/>
      <c r="H653" s="195" t="n"/>
      <c r="I653" s="195" t="n"/>
    </row>
    <row r="654" ht="12.75" customHeight="1" s="324">
      <c r="A654" s="195" t="n"/>
      <c r="B654" s="195" t="n"/>
      <c r="C654" s="195" t="n"/>
      <c r="D654" s="195" t="n"/>
      <c r="E654" s="195" t="n"/>
      <c r="F654" s="195" t="n"/>
      <c r="G654" s="195" t="n"/>
      <c r="H654" s="195" t="n"/>
      <c r="I654" s="195" t="n"/>
    </row>
    <row r="655" ht="12.75" customHeight="1" s="324">
      <c r="A655" s="195" t="n"/>
      <c r="B655" s="195" t="n"/>
      <c r="C655" s="195" t="n"/>
      <c r="D655" s="195" t="n"/>
      <c r="E655" s="195" t="n"/>
      <c r="F655" s="195" t="n"/>
      <c r="G655" s="195" t="n"/>
      <c r="H655" s="195" t="n"/>
      <c r="I655" s="195" t="n"/>
    </row>
    <row r="656" ht="12.75" customHeight="1" s="324">
      <c r="A656" s="195" t="n"/>
      <c r="B656" s="195" t="n"/>
      <c r="C656" s="195" t="n"/>
      <c r="D656" s="195" t="n"/>
      <c r="E656" s="195" t="n"/>
      <c r="F656" s="195" t="n"/>
      <c r="G656" s="195" t="n"/>
      <c r="H656" s="195" t="n"/>
      <c r="I656" s="195" t="n"/>
    </row>
    <row r="657" ht="12.75" customHeight="1" s="324">
      <c r="A657" s="195" t="n"/>
      <c r="B657" s="195" t="n"/>
      <c r="C657" s="195" t="n"/>
      <c r="D657" s="195" t="n"/>
      <c r="E657" s="195" t="n"/>
      <c r="F657" s="195" t="n"/>
      <c r="G657" s="195" t="n"/>
      <c r="H657" s="195" t="n"/>
      <c r="I657" s="195" t="n"/>
    </row>
    <row r="658" ht="12.75" customHeight="1" s="324">
      <c r="A658" s="195" t="n"/>
      <c r="B658" s="195" t="n"/>
      <c r="C658" s="195" t="n"/>
      <c r="D658" s="195" t="n"/>
      <c r="E658" s="195" t="n"/>
      <c r="F658" s="195" t="n"/>
      <c r="G658" s="195" t="n"/>
      <c r="H658" s="195" t="n"/>
      <c r="I658" s="195" t="n"/>
    </row>
    <row r="659" ht="12.75" customHeight="1" s="324">
      <c r="A659" s="195" t="n"/>
      <c r="B659" s="195" t="n"/>
      <c r="C659" s="195" t="n"/>
      <c r="D659" s="195" t="n"/>
      <c r="E659" s="195" t="n"/>
      <c r="F659" s="195" t="n"/>
      <c r="G659" s="195" t="n"/>
      <c r="H659" s="195" t="n"/>
      <c r="I659" s="195" t="n"/>
    </row>
    <row r="660" ht="12.75" customHeight="1" s="324">
      <c r="A660" s="195" t="n"/>
      <c r="B660" s="195" t="n"/>
      <c r="C660" s="195" t="n"/>
      <c r="D660" s="195" t="n"/>
      <c r="E660" s="195" t="n"/>
      <c r="F660" s="195" t="n"/>
      <c r="G660" s="195" t="n"/>
      <c r="H660" s="195" t="n"/>
      <c r="I660" s="195" t="n"/>
    </row>
    <row r="661" ht="12.75" customHeight="1" s="324">
      <c r="A661" s="195" t="n"/>
      <c r="B661" s="195" t="n"/>
      <c r="C661" s="195" t="n"/>
      <c r="D661" s="195" t="n"/>
      <c r="E661" s="195" t="n"/>
      <c r="F661" s="195" t="n"/>
      <c r="G661" s="195" t="n"/>
      <c r="H661" s="195" t="n"/>
      <c r="I661" s="195" t="n"/>
    </row>
    <row r="662" ht="12.75" customHeight="1" s="324">
      <c r="A662" s="195" t="n"/>
      <c r="B662" s="195" t="n"/>
      <c r="C662" s="195" t="n"/>
      <c r="D662" s="195" t="n"/>
      <c r="E662" s="195" t="n"/>
      <c r="F662" s="195" t="n"/>
      <c r="G662" s="195" t="n"/>
      <c r="H662" s="195" t="n"/>
      <c r="I662" s="195" t="n"/>
    </row>
    <row r="663" ht="12.75" customHeight="1" s="324">
      <c r="A663" s="195" t="n"/>
      <c r="B663" s="195" t="n"/>
      <c r="C663" s="195" t="n"/>
      <c r="D663" s="195" t="n"/>
      <c r="E663" s="195" t="n"/>
      <c r="F663" s="195" t="n"/>
      <c r="G663" s="195" t="n"/>
      <c r="H663" s="195" t="n"/>
      <c r="I663" s="195" t="n"/>
    </row>
    <row r="664" ht="12.75" customHeight="1" s="324">
      <c r="A664" s="195" t="n"/>
      <c r="B664" s="195" t="n"/>
      <c r="C664" s="195" t="n"/>
      <c r="D664" s="195" t="n"/>
      <c r="E664" s="195" t="n"/>
      <c r="F664" s="195" t="n"/>
      <c r="G664" s="195" t="n"/>
      <c r="H664" s="195" t="n"/>
      <c r="I664" s="195" t="n"/>
    </row>
    <row r="665" ht="12.75" customHeight="1" s="324">
      <c r="A665" s="195" t="n"/>
      <c r="B665" s="195" t="n"/>
      <c r="C665" s="195" t="n"/>
      <c r="D665" s="195" t="n"/>
      <c r="E665" s="195" t="n"/>
      <c r="F665" s="195" t="n"/>
      <c r="G665" s="195" t="n"/>
      <c r="H665" s="195" t="n"/>
      <c r="I665" s="195" t="n"/>
    </row>
    <row r="666" ht="12.75" customHeight="1" s="324">
      <c r="A666" s="195" t="n"/>
      <c r="B666" s="195" t="n"/>
      <c r="C666" s="195" t="n"/>
      <c r="D666" s="195" t="n"/>
      <c r="E666" s="195" t="n"/>
      <c r="F666" s="195" t="n"/>
      <c r="G666" s="195" t="n"/>
      <c r="H666" s="195" t="n"/>
      <c r="I666" s="195" t="n"/>
    </row>
    <row r="667" ht="12.75" customHeight="1" s="324">
      <c r="A667" s="195" t="n"/>
      <c r="B667" s="195" t="n"/>
      <c r="C667" s="195" t="n"/>
      <c r="D667" s="195" t="n"/>
      <c r="E667" s="195" t="n"/>
      <c r="F667" s="195" t="n"/>
      <c r="G667" s="195" t="n"/>
      <c r="H667" s="195" t="n"/>
      <c r="I667" s="195" t="n"/>
    </row>
    <row r="668" ht="12.75" customHeight="1" s="324">
      <c r="A668" s="195" t="n"/>
      <c r="B668" s="195" t="n"/>
      <c r="C668" s="195" t="n"/>
      <c r="D668" s="195" t="n"/>
      <c r="E668" s="195" t="n"/>
      <c r="F668" s="195" t="n"/>
      <c r="G668" s="195" t="n"/>
      <c r="H668" s="195" t="n"/>
      <c r="I668" s="195" t="n"/>
    </row>
    <row r="669" ht="12.75" customHeight="1" s="324">
      <c r="A669" s="195" t="n"/>
      <c r="B669" s="195" t="n"/>
      <c r="C669" s="195" t="n"/>
      <c r="D669" s="195" t="n"/>
      <c r="E669" s="195" t="n"/>
      <c r="F669" s="195" t="n"/>
      <c r="G669" s="195" t="n"/>
      <c r="H669" s="195" t="n"/>
      <c r="I669" s="195" t="n"/>
    </row>
    <row r="670" ht="12.75" customHeight="1" s="324">
      <c r="A670" s="195" t="n"/>
      <c r="B670" s="195" t="n"/>
      <c r="C670" s="195" t="n"/>
      <c r="D670" s="195" t="n"/>
      <c r="E670" s="195" t="n"/>
      <c r="F670" s="195" t="n"/>
      <c r="G670" s="195" t="n"/>
      <c r="H670" s="195" t="n"/>
      <c r="I670" s="195" t="n"/>
    </row>
    <row r="671" ht="12.75" customHeight="1" s="324">
      <c r="A671" s="195" t="n"/>
      <c r="B671" s="195" t="n"/>
      <c r="C671" s="195" t="n"/>
      <c r="D671" s="195" t="n"/>
      <c r="E671" s="195" t="n"/>
      <c r="F671" s="195" t="n"/>
      <c r="G671" s="195" t="n"/>
      <c r="H671" s="195" t="n"/>
      <c r="I671" s="195" t="n"/>
    </row>
    <row r="672" ht="12.75" customHeight="1" s="324">
      <c r="A672" s="195" t="n"/>
      <c r="B672" s="195" t="n"/>
      <c r="C672" s="195" t="n"/>
      <c r="D672" s="195" t="n"/>
      <c r="E672" s="195" t="n"/>
      <c r="F672" s="195" t="n"/>
      <c r="G672" s="195" t="n"/>
      <c r="H672" s="195" t="n"/>
      <c r="I672" s="195" t="n"/>
    </row>
    <row r="673" ht="12.75" customHeight="1" s="324">
      <c r="A673" s="195" t="n"/>
      <c r="B673" s="195" t="n"/>
      <c r="C673" s="195" t="n"/>
      <c r="D673" s="195" t="n"/>
      <c r="E673" s="195" t="n"/>
      <c r="F673" s="195" t="n"/>
      <c r="G673" s="195" t="n"/>
      <c r="H673" s="195" t="n"/>
      <c r="I673" s="195" t="n"/>
    </row>
    <row r="674" ht="12.75" customHeight="1" s="324">
      <c r="A674" s="195" t="n"/>
      <c r="B674" s="195" t="n"/>
      <c r="C674" s="195" t="n"/>
      <c r="D674" s="195" t="n"/>
      <c r="E674" s="195" t="n"/>
      <c r="F674" s="195" t="n"/>
      <c r="G674" s="195" t="n"/>
      <c r="H674" s="195" t="n"/>
      <c r="I674" s="195" t="n"/>
    </row>
    <row r="675" ht="12.75" customHeight="1" s="324">
      <c r="A675" s="195" t="n"/>
      <c r="B675" s="195" t="n"/>
      <c r="C675" s="195" t="n"/>
      <c r="D675" s="195" t="n"/>
      <c r="E675" s="195" t="n"/>
      <c r="F675" s="195" t="n"/>
      <c r="G675" s="195" t="n"/>
      <c r="H675" s="195" t="n"/>
      <c r="I675" s="195" t="n"/>
    </row>
    <row r="676" ht="12.75" customHeight="1" s="324">
      <c r="A676" s="195" t="n"/>
      <c r="B676" s="195" t="n"/>
      <c r="C676" s="195" t="n"/>
      <c r="D676" s="195" t="n"/>
      <c r="E676" s="195" t="n"/>
      <c r="F676" s="195" t="n"/>
      <c r="G676" s="195" t="n"/>
      <c r="H676" s="195" t="n"/>
      <c r="I676" s="195" t="n"/>
    </row>
    <row r="677" ht="12.75" customHeight="1" s="324">
      <c r="A677" s="195" t="n"/>
      <c r="B677" s="195" t="n"/>
      <c r="C677" s="195" t="n"/>
      <c r="D677" s="195" t="n"/>
      <c r="E677" s="195" t="n"/>
      <c r="F677" s="195" t="n"/>
      <c r="G677" s="195" t="n"/>
      <c r="H677" s="195" t="n"/>
      <c r="I677" s="195" t="n"/>
    </row>
    <row r="678" ht="12.75" customHeight="1" s="324">
      <c r="A678" s="195" t="n"/>
      <c r="B678" s="195" t="n"/>
      <c r="C678" s="195" t="n"/>
      <c r="D678" s="195" t="n"/>
      <c r="E678" s="195" t="n"/>
      <c r="F678" s="195" t="n"/>
      <c r="G678" s="195" t="n"/>
      <c r="H678" s="195" t="n"/>
      <c r="I678" s="195" t="n"/>
    </row>
    <row r="679" ht="12.75" customHeight="1" s="324">
      <c r="A679" s="195" t="n"/>
      <c r="B679" s="195" t="n"/>
      <c r="C679" s="195" t="n"/>
      <c r="D679" s="195" t="n"/>
      <c r="E679" s="195" t="n"/>
      <c r="F679" s="195" t="n"/>
      <c r="G679" s="195" t="n"/>
      <c r="H679" s="195" t="n"/>
      <c r="I679" s="195" t="n"/>
    </row>
    <row r="680" ht="12.75" customHeight="1" s="324">
      <c r="A680" s="195" t="n"/>
      <c r="B680" s="195" t="n"/>
      <c r="C680" s="195" t="n"/>
      <c r="D680" s="195" t="n"/>
      <c r="E680" s="195" t="n"/>
      <c r="F680" s="195" t="n"/>
      <c r="G680" s="195" t="n"/>
      <c r="H680" s="195" t="n"/>
      <c r="I680" s="195" t="n"/>
    </row>
    <row r="681" ht="12.75" customHeight="1" s="324">
      <c r="A681" s="195" t="n"/>
      <c r="B681" s="195" t="n"/>
      <c r="C681" s="195" t="n"/>
      <c r="D681" s="195" t="n"/>
      <c r="E681" s="195" t="n"/>
      <c r="F681" s="195" t="n"/>
      <c r="G681" s="195" t="n"/>
      <c r="H681" s="195" t="n"/>
      <c r="I681" s="195" t="n"/>
    </row>
    <row r="682" ht="12.75" customHeight="1" s="324">
      <c r="A682" s="195" t="n"/>
      <c r="B682" s="195" t="n"/>
      <c r="C682" s="195" t="n"/>
      <c r="D682" s="195" t="n"/>
      <c r="E682" s="195" t="n"/>
      <c r="F682" s="195" t="n"/>
      <c r="G682" s="195" t="n"/>
      <c r="H682" s="195" t="n"/>
      <c r="I682" s="195" t="n"/>
    </row>
    <row r="683" ht="12.75" customHeight="1" s="324">
      <c r="A683" s="195" t="n"/>
      <c r="B683" s="195" t="n"/>
      <c r="C683" s="195" t="n"/>
      <c r="D683" s="195" t="n"/>
      <c r="E683" s="195" t="n"/>
      <c r="F683" s="195" t="n"/>
      <c r="G683" s="195" t="n"/>
      <c r="H683" s="195" t="n"/>
      <c r="I683" s="195" t="n"/>
    </row>
    <row r="684" ht="12.75" customHeight="1" s="324">
      <c r="A684" s="195" t="n"/>
      <c r="B684" s="195" t="n"/>
      <c r="C684" s="195" t="n"/>
      <c r="D684" s="195" t="n"/>
      <c r="E684" s="195" t="n"/>
      <c r="F684" s="195" t="n"/>
      <c r="G684" s="195" t="n"/>
      <c r="H684" s="195" t="n"/>
      <c r="I684" s="195" t="n"/>
    </row>
    <row r="685" ht="12.75" customHeight="1" s="324">
      <c r="A685" s="195" t="n"/>
      <c r="B685" s="195" t="n"/>
      <c r="C685" s="195" t="n"/>
      <c r="D685" s="195" t="n"/>
      <c r="E685" s="195" t="n"/>
      <c r="F685" s="195" t="n"/>
      <c r="G685" s="195" t="n"/>
      <c r="H685" s="195" t="n"/>
      <c r="I685" s="195" t="n"/>
    </row>
    <row r="686" ht="12.75" customHeight="1" s="324">
      <c r="A686" s="195" t="n"/>
      <c r="B686" s="195" t="n"/>
      <c r="C686" s="195" t="n"/>
      <c r="D686" s="195" t="n"/>
      <c r="E686" s="195" t="n"/>
      <c r="F686" s="195" t="n"/>
      <c r="G686" s="195" t="n"/>
      <c r="H686" s="195" t="n"/>
      <c r="I686" s="195" t="n"/>
    </row>
    <row r="687" ht="12.75" customHeight="1" s="324">
      <c r="A687" s="195" t="n"/>
      <c r="B687" s="195" t="n"/>
      <c r="C687" s="195" t="n"/>
      <c r="D687" s="195" t="n"/>
      <c r="E687" s="195" t="n"/>
      <c r="F687" s="195" t="n"/>
      <c r="G687" s="195" t="n"/>
      <c r="H687" s="195" t="n"/>
      <c r="I687" s="195" t="n"/>
    </row>
    <row r="688" ht="12.75" customHeight="1" s="324">
      <c r="A688" s="195" t="n"/>
      <c r="B688" s="195" t="n"/>
      <c r="C688" s="195" t="n"/>
      <c r="D688" s="195" t="n"/>
      <c r="E688" s="195" t="n"/>
      <c r="F688" s="195" t="n"/>
      <c r="G688" s="195" t="n"/>
      <c r="H688" s="195" t="n"/>
      <c r="I688" s="195" t="n"/>
    </row>
    <row r="689" ht="12.75" customHeight="1" s="324">
      <c r="A689" s="195" t="n"/>
      <c r="B689" s="195" t="n"/>
      <c r="C689" s="195" t="n"/>
      <c r="D689" s="195" t="n"/>
      <c r="E689" s="195" t="n"/>
      <c r="F689" s="195" t="n"/>
      <c r="G689" s="195" t="n"/>
      <c r="H689" s="195" t="n"/>
      <c r="I689" s="195" t="n"/>
    </row>
    <row r="690" ht="12.75" customHeight="1" s="324">
      <c r="A690" s="195" t="n"/>
      <c r="B690" s="195" t="n"/>
      <c r="C690" s="195" t="n"/>
      <c r="D690" s="195" t="n"/>
      <c r="E690" s="195" t="n"/>
      <c r="F690" s="195" t="n"/>
      <c r="G690" s="195" t="n"/>
      <c r="H690" s="195" t="n"/>
      <c r="I690" s="195" t="n"/>
    </row>
    <row r="691" ht="12.75" customHeight="1" s="324">
      <c r="A691" s="195" t="n"/>
      <c r="B691" s="195" t="n"/>
      <c r="C691" s="195" t="n"/>
      <c r="D691" s="195" t="n"/>
      <c r="E691" s="195" t="n"/>
      <c r="F691" s="195" t="n"/>
      <c r="G691" s="195" t="n"/>
      <c r="H691" s="195" t="n"/>
      <c r="I691" s="195" t="n"/>
    </row>
    <row r="692" ht="12.75" customHeight="1" s="324">
      <c r="A692" s="195" t="n"/>
      <c r="B692" s="195" t="n"/>
      <c r="C692" s="195" t="n"/>
      <c r="D692" s="195" t="n"/>
      <c r="E692" s="195" t="n"/>
      <c r="F692" s="195" t="n"/>
      <c r="G692" s="195" t="n"/>
      <c r="H692" s="195" t="n"/>
      <c r="I692" s="195" t="n"/>
    </row>
    <row r="693" ht="12.75" customHeight="1" s="324">
      <c r="A693" s="195" t="n"/>
      <c r="B693" s="195" t="n"/>
      <c r="C693" s="195" t="n"/>
      <c r="D693" s="195" t="n"/>
      <c r="E693" s="195" t="n"/>
      <c r="F693" s="195" t="n"/>
      <c r="G693" s="195" t="n"/>
      <c r="H693" s="195" t="n"/>
      <c r="I693" s="195" t="n"/>
    </row>
    <row r="694" ht="12.75" customHeight="1" s="324">
      <c r="A694" s="195" t="n"/>
      <c r="B694" s="195" t="n"/>
      <c r="C694" s="195" t="n"/>
      <c r="D694" s="195" t="n"/>
      <c r="E694" s="195" t="n"/>
      <c r="F694" s="195" t="n"/>
      <c r="G694" s="195" t="n"/>
      <c r="H694" s="195" t="n"/>
      <c r="I694" s="195" t="n"/>
    </row>
    <row r="695" ht="12.75" customHeight="1" s="324">
      <c r="A695" s="195" t="n"/>
      <c r="B695" s="195" t="n"/>
      <c r="C695" s="195" t="n"/>
      <c r="D695" s="195" t="n"/>
      <c r="E695" s="195" t="n"/>
      <c r="F695" s="195" t="n"/>
      <c r="G695" s="195" t="n"/>
      <c r="H695" s="195" t="n"/>
      <c r="I695" s="195" t="n"/>
    </row>
    <row r="696" ht="12.75" customHeight="1" s="324">
      <c r="A696" s="195" t="n"/>
      <c r="B696" s="195" t="n"/>
      <c r="C696" s="195" t="n"/>
      <c r="D696" s="195" t="n"/>
      <c r="E696" s="195" t="n"/>
      <c r="F696" s="195" t="n"/>
      <c r="G696" s="195" t="n"/>
      <c r="H696" s="195" t="n"/>
      <c r="I696" s="195" t="n"/>
    </row>
    <row r="697" ht="12.75" customHeight="1" s="324">
      <c r="A697" s="195" t="n"/>
      <c r="B697" s="195" t="n"/>
      <c r="C697" s="195" t="n"/>
      <c r="D697" s="195" t="n"/>
      <c r="E697" s="195" t="n"/>
      <c r="F697" s="195" t="n"/>
      <c r="G697" s="195" t="n"/>
      <c r="H697" s="195" t="n"/>
      <c r="I697" s="195" t="n"/>
    </row>
    <row r="698" ht="12.75" customHeight="1" s="324">
      <c r="A698" s="195" t="n"/>
      <c r="B698" s="195" t="n"/>
      <c r="C698" s="195" t="n"/>
      <c r="D698" s="195" t="n"/>
      <c r="E698" s="195" t="n"/>
      <c r="F698" s="195" t="n"/>
      <c r="G698" s="195" t="n"/>
      <c r="H698" s="195" t="n"/>
      <c r="I698" s="195" t="n"/>
    </row>
    <row r="699" ht="12.75" customHeight="1" s="324">
      <c r="A699" s="195" t="n"/>
      <c r="B699" s="195" t="n"/>
      <c r="C699" s="195" t="n"/>
      <c r="D699" s="195" t="n"/>
      <c r="E699" s="195" t="n"/>
      <c r="F699" s="195" t="n"/>
      <c r="G699" s="195" t="n"/>
      <c r="H699" s="195" t="n"/>
      <c r="I699" s="195" t="n"/>
    </row>
    <row r="700" ht="12.75" customHeight="1" s="324">
      <c r="A700" s="195" t="n"/>
      <c r="B700" s="195" t="n"/>
      <c r="C700" s="195" t="n"/>
      <c r="D700" s="195" t="n"/>
      <c r="E700" s="195" t="n"/>
      <c r="F700" s="195" t="n"/>
      <c r="G700" s="195" t="n"/>
      <c r="H700" s="195" t="n"/>
      <c r="I700" s="195" t="n"/>
    </row>
    <row r="701" ht="12.75" customHeight="1" s="324">
      <c r="A701" s="195" t="n"/>
      <c r="B701" s="195" t="n"/>
      <c r="C701" s="195" t="n"/>
      <c r="D701" s="195" t="n"/>
      <c r="E701" s="195" t="n"/>
      <c r="F701" s="195" t="n"/>
      <c r="G701" s="195" t="n"/>
      <c r="H701" s="195" t="n"/>
      <c r="I701" s="195" t="n"/>
    </row>
    <row r="702" ht="12.75" customHeight="1" s="324">
      <c r="A702" s="195" t="n"/>
      <c r="B702" s="195" t="n"/>
      <c r="C702" s="195" t="n"/>
      <c r="D702" s="195" t="n"/>
      <c r="E702" s="195" t="n"/>
      <c r="F702" s="195" t="n"/>
      <c r="G702" s="195" t="n"/>
      <c r="H702" s="195" t="n"/>
      <c r="I702" s="195" t="n"/>
    </row>
    <row r="703" ht="12.75" customHeight="1" s="324">
      <c r="A703" s="195" t="n"/>
      <c r="B703" s="195" t="n"/>
      <c r="C703" s="195" t="n"/>
      <c r="D703" s="195" t="n"/>
      <c r="E703" s="195" t="n"/>
      <c r="F703" s="195" t="n"/>
      <c r="G703" s="195" t="n"/>
      <c r="H703" s="195" t="n"/>
      <c r="I703" s="195" t="n"/>
    </row>
    <row r="704" ht="12.75" customHeight="1" s="324">
      <c r="A704" s="195" t="n"/>
      <c r="B704" s="195" t="n"/>
      <c r="C704" s="195" t="n"/>
      <c r="D704" s="195" t="n"/>
      <c r="E704" s="195" t="n"/>
      <c r="F704" s="195" t="n"/>
      <c r="G704" s="195" t="n"/>
      <c r="H704" s="195" t="n"/>
      <c r="I704" s="195" t="n"/>
    </row>
    <row r="705" ht="12.75" customHeight="1" s="324">
      <c r="A705" s="195" t="n"/>
      <c r="B705" s="195" t="n"/>
      <c r="C705" s="195" t="n"/>
      <c r="D705" s="195" t="n"/>
      <c r="E705" s="195" t="n"/>
      <c r="F705" s="195" t="n"/>
      <c r="G705" s="195" t="n"/>
      <c r="H705" s="195" t="n"/>
      <c r="I705" s="195" t="n"/>
    </row>
    <row r="706" ht="12.75" customHeight="1" s="324">
      <c r="A706" s="195" t="n"/>
      <c r="B706" s="195" t="n"/>
      <c r="C706" s="195" t="n"/>
      <c r="D706" s="195" t="n"/>
      <c r="E706" s="195" t="n"/>
      <c r="F706" s="195" t="n"/>
      <c r="G706" s="195" t="n"/>
      <c r="H706" s="195" t="n"/>
      <c r="I706" s="195" t="n"/>
    </row>
    <row r="707" ht="12.75" customHeight="1" s="324">
      <c r="A707" s="195" t="n"/>
      <c r="B707" s="195" t="n"/>
      <c r="C707" s="195" t="n"/>
      <c r="D707" s="195" t="n"/>
      <c r="E707" s="195" t="n"/>
      <c r="F707" s="195" t="n"/>
      <c r="G707" s="195" t="n"/>
      <c r="H707" s="195" t="n"/>
      <c r="I707" s="195" t="n"/>
    </row>
    <row r="708" ht="12.75" customHeight="1" s="324">
      <c r="A708" s="195" t="n"/>
      <c r="B708" s="195" t="n"/>
      <c r="C708" s="195" t="n"/>
      <c r="D708" s="195" t="n"/>
      <c r="E708" s="195" t="n"/>
      <c r="F708" s="195" t="n"/>
      <c r="G708" s="195" t="n"/>
      <c r="H708" s="195" t="n"/>
      <c r="I708" s="195" t="n"/>
    </row>
    <row r="709" ht="12.75" customHeight="1" s="324">
      <c r="A709" s="195" t="n"/>
      <c r="B709" s="195" t="n"/>
      <c r="C709" s="195" t="n"/>
      <c r="D709" s="195" t="n"/>
      <c r="E709" s="195" t="n"/>
      <c r="F709" s="195" t="n"/>
      <c r="G709" s="195" t="n"/>
      <c r="H709" s="195" t="n"/>
      <c r="I709" s="195" t="n"/>
    </row>
    <row r="710" ht="12.75" customHeight="1" s="324">
      <c r="A710" s="195" t="n"/>
      <c r="B710" s="195" t="n"/>
      <c r="C710" s="195" t="n"/>
      <c r="D710" s="195" t="n"/>
      <c r="E710" s="195" t="n"/>
      <c r="F710" s="195" t="n"/>
      <c r="G710" s="195" t="n"/>
      <c r="H710" s="195" t="n"/>
      <c r="I710" s="195" t="n"/>
    </row>
    <row r="711" ht="12.75" customHeight="1" s="324">
      <c r="A711" s="195" t="n"/>
      <c r="B711" s="195" t="n"/>
      <c r="C711" s="195" t="n"/>
      <c r="D711" s="195" t="n"/>
      <c r="E711" s="195" t="n"/>
      <c r="F711" s="195" t="n"/>
      <c r="G711" s="195" t="n"/>
      <c r="H711" s="195" t="n"/>
      <c r="I711" s="195" t="n"/>
    </row>
    <row r="712" ht="12.75" customHeight="1" s="324">
      <c r="A712" s="195" t="n"/>
      <c r="B712" s="195" t="n"/>
      <c r="C712" s="195" t="n"/>
      <c r="D712" s="195" t="n"/>
      <c r="E712" s="195" t="n"/>
      <c r="F712" s="195" t="n"/>
      <c r="G712" s="195" t="n"/>
      <c r="H712" s="195" t="n"/>
      <c r="I712" s="195" t="n"/>
    </row>
    <row r="713" ht="12.75" customHeight="1" s="324">
      <c r="A713" s="195" t="n"/>
      <c r="B713" s="195" t="n"/>
      <c r="C713" s="195" t="n"/>
      <c r="D713" s="195" t="n"/>
      <c r="E713" s="195" t="n"/>
      <c r="F713" s="195" t="n"/>
      <c r="G713" s="195" t="n"/>
      <c r="H713" s="195" t="n"/>
      <c r="I713" s="195" t="n"/>
    </row>
    <row r="714" ht="12.75" customHeight="1" s="324">
      <c r="A714" s="195" t="n"/>
      <c r="B714" s="195" t="n"/>
      <c r="C714" s="195" t="n"/>
      <c r="D714" s="195" t="n"/>
      <c r="E714" s="195" t="n"/>
      <c r="F714" s="195" t="n"/>
      <c r="G714" s="195" t="n"/>
      <c r="H714" s="195" t="n"/>
      <c r="I714" s="195" t="n"/>
    </row>
    <row r="715" ht="12.75" customHeight="1" s="324">
      <c r="A715" s="195" t="n"/>
      <c r="B715" s="195" t="n"/>
      <c r="C715" s="195" t="n"/>
      <c r="D715" s="195" t="n"/>
      <c r="E715" s="195" t="n"/>
      <c r="F715" s="195" t="n"/>
      <c r="G715" s="195" t="n"/>
      <c r="H715" s="195" t="n"/>
      <c r="I715" s="195" t="n"/>
    </row>
    <row r="716" ht="12.75" customHeight="1" s="324">
      <c r="A716" s="195" t="n"/>
      <c r="B716" s="195" t="n"/>
      <c r="C716" s="195" t="n"/>
      <c r="D716" s="195" t="n"/>
      <c r="E716" s="195" t="n"/>
      <c r="F716" s="195" t="n"/>
      <c r="G716" s="195" t="n"/>
      <c r="H716" s="195" t="n"/>
      <c r="I716" s="195" t="n"/>
    </row>
    <row r="717" ht="12.75" customHeight="1" s="324">
      <c r="A717" s="195" t="n"/>
      <c r="B717" s="195" t="n"/>
      <c r="C717" s="195" t="n"/>
      <c r="D717" s="195" t="n"/>
      <c r="E717" s="195" t="n"/>
      <c r="F717" s="195" t="n"/>
      <c r="G717" s="195" t="n"/>
      <c r="H717" s="195" t="n"/>
      <c r="I717" s="195" t="n"/>
    </row>
    <row r="718" ht="12.75" customHeight="1" s="324">
      <c r="A718" s="195" t="n"/>
      <c r="B718" s="195" t="n"/>
      <c r="C718" s="195" t="n"/>
      <c r="D718" s="195" t="n"/>
      <c r="E718" s="195" t="n"/>
      <c r="F718" s="195" t="n"/>
      <c r="G718" s="195" t="n"/>
      <c r="H718" s="195" t="n"/>
      <c r="I718" s="195" t="n"/>
    </row>
    <row r="719" ht="12.75" customHeight="1" s="324">
      <c r="A719" s="195" t="n"/>
      <c r="B719" s="195" t="n"/>
      <c r="C719" s="195" t="n"/>
      <c r="D719" s="195" t="n"/>
      <c r="E719" s="195" t="n"/>
      <c r="F719" s="195" t="n"/>
      <c r="G719" s="195" t="n"/>
      <c r="H719" s="195" t="n"/>
      <c r="I719" s="195" t="n"/>
    </row>
    <row r="720" ht="12.75" customHeight="1" s="324">
      <c r="A720" s="195" t="n"/>
      <c r="B720" s="195" t="n"/>
      <c r="C720" s="195" t="n"/>
      <c r="D720" s="195" t="n"/>
      <c r="E720" s="195" t="n"/>
      <c r="F720" s="195" t="n"/>
      <c r="G720" s="195" t="n"/>
      <c r="H720" s="195" t="n"/>
      <c r="I720" s="195" t="n"/>
    </row>
    <row r="721" ht="12.75" customHeight="1" s="324">
      <c r="A721" s="195" t="n"/>
      <c r="B721" s="195" t="n"/>
      <c r="C721" s="195" t="n"/>
      <c r="D721" s="195" t="n"/>
      <c r="E721" s="195" t="n"/>
      <c r="F721" s="195" t="n"/>
      <c r="G721" s="195" t="n"/>
      <c r="H721" s="195" t="n"/>
      <c r="I721" s="195" t="n"/>
    </row>
    <row r="722" ht="12.75" customHeight="1" s="324">
      <c r="A722" s="195" t="n"/>
      <c r="B722" s="195" t="n"/>
      <c r="C722" s="195" t="n"/>
      <c r="D722" s="195" t="n"/>
      <c r="E722" s="195" t="n"/>
      <c r="F722" s="195" t="n"/>
      <c r="G722" s="195" t="n"/>
      <c r="H722" s="195" t="n"/>
      <c r="I722" s="195" t="n"/>
    </row>
    <row r="723" ht="12.75" customHeight="1" s="324">
      <c r="A723" s="195" t="n"/>
      <c r="B723" s="195" t="n"/>
      <c r="C723" s="195" t="n"/>
      <c r="D723" s="195" t="n"/>
      <c r="E723" s="195" t="n"/>
      <c r="F723" s="195" t="n"/>
      <c r="G723" s="195" t="n"/>
      <c r="H723" s="195" t="n"/>
      <c r="I723" s="195" t="n"/>
    </row>
    <row r="724" ht="12.75" customHeight="1" s="324">
      <c r="A724" s="195" t="n"/>
      <c r="B724" s="195" t="n"/>
      <c r="C724" s="195" t="n"/>
      <c r="D724" s="195" t="n"/>
      <c r="E724" s="195" t="n"/>
      <c r="F724" s="195" t="n"/>
      <c r="G724" s="195" t="n"/>
      <c r="H724" s="195" t="n"/>
      <c r="I724" s="195" t="n"/>
    </row>
    <row r="725" ht="12.75" customHeight="1" s="324">
      <c r="A725" s="195" t="n"/>
      <c r="B725" s="195" t="n"/>
      <c r="C725" s="195" t="n"/>
      <c r="D725" s="195" t="n"/>
      <c r="E725" s="195" t="n"/>
      <c r="F725" s="195" t="n"/>
      <c r="G725" s="195" t="n"/>
      <c r="H725" s="195" t="n"/>
      <c r="I725" s="195" t="n"/>
    </row>
    <row r="726" ht="12.75" customHeight="1" s="324">
      <c r="A726" s="195" t="n"/>
      <c r="B726" s="195" t="n"/>
      <c r="C726" s="195" t="n"/>
      <c r="D726" s="195" t="n"/>
      <c r="E726" s="195" t="n"/>
      <c r="F726" s="195" t="n"/>
      <c r="G726" s="195" t="n"/>
      <c r="H726" s="195" t="n"/>
      <c r="I726" s="195" t="n"/>
    </row>
    <row r="727" ht="12.75" customHeight="1" s="324">
      <c r="A727" s="195" t="n"/>
      <c r="B727" s="195" t="n"/>
      <c r="C727" s="195" t="n"/>
      <c r="D727" s="195" t="n"/>
      <c r="E727" s="195" t="n"/>
      <c r="F727" s="195" t="n"/>
      <c r="G727" s="195" t="n"/>
      <c r="H727" s="195" t="n"/>
      <c r="I727" s="195" t="n"/>
    </row>
    <row r="728" ht="12.75" customHeight="1" s="324">
      <c r="A728" s="195" t="n"/>
      <c r="B728" s="195" t="n"/>
      <c r="C728" s="195" t="n"/>
      <c r="D728" s="195" t="n"/>
      <c r="E728" s="195" t="n"/>
      <c r="F728" s="195" t="n"/>
      <c r="G728" s="195" t="n"/>
      <c r="H728" s="195" t="n"/>
      <c r="I728" s="195" t="n"/>
    </row>
    <row r="729" ht="12.75" customHeight="1" s="324">
      <c r="A729" s="195" t="n"/>
      <c r="B729" s="195" t="n"/>
      <c r="C729" s="195" t="n"/>
      <c r="D729" s="195" t="n"/>
      <c r="E729" s="195" t="n"/>
      <c r="F729" s="195" t="n"/>
      <c r="G729" s="195" t="n"/>
      <c r="H729" s="195" t="n"/>
      <c r="I729" s="195" t="n"/>
    </row>
    <row r="730" ht="12.75" customHeight="1" s="324">
      <c r="A730" s="195" t="n"/>
      <c r="B730" s="195" t="n"/>
      <c r="C730" s="195" t="n"/>
      <c r="D730" s="195" t="n"/>
      <c r="E730" s="195" t="n"/>
      <c r="F730" s="195" t="n"/>
      <c r="G730" s="195" t="n"/>
      <c r="H730" s="195" t="n"/>
      <c r="I730" s="195" t="n"/>
    </row>
    <row r="731" ht="12.75" customHeight="1" s="324">
      <c r="A731" s="195" t="n"/>
      <c r="B731" s="195" t="n"/>
      <c r="C731" s="195" t="n"/>
      <c r="D731" s="195" t="n"/>
      <c r="E731" s="195" t="n"/>
      <c r="F731" s="195" t="n"/>
      <c r="G731" s="195" t="n"/>
      <c r="H731" s="195" t="n"/>
      <c r="I731" s="195" t="n"/>
    </row>
    <row r="732" ht="12.75" customHeight="1" s="324">
      <c r="A732" s="195" t="n"/>
      <c r="B732" s="195" t="n"/>
      <c r="C732" s="195" t="n"/>
      <c r="D732" s="195" t="n"/>
      <c r="E732" s="195" t="n"/>
      <c r="F732" s="195" t="n"/>
      <c r="G732" s="195" t="n"/>
      <c r="H732" s="195" t="n"/>
      <c r="I732" s="195" t="n"/>
    </row>
    <row r="733" ht="12.75" customHeight="1" s="324">
      <c r="A733" s="195" t="n"/>
      <c r="B733" s="195" t="n"/>
      <c r="C733" s="195" t="n"/>
      <c r="D733" s="195" t="n"/>
      <c r="E733" s="195" t="n"/>
      <c r="F733" s="195" t="n"/>
      <c r="G733" s="195" t="n"/>
      <c r="H733" s="195" t="n"/>
      <c r="I733" s="195" t="n"/>
    </row>
    <row r="734" ht="12.75" customHeight="1" s="324">
      <c r="A734" s="195" t="n"/>
      <c r="B734" s="195" t="n"/>
      <c r="C734" s="195" t="n"/>
      <c r="D734" s="195" t="n"/>
      <c r="E734" s="195" t="n"/>
      <c r="F734" s="195" t="n"/>
      <c r="G734" s="195" t="n"/>
      <c r="H734" s="195" t="n"/>
      <c r="I734" s="195" t="n"/>
    </row>
    <row r="735" ht="12.75" customHeight="1" s="324">
      <c r="A735" s="195" t="n"/>
      <c r="B735" s="195" t="n"/>
      <c r="C735" s="195" t="n"/>
      <c r="D735" s="195" t="n"/>
      <c r="E735" s="195" t="n"/>
      <c r="F735" s="195" t="n"/>
      <c r="G735" s="195" t="n"/>
      <c r="H735" s="195" t="n"/>
      <c r="I735" s="195" t="n"/>
    </row>
    <row r="736" ht="12.75" customHeight="1" s="324">
      <c r="A736" s="195" t="n"/>
      <c r="B736" s="195" t="n"/>
      <c r="C736" s="195" t="n"/>
      <c r="D736" s="195" t="n"/>
      <c r="E736" s="195" t="n"/>
      <c r="F736" s="195" t="n"/>
      <c r="G736" s="195" t="n"/>
      <c r="H736" s="195" t="n"/>
      <c r="I736" s="195" t="n"/>
    </row>
    <row r="737" ht="12.75" customHeight="1" s="324">
      <c r="A737" s="195" t="n"/>
      <c r="B737" s="195" t="n"/>
      <c r="C737" s="195" t="n"/>
      <c r="D737" s="195" t="n"/>
      <c r="E737" s="195" t="n"/>
      <c r="F737" s="195" t="n"/>
      <c r="G737" s="195" t="n"/>
      <c r="H737" s="195" t="n"/>
      <c r="I737" s="195" t="n"/>
    </row>
    <row r="738" ht="12.75" customHeight="1" s="324">
      <c r="A738" s="195" t="n"/>
      <c r="B738" s="195" t="n"/>
      <c r="C738" s="195" t="n"/>
      <c r="D738" s="195" t="n"/>
      <c r="E738" s="195" t="n"/>
      <c r="F738" s="195" t="n"/>
      <c r="G738" s="195" t="n"/>
      <c r="H738" s="195" t="n"/>
      <c r="I738" s="195" t="n"/>
    </row>
    <row r="739" ht="12.75" customHeight="1" s="324">
      <c r="A739" s="195" t="n"/>
      <c r="B739" s="195" t="n"/>
      <c r="C739" s="195" t="n"/>
      <c r="D739" s="195" t="n"/>
      <c r="E739" s="195" t="n"/>
      <c r="F739" s="195" t="n"/>
      <c r="G739" s="195" t="n"/>
      <c r="H739" s="195" t="n"/>
      <c r="I739" s="195" t="n"/>
    </row>
    <row r="740" ht="12.75" customHeight="1" s="324">
      <c r="A740" s="195" t="n"/>
      <c r="B740" s="195" t="n"/>
      <c r="C740" s="195" t="n"/>
      <c r="D740" s="195" t="n"/>
      <c r="E740" s="195" t="n"/>
      <c r="F740" s="195" t="n"/>
      <c r="G740" s="195" t="n"/>
      <c r="H740" s="195" t="n"/>
      <c r="I740" s="195" t="n"/>
    </row>
    <row r="741" ht="12.75" customHeight="1" s="324">
      <c r="A741" s="195" t="n"/>
      <c r="B741" s="195" t="n"/>
      <c r="C741" s="195" t="n"/>
      <c r="D741" s="195" t="n"/>
      <c r="E741" s="195" t="n"/>
      <c r="F741" s="195" t="n"/>
      <c r="G741" s="195" t="n"/>
      <c r="H741" s="195" t="n"/>
      <c r="I741" s="195" t="n"/>
    </row>
    <row r="742" ht="12.75" customHeight="1" s="324">
      <c r="A742" s="195" t="n"/>
      <c r="B742" s="195" t="n"/>
      <c r="C742" s="195" t="n"/>
      <c r="D742" s="195" t="n"/>
      <c r="E742" s="195" t="n"/>
      <c r="F742" s="195" t="n"/>
      <c r="G742" s="195" t="n"/>
      <c r="H742" s="195" t="n"/>
      <c r="I742" s="195" t="n"/>
    </row>
    <row r="743" ht="12.75" customHeight="1" s="324">
      <c r="A743" s="195" t="n"/>
      <c r="B743" s="195" t="n"/>
      <c r="C743" s="195" t="n"/>
      <c r="D743" s="195" t="n"/>
      <c r="E743" s="195" t="n"/>
      <c r="F743" s="195" t="n"/>
      <c r="G743" s="195" t="n"/>
      <c r="H743" s="195" t="n"/>
      <c r="I743" s="195" t="n"/>
    </row>
    <row r="744" ht="12.75" customHeight="1" s="324">
      <c r="A744" s="195" t="n"/>
      <c r="B744" s="195" t="n"/>
      <c r="C744" s="195" t="n"/>
      <c r="D744" s="195" t="n"/>
      <c r="E744" s="195" t="n"/>
      <c r="F744" s="195" t="n"/>
      <c r="G744" s="195" t="n"/>
      <c r="H744" s="195" t="n"/>
      <c r="I744" s="195" t="n"/>
    </row>
    <row r="745" ht="12.75" customHeight="1" s="324">
      <c r="A745" s="195" t="n"/>
      <c r="B745" s="195" t="n"/>
      <c r="C745" s="195" t="n"/>
      <c r="D745" s="195" t="n"/>
      <c r="E745" s="195" t="n"/>
      <c r="F745" s="195" t="n"/>
      <c r="G745" s="195" t="n"/>
      <c r="H745" s="195" t="n"/>
      <c r="I745" s="195" t="n"/>
    </row>
    <row r="746" ht="12.75" customHeight="1" s="324">
      <c r="A746" s="195" t="n"/>
      <c r="B746" s="195" t="n"/>
      <c r="C746" s="195" t="n"/>
      <c r="D746" s="195" t="n"/>
      <c r="E746" s="195" t="n"/>
      <c r="F746" s="195" t="n"/>
      <c r="G746" s="195" t="n"/>
      <c r="H746" s="195" t="n"/>
      <c r="I746" s="195" t="n"/>
    </row>
    <row r="747" ht="12.75" customHeight="1" s="324">
      <c r="A747" s="195" t="n"/>
      <c r="B747" s="195" t="n"/>
      <c r="C747" s="195" t="n"/>
      <c r="D747" s="195" t="n"/>
      <c r="E747" s="195" t="n"/>
      <c r="F747" s="195" t="n"/>
      <c r="G747" s="195" t="n"/>
      <c r="H747" s="195" t="n"/>
      <c r="I747" s="195" t="n"/>
    </row>
    <row r="748" ht="12.75" customHeight="1" s="324">
      <c r="A748" s="195" t="n"/>
      <c r="B748" s="195" t="n"/>
      <c r="C748" s="195" t="n"/>
      <c r="D748" s="195" t="n"/>
      <c r="E748" s="195" t="n"/>
      <c r="F748" s="195" t="n"/>
      <c r="G748" s="195" t="n"/>
      <c r="H748" s="195" t="n"/>
      <c r="I748" s="195" t="n"/>
    </row>
    <row r="749" ht="12.75" customHeight="1" s="324">
      <c r="A749" s="195" t="n"/>
      <c r="B749" s="195" t="n"/>
      <c r="C749" s="195" t="n"/>
      <c r="D749" s="195" t="n"/>
      <c r="E749" s="195" t="n"/>
      <c r="F749" s="195" t="n"/>
      <c r="G749" s="195" t="n"/>
      <c r="H749" s="195" t="n"/>
      <c r="I749" s="195" t="n"/>
    </row>
    <row r="750" ht="12.75" customHeight="1" s="324">
      <c r="A750" s="195" t="n"/>
      <c r="B750" s="195" t="n"/>
      <c r="C750" s="195" t="n"/>
      <c r="D750" s="195" t="n"/>
      <c r="E750" s="195" t="n"/>
      <c r="F750" s="195" t="n"/>
      <c r="G750" s="195" t="n"/>
      <c r="H750" s="195" t="n"/>
      <c r="I750" s="195" t="n"/>
    </row>
    <row r="751" ht="12.75" customHeight="1" s="324">
      <c r="A751" s="195" t="n"/>
      <c r="B751" s="195" t="n"/>
      <c r="C751" s="195" t="n"/>
      <c r="D751" s="195" t="n"/>
      <c r="E751" s="195" t="n"/>
      <c r="F751" s="195" t="n"/>
      <c r="G751" s="195" t="n"/>
      <c r="H751" s="195" t="n"/>
      <c r="I751" s="195" t="n"/>
    </row>
    <row r="752" ht="12.75" customHeight="1" s="324">
      <c r="A752" s="195" t="n"/>
      <c r="B752" s="195" t="n"/>
      <c r="C752" s="195" t="n"/>
      <c r="D752" s="195" t="n"/>
      <c r="E752" s="195" t="n"/>
      <c r="F752" s="195" t="n"/>
      <c r="G752" s="195" t="n"/>
      <c r="H752" s="195" t="n"/>
      <c r="I752" s="195" t="n"/>
    </row>
    <row r="753" ht="12.75" customHeight="1" s="324">
      <c r="A753" s="195" t="n"/>
      <c r="B753" s="195" t="n"/>
      <c r="C753" s="195" t="n"/>
      <c r="D753" s="195" t="n"/>
      <c r="E753" s="195" t="n"/>
      <c r="F753" s="195" t="n"/>
      <c r="G753" s="195" t="n"/>
      <c r="H753" s="195" t="n"/>
      <c r="I753" s="195" t="n"/>
    </row>
    <row r="754" ht="12.75" customHeight="1" s="324">
      <c r="A754" s="195" t="n"/>
      <c r="B754" s="195" t="n"/>
      <c r="C754" s="195" t="n"/>
      <c r="D754" s="195" t="n"/>
      <c r="E754" s="195" t="n"/>
      <c r="F754" s="195" t="n"/>
      <c r="G754" s="195" t="n"/>
      <c r="H754" s="195" t="n"/>
      <c r="I754" s="195" t="n"/>
    </row>
    <row r="755" ht="12.75" customHeight="1" s="324">
      <c r="A755" s="195" t="n"/>
      <c r="B755" s="195" t="n"/>
      <c r="C755" s="195" t="n"/>
      <c r="D755" s="195" t="n"/>
      <c r="E755" s="195" t="n"/>
      <c r="F755" s="195" t="n"/>
      <c r="G755" s="195" t="n"/>
      <c r="H755" s="195" t="n"/>
      <c r="I755" s="195" t="n"/>
    </row>
    <row r="756" ht="12.75" customHeight="1" s="324">
      <c r="A756" s="195" t="n"/>
      <c r="B756" s="195" t="n"/>
      <c r="C756" s="195" t="n"/>
      <c r="D756" s="195" t="n"/>
      <c r="E756" s="195" t="n"/>
      <c r="F756" s="195" t="n"/>
      <c r="G756" s="195" t="n"/>
      <c r="H756" s="195" t="n"/>
      <c r="I756" s="195" t="n"/>
    </row>
    <row r="757" ht="12.75" customHeight="1" s="324">
      <c r="A757" s="195" t="n"/>
      <c r="B757" s="195" t="n"/>
      <c r="C757" s="195" t="n"/>
      <c r="D757" s="195" t="n"/>
      <c r="E757" s="195" t="n"/>
      <c r="F757" s="195" t="n"/>
      <c r="G757" s="195" t="n"/>
      <c r="H757" s="195" t="n"/>
      <c r="I757" s="195" t="n"/>
    </row>
    <row r="758" ht="12.75" customHeight="1" s="324">
      <c r="A758" s="195" t="n"/>
      <c r="B758" s="195" t="n"/>
      <c r="C758" s="195" t="n"/>
      <c r="D758" s="195" t="n"/>
      <c r="E758" s="195" t="n"/>
      <c r="F758" s="195" t="n"/>
      <c r="G758" s="195" t="n"/>
      <c r="H758" s="195" t="n"/>
      <c r="I758" s="195" t="n"/>
    </row>
    <row r="759" ht="12.75" customHeight="1" s="324">
      <c r="A759" s="195" t="n"/>
      <c r="B759" s="195" t="n"/>
      <c r="C759" s="195" t="n"/>
      <c r="D759" s="195" t="n"/>
      <c r="E759" s="195" t="n"/>
      <c r="F759" s="195" t="n"/>
      <c r="G759" s="195" t="n"/>
      <c r="H759" s="195" t="n"/>
      <c r="I759" s="195" t="n"/>
    </row>
    <row r="760" ht="12.75" customHeight="1" s="324">
      <c r="A760" s="195" t="n"/>
      <c r="B760" s="195" t="n"/>
      <c r="C760" s="195" t="n"/>
      <c r="D760" s="195" t="n"/>
      <c r="E760" s="195" t="n"/>
      <c r="F760" s="195" t="n"/>
      <c r="G760" s="195" t="n"/>
      <c r="H760" s="195" t="n"/>
      <c r="I760" s="195" t="n"/>
    </row>
    <row r="761" ht="12.75" customHeight="1" s="324">
      <c r="A761" s="195" t="n"/>
      <c r="B761" s="195" t="n"/>
      <c r="C761" s="195" t="n"/>
      <c r="D761" s="195" t="n"/>
      <c r="E761" s="195" t="n"/>
      <c r="F761" s="195" t="n"/>
      <c r="G761" s="195" t="n"/>
      <c r="H761" s="195" t="n"/>
      <c r="I761" s="195" t="n"/>
    </row>
    <row r="762" ht="12.75" customHeight="1" s="324">
      <c r="A762" s="195" t="n"/>
      <c r="B762" s="195" t="n"/>
      <c r="C762" s="195" t="n"/>
      <c r="D762" s="195" t="n"/>
      <c r="E762" s="195" t="n"/>
      <c r="F762" s="195" t="n"/>
      <c r="G762" s="195" t="n"/>
      <c r="H762" s="195" t="n"/>
      <c r="I762" s="195" t="n"/>
    </row>
    <row r="763" ht="12.75" customHeight="1" s="324">
      <c r="A763" s="195" t="n"/>
      <c r="B763" s="195" t="n"/>
      <c r="C763" s="195" t="n"/>
      <c r="D763" s="195" t="n"/>
      <c r="E763" s="195" t="n"/>
      <c r="F763" s="195" t="n"/>
      <c r="G763" s="195" t="n"/>
      <c r="H763" s="195" t="n"/>
      <c r="I763" s="195" t="n"/>
    </row>
    <row r="764" ht="12.75" customHeight="1" s="324">
      <c r="A764" s="195" t="n"/>
      <c r="B764" s="195" t="n"/>
      <c r="C764" s="195" t="n"/>
      <c r="D764" s="195" t="n"/>
      <c r="E764" s="195" t="n"/>
      <c r="F764" s="195" t="n"/>
      <c r="G764" s="195" t="n"/>
      <c r="H764" s="195" t="n"/>
      <c r="I764" s="195" t="n"/>
    </row>
    <row r="765" ht="12.75" customHeight="1" s="324">
      <c r="A765" s="195" t="n"/>
      <c r="B765" s="195" t="n"/>
      <c r="C765" s="195" t="n"/>
      <c r="D765" s="195" t="n"/>
      <c r="E765" s="195" t="n"/>
      <c r="F765" s="195" t="n"/>
      <c r="G765" s="195" t="n"/>
      <c r="H765" s="195" t="n"/>
      <c r="I765" s="195" t="n"/>
    </row>
    <row r="766" ht="12.75" customHeight="1" s="324">
      <c r="A766" s="195" t="n"/>
      <c r="B766" s="195" t="n"/>
      <c r="C766" s="195" t="n"/>
      <c r="D766" s="195" t="n"/>
      <c r="E766" s="195" t="n"/>
      <c r="F766" s="195" t="n"/>
      <c r="G766" s="195" t="n"/>
      <c r="H766" s="195" t="n"/>
      <c r="I766" s="195" t="n"/>
    </row>
    <row r="767" ht="12.75" customHeight="1" s="324">
      <c r="A767" s="195" t="n"/>
      <c r="B767" s="195" t="n"/>
      <c r="C767" s="195" t="n"/>
      <c r="D767" s="195" t="n"/>
      <c r="E767" s="195" t="n"/>
      <c r="F767" s="195" t="n"/>
      <c r="G767" s="195" t="n"/>
      <c r="H767" s="195" t="n"/>
      <c r="I767" s="195" t="n"/>
    </row>
    <row r="768" ht="12.75" customHeight="1" s="324">
      <c r="A768" s="195" t="n"/>
      <c r="B768" s="195" t="n"/>
      <c r="C768" s="195" t="n"/>
      <c r="D768" s="195" t="n"/>
      <c r="E768" s="195" t="n"/>
      <c r="F768" s="195" t="n"/>
      <c r="G768" s="195" t="n"/>
      <c r="H768" s="195" t="n"/>
      <c r="I768" s="195" t="n"/>
    </row>
    <row r="769" ht="12.75" customHeight="1" s="324">
      <c r="A769" s="195" t="n"/>
      <c r="B769" s="195" t="n"/>
      <c r="C769" s="195" t="n"/>
      <c r="D769" s="195" t="n"/>
      <c r="E769" s="195" t="n"/>
      <c r="F769" s="195" t="n"/>
      <c r="G769" s="195" t="n"/>
      <c r="H769" s="195" t="n"/>
      <c r="I769" s="195" t="n"/>
    </row>
    <row r="770" ht="12.75" customHeight="1" s="324">
      <c r="A770" s="195" t="n"/>
      <c r="B770" s="195" t="n"/>
      <c r="C770" s="195" t="n"/>
      <c r="D770" s="195" t="n"/>
      <c r="E770" s="195" t="n"/>
      <c r="F770" s="195" t="n"/>
      <c r="G770" s="195" t="n"/>
      <c r="H770" s="195" t="n"/>
      <c r="I770" s="195" t="n"/>
    </row>
    <row r="771" ht="12.75" customHeight="1" s="324">
      <c r="A771" s="195" t="n"/>
      <c r="B771" s="195" t="n"/>
      <c r="C771" s="195" t="n"/>
      <c r="D771" s="195" t="n"/>
      <c r="E771" s="195" t="n"/>
      <c r="F771" s="195" t="n"/>
      <c r="G771" s="195" t="n"/>
      <c r="H771" s="195" t="n"/>
      <c r="I771" s="195" t="n"/>
    </row>
    <row r="772" ht="12.75" customHeight="1" s="324">
      <c r="A772" s="195" t="n"/>
      <c r="B772" s="195" t="n"/>
      <c r="C772" s="195" t="n"/>
      <c r="D772" s="195" t="n"/>
      <c r="E772" s="195" t="n"/>
      <c r="F772" s="195" t="n"/>
      <c r="G772" s="195" t="n"/>
      <c r="H772" s="195" t="n"/>
      <c r="I772" s="195" t="n"/>
    </row>
    <row r="773" ht="12.75" customHeight="1" s="324">
      <c r="A773" s="195" t="n"/>
      <c r="B773" s="195" t="n"/>
      <c r="C773" s="195" t="n"/>
      <c r="D773" s="195" t="n"/>
      <c r="E773" s="195" t="n"/>
      <c r="F773" s="195" t="n"/>
      <c r="G773" s="195" t="n"/>
      <c r="H773" s="195" t="n"/>
      <c r="I773" s="195" t="n"/>
    </row>
    <row r="774" ht="12.75" customHeight="1" s="324">
      <c r="A774" s="195" t="n"/>
      <c r="B774" s="195" t="n"/>
      <c r="C774" s="195" t="n"/>
      <c r="D774" s="195" t="n"/>
      <c r="E774" s="195" t="n"/>
      <c r="F774" s="195" t="n"/>
      <c r="G774" s="195" t="n"/>
      <c r="H774" s="195" t="n"/>
      <c r="I774" s="195" t="n"/>
    </row>
    <row r="775" ht="12.75" customHeight="1" s="324">
      <c r="A775" s="195" t="n"/>
      <c r="B775" s="195" t="n"/>
      <c r="C775" s="195" t="n"/>
      <c r="D775" s="195" t="n"/>
      <c r="E775" s="195" t="n"/>
      <c r="F775" s="195" t="n"/>
      <c r="G775" s="195" t="n"/>
      <c r="H775" s="195" t="n"/>
      <c r="I775" s="195" t="n"/>
    </row>
    <row r="776" ht="12.75" customHeight="1" s="324">
      <c r="A776" s="195" t="n"/>
      <c r="B776" s="195" t="n"/>
      <c r="C776" s="195" t="n"/>
      <c r="D776" s="195" t="n"/>
      <c r="E776" s="195" t="n"/>
      <c r="F776" s="195" t="n"/>
      <c r="G776" s="195" t="n"/>
      <c r="H776" s="195" t="n"/>
      <c r="I776" s="195" t="n"/>
    </row>
    <row r="777" ht="12.75" customHeight="1" s="324">
      <c r="A777" s="195" t="n"/>
      <c r="B777" s="195" t="n"/>
      <c r="C777" s="195" t="n"/>
      <c r="D777" s="195" t="n"/>
      <c r="E777" s="195" t="n"/>
      <c r="F777" s="195" t="n"/>
      <c r="G777" s="195" t="n"/>
      <c r="H777" s="195" t="n"/>
      <c r="I777" s="195" t="n"/>
    </row>
    <row r="778" ht="12.75" customHeight="1" s="324">
      <c r="A778" s="195" t="n"/>
      <c r="B778" s="195" t="n"/>
      <c r="C778" s="195" t="n"/>
      <c r="D778" s="195" t="n"/>
      <c r="E778" s="195" t="n"/>
      <c r="F778" s="195" t="n"/>
      <c r="G778" s="195" t="n"/>
      <c r="H778" s="195" t="n"/>
      <c r="I778" s="195" t="n"/>
    </row>
    <row r="779" ht="12.75" customHeight="1" s="324">
      <c r="A779" s="195" t="n"/>
      <c r="B779" s="195" t="n"/>
      <c r="C779" s="195" t="n"/>
      <c r="D779" s="195" t="n"/>
      <c r="E779" s="195" t="n"/>
      <c r="F779" s="195" t="n"/>
      <c r="G779" s="195" t="n"/>
      <c r="H779" s="195" t="n"/>
      <c r="I779" s="195" t="n"/>
    </row>
    <row r="780" ht="12.75" customHeight="1" s="324">
      <c r="A780" s="195" t="n"/>
      <c r="B780" s="195" t="n"/>
      <c r="C780" s="195" t="n"/>
      <c r="D780" s="195" t="n"/>
      <c r="E780" s="195" t="n"/>
      <c r="F780" s="195" t="n"/>
      <c r="G780" s="195" t="n"/>
      <c r="H780" s="195" t="n"/>
      <c r="I780" s="195" t="n"/>
    </row>
    <row r="781" ht="12.75" customHeight="1" s="324">
      <c r="A781" s="195" t="n"/>
      <c r="B781" s="195" t="n"/>
      <c r="C781" s="195" t="n"/>
      <c r="D781" s="195" t="n"/>
      <c r="E781" s="195" t="n"/>
      <c r="F781" s="195" t="n"/>
      <c r="G781" s="195" t="n"/>
      <c r="H781" s="195" t="n"/>
      <c r="I781" s="195" t="n"/>
    </row>
    <row r="782" ht="12.75" customHeight="1" s="324">
      <c r="A782" s="195" t="n"/>
      <c r="B782" s="195" t="n"/>
      <c r="C782" s="195" t="n"/>
      <c r="D782" s="195" t="n"/>
      <c r="E782" s="195" t="n"/>
      <c r="F782" s="195" t="n"/>
      <c r="G782" s="195" t="n"/>
      <c r="H782" s="195" t="n"/>
      <c r="I782" s="195" t="n"/>
    </row>
    <row r="783" ht="12.75" customHeight="1" s="324">
      <c r="A783" s="195" t="n"/>
      <c r="B783" s="195" t="n"/>
      <c r="C783" s="195" t="n"/>
      <c r="D783" s="195" t="n"/>
      <c r="E783" s="195" t="n"/>
      <c r="F783" s="195" t="n"/>
      <c r="G783" s="195" t="n"/>
      <c r="H783" s="195" t="n"/>
      <c r="I783" s="195" t="n"/>
    </row>
    <row r="784" ht="12.75" customHeight="1" s="324">
      <c r="A784" s="195" t="n"/>
      <c r="B784" s="195" t="n"/>
      <c r="C784" s="195" t="n"/>
      <c r="D784" s="195" t="n"/>
      <c r="E784" s="195" t="n"/>
      <c r="F784" s="195" t="n"/>
      <c r="G784" s="195" t="n"/>
      <c r="H784" s="195" t="n"/>
      <c r="I784" s="195" t="n"/>
    </row>
    <row r="785" ht="12.75" customHeight="1" s="324">
      <c r="A785" s="195" t="n"/>
      <c r="B785" s="195" t="n"/>
      <c r="C785" s="195" t="n"/>
      <c r="D785" s="195" t="n"/>
      <c r="E785" s="195" t="n"/>
      <c r="F785" s="195" t="n"/>
      <c r="G785" s="195" t="n"/>
      <c r="H785" s="195" t="n"/>
      <c r="I785" s="195" t="n"/>
    </row>
    <row r="786" ht="12.75" customHeight="1" s="324">
      <c r="A786" s="195" t="n"/>
      <c r="B786" s="195" t="n"/>
      <c r="C786" s="195" t="n"/>
      <c r="D786" s="195" t="n"/>
      <c r="E786" s="195" t="n"/>
      <c r="F786" s="195" t="n"/>
      <c r="G786" s="195" t="n"/>
      <c r="H786" s="195" t="n"/>
      <c r="I786" s="195" t="n"/>
    </row>
    <row r="787" ht="12.75" customHeight="1" s="324">
      <c r="A787" s="195" t="n"/>
      <c r="B787" s="195" t="n"/>
      <c r="C787" s="195" t="n"/>
      <c r="D787" s="195" t="n"/>
      <c r="E787" s="195" t="n"/>
      <c r="F787" s="195" t="n"/>
      <c r="G787" s="195" t="n"/>
      <c r="H787" s="195" t="n"/>
      <c r="I787" s="195" t="n"/>
    </row>
    <row r="788" ht="12.75" customHeight="1" s="324">
      <c r="A788" s="195" t="n"/>
      <c r="B788" s="195" t="n"/>
      <c r="C788" s="195" t="n"/>
      <c r="D788" s="195" t="n"/>
      <c r="E788" s="195" t="n"/>
      <c r="F788" s="195" t="n"/>
      <c r="G788" s="195" t="n"/>
      <c r="H788" s="195" t="n"/>
      <c r="I788" s="195" t="n"/>
    </row>
    <row r="789" ht="12.75" customHeight="1" s="324">
      <c r="A789" s="195" t="n"/>
      <c r="B789" s="195" t="n"/>
      <c r="C789" s="195" t="n"/>
      <c r="D789" s="195" t="n"/>
      <c r="E789" s="195" t="n"/>
      <c r="F789" s="195" t="n"/>
      <c r="G789" s="195" t="n"/>
      <c r="H789" s="195" t="n"/>
      <c r="I789" s="195" t="n"/>
    </row>
    <row r="790" ht="12.75" customHeight="1" s="324">
      <c r="A790" s="195" t="n"/>
      <c r="B790" s="195" t="n"/>
      <c r="C790" s="195" t="n"/>
      <c r="D790" s="195" t="n"/>
      <c r="E790" s="195" t="n"/>
      <c r="F790" s="195" t="n"/>
      <c r="G790" s="195" t="n"/>
      <c r="H790" s="195" t="n"/>
      <c r="I790" s="195" t="n"/>
    </row>
    <row r="791" ht="12.75" customHeight="1" s="324">
      <c r="A791" s="195" t="n"/>
      <c r="B791" s="195" t="n"/>
      <c r="C791" s="195" t="n"/>
      <c r="D791" s="195" t="n"/>
      <c r="E791" s="195" t="n"/>
      <c r="F791" s="195" t="n"/>
      <c r="G791" s="195" t="n"/>
      <c r="H791" s="195" t="n"/>
      <c r="I791" s="195" t="n"/>
    </row>
    <row r="792" ht="12.75" customHeight="1" s="324">
      <c r="A792" s="195" t="n"/>
      <c r="B792" s="195" t="n"/>
      <c r="C792" s="195" t="n"/>
      <c r="D792" s="195" t="n"/>
      <c r="E792" s="195" t="n"/>
      <c r="F792" s="195" t="n"/>
      <c r="G792" s="195" t="n"/>
      <c r="H792" s="195" t="n"/>
      <c r="I792" s="195" t="n"/>
    </row>
    <row r="793" ht="12.75" customHeight="1" s="324">
      <c r="A793" s="195" t="n"/>
      <c r="B793" s="195" t="n"/>
      <c r="C793" s="195" t="n"/>
      <c r="D793" s="195" t="n"/>
      <c r="E793" s="195" t="n"/>
      <c r="F793" s="195" t="n"/>
      <c r="G793" s="195" t="n"/>
      <c r="H793" s="195" t="n"/>
      <c r="I793" s="195" t="n"/>
    </row>
    <row r="794" ht="12.75" customHeight="1" s="324">
      <c r="A794" s="195" t="n"/>
      <c r="B794" s="195" t="n"/>
      <c r="C794" s="195" t="n"/>
      <c r="D794" s="195" t="n"/>
      <c r="E794" s="195" t="n"/>
      <c r="F794" s="195" t="n"/>
      <c r="G794" s="195" t="n"/>
      <c r="H794" s="195" t="n"/>
      <c r="I794" s="195" t="n"/>
    </row>
    <row r="795" ht="12.75" customHeight="1" s="324">
      <c r="A795" s="195" t="n"/>
      <c r="B795" s="195" t="n"/>
      <c r="C795" s="195" t="n"/>
      <c r="D795" s="195" t="n"/>
      <c r="E795" s="195" t="n"/>
      <c r="F795" s="195" t="n"/>
      <c r="G795" s="195" t="n"/>
      <c r="H795" s="195" t="n"/>
      <c r="I795" s="195" t="n"/>
    </row>
    <row r="796" ht="12.75" customHeight="1" s="324">
      <c r="A796" s="195" t="n"/>
      <c r="B796" s="195" t="n"/>
      <c r="C796" s="195" t="n"/>
      <c r="D796" s="195" t="n"/>
      <c r="E796" s="195" t="n"/>
      <c r="F796" s="195" t="n"/>
      <c r="G796" s="195" t="n"/>
      <c r="H796" s="195" t="n"/>
      <c r="I796" s="195" t="n"/>
    </row>
    <row r="797" ht="12.75" customHeight="1" s="324">
      <c r="A797" s="195" t="n"/>
      <c r="B797" s="195" t="n"/>
      <c r="C797" s="195" t="n"/>
      <c r="D797" s="195" t="n"/>
      <c r="E797" s="195" t="n"/>
      <c r="F797" s="195" t="n"/>
      <c r="G797" s="195" t="n"/>
      <c r="H797" s="195" t="n"/>
      <c r="I797" s="195" t="n"/>
    </row>
    <row r="798" ht="12.75" customHeight="1" s="324">
      <c r="A798" s="195" t="n"/>
      <c r="B798" s="195" t="n"/>
      <c r="C798" s="195" t="n"/>
      <c r="D798" s="195" t="n"/>
      <c r="E798" s="195" t="n"/>
      <c r="F798" s="195" t="n"/>
      <c r="G798" s="195" t="n"/>
      <c r="H798" s="195" t="n"/>
      <c r="I798" s="195" t="n"/>
    </row>
    <row r="799" ht="12.75" customHeight="1" s="324">
      <c r="A799" s="195" t="n"/>
      <c r="B799" s="195" t="n"/>
      <c r="C799" s="195" t="n"/>
      <c r="D799" s="195" t="n"/>
      <c r="E799" s="195" t="n"/>
      <c r="F799" s="195" t="n"/>
      <c r="G799" s="195" t="n"/>
      <c r="H799" s="195" t="n"/>
      <c r="I799" s="195" t="n"/>
    </row>
    <row r="800" ht="12.75" customHeight="1" s="324">
      <c r="A800" s="195" t="n"/>
      <c r="B800" s="195" t="n"/>
      <c r="C800" s="195" t="n"/>
      <c r="D800" s="195" t="n"/>
      <c r="E800" s="195" t="n"/>
      <c r="F800" s="195" t="n"/>
      <c r="G800" s="195" t="n"/>
      <c r="H800" s="195" t="n"/>
      <c r="I800" s="195" t="n"/>
    </row>
    <row r="801" ht="12.75" customHeight="1" s="324">
      <c r="A801" s="195" t="n"/>
      <c r="B801" s="195" t="n"/>
      <c r="C801" s="195" t="n"/>
      <c r="D801" s="195" t="n"/>
      <c r="E801" s="195" t="n"/>
      <c r="F801" s="195" t="n"/>
      <c r="G801" s="195" t="n"/>
      <c r="H801" s="195" t="n"/>
      <c r="I801" s="195" t="n"/>
    </row>
    <row r="802" ht="12.75" customHeight="1" s="324">
      <c r="A802" s="195" t="n"/>
      <c r="B802" s="195" t="n"/>
      <c r="C802" s="195" t="n"/>
      <c r="D802" s="195" t="n"/>
      <c r="E802" s="195" t="n"/>
      <c r="F802" s="195" t="n"/>
      <c r="G802" s="195" t="n"/>
      <c r="H802" s="195" t="n"/>
      <c r="I802" s="195" t="n"/>
    </row>
    <row r="803" ht="12.75" customHeight="1" s="324">
      <c r="A803" s="195" t="n"/>
      <c r="B803" s="195" t="n"/>
      <c r="C803" s="195" t="n"/>
      <c r="D803" s="195" t="n"/>
      <c r="E803" s="195" t="n"/>
      <c r="F803" s="195" t="n"/>
      <c r="G803" s="195" t="n"/>
      <c r="H803" s="195" t="n"/>
      <c r="I803" s="195" t="n"/>
    </row>
    <row r="804" ht="12.75" customHeight="1" s="324">
      <c r="A804" s="195" t="n"/>
      <c r="B804" s="195" t="n"/>
      <c r="C804" s="195" t="n"/>
      <c r="D804" s="195" t="n"/>
      <c r="E804" s="195" t="n"/>
      <c r="F804" s="195" t="n"/>
      <c r="G804" s="195" t="n"/>
      <c r="H804" s="195" t="n"/>
      <c r="I804" s="195" t="n"/>
    </row>
    <row r="805" ht="12.75" customHeight="1" s="324">
      <c r="A805" s="195" t="n"/>
      <c r="B805" s="195" t="n"/>
      <c r="C805" s="195" t="n"/>
      <c r="D805" s="195" t="n"/>
      <c r="E805" s="195" t="n"/>
      <c r="F805" s="195" t="n"/>
      <c r="G805" s="195" t="n"/>
      <c r="H805" s="195" t="n"/>
      <c r="I805" s="195" t="n"/>
    </row>
    <row r="806" ht="12.75" customHeight="1" s="324">
      <c r="A806" s="195" t="n"/>
      <c r="B806" s="195" t="n"/>
      <c r="C806" s="195" t="n"/>
      <c r="D806" s="195" t="n"/>
      <c r="E806" s="195" t="n"/>
      <c r="F806" s="195" t="n"/>
      <c r="G806" s="195" t="n"/>
      <c r="H806" s="195" t="n"/>
      <c r="I806" s="195" t="n"/>
    </row>
    <row r="807" ht="12.75" customHeight="1" s="324">
      <c r="A807" s="195" t="n"/>
      <c r="B807" s="195" t="n"/>
      <c r="C807" s="195" t="n"/>
      <c r="D807" s="195" t="n"/>
      <c r="E807" s="195" t="n"/>
      <c r="F807" s="195" t="n"/>
      <c r="G807" s="195" t="n"/>
      <c r="H807" s="195" t="n"/>
      <c r="I807" s="195" t="n"/>
    </row>
    <row r="808" ht="12.75" customHeight="1" s="324">
      <c r="A808" s="195" t="n"/>
      <c r="B808" s="195" t="n"/>
      <c r="C808" s="195" t="n"/>
      <c r="D808" s="195" t="n"/>
      <c r="E808" s="195" t="n"/>
      <c r="F808" s="195" t="n"/>
      <c r="G808" s="195" t="n"/>
      <c r="H808" s="195" t="n"/>
      <c r="I808" s="195" t="n"/>
    </row>
    <row r="809" ht="12.75" customHeight="1" s="324">
      <c r="A809" s="195" t="n"/>
      <c r="B809" s="195" t="n"/>
      <c r="C809" s="195" t="n"/>
      <c r="D809" s="195" t="n"/>
      <c r="E809" s="195" t="n"/>
      <c r="F809" s="195" t="n"/>
      <c r="G809" s="195" t="n"/>
      <c r="H809" s="195" t="n"/>
      <c r="I809" s="195" t="n"/>
    </row>
    <row r="810" ht="12.75" customHeight="1" s="324">
      <c r="A810" s="195" t="n"/>
      <c r="B810" s="195" t="n"/>
      <c r="C810" s="195" t="n"/>
      <c r="D810" s="195" t="n"/>
      <c r="E810" s="195" t="n"/>
      <c r="F810" s="195" t="n"/>
      <c r="G810" s="195" t="n"/>
      <c r="H810" s="195" t="n"/>
      <c r="I810" s="195" t="n"/>
    </row>
    <row r="811" ht="12.75" customHeight="1" s="324">
      <c r="A811" s="195" t="n"/>
      <c r="B811" s="195" t="n"/>
      <c r="C811" s="195" t="n"/>
      <c r="D811" s="195" t="n"/>
      <c r="E811" s="195" t="n"/>
      <c r="F811" s="195" t="n"/>
      <c r="G811" s="195" t="n"/>
      <c r="H811" s="195" t="n"/>
      <c r="I811" s="195" t="n"/>
    </row>
    <row r="812" ht="12.75" customHeight="1" s="324">
      <c r="A812" s="195" t="n"/>
      <c r="B812" s="195" t="n"/>
      <c r="C812" s="195" t="n"/>
      <c r="D812" s="195" t="n"/>
      <c r="E812" s="195" t="n"/>
      <c r="F812" s="195" t="n"/>
      <c r="G812" s="195" t="n"/>
      <c r="H812" s="195" t="n"/>
      <c r="I812" s="195" t="n"/>
    </row>
    <row r="813" ht="12.75" customHeight="1" s="324">
      <c r="A813" s="195" t="n"/>
      <c r="B813" s="195" t="n"/>
      <c r="C813" s="195" t="n"/>
      <c r="D813" s="195" t="n"/>
      <c r="E813" s="195" t="n"/>
      <c r="F813" s="195" t="n"/>
      <c r="G813" s="195" t="n"/>
      <c r="H813" s="195" t="n"/>
      <c r="I813" s="195" t="n"/>
    </row>
    <row r="814" ht="12.75" customHeight="1" s="324">
      <c r="A814" s="195" t="n"/>
      <c r="B814" s="195" t="n"/>
      <c r="C814" s="195" t="n"/>
      <c r="D814" s="195" t="n"/>
      <c r="E814" s="195" t="n"/>
      <c r="F814" s="195" t="n"/>
      <c r="G814" s="195" t="n"/>
      <c r="H814" s="195" t="n"/>
      <c r="I814" s="195" t="n"/>
    </row>
    <row r="815" ht="12.75" customHeight="1" s="324">
      <c r="A815" s="195" t="n"/>
      <c r="B815" s="195" t="n"/>
      <c r="C815" s="195" t="n"/>
      <c r="D815" s="195" t="n"/>
      <c r="E815" s="195" t="n"/>
      <c r="F815" s="195" t="n"/>
      <c r="G815" s="195" t="n"/>
      <c r="H815" s="195" t="n"/>
      <c r="I815" s="195" t="n"/>
    </row>
    <row r="816" ht="12.75" customHeight="1" s="324">
      <c r="A816" s="195" t="n"/>
      <c r="B816" s="195" t="n"/>
      <c r="C816" s="195" t="n"/>
      <c r="D816" s="195" t="n"/>
      <c r="E816" s="195" t="n"/>
      <c r="F816" s="195" t="n"/>
      <c r="G816" s="195" t="n"/>
      <c r="H816" s="195" t="n"/>
      <c r="I816" s="195" t="n"/>
    </row>
    <row r="817" ht="12.75" customHeight="1" s="324">
      <c r="A817" s="195" t="n"/>
      <c r="B817" s="195" t="n"/>
      <c r="C817" s="195" t="n"/>
      <c r="D817" s="195" t="n"/>
      <c r="E817" s="195" t="n"/>
      <c r="F817" s="195" t="n"/>
      <c r="G817" s="195" t="n"/>
      <c r="H817" s="195" t="n"/>
      <c r="I817" s="195" t="n"/>
    </row>
    <row r="818" ht="12.75" customHeight="1" s="324">
      <c r="A818" s="195" t="n"/>
      <c r="B818" s="195" t="n"/>
      <c r="C818" s="195" t="n"/>
      <c r="D818" s="195" t="n"/>
      <c r="E818" s="195" t="n"/>
      <c r="F818" s="195" t="n"/>
      <c r="G818" s="195" t="n"/>
      <c r="H818" s="195" t="n"/>
      <c r="I818" s="195" t="n"/>
    </row>
    <row r="819" ht="12.75" customHeight="1" s="324">
      <c r="A819" s="195" t="n"/>
      <c r="B819" s="195" t="n"/>
      <c r="C819" s="195" t="n"/>
      <c r="D819" s="195" t="n"/>
      <c r="E819" s="195" t="n"/>
      <c r="F819" s="195" t="n"/>
      <c r="G819" s="195" t="n"/>
      <c r="H819" s="195" t="n"/>
      <c r="I819" s="195" t="n"/>
    </row>
    <row r="820" ht="12.75" customHeight="1" s="324">
      <c r="A820" s="195" t="n"/>
      <c r="B820" s="195" t="n"/>
      <c r="C820" s="195" t="n"/>
      <c r="D820" s="195" t="n"/>
      <c r="E820" s="195" t="n"/>
      <c r="F820" s="195" t="n"/>
      <c r="G820" s="195" t="n"/>
      <c r="H820" s="195" t="n"/>
      <c r="I820" s="195" t="n"/>
    </row>
    <row r="821" ht="12.75" customHeight="1" s="324">
      <c r="A821" s="195" t="n"/>
      <c r="B821" s="195" t="n"/>
      <c r="C821" s="195" t="n"/>
      <c r="D821" s="195" t="n"/>
      <c r="E821" s="195" t="n"/>
      <c r="F821" s="195" t="n"/>
      <c r="G821" s="195" t="n"/>
      <c r="H821" s="195" t="n"/>
      <c r="I821" s="195" t="n"/>
    </row>
    <row r="822" ht="12.75" customHeight="1" s="324">
      <c r="A822" s="195" t="n"/>
      <c r="B822" s="195" t="n"/>
      <c r="C822" s="195" t="n"/>
      <c r="D822" s="195" t="n"/>
      <c r="E822" s="195" t="n"/>
      <c r="F822" s="195" t="n"/>
      <c r="G822" s="195" t="n"/>
      <c r="H822" s="195" t="n"/>
      <c r="I822" s="195" t="n"/>
    </row>
    <row r="823" ht="12.75" customHeight="1" s="324">
      <c r="A823" s="195" t="n"/>
      <c r="B823" s="195" t="n"/>
      <c r="C823" s="195" t="n"/>
      <c r="D823" s="195" t="n"/>
      <c r="E823" s="195" t="n"/>
      <c r="F823" s="195" t="n"/>
      <c r="G823" s="195" t="n"/>
      <c r="H823" s="195" t="n"/>
      <c r="I823" s="195" t="n"/>
    </row>
    <row r="824" ht="12.75" customHeight="1" s="324">
      <c r="A824" s="195" t="n"/>
      <c r="B824" s="195" t="n"/>
      <c r="C824" s="195" t="n"/>
      <c r="D824" s="195" t="n"/>
      <c r="E824" s="195" t="n"/>
      <c r="F824" s="195" t="n"/>
      <c r="G824" s="195" t="n"/>
      <c r="H824" s="195" t="n"/>
      <c r="I824" s="195" t="n"/>
    </row>
    <row r="825" ht="12.75" customHeight="1" s="324">
      <c r="A825" s="195" t="n"/>
      <c r="B825" s="195" t="n"/>
      <c r="C825" s="195" t="n"/>
      <c r="D825" s="195" t="n"/>
      <c r="E825" s="195" t="n"/>
      <c r="F825" s="195" t="n"/>
      <c r="G825" s="195" t="n"/>
      <c r="H825" s="195" t="n"/>
      <c r="I825" s="195" t="n"/>
    </row>
    <row r="826" ht="12.75" customHeight="1" s="324">
      <c r="A826" s="195" t="n"/>
      <c r="B826" s="195" t="n"/>
      <c r="C826" s="195" t="n"/>
      <c r="D826" s="195" t="n"/>
      <c r="E826" s="195" t="n"/>
      <c r="F826" s="195" t="n"/>
      <c r="G826" s="195" t="n"/>
      <c r="H826" s="195" t="n"/>
      <c r="I826" s="195" t="n"/>
    </row>
    <row r="827" ht="12.75" customHeight="1" s="324">
      <c r="A827" s="195" t="n"/>
      <c r="B827" s="195" t="n"/>
      <c r="C827" s="195" t="n"/>
      <c r="D827" s="195" t="n"/>
      <c r="E827" s="195" t="n"/>
      <c r="F827" s="195" t="n"/>
      <c r="G827" s="195" t="n"/>
      <c r="H827" s="195" t="n"/>
      <c r="I827" s="195" t="n"/>
    </row>
    <row r="828" ht="12.75" customHeight="1" s="324">
      <c r="A828" s="195" t="n"/>
      <c r="B828" s="195" t="n"/>
      <c r="C828" s="195" t="n"/>
      <c r="D828" s="195" t="n"/>
      <c r="E828" s="195" t="n"/>
      <c r="F828" s="195" t="n"/>
      <c r="G828" s="195" t="n"/>
      <c r="H828" s="195" t="n"/>
      <c r="I828" s="195" t="n"/>
    </row>
    <row r="829" ht="12.75" customHeight="1" s="324">
      <c r="A829" s="195" t="n"/>
      <c r="B829" s="195" t="n"/>
      <c r="C829" s="195" t="n"/>
      <c r="D829" s="195" t="n"/>
      <c r="E829" s="195" t="n"/>
      <c r="F829" s="195" t="n"/>
      <c r="G829" s="195" t="n"/>
      <c r="H829" s="195" t="n"/>
      <c r="I829" s="195" t="n"/>
    </row>
    <row r="830" ht="12.75" customHeight="1" s="324">
      <c r="A830" s="195" t="n"/>
      <c r="B830" s="195" t="n"/>
      <c r="C830" s="195" t="n"/>
      <c r="D830" s="195" t="n"/>
      <c r="E830" s="195" t="n"/>
      <c r="F830" s="195" t="n"/>
      <c r="G830" s="195" t="n"/>
      <c r="H830" s="195" t="n"/>
      <c r="I830" s="195" t="n"/>
    </row>
    <row r="831" ht="12.75" customHeight="1" s="324">
      <c r="A831" s="195" t="n"/>
      <c r="B831" s="195" t="n"/>
      <c r="C831" s="195" t="n"/>
      <c r="D831" s="195" t="n"/>
      <c r="E831" s="195" t="n"/>
      <c r="F831" s="195" t="n"/>
      <c r="G831" s="195" t="n"/>
      <c r="H831" s="195" t="n"/>
      <c r="I831" s="195" t="n"/>
    </row>
    <row r="832" ht="12.75" customHeight="1" s="324">
      <c r="A832" s="195" t="n"/>
      <c r="B832" s="195" t="n"/>
      <c r="C832" s="195" t="n"/>
      <c r="D832" s="195" t="n"/>
      <c r="E832" s="195" t="n"/>
      <c r="F832" s="195" t="n"/>
      <c r="G832" s="195" t="n"/>
      <c r="H832" s="195" t="n"/>
      <c r="I832" s="195" t="n"/>
    </row>
    <row r="833" ht="12.75" customHeight="1" s="324">
      <c r="A833" s="195" t="n"/>
      <c r="B833" s="195" t="n"/>
      <c r="C833" s="195" t="n"/>
      <c r="D833" s="195" t="n"/>
      <c r="E833" s="195" t="n"/>
      <c r="F833" s="195" t="n"/>
      <c r="G833" s="195" t="n"/>
      <c r="H833" s="195" t="n"/>
      <c r="I833" s="195" t="n"/>
    </row>
    <row r="834" ht="12.75" customHeight="1" s="324">
      <c r="A834" s="195" t="n"/>
      <c r="B834" s="195" t="n"/>
      <c r="C834" s="195" t="n"/>
      <c r="D834" s="195" t="n"/>
      <c r="E834" s="195" t="n"/>
      <c r="F834" s="195" t="n"/>
      <c r="G834" s="195" t="n"/>
      <c r="H834" s="195" t="n"/>
      <c r="I834" s="195" t="n"/>
    </row>
    <row r="835" ht="12.75" customHeight="1" s="324">
      <c r="A835" s="195" t="n"/>
      <c r="B835" s="195" t="n"/>
      <c r="C835" s="195" t="n"/>
      <c r="D835" s="195" t="n"/>
      <c r="E835" s="195" t="n"/>
      <c r="F835" s="195" t="n"/>
      <c r="G835" s="195" t="n"/>
      <c r="H835" s="195" t="n"/>
      <c r="I835" s="195" t="n"/>
    </row>
    <row r="836" ht="12.75" customHeight="1" s="324">
      <c r="A836" s="195" t="n"/>
      <c r="B836" s="195" t="n"/>
      <c r="C836" s="195" t="n"/>
      <c r="D836" s="195" t="n"/>
      <c r="E836" s="195" t="n"/>
      <c r="F836" s="195" t="n"/>
      <c r="G836" s="195" t="n"/>
      <c r="H836" s="195" t="n"/>
      <c r="I836" s="195" t="n"/>
    </row>
    <row r="837" ht="12.75" customHeight="1" s="324">
      <c r="A837" s="195" t="n"/>
      <c r="B837" s="195" t="n"/>
      <c r="C837" s="195" t="n"/>
      <c r="D837" s="195" t="n"/>
      <c r="E837" s="195" t="n"/>
      <c r="F837" s="195" t="n"/>
      <c r="G837" s="195" t="n"/>
      <c r="H837" s="195" t="n"/>
      <c r="I837" s="195" t="n"/>
    </row>
    <row r="838" ht="12.75" customHeight="1" s="324">
      <c r="A838" s="195" t="n"/>
      <c r="B838" s="195" t="n"/>
      <c r="C838" s="195" t="n"/>
      <c r="D838" s="195" t="n"/>
      <c r="E838" s="195" t="n"/>
      <c r="F838" s="195" t="n"/>
      <c r="G838" s="195" t="n"/>
      <c r="H838" s="195" t="n"/>
      <c r="I838" s="195" t="n"/>
    </row>
    <row r="839" ht="12.75" customHeight="1" s="324">
      <c r="A839" s="195" t="n"/>
      <c r="B839" s="195" t="n"/>
      <c r="C839" s="195" t="n"/>
      <c r="D839" s="195" t="n"/>
      <c r="E839" s="195" t="n"/>
      <c r="F839" s="195" t="n"/>
      <c r="G839" s="195" t="n"/>
      <c r="H839" s="195" t="n"/>
      <c r="I839" s="195" t="n"/>
    </row>
    <row r="840" ht="12.75" customHeight="1" s="324">
      <c r="A840" s="195" t="n"/>
      <c r="B840" s="195" t="n"/>
      <c r="C840" s="195" t="n"/>
      <c r="D840" s="195" t="n"/>
      <c r="E840" s="195" t="n"/>
      <c r="F840" s="195" t="n"/>
      <c r="G840" s="195" t="n"/>
      <c r="H840" s="195" t="n"/>
      <c r="I840" s="195" t="n"/>
    </row>
    <row r="841" ht="12.75" customHeight="1" s="324">
      <c r="A841" s="195" t="n"/>
      <c r="B841" s="195" t="n"/>
      <c r="C841" s="195" t="n"/>
      <c r="D841" s="195" t="n"/>
      <c r="E841" s="195" t="n"/>
      <c r="F841" s="195" t="n"/>
      <c r="G841" s="195" t="n"/>
      <c r="H841" s="195" t="n"/>
      <c r="I841" s="195" t="n"/>
    </row>
    <row r="842" ht="12.75" customHeight="1" s="324">
      <c r="A842" s="195" t="n"/>
      <c r="B842" s="195" t="n"/>
      <c r="C842" s="195" t="n"/>
      <c r="D842" s="195" t="n"/>
      <c r="E842" s="195" t="n"/>
      <c r="F842" s="195" t="n"/>
      <c r="G842" s="195" t="n"/>
      <c r="H842" s="195" t="n"/>
      <c r="I842" s="195" t="n"/>
    </row>
    <row r="843" ht="12.75" customHeight="1" s="324">
      <c r="A843" s="195" t="n"/>
      <c r="B843" s="195" t="n"/>
      <c r="C843" s="195" t="n"/>
      <c r="D843" s="195" t="n"/>
      <c r="E843" s="195" t="n"/>
      <c r="F843" s="195" t="n"/>
      <c r="G843" s="195" t="n"/>
      <c r="H843" s="195" t="n"/>
      <c r="I843" s="195" t="n"/>
    </row>
    <row r="844" ht="12.75" customHeight="1" s="324">
      <c r="A844" s="195" t="n"/>
      <c r="B844" s="195" t="n"/>
      <c r="C844" s="195" t="n"/>
      <c r="D844" s="195" t="n"/>
      <c r="E844" s="195" t="n"/>
      <c r="F844" s="195" t="n"/>
      <c r="G844" s="195" t="n"/>
      <c r="H844" s="195" t="n"/>
      <c r="I844" s="195" t="n"/>
    </row>
    <row r="845" ht="12.75" customHeight="1" s="324">
      <c r="A845" s="195" t="n"/>
      <c r="B845" s="195" t="n"/>
      <c r="C845" s="195" t="n"/>
      <c r="D845" s="195" t="n"/>
      <c r="E845" s="195" t="n"/>
      <c r="F845" s="195" t="n"/>
      <c r="G845" s="195" t="n"/>
      <c r="H845" s="195" t="n"/>
      <c r="I845" s="195" t="n"/>
    </row>
    <row r="846" ht="12.75" customHeight="1" s="324">
      <c r="A846" s="195" t="n"/>
      <c r="B846" s="195" t="n"/>
      <c r="C846" s="195" t="n"/>
      <c r="D846" s="195" t="n"/>
      <c r="E846" s="195" t="n"/>
      <c r="F846" s="195" t="n"/>
      <c r="G846" s="195" t="n"/>
      <c r="H846" s="195" t="n"/>
      <c r="I846" s="195" t="n"/>
    </row>
    <row r="847" ht="12.75" customHeight="1" s="324">
      <c r="A847" s="195" t="n"/>
      <c r="B847" s="195" t="n"/>
      <c r="C847" s="195" t="n"/>
      <c r="D847" s="195" t="n"/>
      <c r="E847" s="195" t="n"/>
      <c r="F847" s="195" t="n"/>
      <c r="G847" s="195" t="n"/>
      <c r="H847" s="195" t="n"/>
      <c r="I847" s="195" t="n"/>
    </row>
    <row r="848" ht="12.75" customHeight="1" s="324">
      <c r="A848" s="195" t="n"/>
      <c r="B848" s="195" t="n"/>
      <c r="C848" s="195" t="n"/>
      <c r="D848" s="195" t="n"/>
      <c r="E848" s="195" t="n"/>
      <c r="F848" s="195" t="n"/>
      <c r="G848" s="195" t="n"/>
      <c r="H848" s="195" t="n"/>
      <c r="I848" s="195" t="n"/>
    </row>
    <row r="849" ht="12.75" customHeight="1" s="324">
      <c r="A849" s="195" t="n"/>
      <c r="B849" s="195" t="n"/>
      <c r="C849" s="195" t="n"/>
      <c r="D849" s="195" t="n"/>
      <c r="E849" s="195" t="n"/>
      <c r="F849" s="195" t="n"/>
      <c r="G849" s="195" t="n"/>
      <c r="H849" s="195" t="n"/>
      <c r="I849" s="195" t="n"/>
    </row>
    <row r="850" ht="12.75" customHeight="1" s="324">
      <c r="A850" s="195" t="n"/>
      <c r="B850" s="195" t="n"/>
      <c r="C850" s="195" t="n"/>
      <c r="D850" s="195" t="n"/>
      <c r="E850" s="195" t="n"/>
      <c r="F850" s="195" t="n"/>
      <c r="G850" s="195" t="n"/>
      <c r="H850" s="195" t="n"/>
      <c r="I850" s="195" t="n"/>
    </row>
    <row r="851" ht="12.75" customHeight="1" s="324">
      <c r="A851" s="195" t="n"/>
      <c r="B851" s="195" t="n"/>
      <c r="C851" s="195" t="n"/>
      <c r="D851" s="195" t="n"/>
      <c r="E851" s="195" t="n"/>
      <c r="F851" s="195" t="n"/>
      <c r="G851" s="195" t="n"/>
      <c r="H851" s="195" t="n"/>
      <c r="I851" s="195" t="n"/>
    </row>
    <row r="852" ht="12.75" customHeight="1" s="324">
      <c r="A852" s="195" t="n"/>
      <c r="B852" s="195" t="n"/>
      <c r="C852" s="195" t="n"/>
      <c r="D852" s="195" t="n"/>
      <c r="E852" s="195" t="n"/>
      <c r="F852" s="195" t="n"/>
      <c r="G852" s="195" t="n"/>
      <c r="H852" s="195" t="n"/>
      <c r="I852" s="195" t="n"/>
    </row>
    <row r="853" ht="12.75" customHeight="1" s="324">
      <c r="A853" s="195" t="n"/>
      <c r="B853" s="195" t="n"/>
      <c r="C853" s="195" t="n"/>
      <c r="D853" s="195" t="n"/>
      <c r="E853" s="195" t="n"/>
      <c r="F853" s="195" t="n"/>
      <c r="G853" s="195" t="n"/>
      <c r="H853" s="195" t="n"/>
      <c r="I853" s="195" t="n"/>
    </row>
    <row r="854" ht="12.75" customHeight="1" s="324">
      <c r="A854" s="195" t="n"/>
      <c r="B854" s="195" t="n"/>
      <c r="C854" s="195" t="n"/>
      <c r="D854" s="195" t="n"/>
      <c r="E854" s="195" t="n"/>
      <c r="F854" s="195" t="n"/>
      <c r="G854" s="195" t="n"/>
      <c r="H854" s="195" t="n"/>
      <c r="I854" s="195" t="n"/>
    </row>
    <row r="855" ht="12.75" customHeight="1" s="324">
      <c r="A855" s="195" t="n"/>
      <c r="B855" s="195" t="n"/>
      <c r="C855" s="195" t="n"/>
      <c r="D855" s="195" t="n"/>
      <c r="E855" s="195" t="n"/>
      <c r="F855" s="195" t="n"/>
      <c r="G855" s="195" t="n"/>
      <c r="H855" s="195" t="n"/>
      <c r="I855" s="195" t="n"/>
    </row>
    <row r="856" ht="12.75" customHeight="1" s="324">
      <c r="A856" s="195" t="n"/>
      <c r="B856" s="195" t="n"/>
      <c r="C856" s="195" t="n"/>
      <c r="D856" s="195" t="n"/>
      <c r="E856" s="195" t="n"/>
      <c r="F856" s="195" t="n"/>
      <c r="G856" s="195" t="n"/>
      <c r="H856" s="195" t="n"/>
      <c r="I856" s="195" t="n"/>
    </row>
    <row r="857" ht="12.75" customHeight="1" s="324">
      <c r="A857" s="195" t="n"/>
      <c r="B857" s="195" t="n"/>
      <c r="C857" s="195" t="n"/>
      <c r="D857" s="195" t="n"/>
      <c r="E857" s="195" t="n"/>
      <c r="F857" s="195" t="n"/>
      <c r="G857" s="195" t="n"/>
      <c r="H857" s="195" t="n"/>
      <c r="I857" s="195" t="n"/>
    </row>
    <row r="858" ht="12.75" customHeight="1" s="324">
      <c r="A858" s="195" t="n"/>
      <c r="B858" s="195" t="n"/>
      <c r="C858" s="195" t="n"/>
      <c r="D858" s="195" t="n"/>
      <c r="E858" s="195" t="n"/>
      <c r="F858" s="195" t="n"/>
      <c r="G858" s="195" t="n"/>
      <c r="H858" s="195" t="n"/>
      <c r="I858" s="195" t="n"/>
    </row>
    <row r="859" ht="12.75" customHeight="1" s="324">
      <c r="A859" s="195" t="n"/>
      <c r="B859" s="195" t="n"/>
      <c r="C859" s="195" t="n"/>
      <c r="D859" s="195" t="n"/>
      <c r="E859" s="195" t="n"/>
      <c r="F859" s="195" t="n"/>
      <c r="G859" s="195" t="n"/>
      <c r="H859" s="195" t="n"/>
      <c r="I859" s="195" t="n"/>
    </row>
    <row r="860" ht="12.75" customHeight="1" s="324">
      <c r="A860" s="195" t="n"/>
      <c r="B860" s="195" t="n"/>
      <c r="C860" s="195" t="n"/>
      <c r="D860" s="195" t="n"/>
      <c r="E860" s="195" t="n"/>
      <c r="F860" s="195" t="n"/>
      <c r="G860" s="195" t="n"/>
      <c r="H860" s="195" t="n"/>
      <c r="I860" s="195" t="n"/>
    </row>
    <row r="861" ht="12.75" customHeight="1" s="324">
      <c r="A861" s="195" t="n"/>
      <c r="B861" s="195" t="n"/>
      <c r="C861" s="195" t="n"/>
      <c r="D861" s="195" t="n"/>
      <c r="E861" s="195" t="n"/>
      <c r="F861" s="195" t="n"/>
      <c r="G861" s="195" t="n"/>
      <c r="H861" s="195" t="n"/>
      <c r="I861" s="195" t="n"/>
    </row>
    <row r="862" ht="12.75" customHeight="1" s="324">
      <c r="A862" s="195" t="n"/>
      <c r="B862" s="195" t="n"/>
      <c r="C862" s="195" t="n"/>
      <c r="D862" s="195" t="n"/>
      <c r="E862" s="195" t="n"/>
      <c r="F862" s="195" t="n"/>
      <c r="G862" s="195" t="n"/>
      <c r="H862" s="195" t="n"/>
      <c r="I862" s="195" t="n"/>
    </row>
    <row r="863" ht="12.75" customHeight="1" s="324">
      <c r="A863" s="195" t="n"/>
      <c r="B863" s="195" t="n"/>
      <c r="C863" s="195" t="n"/>
      <c r="D863" s="195" t="n"/>
      <c r="E863" s="195" t="n"/>
      <c r="F863" s="195" t="n"/>
      <c r="G863" s="195" t="n"/>
      <c r="H863" s="195" t="n"/>
      <c r="I863" s="195" t="n"/>
    </row>
    <row r="864" ht="12.75" customHeight="1" s="324">
      <c r="A864" s="195" t="n"/>
      <c r="B864" s="195" t="n"/>
      <c r="C864" s="195" t="n"/>
      <c r="D864" s="195" t="n"/>
      <c r="E864" s="195" t="n"/>
      <c r="F864" s="195" t="n"/>
      <c r="G864" s="195" t="n"/>
      <c r="H864" s="195" t="n"/>
      <c r="I864" s="195" t="n"/>
    </row>
    <row r="865" ht="12.75" customHeight="1" s="324">
      <c r="A865" s="195" t="n"/>
      <c r="B865" s="195" t="n"/>
      <c r="C865" s="195" t="n"/>
      <c r="D865" s="195" t="n"/>
      <c r="E865" s="195" t="n"/>
      <c r="F865" s="195" t="n"/>
      <c r="G865" s="195" t="n"/>
      <c r="H865" s="195" t="n"/>
      <c r="I865" s="195" t="n"/>
    </row>
    <row r="866" ht="12.75" customHeight="1" s="324">
      <c r="A866" s="195" t="n"/>
      <c r="B866" s="195" t="n"/>
      <c r="C866" s="195" t="n"/>
      <c r="D866" s="195" t="n"/>
      <c r="E866" s="195" t="n"/>
      <c r="F866" s="195" t="n"/>
      <c r="G866" s="195" t="n"/>
      <c r="H866" s="195" t="n"/>
      <c r="I866" s="195" t="n"/>
    </row>
    <row r="867" ht="12.75" customHeight="1" s="324">
      <c r="A867" s="195" t="n"/>
      <c r="B867" s="195" t="n"/>
      <c r="C867" s="195" t="n"/>
      <c r="D867" s="195" t="n"/>
      <c r="E867" s="195" t="n"/>
      <c r="F867" s="195" t="n"/>
      <c r="G867" s="195" t="n"/>
      <c r="H867" s="195" t="n"/>
      <c r="I867" s="195" t="n"/>
    </row>
    <row r="868" ht="12.75" customHeight="1" s="324">
      <c r="A868" s="195" t="n"/>
      <c r="B868" s="195" t="n"/>
      <c r="C868" s="195" t="n"/>
      <c r="D868" s="195" t="n"/>
      <c r="E868" s="195" t="n"/>
      <c r="F868" s="195" t="n"/>
      <c r="G868" s="195" t="n"/>
      <c r="H868" s="195" t="n"/>
      <c r="I868" s="195" t="n"/>
    </row>
    <row r="869" ht="12.75" customHeight="1" s="324">
      <c r="A869" s="195" t="n"/>
      <c r="B869" s="195" t="n"/>
      <c r="C869" s="195" t="n"/>
      <c r="D869" s="195" t="n"/>
      <c r="E869" s="195" t="n"/>
      <c r="F869" s="195" t="n"/>
      <c r="G869" s="195" t="n"/>
      <c r="H869" s="195" t="n"/>
      <c r="I869" s="195" t="n"/>
    </row>
    <row r="870" ht="12.75" customHeight="1" s="324">
      <c r="A870" s="195" t="n"/>
      <c r="B870" s="195" t="n"/>
      <c r="C870" s="195" t="n"/>
      <c r="D870" s="195" t="n"/>
      <c r="E870" s="195" t="n"/>
      <c r="F870" s="195" t="n"/>
      <c r="G870" s="195" t="n"/>
      <c r="H870" s="195" t="n"/>
      <c r="I870" s="195" t="n"/>
    </row>
    <row r="871" ht="12.75" customHeight="1" s="324">
      <c r="A871" s="195" t="n"/>
      <c r="B871" s="195" t="n"/>
      <c r="C871" s="195" t="n"/>
      <c r="D871" s="195" t="n"/>
      <c r="E871" s="195" t="n"/>
      <c r="F871" s="195" t="n"/>
      <c r="G871" s="195" t="n"/>
      <c r="H871" s="195" t="n"/>
      <c r="I871" s="195" t="n"/>
    </row>
    <row r="872" ht="12.75" customHeight="1" s="324">
      <c r="A872" s="195" t="n"/>
      <c r="B872" s="195" t="n"/>
      <c r="C872" s="195" t="n"/>
      <c r="D872" s="195" t="n"/>
      <c r="E872" s="195" t="n"/>
      <c r="F872" s="195" t="n"/>
      <c r="G872" s="195" t="n"/>
      <c r="H872" s="195" t="n"/>
      <c r="I872" s="195" t="n"/>
    </row>
    <row r="873" ht="12.75" customHeight="1" s="324">
      <c r="A873" s="195" t="n"/>
      <c r="B873" s="195" t="n"/>
      <c r="C873" s="195" t="n"/>
      <c r="D873" s="195" t="n"/>
      <c r="E873" s="195" t="n"/>
      <c r="F873" s="195" t="n"/>
      <c r="G873" s="195" t="n"/>
      <c r="H873" s="195" t="n"/>
      <c r="I873" s="195" t="n"/>
    </row>
    <row r="874" ht="12.75" customHeight="1" s="324">
      <c r="A874" s="195" t="n"/>
      <c r="B874" s="195" t="n"/>
      <c r="C874" s="195" t="n"/>
      <c r="D874" s="195" t="n"/>
      <c r="E874" s="195" t="n"/>
      <c r="F874" s="195" t="n"/>
      <c r="G874" s="195" t="n"/>
      <c r="H874" s="195" t="n"/>
      <c r="I874" s="195" t="n"/>
    </row>
    <row r="875" ht="12.75" customHeight="1" s="324">
      <c r="A875" s="195" t="n"/>
      <c r="B875" s="195" t="n"/>
      <c r="C875" s="195" t="n"/>
      <c r="D875" s="195" t="n"/>
      <c r="E875" s="195" t="n"/>
      <c r="F875" s="195" t="n"/>
      <c r="G875" s="195" t="n"/>
      <c r="H875" s="195" t="n"/>
      <c r="I875" s="195" t="n"/>
    </row>
    <row r="876" ht="12.75" customHeight="1" s="324">
      <c r="A876" s="195" t="n"/>
      <c r="B876" s="195" t="n"/>
      <c r="C876" s="195" t="n"/>
      <c r="D876" s="195" t="n"/>
      <c r="E876" s="195" t="n"/>
      <c r="F876" s="195" t="n"/>
      <c r="G876" s="195" t="n"/>
      <c r="H876" s="195" t="n"/>
      <c r="I876" s="195" t="n"/>
    </row>
    <row r="877" ht="12.75" customHeight="1" s="324">
      <c r="A877" s="195" t="n"/>
      <c r="B877" s="195" t="n"/>
      <c r="C877" s="195" t="n"/>
      <c r="D877" s="195" t="n"/>
      <c r="E877" s="195" t="n"/>
      <c r="F877" s="195" t="n"/>
      <c r="G877" s="195" t="n"/>
      <c r="H877" s="195" t="n"/>
      <c r="I877" s="195" t="n"/>
    </row>
    <row r="878" ht="12.75" customHeight="1" s="324">
      <c r="A878" s="195" t="n"/>
      <c r="B878" s="195" t="n"/>
      <c r="C878" s="195" t="n"/>
      <c r="D878" s="195" t="n"/>
      <c r="E878" s="195" t="n"/>
      <c r="F878" s="195" t="n"/>
      <c r="G878" s="195" t="n"/>
      <c r="H878" s="195" t="n"/>
      <c r="I878" s="195" t="n"/>
    </row>
    <row r="879" ht="12.75" customHeight="1" s="324">
      <c r="A879" s="195" t="n"/>
      <c r="B879" s="195" t="n"/>
      <c r="C879" s="195" t="n"/>
      <c r="D879" s="195" t="n"/>
      <c r="E879" s="195" t="n"/>
      <c r="F879" s="195" t="n"/>
      <c r="G879" s="195" t="n"/>
      <c r="H879" s="195" t="n"/>
      <c r="I879" s="195" t="n"/>
    </row>
    <row r="880" ht="12.75" customHeight="1" s="324">
      <c r="A880" s="195" t="n"/>
      <c r="B880" s="195" t="n"/>
      <c r="C880" s="195" t="n"/>
      <c r="D880" s="195" t="n"/>
      <c r="E880" s="195" t="n"/>
      <c r="F880" s="195" t="n"/>
      <c r="G880" s="195" t="n"/>
      <c r="H880" s="195" t="n"/>
      <c r="I880" s="195" t="n"/>
    </row>
    <row r="881" ht="12.75" customHeight="1" s="324">
      <c r="A881" s="195" t="n"/>
      <c r="B881" s="195" t="n"/>
      <c r="C881" s="195" t="n"/>
      <c r="D881" s="195" t="n"/>
      <c r="E881" s="195" t="n"/>
      <c r="F881" s="195" t="n"/>
      <c r="G881" s="195" t="n"/>
      <c r="H881" s="195" t="n"/>
      <c r="I881" s="195" t="n"/>
    </row>
    <row r="882" ht="12.75" customHeight="1" s="324">
      <c r="A882" s="195" t="n"/>
      <c r="B882" s="195" t="n"/>
      <c r="C882" s="195" t="n"/>
      <c r="D882" s="195" t="n"/>
      <c r="E882" s="195" t="n"/>
      <c r="F882" s="195" t="n"/>
      <c r="G882" s="195" t="n"/>
      <c r="H882" s="195" t="n"/>
      <c r="I882" s="195" t="n"/>
    </row>
    <row r="883" ht="12.75" customHeight="1" s="324">
      <c r="A883" s="195" t="n"/>
      <c r="B883" s="195" t="n"/>
      <c r="C883" s="195" t="n"/>
      <c r="D883" s="195" t="n"/>
      <c r="E883" s="195" t="n"/>
      <c r="F883" s="195" t="n"/>
      <c r="G883" s="195" t="n"/>
      <c r="H883" s="195" t="n"/>
      <c r="I883" s="195" t="n"/>
    </row>
    <row r="884" ht="12.75" customHeight="1" s="324">
      <c r="A884" s="195" t="n"/>
      <c r="B884" s="195" t="n"/>
      <c r="C884" s="195" t="n"/>
      <c r="D884" s="195" t="n"/>
      <c r="E884" s="195" t="n"/>
      <c r="F884" s="195" t="n"/>
      <c r="G884" s="195" t="n"/>
      <c r="H884" s="195" t="n"/>
      <c r="I884" s="195" t="n"/>
    </row>
    <row r="885" ht="12.75" customHeight="1" s="324">
      <c r="A885" s="195" t="n"/>
      <c r="B885" s="195" t="n"/>
      <c r="C885" s="195" t="n"/>
      <c r="D885" s="195" t="n"/>
      <c r="E885" s="195" t="n"/>
      <c r="F885" s="195" t="n"/>
      <c r="G885" s="195" t="n"/>
      <c r="H885" s="195" t="n"/>
      <c r="I885" s="195" t="n"/>
    </row>
    <row r="886" ht="12.75" customHeight="1" s="324">
      <c r="A886" s="195" t="n"/>
      <c r="B886" s="195" t="n"/>
      <c r="C886" s="195" t="n"/>
      <c r="D886" s="195" t="n"/>
      <c r="E886" s="195" t="n"/>
      <c r="F886" s="195" t="n"/>
      <c r="G886" s="195" t="n"/>
      <c r="H886" s="195" t="n"/>
      <c r="I886" s="195" t="n"/>
    </row>
    <row r="887" ht="12.75" customHeight="1" s="324">
      <c r="A887" s="195" t="n"/>
      <c r="B887" s="195" t="n"/>
      <c r="C887" s="195" t="n"/>
      <c r="D887" s="195" t="n"/>
      <c r="E887" s="195" t="n"/>
      <c r="F887" s="195" t="n"/>
      <c r="G887" s="195" t="n"/>
      <c r="H887" s="195" t="n"/>
      <c r="I887" s="195" t="n"/>
    </row>
    <row r="888" ht="12.75" customHeight="1" s="324">
      <c r="A888" s="195" t="n"/>
      <c r="B888" s="195" t="n"/>
      <c r="C888" s="195" t="n"/>
      <c r="D888" s="195" t="n"/>
      <c r="E888" s="195" t="n"/>
      <c r="F888" s="195" t="n"/>
      <c r="G888" s="195" t="n"/>
      <c r="H888" s="195" t="n"/>
      <c r="I888" s="195" t="n"/>
    </row>
    <row r="889" ht="12.75" customHeight="1" s="324">
      <c r="A889" s="195" t="n"/>
      <c r="B889" s="195" t="n"/>
      <c r="C889" s="195" t="n"/>
      <c r="D889" s="195" t="n"/>
      <c r="E889" s="195" t="n"/>
      <c r="F889" s="195" t="n"/>
      <c r="G889" s="195" t="n"/>
      <c r="H889" s="195" t="n"/>
      <c r="I889" s="195" t="n"/>
    </row>
    <row r="890" ht="12.75" customHeight="1" s="324">
      <c r="A890" s="195" t="n"/>
      <c r="B890" s="195" t="n"/>
      <c r="C890" s="195" t="n"/>
      <c r="D890" s="195" t="n"/>
      <c r="E890" s="195" t="n"/>
      <c r="F890" s="195" t="n"/>
      <c r="G890" s="195" t="n"/>
      <c r="H890" s="195" t="n"/>
      <c r="I890" s="195" t="n"/>
    </row>
    <row r="891" ht="12.75" customHeight="1" s="324">
      <c r="A891" s="195" t="n"/>
      <c r="B891" s="195" t="n"/>
      <c r="C891" s="195" t="n"/>
      <c r="D891" s="195" t="n"/>
      <c r="E891" s="195" t="n"/>
      <c r="F891" s="195" t="n"/>
      <c r="G891" s="195" t="n"/>
      <c r="H891" s="195" t="n"/>
      <c r="I891" s="195" t="n"/>
    </row>
    <row r="892" ht="12.75" customHeight="1" s="324">
      <c r="A892" s="195" t="n"/>
      <c r="B892" s="195" t="n"/>
      <c r="C892" s="195" t="n"/>
      <c r="D892" s="195" t="n"/>
      <c r="E892" s="195" t="n"/>
      <c r="F892" s="195" t="n"/>
      <c r="G892" s="195" t="n"/>
      <c r="H892" s="195" t="n"/>
      <c r="I892" s="195" t="n"/>
    </row>
    <row r="893" ht="12.75" customHeight="1" s="324">
      <c r="A893" s="195" t="n"/>
      <c r="B893" s="195" t="n"/>
      <c r="C893" s="195" t="n"/>
      <c r="D893" s="195" t="n"/>
      <c r="E893" s="195" t="n"/>
      <c r="F893" s="195" t="n"/>
      <c r="G893" s="195" t="n"/>
      <c r="H893" s="195" t="n"/>
      <c r="I893" s="195" t="n"/>
    </row>
    <row r="894" ht="12.75" customHeight="1" s="324">
      <c r="A894" s="195" t="n"/>
      <c r="B894" s="195" t="n"/>
      <c r="C894" s="195" t="n"/>
      <c r="D894" s="195" t="n"/>
      <c r="E894" s="195" t="n"/>
      <c r="F894" s="195" t="n"/>
      <c r="G894" s="195" t="n"/>
      <c r="H894" s="195" t="n"/>
      <c r="I894" s="195" t="n"/>
    </row>
    <row r="895" ht="12.75" customHeight="1" s="324">
      <c r="A895" s="195" t="n"/>
      <c r="B895" s="195" t="n"/>
      <c r="C895" s="195" t="n"/>
      <c r="D895" s="195" t="n"/>
      <c r="E895" s="195" t="n"/>
      <c r="F895" s="195" t="n"/>
      <c r="G895" s="195" t="n"/>
      <c r="H895" s="195" t="n"/>
      <c r="I895" s="195" t="n"/>
    </row>
    <row r="896" ht="12.75" customHeight="1" s="324">
      <c r="A896" s="195" t="n"/>
      <c r="B896" s="195" t="n"/>
      <c r="C896" s="195" t="n"/>
      <c r="D896" s="195" t="n"/>
      <c r="E896" s="195" t="n"/>
      <c r="F896" s="195" t="n"/>
      <c r="G896" s="195" t="n"/>
      <c r="H896" s="195" t="n"/>
      <c r="I896" s="195" t="n"/>
    </row>
    <row r="897" ht="12.75" customHeight="1" s="324">
      <c r="A897" s="195" t="n"/>
      <c r="B897" s="195" t="n"/>
      <c r="C897" s="195" t="n"/>
      <c r="D897" s="195" t="n"/>
      <c r="E897" s="195" t="n"/>
      <c r="F897" s="195" t="n"/>
      <c r="G897" s="195" t="n"/>
      <c r="H897" s="195" t="n"/>
      <c r="I897" s="195" t="n"/>
    </row>
    <row r="898" ht="12.75" customHeight="1" s="324">
      <c r="A898" s="195" t="n"/>
      <c r="B898" s="195" t="n"/>
      <c r="C898" s="195" t="n"/>
      <c r="D898" s="195" t="n"/>
      <c r="E898" s="195" t="n"/>
      <c r="F898" s="195" t="n"/>
      <c r="G898" s="195" t="n"/>
      <c r="H898" s="195" t="n"/>
      <c r="I898" s="195" t="n"/>
    </row>
    <row r="899" ht="12.75" customHeight="1" s="324">
      <c r="A899" s="195" t="n"/>
      <c r="B899" s="195" t="n"/>
      <c r="C899" s="195" t="n"/>
      <c r="D899" s="195" t="n"/>
      <c r="E899" s="195" t="n"/>
      <c r="F899" s="195" t="n"/>
      <c r="G899" s="195" t="n"/>
      <c r="H899" s="195" t="n"/>
      <c r="I899" s="195" t="n"/>
    </row>
    <row r="900" ht="12.75" customHeight="1" s="324">
      <c r="A900" s="195" t="n"/>
      <c r="B900" s="195" t="n"/>
      <c r="C900" s="195" t="n"/>
      <c r="D900" s="195" t="n"/>
      <c r="E900" s="195" t="n"/>
      <c r="F900" s="195" t="n"/>
      <c r="G900" s="195" t="n"/>
      <c r="H900" s="195" t="n"/>
      <c r="I900" s="195" t="n"/>
    </row>
    <row r="901" ht="12.75" customHeight="1" s="324">
      <c r="A901" s="195" t="n"/>
      <c r="B901" s="195" t="n"/>
      <c r="C901" s="195" t="n"/>
      <c r="D901" s="195" t="n"/>
      <c r="E901" s="195" t="n"/>
      <c r="F901" s="195" t="n"/>
      <c r="G901" s="195" t="n"/>
      <c r="H901" s="195" t="n"/>
      <c r="I901" s="195" t="n"/>
    </row>
    <row r="902" ht="12.75" customHeight="1" s="324">
      <c r="A902" s="195" t="n"/>
      <c r="B902" s="195" t="n"/>
      <c r="C902" s="195" t="n"/>
      <c r="D902" s="195" t="n"/>
      <c r="E902" s="195" t="n"/>
      <c r="F902" s="195" t="n"/>
      <c r="G902" s="195" t="n"/>
      <c r="H902" s="195" t="n"/>
      <c r="I902" s="195" t="n"/>
    </row>
    <row r="903" ht="12.75" customHeight="1" s="324">
      <c r="A903" s="195" t="n"/>
      <c r="B903" s="195" t="n"/>
      <c r="C903" s="195" t="n"/>
      <c r="D903" s="195" t="n"/>
      <c r="E903" s="195" t="n"/>
      <c r="F903" s="195" t="n"/>
      <c r="G903" s="195" t="n"/>
      <c r="H903" s="195" t="n"/>
      <c r="I903" s="195" t="n"/>
    </row>
    <row r="904" ht="12.75" customHeight="1" s="324">
      <c r="A904" s="195" t="n"/>
      <c r="B904" s="195" t="n"/>
      <c r="C904" s="195" t="n"/>
      <c r="D904" s="195" t="n"/>
      <c r="E904" s="195" t="n"/>
      <c r="F904" s="195" t="n"/>
      <c r="G904" s="195" t="n"/>
      <c r="H904" s="195" t="n"/>
      <c r="I904" s="195" t="n"/>
    </row>
    <row r="905" ht="12.75" customHeight="1" s="324">
      <c r="A905" s="195" t="n"/>
      <c r="B905" s="195" t="n"/>
      <c r="C905" s="195" t="n"/>
      <c r="D905" s="195" t="n"/>
      <c r="E905" s="195" t="n"/>
      <c r="F905" s="195" t="n"/>
      <c r="G905" s="195" t="n"/>
      <c r="H905" s="195" t="n"/>
      <c r="I905" s="195" t="n"/>
    </row>
    <row r="906" ht="12.75" customHeight="1" s="324">
      <c r="A906" s="195" t="n"/>
      <c r="B906" s="195" t="n"/>
      <c r="C906" s="195" t="n"/>
      <c r="D906" s="195" t="n"/>
      <c r="E906" s="195" t="n"/>
      <c r="F906" s="195" t="n"/>
      <c r="G906" s="195" t="n"/>
      <c r="H906" s="195" t="n"/>
      <c r="I906" s="195" t="n"/>
    </row>
    <row r="907" ht="12.75" customHeight="1" s="324">
      <c r="A907" s="195" t="n"/>
      <c r="B907" s="195" t="n"/>
      <c r="C907" s="195" t="n"/>
      <c r="D907" s="195" t="n"/>
      <c r="E907" s="195" t="n"/>
      <c r="F907" s="195" t="n"/>
      <c r="G907" s="195" t="n"/>
      <c r="H907" s="195" t="n"/>
      <c r="I907" s="195" t="n"/>
    </row>
    <row r="908" ht="12.75" customHeight="1" s="324">
      <c r="A908" s="195" t="n"/>
      <c r="B908" s="195" t="n"/>
      <c r="C908" s="195" t="n"/>
      <c r="D908" s="195" t="n"/>
      <c r="E908" s="195" t="n"/>
      <c r="F908" s="195" t="n"/>
      <c r="G908" s="195" t="n"/>
      <c r="H908" s="195" t="n"/>
      <c r="I908" s="195" t="n"/>
    </row>
    <row r="909" ht="12.75" customHeight="1" s="324">
      <c r="A909" s="195" t="n"/>
      <c r="B909" s="195" t="n"/>
      <c r="C909" s="195" t="n"/>
      <c r="D909" s="195" t="n"/>
      <c r="E909" s="195" t="n"/>
      <c r="F909" s="195" t="n"/>
      <c r="G909" s="195" t="n"/>
      <c r="H909" s="195" t="n"/>
      <c r="I909" s="195" t="n"/>
    </row>
    <row r="910" ht="12.75" customHeight="1" s="324">
      <c r="A910" s="195" t="n"/>
      <c r="B910" s="195" t="n"/>
      <c r="C910" s="195" t="n"/>
      <c r="D910" s="195" t="n"/>
      <c r="E910" s="195" t="n"/>
      <c r="F910" s="195" t="n"/>
      <c r="G910" s="195" t="n"/>
      <c r="H910" s="195" t="n"/>
      <c r="I910" s="195" t="n"/>
    </row>
    <row r="911" ht="12.75" customHeight="1" s="324">
      <c r="A911" s="195" t="n"/>
      <c r="B911" s="195" t="n"/>
      <c r="C911" s="195" t="n"/>
      <c r="D911" s="195" t="n"/>
      <c r="E911" s="195" t="n"/>
      <c r="F911" s="195" t="n"/>
      <c r="G911" s="195" t="n"/>
      <c r="H911" s="195" t="n"/>
      <c r="I911" s="195" t="n"/>
    </row>
    <row r="912" ht="12.75" customHeight="1" s="324">
      <c r="A912" s="195" t="n"/>
      <c r="B912" s="195" t="n"/>
      <c r="C912" s="195" t="n"/>
      <c r="D912" s="195" t="n"/>
      <c r="E912" s="195" t="n"/>
      <c r="F912" s="195" t="n"/>
      <c r="G912" s="195" t="n"/>
      <c r="H912" s="195" t="n"/>
      <c r="I912" s="195" t="n"/>
    </row>
    <row r="913" ht="12.75" customHeight="1" s="324">
      <c r="A913" s="195" t="n"/>
      <c r="B913" s="195" t="n"/>
      <c r="C913" s="195" t="n"/>
      <c r="D913" s="195" t="n"/>
      <c r="E913" s="195" t="n"/>
      <c r="F913" s="195" t="n"/>
      <c r="G913" s="195" t="n"/>
      <c r="H913" s="195" t="n"/>
      <c r="I913" s="195" t="n"/>
    </row>
    <row r="914" ht="12.75" customHeight="1" s="324">
      <c r="A914" s="195" t="n"/>
      <c r="B914" s="195" t="n"/>
      <c r="C914" s="195" t="n"/>
      <c r="D914" s="195" t="n"/>
      <c r="E914" s="195" t="n"/>
      <c r="F914" s="195" t="n"/>
      <c r="G914" s="195" t="n"/>
      <c r="H914" s="195" t="n"/>
      <c r="I914" s="195" t="n"/>
    </row>
    <row r="915" ht="12.75" customHeight="1" s="324">
      <c r="A915" s="195" t="n"/>
      <c r="B915" s="195" t="n"/>
      <c r="C915" s="195" t="n"/>
      <c r="D915" s="195" t="n"/>
      <c r="E915" s="195" t="n"/>
      <c r="F915" s="195" t="n"/>
      <c r="G915" s="195" t="n"/>
      <c r="H915" s="195" t="n"/>
      <c r="I915" s="195" t="n"/>
    </row>
    <row r="916" ht="12.75" customHeight="1" s="324">
      <c r="A916" s="195" t="n"/>
      <c r="B916" s="195" t="n"/>
      <c r="C916" s="195" t="n"/>
      <c r="D916" s="195" t="n"/>
      <c r="E916" s="195" t="n"/>
      <c r="F916" s="195" t="n"/>
      <c r="G916" s="195" t="n"/>
      <c r="H916" s="195" t="n"/>
      <c r="I916" s="195" t="n"/>
    </row>
    <row r="917" ht="12.75" customHeight="1" s="324">
      <c r="A917" s="195" t="n"/>
      <c r="B917" s="195" t="n"/>
      <c r="C917" s="195" t="n"/>
      <c r="D917" s="195" t="n"/>
      <c r="E917" s="195" t="n"/>
      <c r="F917" s="195" t="n"/>
      <c r="G917" s="195" t="n"/>
      <c r="H917" s="195" t="n"/>
      <c r="I917" s="195" t="n"/>
    </row>
    <row r="918" ht="12.75" customHeight="1" s="324">
      <c r="A918" s="195" t="n"/>
      <c r="B918" s="195" t="n"/>
      <c r="C918" s="195" t="n"/>
      <c r="D918" s="195" t="n"/>
      <c r="E918" s="195" t="n"/>
      <c r="F918" s="195" t="n"/>
      <c r="G918" s="195" t="n"/>
      <c r="H918" s="195" t="n"/>
      <c r="I918" s="195" t="n"/>
    </row>
    <row r="919" ht="12.75" customHeight="1" s="324">
      <c r="A919" s="195" t="n"/>
      <c r="B919" s="195" t="n"/>
      <c r="C919" s="195" t="n"/>
      <c r="D919" s="195" t="n"/>
      <c r="E919" s="195" t="n"/>
      <c r="F919" s="195" t="n"/>
      <c r="G919" s="195" t="n"/>
      <c r="H919" s="195" t="n"/>
      <c r="I919" s="195" t="n"/>
    </row>
    <row r="920" ht="12.75" customHeight="1" s="324">
      <c r="A920" s="195" t="n"/>
      <c r="B920" s="195" t="n"/>
      <c r="C920" s="195" t="n"/>
      <c r="D920" s="195" t="n"/>
      <c r="E920" s="195" t="n"/>
      <c r="F920" s="195" t="n"/>
      <c r="G920" s="195" t="n"/>
      <c r="H920" s="195" t="n"/>
      <c r="I920" s="195" t="n"/>
    </row>
    <row r="921" ht="12.75" customHeight="1" s="324">
      <c r="A921" s="195" t="n"/>
      <c r="B921" s="195" t="n"/>
      <c r="C921" s="195" t="n"/>
      <c r="D921" s="195" t="n"/>
      <c r="E921" s="195" t="n"/>
      <c r="F921" s="195" t="n"/>
      <c r="G921" s="195" t="n"/>
      <c r="H921" s="195" t="n"/>
      <c r="I921" s="195" t="n"/>
    </row>
    <row r="922" ht="12.75" customHeight="1" s="324">
      <c r="A922" s="195" t="n"/>
      <c r="B922" s="195" t="n"/>
      <c r="C922" s="195" t="n"/>
      <c r="D922" s="195" t="n"/>
      <c r="E922" s="195" t="n"/>
      <c r="F922" s="195" t="n"/>
      <c r="G922" s="195" t="n"/>
      <c r="H922" s="195" t="n"/>
      <c r="I922" s="195" t="n"/>
    </row>
    <row r="923" ht="12.75" customHeight="1" s="324">
      <c r="A923" s="195" t="n"/>
      <c r="B923" s="195" t="n"/>
      <c r="C923" s="195" t="n"/>
      <c r="D923" s="195" t="n"/>
      <c r="E923" s="195" t="n"/>
      <c r="F923" s="195" t="n"/>
      <c r="G923" s="195" t="n"/>
      <c r="H923" s="195" t="n"/>
      <c r="I923" s="195" t="n"/>
    </row>
    <row r="924" ht="12.75" customHeight="1" s="324">
      <c r="A924" s="195" t="n"/>
      <c r="B924" s="195" t="n"/>
      <c r="C924" s="195" t="n"/>
      <c r="D924" s="195" t="n"/>
      <c r="E924" s="195" t="n"/>
      <c r="F924" s="195" t="n"/>
      <c r="G924" s="195" t="n"/>
      <c r="H924" s="195" t="n"/>
      <c r="I924" s="195" t="n"/>
    </row>
    <row r="925" ht="12.75" customHeight="1" s="324">
      <c r="A925" s="195" t="n"/>
      <c r="B925" s="195" t="n"/>
      <c r="C925" s="195" t="n"/>
      <c r="D925" s="195" t="n"/>
      <c r="E925" s="195" t="n"/>
      <c r="F925" s="195" t="n"/>
      <c r="G925" s="195" t="n"/>
      <c r="H925" s="195" t="n"/>
      <c r="I925" s="195" t="n"/>
    </row>
    <row r="926" ht="12.75" customHeight="1" s="324">
      <c r="A926" s="195" t="n"/>
      <c r="B926" s="195" t="n"/>
      <c r="C926" s="195" t="n"/>
      <c r="D926" s="195" t="n"/>
      <c r="E926" s="195" t="n"/>
      <c r="F926" s="195" t="n"/>
      <c r="G926" s="195" t="n"/>
      <c r="H926" s="195" t="n"/>
      <c r="I926" s="195" t="n"/>
    </row>
    <row r="927" ht="12.75" customHeight="1" s="324">
      <c r="A927" s="195" t="n"/>
      <c r="B927" s="195" t="n"/>
      <c r="C927" s="195" t="n"/>
      <c r="D927" s="195" t="n"/>
      <c r="E927" s="195" t="n"/>
      <c r="F927" s="195" t="n"/>
      <c r="G927" s="195" t="n"/>
      <c r="H927" s="195" t="n"/>
      <c r="I927" s="195" t="n"/>
    </row>
    <row r="928" ht="12.75" customHeight="1" s="324">
      <c r="A928" s="195" t="n"/>
      <c r="B928" s="195" t="n"/>
      <c r="C928" s="195" t="n"/>
      <c r="D928" s="195" t="n"/>
      <c r="E928" s="195" t="n"/>
      <c r="F928" s="195" t="n"/>
      <c r="G928" s="195" t="n"/>
      <c r="H928" s="195" t="n"/>
      <c r="I928" s="195" t="n"/>
    </row>
    <row r="929" ht="12.75" customHeight="1" s="324">
      <c r="A929" s="195" t="n"/>
      <c r="B929" s="195" t="n"/>
      <c r="C929" s="195" t="n"/>
      <c r="D929" s="195" t="n"/>
      <c r="E929" s="195" t="n"/>
      <c r="F929" s="195" t="n"/>
      <c r="G929" s="195" t="n"/>
      <c r="H929" s="195" t="n"/>
      <c r="I929" s="195" t="n"/>
    </row>
    <row r="930" ht="12.75" customHeight="1" s="324">
      <c r="A930" s="195" t="n"/>
      <c r="B930" s="195" t="n"/>
      <c r="C930" s="195" t="n"/>
      <c r="D930" s="195" t="n"/>
      <c r="E930" s="195" t="n"/>
      <c r="F930" s="195" t="n"/>
      <c r="G930" s="195" t="n"/>
      <c r="H930" s="195" t="n"/>
      <c r="I930" s="195" t="n"/>
    </row>
    <row r="931" ht="12.75" customHeight="1" s="324">
      <c r="A931" s="195" t="n"/>
      <c r="B931" s="195" t="n"/>
      <c r="C931" s="195" t="n"/>
      <c r="D931" s="195" t="n"/>
      <c r="E931" s="195" t="n"/>
      <c r="F931" s="195" t="n"/>
      <c r="G931" s="195" t="n"/>
      <c r="H931" s="195" t="n"/>
      <c r="I931" s="195" t="n"/>
    </row>
    <row r="932" ht="12.75" customHeight="1" s="324">
      <c r="A932" s="195" t="n"/>
      <c r="B932" s="195" t="n"/>
      <c r="C932" s="195" t="n"/>
      <c r="D932" s="195" t="n"/>
      <c r="E932" s="195" t="n"/>
      <c r="F932" s="195" t="n"/>
      <c r="G932" s="195" t="n"/>
      <c r="H932" s="195" t="n"/>
      <c r="I932" s="195" t="n"/>
    </row>
    <row r="933" ht="12.75" customHeight="1" s="324">
      <c r="A933" s="195" t="n"/>
      <c r="B933" s="195" t="n"/>
      <c r="C933" s="195" t="n"/>
      <c r="D933" s="195" t="n"/>
      <c r="E933" s="195" t="n"/>
      <c r="F933" s="195" t="n"/>
      <c r="G933" s="195" t="n"/>
      <c r="H933" s="195" t="n"/>
      <c r="I933" s="195" t="n"/>
    </row>
    <row r="934" ht="12.75" customHeight="1" s="324">
      <c r="A934" s="195" t="n"/>
      <c r="B934" s="195" t="n"/>
      <c r="C934" s="195" t="n"/>
      <c r="D934" s="195" t="n"/>
      <c r="E934" s="195" t="n"/>
      <c r="F934" s="195" t="n"/>
      <c r="G934" s="195" t="n"/>
      <c r="H934" s="195" t="n"/>
      <c r="I934" s="195" t="n"/>
    </row>
    <row r="935" ht="12.75" customHeight="1" s="324">
      <c r="A935" s="195" t="n"/>
      <c r="B935" s="195" t="n"/>
      <c r="C935" s="195" t="n"/>
      <c r="D935" s="195" t="n"/>
      <c r="E935" s="195" t="n"/>
      <c r="F935" s="195" t="n"/>
      <c r="G935" s="195" t="n"/>
      <c r="H935" s="195" t="n"/>
      <c r="I935" s="195" t="n"/>
    </row>
    <row r="936" ht="12.75" customHeight="1" s="324">
      <c r="A936" s="195" t="n"/>
      <c r="B936" s="195" t="n"/>
      <c r="C936" s="195" t="n"/>
      <c r="D936" s="195" t="n"/>
      <c r="E936" s="195" t="n"/>
      <c r="F936" s="195" t="n"/>
      <c r="G936" s="195" t="n"/>
      <c r="H936" s="195" t="n"/>
      <c r="I936" s="195" t="n"/>
    </row>
    <row r="937" ht="12.75" customHeight="1" s="324">
      <c r="A937" s="195" t="n"/>
      <c r="B937" s="195" t="n"/>
      <c r="C937" s="195" t="n"/>
      <c r="D937" s="195" t="n"/>
      <c r="E937" s="195" t="n"/>
      <c r="F937" s="195" t="n"/>
      <c r="G937" s="195" t="n"/>
      <c r="H937" s="195" t="n"/>
      <c r="I937" s="195" t="n"/>
    </row>
    <row r="938" ht="12.75" customHeight="1" s="324">
      <c r="A938" s="195" t="n"/>
      <c r="B938" s="195" t="n"/>
      <c r="C938" s="195" t="n"/>
      <c r="D938" s="195" t="n"/>
      <c r="E938" s="195" t="n"/>
      <c r="F938" s="195" t="n"/>
      <c r="G938" s="195" t="n"/>
      <c r="H938" s="195" t="n"/>
      <c r="I938" s="195" t="n"/>
    </row>
    <row r="939" ht="12.75" customHeight="1" s="324">
      <c r="A939" s="195" t="n"/>
      <c r="B939" s="195" t="n"/>
      <c r="C939" s="195" t="n"/>
      <c r="D939" s="195" t="n"/>
      <c r="E939" s="195" t="n"/>
      <c r="F939" s="195" t="n"/>
      <c r="G939" s="195" t="n"/>
      <c r="H939" s="195" t="n"/>
      <c r="I939" s="195" t="n"/>
    </row>
    <row r="940" ht="12.75" customHeight="1" s="324">
      <c r="A940" s="195" t="n"/>
      <c r="B940" s="195" t="n"/>
      <c r="C940" s="195" t="n"/>
      <c r="D940" s="195" t="n"/>
      <c r="E940" s="195" t="n"/>
      <c r="F940" s="195" t="n"/>
      <c r="G940" s="195" t="n"/>
      <c r="H940" s="195" t="n"/>
      <c r="I940" s="195" t="n"/>
    </row>
    <row r="941" ht="12.75" customHeight="1" s="324">
      <c r="A941" s="195" t="n"/>
      <c r="B941" s="195" t="n"/>
      <c r="C941" s="195" t="n"/>
      <c r="D941" s="195" t="n"/>
      <c r="E941" s="195" t="n"/>
      <c r="F941" s="195" t="n"/>
      <c r="G941" s="195" t="n"/>
      <c r="H941" s="195" t="n"/>
      <c r="I941" s="195" t="n"/>
    </row>
    <row r="942" ht="12.75" customHeight="1" s="324">
      <c r="A942" s="195" t="n"/>
      <c r="B942" s="195" t="n"/>
      <c r="C942" s="195" t="n"/>
      <c r="D942" s="195" t="n"/>
      <c r="E942" s="195" t="n"/>
      <c r="F942" s="195" t="n"/>
      <c r="G942" s="195" t="n"/>
      <c r="H942" s="195" t="n"/>
      <c r="I942" s="195" t="n"/>
    </row>
    <row r="943" ht="12.75" customHeight="1" s="324">
      <c r="A943" s="195" t="n"/>
      <c r="B943" s="195" t="n"/>
      <c r="C943" s="195" t="n"/>
      <c r="D943" s="195" t="n"/>
      <c r="E943" s="195" t="n"/>
      <c r="F943" s="195" t="n"/>
      <c r="G943" s="195" t="n"/>
      <c r="H943" s="195" t="n"/>
      <c r="I943" s="195" t="n"/>
    </row>
    <row r="944" ht="12.75" customHeight="1" s="324">
      <c r="A944" s="195" t="n"/>
      <c r="B944" s="195" t="n"/>
      <c r="C944" s="195" t="n"/>
      <c r="D944" s="195" t="n"/>
      <c r="E944" s="195" t="n"/>
      <c r="F944" s="195" t="n"/>
      <c r="G944" s="195" t="n"/>
      <c r="H944" s="195" t="n"/>
      <c r="I944" s="195" t="n"/>
    </row>
    <row r="945" ht="12.75" customHeight="1" s="324">
      <c r="A945" s="195" t="n"/>
      <c r="B945" s="195" t="n"/>
      <c r="C945" s="195" t="n"/>
      <c r="D945" s="195" t="n"/>
      <c r="E945" s="195" t="n"/>
      <c r="F945" s="195" t="n"/>
      <c r="G945" s="195" t="n"/>
      <c r="H945" s="195" t="n"/>
      <c r="I945" s="195" t="n"/>
    </row>
    <row r="946" ht="12.75" customHeight="1" s="324">
      <c r="A946" s="195" t="n"/>
      <c r="B946" s="195" t="n"/>
      <c r="C946" s="195" t="n"/>
      <c r="D946" s="195" t="n"/>
      <c r="E946" s="195" t="n"/>
      <c r="F946" s="195" t="n"/>
      <c r="G946" s="195" t="n"/>
      <c r="H946" s="195" t="n"/>
      <c r="I946" s="195" t="n"/>
    </row>
    <row r="947" ht="12.75" customHeight="1" s="324">
      <c r="A947" s="195" t="n"/>
      <c r="B947" s="195" t="n"/>
      <c r="C947" s="195" t="n"/>
      <c r="D947" s="195" t="n"/>
      <c r="E947" s="195" t="n"/>
      <c r="F947" s="195" t="n"/>
      <c r="G947" s="195" t="n"/>
      <c r="H947" s="195" t="n"/>
      <c r="I947" s="195" t="n"/>
    </row>
    <row r="948" ht="12.75" customHeight="1" s="324">
      <c r="A948" s="195" t="n"/>
      <c r="B948" s="195" t="n"/>
      <c r="C948" s="195" t="n"/>
      <c r="D948" s="195" t="n"/>
      <c r="E948" s="195" t="n"/>
      <c r="F948" s="195" t="n"/>
      <c r="G948" s="195" t="n"/>
      <c r="H948" s="195" t="n"/>
      <c r="I948" s="195" t="n"/>
    </row>
    <row r="949" ht="12.75" customHeight="1" s="324">
      <c r="A949" s="195" t="n"/>
      <c r="B949" s="195" t="n"/>
      <c r="C949" s="195" t="n"/>
      <c r="D949" s="195" t="n"/>
      <c r="E949" s="195" t="n"/>
      <c r="F949" s="195" t="n"/>
      <c r="G949" s="195" t="n"/>
      <c r="H949" s="195" t="n"/>
      <c r="I949" s="195" t="n"/>
    </row>
    <row r="950" ht="12.75" customHeight="1" s="324">
      <c r="A950" s="195" t="n"/>
      <c r="B950" s="195" t="n"/>
      <c r="C950" s="195" t="n"/>
      <c r="D950" s="195" t="n"/>
      <c r="E950" s="195" t="n"/>
      <c r="F950" s="195" t="n"/>
      <c r="G950" s="195" t="n"/>
      <c r="H950" s="195" t="n"/>
      <c r="I950" s="195" t="n"/>
    </row>
    <row r="951" ht="12.75" customHeight="1" s="324">
      <c r="A951" s="195" t="n"/>
      <c r="B951" s="195" t="n"/>
      <c r="C951" s="195" t="n"/>
      <c r="D951" s="195" t="n"/>
      <c r="E951" s="195" t="n"/>
      <c r="F951" s="195" t="n"/>
      <c r="G951" s="195" t="n"/>
      <c r="H951" s="195" t="n"/>
      <c r="I951" s="195" t="n"/>
    </row>
    <row r="952" ht="12.75" customHeight="1" s="324">
      <c r="A952" s="195" t="n"/>
      <c r="B952" s="195" t="n"/>
      <c r="C952" s="195" t="n"/>
      <c r="D952" s="195" t="n"/>
      <c r="E952" s="195" t="n"/>
      <c r="F952" s="195" t="n"/>
      <c r="G952" s="195" t="n"/>
      <c r="H952" s="195" t="n"/>
      <c r="I952" s="195" t="n"/>
    </row>
    <row r="953" ht="12.75" customHeight="1" s="324">
      <c r="A953" s="195" t="n"/>
      <c r="B953" s="195" t="n"/>
      <c r="C953" s="195" t="n"/>
      <c r="D953" s="195" t="n"/>
      <c r="E953" s="195" t="n"/>
      <c r="F953" s="195" t="n"/>
      <c r="G953" s="195" t="n"/>
      <c r="H953" s="195" t="n"/>
      <c r="I953" s="195" t="n"/>
    </row>
    <row r="954" ht="12.75" customHeight="1" s="324">
      <c r="A954" s="195" t="n"/>
      <c r="B954" s="195" t="n"/>
      <c r="C954" s="195" t="n"/>
      <c r="D954" s="195" t="n"/>
      <c r="E954" s="195" t="n"/>
      <c r="F954" s="195" t="n"/>
      <c r="G954" s="195" t="n"/>
      <c r="H954" s="195" t="n"/>
      <c r="I954" s="195" t="n"/>
    </row>
    <row r="955" ht="12.75" customHeight="1" s="324">
      <c r="A955" s="195" t="n"/>
      <c r="B955" s="195" t="n"/>
      <c r="C955" s="195" t="n"/>
      <c r="D955" s="195" t="n"/>
      <c r="E955" s="195" t="n"/>
      <c r="F955" s="195" t="n"/>
      <c r="G955" s="195" t="n"/>
      <c r="H955" s="195" t="n"/>
      <c r="I955" s="195" t="n"/>
    </row>
    <row r="956" ht="12.75" customHeight="1" s="324">
      <c r="A956" s="195" t="n"/>
      <c r="B956" s="195" t="n"/>
      <c r="C956" s="195" t="n"/>
      <c r="D956" s="195" t="n"/>
      <c r="E956" s="195" t="n"/>
      <c r="F956" s="195" t="n"/>
      <c r="G956" s="195" t="n"/>
      <c r="H956" s="195" t="n"/>
      <c r="I956" s="195" t="n"/>
    </row>
    <row r="957" ht="12.75" customHeight="1" s="324">
      <c r="A957" s="195" t="n"/>
      <c r="B957" s="195" t="n"/>
      <c r="C957" s="195" t="n"/>
      <c r="D957" s="195" t="n"/>
      <c r="E957" s="195" t="n"/>
      <c r="F957" s="195" t="n"/>
      <c r="G957" s="195" t="n"/>
      <c r="H957" s="195" t="n"/>
      <c r="I957" s="195" t="n"/>
    </row>
    <row r="958" ht="12.75" customHeight="1" s="324">
      <c r="A958" s="195" t="n"/>
      <c r="B958" s="195" t="n"/>
      <c r="C958" s="195" t="n"/>
      <c r="D958" s="195" t="n"/>
      <c r="E958" s="195" t="n"/>
      <c r="F958" s="195" t="n"/>
      <c r="G958" s="195" t="n"/>
      <c r="H958" s="195" t="n"/>
      <c r="I958" s="195" t="n"/>
    </row>
    <row r="959" ht="12.75" customHeight="1" s="324">
      <c r="A959" s="195" t="n"/>
      <c r="B959" s="195" t="n"/>
      <c r="C959" s="195" t="n"/>
      <c r="D959" s="195" t="n"/>
      <c r="E959" s="195" t="n"/>
      <c r="F959" s="195" t="n"/>
      <c r="G959" s="195" t="n"/>
      <c r="H959" s="195" t="n"/>
      <c r="I959" s="195" t="n"/>
    </row>
    <row r="960" ht="12.75" customHeight="1" s="324">
      <c r="A960" s="195" t="n"/>
      <c r="B960" s="195" t="n"/>
      <c r="C960" s="195" t="n"/>
      <c r="D960" s="195" t="n"/>
      <c r="E960" s="195" t="n"/>
      <c r="F960" s="195" t="n"/>
      <c r="G960" s="195" t="n"/>
      <c r="H960" s="195" t="n"/>
      <c r="I960" s="195" t="n"/>
    </row>
    <row r="961" ht="12.75" customHeight="1" s="324">
      <c r="A961" s="195" t="n"/>
      <c r="B961" s="195" t="n"/>
      <c r="C961" s="195" t="n"/>
      <c r="D961" s="195" t="n"/>
      <c r="E961" s="195" t="n"/>
      <c r="F961" s="195" t="n"/>
      <c r="G961" s="195" t="n"/>
      <c r="H961" s="195" t="n"/>
      <c r="I961" s="195" t="n"/>
    </row>
    <row r="962" ht="12.75" customHeight="1" s="324">
      <c r="A962" s="195" t="n"/>
      <c r="B962" s="195" t="n"/>
      <c r="C962" s="195" t="n"/>
      <c r="D962" s="195" t="n"/>
      <c r="E962" s="195" t="n"/>
      <c r="F962" s="195" t="n"/>
      <c r="G962" s="195" t="n"/>
      <c r="H962" s="195" t="n"/>
      <c r="I962" s="195" t="n"/>
    </row>
    <row r="963" ht="12.75" customHeight="1" s="324">
      <c r="A963" s="195" t="n"/>
      <c r="B963" s="195" t="n"/>
      <c r="C963" s="195" t="n"/>
      <c r="D963" s="195" t="n"/>
      <c r="E963" s="195" t="n"/>
      <c r="F963" s="195" t="n"/>
      <c r="G963" s="195" t="n"/>
      <c r="H963" s="195" t="n"/>
      <c r="I963" s="195" t="n"/>
    </row>
    <row r="964" ht="12.75" customHeight="1" s="324">
      <c r="A964" s="195" t="n"/>
      <c r="B964" s="195" t="n"/>
      <c r="C964" s="195" t="n"/>
      <c r="D964" s="195" t="n"/>
      <c r="E964" s="195" t="n"/>
      <c r="F964" s="195" t="n"/>
      <c r="G964" s="195" t="n"/>
      <c r="H964" s="195" t="n"/>
      <c r="I964" s="195" t="n"/>
    </row>
    <row r="965" ht="12.75" customHeight="1" s="324">
      <c r="A965" s="195" t="n"/>
      <c r="B965" s="195" t="n"/>
      <c r="C965" s="195" t="n"/>
      <c r="D965" s="195" t="n"/>
      <c r="E965" s="195" t="n"/>
      <c r="F965" s="195" t="n"/>
      <c r="G965" s="195" t="n"/>
      <c r="H965" s="195" t="n"/>
      <c r="I965" s="195" t="n"/>
    </row>
    <row r="966" ht="12.75" customHeight="1" s="324">
      <c r="A966" s="195" t="n"/>
      <c r="B966" s="195" t="n"/>
      <c r="C966" s="195" t="n"/>
      <c r="D966" s="195" t="n"/>
      <c r="E966" s="195" t="n"/>
      <c r="F966" s="195" t="n"/>
      <c r="G966" s="195" t="n"/>
      <c r="H966" s="195" t="n"/>
      <c r="I966" s="195" t="n"/>
    </row>
    <row r="967" ht="12.75" customHeight="1" s="324">
      <c r="A967" s="195" t="n"/>
      <c r="B967" s="195" t="n"/>
      <c r="C967" s="195" t="n"/>
      <c r="D967" s="195" t="n"/>
      <c r="E967" s="195" t="n"/>
      <c r="F967" s="195" t="n"/>
      <c r="G967" s="195" t="n"/>
      <c r="H967" s="195" t="n"/>
      <c r="I967" s="195" t="n"/>
    </row>
    <row r="968" ht="12.75" customHeight="1" s="324">
      <c r="A968" s="195" t="n"/>
      <c r="B968" s="195" t="n"/>
      <c r="C968" s="195" t="n"/>
      <c r="D968" s="195" t="n"/>
      <c r="E968" s="195" t="n"/>
      <c r="F968" s="195" t="n"/>
      <c r="G968" s="195" t="n"/>
      <c r="H968" s="195" t="n"/>
      <c r="I968" s="195" t="n"/>
    </row>
    <row r="969" ht="12.75" customHeight="1" s="324">
      <c r="A969" s="195" t="n"/>
      <c r="B969" s="195" t="n"/>
      <c r="C969" s="195" t="n"/>
      <c r="D969" s="195" t="n"/>
      <c r="E969" s="195" t="n"/>
      <c r="F969" s="195" t="n"/>
      <c r="G969" s="195" t="n"/>
      <c r="H969" s="195" t="n"/>
      <c r="I969" s="195" t="n"/>
    </row>
    <row r="970" ht="12.75" customHeight="1" s="324">
      <c r="A970" s="195" t="n"/>
      <c r="B970" s="195" t="n"/>
      <c r="C970" s="195" t="n"/>
      <c r="D970" s="195" t="n"/>
      <c r="E970" s="195" t="n"/>
      <c r="F970" s="195" t="n"/>
      <c r="G970" s="195" t="n"/>
      <c r="H970" s="195" t="n"/>
      <c r="I970" s="195" t="n"/>
    </row>
    <row r="971" ht="12.75" customHeight="1" s="324">
      <c r="A971" s="195" t="n"/>
      <c r="B971" s="195" t="n"/>
      <c r="C971" s="195" t="n"/>
      <c r="D971" s="195" t="n"/>
      <c r="E971" s="195" t="n"/>
      <c r="F971" s="195" t="n"/>
      <c r="G971" s="195" t="n"/>
      <c r="H971" s="195" t="n"/>
      <c r="I971" s="195" t="n"/>
    </row>
    <row r="972" ht="12.75" customHeight="1" s="324">
      <c r="A972" s="195" t="n"/>
      <c r="B972" s="195" t="n"/>
      <c r="C972" s="195" t="n"/>
      <c r="D972" s="195" t="n"/>
      <c r="E972" s="195" t="n"/>
      <c r="F972" s="195" t="n"/>
      <c r="G972" s="195" t="n"/>
      <c r="H972" s="195" t="n"/>
      <c r="I972" s="195" t="n"/>
    </row>
    <row r="973" ht="12.75" customHeight="1" s="324">
      <c r="A973" s="195" t="n"/>
      <c r="B973" s="195" t="n"/>
      <c r="C973" s="195" t="n"/>
      <c r="D973" s="195" t="n"/>
      <c r="E973" s="195" t="n"/>
      <c r="F973" s="195" t="n"/>
      <c r="G973" s="195" t="n"/>
      <c r="H973" s="195" t="n"/>
      <c r="I973" s="195" t="n"/>
    </row>
    <row r="974" ht="12.75" customHeight="1" s="324">
      <c r="A974" s="195" t="n"/>
      <c r="B974" s="195" t="n"/>
      <c r="C974" s="195" t="n"/>
      <c r="D974" s="195" t="n"/>
      <c r="E974" s="195" t="n"/>
      <c r="F974" s="195" t="n"/>
      <c r="G974" s="195" t="n"/>
      <c r="H974" s="195" t="n"/>
      <c r="I974" s="195" t="n"/>
    </row>
    <row r="975" ht="12.75" customHeight="1" s="324">
      <c r="A975" s="195" t="n"/>
      <c r="B975" s="195" t="n"/>
      <c r="C975" s="195" t="n"/>
      <c r="D975" s="195" t="n"/>
      <c r="E975" s="195" t="n"/>
      <c r="F975" s="195" t="n"/>
      <c r="G975" s="195" t="n"/>
      <c r="H975" s="195" t="n"/>
      <c r="I975" s="195" t="n"/>
    </row>
    <row r="976" ht="12.75" customHeight="1" s="324">
      <c r="A976" s="195" t="n"/>
      <c r="B976" s="195" t="n"/>
      <c r="C976" s="195" t="n"/>
      <c r="D976" s="195" t="n"/>
      <c r="E976" s="195" t="n"/>
      <c r="F976" s="195" t="n"/>
      <c r="G976" s="195" t="n"/>
      <c r="H976" s="195" t="n"/>
      <c r="I976" s="195" t="n"/>
    </row>
    <row r="977" ht="12.75" customHeight="1" s="324">
      <c r="A977" s="195" t="n"/>
      <c r="B977" s="195" t="n"/>
      <c r="C977" s="195" t="n"/>
      <c r="D977" s="195" t="n"/>
      <c r="E977" s="195" t="n"/>
      <c r="F977" s="195" t="n"/>
      <c r="G977" s="195" t="n"/>
      <c r="H977" s="195" t="n"/>
      <c r="I977" s="195" t="n"/>
    </row>
    <row r="978" ht="12.75" customHeight="1" s="324">
      <c r="A978" s="195" t="n"/>
      <c r="B978" s="195" t="n"/>
      <c r="C978" s="195" t="n"/>
      <c r="D978" s="195" t="n"/>
      <c r="E978" s="195" t="n"/>
      <c r="F978" s="195" t="n"/>
      <c r="G978" s="195" t="n"/>
      <c r="H978" s="195" t="n"/>
      <c r="I978" s="195" t="n"/>
    </row>
    <row r="979" ht="12.75" customHeight="1" s="324">
      <c r="A979" s="195" t="n"/>
      <c r="B979" s="195" t="n"/>
      <c r="C979" s="195" t="n"/>
      <c r="D979" s="195" t="n"/>
      <c r="E979" s="195" t="n"/>
      <c r="F979" s="195" t="n"/>
      <c r="G979" s="195" t="n"/>
      <c r="H979" s="195" t="n"/>
      <c r="I979" s="195" t="n"/>
    </row>
    <row r="980" ht="12.75" customHeight="1" s="324">
      <c r="A980" s="195" t="n"/>
      <c r="B980" s="195" t="n"/>
      <c r="C980" s="195" t="n"/>
      <c r="D980" s="195" t="n"/>
      <c r="E980" s="195" t="n"/>
      <c r="F980" s="195" t="n"/>
      <c r="G980" s="195" t="n"/>
      <c r="H980" s="195" t="n"/>
      <c r="I980" s="195" t="n"/>
    </row>
    <row r="981" ht="12.75" customHeight="1" s="324">
      <c r="A981" s="195" t="n"/>
      <c r="B981" s="195" t="n"/>
      <c r="C981" s="195" t="n"/>
      <c r="D981" s="195" t="n"/>
      <c r="E981" s="195" t="n"/>
      <c r="F981" s="195" t="n"/>
      <c r="G981" s="195" t="n"/>
      <c r="H981" s="195" t="n"/>
      <c r="I981" s="195" t="n"/>
    </row>
    <row r="982" ht="12.75" customHeight="1" s="324">
      <c r="A982" s="195" t="n"/>
      <c r="B982" s="195" t="n"/>
      <c r="C982" s="195" t="n"/>
      <c r="D982" s="195" t="n"/>
      <c r="E982" s="195" t="n"/>
      <c r="F982" s="195" t="n"/>
      <c r="G982" s="195" t="n"/>
      <c r="H982" s="195" t="n"/>
      <c r="I982" s="195" t="n"/>
    </row>
    <row r="983" ht="12.75" customHeight="1" s="324">
      <c r="A983" s="195" t="n"/>
      <c r="B983" s="195" t="n"/>
      <c r="C983" s="195" t="n"/>
      <c r="D983" s="195" t="n"/>
      <c r="E983" s="195" t="n"/>
      <c r="F983" s="195" t="n"/>
      <c r="G983" s="195" t="n"/>
      <c r="H983" s="195" t="n"/>
      <c r="I983" s="195" t="n"/>
    </row>
    <row r="984" ht="12.75" customHeight="1" s="324">
      <c r="A984" s="195" t="n"/>
      <c r="B984" s="195" t="n"/>
      <c r="C984" s="195" t="n"/>
      <c r="D984" s="195" t="n"/>
      <c r="E984" s="195" t="n"/>
      <c r="F984" s="195" t="n"/>
      <c r="G984" s="195" t="n"/>
      <c r="H984" s="195" t="n"/>
      <c r="I984" s="195" t="n"/>
    </row>
    <row r="985" ht="12.75" customHeight="1" s="324">
      <c r="A985" s="195" t="n"/>
      <c r="B985" s="195" t="n"/>
      <c r="C985" s="195" t="n"/>
      <c r="D985" s="195" t="n"/>
      <c r="E985" s="195" t="n"/>
      <c r="F985" s="195" t="n"/>
      <c r="G985" s="195" t="n"/>
      <c r="H985" s="195" t="n"/>
      <c r="I985" s="195" t="n"/>
    </row>
    <row r="986" ht="12.75" customHeight="1" s="324">
      <c r="A986" s="195" t="n"/>
      <c r="B986" s="195" t="n"/>
      <c r="C986" s="195" t="n"/>
      <c r="D986" s="195" t="n"/>
      <c r="E986" s="195" t="n"/>
      <c r="F986" s="195" t="n"/>
      <c r="G986" s="195" t="n"/>
      <c r="H986" s="195" t="n"/>
      <c r="I986" s="195" t="n"/>
    </row>
    <row r="987" ht="12.75" customHeight="1" s="324">
      <c r="A987" s="195" t="n"/>
      <c r="B987" s="195" t="n"/>
      <c r="C987" s="195" t="n"/>
      <c r="D987" s="195" t="n"/>
      <c r="E987" s="195" t="n"/>
      <c r="F987" s="195" t="n"/>
      <c r="G987" s="195" t="n"/>
      <c r="H987" s="195" t="n"/>
      <c r="I987" s="195" t="n"/>
    </row>
    <row r="988" ht="12.75" customHeight="1" s="324">
      <c r="A988" s="195" t="n"/>
      <c r="B988" s="195" t="n"/>
      <c r="C988" s="195" t="n"/>
      <c r="D988" s="195" t="n"/>
      <c r="E988" s="195" t="n"/>
      <c r="F988" s="195" t="n"/>
      <c r="G988" s="195" t="n"/>
      <c r="H988" s="195" t="n"/>
      <c r="I988" s="195" t="n"/>
    </row>
    <row r="989" ht="12.75" customHeight="1" s="324">
      <c r="A989" s="195" t="n"/>
      <c r="B989" s="195" t="n"/>
      <c r="C989" s="195" t="n"/>
      <c r="D989" s="195" t="n"/>
      <c r="E989" s="195" t="n"/>
      <c r="F989" s="195" t="n"/>
      <c r="G989" s="195" t="n"/>
      <c r="H989" s="195" t="n"/>
      <c r="I989" s="195" t="n"/>
    </row>
    <row r="990" ht="12.75" customHeight="1" s="324">
      <c r="A990" s="195" t="n"/>
      <c r="B990" s="195" t="n"/>
      <c r="C990" s="195" t="n"/>
      <c r="D990" s="195" t="n"/>
      <c r="E990" s="195" t="n"/>
      <c r="F990" s="195" t="n"/>
      <c r="G990" s="195" t="n"/>
      <c r="H990" s="195" t="n"/>
      <c r="I990" s="195" t="n"/>
    </row>
    <row r="991" ht="12.75" customHeight="1" s="324">
      <c r="A991" s="195" t="n"/>
      <c r="B991" s="195" t="n"/>
      <c r="C991" s="195" t="n"/>
      <c r="D991" s="195" t="n"/>
      <c r="E991" s="195" t="n"/>
      <c r="F991" s="195" t="n"/>
      <c r="G991" s="195" t="n"/>
      <c r="H991" s="195" t="n"/>
      <c r="I991" s="195" t="n"/>
    </row>
    <row r="992" ht="12.75" customHeight="1" s="324">
      <c r="A992" s="195" t="n"/>
      <c r="B992" s="195" t="n"/>
      <c r="C992" s="195" t="n"/>
      <c r="D992" s="195" t="n"/>
      <c r="E992" s="195" t="n"/>
      <c r="F992" s="195" t="n"/>
      <c r="G992" s="195" t="n"/>
      <c r="H992" s="195" t="n"/>
      <c r="I992" s="195" t="n"/>
    </row>
    <row r="993" ht="12.75" customHeight="1" s="324">
      <c r="A993" s="195" t="n"/>
      <c r="B993" s="195" t="n"/>
      <c r="C993" s="195" t="n"/>
      <c r="D993" s="195" t="n"/>
      <c r="E993" s="195" t="n"/>
      <c r="F993" s="195" t="n"/>
      <c r="G993" s="195" t="n"/>
      <c r="H993" s="195" t="n"/>
      <c r="I993" s="195" t="n"/>
    </row>
    <row r="994" ht="12.75" customHeight="1" s="324">
      <c r="A994" s="195" t="n"/>
      <c r="B994" s="195" t="n"/>
      <c r="C994" s="195" t="n"/>
      <c r="D994" s="195" t="n"/>
      <c r="E994" s="195" t="n"/>
      <c r="F994" s="195" t="n"/>
      <c r="G994" s="195" t="n"/>
      <c r="H994" s="195" t="n"/>
      <c r="I994" s="195" t="n"/>
    </row>
    <row r="995" ht="12.75" customHeight="1" s="324">
      <c r="A995" s="195" t="n"/>
      <c r="B995" s="195" t="n"/>
      <c r="C995" s="195" t="n"/>
      <c r="D995" s="195" t="n"/>
      <c r="E995" s="195" t="n"/>
      <c r="F995" s="195" t="n"/>
      <c r="G995" s="195" t="n"/>
      <c r="H995" s="195" t="n"/>
      <c r="I995" s="195" t="n"/>
    </row>
    <row r="996" ht="12.75" customHeight="1" s="324">
      <c r="A996" s="195" t="n"/>
      <c r="B996" s="195" t="n"/>
      <c r="C996" s="195" t="n"/>
      <c r="D996" s="195" t="n"/>
      <c r="E996" s="195" t="n"/>
      <c r="F996" s="195" t="n"/>
      <c r="G996" s="195" t="n"/>
      <c r="H996" s="195" t="n"/>
      <c r="I996" s="195" t="n"/>
    </row>
    <row r="997" ht="12.75" customHeight="1" s="324">
      <c r="A997" s="195" t="n"/>
      <c r="B997" s="195" t="n"/>
      <c r="C997" s="195" t="n"/>
      <c r="D997" s="195" t="n"/>
      <c r="E997" s="195" t="n"/>
      <c r="F997" s="195" t="n"/>
      <c r="G997" s="195" t="n"/>
      <c r="H997" s="195" t="n"/>
      <c r="I997" s="195" t="n"/>
    </row>
    <row r="998" ht="12.75" customHeight="1" s="324">
      <c r="A998" s="195" t="n"/>
      <c r="B998" s="195" t="n"/>
      <c r="C998" s="195" t="n"/>
      <c r="D998" s="195" t="n"/>
      <c r="E998" s="195" t="n"/>
      <c r="F998" s="195" t="n"/>
      <c r="G998" s="195" t="n"/>
      <c r="H998" s="195" t="n"/>
      <c r="I998" s="195" t="n"/>
    </row>
    <row r="999" ht="12.75" customHeight="1" s="324">
      <c r="A999" s="195" t="n"/>
      <c r="B999" s="195" t="n"/>
      <c r="C999" s="195" t="n"/>
      <c r="D999" s="195" t="n"/>
      <c r="E999" s="195" t="n"/>
      <c r="F999" s="195" t="n"/>
      <c r="G999" s="195" t="n"/>
      <c r="H999" s="195" t="n"/>
      <c r="I999" s="195" t="n"/>
    </row>
    <row r="1000" ht="12.75" customHeight="1" s="324">
      <c r="A1000" s="195" t="n"/>
      <c r="B1000" s="195" t="n"/>
      <c r="C1000" s="195" t="n"/>
      <c r="D1000" s="195" t="n"/>
      <c r="E1000" s="195" t="n"/>
      <c r="F1000" s="195" t="n"/>
      <c r="G1000" s="195" t="n"/>
      <c r="H1000" s="195" t="n"/>
      <c r="I1000" s="195" t="n"/>
    </row>
  </sheetData>
  <autoFilter ref="$A$1:$I$1"/>
  <pageMargins left="0.7" right="0.7" top="0.75" bottom="0.75" header="0" footer="0"/>
  <pageSetup orientation="portrait"/>
</worksheet>
</file>

<file path=xl/worksheets/sheet47.xml><?xml version="1.0" encoding="utf-8"?>
<worksheet xmlns:r="http://schemas.openxmlformats.org/officeDocument/2006/relationships" xmlns="http://schemas.openxmlformats.org/spreadsheetml/2006/main">
  <sheetPr codeName="Sheet44">
    <tabColor rgb="FFFFF2CC"/>
    <outlinePr summaryBelow="1" summaryRight="1"/>
    <pageSetUpPr/>
  </sheetPr>
  <dimension ref="A1:Z268"/>
  <sheetViews>
    <sheetView showGridLines="0" workbookViewId="0">
      <selection activeCell="A1" sqref="A1"/>
    </sheetView>
  </sheetViews>
  <sheetFormatPr baseColWidth="8" defaultColWidth="12.63" defaultRowHeight="15" customHeight="1"/>
  <cols>
    <col width="25" customWidth="1" style="324" min="1" max="1"/>
    <col width="22.88" customWidth="1" style="324" min="2" max="2"/>
    <col width="13.5" customWidth="1" style="324" min="3" max="3"/>
    <col width="15.13" customWidth="1" style="324" min="4" max="4"/>
    <col width="11" customWidth="1" style="324" min="5" max="5"/>
    <col width="38.88" customWidth="1" style="324" min="6" max="6"/>
    <col width="29.63" customWidth="1" style="324" min="7" max="7"/>
    <col width="9.880000000000001" customWidth="1" style="324" min="8" max="8"/>
    <col width="8.630000000000001" customWidth="1" style="324" min="9" max="26"/>
  </cols>
  <sheetData>
    <row r="1" ht="12.75" customHeight="1" s="324">
      <c r="A1" s="195" t="inlineStr">
        <is>
          <t>Source list for loss rates and restorable land from academic studies.</t>
        </is>
      </c>
    </row>
    <row r="2" ht="12.75" customHeight="1" s="324"/>
    <row r="3" ht="12.75" customHeight="1" s="324">
      <c r="A3" s="92" t="inlineStr">
        <is>
          <t>Loss rate</t>
        </is>
      </c>
      <c r="B3" s="93" t="inlineStr">
        <is>
          <t>Unit</t>
        </is>
      </c>
      <c r="C3" s="93" t="inlineStr">
        <is>
          <t>Mangrove</t>
        </is>
      </c>
      <c r="D3" s="93" t="inlineStr">
        <is>
          <t>Seagrass</t>
        </is>
      </c>
      <c r="E3" s="93" t="inlineStr">
        <is>
          <t>Salt marsh</t>
        </is>
      </c>
      <c r="F3" s="94" t="inlineStr">
        <is>
          <t>Notes</t>
        </is>
      </c>
    </row>
    <row r="4" ht="12.75" customHeight="1" s="324">
      <c r="A4" s="195" t="inlineStr">
        <is>
          <t>Dunic et al 2021</t>
        </is>
      </c>
      <c r="D4" s="108">
        <f>L38</f>
        <v/>
      </c>
      <c r="F4" s="38" t="inlineStr">
        <is>
          <t>Global rate seagrass</t>
        </is>
      </c>
      <c r="G4" s="99" t="inlineStr">
        <is>
          <t xml:space="preserve">Long-term declines and recovery of meadow area across the world’s seagrass bioregions </t>
        </is>
      </c>
      <c r="H4" s="38" t="inlineStr">
        <is>
          <t>Yearly rate derived from 19.1% loss over a 136 years timespan</t>
        </is>
      </c>
    </row>
    <row r="5" ht="12.75" customHeight="1" s="324">
      <c r="A5" s="38" t="inlineStr">
        <is>
          <t>Campbell et al 2022</t>
        </is>
      </c>
      <c r="E5" s="108" t="n">
        <v>0.0028</v>
      </c>
      <c r="F5" s="38" t="inlineStr">
        <is>
          <t>Global rate salt marsh</t>
        </is>
      </c>
      <c r="G5" s="99" t="inlineStr">
        <is>
          <t xml:space="preserve">Global hotspots of salt marsh change and carbon emissions </t>
        </is>
      </c>
    </row>
    <row r="6" ht="12.75" customHeight="1" s="324">
      <c r="A6" s="291" t="inlineStr">
        <is>
          <t>Jill T. Griner et al., 2013</t>
        </is>
      </c>
      <c r="B6" s="195" t="inlineStr">
        <is>
          <t>%</t>
        </is>
      </c>
      <c r="C6" s="195" t="n"/>
      <c r="D6" s="195" t="inlineStr">
        <is>
          <t>0.4-2.6</t>
        </is>
      </c>
      <c r="E6" s="195" t="n"/>
      <c r="F6" s="245" t="inlineStr">
        <is>
          <t>global seagrass habitat loss due to land-use change</t>
        </is>
      </c>
    </row>
    <row r="7" ht="12.75" customHeight="1" s="324">
      <c r="A7" s="99" t="n"/>
      <c r="B7" s="195" t="n"/>
      <c r="C7" s="195" t="n"/>
      <c r="D7" s="195">
        <f>(0.4+2.6)/2</f>
        <v/>
      </c>
      <c r="E7" s="195" t="n"/>
      <c r="F7" s="245" t="n"/>
    </row>
    <row r="8" ht="12.75" customHeight="1" s="324">
      <c r="A8" s="255" t="inlineStr">
        <is>
          <t>McLeod et al, 2011</t>
        </is>
      </c>
      <c r="B8" s="96" t="inlineStr">
        <is>
          <t>%</t>
        </is>
      </c>
      <c r="C8" s="96" t="inlineStr">
        <is>
          <t>0.7-3</t>
        </is>
      </c>
      <c r="D8" s="96" t="n">
        <v>7</v>
      </c>
      <c r="E8" s="292">
        <f>"1-2"</f>
        <v/>
      </c>
      <c r="F8" s="244" t="inlineStr">
        <is>
          <t>global average loss rates</t>
        </is>
      </c>
    </row>
    <row r="9" ht="12.75" customHeight="1" s="324">
      <c r="A9" s="85" t="n"/>
      <c r="B9" s="188" t="inlineStr">
        <is>
          <t>%</t>
        </is>
      </c>
      <c r="C9" s="188">
        <f>(0.7+3)/2</f>
        <v/>
      </c>
      <c r="D9" s="188" t="n">
        <v>7</v>
      </c>
      <c r="E9" s="249" t="n">
        <v>1.5</v>
      </c>
      <c r="F9" s="250" t="inlineStr">
        <is>
          <t>mean</t>
        </is>
      </c>
    </row>
    <row r="10" ht="20.25" customHeight="1" s="324">
      <c r="A10" s="103" t="n"/>
      <c r="B10" s="104" t="n"/>
      <c r="C10" s="104" t="n"/>
      <c r="D10" s="104" t="n"/>
      <c r="E10" s="104" t="n"/>
      <c r="F10" s="257" t="n"/>
    </row>
    <row r="11" ht="12.75" customHeight="1" s="324">
      <c r="A11" s="248" t="inlineStr">
        <is>
          <t>Waycott, Duarte, 2009</t>
        </is>
      </c>
      <c r="B11" s="195" t="inlineStr">
        <is>
          <t>%</t>
        </is>
      </c>
      <c r="C11" s="293">
        <f>"1-3"</f>
        <v/>
      </c>
      <c r="D11" s="293">
        <f>"2-5"</f>
        <v/>
      </c>
      <c r="E11" s="293">
        <f>"1-2"</f>
        <v/>
      </c>
      <c r="F11" s="245" t="n"/>
    </row>
    <row r="12" ht="12.75" customHeight="1" s="324">
      <c r="A12" s="248" t="n"/>
      <c r="B12" s="195" t="n"/>
      <c r="C12" s="293" t="n"/>
      <c r="D12" s="195" t="n">
        <v>0.9</v>
      </c>
      <c r="E12" s="293" t="n"/>
      <c r="F12" s="245" t="inlineStr">
        <is>
          <t>before 1940</t>
        </is>
      </c>
      <c r="G12" s="195" t="n"/>
      <c r="H12" s="195" t="n"/>
      <c r="I12" s="195" t="n"/>
      <c r="J12" s="195" t="n"/>
      <c r="K12" s="195" t="n"/>
      <c r="L12" s="195" t="n"/>
      <c r="M12" s="195" t="n"/>
      <c r="N12" s="195" t="n"/>
      <c r="O12" s="195" t="n"/>
      <c r="P12" s="195" t="n"/>
      <c r="Q12" s="195" t="n"/>
      <c r="R12" s="195" t="n"/>
      <c r="S12" s="195" t="n"/>
      <c r="T12" s="195" t="n"/>
      <c r="U12" s="195" t="n"/>
      <c r="V12" s="195" t="n"/>
      <c r="W12" s="195" t="n"/>
      <c r="X12" s="195" t="n"/>
      <c r="Y12" s="195" t="n"/>
      <c r="Z12" s="195" t="n"/>
    </row>
    <row r="13" ht="12.75" customHeight="1" s="324">
      <c r="A13" s="248" t="n"/>
      <c r="B13" s="195" t="n"/>
      <c r="C13" s="293" t="n"/>
      <c r="D13" s="195" t="n">
        <v>7</v>
      </c>
      <c r="E13" s="293" t="n"/>
      <c r="F13" s="245" t="inlineStr">
        <is>
          <t>since 1990</t>
        </is>
      </c>
      <c r="G13" s="195" t="n"/>
      <c r="H13" s="195" t="n"/>
      <c r="I13" s="195" t="n"/>
      <c r="J13" s="195" t="n"/>
      <c r="K13" s="195" t="n"/>
      <c r="L13" s="195" t="n"/>
      <c r="M13" s="195" t="n"/>
      <c r="N13" s="195" t="n"/>
      <c r="O13" s="195" t="n"/>
      <c r="P13" s="195" t="n"/>
      <c r="Q13" s="195" t="n"/>
      <c r="R13" s="195" t="n"/>
      <c r="S13" s="195" t="n"/>
      <c r="T13" s="195" t="n"/>
      <c r="U13" s="195" t="n"/>
      <c r="V13" s="195" t="n"/>
      <c r="W13" s="195" t="n"/>
      <c r="X13" s="195" t="n"/>
      <c r="Y13" s="195" t="n"/>
      <c r="Z13" s="195" t="n"/>
    </row>
    <row r="14" ht="12.75" customHeight="1" s="324">
      <c r="A14" s="248" t="n"/>
      <c r="B14" s="195" t="n"/>
      <c r="C14" s="293" t="n"/>
      <c r="D14" s="195" t="n"/>
      <c r="E14" s="293" t="n"/>
      <c r="F14" s="245" t="n"/>
      <c r="G14" s="195" t="n"/>
      <c r="H14" s="195" t="n"/>
      <c r="I14" s="195" t="n"/>
      <c r="J14" s="195" t="n"/>
      <c r="K14" s="195" t="n"/>
      <c r="L14" s="195" t="n"/>
      <c r="M14" s="195" t="n"/>
      <c r="N14" s="195" t="n"/>
      <c r="O14" s="195" t="n"/>
      <c r="P14" s="195" t="n"/>
      <c r="Q14" s="195" t="n"/>
      <c r="R14" s="195" t="n"/>
      <c r="S14" s="195" t="n"/>
      <c r="T14" s="195" t="n"/>
      <c r="U14" s="195" t="n"/>
      <c r="V14" s="195" t="n"/>
      <c r="W14" s="195" t="n"/>
      <c r="X14" s="195" t="n"/>
      <c r="Y14" s="195" t="n"/>
      <c r="Z14" s="195" t="n"/>
    </row>
    <row r="15" ht="12.75" customHeight="1" s="324">
      <c r="A15" s="243" t="inlineStr">
        <is>
          <t>Fourqurean, 2012</t>
        </is>
      </c>
      <c r="B15" s="96" t="inlineStr">
        <is>
          <t>%</t>
        </is>
      </c>
      <c r="C15" s="294" t="n"/>
      <c r="D15" s="292" t="n">
        <v>1.5</v>
      </c>
      <c r="E15" s="294" t="n"/>
      <c r="F15" s="244" t="inlineStr">
        <is>
          <t>beginning of the twentieth century and accelerating in recent decades</t>
        </is>
      </c>
      <c r="G15" s="195" t="n"/>
      <c r="H15" s="195" t="n"/>
      <c r="I15" s="195" t="n"/>
      <c r="J15" s="195" t="n"/>
      <c r="K15" s="195" t="n"/>
      <c r="L15" s="195" t="n"/>
      <c r="M15" s="195" t="n"/>
      <c r="N15" s="195" t="n"/>
      <c r="O15" s="195" t="n"/>
      <c r="P15" s="195" t="n"/>
      <c r="Q15" s="195" t="n"/>
      <c r="R15" s="195" t="n"/>
      <c r="S15" s="195" t="n"/>
      <c r="T15" s="195" t="n"/>
      <c r="U15" s="195" t="n"/>
      <c r="V15" s="195" t="n"/>
      <c r="W15" s="195" t="n"/>
      <c r="X15" s="195" t="n"/>
      <c r="Y15" s="195" t="n"/>
      <c r="Z15" s="195" t="n"/>
    </row>
    <row r="16" ht="12.75" customHeight="1" s="324">
      <c r="A16" s="248" t="n"/>
      <c r="B16" s="195" t="n"/>
      <c r="C16" s="293" t="n"/>
      <c r="D16" s="293" t="n"/>
      <c r="E16" s="293" t="n"/>
      <c r="F16" s="245" t="n"/>
      <c r="G16" s="195" t="n"/>
      <c r="H16" s="195" t="n"/>
      <c r="I16" s="195" t="n"/>
      <c r="J16" s="195" t="n"/>
      <c r="K16" s="195" t="n"/>
      <c r="L16" s="195" t="n"/>
      <c r="M16" s="195" t="n"/>
      <c r="N16" s="195" t="n"/>
      <c r="O16" s="195" t="n"/>
      <c r="P16" s="195" t="n"/>
      <c r="Q16" s="195" t="n"/>
      <c r="R16" s="195" t="n"/>
      <c r="S16" s="195" t="n"/>
      <c r="T16" s="195" t="n"/>
      <c r="U16" s="195" t="n"/>
      <c r="V16" s="195" t="n"/>
      <c r="W16" s="195" t="n"/>
      <c r="X16" s="195" t="n"/>
      <c r="Y16" s="195" t="n"/>
      <c r="Z16" s="195" t="n"/>
    </row>
    <row r="17" ht="12.75" customHeight="1" s="324">
      <c r="A17" s="99" t="n"/>
      <c r="B17" s="195" t="n"/>
      <c r="C17" s="195" t="n"/>
      <c r="D17" s="195" t="n"/>
      <c r="E17" s="195" t="n"/>
      <c r="F17" s="245" t="n"/>
    </row>
    <row r="18" ht="12.75" customHeight="1" s="324">
      <c r="A18" s="92" t="inlineStr">
        <is>
          <t>Restorable land</t>
        </is>
      </c>
      <c r="B18" s="93" t="inlineStr">
        <is>
          <t>Unit</t>
        </is>
      </c>
      <c r="C18" s="93" t="inlineStr">
        <is>
          <t>Mangrove</t>
        </is>
      </c>
      <c r="D18" s="93" t="inlineStr">
        <is>
          <t>Seagrass</t>
        </is>
      </c>
      <c r="E18" s="93" t="inlineStr">
        <is>
          <t>Salt marsh</t>
        </is>
      </c>
      <c r="F18" s="295" t="inlineStr">
        <is>
          <t>Notes</t>
        </is>
      </c>
      <c r="G18" s="195" t="n"/>
      <c r="H18" s="195" t="n"/>
      <c r="I18" s="195" t="n"/>
      <c r="J18" s="195" t="n"/>
      <c r="K18" s="195" t="n"/>
      <c r="L18" s="195" t="n"/>
      <c r="M18" s="195" t="n"/>
      <c r="N18" s="195" t="n"/>
      <c r="O18" s="195" t="n"/>
      <c r="P18" s="195" t="n"/>
      <c r="Q18" s="195" t="n"/>
      <c r="R18" s="195" t="n"/>
      <c r="S18" s="195" t="n"/>
      <c r="T18" s="195" t="n"/>
      <c r="U18" s="195" t="n"/>
      <c r="V18" s="195" t="n"/>
      <c r="W18" s="195" t="n"/>
      <c r="X18" s="195" t="n"/>
      <c r="Y18" s="195" t="n"/>
      <c r="Z18" s="195" t="n"/>
    </row>
    <row r="19" ht="12.75" customHeight="1" s="324">
      <c r="A19" s="291" t="inlineStr">
        <is>
          <t>Buelow et al., 2022</t>
        </is>
      </c>
      <c r="B19" s="195" t="inlineStr">
        <is>
          <t>% of total observed extent</t>
        </is>
      </c>
      <c r="C19" s="195" t="n">
        <v>0.8</v>
      </c>
      <c r="D19" s="195" t="n">
        <v>4.6</v>
      </c>
      <c r="E19" s="195" t="n"/>
      <c r="F19" s="245" t="inlineStr">
        <is>
          <t>Intermediate restoration scenario modeled to 2030</t>
        </is>
      </c>
    </row>
    <row r="20" ht="12.75" customHeight="1" s="324">
      <c r="A20" s="99" t="n"/>
      <c r="B20" s="195" t="inlineStr">
        <is>
          <t>% of total observed extent</t>
        </is>
      </c>
      <c r="C20" s="195" t="n">
        <v>2.8</v>
      </c>
      <c r="D20" s="195" t="n">
        <v>15.4</v>
      </c>
      <c r="E20" s="195" t="n"/>
      <c r="F20" s="245" t="inlineStr">
        <is>
          <t>Intermediate restoration scenario modeled to 2050</t>
        </is>
      </c>
    </row>
    <row r="21" ht="12.75" customHeight="1" s="324">
      <c r="A21" s="99" t="n"/>
      <c r="B21" s="195" t="inlineStr">
        <is>
          <t>% of total observed extent</t>
        </is>
      </c>
      <c r="C21" s="195" t="n">
        <v>5.3</v>
      </c>
      <c r="D21" s="195" t="n">
        <v>27.6</v>
      </c>
      <c r="E21" s="195" t="n"/>
      <c r="F21" s="245" t="inlineStr">
        <is>
          <t>Ambitious restoration scenario modeled to 2050</t>
        </is>
      </c>
    </row>
    <row r="22" ht="12.75" customHeight="1" s="324">
      <c r="A22" s="99" t="n"/>
      <c r="B22" s="195" t="n"/>
      <c r="C22" s="195" t="n"/>
      <c r="D22" s="195" t="n"/>
      <c r="E22" s="195">
        <f>SUM(C19:D19)/2</f>
        <v/>
      </c>
      <c r="F22" s="245" t="n"/>
    </row>
    <row r="23" ht="12.75" customHeight="1" s="324">
      <c r="A23" s="99" t="n"/>
      <c r="B23" s="195" t="n"/>
      <c r="C23" s="195" t="n"/>
      <c r="D23" s="195" t="n"/>
      <c r="E23" s="195">
        <f>SUM(C20:D20)/2</f>
        <v/>
      </c>
      <c r="F23" s="101" t="n"/>
    </row>
    <row r="24" ht="12.75" customHeight="1" s="324">
      <c r="A24" s="103" t="n"/>
      <c r="B24" s="104" t="n"/>
      <c r="C24" s="104" t="n"/>
      <c r="D24" s="104" t="n"/>
      <c r="E24" s="104">
        <f>SUM(C21:D21)/2</f>
        <v/>
      </c>
      <c r="F24" s="105" t="n"/>
    </row>
    <row r="25" ht="12.75" customHeight="1" s="324"/>
    <row r="26" ht="12.75" customHeight="1" s="324"/>
    <row r="27" ht="12.75" customHeight="1" s="324"/>
    <row r="28" ht="12.75" customHeight="1" s="324">
      <c r="A28" s="296" t="inlineStr">
        <is>
          <t>Dunic et al</t>
        </is>
      </c>
      <c r="B28" s="296" t="n"/>
      <c r="C28" s="296" t="n"/>
      <c r="D28" s="296" t="n"/>
      <c r="E28" s="296" t="n"/>
      <c r="F28" s="296" t="n"/>
      <c r="G28" s="296" t="n"/>
      <c r="H28" s="296" t="n"/>
      <c r="I28" s="296" t="n"/>
      <c r="J28" s="296" t="n"/>
      <c r="K28" s="296" t="n"/>
      <c r="L28" s="296" t="n"/>
      <c r="M28" s="296" t="n"/>
      <c r="N28" s="296" t="n"/>
      <c r="O28" s="296" t="n"/>
      <c r="P28" s="296" t="n"/>
      <c r="Q28" s="296" t="n"/>
      <c r="R28" s="296" t="n"/>
      <c r="S28" s="296" t="n"/>
      <c r="T28" s="296" t="n"/>
      <c r="U28" s="296" t="n"/>
      <c r="V28" s="296" t="n"/>
      <c r="W28" s="296" t="n"/>
      <c r="X28" s="296" t="n"/>
      <c r="Y28" s="296" t="n"/>
      <c r="Z28" s="296" t="n"/>
    </row>
    <row r="29" ht="12.75" customHeight="1" s="324"/>
    <row r="30" ht="12.75" customHeight="1" s="324">
      <c r="B30" s="82" t="inlineStr">
        <is>
          <t>Bioregion</t>
        </is>
      </c>
      <c r="C30" s="82" t="inlineStr">
        <is>
          <t>Net change (%)</t>
        </is>
      </c>
      <c r="D30" s="82" t="inlineStr">
        <is>
          <t>Net change (km2)</t>
        </is>
      </c>
      <c r="E30" s="82" t="inlineStr">
        <is>
          <t>Gain (km2)</t>
        </is>
      </c>
      <c r="F30" s="82" t="inlineStr">
        <is>
          <t>Loss (km2)</t>
        </is>
      </c>
      <c r="G30" s="82" t="inlineStr">
        <is>
          <t>Maximum total area surveyed (km2)</t>
        </is>
      </c>
      <c r="H30" s="82" t="inlineStr">
        <is>
          <t>Timespan</t>
        </is>
      </c>
      <c r="I30" s="297" t="inlineStr">
        <is>
          <t>Timespan start</t>
        </is>
      </c>
      <c r="J30" s="297" t="inlineStr">
        <is>
          <t>Timespan end</t>
        </is>
      </c>
      <c r="K30" s="297" t="inlineStr">
        <is>
          <t>Duration</t>
        </is>
      </c>
      <c r="L30" s="297" t="inlineStr">
        <is>
          <t>Yearly %</t>
        </is>
      </c>
    </row>
    <row r="31" ht="12.75" customHeight="1" s="324">
      <c r="A31" s="38" t="n">
        <v>3</v>
      </c>
      <c r="B31" s="38" t="inlineStr">
        <is>
          <t>Temperate North Atlantic East</t>
        </is>
      </c>
      <c r="C31" s="100" t="n">
        <v>-0.6899999999999999</v>
      </c>
      <c r="D31" s="38" t="n">
        <v>-420</v>
      </c>
      <c r="E31" s="38" t="n">
        <v>17</v>
      </c>
      <c r="F31" s="38" t="n">
        <v>-437</v>
      </c>
      <c r="G31" s="38" t="n">
        <v>608</v>
      </c>
      <c r="H31" s="38" t="inlineStr">
        <is>
          <t>1900–2016</t>
        </is>
      </c>
      <c r="I31" s="38" t="n">
        <v>1900</v>
      </c>
      <c r="J31" s="38" t="n">
        <v>2016</v>
      </c>
      <c r="K31" s="38">
        <f>J31-I31</f>
        <v/>
      </c>
      <c r="L31" s="298">
        <f>C31/K31</f>
        <v/>
      </c>
    </row>
    <row r="32" ht="12.75" customHeight="1" s="324">
      <c r="A32" s="38" t="n">
        <v>4</v>
      </c>
      <c r="B32" s="38" t="inlineStr">
        <is>
          <t>Tropical Atlantic</t>
        </is>
      </c>
      <c r="C32" s="108" t="n">
        <v>-0.323</v>
      </c>
      <c r="D32" s="38" t="n">
        <v>-3301</v>
      </c>
      <c r="E32" s="38" t="n">
        <v>183</v>
      </c>
      <c r="F32" s="38" t="n">
        <v>-3485</v>
      </c>
      <c r="G32" s="197" t="n">
        <v>10218</v>
      </c>
      <c r="H32" s="38" t="inlineStr">
        <is>
          <t>1880–2013</t>
        </is>
      </c>
      <c r="I32" s="38" t="n">
        <v>1880</v>
      </c>
      <c r="J32" s="38" t="n">
        <v>2013</v>
      </c>
      <c r="K32" s="195">
        <f>J32-I32</f>
        <v/>
      </c>
      <c r="L32" s="298">
        <f>C32/K32</f>
        <v/>
      </c>
    </row>
    <row r="33" ht="12.75" customHeight="1" s="324">
      <c r="A33" s="38" t="n">
        <v>7</v>
      </c>
      <c r="B33" s="38" t="inlineStr">
        <is>
          <t>Temperate Southern Oceans</t>
        </is>
      </c>
      <c r="C33" s="108" t="n">
        <v>-0.224</v>
      </c>
      <c r="D33" s="38" t="n">
        <v>-326</v>
      </c>
      <c r="E33" s="38" t="n">
        <v>121</v>
      </c>
      <c r="F33" s="38" t="n">
        <v>-446</v>
      </c>
      <c r="G33" s="38" t="n">
        <v>1455</v>
      </c>
      <c r="H33" s="38" t="inlineStr">
        <is>
          <t>1930–2013</t>
        </is>
      </c>
      <c r="I33" s="38" t="n">
        <v>1930</v>
      </c>
      <c r="J33" s="38" t="n">
        <v>2013</v>
      </c>
      <c r="K33" s="195">
        <f>J33-I33</f>
        <v/>
      </c>
      <c r="L33" s="298">
        <f>C33/K33</f>
        <v/>
      </c>
    </row>
    <row r="34" ht="12.75" customHeight="1" s="324">
      <c r="A34" s="38" t="n">
        <v>6</v>
      </c>
      <c r="B34" s="38" t="inlineStr">
        <is>
          <t>Tropical Indo-Pacific</t>
        </is>
      </c>
      <c r="C34" s="108" t="n">
        <v>-0.162</v>
      </c>
      <c r="D34" s="38" t="n">
        <v>-96</v>
      </c>
      <c r="E34" s="38" t="n">
        <v>75</v>
      </c>
      <c r="F34" s="38" t="n">
        <v>-171</v>
      </c>
      <c r="G34" s="38" t="n">
        <v>592</v>
      </c>
      <c r="H34" s="38" t="inlineStr">
        <is>
          <t>1945–2016</t>
        </is>
      </c>
      <c r="I34" s="38" t="n">
        <v>1945</v>
      </c>
      <c r="J34" s="38" t="n">
        <v>2016</v>
      </c>
      <c r="K34" s="195">
        <f>J34-I34</f>
        <v/>
      </c>
      <c r="L34" s="298">
        <f>C34/K34</f>
        <v/>
      </c>
    </row>
    <row r="35" ht="12.75" customHeight="1" s="324">
      <c r="A35" s="38" t="n">
        <v>5</v>
      </c>
      <c r="B35" s="38" t="inlineStr">
        <is>
          <t>Mediterranean</t>
        </is>
      </c>
      <c r="C35" s="108" t="n">
        <v>-0.099</v>
      </c>
      <c r="D35" s="38" t="n">
        <v>-1477</v>
      </c>
      <c r="E35" s="38" t="n">
        <v>25</v>
      </c>
      <c r="F35" s="38" t="n">
        <v>-1502</v>
      </c>
      <c r="G35" s="197" t="n">
        <v>14958</v>
      </c>
      <c r="H35" s="38" t="inlineStr">
        <is>
          <t>1900–2012</t>
        </is>
      </c>
      <c r="I35" s="38" t="n">
        <v>1900</v>
      </c>
      <c r="J35" s="38" t="n">
        <v>2012</v>
      </c>
      <c r="K35" s="195">
        <f>J35-I35</f>
        <v/>
      </c>
      <c r="L35" s="298">
        <f>C35/K35</f>
        <v/>
      </c>
    </row>
    <row r="36" ht="12.75" customHeight="1" s="324">
      <c r="A36" s="38" t="n">
        <v>1</v>
      </c>
      <c r="B36" s="38" t="inlineStr">
        <is>
          <t>Temperate North Pacific</t>
        </is>
      </c>
      <c r="C36" s="108" t="n">
        <v>-0.006</v>
      </c>
      <c r="D36" s="38" t="n">
        <v>6</v>
      </c>
      <c r="E36" s="38" t="n">
        <v>75</v>
      </c>
      <c r="F36" s="38" t="n">
        <v>-69</v>
      </c>
      <c r="G36" s="38" t="n">
        <v>971</v>
      </c>
      <c r="H36" s="38" t="inlineStr">
        <is>
          <t>1955–2013</t>
        </is>
      </c>
      <c r="I36" s="38" t="n">
        <v>1955</v>
      </c>
      <c r="J36" s="38" t="n">
        <v>2013</v>
      </c>
      <c r="K36" s="195">
        <f>J36-I36</f>
        <v/>
      </c>
      <c r="L36" s="298">
        <f>C36/K36</f>
        <v/>
      </c>
    </row>
    <row r="37" ht="12.75" customHeight="1" s="324">
      <c r="A37" s="38" t="n">
        <v>2</v>
      </c>
      <c r="B37" s="38" t="inlineStr">
        <is>
          <t>Temperate North Atlantic West</t>
        </is>
      </c>
      <c r="C37" s="108" t="n">
        <v>-0.023</v>
      </c>
      <c r="D37" s="38" t="n">
        <v>11</v>
      </c>
      <c r="E37" s="38" t="n">
        <v>57</v>
      </c>
      <c r="F37" s="38" t="n">
        <v>-46</v>
      </c>
      <c r="G37" s="38" t="n">
        <v>492</v>
      </c>
      <c r="H37" s="38" t="inlineStr">
        <is>
          <t>1960–2015</t>
        </is>
      </c>
      <c r="I37" s="38" t="n">
        <v>1960</v>
      </c>
      <c r="J37" s="38" t="n">
        <v>2015</v>
      </c>
      <c r="K37" s="195">
        <f>J37-I37</f>
        <v/>
      </c>
      <c r="L37" s="298">
        <f>C37/K37</f>
        <v/>
      </c>
    </row>
    <row r="38" ht="12.75" customHeight="1" s="324">
      <c r="B38" s="38" t="inlineStr">
        <is>
          <t>Global</t>
        </is>
      </c>
      <c r="C38" s="108" t="n">
        <v>-0.191</v>
      </c>
      <c r="D38" s="38" t="n">
        <v>-5602</v>
      </c>
      <c r="E38" s="38" t="n">
        <v>554</v>
      </c>
      <c r="F38" s="38" t="n">
        <v>-6156</v>
      </c>
      <c r="G38" s="197" t="n">
        <v>29293</v>
      </c>
      <c r="H38" s="38" t="inlineStr">
        <is>
          <t>1880–2016</t>
        </is>
      </c>
      <c r="I38" s="38" t="n">
        <v>1880</v>
      </c>
      <c r="J38" s="38" t="n">
        <v>2016</v>
      </c>
      <c r="K38" s="195">
        <f>J38-I38</f>
        <v/>
      </c>
      <c r="L38" s="298">
        <f>C38/K38</f>
        <v/>
      </c>
    </row>
    <row r="39" ht="12.75" customHeight="1" s="324"/>
    <row r="40" ht="12.75" customHeight="1" s="324"/>
    <row r="41" ht="12.75" customHeight="1" s="324"/>
    <row r="42" ht="12.75" customHeight="1" s="324"/>
    <row r="43" ht="12.75" customHeight="1" s="324"/>
    <row r="44" ht="12.75" customHeight="1" s="324"/>
    <row r="45" ht="12.75" customHeight="1" s="324"/>
    <row r="46" ht="12.75" customHeight="1" s="324"/>
    <row r="47" ht="12.75" customHeight="1" s="324"/>
    <row r="48" ht="12.75" customHeight="1" s="324"/>
    <row r="49" ht="12.75" customHeight="1" s="324"/>
    <row r="50" ht="12.75" customHeight="1" s="324"/>
    <row r="51" ht="12.75" customHeight="1" s="324"/>
    <row r="52" ht="12.75" customHeight="1" s="324"/>
    <row r="53" ht="12.75" customHeight="1" s="324"/>
    <row r="54" ht="12.75" customHeight="1" s="324"/>
    <row r="55" ht="12.75" customHeight="1" s="324"/>
    <row r="56" ht="12.75" customHeight="1" s="324"/>
    <row r="57" ht="12.75" customHeight="1" s="324"/>
    <row r="58" ht="12.75" customHeight="1" s="324"/>
    <row r="59" ht="12.75" customHeight="1" s="324">
      <c r="C59" s="38" t="inlineStr">
        <is>
          <t>Option 1</t>
        </is>
      </c>
      <c r="D59" s="38" t="inlineStr">
        <is>
          <t>Option 2</t>
        </is>
      </c>
      <c r="E59" s="38" t="inlineStr">
        <is>
          <t>Loss rate 1</t>
        </is>
      </c>
      <c r="F59" s="38" t="inlineStr">
        <is>
          <t>Loss rate 2</t>
        </is>
      </c>
      <c r="G59" s="38" t="inlineStr">
        <is>
          <t>Average loss rate</t>
        </is>
      </c>
    </row>
    <row r="60" ht="12.75" customHeight="1" s="324">
      <c r="B60" s="195" t="inlineStr">
        <is>
          <t>United States</t>
        </is>
      </c>
      <c r="C60" s="38" t="n">
        <v>1</v>
      </c>
      <c r="D60" s="38" t="n">
        <v>2</v>
      </c>
      <c r="E60" s="298">
        <f>IFERROR(INDEX($L$30:$L$38,MATCH(C60,$A$30:$A$38,0),1),"")</f>
        <v/>
      </c>
      <c r="F60" s="298">
        <f>IFERROR(INDEX($L$30:$L$38,MATCH(D60,$A$30:$A$38,0),1),"")</f>
        <v/>
      </c>
      <c r="G60" s="298">
        <f>AVERAGE(E60:F60)</f>
        <v/>
      </c>
    </row>
    <row r="61" ht="12.75" customHeight="1" s="324">
      <c r="B61" s="195" t="inlineStr">
        <is>
          <t>Indonesia</t>
        </is>
      </c>
      <c r="C61" s="38" t="n">
        <v>6</v>
      </c>
      <c r="E61" s="298">
        <f>IFERROR(INDEX($L$30:$L$38,MATCH(C61,$A$30:$A$38,0),1),"")</f>
        <v/>
      </c>
      <c r="F61" s="298">
        <f>IFERROR(INDEX($L$30:$L$38,MATCH(D61,$A$30:$A$38,0),1),"")</f>
        <v/>
      </c>
      <c r="G61" s="298">
        <f>AVERAGE(E61:F61)</f>
        <v/>
      </c>
    </row>
    <row r="62" ht="12.75" customHeight="1" s="324">
      <c r="B62" s="195" t="inlineStr">
        <is>
          <t>Australia</t>
        </is>
      </c>
      <c r="C62" s="38" t="n">
        <v>6</v>
      </c>
      <c r="D62" s="38" t="n">
        <v>7</v>
      </c>
      <c r="E62" s="298">
        <f>IFERROR(INDEX($L$30:$L$38,MATCH(C62,$A$30:$A$38,0),1),"")</f>
        <v/>
      </c>
      <c r="F62" s="298">
        <f>IFERROR(INDEX($L$30:$L$38,MATCH(D62,$A$30:$A$38,0),1),"")</f>
        <v/>
      </c>
      <c r="G62" s="298">
        <f>AVERAGE(E62:F62)</f>
        <v/>
      </c>
    </row>
    <row r="63" ht="12.75" customHeight="1" s="324">
      <c r="B63" s="195" t="inlineStr">
        <is>
          <t>Caribbean</t>
        </is>
      </c>
      <c r="C63" s="38" t="n">
        <v>4</v>
      </c>
      <c r="E63" s="298">
        <f>IFERROR(INDEX($L$30:$L$38,MATCH(C63,$A$30:$A$38,0),1),"")</f>
        <v/>
      </c>
      <c r="F63" s="298">
        <f>IFERROR(INDEX($L$30:$L$38,MATCH(D63,$A$30:$A$38,0),1),"")</f>
        <v/>
      </c>
      <c r="G63" s="298">
        <f>AVERAGE(E63:F63)</f>
        <v/>
      </c>
    </row>
    <row r="64" ht="12.75" customHeight="1" s="324">
      <c r="B64" s="195" t="inlineStr">
        <is>
          <t>Kenya</t>
        </is>
      </c>
      <c r="C64" s="38" t="n">
        <v>6</v>
      </c>
      <c r="E64" s="298">
        <f>IFERROR(INDEX($L$30:$L$38,MATCH(C64,$A$30:$A$38,0),1),"")</f>
        <v/>
      </c>
      <c r="F64" s="298">
        <f>IFERROR(INDEX($L$30:$L$38,MATCH(D64,$A$30:$A$38,0),1),"")</f>
        <v/>
      </c>
      <c r="G64" s="298">
        <f>AVERAGE(E64:F64)</f>
        <v/>
      </c>
    </row>
    <row r="65" ht="12.75" customHeight="1" s="324">
      <c r="B65" s="195" t="inlineStr">
        <is>
          <t>Mexico</t>
        </is>
      </c>
      <c r="C65" s="38" t="n">
        <v>4</v>
      </c>
      <c r="E65" s="298">
        <f>IFERROR(INDEX($L$30:$L$38,MATCH(C65,$A$30:$A$38,0),1),"")</f>
        <v/>
      </c>
      <c r="F65" s="298">
        <f>IFERROR(INDEX($L$30:$L$38,MATCH(D65,$A$30:$A$38,0),1),"")</f>
        <v/>
      </c>
      <c r="G65" s="298">
        <f>AVERAGE(E65:F65)</f>
        <v/>
      </c>
    </row>
    <row r="66" ht="12.75" customHeight="1" s="324">
      <c r="B66" s="195" t="inlineStr">
        <is>
          <t>Colombia</t>
        </is>
      </c>
      <c r="C66" s="38" t="n">
        <v>4</v>
      </c>
      <c r="E66" s="298">
        <f>IFERROR(INDEX($L$30:$L$38,MATCH(C66,$A$30:$A$38,0),1),"")</f>
        <v/>
      </c>
      <c r="F66" s="298">
        <f>IFERROR(INDEX($L$30:$L$38,MATCH(D66,$A$30:$A$38,0),1),"")</f>
        <v/>
      </c>
      <c r="G66" s="298">
        <f>AVERAGE(E66:F66)</f>
        <v/>
      </c>
    </row>
    <row r="67" ht="12.75" customHeight="1" s="324">
      <c r="B67" s="195" t="inlineStr">
        <is>
          <t>India</t>
        </is>
      </c>
      <c r="C67" s="38" t="n">
        <v>6</v>
      </c>
      <c r="E67" s="298">
        <f>IFERROR(INDEX($L$30:$L$38,MATCH(C67,$A$30:$A$38,0),1),"")</f>
        <v/>
      </c>
      <c r="F67" s="298">
        <f>IFERROR(INDEX($L$30:$L$38,MATCH(D67,$A$30:$A$38,0),1),"")</f>
        <v/>
      </c>
      <c r="G67" s="298">
        <f>AVERAGE(E67:F67)</f>
        <v/>
      </c>
    </row>
    <row r="68" ht="12.75" customHeight="1" s="324">
      <c r="B68" s="195" t="inlineStr">
        <is>
          <t>China</t>
        </is>
      </c>
      <c r="C68" s="38" t="n">
        <v>6</v>
      </c>
      <c r="E68" s="298">
        <f>IFERROR(INDEX($L$30:$L$38,MATCH(C68,$A$30:$A$38,0),1),"")</f>
        <v/>
      </c>
      <c r="F68" s="298">
        <f>IFERROR(INDEX($L$30:$L$38,MATCH(D68,$A$30:$A$38,0),1),"")</f>
        <v/>
      </c>
      <c r="G68" s="298">
        <f>AVERAGE(E68:F68)</f>
        <v/>
      </c>
    </row>
    <row r="69" ht="12.75" customHeight="1" s="324">
      <c r="B69" s="195" t="n"/>
    </row>
    <row r="70" ht="12.75" customHeight="1" s="324">
      <c r="B70" s="195" t="n"/>
    </row>
    <row r="71" ht="12.75" customHeight="1" s="324">
      <c r="B71" s="195" t="n"/>
    </row>
    <row r="72" ht="12.75" customHeight="1" s="324">
      <c r="B72" s="195" t="n"/>
    </row>
    <row r="73" ht="12.75" customHeight="1" s="324">
      <c r="B73" s="195" t="n"/>
    </row>
    <row r="74" ht="12.75" customHeight="1" s="324">
      <c r="B74" s="195" t="n"/>
    </row>
    <row r="75" ht="12.75" customHeight="1" s="324">
      <c r="B75" s="195" t="n"/>
    </row>
    <row r="76" ht="12.75" customHeight="1" s="324">
      <c r="B76" s="195" t="n"/>
    </row>
    <row r="77" ht="12.75" customHeight="1" s="324">
      <c r="B77" s="195" t="n"/>
    </row>
    <row r="78" ht="12.75" customHeight="1" s="324">
      <c r="B78" s="195" t="n"/>
    </row>
    <row r="79" ht="12.75" customHeight="1" s="324">
      <c r="B79" s="195" t="n"/>
    </row>
    <row r="80" ht="12.75" customHeight="1" s="324">
      <c r="B80" s="195" t="n"/>
    </row>
    <row r="81" ht="12.75" customHeight="1" s="324">
      <c r="B81" s="195" t="n"/>
    </row>
    <row r="82" ht="12.75" customHeight="1" s="324">
      <c r="B82" s="195" t="n"/>
    </row>
    <row r="83" ht="12.75" customHeight="1" s="324">
      <c r="B83" s="195" t="n"/>
    </row>
    <row r="84" ht="12.75" customHeight="1" s="324">
      <c r="B84" s="195" t="n"/>
    </row>
    <row r="85" ht="12.75" customHeight="1" s="324">
      <c r="B85" s="195" t="n"/>
    </row>
    <row r="86" ht="12.75" customHeight="1" s="324">
      <c r="B86" s="195" t="n"/>
    </row>
    <row r="87" ht="12.75" customHeight="1" s="324">
      <c r="B87" s="195" t="n"/>
    </row>
    <row r="88" ht="12.75" customHeight="1" s="324">
      <c r="B88" s="195" t="n"/>
    </row>
    <row r="89" ht="12.75" customHeight="1" s="324">
      <c r="B89" s="195" t="n"/>
    </row>
    <row r="90" ht="12.75" customHeight="1" s="324">
      <c r="B90" s="195" t="n"/>
    </row>
    <row r="91" ht="12.75" customHeight="1" s="324">
      <c r="B91" s="195" t="n"/>
    </row>
    <row r="92" ht="12.75" customHeight="1" s="324">
      <c r="B92" s="195" t="n"/>
    </row>
    <row r="93" ht="12.75" customHeight="1" s="324">
      <c r="B93" s="195" t="n"/>
    </row>
    <row r="94" ht="12.75" customHeight="1" s="324">
      <c r="B94" s="195" t="n"/>
    </row>
    <row r="95" ht="12.75" customHeight="1" s="324">
      <c r="B95" s="195" t="n"/>
    </row>
    <row r="96" ht="12.75" customHeight="1" s="324">
      <c r="B96" s="195" t="n"/>
    </row>
    <row r="97" ht="12.75" customHeight="1" s="324">
      <c r="B97" s="195" t="n"/>
    </row>
    <row r="98" ht="12.75" customHeight="1" s="324">
      <c r="B98" s="195" t="n"/>
    </row>
    <row r="99" ht="12.75" customHeight="1" s="324">
      <c r="B99" s="195" t="n"/>
    </row>
    <row r="100" ht="12.75" customHeight="1" s="324">
      <c r="B100" s="195" t="n"/>
    </row>
    <row r="101" ht="12.75" customHeight="1" s="324">
      <c r="B101" s="195" t="n"/>
    </row>
    <row r="102" ht="12.75" customHeight="1" s="324">
      <c r="B102" s="195" t="n"/>
    </row>
    <row r="103" ht="12.75" customHeight="1" s="324">
      <c r="B103" s="195" t="n"/>
    </row>
    <row r="104" ht="12.75" customHeight="1" s="324">
      <c r="B104" s="195" t="n"/>
    </row>
    <row r="105" ht="12.75" customHeight="1" s="324">
      <c r="B105" s="195" t="n"/>
    </row>
    <row r="106" ht="12.75" customHeight="1" s="324">
      <c r="B106" s="195" t="n"/>
    </row>
    <row r="107" ht="12.75" customHeight="1" s="324">
      <c r="B107" s="195" t="n"/>
    </row>
    <row r="108" ht="12.75" customHeight="1" s="324">
      <c r="B108" s="195" t="n"/>
    </row>
    <row r="109" ht="12.75" customHeight="1" s="324">
      <c r="B109" s="195" t="n"/>
    </row>
    <row r="110" ht="12.75" customHeight="1" s="324">
      <c r="B110" s="195" t="n"/>
    </row>
    <row r="111" ht="12.75" customHeight="1" s="324">
      <c r="B111" s="195" t="n"/>
    </row>
    <row r="112" ht="12.75" customHeight="1" s="324">
      <c r="B112" s="195" t="n"/>
    </row>
    <row r="113" ht="12.75" customHeight="1" s="324">
      <c r="B113" s="195" t="n"/>
    </row>
    <row r="114" ht="12.75" customHeight="1" s="324">
      <c r="B114" s="195" t="n"/>
    </row>
    <row r="115" ht="12.75" customHeight="1" s="324">
      <c r="B115" s="195" t="n"/>
    </row>
    <row r="116" ht="12.75" customHeight="1" s="324">
      <c r="B116" s="195" t="n"/>
    </row>
    <row r="117" ht="12.75" customHeight="1" s="324">
      <c r="B117" s="195" t="n"/>
    </row>
    <row r="118" ht="12.75" customHeight="1" s="324">
      <c r="B118" s="195" t="n"/>
    </row>
    <row r="119" ht="12.75" customHeight="1" s="324">
      <c r="B119" s="195" t="n"/>
    </row>
    <row r="120" ht="12.75" customHeight="1" s="324">
      <c r="B120" s="195" t="n"/>
    </row>
    <row r="121" ht="12.75" customHeight="1" s="324">
      <c r="B121" s="195" t="n"/>
    </row>
    <row r="122" ht="12.75" customHeight="1" s="324">
      <c r="B122" s="195" t="n"/>
    </row>
    <row r="123" ht="12.75" customHeight="1" s="324">
      <c r="B123" s="195" t="n"/>
    </row>
    <row r="124" ht="12.75" customHeight="1" s="324">
      <c r="B124" s="195" t="n"/>
    </row>
    <row r="125" ht="12.75" customHeight="1" s="324">
      <c r="B125" s="195" t="n"/>
    </row>
    <row r="126" ht="12.75" customHeight="1" s="324">
      <c r="B126" s="195" t="n"/>
    </row>
    <row r="127" ht="12.75" customHeight="1" s="324">
      <c r="B127" s="195" t="n"/>
    </row>
    <row r="128" ht="12.75" customHeight="1" s="324">
      <c r="B128" s="195" t="n"/>
    </row>
    <row r="129" ht="12.75" customHeight="1" s="324">
      <c r="B129" s="195" t="n"/>
    </row>
    <row r="130" ht="12.75" customHeight="1" s="324">
      <c r="B130" s="195" t="n"/>
    </row>
    <row r="131" ht="12.75" customHeight="1" s="324">
      <c r="B131" s="195" t="n"/>
    </row>
    <row r="132" ht="12.75" customHeight="1" s="324">
      <c r="B132" s="195" t="n"/>
    </row>
    <row r="133" ht="12.75" customHeight="1" s="324">
      <c r="B133" s="195" t="n"/>
    </row>
    <row r="134" ht="12.75" customHeight="1" s="324">
      <c r="B134" s="195" t="n"/>
    </row>
    <row r="135" ht="12.75" customHeight="1" s="324">
      <c r="B135" s="195" t="n"/>
    </row>
    <row r="136" ht="12.75" customHeight="1" s="324">
      <c r="B136" s="195" t="n"/>
    </row>
    <row r="137" ht="12.75" customHeight="1" s="324">
      <c r="B137" s="195" t="n"/>
    </row>
    <row r="138" ht="12.75" customHeight="1" s="324">
      <c r="B138" s="195" t="n"/>
    </row>
    <row r="139" ht="12.75" customHeight="1" s="324">
      <c r="B139" s="195" t="n"/>
    </row>
    <row r="140" ht="12.75" customHeight="1" s="324">
      <c r="B140" s="195" t="n"/>
    </row>
    <row r="141" ht="12.75" customHeight="1" s="324">
      <c r="B141" s="195" t="n"/>
    </row>
    <row r="142" ht="12.75" customHeight="1" s="324">
      <c r="B142" s="195" t="n"/>
    </row>
    <row r="143" ht="12.75" customHeight="1" s="324">
      <c r="B143" s="195" t="n"/>
    </row>
    <row r="144" ht="12.75" customHeight="1" s="324">
      <c r="B144" s="195" t="n"/>
    </row>
    <row r="145" ht="12.75" customHeight="1" s="324">
      <c r="B145" s="195" t="n"/>
    </row>
    <row r="146" ht="12.75" customHeight="1" s="324">
      <c r="B146" s="195" t="n"/>
    </row>
    <row r="147" ht="12.75" customHeight="1" s="324">
      <c r="B147" s="195" t="n"/>
    </row>
    <row r="148" ht="12.75" customHeight="1" s="324">
      <c r="B148" s="195" t="n"/>
    </row>
    <row r="149" ht="12.75" customHeight="1" s="324">
      <c r="B149" s="195" t="n"/>
    </row>
    <row r="150" ht="12.75" customHeight="1" s="324">
      <c r="B150" s="195" t="n"/>
    </row>
    <row r="151" ht="12.75" customHeight="1" s="324">
      <c r="B151" s="195" t="n"/>
    </row>
    <row r="152" ht="12.75" customHeight="1" s="324">
      <c r="B152" s="195" t="n"/>
    </row>
    <row r="153" ht="12.75" customHeight="1" s="324">
      <c r="B153" s="195" t="n"/>
    </row>
    <row r="154" ht="12.75" customHeight="1" s="324">
      <c r="B154" s="195" t="n"/>
    </row>
    <row r="155" ht="12.75" customHeight="1" s="324">
      <c r="B155" s="195" t="n"/>
    </row>
    <row r="156" ht="12.75" customHeight="1" s="324">
      <c r="B156" s="195" t="n"/>
    </row>
    <row r="157" ht="12.75" customHeight="1" s="324">
      <c r="B157" s="195" t="n"/>
    </row>
    <row r="158" ht="12.75" customHeight="1" s="324">
      <c r="B158" s="195" t="n"/>
    </row>
    <row r="159" ht="12.75" customHeight="1" s="324">
      <c r="B159" s="195" t="n"/>
    </row>
    <row r="160" ht="12.75" customHeight="1" s="324">
      <c r="B160" s="195" t="n"/>
    </row>
    <row r="161" ht="12.75" customHeight="1" s="324">
      <c r="B161" s="195" t="n"/>
    </row>
    <row r="162" ht="12.75" customHeight="1" s="324">
      <c r="B162" s="195" t="n"/>
    </row>
    <row r="163" ht="12.75" customHeight="1" s="324">
      <c r="B163" s="195" t="n"/>
    </row>
    <row r="164" ht="12.75" customHeight="1" s="324">
      <c r="B164" s="195" t="n"/>
    </row>
    <row r="165" ht="12.75" customHeight="1" s="324">
      <c r="B165" s="195" t="n"/>
    </row>
    <row r="166" ht="12.75" customHeight="1" s="324">
      <c r="B166" s="195" t="n"/>
    </row>
    <row r="167" ht="12.75" customHeight="1" s="324">
      <c r="B167" s="195" t="n"/>
    </row>
    <row r="168" ht="12.75" customHeight="1" s="324">
      <c r="B168" s="195" t="n"/>
    </row>
    <row r="169" ht="12.75" customHeight="1" s="324">
      <c r="B169" s="195" t="n"/>
    </row>
    <row r="170" ht="12.75" customHeight="1" s="324">
      <c r="B170" s="195" t="n"/>
    </row>
    <row r="171" ht="12.75" customHeight="1" s="324">
      <c r="B171" s="195" t="n"/>
    </row>
    <row r="172" ht="12.75" customHeight="1" s="324">
      <c r="B172" s="195" t="n"/>
    </row>
    <row r="173" ht="12.75" customHeight="1" s="324">
      <c r="B173" s="195" t="n"/>
    </row>
    <row r="174" ht="12.75" customHeight="1" s="324">
      <c r="B174" s="195" t="n"/>
    </row>
    <row r="175" ht="12.75" customHeight="1" s="324">
      <c r="B175" s="195" t="n"/>
    </row>
    <row r="176" ht="12.75" customHeight="1" s="324">
      <c r="B176" s="195" t="n"/>
    </row>
    <row r="177" ht="12.75" customHeight="1" s="324">
      <c r="B177" s="195" t="n"/>
    </row>
    <row r="178" ht="12.75" customHeight="1" s="324">
      <c r="B178" s="195" t="n"/>
    </row>
    <row r="179" ht="12.75" customHeight="1" s="324">
      <c r="B179" s="195" t="n"/>
    </row>
    <row r="180" ht="12.75" customHeight="1" s="324">
      <c r="B180" s="195" t="n"/>
    </row>
    <row r="181" ht="12.75" customHeight="1" s="324">
      <c r="B181" s="195" t="n"/>
    </row>
    <row r="182" ht="12.75" customHeight="1" s="324">
      <c r="B182" s="195" t="n"/>
    </row>
    <row r="183" ht="12.75" customHeight="1" s="324">
      <c r="B183" s="195" t="n"/>
    </row>
    <row r="184" ht="12.75" customHeight="1" s="324">
      <c r="B184" s="195" t="n"/>
    </row>
    <row r="185" ht="12.75" customHeight="1" s="324">
      <c r="B185" s="195" t="n"/>
    </row>
    <row r="186" ht="12.75" customHeight="1" s="324">
      <c r="B186" s="195" t="n"/>
    </row>
    <row r="187" ht="12.75" customHeight="1" s="324">
      <c r="B187" s="195" t="n"/>
    </row>
    <row r="188" ht="12.75" customHeight="1" s="324">
      <c r="B188" s="195" t="n"/>
    </row>
    <row r="189" ht="12.75" customHeight="1" s="324">
      <c r="B189" s="195" t="n"/>
    </row>
    <row r="190" ht="12.75" customHeight="1" s="324">
      <c r="B190" s="195" t="n"/>
    </row>
    <row r="191" ht="12.75" customHeight="1" s="324">
      <c r="B191" s="195" t="n"/>
    </row>
    <row r="192" ht="12.75" customHeight="1" s="324">
      <c r="B192" s="195" t="n"/>
    </row>
    <row r="193" ht="12.75" customHeight="1" s="324">
      <c r="B193" s="195" t="n"/>
    </row>
    <row r="194" ht="12.75" customHeight="1" s="324">
      <c r="B194" s="195" t="n"/>
    </row>
    <row r="195" ht="12.75" customHeight="1" s="324">
      <c r="B195" s="195" t="n"/>
    </row>
    <row r="196" ht="12.75" customHeight="1" s="324">
      <c r="B196" s="195" t="n"/>
    </row>
    <row r="197" ht="12.75" customHeight="1" s="324">
      <c r="B197" s="195" t="n"/>
    </row>
    <row r="198" ht="12.75" customHeight="1" s="324">
      <c r="B198" s="195" t="n"/>
    </row>
    <row r="199" ht="12.75" customHeight="1" s="324">
      <c r="B199" s="195" t="n"/>
    </row>
    <row r="200" ht="12.75" customHeight="1" s="324">
      <c r="B200" s="195" t="n"/>
    </row>
    <row r="201" ht="12.75" customHeight="1" s="324">
      <c r="B201" s="195" t="n"/>
    </row>
    <row r="202" ht="12.75" customHeight="1" s="324">
      <c r="B202" s="195" t="n"/>
    </row>
    <row r="203" ht="12.75" customHeight="1" s="324">
      <c r="B203" s="195" t="n"/>
    </row>
    <row r="204" ht="12.75" customHeight="1" s="324">
      <c r="B204" s="195" t="n"/>
    </row>
    <row r="205" ht="12.75" customHeight="1" s="324">
      <c r="B205" s="195" t="n"/>
    </row>
    <row r="206" ht="12.75" customHeight="1" s="324">
      <c r="B206" s="195" t="n"/>
    </row>
    <row r="207" ht="12.75" customHeight="1" s="324">
      <c r="B207" s="195" t="n"/>
    </row>
    <row r="208" ht="12.75" customHeight="1" s="324">
      <c r="B208" s="195" t="n"/>
    </row>
    <row r="209" ht="12.75" customHeight="1" s="324">
      <c r="B209" s="195" t="n"/>
    </row>
    <row r="210" ht="12.75" customHeight="1" s="324">
      <c r="B210" s="195" t="n"/>
    </row>
    <row r="211" ht="12.75" customHeight="1" s="324">
      <c r="B211" s="195" t="n"/>
    </row>
    <row r="212" ht="12.75" customHeight="1" s="324">
      <c r="B212" s="195" t="n"/>
    </row>
    <row r="213" ht="12.75" customHeight="1" s="324">
      <c r="B213" s="195" t="n"/>
    </row>
    <row r="214" ht="12.75" customHeight="1" s="324">
      <c r="B214" s="195" t="n"/>
    </row>
    <row r="215" ht="12.75" customHeight="1" s="324">
      <c r="B215" s="195" t="n"/>
    </row>
    <row r="216" ht="12.75" customHeight="1" s="324">
      <c r="B216" s="195" t="n"/>
    </row>
    <row r="217" ht="12.75" customHeight="1" s="324">
      <c r="B217" s="195" t="n"/>
    </row>
    <row r="218" ht="12.75" customHeight="1" s="324">
      <c r="B218" s="195" t="n"/>
    </row>
    <row r="219" ht="12.75" customHeight="1" s="324">
      <c r="B219" s="195" t="n"/>
    </row>
    <row r="220" ht="12.75" customHeight="1" s="324">
      <c r="B220" s="195" t="n"/>
    </row>
    <row r="221" ht="12.75" customHeight="1" s="324">
      <c r="B221" s="195" t="n"/>
    </row>
    <row r="222" ht="12.75" customHeight="1" s="324">
      <c r="B222" s="195" t="n"/>
    </row>
    <row r="223" ht="12.75" customHeight="1" s="324">
      <c r="B223" s="195" t="n"/>
    </row>
    <row r="224" ht="12.75" customHeight="1" s="324">
      <c r="B224" s="195" t="n"/>
    </row>
    <row r="225" ht="12.75" customHeight="1" s="324">
      <c r="B225" s="195" t="n"/>
    </row>
    <row r="226" ht="12.75" customHeight="1" s="324">
      <c r="B226" s="195" t="n"/>
    </row>
    <row r="227" ht="12.75" customHeight="1" s="324">
      <c r="B227" s="195" t="n"/>
    </row>
    <row r="228" ht="12.75" customHeight="1" s="324">
      <c r="B228" s="195" t="n"/>
    </row>
    <row r="229" ht="12.75" customHeight="1" s="324">
      <c r="B229" s="195" t="n"/>
    </row>
    <row r="230" ht="12.75" customHeight="1" s="324">
      <c r="B230" s="195" t="n"/>
    </row>
    <row r="231" ht="12.75" customHeight="1" s="324">
      <c r="B231" s="195" t="n"/>
    </row>
    <row r="232" ht="12.75" customHeight="1" s="324">
      <c r="B232" s="195" t="n"/>
    </row>
    <row r="233" ht="12.75" customHeight="1" s="324">
      <c r="B233" s="195" t="n"/>
    </row>
    <row r="234" ht="12.75" customHeight="1" s="324">
      <c r="B234" s="195" t="n"/>
    </row>
    <row r="235" ht="12.75" customHeight="1" s="324">
      <c r="B235" s="195" t="n"/>
    </row>
    <row r="236" ht="12.75" customHeight="1" s="324">
      <c r="B236" s="195" t="n"/>
    </row>
    <row r="237" ht="12.75" customHeight="1" s="324">
      <c r="B237" s="195" t="n"/>
    </row>
    <row r="238" ht="12.75" customHeight="1" s="324">
      <c r="B238" s="195" t="n"/>
    </row>
    <row r="239" ht="12.75" customHeight="1" s="324">
      <c r="B239" s="195" t="n"/>
    </row>
    <row r="240" ht="12.75" customHeight="1" s="324">
      <c r="B240" s="195" t="n"/>
    </row>
    <row r="241" ht="12.75" customHeight="1" s="324">
      <c r="B241" s="195" t="n"/>
    </row>
    <row r="242" ht="12.75" customHeight="1" s="324">
      <c r="B242" s="195" t="n"/>
    </row>
    <row r="243" ht="12.75" customHeight="1" s="324">
      <c r="B243" s="195" t="n"/>
    </row>
    <row r="244" ht="12.75" customHeight="1" s="324">
      <c r="B244" s="195" t="n"/>
    </row>
    <row r="245" ht="12.75" customHeight="1" s="324">
      <c r="B245" s="195" t="n"/>
    </row>
    <row r="246" ht="12.75" customHeight="1" s="324">
      <c r="B246" s="195" t="n"/>
    </row>
    <row r="247" ht="12.75" customHeight="1" s="324">
      <c r="B247" s="195" t="n"/>
    </row>
    <row r="248" ht="12.75" customHeight="1" s="324">
      <c r="B248" s="195" t="n"/>
    </row>
    <row r="249" ht="12.75" customHeight="1" s="324">
      <c r="B249" s="195" t="n"/>
    </row>
    <row r="250" ht="12.75" customHeight="1" s="324">
      <c r="B250" s="195" t="n"/>
    </row>
    <row r="251" ht="12.75" customHeight="1" s="324">
      <c r="B251" s="195" t="n"/>
    </row>
    <row r="252" ht="12.75" customHeight="1" s="324">
      <c r="B252" s="195" t="n"/>
    </row>
    <row r="253" ht="12.75" customHeight="1" s="324">
      <c r="B253" s="195" t="n"/>
    </row>
    <row r="254" ht="12.75" customHeight="1" s="324">
      <c r="B254" s="195" t="n"/>
    </row>
    <row r="255" ht="12.75" customHeight="1" s="324">
      <c r="B255" s="195" t="n"/>
    </row>
    <row r="256" ht="12.75" customHeight="1" s="324">
      <c r="B256" s="195" t="n"/>
    </row>
    <row r="257" ht="12.75" customHeight="1" s="324">
      <c r="B257" s="195" t="n"/>
    </row>
    <row r="258" ht="12.75" customHeight="1" s="324">
      <c r="B258" s="195" t="n"/>
    </row>
    <row r="259" ht="12.75" customHeight="1" s="324">
      <c r="B259" s="195" t="n"/>
    </row>
    <row r="260" ht="12.75" customHeight="1" s="324">
      <c r="B260" s="195" t="n"/>
    </row>
    <row r="261" ht="12.75" customHeight="1" s="324">
      <c r="B261" s="195" t="n"/>
    </row>
    <row r="262" ht="12.75" customHeight="1" s="324">
      <c r="B262" s="195" t="n"/>
    </row>
    <row r="263" ht="12.75" customHeight="1" s="324">
      <c r="B263" s="195" t="n"/>
    </row>
    <row r="264" ht="12.75" customHeight="1" s="324">
      <c r="B264" s="195" t="n"/>
    </row>
    <row r="265" ht="12.75" customHeight="1" s="324">
      <c r="B265" s="195" t="n"/>
    </row>
    <row r="266" ht="12.75" customHeight="1" s="324">
      <c r="B266" s="195" t="n"/>
    </row>
    <row r="267" ht="12.75" customHeight="1" s="324">
      <c r="B267" s="195" t="n"/>
    </row>
    <row r="268" ht="12.75" customHeight="1" s="324">
      <c r="B268" s="195" t="n"/>
    </row>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hyperlinks>
    <hyperlink ref="A6" r:id="rId1"/>
    <hyperlink ref="A8" r:id="rId2"/>
    <hyperlink ref="A11" r:id="rId3"/>
    <hyperlink ref="A15" r:id="rId4"/>
    <hyperlink ref="A19" r:id="rId5"/>
  </hyperlinks>
  <pageMargins left="0.236111111111111" right="0.236111111111111" top="0.75" bottom="0.75" header="0" footer="0"/>
  <pageSetup orientation="landscape"/>
  <headerFooter>
    <oddHeader/>
    <oddFooter>&amp;CPage &amp;P of </oddFooter>
    <evenHeader/>
    <evenFooter/>
    <firstHeader/>
    <firstFooter/>
  </headerFooter>
  <drawing r:id="rId6"/>
</worksheet>
</file>

<file path=xl/worksheets/sheet48.xml><?xml version="1.0" encoding="utf-8"?>
<worksheet xmlns="http://schemas.openxmlformats.org/spreadsheetml/2006/main">
  <sheetPr codeName="Sheet45">
    <tabColor rgb="FFFFF2CC"/>
    <outlinePr summaryBelow="1" summaryRight="1"/>
    <pageSetUpPr/>
  </sheetPr>
  <dimension ref="A1:AA128"/>
  <sheetViews>
    <sheetView workbookViewId="0">
      <selection activeCell="A1" sqref="A1"/>
    </sheetView>
  </sheetViews>
  <sheetFormatPr baseColWidth="8" defaultColWidth="12.63" defaultRowHeight="15" customHeight="1"/>
  <cols>
    <col width="17.5" customWidth="1" style="324" min="1" max="1"/>
    <col width="13.13" customWidth="1" style="324" min="2" max="2"/>
    <col width="12.5" customWidth="1" style="324" min="3" max="13"/>
    <col width="11.13" customWidth="1" style="324" min="14" max="24"/>
    <col width="20.38" customWidth="1" style="324" min="25" max="25"/>
    <col width="22" customWidth="1" style="324" min="26" max="26"/>
    <col width="21.13" customWidth="1" style="324" min="27" max="27"/>
  </cols>
  <sheetData>
    <row r="1" ht="24.75" customHeight="1" s="324">
      <c r="A1" s="45" t="inlineStr">
        <is>
          <t>Function: Global Mangrove Watch dataset for mangrove extent</t>
        </is>
      </c>
      <c r="I1" s="195" t="n"/>
      <c r="J1" s="195" t="n"/>
      <c r="K1" s="195" t="n"/>
      <c r="L1" s="195" t="n"/>
      <c r="M1" s="195" t="n"/>
      <c r="N1" s="195" t="n"/>
      <c r="O1" s="195" t="n"/>
      <c r="P1" s="195" t="n"/>
      <c r="Q1" s="195" t="n"/>
      <c r="R1" s="195" t="n"/>
      <c r="S1" s="195" t="n"/>
      <c r="T1" s="195" t="n"/>
      <c r="U1" s="195" t="n"/>
      <c r="V1" s="195" t="n"/>
      <c r="W1" s="195" t="n"/>
      <c r="X1" s="195" t="n"/>
      <c r="Y1" s="195" t="n"/>
      <c r="Z1" s="195" t="n"/>
      <c r="AA1" s="195" t="n"/>
    </row>
    <row r="2" ht="51" customHeight="1" s="324">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5" t="n"/>
      <c r="J2" s="195" t="n"/>
      <c r="K2" s="195" t="n"/>
      <c r="L2" s="195" t="n"/>
      <c r="M2" s="195" t="n"/>
      <c r="N2" s="195" t="n"/>
      <c r="O2" s="195" t="n"/>
      <c r="P2" s="195" t="n"/>
      <c r="Q2" s="195" t="n"/>
      <c r="R2" s="195" t="n"/>
      <c r="S2" s="195" t="n"/>
      <c r="T2" s="195" t="n"/>
      <c r="U2" s="195" t="n"/>
      <c r="V2" s="195" t="n"/>
      <c r="W2" s="195" t="n"/>
      <c r="X2" s="195" t="n"/>
      <c r="Y2" s="195" t="n"/>
      <c r="Z2" s="195" t="n"/>
      <c r="AA2" s="195" t="n"/>
    </row>
    <row r="3" ht="51" customHeight="1" s="324">
      <c r="A3" s="299" t="inlineStr">
        <is>
          <t>Columns being referenced:</t>
        </is>
      </c>
      <c r="B3" s="300" t="inlineStr">
        <is>
          <t>2020_area</t>
        </is>
      </c>
      <c r="C3" s="301" t="inlineStr">
        <is>
          <t>2010_area</t>
        </is>
      </c>
      <c r="D3" s="302" t="n"/>
      <c r="E3" s="302" t="n"/>
      <c r="F3" s="302" t="n"/>
      <c r="G3" s="302" t="n"/>
      <c r="H3" s="302" t="n"/>
      <c r="I3" s="195" t="n"/>
      <c r="J3" s="195" t="n"/>
      <c r="K3" s="195" t="n"/>
      <c r="L3" s="195" t="n"/>
      <c r="M3" s="195" t="n"/>
      <c r="N3" s="195" t="n"/>
      <c r="O3" s="195" t="n"/>
      <c r="P3" s="195" t="n"/>
      <c r="Q3" s="195" t="n"/>
      <c r="R3" s="195" t="n"/>
      <c r="S3" s="195" t="n"/>
      <c r="T3" s="195" t="n"/>
      <c r="U3" s="195" t="n"/>
      <c r="V3" s="195" t="n"/>
      <c r="W3" s="195" t="n"/>
      <c r="X3" s="195" t="n"/>
      <c r="Y3" s="195" t="n"/>
      <c r="Z3" s="195" t="n"/>
      <c r="AA3" s="195" t="n"/>
    </row>
    <row r="4" ht="18" customHeight="1" s="324">
      <c r="A4" s="303" t="inlineStr">
        <is>
          <t>Country code</t>
        </is>
      </c>
      <c r="B4" s="303" t="inlineStr">
        <is>
          <t>country</t>
        </is>
      </c>
      <c r="C4" s="303" t="inlineStr">
        <is>
          <t>1996_count</t>
        </is>
      </c>
      <c r="D4" s="303" t="inlineStr">
        <is>
          <t>2007_count</t>
        </is>
      </c>
      <c r="E4" s="303" t="inlineStr">
        <is>
          <t>2008_count</t>
        </is>
      </c>
      <c r="F4" s="303" t="inlineStr">
        <is>
          <t>2009_count</t>
        </is>
      </c>
      <c r="G4" s="303" t="inlineStr">
        <is>
          <t>2010_count</t>
        </is>
      </c>
      <c r="H4" s="303" t="inlineStr">
        <is>
          <t>2015_count</t>
        </is>
      </c>
      <c r="I4" s="303" t="inlineStr">
        <is>
          <t>2016_count</t>
        </is>
      </c>
      <c r="J4" s="303" t="inlineStr">
        <is>
          <t>2017_count</t>
        </is>
      </c>
      <c r="K4" s="303" t="inlineStr">
        <is>
          <t>2018_count</t>
        </is>
      </c>
      <c r="L4" s="303" t="inlineStr">
        <is>
          <t>2019_count</t>
        </is>
      </c>
      <c r="M4" s="303" t="inlineStr">
        <is>
          <t>2020_count</t>
        </is>
      </c>
      <c r="N4" s="303" t="inlineStr">
        <is>
          <t>1996_area</t>
        </is>
      </c>
      <c r="O4" s="303" t="inlineStr">
        <is>
          <t>2007_area</t>
        </is>
      </c>
      <c r="P4" s="303" t="inlineStr">
        <is>
          <t>2008_area</t>
        </is>
      </c>
      <c r="Q4" s="303" t="inlineStr">
        <is>
          <t>2009_area</t>
        </is>
      </c>
      <c r="R4" s="303" t="inlineStr">
        <is>
          <t>2010_area</t>
        </is>
      </c>
      <c r="S4" s="303" t="inlineStr">
        <is>
          <t>2015_area</t>
        </is>
      </c>
      <c r="T4" s="303" t="inlineStr">
        <is>
          <t>2016_area</t>
        </is>
      </c>
      <c r="U4" s="303" t="inlineStr">
        <is>
          <t>2017_area</t>
        </is>
      </c>
      <c r="V4" s="303" t="inlineStr">
        <is>
          <t>2018_area</t>
        </is>
      </c>
      <c r="W4" s="303" t="inlineStr">
        <is>
          <t>2019_area</t>
        </is>
      </c>
      <c r="X4" s="303" t="inlineStr">
        <is>
          <t>2020_area</t>
        </is>
      </c>
      <c r="Y4" s="304" t="inlineStr">
        <is>
          <t>Change since 1996</t>
        </is>
      </c>
      <c r="Z4" s="305" t="inlineStr">
        <is>
          <t>Loss rate since 1996</t>
        </is>
      </c>
      <c r="AA4" s="305" t="inlineStr">
        <is>
          <t>loss rate since 2010</t>
        </is>
      </c>
    </row>
    <row r="5" ht="12.75" customHeight="1" s="324">
      <c r="A5" s="195" t="inlineStr">
        <is>
          <t>ASM</t>
        </is>
      </c>
      <c r="B5" s="195" t="inlineStr">
        <is>
          <t>American Samoa</t>
        </is>
      </c>
      <c r="C5" s="195" t="n">
        <v>553</v>
      </c>
      <c r="D5" s="195" t="n">
        <v>550</v>
      </c>
      <c r="E5" s="195" t="n">
        <v>547</v>
      </c>
      <c r="F5" s="195" t="n">
        <v>542</v>
      </c>
      <c r="G5" s="195" t="n">
        <v>546</v>
      </c>
      <c r="H5" s="195" t="n">
        <v>553</v>
      </c>
      <c r="I5" s="195" t="n">
        <v>553</v>
      </c>
      <c r="J5" s="195" t="n">
        <v>553</v>
      </c>
      <c r="K5" s="195" t="n">
        <v>553</v>
      </c>
      <c r="L5" s="195" t="n">
        <v>549</v>
      </c>
      <c r="M5" s="195" t="n">
        <v>540</v>
      </c>
      <c r="N5" s="195" t="n">
        <v>32.59926676415883</v>
      </c>
      <c r="O5" s="195" t="n">
        <v>32.42242621650711</v>
      </c>
      <c r="P5" s="195" t="n">
        <v>32.24559050353646</v>
      </c>
      <c r="Q5" s="195" t="n">
        <v>31.9508569968289</v>
      </c>
      <c r="R5" s="195" t="n">
        <v>32.18664172041782</v>
      </c>
      <c r="S5" s="195" t="n">
        <v>32.59926676415883</v>
      </c>
      <c r="T5" s="195" t="n">
        <v>32.59926676415883</v>
      </c>
      <c r="U5" s="195" t="n">
        <v>32.59926676415883</v>
      </c>
      <c r="V5" s="195" t="n">
        <v>32.59926676415883</v>
      </c>
      <c r="W5" s="195" t="n">
        <v>32.36348761801904</v>
      </c>
      <c r="X5" s="195" t="n">
        <v>31.83297137806009</v>
      </c>
      <c r="Y5" s="195">
        <f>N5-X5</f>
        <v/>
      </c>
      <c r="Z5" s="108">
        <f>RRI(24,N5,X5)</f>
        <v/>
      </c>
      <c r="AA5" s="108">
        <f>RRI(10,R5,X5)</f>
        <v/>
      </c>
    </row>
    <row r="6" ht="12.75" customHeight="1" s="324">
      <c r="A6" s="195" t="inlineStr">
        <is>
          <t>AGO</t>
        </is>
      </c>
      <c r="B6" s="195" t="inlineStr">
        <is>
          <t>Angola</t>
        </is>
      </c>
      <c r="C6" s="195" t="n">
        <v>486422</v>
      </c>
      <c r="D6" s="195" t="n">
        <v>477278</v>
      </c>
      <c r="E6" s="195" t="n">
        <v>473487</v>
      </c>
      <c r="F6" s="195" t="n">
        <v>475356</v>
      </c>
      <c r="G6" s="195" t="n">
        <v>475205</v>
      </c>
      <c r="H6" s="195" t="n">
        <v>474332</v>
      </c>
      <c r="I6" s="195" t="n">
        <v>468034</v>
      </c>
      <c r="J6" s="195" t="n">
        <v>470120</v>
      </c>
      <c r="K6" s="195" t="n">
        <v>464755</v>
      </c>
      <c r="L6" s="195" t="n">
        <v>467847</v>
      </c>
      <c r="M6" s="195" t="n">
        <v>465382</v>
      </c>
      <c r="N6" s="195" t="n">
        <v>29325.12395503002</v>
      </c>
      <c r="O6" s="195" t="n">
        <v>28775.29554541971</v>
      </c>
      <c r="P6" s="195" t="n">
        <v>28547.09072184882</v>
      </c>
      <c r="Q6" s="195" t="n">
        <v>28658.6949236212</v>
      </c>
      <c r="R6" s="195" t="n">
        <v>28649.2321723036</v>
      </c>
      <c r="S6" s="195" t="n">
        <v>28596.94856539555</v>
      </c>
      <c r="T6" s="195" t="n">
        <v>28219.25884197856</v>
      </c>
      <c r="U6" s="195" t="n">
        <v>28345.74204426575</v>
      </c>
      <c r="V6" s="195" t="n">
        <v>28023.66263308532</v>
      </c>
      <c r="W6" s="195" t="n">
        <v>28209.39948115108</v>
      </c>
      <c r="X6" s="195" t="n">
        <v>28061.19700622585</v>
      </c>
      <c r="Y6" s="195">
        <f>N6-X6</f>
        <v/>
      </c>
      <c r="Z6" s="108">
        <f>RRI(24,N6,X6)</f>
        <v/>
      </c>
      <c r="AA6" s="108">
        <f>RRI(10,R6,X6)</f>
        <v/>
      </c>
    </row>
    <row r="7" ht="12.75" customHeight="1" s="324">
      <c r="A7" s="195" t="inlineStr">
        <is>
          <t>AIA</t>
        </is>
      </c>
      <c r="B7" s="195" t="inlineStr">
        <is>
          <t>Anguilla</t>
        </is>
      </c>
      <c r="C7" s="195" t="n">
        <v>74</v>
      </c>
      <c r="D7" s="195" t="n">
        <v>53</v>
      </c>
      <c r="E7" s="195" t="n">
        <v>51</v>
      </c>
      <c r="F7" s="195" t="n">
        <v>58</v>
      </c>
      <c r="G7" s="195" t="n">
        <v>73</v>
      </c>
      <c r="H7" s="195" t="n">
        <v>83</v>
      </c>
      <c r="I7" s="195" t="n">
        <v>84</v>
      </c>
      <c r="J7" s="195" t="n">
        <v>77</v>
      </c>
      <c r="K7" s="195" t="n">
        <v>68</v>
      </c>
      <c r="L7" s="195" t="n">
        <v>61</v>
      </c>
      <c r="M7" s="195" t="n">
        <v>64</v>
      </c>
      <c r="N7" s="195" t="n">
        <v>4.278922683272128</v>
      </c>
      <c r="O7" s="195" t="n">
        <v>3.064594113850479</v>
      </c>
      <c r="P7" s="195" t="n">
        <v>2.948951264046512</v>
      </c>
      <c r="Q7" s="195" t="n">
        <v>3.35370695602609</v>
      </c>
      <c r="R7" s="195" t="n">
        <v>4.221103598821725</v>
      </c>
      <c r="S7" s="195" t="n">
        <v>4.799377040891709</v>
      </c>
      <c r="T7" s="195" t="n">
        <v>4.857204758781242</v>
      </c>
      <c r="U7" s="195" t="n">
        <v>4.452426553664396</v>
      </c>
      <c r="V7" s="195" t="n">
        <v>3.932003342667413</v>
      </c>
      <c r="W7" s="195" t="n">
        <v>3.527193487588076</v>
      </c>
      <c r="X7" s="195" t="n">
        <v>3.700675203997466</v>
      </c>
      <c r="Y7" s="195">
        <f>N7-X7</f>
        <v/>
      </c>
      <c r="Z7" s="108">
        <f>RRI(24,N7,X7)</f>
        <v/>
      </c>
      <c r="AA7" s="108">
        <f>RRI(10,R7,X7)</f>
        <v/>
      </c>
    </row>
    <row r="8" ht="12.75" customHeight="1" s="324">
      <c r="A8" s="195" t="inlineStr">
        <is>
          <t>ATG</t>
        </is>
      </c>
      <c r="B8" s="195" t="inlineStr">
        <is>
          <t>Antigua and Barbuda</t>
        </is>
      </c>
      <c r="C8" s="195" t="n">
        <v>14818</v>
      </c>
      <c r="D8" s="195" t="n">
        <v>13511</v>
      </c>
      <c r="E8" s="195" t="n">
        <v>13586</v>
      </c>
      <c r="F8" s="195" t="n">
        <v>13833</v>
      </c>
      <c r="G8" s="195" t="n">
        <v>14712</v>
      </c>
      <c r="H8" s="195" t="n">
        <v>14670</v>
      </c>
      <c r="I8" s="195" t="n">
        <v>15075</v>
      </c>
      <c r="J8" s="195" t="n">
        <v>15178</v>
      </c>
      <c r="K8" s="195" t="n">
        <v>15277</v>
      </c>
      <c r="L8" s="195" t="n">
        <v>15248</v>
      </c>
      <c r="M8" s="195" t="n">
        <v>15041</v>
      </c>
      <c r="N8" s="195" t="n">
        <v>859.9802962022017</v>
      </c>
      <c r="O8" s="195" t="n">
        <v>784.1609766591997</v>
      </c>
      <c r="P8" s="195" t="n">
        <v>788.5111308587282</v>
      </c>
      <c r="Q8" s="195" t="n">
        <v>802.8343090980187</v>
      </c>
      <c r="R8" s="195" t="n">
        <v>853.8380920791055</v>
      </c>
      <c r="S8" s="195" t="n">
        <v>851.4068542383732</v>
      </c>
      <c r="T8" s="195" t="n">
        <v>874.8962851230256</v>
      </c>
      <c r="U8" s="195" t="n">
        <v>880.8593862260636</v>
      </c>
      <c r="V8" s="195" t="n">
        <v>886.5978278082948</v>
      </c>
      <c r="W8" s="195" t="n">
        <v>884.9141752996624</v>
      </c>
      <c r="X8" s="195" t="n">
        <v>872.8981119421554</v>
      </c>
      <c r="Y8" s="195">
        <f>N8-X8</f>
        <v/>
      </c>
      <c r="Z8" s="108">
        <f>RRI(24,N8,X8)</f>
        <v/>
      </c>
      <c r="AA8" s="108">
        <f>RRI(10,R8,X8)</f>
        <v/>
      </c>
    </row>
    <row r="9" ht="12.75" customHeight="1" s="324">
      <c r="A9" s="195" t="inlineStr">
        <is>
          <t>ABW</t>
        </is>
      </c>
      <c r="B9" s="195" t="inlineStr">
        <is>
          <t>Aruba</t>
        </is>
      </c>
      <c r="C9" s="195" t="n">
        <v>927</v>
      </c>
      <c r="D9" s="195" t="n">
        <v>777</v>
      </c>
      <c r="E9" s="195" t="n">
        <v>716</v>
      </c>
      <c r="F9" s="195" t="n">
        <v>709</v>
      </c>
      <c r="G9" s="195" t="n">
        <v>719</v>
      </c>
      <c r="H9" s="195" t="n">
        <v>760</v>
      </c>
      <c r="I9" s="195" t="n">
        <v>760</v>
      </c>
      <c r="J9" s="195" t="n">
        <v>760</v>
      </c>
      <c r="K9" s="195" t="n">
        <v>703</v>
      </c>
      <c r="L9" s="195" t="n">
        <v>703</v>
      </c>
      <c r="M9" s="195" t="n">
        <v>760</v>
      </c>
      <c r="N9" s="195" t="n">
        <v>55.05220886177929</v>
      </c>
      <c r="O9" s="195" t="n">
        <v>46.14464495758423</v>
      </c>
      <c r="P9" s="195" t="n">
        <v>42.52224977534505</v>
      </c>
      <c r="Q9" s="195" t="n">
        <v>42.10657585996317</v>
      </c>
      <c r="R9" s="195" t="n">
        <v>42.70041600311498</v>
      </c>
      <c r="S9" s="195" t="n">
        <v>45.1351123176257</v>
      </c>
      <c r="T9" s="195" t="n">
        <v>45.1351123176257</v>
      </c>
      <c r="U9" s="195" t="n">
        <v>45.1351123176257</v>
      </c>
      <c r="V9" s="195" t="n">
        <v>41.7502608220282</v>
      </c>
      <c r="W9" s="195" t="n">
        <v>41.7502608220282</v>
      </c>
      <c r="X9" s="195" t="n">
        <v>45.1351123176257</v>
      </c>
      <c r="Y9" s="195">
        <f>N9-X9</f>
        <v/>
      </c>
      <c r="Z9" s="108">
        <f>RRI(24,N9,X9)</f>
        <v/>
      </c>
      <c r="AA9" s="108">
        <f>RRI(10,R9,X9)</f>
        <v/>
      </c>
    </row>
    <row r="10" ht="12.75" customHeight="1" s="324">
      <c r="A10" s="195" t="inlineStr">
        <is>
          <t>AUS</t>
        </is>
      </c>
      <c r="B10" s="195" t="inlineStr">
        <is>
          <t>Australia</t>
        </is>
      </c>
      <c r="C10" s="195" t="n">
        <v>18320321</v>
      </c>
      <c r="D10" s="195" t="n">
        <v>17820912</v>
      </c>
      <c r="E10" s="195" t="n">
        <v>17507959</v>
      </c>
      <c r="F10" s="195" t="n">
        <v>17565419</v>
      </c>
      <c r="G10" s="195" t="n">
        <v>17439330</v>
      </c>
      <c r="H10" s="195" t="n">
        <v>17249577</v>
      </c>
      <c r="I10" s="195" t="n">
        <v>17132860</v>
      </c>
      <c r="J10" s="195" t="n">
        <v>17237392</v>
      </c>
      <c r="K10" s="195" t="n">
        <v>17368370</v>
      </c>
      <c r="L10" s="195" t="n">
        <v>17420411</v>
      </c>
      <c r="M10" s="195" t="n">
        <v>17280247</v>
      </c>
      <c r="N10" s="195" t="n">
        <v>1065471.831629146</v>
      </c>
      <c r="O10" s="195" t="n">
        <v>1035924.039597632</v>
      </c>
      <c r="P10" s="195" t="n">
        <v>1017572.164235156</v>
      </c>
      <c r="Q10" s="195" t="n">
        <v>1020969.701431285</v>
      </c>
      <c r="R10" s="195" t="n">
        <v>1013552.135747259</v>
      </c>
      <c r="S10" s="195" t="n">
        <v>1002444.883929982</v>
      </c>
      <c r="T10" s="195" t="n">
        <v>995643.1039661423</v>
      </c>
      <c r="U10" s="195" t="n">
        <v>1001690.67751827</v>
      </c>
      <c r="V10" s="195" t="n">
        <v>1009265.097200227</v>
      </c>
      <c r="W10" s="195" t="n">
        <v>1012300.049434264</v>
      </c>
      <c r="X10" s="195" t="n">
        <v>1004148.845873155</v>
      </c>
      <c r="Y10" s="195">
        <f>N10-X10</f>
        <v/>
      </c>
      <c r="Z10" s="108">
        <f>RRI(24,N10,X10)</f>
        <v/>
      </c>
      <c r="AA10" s="306">
        <f>RRI(10,R10,X10)</f>
        <v/>
      </c>
    </row>
    <row r="11" ht="12.75" customHeight="1" s="324">
      <c r="A11" s="195" t="inlineStr">
        <is>
          <t>BHS</t>
        </is>
      </c>
      <c r="B11" s="195" t="inlineStr">
        <is>
          <t>Caribbean</t>
        </is>
      </c>
      <c r="C11" s="195" t="n">
        <v>3060125</v>
      </c>
      <c r="D11" s="195" t="n">
        <v>2848602</v>
      </c>
      <c r="E11" s="195" t="n">
        <v>2692903</v>
      </c>
      <c r="F11" s="195" t="n">
        <v>2713427</v>
      </c>
      <c r="G11" s="195" t="n">
        <v>2622312</v>
      </c>
      <c r="H11" s="195" t="n">
        <v>2590607</v>
      </c>
      <c r="I11" s="195" t="n">
        <v>2594129</v>
      </c>
      <c r="J11" s="195" t="n">
        <v>2623398</v>
      </c>
      <c r="K11" s="195" t="n">
        <v>2637495</v>
      </c>
      <c r="L11" s="195" t="n">
        <v>2678255</v>
      </c>
      <c r="M11" s="195" t="n">
        <v>2732571</v>
      </c>
      <c r="N11" s="195" t="n">
        <v>169010.1770984772</v>
      </c>
      <c r="O11" s="195" t="n">
        <v>157235.2001164286</v>
      </c>
      <c r="P11" s="195" t="n">
        <v>148646.2898351739</v>
      </c>
      <c r="Q11" s="195" t="n">
        <v>149792.6108662103</v>
      </c>
      <c r="R11" s="195" t="n">
        <v>144788.5852202359</v>
      </c>
      <c r="S11" s="195" t="n">
        <v>143005.0843714648</v>
      </c>
      <c r="T11" s="195" t="n">
        <v>143201.1317091711</v>
      </c>
      <c r="U11" s="195" t="n">
        <v>144781.4932703972</v>
      </c>
      <c r="V11" s="195" t="n">
        <v>145572.0666598975</v>
      </c>
      <c r="W11" s="195" t="n">
        <v>147819.0822960621</v>
      </c>
      <c r="X11" s="195" t="n">
        <v>150839.0825125858</v>
      </c>
      <c r="Y11" s="195">
        <f>N11-X11</f>
        <v/>
      </c>
      <c r="Z11" s="108">
        <f>RRI(24,N11,X11)</f>
        <v/>
      </c>
      <c r="AA11" s="306">
        <f>RRI(10,R11,X11)</f>
        <v/>
      </c>
    </row>
    <row r="12" ht="12.75" customHeight="1" s="324">
      <c r="A12" s="195" t="inlineStr">
        <is>
          <t>BHR</t>
        </is>
      </c>
      <c r="B12" s="195" t="inlineStr">
        <is>
          <t>Bahrain</t>
        </is>
      </c>
      <c r="C12" s="195" t="n">
        <v>170</v>
      </c>
      <c r="D12" s="195" t="n">
        <v>865</v>
      </c>
      <c r="E12" s="195" t="n">
        <v>1013</v>
      </c>
      <c r="F12" s="195" t="n">
        <v>1032</v>
      </c>
      <c r="G12" s="195" t="n">
        <v>736</v>
      </c>
      <c r="H12" s="195" t="n">
        <v>77</v>
      </c>
      <c r="I12" s="195" t="n">
        <v>46</v>
      </c>
      <c r="J12" s="195" t="n">
        <v>55</v>
      </c>
      <c r="K12" s="195" t="n">
        <v>93</v>
      </c>
      <c r="L12" s="195" t="n">
        <v>72</v>
      </c>
      <c r="M12" s="195" t="n">
        <v>71</v>
      </c>
      <c r="N12" s="195" t="n">
        <v>9.314488015551223</v>
      </c>
      <c r="O12" s="195" t="n">
        <v>47.32381013141302</v>
      </c>
      <c r="P12" s="195" t="n">
        <v>55.4288159002976</v>
      </c>
      <c r="Q12" s="195" t="n">
        <v>56.47052290124019</v>
      </c>
      <c r="R12" s="195" t="n">
        <v>40.2729444826043</v>
      </c>
      <c r="S12" s="195" t="n">
        <v>4.216266326259922</v>
      </c>
      <c r="T12" s="195" t="n">
        <v>2.517999261746877</v>
      </c>
      <c r="U12" s="195" t="n">
        <v>3.014967797155676</v>
      </c>
      <c r="V12" s="195" t="n">
        <v>5.098547843622534</v>
      </c>
      <c r="W12" s="195" t="n">
        <v>3.946565772066703</v>
      </c>
      <c r="X12" s="195" t="n">
        <v>3.884722193263634</v>
      </c>
      <c r="Y12" s="195">
        <f>N12-X12</f>
        <v/>
      </c>
      <c r="Z12" s="108">
        <f>RRI(24,N12,X12)</f>
        <v/>
      </c>
      <c r="AA12" s="306">
        <f>RRI(10,R12,X12)</f>
        <v/>
      </c>
    </row>
    <row r="13" ht="12.75" customHeight="1" s="324">
      <c r="A13" s="195" t="inlineStr">
        <is>
          <t>BGD</t>
        </is>
      </c>
      <c r="B13" s="195" t="inlineStr">
        <is>
          <t>Bangladesh</t>
        </is>
      </c>
      <c r="C13" s="195" t="n">
        <v>7879554</v>
      </c>
      <c r="D13" s="195" t="n">
        <v>7965664</v>
      </c>
      <c r="E13" s="195" t="n">
        <v>7948483</v>
      </c>
      <c r="F13" s="195" t="n">
        <v>7932559</v>
      </c>
      <c r="G13" s="195" t="n">
        <v>7927353</v>
      </c>
      <c r="H13" s="195" t="n">
        <v>7894111</v>
      </c>
      <c r="I13" s="195" t="n">
        <v>7908710</v>
      </c>
      <c r="J13" s="195" t="n">
        <v>7886144</v>
      </c>
      <c r="K13" s="195" t="n">
        <v>7939948</v>
      </c>
      <c r="L13" s="195" t="n">
        <v>7921290</v>
      </c>
      <c r="M13" s="195" t="n">
        <v>7931658</v>
      </c>
      <c r="N13" s="195" t="n">
        <v>444717.1243083783</v>
      </c>
      <c r="O13" s="195" t="n">
        <v>449567.9860127632</v>
      </c>
      <c r="P13" s="195" t="n">
        <v>448596.9428842467</v>
      </c>
      <c r="Q13" s="195" t="n">
        <v>447699.3210503179</v>
      </c>
      <c r="R13" s="195" t="n">
        <v>447408.9757886965</v>
      </c>
      <c r="S13" s="195" t="n">
        <v>445539.0059073674</v>
      </c>
      <c r="T13" s="195" t="n">
        <v>446366.4468368025</v>
      </c>
      <c r="U13" s="195" t="n">
        <v>445093.6886685744</v>
      </c>
      <c r="V13" s="195" t="n">
        <v>448130.2013001142</v>
      </c>
      <c r="W13" s="195" t="n">
        <v>447081.7198023328</v>
      </c>
      <c r="X13" s="195" t="n">
        <v>447670.462907531</v>
      </c>
      <c r="Y13" s="195">
        <f>N13-X13</f>
        <v/>
      </c>
      <c r="Z13" s="108">
        <f>RRI(24,N13,X13)</f>
        <v/>
      </c>
      <c r="AA13" s="108">
        <f>RRI(10,R13,X13)</f>
        <v/>
      </c>
    </row>
    <row r="14" ht="12.75" customHeight="1" s="324">
      <c r="A14" s="195" t="inlineStr">
        <is>
          <t>BRB</t>
        </is>
      </c>
      <c r="B14" s="195" t="inlineStr">
        <is>
          <t>Barbados</t>
        </is>
      </c>
      <c r="C14" s="195" t="n">
        <v>165</v>
      </c>
      <c r="D14" s="195" t="n">
        <v>178</v>
      </c>
      <c r="E14" s="195" t="n">
        <v>183</v>
      </c>
      <c r="F14" s="195" t="n">
        <v>184</v>
      </c>
      <c r="G14" s="195" t="n">
        <v>191</v>
      </c>
      <c r="H14" s="195" t="n">
        <v>175</v>
      </c>
      <c r="I14" s="195" t="n">
        <v>164</v>
      </c>
      <c r="J14" s="195" t="n">
        <v>161</v>
      </c>
      <c r="K14" s="195" t="n">
        <v>166</v>
      </c>
      <c r="L14" s="195" t="n">
        <v>174</v>
      </c>
      <c r="M14" s="195" t="n">
        <v>186</v>
      </c>
      <c r="N14" s="195" t="n">
        <v>9.776483079044549</v>
      </c>
      <c r="O14" s="195" t="n">
        <v>10.54677381547885</v>
      </c>
      <c r="P14" s="195" t="n">
        <v>10.8430365766177</v>
      </c>
      <c r="Q14" s="195" t="n">
        <v>10.90229260110688</v>
      </c>
      <c r="R14" s="195" t="n">
        <v>11.31705514300639</v>
      </c>
      <c r="S14" s="195" t="n">
        <v>10.36900527384459</v>
      </c>
      <c r="T14" s="195" t="n">
        <v>9.717226326715593</v>
      </c>
      <c r="U14" s="195" t="n">
        <v>9.539468545439572</v>
      </c>
      <c r="V14" s="195" t="n">
        <v>9.835729954589617</v>
      </c>
      <c r="W14" s="195" t="n">
        <v>10.30975210795368</v>
      </c>
      <c r="X14" s="195" t="n">
        <v>11.02078458432082</v>
      </c>
      <c r="Y14" s="195">
        <f>N14-X14</f>
        <v/>
      </c>
      <c r="Z14" s="108">
        <f>RRI(24,N14,X14)</f>
        <v/>
      </c>
      <c r="AA14" s="108">
        <f>RRI(10,R14,X14)</f>
        <v/>
      </c>
    </row>
    <row r="15" ht="12.75" customHeight="1" s="324">
      <c r="A15" s="195" t="inlineStr">
        <is>
          <t>BLZ</t>
        </is>
      </c>
      <c r="B15" s="195" t="inlineStr">
        <is>
          <t>Belize</t>
        </is>
      </c>
      <c r="C15" s="195" t="n">
        <v>945604</v>
      </c>
      <c r="D15" s="195" t="n">
        <v>914553</v>
      </c>
      <c r="E15" s="195" t="n">
        <v>898924</v>
      </c>
      <c r="F15" s="195" t="n">
        <v>893411</v>
      </c>
      <c r="G15" s="195" t="n">
        <v>888219</v>
      </c>
      <c r="H15" s="195" t="n">
        <v>882448</v>
      </c>
      <c r="I15" s="195" t="n">
        <v>880003</v>
      </c>
      <c r="J15" s="195" t="n">
        <v>886754</v>
      </c>
      <c r="K15" s="195" t="n">
        <v>900612</v>
      </c>
      <c r="L15" s="195" t="n">
        <v>905884</v>
      </c>
      <c r="M15" s="195" t="n">
        <v>900675</v>
      </c>
      <c r="N15" s="195" t="n">
        <v>54901.63494590383</v>
      </c>
      <c r="O15" s="195" t="n">
        <v>53098.99130561941</v>
      </c>
      <c r="P15" s="195" t="n">
        <v>52191.5098048014</v>
      </c>
      <c r="Q15" s="195" t="n">
        <v>51872.11161870349</v>
      </c>
      <c r="R15" s="195" t="n">
        <v>51570.9356136761</v>
      </c>
      <c r="S15" s="195" t="n">
        <v>51235.94571725414</v>
      </c>
      <c r="T15" s="195" t="n">
        <v>51093.57340316227</v>
      </c>
      <c r="U15" s="195" t="n">
        <v>51484.90449303942</v>
      </c>
      <c r="V15" s="195" t="n">
        <v>52290.88493537522</v>
      </c>
      <c r="W15" s="195" t="n">
        <v>52598.47787462581</v>
      </c>
      <c r="X15" s="195" t="n">
        <v>52296.19382152824</v>
      </c>
      <c r="Y15" s="195">
        <f>N15-X15</f>
        <v/>
      </c>
      <c r="Z15" s="108">
        <f>RRI(24,N15,X15)</f>
        <v/>
      </c>
      <c r="AA15" s="108">
        <f>RRI(10,R15,X15)</f>
        <v/>
      </c>
    </row>
    <row r="16" ht="12.75" customHeight="1" s="324">
      <c r="A16" s="195" t="inlineStr">
        <is>
          <t>BEN</t>
        </is>
      </c>
      <c r="B16" s="195" t="inlineStr">
        <is>
          <t>Benin</t>
        </is>
      </c>
      <c r="C16" s="195" t="n">
        <v>48189</v>
      </c>
      <c r="D16" s="195" t="n">
        <v>36935</v>
      </c>
      <c r="E16" s="195" t="n">
        <v>35184</v>
      </c>
      <c r="F16" s="195" t="n">
        <v>39748</v>
      </c>
      <c r="G16" s="195" t="n">
        <v>45711</v>
      </c>
      <c r="H16" s="195" t="n">
        <v>48548</v>
      </c>
      <c r="I16" s="195" t="n">
        <v>50228</v>
      </c>
      <c r="J16" s="195" t="n">
        <v>49599</v>
      </c>
      <c r="K16" s="195" t="n">
        <v>49200</v>
      </c>
      <c r="L16" s="195" t="n">
        <v>48869</v>
      </c>
      <c r="M16" s="195" t="n">
        <v>47609</v>
      </c>
      <c r="N16" s="195" t="n">
        <v>2911.7420994867</v>
      </c>
      <c r="O16" s="195" t="n">
        <v>2231.746834042321</v>
      </c>
      <c r="P16" s="195" t="n">
        <v>2125.953886308988</v>
      </c>
      <c r="Q16" s="195" t="n">
        <v>2401.735508645168</v>
      </c>
      <c r="R16" s="195" t="n">
        <v>2762.041805578987</v>
      </c>
      <c r="S16" s="195" t="n">
        <v>2933.474623312033</v>
      </c>
      <c r="T16" s="195" t="n">
        <v>3034.973976490696</v>
      </c>
      <c r="U16" s="195" t="n">
        <v>2996.973220314325</v>
      </c>
      <c r="V16" s="195" t="n">
        <v>2972.843623332242</v>
      </c>
      <c r="W16" s="195" t="n">
        <v>2952.842912810193</v>
      </c>
      <c r="X16" s="195" t="n">
        <v>2876.69626914715</v>
      </c>
      <c r="Y16" s="195">
        <f>N16-X16</f>
        <v/>
      </c>
      <c r="Z16" s="108">
        <f>RRI(24,N16,X16)</f>
        <v/>
      </c>
      <c r="AA16" s="108">
        <f>RRI(10,R16,X16)</f>
        <v/>
      </c>
    </row>
    <row r="17" ht="12.75" customHeight="1" s="324">
      <c r="A17" s="195" t="inlineStr">
        <is>
          <t>BMU</t>
        </is>
      </c>
      <c r="B17" s="195" t="inlineStr">
        <is>
          <t>Bermuda</t>
        </is>
      </c>
      <c r="C17" s="195" t="n">
        <v>406</v>
      </c>
      <c r="D17" s="195" t="n">
        <v>406</v>
      </c>
      <c r="E17" s="195" t="n">
        <v>406</v>
      </c>
      <c r="F17" s="195" t="n">
        <v>406</v>
      </c>
      <c r="G17" s="195" t="n">
        <v>406</v>
      </c>
      <c r="H17" s="195" t="n">
        <v>406</v>
      </c>
      <c r="I17" s="195" t="n">
        <v>406</v>
      </c>
      <c r="J17" s="195" t="n">
        <v>406</v>
      </c>
      <c r="K17" s="195" t="n">
        <v>406</v>
      </c>
      <c r="L17" s="195" t="n">
        <v>406</v>
      </c>
      <c r="M17" s="195" t="n">
        <v>406</v>
      </c>
      <c r="N17" s="195" t="n">
        <v>20.94119861723052</v>
      </c>
      <c r="O17" s="195" t="n">
        <v>20.94119861723052</v>
      </c>
      <c r="P17" s="195" t="n">
        <v>20.94119861723052</v>
      </c>
      <c r="Q17" s="195" t="n">
        <v>20.94119861723052</v>
      </c>
      <c r="R17" s="195" t="n">
        <v>20.94119861723052</v>
      </c>
      <c r="S17" s="195" t="n">
        <v>20.94119861723052</v>
      </c>
      <c r="T17" s="195" t="n">
        <v>20.94119861723052</v>
      </c>
      <c r="U17" s="195" t="n">
        <v>20.94119861723052</v>
      </c>
      <c r="V17" s="195" t="n">
        <v>20.94119861723052</v>
      </c>
      <c r="W17" s="195" t="n">
        <v>20.94119861723052</v>
      </c>
      <c r="X17" s="195" t="n">
        <v>20.94119861723052</v>
      </c>
      <c r="Y17" s="195">
        <f>N17-X17</f>
        <v/>
      </c>
      <c r="Z17" s="108">
        <f>RRI(24,N17,X17)</f>
        <v/>
      </c>
      <c r="AA17" s="108">
        <f>RRI(10,R17,X17)</f>
        <v/>
      </c>
    </row>
    <row r="18" ht="12.75" customHeight="1" s="324">
      <c r="A18" s="195" t="inlineStr">
        <is>
          <t>BES</t>
        </is>
      </c>
      <c r="B18" s="195" t="inlineStr">
        <is>
          <t>Bonaire, Sint Eustatius and Saba</t>
        </is>
      </c>
      <c r="C18" s="195" t="n">
        <v>4166</v>
      </c>
      <c r="D18" s="195" t="n">
        <v>3538</v>
      </c>
      <c r="E18" s="195" t="n">
        <v>3347</v>
      </c>
      <c r="F18" s="195" t="n">
        <v>3298</v>
      </c>
      <c r="G18" s="195" t="n">
        <v>3214</v>
      </c>
      <c r="H18" s="195" t="n">
        <v>3141</v>
      </c>
      <c r="I18" s="195" t="n">
        <v>3092</v>
      </c>
      <c r="J18" s="195" t="n">
        <v>3133</v>
      </c>
      <c r="K18" s="195" t="n">
        <v>3098</v>
      </c>
      <c r="L18" s="195" t="n">
        <v>3082</v>
      </c>
      <c r="M18" s="195" t="n">
        <v>3127</v>
      </c>
      <c r="N18" s="195" t="n">
        <v>247.7411066667089</v>
      </c>
      <c r="O18" s="195" t="n">
        <v>210.3957075850708</v>
      </c>
      <c r="P18" s="195" t="n">
        <v>199.0373023138069</v>
      </c>
      <c r="Q18" s="195" t="n">
        <v>196.1234111482398</v>
      </c>
      <c r="R18" s="195" t="n">
        <v>191.1281835333284</v>
      </c>
      <c r="S18" s="195" t="n">
        <v>186.7871424525826</v>
      </c>
      <c r="T18" s="195" t="n">
        <v>183.8732746204623</v>
      </c>
      <c r="U18" s="195" t="n">
        <v>186.3113848101488</v>
      </c>
      <c r="V18" s="195" t="n">
        <v>184.2300058822767</v>
      </c>
      <c r="W18" s="195" t="n">
        <v>183.2785547540004</v>
      </c>
      <c r="X18" s="195" t="n">
        <v>185.9546084536685</v>
      </c>
      <c r="Y18" s="195">
        <f>N18-X18</f>
        <v/>
      </c>
      <c r="Z18" s="108">
        <f>RRI(24,N18,X18)</f>
        <v/>
      </c>
      <c r="AA18" s="108">
        <f>RRI(10,R18,X18)</f>
        <v/>
      </c>
    </row>
    <row r="19" ht="12.75" customHeight="1" s="324">
      <c r="A19" s="195" t="inlineStr">
        <is>
          <t>BRA</t>
        </is>
      </c>
      <c r="B19" s="195" t="inlineStr">
        <is>
          <t>Brazil</t>
        </is>
      </c>
      <c r="C19" s="195" t="n">
        <v>19067198</v>
      </c>
      <c r="D19" s="195" t="n">
        <v>18843165</v>
      </c>
      <c r="E19" s="195" t="n">
        <v>18748537</v>
      </c>
      <c r="F19" s="195" t="n">
        <v>18767545</v>
      </c>
      <c r="G19" s="195" t="n">
        <v>18684232</v>
      </c>
      <c r="H19" s="195" t="n">
        <v>18603262</v>
      </c>
      <c r="I19" s="195" t="n">
        <v>18689903</v>
      </c>
      <c r="J19" s="195" t="n">
        <v>18855502</v>
      </c>
      <c r="K19" s="195" t="n">
        <v>18894607</v>
      </c>
      <c r="L19" s="195" t="n">
        <v>18893098</v>
      </c>
      <c r="M19" s="195" t="n">
        <v>18865636</v>
      </c>
      <c r="N19" s="195" t="n">
        <v>1147455.99784634</v>
      </c>
      <c r="O19" s="195" t="n">
        <v>1133924.943745015</v>
      </c>
      <c r="P19" s="195" t="n">
        <v>1128233.244173717</v>
      </c>
      <c r="Q19" s="195" t="n">
        <v>1129328.66368854</v>
      </c>
      <c r="R19" s="195" t="n">
        <v>1124294.963397178</v>
      </c>
      <c r="S19" s="195" t="n">
        <v>1119405.228341296</v>
      </c>
      <c r="T19" s="195" t="n">
        <v>1124683.540260869</v>
      </c>
      <c r="U19" s="195" t="n">
        <v>1134729.901568473</v>
      </c>
      <c r="V19" s="195" t="n">
        <v>1137130.558741837</v>
      </c>
      <c r="W19" s="195" t="n">
        <v>1137122.263574054</v>
      </c>
      <c r="X19" s="195" t="n">
        <v>1135465.607713866</v>
      </c>
      <c r="Y19" s="195">
        <f>N19-X19</f>
        <v/>
      </c>
      <c r="Z19" s="108">
        <f>RRI(24,N19,X19)</f>
        <v/>
      </c>
      <c r="AA19" s="108">
        <f>RRI(10,R19,X19)</f>
        <v/>
      </c>
    </row>
    <row r="20" ht="12.75" customHeight="1" s="324">
      <c r="A20" s="195" t="inlineStr">
        <is>
          <t>VGB</t>
        </is>
      </c>
      <c r="B20" s="195" t="inlineStr">
        <is>
          <t>British Virgin Islands</t>
        </is>
      </c>
      <c r="C20" s="195" t="n">
        <v>1594</v>
      </c>
      <c r="D20" s="195" t="n">
        <v>1472</v>
      </c>
      <c r="E20" s="195" t="n">
        <v>1474</v>
      </c>
      <c r="F20" s="195" t="n">
        <v>1567</v>
      </c>
      <c r="G20" s="195" t="n">
        <v>1621</v>
      </c>
      <c r="H20" s="195" t="n">
        <v>1660</v>
      </c>
      <c r="I20" s="195" t="n">
        <v>1698</v>
      </c>
      <c r="J20" s="195" t="n">
        <v>1711</v>
      </c>
      <c r="K20" s="195" t="n">
        <v>1737</v>
      </c>
      <c r="L20" s="195" t="n">
        <v>1668</v>
      </c>
      <c r="M20" s="195" t="n">
        <v>1740</v>
      </c>
      <c r="N20" s="195" t="n">
        <v>91.94134726180998</v>
      </c>
      <c r="O20" s="195" t="n">
        <v>84.90746016672702</v>
      </c>
      <c r="P20" s="195" t="n">
        <v>85.02258245720844</v>
      </c>
      <c r="Q20" s="195" t="n">
        <v>90.38738510980195</v>
      </c>
      <c r="R20" s="195" t="n">
        <v>93.50219284907647</v>
      </c>
      <c r="S20" s="195" t="n">
        <v>95.75134824371229</v>
      </c>
      <c r="T20" s="195" t="n">
        <v>97.94097098907289</v>
      </c>
      <c r="U20" s="195" t="n">
        <v>98.68758762002753</v>
      </c>
      <c r="V20" s="195" t="n">
        <v>100.1864000607201</v>
      </c>
      <c r="W20" s="195" t="n">
        <v>96.20725164063388</v>
      </c>
      <c r="X20" s="195" t="n">
        <v>100.3573017658906</v>
      </c>
      <c r="Y20" s="195">
        <f>N20-X20</f>
        <v/>
      </c>
      <c r="Z20" s="108">
        <f>RRI(24,N20,X20)</f>
        <v/>
      </c>
      <c r="AA20" s="108">
        <f>RRI(10,R20,X20)</f>
        <v/>
      </c>
    </row>
    <row r="21" ht="12.75" customHeight="1" s="324">
      <c r="A21" s="195" t="inlineStr">
        <is>
          <t>BRN</t>
        </is>
      </c>
      <c r="B21" s="195" t="inlineStr">
        <is>
          <t>Brunei</t>
        </is>
      </c>
      <c r="C21" s="195" t="n">
        <v>189224</v>
      </c>
      <c r="D21" s="195" t="n">
        <v>189288</v>
      </c>
      <c r="E21" s="195" t="n">
        <v>188936</v>
      </c>
      <c r="F21" s="195" t="n">
        <v>189833</v>
      </c>
      <c r="G21" s="195" t="n">
        <v>189412</v>
      </c>
      <c r="H21" s="195" t="n">
        <v>188641</v>
      </c>
      <c r="I21" s="195" t="n">
        <v>187882</v>
      </c>
      <c r="J21" s="195" t="n">
        <v>187997</v>
      </c>
      <c r="K21" s="195" t="n">
        <v>189106</v>
      </c>
      <c r="L21" s="195" t="n">
        <v>190504</v>
      </c>
      <c r="M21" s="195" t="n">
        <v>189642</v>
      </c>
      <c r="N21" s="195" t="n">
        <v>11462.15655141931</v>
      </c>
      <c r="O21" s="195" t="n">
        <v>11466.03342034439</v>
      </c>
      <c r="P21" s="195" t="n">
        <v>11444.71293471481</v>
      </c>
      <c r="Q21" s="195" t="n">
        <v>11499.04899699031</v>
      </c>
      <c r="R21" s="195" t="n">
        <v>11473.54770516225</v>
      </c>
      <c r="S21" s="195" t="n">
        <v>11426.84213517005</v>
      </c>
      <c r="T21" s="195" t="n">
        <v>11380.86467140719</v>
      </c>
      <c r="U21" s="195" t="n">
        <v>11387.83058373463</v>
      </c>
      <c r="V21" s="195" t="n">
        <v>11455.00726604419</v>
      </c>
      <c r="W21" s="195" t="n">
        <v>11539.69189939119</v>
      </c>
      <c r="X21" s="195" t="n">
        <v>11487.47721077933</v>
      </c>
      <c r="Y21" s="195">
        <f>N21-X21</f>
        <v/>
      </c>
      <c r="Z21" s="108">
        <f>RRI(24,N21,X21)</f>
        <v/>
      </c>
      <c r="AA21" s="108">
        <f>RRI(10,R21,X21)</f>
        <v/>
      </c>
    </row>
    <row r="22" ht="12.75" customHeight="1" s="324">
      <c r="A22" s="195" t="inlineStr">
        <is>
          <t>KHM</t>
        </is>
      </c>
      <c r="B22" s="195" t="inlineStr">
        <is>
          <t>Cambodia</t>
        </is>
      </c>
      <c r="C22" s="195" t="n">
        <v>1083507</v>
      </c>
      <c r="D22" s="195" t="n">
        <v>1044322</v>
      </c>
      <c r="E22" s="195" t="n">
        <v>1030684</v>
      </c>
      <c r="F22" s="195" t="n">
        <v>1028562</v>
      </c>
      <c r="G22" s="195" t="n">
        <v>1027804</v>
      </c>
      <c r="H22" s="195" t="n">
        <v>1018927</v>
      </c>
      <c r="I22" s="195" t="n">
        <v>1019038</v>
      </c>
      <c r="J22" s="195" t="n">
        <v>1021825</v>
      </c>
      <c r="K22" s="195" t="n">
        <v>1025947</v>
      </c>
      <c r="L22" s="195" t="n">
        <v>1033081</v>
      </c>
      <c r="M22" s="195" t="n">
        <v>1043718</v>
      </c>
      <c r="N22" s="195" t="n">
        <v>64655.7738698532</v>
      </c>
      <c r="O22" s="195" t="n">
        <v>62315.96759400169</v>
      </c>
      <c r="P22" s="195" t="n">
        <v>61501.88112695751</v>
      </c>
      <c r="Q22" s="195" t="n">
        <v>61375.38931713102</v>
      </c>
      <c r="R22" s="195" t="n">
        <v>61330.44525885599</v>
      </c>
      <c r="S22" s="195" t="n">
        <v>60800.84028205475</v>
      </c>
      <c r="T22" s="195" t="n">
        <v>60807.71384312124</v>
      </c>
      <c r="U22" s="195" t="n">
        <v>60973.96977922095</v>
      </c>
      <c r="V22" s="195" t="n">
        <v>61220.19967179362</v>
      </c>
      <c r="W22" s="195" t="n">
        <v>61646.05590151857</v>
      </c>
      <c r="X22" s="195" t="n">
        <v>62281.17576317779</v>
      </c>
      <c r="Y22" s="195">
        <f>N22-X22</f>
        <v/>
      </c>
      <c r="Z22" s="108">
        <f>RRI(24,N22,X22)</f>
        <v/>
      </c>
      <c r="AA22" s="108">
        <f>RRI(10,R22,X22)</f>
        <v/>
      </c>
    </row>
    <row r="23" ht="12.75" customHeight="1" s="324">
      <c r="A23" s="195" t="inlineStr">
        <is>
          <t>CMR</t>
        </is>
      </c>
      <c r="B23" s="195" t="inlineStr">
        <is>
          <t>Cameroon</t>
        </is>
      </c>
      <c r="C23" s="195" t="n">
        <v>3239222</v>
      </c>
      <c r="D23" s="195" t="n">
        <v>3253803</v>
      </c>
      <c r="E23" s="195" t="n">
        <v>3248265</v>
      </c>
      <c r="F23" s="195" t="n">
        <v>3248229</v>
      </c>
      <c r="G23" s="195" t="n">
        <v>3251756</v>
      </c>
      <c r="H23" s="195" t="n">
        <v>3260228</v>
      </c>
      <c r="I23" s="195" t="n">
        <v>3248352</v>
      </c>
      <c r="J23" s="195" t="n">
        <v>3242245</v>
      </c>
      <c r="K23" s="195" t="n">
        <v>3243793</v>
      </c>
      <c r="L23" s="195" t="n">
        <v>3254490</v>
      </c>
      <c r="M23" s="195" t="n">
        <v>3245990</v>
      </c>
      <c r="N23" s="195" t="n">
        <v>196355.8808257695</v>
      </c>
      <c r="O23" s="195" t="n">
        <v>197239.6692610637</v>
      </c>
      <c r="P23" s="195" t="n">
        <v>196904.0630251789</v>
      </c>
      <c r="Q23" s="195" t="n">
        <v>196901.9463593639</v>
      </c>
      <c r="R23" s="195" t="n">
        <v>197115.9618821564</v>
      </c>
      <c r="S23" s="195" t="n">
        <v>197629.5307609399</v>
      </c>
      <c r="T23" s="195" t="n">
        <v>196909.6695669679</v>
      </c>
      <c r="U23" s="195" t="n">
        <v>196539.4247611708</v>
      </c>
      <c r="V23" s="195" t="n">
        <v>196633.0068960201</v>
      </c>
      <c r="W23" s="195" t="n">
        <v>197281.3854993675</v>
      </c>
      <c r="X23" s="195" t="n">
        <v>196766.4774943446</v>
      </c>
      <c r="Y23" s="195">
        <f>N23-X23</f>
        <v/>
      </c>
      <c r="Z23" s="108">
        <f>RRI(24,N23,X23)</f>
        <v/>
      </c>
      <c r="AA23" s="108">
        <f>RRI(10,R23,X23)</f>
        <v/>
      </c>
    </row>
    <row r="24" ht="12.75" customHeight="1" s="324">
      <c r="A24" s="195" t="inlineStr">
        <is>
          <t>CYM</t>
        </is>
      </c>
      <c r="B24" s="195" t="inlineStr">
        <is>
          <t>Cayman Islands</t>
        </is>
      </c>
      <c r="C24" s="195" t="n">
        <v>81533</v>
      </c>
      <c r="D24" s="195" t="n">
        <v>78728</v>
      </c>
      <c r="E24" s="195" t="n">
        <v>77850</v>
      </c>
      <c r="F24" s="195" t="n">
        <v>77827</v>
      </c>
      <c r="G24" s="195" t="n">
        <v>77638</v>
      </c>
      <c r="H24" s="195" t="n">
        <v>77148</v>
      </c>
      <c r="I24" s="195" t="n">
        <v>76937</v>
      </c>
      <c r="J24" s="195" t="n">
        <v>77021</v>
      </c>
      <c r="K24" s="195" t="n">
        <v>77237</v>
      </c>
      <c r="L24" s="195" t="n">
        <v>77437</v>
      </c>
      <c r="M24" s="195" t="n">
        <v>77281</v>
      </c>
      <c r="N24" s="195" t="n">
        <v>4683.590746331894</v>
      </c>
      <c r="O24" s="195" t="n">
        <v>4522.50099262504</v>
      </c>
      <c r="P24" s="195" t="n">
        <v>4472.070605959131</v>
      </c>
      <c r="Q24" s="195" t="n">
        <v>4470.752662039235</v>
      </c>
      <c r="R24" s="195" t="n">
        <v>4459.90062739286</v>
      </c>
      <c r="S24" s="195" t="n">
        <v>4431.756327495358</v>
      </c>
      <c r="T24" s="195" t="n">
        <v>4419.636058418506</v>
      </c>
      <c r="U24" s="195" t="n">
        <v>4424.465227261172</v>
      </c>
      <c r="V24" s="195" t="n">
        <v>4436.874309040461</v>
      </c>
      <c r="W24" s="195" t="n">
        <v>4448.363388344696</v>
      </c>
      <c r="X24" s="195" t="n">
        <v>4439.39895420298</v>
      </c>
      <c r="Y24" s="195">
        <f>N24-X24</f>
        <v/>
      </c>
      <c r="Z24" s="108">
        <f>RRI(24,N24,X24)</f>
        <v/>
      </c>
      <c r="AA24" s="108">
        <f>RRI(10,R24,X24)</f>
        <v/>
      </c>
    </row>
    <row r="25" ht="12.75" customHeight="1" s="324">
      <c r="A25" s="195" t="inlineStr">
        <is>
          <t>CHN</t>
        </is>
      </c>
      <c r="B25" s="195" t="inlineStr">
        <is>
          <t>China</t>
        </is>
      </c>
      <c r="C25" s="195" t="n">
        <v>449511</v>
      </c>
      <c r="D25" s="195" t="n">
        <v>390649</v>
      </c>
      <c r="E25" s="195" t="n">
        <v>380628</v>
      </c>
      <c r="F25" s="195" t="n">
        <v>368443</v>
      </c>
      <c r="G25" s="195" t="n">
        <v>363196</v>
      </c>
      <c r="H25" s="195" t="n">
        <v>376831</v>
      </c>
      <c r="I25" s="195" t="n">
        <v>389650</v>
      </c>
      <c r="J25" s="195" t="n">
        <v>392228</v>
      </c>
      <c r="K25" s="195" t="n">
        <v>384859</v>
      </c>
      <c r="L25" s="195" t="n">
        <v>384390</v>
      </c>
      <c r="M25" s="195" t="n">
        <v>381015</v>
      </c>
      <c r="N25" s="195" t="n">
        <v>25480.23958232772</v>
      </c>
      <c r="O25" s="195" t="n">
        <v>22150.41321847965</v>
      </c>
      <c r="P25" s="195" t="n">
        <v>21568.85164278219</v>
      </c>
      <c r="Q25" s="195" t="n">
        <v>20886.69959990725</v>
      </c>
      <c r="R25" s="195" t="n">
        <v>20602.88037578994</v>
      </c>
      <c r="S25" s="195" t="n">
        <v>21389.82554998803</v>
      </c>
      <c r="T25" s="195" t="n">
        <v>22117.28848036683</v>
      </c>
      <c r="U25" s="195" t="n">
        <v>22261.3049844438</v>
      </c>
      <c r="V25" s="195" t="n">
        <v>21839.90715804955</v>
      </c>
      <c r="W25" s="195" t="n">
        <v>21815.40223169168</v>
      </c>
      <c r="X25" s="195" t="n">
        <v>21612.97875708559</v>
      </c>
      <c r="Y25" s="195">
        <f>N25-X25</f>
        <v/>
      </c>
      <c r="Z25" s="108">
        <f>RRI(24,N25,X25)</f>
        <v/>
      </c>
      <c r="AA25" s="306">
        <f>RRI(10,R25,X25)</f>
        <v/>
      </c>
    </row>
    <row r="26" ht="12.75" customHeight="1" s="324">
      <c r="A26" s="195" t="inlineStr">
        <is>
          <t>COL</t>
        </is>
      </c>
      <c r="B26" s="195" t="inlineStr">
        <is>
          <t>Colombia</t>
        </is>
      </c>
      <c r="C26" s="195" t="n">
        <v>4766622</v>
      </c>
      <c r="D26" s="195" t="n">
        <v>4574788</v>
      </c>
      <c r="E26" s="195" t="n">
        <v>4547090</v>
      </c>
      <c r="F26" s="195" t="n">
        <v>4579639</v>
      </c>
      <c r="G26" s="195" t="n">
        <v>4598234</v>
      </c>
      <c r="H26" s="195" t="n">
        <v>4571711</v>
      </c>
      <c r="I26" s="195" t="n">
        <v>4557975</v>
      </c>
      <c r="J26" s="195" t="n">
        <v>4559827</v>
      </c>
      <c r="K26" s="195" t="n">
        <v>4601015</v>
      </c>
      <c r="L26" s="195" t="n">
        <v>4626388</v>
      </c>
      <c r="M26" s="195" t="n">
        <v>4615482</v>
      </c>
      <c r="N26" s="195" t="n">
        <v>288023.586906584</v>
      </c>
      <c r="O26" s="195" t="n">
        <v>276548.5326116004</v>
      </c>
      <c r="P26" s="195" t="n">
        <v>274884.2174669838</v>
      </c>
      <c r="Q26" s="195" t="n">
        <v>276841.2258699608</v>
      </c>
      <c r="R26" s="195" t="n">
        <v>277948.7838312541</v>
      </c>
      <c r="S26" s="195" t="n">
        <v>276361.8417849686</v>
      </c>
      <c r="T26" s="195" t="n">
        <v>275530.9958179344</v>
      </c>
      <c r="U26" s="195" t="n">
        <v>275650.2339897295</v>
      </c>
      <c r="V26" s="195" t="n">
        <v>278126.849129024</v>
      </c>
      <c r="W26" s="195" t="n">
        <v>279644.5891548912</v>
      </c>
      <c r="X26" s="195" t="n">
        <v>278965.0540583758</v>
      </c>
      <c r="Y26" s="195">
        <f>N26-X26</f>
        <v/>
      </c>
      <c r="Z26" s="108">
        <f>RRI(24,N26,X26)</f>
        <v/>
      </c>
      <c r="AA26" s="306">
        <f>RRI(10,R26,X26)</f>
        <v/>
      </c>
    </row>
    <row r="27" ht="12.75" customHeight="1" s="324">
      <c r="A27" s="195" t="inlineStr">
        <is>
          <t>COM</t>
        </is>
      </c>
      <c r="B27" s="195" t="inlineStr">
        <is>
          <t>Comoros</t>
        </is>
      </c>
      <c r="C27" s="195" t="n">
        <v>1627</v>
      </c>
      <c r="D27" s="195" t="n">
        <v>1651</v>
      </c>
      <c r="E27" s="195" t="n">
        <v>1663</v>
      </c>
      <c r="F27" s="195" t="n">
        <v>1667</v>
      </c>
      <c r="G27" s="195" t="n">
        <v>1643</v>
      </c>
      <c r="H27" s="195" t="n">
        <v>1602</v>
      </c>
      <c r="I27" s="195" t="n">
        <v>1590</v>
      </c>
      <c r="J27" s="195" t="n">
        <v>1618</v>
      </c>
      <c r="K27" s="195" t="n">
        <v>1655</v>
      </c>
      <c r="L27" s="195" t="n">
        <v>1656</v>
      </c>
      <c r="M27" s="195" t="n">
        <v>1630</v>
      </c>
      <c r="N27" s="195" t="n">
        <v>96.69653054701752</v>
      </c>
      <c r="O27" s="195" t="n">
        <v>98.12252771641162</v>
      </c>
      <c r="P27" s="195" t="n">
        <v>98.83576808726616</v>
      </c>
      <c r="Q27" s="195" t="n">
        <v>99.07391112632077</v>
      </c>
      <c r="R27" s="195" t="n">
        <v>97.64765125721121</v>
      </c>
      <c r="S27" s="195" t="n">
        <v>95.21085568573676</v>
      </c>
      <c r="T27" s="195" t="n">
        <v>94.4973916785633</v>
      </c>
      <c r="U27" s="195" t="n">
        <v>96.16119255148978</v>
      </c>
      <c r="V27" s="195" t="n">
        <v>98.36048685340891</v>
      </c>
      <c r="W27" s="195" t="n">
        <v>98.41985567656234</v>
      </c>
      <c r="X27" s="195" t="n">
        <v>96.8748799206294</v>
      </c>
      <c r="Y27" s="195">
        <f>N27-X27</f>
        <v/>
      </c>
      <c r="Z27" s="108">
        <f>RRI(24,N27,X27)</f>
        <v/>
      </c>
      <c r="AA27" s="108">
        <f>RRI(10,R27,X27)</f>
        <v/>
      </c>
    </row>
    <row r="28" ht="12.75" customHeight="1" s="324">
      <c r="A28" s="195" t="inlineStr">
        <is>
          <t>COK</t>
        </is>
      </c>
      <c r="B28" s="195" t="inlineStr">
        <is>
          <t>Cook Islands</t>
        </is>
      </c>
      <c r="C28" s="195" t="n">
        <v>57</v>
      </c>
      <c r="D28" s="195" t="n">
        <v>57</v>
      </c>
      <c r="E28" s="195" t="n">
        <v>57</v>
      </c>
      <c r="F28" s="195" t="n">
        <v>57</v>
      </c>
      <c r="G28" s="195" t="n">
        <v>57</v>
      </c>
      <c r="H28" s="195" t="n">
        <v>57</v>
      </c>
      <c r="I28" s="195" t="n">
        <v>57</v>
      </c>
      <c r="J28" s="195" t="n">
        <v>57</v>
      </c>
      <c r="K28" s="195" t="n">
        <v>57</v>
      </c>
      <c r="L28" s="195" t="n">
        <v>57</v>
      </c>
      <c r="M28" s="195" t="n">
        <v>57</v>
      </c>
      <c r="N28" s="195" t="n">
        <v>3.271537547457394</v>
      </c>
      <c r="O28" s="195" t="n">
        <v>3.271537547457394</v>
      </c>
      <c r="P28" s="195" t="n">
        <v>3.271537547457394</v>
      </c>
      <c r="Q28" s="195" t="n">
        <v>3.271537547457394</v>
      </c>
      <c r="R28" s="195" t="n">
        <v>3.271537547457394</v>
      </c>
      <c r="S28" s="195" t="n">
        <v>3.271537547457394</v>
      </c>
      <c r="T28" s="195" t="n">
        <v>3.271537547457394</v>
      </c>
      <c r="U28" s="195" t="n">
        <v>3.271537547457394</v>
      </c>
      <c r="V28" s="195" t="n">
        <v>3.271537547457394</v>
      </c>
      <c r="W28" s="195" t="n">
        <v>3.271537547457394</v>
      </c>
      <c r="X28" s="195" t="n">
        <v>3.271537547457394</v>
      </c>
      <c r="Y28" s="195">
        <f>N28-X28</f>
        <v/>
      </c>
      <c r="Z28" s="108">
        <f>RRI(24,N28,X28)</f>
        <v/>
      </c>
      <c r="AA28" s="108">
        <f>RRI(10,R28,X28)</f>
        <v/>
      </c>
    </row>
    <row r="29" ht="12.75" customHeight="1" s="324">
      <c r="A29" s="195" t="inlineStr">
        <is>
          <t>CRI</t>
        </is>
      </c>
      <c r="B29" s="195" t="inlineStr">
        <is>
          <t>Costa Rica</t>
        </is>
      </c>
      <c r="C29" s="195" t="n">
        <v>632560</v>
      </c>
      <c r="D29" s="195" t="n">
        <v>639215</v>
      </c>
      <c r="E29" s="195" t="n">
        <v>638337</v>
      </c>
      <c r="F29" s="195" t="n">
        <v>639075</v>
      </c>
      <c r="G29" s="195" t="n">
        <v>638047</v>
      </c>
      <c r="H29" s="195" t="n">
        <v>635655</v>
      </c>
      <c r="I29" s="195" t="n">
        <v>635221</v>
      </c>
      <c r="J29" s="195" t="n">
        <v>635563</v>
      </c>
      <c r="K29" s="195" t="n">
        <v>630333</v>
      </c>
      <c r="L29" s="195" t="n">
        <v>618646</v>
      </c>
      <c r="M29" s="195" t="n">
        <v>607283</v>
      </c>
      <c r="N29" s="195" t="n">
        <v>37939.13240826286</v>
      </c>
      <c r="O29" s="195" t="n">
        <v>38338.70327414303</v>
      </c>
      <c r="P29" s="195" t="n">
        <v>38286.26100438241</v>
      </c>
      <c r="Q29" s="195" t="n">
        <v>38330.64913452191</v>
      </c>
      <c r="R29" s="195" t="n">
        <v>38268.97012105568</v>
      </c>
      <c r="S29" s="195" t="n">
        <v>38125.38244808553</v>
      </c>
      <c r="T29" s="195" t="n">
        <v>38099.35562963712</v>
      </c>
      <c r="U29" s="195" t="n">
        <v>38119.89915883583</v>
      </c>
      <c r="V29" s="195" t="n">
        <v>37806.28045873428</v>
      </c>
      <c r="W29" s="195" t="n">
        <v>37105.81365812062</v>
      </c>
      <c r="X29" s="195" t="n">
        <v>36425.14481840678</v>
      </c>
      <c r="Y29" s="195">
        <f>N29-X29</f>
        <v/>
      </c>
      <c r="Z29" s="108">
        <f>RRI(24,N29,X29)</f>
        <v/>
      </c>
      <c r="AA29" s="108">
        <f>RRI(10,R29,X29)</f>
        <v/>
      </c>
    </row>
    <row r="30" ht="12.75" customHeight="1" s="324">
      <c r="A30" s="195" t="inlineStr">
        <is>
          <t>CIV</t>
        </is>
      </c>
      <c r="B30" s="195" t="inlineStr">
        <is>
          <t>Côte d'Ivoire</t>
        </is>
      </c>
      <c r="C30" s="195" t="n">
        <v>95509</v>
      </c>
      <c r="D30" s="195" t="n">
        <v>95495</v>
      </c>
      <c r="E30" s="195" t="n">
        <v>95500</v>
      </c>
      <c r="F30" s="195" t="n">
        <v>95750</v>
      </c>
      <c r="G30" s="195" t="n">
        <v>94973</v>
      </c>
      <c r="H30" s="195" t="n">
        <v>90281</v>
      </c>
      <c r="I30" s="195" t="n">
        <v>87817</v>
      </c>
      <c r="J30" s="195" t="n">
        <v>87163</v>
      </c>
      <c r="K30" s="195" t="n">
        <v>87964</v>
      </c>
      <c r="L30" s="195" t="n">
        <v>88535</v>
      </c>
      <c r="M30" s="195" t="n">
        <v>88733</v>
      </c>
      <c r="N30" s="195" t="n">
        <v>5784.565314301697</v>
      </c>
      <c r="O30" s="195" t="n">
        <v>5783.686198654448</v>
      </c>
      <c r="P30" s="195" t="n">
        <v>5783.977286231688</v>
      </c>
      <c r="Q30" s="195" t="n">
        <v>5799.141210367668</v>
      </c>
      <c r="R30" s="195" t="n">
        <v>5752.093815190618</v>
      </c>
      <c r="S30" s="195" t="n">
        <v>5467.950254884515</v>
      </c>
      <c r="T30" s="195" t="n">
        <v>5318.724165581301</v>
      </c>
      <c r="U30" s="195" t="n">
        <v>5279.117122408401</v>
      </c>
      <c r="V30" s="195" t="n">
        <v>5327.631540196856</v>
      </c>
      <c r="W30" s="195" t="n">
        <v>5362.213479487587</v>
      </c>
      <c r="X30" s="195" t="n">
        <v>5374.211121079017</v>
      </c>
      <c r="Y30" s="195">
        <f>N30-X30</f>
        <v/>
      </c>
      <c r="Z30" s="108">
        <f>RRI(24,N30,X30)</f>
        <v/>
      </c>
      <c r="AA30" s="108">
        <f>RRI(10,R30,X30)</f>
        <v/>
      </c>
    </row>
    <row r="31" ht="12.75" customHeight="1" s="324">
      <c r="A31" s="195" t="inlineStr">
        <is>
          <t>CUB</t>
        </is>
      </c>
      <c r="B31" s="195" t="inlineStr">
        <is>
          <t>Cuba</t>
        </is>
      </c>
      <c r="C31" s="195" t="n">
        <v>6885441</v>
      </c>
      <c r="D31" s="195" t="n">
        <v>6504821</v>
      </c>
      <c r="E31" s="195" t="n">
        <v>6382315</v>
      </c>
      <c r="F31" s="195" t="n">
        <v>6408747</v>
      </c>
      <c r="G31" s="195" t="n">
        <v>6345620</v>
      </c>
      <c r="H31" s="195" t="n">
        <v>6176494</v>
      </c>
      <c r="I31" s="195" t="n">
        <v>6117689</v>
      </c>
      <c r="J31" s="195" t="n">
        <v>6158996</v>
      </c>
      <c r="K31" s="195" t="n">
        <v>6226619</v>
      </c>
      <c r="L31" s="195" t="n">
        <v>6237490</v>
      </c>
      <c r="M31" s="195" t="n">
        <v>6223303</v>
      </c>
      <c r="N31" s="195" t="n">
        <v>388882.3853537852</v>
      </c>
      <c r="O31" s="195" t="n">
        <v>367361.8480650297</v>
      </c>
      <c r="P31" s="195" t="n">
        <v>360434.0322956273</v>
      </c>
      <c r="Q31" s="195" t="n">
        <v>361917.0985466833</v>
      </c>
      <c r="R31" s="195" t="n">
        <v>358342.0523051603</v>
      </c>
      <c r="S31" s="195" t="n">
        <v>348774.3246864589</v>
      </c>
      <c r="T31" s="195" t="n">
        <v>345445.0762275883</v>
      </c>
      <c r="U31" s="195" t="n">
        <v>347770.2640603335</v>
      </c>
      <c r="V31" s="195" t="n">
        <v>351584.2976742319</v>
      </c>
      <c r="W31" s="195" t="n">
        <v>352198.8662184468</v>
      </c>
      <c r="X31" s="195" t="n">
        <v>351402.9565689081</v>
      </c>
      <c r="Y31" s="195">
        <f>N31-X31</f>
        <v/>
      </c>
      <c r="Z31" s="108">
        <f>RRI(24,N31,X31)</f>
        <v/>
      </c>
      <c r="AA31" s="108">
        <f>RRI(10,R31,X31)</f>
        <v/>
      </c>
    </row>
    <row r="32" ht="12.75" customHeight="1" s="324">
      <c r="A32" s="195" t="inlineStr">
        <is>
          <t>CUW</t>
        </is>
      </c>
      <c r="B32" s="195" t="inlineStr">
        <is>
          <t>Curaçao</t>
        </is>
      </c>
      <c r="C32" s="195" t="n">
        <v>749</v>
      </c>
      <c r="D32" s="195" t="n">
        <v>747</v>
      </c>
      <c r="E32" s="195" t="n">
        <v>747</v>
      </c>
      <c r="F32" s="195" t="n">
        <v>747</v>
      </c>
      <c r="G32" s="195" t="n">
        <v>746</v>
      </c>
      <c r="H32" s="195" t="n">
        <v>746</v>
      </c>
      <c r="I32" s="195" t="n">
        <v>745</v>
      </c>
      <c r="J32" s="195" t="n">
        <v>747</v>
      </c>
      <c r="K32" s="195" t="n">
        <v>748</v>
      </c>
      <c r="L32" s="195" t="n">
        <v>749</v>
      </c>
      <c r="M32" s="195" t="n">
        <v>749</v>
      </c>
      <c r="N32" s="195" t="n">
        <v>44.53385163526644</v>
      </c>
      <c r="O32" s="195" t="n">
        <v>44.41490159041822</v>
      </c>
      <c r="P32" s="195" t="n">
        <v>44.41490159041822</v>
      </c>
      <c r="Q32" s="195" t="n">
        <v>44.41490293734359</v>
      </c>
      <c r="R32" s="195" t="n">
        <v>44.3554291415935</v>
      </c>
      <c r="S32" s="195" t="n">
        <v>44.3554291415935</v>
      </c>
      <c r="T32" s="195" t="n">
        <v>44.29595294058891</v>
      </c>
      <c r="U32" s="195" t="n">
        <v>44.41490298543538</v>
      </c>
      <c r="V32" s="195" t="n">
        <v>44.47437663688822</v>
      </c>
      <c r="W32" s="195" t="n">
        <v>44.53385163526644</v>
      </c>
      <c r="X32" s="195" t="n">
        <v>44.53385163526644</v>
      </c>
      <c r="Y32" s="195">
        <f>N32-X32</f>
        <v/>
      </c>
      <c r="Z32" s="108">
        <f>RRI(24,N32,X32)</f>
        <v/>
      </c>
      <c r="AA32" s="108">
        <f>RRI(10,R32,X32)</f>
        <v/>
      </c>
    </row>
    <row r="33" ht="12.75" customHeight="1" s="324">
      <c r="A33" s="195" t="inlineStr">
        <is>
          <t>COD</t>
        </is>
      </c>
      <c r="B33" s="195" t="inlineStr">
        <is>
          <t>Democratic Republic of the Congo</t>
        </is>
      </c>
      <c r="C33" s="195" t="n">
        <v>393620</v>
      </c>
      <c r="D33" s="195" t="n">
        <v>392413</v>
      </c>
      <c r="E33" s="195" t="n">
        <v>390378</v>
      </c>
      <c r="F33" s="195" t="n">
        <v>390660</v>
      </c>
      <c r="G33" s="195" t="n">
        <v>388885</v>
      </c>
      <c r="H33" s="195" t="n">
        <v>388793</v>
      </c>
      <c r="I33" s="195" t="n">
        <v>388209</v>
      </c>
      <c r="J33" s="195" t="n">
        <v>388880</v>
      </c>
      <c r="K33" s="195" t="n">
        <v>389460</v>
      </c>
      <c r="L33" s="195" t="n">
        <v>390843</v>
      </c>
      <c r="M33" s="195" t="n">
        <v>389626</v>
      </c>
      <c r="N33" s="195" t="n">
        <v>23799.71743429783</v>
      </c>
      <c r="O33" s="195" t="n">
        <v>23726.73533995766</v>
      </c>
      <c r="P33" s="195" t="n">
        <v>23603.68864275585</v>
      </c>
      <c r="Q33" s="195" t="n">
        <v>23620.73924927393</v>
      </c>
      <c r="R33" s="195" t="n">
        <v>23513.41470604196</v>
      </c>
      <c r="S33" s="195" t="n">
        <v>23507.85388943535</v>
      </c>
      <c r="T33" s="195" t="n">
        <v>23472.54302188587</v>
      </c>
      <c r="U33" s="195" t="n">
        <v>23513.11285678243</v>
      </c>
      <c r="V33" s="195" t="n">
        <v>23548.18277138298</v>
      </c>
      <c r="W33" s="195" t="n">
        <v>23631.80654636666</v>
      </c>
      <c r="X33" s="195" t="n">
        <v>23558.22480785018</v>
      </c>
      <c r="Y33" s="195">
        <f>N33-X33</f>
        <v/>
      </c>
      <c r="Z33" s="108">
        <f>RRI(24,N33,X33)</f>
        <v/>
      </c>
      <c r="AA33" s="108">
        <f>RRI(10,R33,X33)</f>
        <v/>
      </c>
    </row>
    <row r="34" ht="12.75" customHeight="1" s="324">
      <c r="A34" s="195" t="inlineStr">
        <is>
          <t>DJI</t>
        </is>
      </c>
      <c r="B34" s="195" t="inlineStr">
        <is>
          <t>Djibouti</t>
        </is>
      </c>
      <c r="C34" s="195" t="n">
        <v>14943</v>
      </c>
      <c r="D34" s="195" t="n">
        <v>11647</v>
      </c>
      <c r="E34" s="195" t="n">
        <v>10579</v>
      </c>
      <c r="F34" s="195" t="n">
        <v>10420</v>
      </c>
      <c r="G34" s="195" t="n">
        <v>10603</v>
      </c>
      <c r="H34" s="195" t="n">
        <v>11360</v>
      </c>
      <c r="I34" s="195" t="n">
        <v>11775</v>
      </c>
      <c r="J34" s="195" t="n">
        <v>11657</v>
      </c>
      <c r="K34" s="195" t="n">
        <v>11785</v>
      </c>
      <c r="L34" s="195" t="n">
        <v>11887</v>
      </c>
      <c r="M34" s="195" t="n">
        <v>12027</v>
      </c>
      <c r="N34" s="195" t="n">
        <v>888.8133670721635</v>
      </c>
      <c r="O34" s="195" t="n">
        <v>692.6244619034948</v>
      </c>
      <c r="P34" s="195" t="n">
        <v>629.1071896475715</v>
      </c>
      <c r="Q34" s="195" t="n">
        <v>619.6701150627586</v>
      </c>
      <c r="R34" s="195" t="n">
        <v>630.5830314412578</v>
      </c>
      <c r="S34" s="195" t="n">
        <v>675.6788319491536</v>
      </c>
      <c r="T34" s="195" t="n">
        <v>700.4151644365785</v>
      </c>
      <c r="U34" s="195" t="n">
        <v>693.4104670312456</v>
      </c>
      <c r="V34" s="195" t="n">
        <v>701.0328884908099</v>
      </c>
      <c r="W34" s="195" t="n">
        <v>707.0976812790059</v>
      </c>
      <c r="X34" s="195" t="n">
        <v>715.4249983700099</v>
      </c>
      <c r="Y34" s="195">
        <f>N34-X34</f>
        <v/>
      </c>
      <c r="Z34" s="108">
        <f>RRI(24,N34,X34)</f>
        <v/>
      </c>
      <c r="AA34" s="108">
        <f>RRI(10,R34,X34)</f>
        <v/>
      </c>
    </row>
    <row r="35" ht="12.75" customHeight="1" s="324">
      <c r="A35" s="195" t="inlineStr">
        <is>
          <t>DMA</t>
        </is>
      </c>
      <c r="B35" s="195" t="inlineStr">
        <is>
          <t>Dominica</t>
        </is>
      </c>
      <c r="C35" s="195" t="n">
        <v>22</v>
      </c>
      <c r="D35" s="195" t="n">
        <v>21</v>
      </c>
      <c r="E35" s="195" t="n">
        <v>20</v>
      </c>
      <c r="F35" s="195" t="n">
        <v>21</v>
      </c>
      <c r="G35" s="195" t="n">
        <v>20</v>
      </c>
      <c r="H35" s="195" t="n">
        <v>21</v>
      </c>
      <c r="I35" s="195" t="n">
        <v>24</v>
      </c>
      <c r="J35" s="195" t="n">
        <v>23</v>
      </c>
      <c r="K35" s="195" t="n">
        <v>23</v>
      </c>
      <c r="L35" s="195" t="n">
        <v>24</v>
      </c>
      <c r="M35" s="195" t="n">
        <v>25</v>
      </c>
      <c r="N35" s="195" t="n">
        <v>1.289332917494572</v>
      </c>
      <c r="O35" s="195" t="n">
        <v>1.230727078186007</v>
      </c>
      <c r="P35" s="195" t="n">
        <v>1.172121238877441</v>
      </c>
      <c r="Q35" s="195" t="n">
        <v>1.230727078186007</v>
      </c>
      <c r="R35" s="195" t="n">
        <v>1.172121238877441</v>
      </c>
      <c r="S35" s="195" t="n">
        <v>1.230727078186007</v>
      </c>
      <c r="T35" s="195" t="n">
        <v>1.406544534265716</v>
      </c>
      <c r="U35" s="195" t="n">
        <v>1.347938694957151</v>
      </c>
      <c r="V35" s="195" t="n">
        <v>1.347938756803138</v>
      </c>
      <c r="W35" s="195" t="n">
        <v>1.406544596111703</v>
      </c>
      <c r="X35" s="195" t="n">
        <v>1.465150435420269</v>
      </c>
      <c r="Y35" s="195">
        <f>N35-X35</f>
        <v/>
      </c>
      <c r="Z35" s="108">
        <f>RRI(24,N35,X35)</f>
        <v/>
      </c>
      <c r="AA35" s="108">
        <f>RRI(10,R35,X35)</f>
        <v/>
      </c>
    </row>
    <row r="36" ht="12.75" customHeight="1" s="324">
      <c r="A36" s="195" t="inlineStr">
        <is>
          <t>DOM</t>
        </is>
      </c>
      <c r="B36" s="195" t="inlineStr">
        <is>
          <t>Dominican Republic</t>
        </is>
      </c>
      <c r="C36" s="195" t="n">
        <v>341538</v>
      </c>
      <c r="D36" s="195" t="n">
        <v>340442</v>
      </c>
      <c r="E36" s="195" t="n">
        <v>337396</v>
      </c>
      <c r="F36" s="195" t="n">
        <v>337033</v>
      </c>
      <c r="G36" s="195" t="n">
        <v>332441</v>
      </c>
      <c r="H36" s="195" t="n">
        <v>328925</v>
      </c>
      <c r="I36" s="195" t="n">
        <v>326423</v>
      </c>
      <c r="J36" s="195" t="n">
        <v>327149</v>
      </c>
      <c r="K36" s="195" t="n">
        <v>329210</v>
      </c>
      <c r="L36" s="195" t="n">
        <v>331084</v>
      </c>
      <c r="M36" s="195" t="n">
        <v>331750</v>
      </c>
      <c r="N36" s="195" t="n">
        <v>19641.50206460352</v>
      </c>
      <c r="O36" s="195" t="n">
        <v>19578.01087611017</v>
      </c>
      <c r="P36" s="195" t="n">
        <v>19402.60652004483</v>
      </c>
      <c r="Q36" s="195" t="n">
        <v>19381.97780401825</v>
      </c>
      <c r="R36" s="195" t="n">
        <v>19118.36823712051</v>
      </c>
      <c r="S36" s="195" t="n">
        <v>18916.5404768448</v>
      </c>
      <c r="T36" s="195" t="n">
        <v>18772.77705635101</v>
      </c>
      <c r="U36" s="195" t="n">
        <v>18814.68696486202</v>
      </c>
      <c r="V36" s="195" t="n">
        <v>18932.99028432805</v>
      </c>
      <c r="W36" s="195" t="n">
        <v>19040.58083349824</v>
      </c>
      <c r="X36" s="195" t="n">
        <v>19078.75266448109</v>
      </c>
      <c r="Y36" s="195">
        <f>N36-X36</f>
        <v/>
      </c>
      <c r="Z36" s="108">
        <f>RRI(24,N36,X36)</f>
        <v/>
      </c>
      <c r="AA36" s="108">
        <f>RRI(10,R36,X36)</f>
        <v/>
      </c>
    </row>
    <row r="37" ht="12.75" customHeight="1" s="324">
      <c r="A37" s="195" t="inlineStr">
        <is>
          <t>ECU</t>
        </is>
      </c>
      <c r="B37" s="195" t="inlineStr">
        <is>
          <t>Ecuador</t>
        </is>
      </c>
      <c r="C37" s="195" t="n">
        <v>2624696</v>
      </c>
      <c r="D37" s="195" t="n">
        <v>2521448</v>
      </c>
      <c r="E37" s="195" t="n">
        <v>2472087</v>
      </c>
      <c r="F37" s="195" t="n">
        <v>2463847</v>
      </c>
      <c r="G37" s="195" t="n">
        <v>2460542</v>
      </c>
      <c r="H37" s="195" t="n">
        <v>2480205</v>
      </c>
      <c r="I37" s="195" t="n">
        <v>2483828</v>
      </c>
      <c r="J37" s="195" t="n">
        <v>2484969</v>
      </c>
      <c r="K37" s="195" t="n">
        <v>2490579</v>
      </c>
      <c r="L37" s="195" t="n">
        <v>2509314</v>
      </c>
      <c r="M37" s="195" t="n">
        <v>2506686</v>
      </c>
      <c r="N37" s="195" t="n">
        <v>159400.5738083066</v>
      </c>
      <c r="O37" s="195" t="n">
        <v>153132.120683484</v>
      </c>
      <c r="P37" s="195" t="n">
        <v>150135.0565214558</v>
      </c>
      <c r="Q37" s="195" t="n">
        <v>149634.7847461034</v>
      </c>
      <c r="R37" s="195" t="n">
        <v>149434.2729887804</v>
      </c>
      <c r="S37" s="195" t="n">
        <v>150628.4302995614</v>
      </c>
      <c r="T37" s="195" t="n">
        <v>150848.1011168089</v>
      </c>
      <c r="U37" s="195" t="n">
        <v>150917.3146391303</v>
      </c>
      <c r="V37" s="195" t="n">
        <v>151257.8803133749</v>
      </c>
      <c r="W37" s="195" t="n">
        <v>152395.7852120908</v>
      </c>
      <c r="X37" s="195" t="n">
        <v>152236.2117087598</v>
      </c>
      <c r="Y37" s="195">
        <f>N37-X37</f>
        <v/>
      </c>
      <c r="Z37" s="108">
        <f>RRI(24,N37,X37)</f>
        <v/>
      </c>
      <c r="AA37" s="108">
        <f>RRI(10,R37,X37)</f>
        <v/>
      </c>
    </row>
    <row r="38" ht="12.75" customHeight="1" s="324">
      <c r="A38" s="195" t="inlineStr">
        <is>
          <t>EGY</t>
        </is>
      </c>
      <c r="B38" s="195" t="inlineStr">
        <is>
          <t>Egypt</t>
        </is>
      </c>
      <c r="C38" s="195" t="n">
        <v>5350</v>
      </c>
      <c r="D38" s="195" t="n">
        <v>3547</v>
      </c>
      <c r="E38" s="195" t="n">
        <v>3204</v>
      </c>
      <c r="F38" s="195" t="n">
        <v>3245</v>
      </c>
      <c r="G38" s="195" t="n">
        <v>3246</v>
      </c>
      <c r="H38" s="195" t="n">
        <v>3189</v>
      </c>
      <c r="I38" s="195" t="n">
        <v>3267</v>
      </c>
      <c r="J38" s="195" t="n">
        <v>3304</v>
      </c>
      <c r="K38" s="195" t="n">
        <v>3375</v>
      </c>
      <c r="L38" s="195" t="n">
        <v>3424</v>
      </c>
      <c r="M38" s="195" t="n">
        <v>3772</v>
      </c>
      <c r="N38" s="195" t="n">
        <v>293.9134990137633</v>
      </c>
      <c r="O38" s="195" t="n">
        <v>194.2393807782408</v>
      </c>
      <c r="P38" s="195" t="n">
        <v>175.3045353738572</v>
      </c>
      <c r="Q38" s="195" t="n">
        <v>177.5518480997622</v>
      </c>
      <c r="R38" s="195" t="n">
        <v>177.6136950594095</v>
      </c>
      <c r="S38" s="195" t="n">
        <v>174.4513421170469</v>
      </c>
      <c r="T38" s="195" t="n">
        <v>178.7896383875865</v>
      </c>
      <c r="U38" s="195" t="n">
        <v>180.8484212468341</v>
      </c>
      <c r="V38" s="195" t="n">
        <v>184.7781590782332</v>
      </c>
      <c r="W38" s="195" t="n">
        <v>187.4902317981195</v>
      </c>
      <c r="X38" s="195" t="n">
        <v>206.8091260945678</v>
      </c>
      <c r="Y38" s="195">
        <f>N38-X38</f>
        <v/>
      </c>
      <c r="Z38" s="108">
        <f>RRI(24,N38,X38)</f>
        <v/>
      </c>
      <c r="AA38" s="108">
        <f>RRI(10,R38,X38)</f>
        <v/>
      </c>
    </row>
    <row r="39" ht="12.75" customHeight="1" s="324">
      <c r="A39" s="195" t="inlineStr">
        <is>
          <t>SLV</t>
        </is>
      </c>
      <c r="B39" s="195" t="inlineStr">
        <is>
          <t>El Salvador</t>
        </is>
      </c>
      <c r="C39" s="195" t="n">
        <v>635857</v>
      </c>
      <c r="D39" s="195" t="n">
        <v>640279</v>
      </c>
      <c r="E39" s="195" t="n">
        <v>642808</v>
      </c>
      <c r="F39" s="195" t="n">
        <v>642861</v>
      </c>
      <c r="G39" s="195" t="n">
        <v>639720</v>
      </c>
      <c r="H39" s="195" t="n">
        <v>633442</v>
      </c>
      <c r="I39" s="195" t="n">
        <v>632047</v>
      </c>
      <c r="J39" s="195" t="n">
        <v>636362</v>
      </c>
      <c r="K39" s="195" t="n">
        <v>636174</v>
      </c>
      <c r="L39" s="195" t="n">
        <v>631172</v>
      </c>
      <c r="M39" s="195" t="n">
        <v>626535</v>
      </c>
      <c r="N39" s="195" t="n">
        <v>37637.91274597813</v>
      </c>
      <c r="O39" s="195" t="n">
        <v>37899.71423034713</v>
      </c>
      <c r="P39" s="195" t="n">
        <v>38049.42289646739</v>
      </c>
      <c r="Q39" s="195" t="n">
        <v>38052.53929862418</v>
      </c>
      <c r="R39" s="195" t="n">
        <v>37866.6030097965</v>
      </c>
      <c r="S39" s="195" t="n">
        <v>37494.96747517888</v>
      </c>
      <c r="T39" s="195" t="n">
        <v>37412.38483317394</v>
      </c>
      <c r="U39" s="195" t="n">
        <v>37667.83608901311</v>
      </c>
      <c r="V39" s="195" t="n">
        <v>37656.70443587643</v>
      </c>
      <c r="W39" s="195" t="n">
        <v>37360.60186531114</v>
      </c>
      <c r="X39" s="195" t="n">
        <v>37086.20839770335</v>
      </c>
      <c r="Y39" s="195">
        <f>N39-X39</f>
        <v/>
      </c>
      <c r="Z39" s="108">
        <f>RRI(24,N39,X39)</f>
        <v/>
      </c>
      <c r="AA39" s="108">
        <f>RRI(10,R39,X39)</f>
        <v/>
      </c>
    </row>
    <row r="40" ht="12.75" customHeight="1" s="324">
      <c r="A40" s="195" t="inlineStr">
        <is>
          <t>GNQ</t>
        </is>
      </c>
      <c r="B40" s="195" t="inlineStr">
        <is>
          <t>Equatorial Guinea</t>
        </is>
      </c>
      <c r="C40" s="195" t="n">
        <v>421810</v>
      </c>
      <c r="D40" s="195" t="n">
        <v>421906</v>
      </c>
      <c r="E40" s="195" t="n">
        <v>420845</v>
      </c>
      <c r="F40" s="195" t="n">
        <v>422677</v>
      </c>
      <c r="G40" s="195" t="n">
        <v>422637</v>
      </c>
      <c r="H40" s="195" t="n">
        <v>421976</v>
      </c>
      <c r="I40" s="195" t="n">
        <v>418843</v>
      </c>
      <c r="J40" s="195" t="n">
        <v>418451</v>
      </c>
      <c r="K40" s="195" t="n">
        <v>418367</v>
      </c>
      <c r="L40" s="195" t="n">
        <v>419808</v>
      </c>
      <c r="M40" s="195" t="n">
        <v>420192</v>
      </c>
      <c r="N40" s="195" t="n">
        <v>25633.73064893388</v>
      </c>
      <c r="O40" s="195" t="n">
        <v>25639.56818186528</v>
      </c>
      <c r="P40" s="195" t="n">
        <v>25575.09335449724</v>
      </c>
      <c r="Q40" s="195" t="n">
        <v>25686.42837997243</v>
      </c>
      <c r="R40" s="195" t="n">
        <v>25683.99846756525</v>
      </c>
      <c r="S40" s="195" t="n">
        <v>25643.82943128126</v>
      </c>
      <c r="T40" s="195" t="n">
        <v>25453.43392645598</v>
      </c>
      <c r="U40" s="195" t="n">
        <v>25429.61080934831</v>
      </c>
      <c r="V40" s="195" t="n">
        <v>25424.50454887937</v>
      </c>
      <c r="W40" s="195" t="n">
        <v>25512.07714801663</v>
      </c>
      <c r="X40" s="195" t="n">
        <v>25535.41758154218</v>
      </c>
      <c r="Y40" s="195">
        <f>N40-X40</f>
        <v/>
      </c>
      <c r="Z40" s="108">
        <f>RRI(24,N40,X40)</f>
        <v/>
      </c>
      <c r="AA40" s="108">
        <f>RRI(10,R40,X40)</f>
        <v/>
      </c>
    </row>
    <row r="41" ht="12.75" customHeight="1" s="324">
      <c r="A41" s="195" t="inlineStr">
        <is>
          <t>ERI</t>
        </is>
      </c>
      <c r="B41" s="195" t="inlineStr">
        <is>
          <t>Eritrea</t>
        </is>
      </c>
      <c r="C41" s="195" t="n">
        <v>158646</v>
      </c>
      <c r="D41" s="195" t="n">
        <v>133048</v>
      </c>
      <c r="E41" s="195" t="n">
        <v>122745</v>
      </c>
      <c r="F41" s="195" t="n">
        <v>125920</v>
      </c>
      <c r="G41" s="195" t="n">
        <v>126033</v>
      </c>
      <c r="H41" s="195" t="n">
        <v>127234</v>
      </c>
      <c r="I41" s="195" t="n">
        <v>126472</v>
      </c>
      <c r="J41" s="195" t="n">
        <v>128845</v>
      </c>
      <c r="K41" s="195" t="n">
        <v>129411</v>
      </c>
      <c r="L41" s="195" t="n">
        <v>127282</v>
      </c>
      <c r="M41" s="195" t="n">
        <v>125648</v>
      </c>
      <c r="N41" s="195" t="n">
        <v>9336.638148017819</v>
      </c>
      <c r="O41" s="195" t="n">
        <v>7831.079326398849</v>
      </c>
      <c r="P41" s="195" t="n">
        <v>7224.39636672211</v>
      </c>
      <c r="Q41" s="195" t="n">
        <v>7410.92694511881</v>
      </c>
      <c r="R41" s="195" t="n">
        <v>7417.258500066057</v>
      </c>
      <c r="S41" s="195" t="n">
        <v>7488.458284595627</v>
      </c>
      <c r="T41" s="195" t="n">
        <v>7443.523817440559</v>
      </c>
      <c r="U41" s="195" t="n">
        <v>7582.994616584442</v>
      </c>
      <c r="V41" s="195" t="n">
        <v>7616.097637524227</v>
      </c>
      <c r="W41" s="195" t="n">
        <v>7491.460287108246</v>
      </c>
      <c r="X41" s="195" t="n">
        <v>7395.49754034065</v>
      </c>
      <c r="Y41" s="195">
        <f>N41-X41</f>
        <v/>
      </c>
      <c r="Z41" s="108">
        <f>RRI(24,N41,X41)</f>
        <v/>
      </c>
      <c r="AA41" s="108">
        <f>RRI(10,R41,X41)</f>
        <v/>
      </c>
    </row>
    <row r="42" ht="12.75" customHeight="1" s="324">
      <c r="A42" s="195" t="inlineStr">
        <is>
          <t>FJI</t>
        </is>
      </c>
      <c r="B42" s="195" t="inlineStr">
        <is>
          <t>Fiji</t>
        </is>
      </c>
      <c r="C42" s="195" t="n">
        <v>835734</v>
      </c>
      <c r="D42" s="195" t="n">
        <v>836256</v>
      </c>
      <c r="E42" s="195" t="n">
        <v>839591</v>
      </c>
      <c r="F42" s="195" t="n">
        <v>842057</v>
      </c>
      <c r="G42" s="195" t="n">
        <v>841827</v>
      </c>
      <c r="H42" s="195" t="n">
        <v>846350</v>
      </c>
      <c r="I42" s="195" t="n">
        <v>841332</v>
      </c>
      <c r="J42" s="195" t="n">
        <v>842107</v>
      </c>
      <c r="K42" s="195" t="n">
        <v>840292</v>
      </c>
      <c r="L42" s="195" t="n">
        <v>843873</v>
      </c>
      <c r="M42" s="195" t="n">
        <v>841431</v>
      </c>
      <c r="N42" s="195" t="n">
        <v>48572.40268402349</v>
      </c>
      <c r="O42" s="195" t="n">
        <v>48602.6630685683</v>
      </c>
      <c r="P42" s="195" t="n">
        <v>48796.89942035014</v>
      </c>
      <c r="Q42" s="195" t="n">
        <v>48941.06455359463</v>
      </c>
      <c r="R42" s="195" t="n">
        <v>48927.77971040724</v>
      </c>
      <c r="S42" s="195" t="n">
        <v>49191.18490859156</v>
      </c>
      <c r="T42" s="195" t="n">
        <v>48898.35641282285</v>
      </c>
      <c r="U42" s="195" t="n">
        <v>48941.9710567591</v>
      </c>
      <c r="V42" s="195" t="n">
        <v>48836.0564559066</v>
      </c>
      <c r="W42" s="195" t="n">
        <v>49045.55310723132</v>
      </c>
      <c r="X42" s="195" t="n">
        <v>48904.22267187182</v>
      </c>
      <c r="Y42" s="195">
        <f>N42-X42</f>
        <v/>
      </c>
      <c r="Z42" s="108">
        <f>RRI(24,N42,X42)</f>
        <v/>
      </c>
      <c r="AA42" s="108">
        <f>RRI(10,R42,X42)</f>
        <v/>
      </c>
    </row>
    <row r="43" ht="12.75" customHeight="1" s="324">
      <c r="A43" s="195" t="inlineStr">
        <is>
          <t>GUF</t>
        </is>
      </c>
      <c r="B43" s="195" t="inlineStr">
        <is>
          <t>French Guiana</t>
        </is>
      </c>
      <c r="C43" s="195" t="n">
        <v>981838</v>
      </c>
      <c r="D43" s="195" t="n">
        <v>961927</v>
      </c>
      <c r="E43" s="195" t="n">
        <v>971229</v>
      </c>
      <c r="F43" s="195" t="n">
        <v>985298</v>
      </c>
      <c r="G43" s="195" t="n">
        <v>991201</v>
      </c>
      <c r="H43" s="195" t="n">
        <v>1025837</v>
      </c>
      <c r="I43" s="195" t="n">
        <v>1042529</v>
      </c>
      <c r="J43" s="195" t="n">
        <v>1052592</v>
      </c>
      <c r="K43" s="195" t="n">
        <v>1050423</v>
      </c>
      <c r="L43" s="195" t="n">
        <v>1043173</v>
      </c>
      <c r="M43" s="195" t="n">
        <v>1051041</v>
      </c>
      <c r="N43" s="195" t="n">
        <v>59444.04901025623</v>
      </c>
      <c r="O43" s="195" t="n">
        <v>58240.15487077373</v>
      </c>
      <c r="P43" s="195" t="n">
        <v>58803.32859247762</v>
      </c>
      <c r="Q43" s="195" t="n">
        <v>59654.73893338822</v>
      </c>
      <c r="R43" s="195" t="n">
        <v>60011.67046457526</v>
      </c>
      <c r="S43" s="195" t="n">
        <v>62107.98663935369</v>
      </c>
      <c r="T43" s="195" t="n">
        <v>63118.56988548026</v>
      </c>
      <c r="U43" s="195" t="n">
        <v>63728.28364068563</v>
      </c>
      <c r="V43" s="195" t="n">
        <v>63597.10405394273</v>
      </c>
      <c r="W43" s="195" t="n">
        <v>63157.81726105947</v>
      </c>
      <c r="X43" s="195" t="n">
        <v>63634.06881578863</v>
      </c>
      <c r="Y43" s="195">
        <f>N43-X43</f>
        <v/>
      </c>
      <c r="Z43" s="108">
        <f>RRI(24,N43,X43)</f>
        <v/>
      </c>
      <c r="AA43" s="108">
        <f>RRI(10,R43,X43)</f>
        <v/>
      </c>
    </row>
    <row r="44" ht="12.75" customHeight="1" s="324">
      <c r="A44" s="195" t="inlineStr">
        <is>
          <t>PYF</t>
        </is>
      </c>
      <c r="B44" s="195" t="inlineStr">
        <is>
          <t>French Polynesia</t>
        </is>
      </c>
      <c r="C44" s="195" t="n">
        <v>2100</v>
      </c>
      <c r="D44" s="195" t="n">
        <v>2086</v>
      </c>
      <c r="E44" s="195" t="n">
        <v>2084</v>
      </c>
      <c r="F44" s="195" t="n">
        <v>2079</v>
      </c>
      <c r="G44" s="195" t="n">
        <v>2061</v>
      </c>
      <c r="H44" s="195" t="n">
        <v>2085</v>
      </c>
      <c r="I44" s="195" t="n">
        <v>2094</v>
      </c>
      <c r="J44" s="195" t="n">
        <v>2101</v>
      </c>
      <c r="K44" s="195" t="n">
        <v>2120</v>
      </c>
      <c r="L44" s="195" t="n">
        <v>2200</v>
      </c>
      <c r="M44" s="195" t="n">
        <v>2214</v>
      </c>
      <c r="N44" s="195" t="n">
        <v>122.2171475732874</v>
      </c>
      <c r="O44" s="195" t="n">
        <v>121.4050700510769</v>
      </c>
      <c r="P44" s="195" t="n">
        <v>121.2887643464661</v>
      </c>
      <c r="Q44" s="195" t="n">
        <v>120.9991075312729</v>
      </c>
      <c r="R44" s="195" t="n">
        <v>119.9552714264557</v>
      </c>
      <c r="S44" s="195" t="n">
        <v>121.3473127940578</v>
      </c>
      <c r="T44" s="195" t="n">
        <v>121.8695243784273</v>
      </c>
      <c r="U44" s="195" t="n">
        <v>122.2765576347844</v>
      </c>
      <c r="V44" s="195" t="n">
        <v>123.3783561593551</v>
      </c>
      <c r="W44" s="195" t="n">
        <v>128.0177292348624</v>
      </c>
      <c r="X44" s="195" t="n">
        <v>128.829633674891</v>
      </c>
      <c r="Y44" s="195">
        <f>N44-X44</f>
        <v/>
      </c>
      <c r="Z44" s="108">
        <f>RRI(24,N44,X44)</f>
        <v/>
      </c>
      <c r="AA44" s="108">
        <f>RRI(10,R44,X44)</f>
        <v/>
      </c>
    </row>
    <row r="45" ht="12.75" customHeight="1" s="324">
      <c r="A45" s="195" t="inlineStr">
        <is>
          <t>ATF</t>
        </is>
      </c>
      <c r="B45" s="195" t="inlineStr">
        <is>
          <t>French Southern Territories</t>
        </is>
      </c>
      <c r="C45" s="195" t="n">
        <v>11937</v>
      </c>
      <c r="D45" s="195" t="n">
        <v>11937</v>
      </c>
      <c r="E45" s="195" t="n">
        <v>11937</v>
      </c>
      <c r="F45" s="195" t="n">
        <v>11937</v>
      </c>
      <c r="G45" s="195" t="n">
        <v>11937</v>
      </c>
      <c r="H45" s="195" t="n">
        <v>11937</v>
      </c>
      <c r="I45" s="195" t="n">
        <v>11937</v>
      </c>
      <c r="J45" s="195" t="n">
        <v>11937</v>
      </c>
      <c r="K45" s="195" t="n">
        <v>11937</v>
      </c>
      <c r="L45" s="195" t="n">
        <v>11937</v>
      </c>
      <c r="M45" s="195" t="n">
        <v>11937</v>
      </c>
      <c r="N45" s="195" t="n">
        <v>672.3017576233925</v>
      </c>
      <c r="O45" s="195" t="n">
        <v>672.3017576233925</v>
      </c>
      <c r="P45" s="195" t="n">
        <v>672.3017576233925</v>
      </c>
      <c r="Q45" s="195" t="n">
        <v>672.3017576233925</v>
      </c>
      <c r="R45" s="195" t="n">
        <v>672.3017576233925</v>
      </c>
      <c r="S45" s="195" t="n">
        <v>672.3017576233925</v>
      </c>
      <c r="T45" s="195" t="n">
        <v>672.3017576233925</v>
      </c>
      <c r="U45" s="195" t="n">
        <v>672.3017576233925</v>
      </c>
      <c r="V45" s="195" t="n">
        <v>672.3017576233925</v>
      </c>
      <c r="W45" s="195" t="n">
        <v>672.3017576233925</v>
      </c>
      <c r="X45" s="195" t="n">
        <v>672.3017576233925</v>
      </c>
      <c r="Y45" s="195">
        <f>N45-X45</f>
        <v/>
      </c>
      <c r="Z45" s="108">
        <f>RRI(24,N45,X45)</f>
        <v/>
      </c>
      <c r="AA45" s="108">
        <f>RRI(10,R45,X45)</f>
        <v/>
      </c>
    </row>
    <row r="46" ht="12.75" customHeight="1" s="324">
      <c r="A46" s="195" t="inlineStr">
        <is>
          <t>GAB</t>
        </is>
      </c>
      <c r="B46" s="195" t="inlineStr">
        <is>
          <t>Gabon</t>
        </is>
      </c>
      <c r="C46" s="195" t="n">
        <v>2894746</v>
      </c>
      <c r="D46" s="195" t="n">
        <v>2884672</v>
      </c>
      <c r="E46" s="195" t="n">
        <v>2877030</v>
      </c>
      <c r="F46" s="195" t="n">
        <v>2883047</v>
      </c>
      <c r="G46" s="195" t="n">
        <v>2880420</v>
      </c>
      <c r="H46" s="195" t="n">
        <v>2875217</v>
      </c>
      <c r="I46" s="195" t="n">
        <v>2863504</v>
      </c>
      <c r="J46" s="195" t="n">
        <v>2867562</v>
      </c>
      <c r="K46" s="195" t="n">
        <v>2870292</v>
      </c>
      <c r="L46" s="195" t="n">
        <v>2872672</v>
      </c>
      <c r="M46" s="195" t="n">
        <v>2864260</v>
      </c>
      <c r="N46" s="195" t="n">
        <v>175945.5758753236</v>
      </c>
      <c r="O46" s="195" t="n">
        <v>175333.2837159095</v>
      </c>
      <c r="P46" s="195" t="n">
        <v>174868.8133530215</v>
      </c>
      <c r="Q46" s="195" t="n">
        <v>175234.5526721634</v>
      </c>
      <c r="R46" s="195" t="n">
        <v>175074.892745058</v>
      </c>
      <c r="S46" s="195" t="n">
        <v>174758.6316288604</v>
      </c>
      <c r="T46" s="195" t="n">
        <v>174046.7118339997</v>
      </c>
      <c r="U46" s="195" t="n">
        <v>174293.3325726618</v>
      </c>
      <c r="V46" s="195" t="n">
        <v>174459.2801757524</v>
      </c>
      <c r="W46" s="195" t="n">
        <v>174603.9342091971</v>
      </c>
      <c r="X46" s="195" t="n">
        <v>174092.659175179</v>
      </c>
      <c r="Y46" s="195">
        <f>N46-X46</f>
        <v/>
      </c>
      <c r="Z46" s="108">
        <f>RRI(24,N46,X46)</f>
        <v/>
      </c>
      <c r="AA46" s="108">
        <f>RRI(10,R46,X46)</f>
        <v/>
      </c>
    </row>
    <row r="47" ht="12.75" customHeight="1" s="324">
      <c r="A47" s="195" t="inlineStr">
        <is>
          <t>GMB</t>
        </is>
      </c>
      <c r="B47" s="195" t="inlineStr">
        <is>
          <t>Gambia</t>
        </is>
      </c>
      <c r="C47" s="195" t="n">
        <v>1027042</v>
      </c>
      <c r="D47" s="195" t="n">
        <v>1040325</v>
      </c>
      <c r="E47" s="195" t="n">
        <v>1036807</v>
      </c>
      <c r="F47" s="195" t="n">
        <v>1039982</v>
      </c>
      <c r="G47" s="195" t="n">
        <v>1037027</v>
      </c>
      <c r="H47" s="195" t="n">
        <v>1026418</v>
      </c>
      <c r="I47" s="195" t="n">
        <v>1017094</v>
      </c>
      <c r="J47" s="195" t="n">
        <v>1025109</v>
      </c>
      <c r="K47" s="195" t="n">
        <v>1034025</v>
      </c>
      <c r="L47" s="195" t="n">
        <v>1036772</v>
      </c>
      <c r="M47" s="195" t="n">
        <v>1027982</v>
      </c>
      <c r="N47" s="195" t="n">
        <v>60772.07795810026</v>
      </c>
      <c r="O47" s="195" t="n">
        <v>61557.91484072893</v>
      </c>
      <c r="P47" s="195" t="n">
        <v>61349.69565729777</v>
      </c>
      <c r="Q47" s="195" t="n">
        <v>61537.52994139769</v>
      </c>
      <c r="R47" s="195" t="n">
        <v>61362.6761564311</v>
      </c>
      <c r="S47" s="195" t="n">
        <v>60735.07170121846</v>
      </c>
      <c r="T47" s="195" t="n">
        <v>60183.38897134591</v>
      </c>
      <c r="U47" s="195" t="n">
        <v>60657.56082759525</v>
      </c>
      <c r="V47" s="195" t="n">
        <v>61185.09466180459</v>
      </c>
      <c r="W47" s="195" t="n">
        <v>61347.7386822897</v>
      </c>
      <c r="X47" s="195" t="n">
        <v>60827.64077640102</v>
      </c>
      <c r="Y47" s="195">
        <f>N47-X47</f>
        <v/>
      </c>
      <c r="Z47" s="108">
        <f>RRI(24,N47,X47)</f>
        <v/>
      </c>
      <c r="AA47" s="108">
        <f>RRI(10,R47,X47)</f>
        <v/>
      </c>
    </row>
    <row r="48" ht="12.75" customHeight="1" s="324">
      <c r="A48" s="195" t="inlineStr">
        <is>
          <t>GHA</t>
        </is>
      </c>
      <c r="B48" s="195" t="inlineStr">
        <is>
          <t>Ghana</t>
        </is>
      </c>
      <c r="C48" s="195" t="n">
        <v>298629</v>
      </c>
      <c r="D48" s="195" t="n">
        <v>238680</v>
      </c>
      <c r="E48" s="195" t="n">
        <v>245584</v>
      </c>
      <c r="F48" s="195" t="n">
        <v>264483</v>
      </c>
      <c r="G48" s="195" t="n">
        <v>290331</v>
      </c>
      <c r="H48" s="195" t="n">
        <v>301039</v>
      </c>
      <c r="I48" s="195" t="n">
        <v>301135</v>
      </c>
      <c r="J48" s="195" t="n">
        <v>296639</v>
      </c>
      <c r="K48" s="195" t="n">
        <v>291366</v>
      </c>
      <c r="L48" s="195" t="n">
        <v>292978</v>
      </c>
      <c r="M48" s="195" t="n">
        <v>292952</v>
      </c>
      <c r="N48" s="195" t="n">
        <v>18067.12386001911</v>
      </c>
      <c r="O48" s="195" t="n">
        <v>14441.34933151864</v>
      </c>
      <c r="P48" s="195" t="n">
        <v>14858.86520659276</v>
      </c>
      <c r="Q48" s="195" t="n">
        <v>16001.951436249</v>
      </c>
      <c r="R48" s="195" t="n">
        <v>17565.24392150315</v>
      </c>
      <c r="S48" s="195" t="n">
        <v>18212.7994721359</v>
      </c>
      <c r="T48" s="195" t="n">
        <v>18218.51670102046</v>
      </c>
      <c r="U48" s="195" t="n">
        <v>17946.62177108699</v>
      </c>
      <c r="V48" s="195" t="n">
        <v>17627.75333086259</v>
      </c>
      <c r="W48" s="195" t="n">
        <v>17725.24561228465</v>
      </c>
      <c r="X48" s="195" t="n">
        <v>17723.60336636492</v>
      </c>
      <c r="Y48" s="195">
        <f>N48-X48</f>
        <v/>
      </c>
      <c r="Z48" s="108">
        <f>RRI(24,N48,X48)</f>
        <v/>
      </c>
      <c r="AA48" s="108">
        <f>RRI(10,R48,X48)</f>
        <v/>
      </c>
    </row>
    <row r="49" ht="12.75" customHeight="1" s="324">
      <c r="A49" s="195" t="inlineStr">
        <is>
          <t>GRD</t>
        </is>
      </c>
      <c r="B49" s="195" t="inlineStr">
        <is>
          <t>Grenada</t>
        </is>
      </c>
      <c r="C49" s="195" t="n">
        <v>3261</v>
      </c>
      <c r="D49" s="195" t="n">
        <v>3282</v>
      </c>
      <c r="E49" s="195" t="n">
        <v>3287</v>
      </c>
      <c r="F49" s="195" t="n">
        <v>3273</v>
      </c>
      <c r="G49" s="195" t="n">
        <v>3276</v>
      </c>
      <c r="H49" s="195" t="n">
        <v>3254</v>
      </c>
      <c r="I49" s="195" t="n">
        <v>3230</v>
      </c>
      <c r="J49" s="195" t="n">
        <v>3215</v>
      </c>
      <c r="K49" s="195" t="n">
        <v>3258</v>
      </c>
      <c r="L49" s="195" t="n">
        <v>3284</v>
      </c>
      <c r="M49" s="195" t="n">
        <v>3270</v>
      </c>
      <c r="N49" s="195" t="n">
        <v>193.8001554262202</v>
      </c>
      <c r="O49" s="195" t="n">
        <v>195.0471090781729</v>
      </c>
      <c r="P49" s="195" t="n">
        <v>195.3450754014585</v>
      </c>
      <c r="Q49" s="195" t="n">
        <v>194.5136246544079</v>
      </c>
      <c r="R49" s="195" t="n">
        <v>194.6922621925433</v>
      </c>
      <c r="S49" s="195" t="n">
        <v>193.3849079535524</v>
      </c>
      <c r="T49" s="195" t="n">
        <v>191.9586309256765</v>
      </c>
      <c r="U49" s="195" t="n">
        <v>191.0684696895906</v>
      </c>
      <c r="V49" s="195" t="n">
        <v>193.6236336196238</v>
      </c>
      <c r="W49" s="195" t="n">
        <v>195.1690282915627</v>
      </c>
      <c r="X49" s="195" t="n">
        <v>194.3363590639131</v>
      </c>
      <c r="Y49" s="195">
        <f>N49-X49</f>
        <v/>
      </c>
      <c r="Z49" s="108">
        <f>RRI(24,N49,X49)</f>
        <v/>
      </c>
      <c r="AA49" s="108">
        <f>RRI(10,R49,X49)</f>
        <v/>
      </c>
    </row>
    <row r="50" ht="12.75" customHeight="1" s="324">
      <c r="A50" s="195" t="inlineStr">
        <is>
          <t>GLP</t>
        </is>
      </c>
      <c r="B50" s="195" t="inlineStr">
        <is>
          <t>Guadeloupe</t>
        </is>
      </c>
      <c r="C50" s="195" t="n">
        <v>58507</v>
      </c>
      <c r="D50" s="195" t="n">
        <v>58630</v>
      </c>
      <c r="E50" s="195" t="n">
        <v>58711</v>
      </c>
      <c r="F50" s="195" t="n">
        <v>59032</v>
      </c>
      <c r="G50" s="195" t="n">
        <v>58799</v>
      </c>
      <c r="H50" s="195" t="n">
        <v>58721</v>
      </c>
      <c r="I50" s="195" t="n">
        <v>58799</v>
      </c>
      <c r="J50" s="195" t="n">
        <v>58766</v>
      </c>
      <c r="K50" s="195" t="n">
        <v>58858</v>
      </c>
      <c r="L50" s="195" t="n">
        <v>58721</v>
      </c>
      <c r="M50" s="195" t="n">
        <v>58550</v>
      </c>
      <c r="N50" s="195" t="n">
        <v>3416.787307052749</v>
      </c>
      <c r="O50" s="195" t="n">
        <v>3423.970688994828</v>
      </c>
      <c r="P50" s="195" t="n">
        <v>3428.701752711909</v>
      </c>
      <c r="Q50" s="195" t="n">
        <v>3447.448502946061</v>
      </c>
      <c r="R50" s="195" t="n">
        <v>3433.840933735694</v>
      </c>
      <c r="S50" s="195" t="n">
        <v>3429.279673822188</v>
      </c>
      <c r="T50" s="195" t="n">
        <v>3433.831474118958</v>
      </c>
      <c r="U50" s="195" t="n">
        <v>3431.905479315453</v>
      </c>
      <c r="V50" s="195" t="n">
        <v>3437.281822900615</v>
      </c>
      <c r="W50" s="195" t="n">
        <v>3429.286316843702</v>
      </c>
      <c r="X50" s="195" t="n">
        <v>3419.301603576102</v>
      </c>
      <c r="Y50" s="195">
        <f>N50-X50</f>
        <v/>
      </c>
      <c r="Z50" s="108">
        <f>RRI(24,N50,X50)</f>
        <v/>
      </c>
      <c r="AA50" s="108">
        <f>RRI(10,R50,X50)</f>
        <v/>
      </c>
    </row>
    <row r="51" ht="12.75" customHeight="1" s="324">
      <c r="A51" s="195" t="inlineStr">
        <is>
          <t>GUM</t>
        </is>
      </c>
      <c r="B51" s="195" t="inlineStr">
        <is>
          <t>Guam</t>
        </is>
      </c>
      <c r="C51" s="195" t="n">
        <v>876</v>
      </c>
      <c r="D51" s="195" t="n">
        <v>876</v>
      </c>
      <c r="E51" s="195" t="n">
        <v>876</v>
      </c>
      <c r="F51" s="195" t="n">
        <v>876</v>
      </c>
      <c r="G51" s="195" t="n">
        <v>876</v>
      </c>
      <c r="H51" s="195" t="n">
        <v>883</v>
      </c>
      <c r="I51" s="195" t="n">
        <v>887</v>
      </c>
      <c r="J51" s="195" t="n">
        <v>860</v>
      </c>
      <c r="K51" s="195" t="n">
        <v>873</v>
      </c>
      <c r="L51" s="195" t="n">
        <v>897</v>
      </c>
      <c r="M51" s="195" t="n">
        <v>900</v>
      </c>
      <c r="N51" s="195" t="n">
        <v>51.83359453908472</v>
      </c>
      <c r="O51" s="195" t="n">
        <v>51.83359453908472</v>
      </c>
      <c r="P51" s="195" t="n">
        <v>51.83359453908472</v>
      </c>
      <c r="Q51" s="195" t="n">
        <v>51.83359453908472</v>
      </c>
      <c r="R51" s="195" t="n">
        <v>51.83359453908472</v>
      </c>
      <c r="S51" s="195" t="n">
        <v>52.24767506098615</v>
      </c>
      <c r="T51" s="195" t="n">
        <v>52.48432611858198</v>
      </c>
      <c r="U51" s="195" t="n">
        <v>50.88713411004328</v>
      </c>
      <c r="V51" s="195" t="n">
        <v>51.65645930327804</v>
      </c>
      <c r="W51" s="195" t="n">
        <v>53.07663292294222</v>
      </c>
      <c r="X51" s="195" t="n">
        <v>53.25428603146738</v>
      </c>
      <c r="Y51" s="195">
        <f>N51-X51</f>
        <v/>
      </c>
      <c r="Z51" s="108">
        <f>RRI(24,N51,X51)</f>
        <v/>
      </c>
      <c r="AA51" s="108">
        <f>RRI(10,R51,X51)</f>
        <v/>
      </c>
    </row>
    <row r="52" ht="12.75" customHeight="1" s="324">
      <c r="A52" s="195" t="inlineStr">
        <is>
          <t>GTM</t>
        </is>
      </c>
      <c r="B52" s="195" t="inlineStr">
        <is>
          <t>Guatemala</t>
        </is>
      </c>
      <c r="C52" s="195" t="n">
        <v>423898</v>
      </c>
      <c r="D52" s="195" t="n">
        <v>413722</v>
      </c>
      <c r="E52" s="195" t="n">
        <v>413808</v>
      </c>
      <c r="F52" s="195" t="n">
        <v>418261</v>
      </c>
      <c r="G52" s="195" t="n">
        <v>418734</v>
      </c>
      <c r="H52" s="195" t="n">
        <v>417337</v>
      </c>
      <c r="I52" s="195" t="n">
        <v>418728</v>
      </c>
      <c r="J52" s="195" t="n">
        <v>422280</v>
      </c>
      <c r="K52" s="195" t="n">
        <v>424297</v>
      </c>
      <c r="L52" s="195" t="n">
        <v>423488</v>
      </c>
      <c r="M52" s="195" t="n">
        <v>423256</v>
      </c>
      <c r="N52" s="195" t="n">
        <v>25000.04865265829</v>
      </c>
      <c r="O52" s="195" t="n">
        <v>24399.96530910084</v>
      </c>
      <c r="P52" s="195" t="n">
        <v>24405.10758798306</v>
      </c>
      <c r="Q52" s="195" t="n">
        <v>24667.95405606983</v>
      </c>
      <c r="R52" s="195" t="n">
        <v>24695.82991980571</v>
      </c>
      <c r="S52" s="195" t="n">
        <v>24613.22146195457</v>
      </c>
      <c r="T52" s="195" t="n">
        <v>24695.30591406772</v>
      </c>
      <c r="U52" s="195" t="n">
        <v>24904.8227115496</v>
      </c>
      <c r="V52" s="195" t="n">
        <v>25023.53776308241</v>
      </c>
      <c r="W52" s="195" t="n">
        <v>24975.47463219392</v>
      </c>
      <c r="X52" s="195" t="n">
        <v>24961.72599397624</v>
      </c>
      <c r="Y52" s="195">
        <f>N52-X52</f>
        <v/>
      </c>
      <c r="Z52" s="108">
        <f>RRI(24,N52,X52)</f>
        <v/>
      </c>
      <c r="AA52" s="108">
        <f>RRI(10,R52,X52)</f>
        <v/>
      </c>
    </row>
    <row r="53" ht="12.75" customHeight="1" s="324">
      <c r="A53" s="195" t="inlineStr">
        <is>
          <t>GIN</t>
        </is>
      </c>
      <c r="B53" s="195" t="inlineStr">
        <is>
          <t>Guinea</t>
        </is>
      </c>
      <c r="C53" s="195" t="n">
        <v>3806415</v>
      </c>
      <c r="D53" s="195" t="n">
        <v>3795177</v>
      </c>
      <c r="E53" s="195" t="n">
        <v>3739545</v>
      </c>
      <c r="F53" s="195" t="n">
        <v>3768206</v>
      </c>
      <c r="G53" s="195" t="n">
        <v>3746907</v>
      </c>
      <c r="H53" s="195" t="n">
        <v>3730606</v>
      </c>
      <c r="I53" s="195" t="n">
        <v>3687320</v>
      </c>
      <c r="J53" s="195" t="n">
        <v>3698272</v>
      </c>
      <c r="K53" s="195" t="n">
        <v>3691004</v>
      </c>
      <c r="L53" s="195" t="n">
        <v>3669539</v>
      </c>
      <c r="M53" s="195" t="n">
        <v>3643289</v>
      </c>
      <c r="N53" s="195" t="n">
        <v>227875.1767458623</v>
      </c>
      <c r="O53" s="195" t="n">
        <v>227201.1947851367</v>
      </c>
      <c r="P53" s="195" t="n">
        <v>223869.5214229456</v>
      </c>
      <c r="Q53" s="195" t="n">
        <v>225587.6881190106</v>
      </c>
      <c r="R53" s="195" t="n">
        <v>224310.7619657986</v>
      </c>
      <c r="S53" s="195" t="n">
        <v>223333.8309127028</v>
      </c>
      <c r="T53" s="195" t="n">
        <v>220740.3328773877</v>
      </c>
      <c r="U53" s="195" t="n">
        <v>221397.8221802151</v>
      </c>
      <c r="V53" s="195" t="n">
        <v>220960.9783268597</v>
      </c>
      <c r="W53" s="195" t="n">
        <v>219673.3132277235</v>
      </c>
      <c r="X53" s="195" t="n">
        <v>218099.8612869101</v>
      </c>
      <c r="Y53" s="195">
        <f>N53-X53</f>
        <v/>
      </c>
      <c r="Z53" s="108">
        <f>RRI(24,N53,X53)</f>
        <v/>
      </c>
      <c r="AA53" s="108">
        <f>RRI(10,R53,X53)</f>
        <v/>
      </c>
    </row>
    <row r="54" ht="12.75" customHeight="1" s="324">
      <c r="A54" s="195" t="inlineStr">
        <is>
          <t>GNB</t>
        </is>
      </c>
      <c r="B54" s="195" t="inlineStr">
        <is>
          <t>Guinea-Bissau</t>
        </is>
      </c>
      <c r="C54" s="195" t="n">
        <v>4606352</v>
      </c>
      <c r="D54" s="195" t="n">
        <v>4609850</v>
      </c>
      <c r="E54" s="195" t="n">
        <v>4544343</v>
      </c>
      <c r="F54" s="195" t="n">
        <v>4527284</v>
      </c>
      <c r="G54" s="195" t="n">
        <v>4526849</v>
      </c>
      <c r="H54" s="195" t="n">
        <v>4534586</v>
      </c>
      <c r="I54" s="195" t="n">
        <v>4496675</v>
      </c>
      <c r="J54" s="195" t="n">
        <v>4480844</v>
      </c>
      <c r="K54" s="195" t="n">
        <v>4507716</v>
      </c>
      <c r="L54" s="195" t="n">
        <v>4532327</v>
      </c>
      <c r="M54" s="195" t="n">
        <v>4478068</v>
      </c>
      <c r="N54" s="195" t="n">
        <v>274292.2613363412</v>
      </c>
      <c r="O54" s="195" t="n">
        <v>274497.6740985471</v>
      </c>
      <c r="P54" s="195" t="n">
        <v>270597.0031022473</v>
      </c>
      <c r="Q54" s="195" t="n">
        <v>269581.5145751207</v>
      </c>
      <c r="R54" s="195" t="n">
        <v>269555.6122967676</v>
      </c>
      <c r="S54" s="195" t="n">
        <v>270016.416778185</v>
      </c>
      <c r="T54" s="195" t="n">
        <v>267759.0080656173</v>
      </c>
      <c r="U54" s="195" t="n">
        <v>266815.37532033</v>
      </c>
      <c r="V54" s="195" t="n">
        <v>268416.0862152936</v>
      </c>
      <c r="W54" s="195" t="n">
        <v>269880.7446424323</v>
      </c>
      <c r="X54" s="195" t="n">
        <v>266648.5356589952</v>
      </c>
      <c r="Y54" s="195">
        <f>N54-X54</f>
        <v/>
      </c>
      <c r="Z54" s="108">
        <f>RRI(24,N54,X54)</f>
        <v/>
      </c>
      <c r="AA54" s="108">
        <f>RRI(10,R54,X54)</f>
        <v/>
      </c>
    </row>
    <row r="55" ht="12.75" customHeight="1" s="324">
      <c r="A55" s="195" t="inlineStr">
        <is>
          <t>GUY</t>
        </is>
      </c>
      <c r="B55" s="195" t="inlineStr">
        <is>
          <t>Guyana</t>
        </is>
      </c>
      <c r="C55" s="195" t="n">
        <v>511445</v>
      </c>
      <c r="D55" s="195" t="n">
        <v>501990</v>
      </c>
      <c r="E55" s="195" t="n">
        <v>497664</v>
      </c>
      <c r="F55" s="195" t="n">
        <v>495171</v>
      </c>
      <c r="G55" s="195" t="n">
        <v>494362</v>
      </c>
      <c r="H55" s="195" t="n">
        <v>484719</v>
      </c>
      <c r="I55" s="195" t="n">
        <v>485648</v>
      </c>
      <c r="J55" s="195" t="n">
        <v>483180</v>
      </c>
      <c r="K55" s="195" t="n">
        <v>477982</v>
      </c>
      <c r="L55" s="195" t="n">
        <v>473084</v>
      </c>
      <c r="M55" s="195" t="n">
        <v>468012</v>
      </c>
      <c r="N55" s="195" t="n">
        <v>30807.82650512457</v>
      </c>
      <c r="O55" s="195" t="n">
        <v>30237.27022171206</v>
      </c>
      <c r="P55" s="195" t="n">
        <v>29975.99745868988</v>
      </c>
      <c r="Q55" s="195" t="n">
        <v>29825.49202965715</v>
      </c>
      <c r="R55" s="195" t="n">
        <v>29776.74281632315</v>
      </c>
      <c r="S55" s="195" t="n">
        <v>29196.70081161207</v>
      </c>
      <c r="T55" s="195" t="n">
        <v>29253.23893841908</v>
      </c>
      <c r="U55" s="195" t="n">
        <v>29104.51640194427</v>
      </c>
      <c r="V55" s="195" t="n">
        <v>28791.03788115388</v>
      </c>
      <c r="W55" s="195" t="n">
        <v>28495.63978120949</v>
      </c>
      <c r="X55" s="195" t="n">
        <v>28189.5568811373</v>
      </c>
      <c r="Y55" s="195">
        <f>N55-X55</f>
        <v/>
      </c>
      <c r="Z55" s="108">
        <f>RRI(24,N55,X55)</f>
        <v/>
      </c>
      <c r="AA55" s="108">
        <f>RRI(10,R55,X55)</f>
        <v/>
      </c>
    </row>
    <row r="56" ht="12.75" customHeight="1" s="324">
      <c r="A56" s="195" t="inlineStr">
        <is>
          <t>HTI</t>
        </is>
      </c>
      <c r="B56" s="195" t="inlineStr">
        <is>
          <t>Haiti</t>
        </is>
      </c>
      <c r="C56" s="195" t="n">
        <v>290225</v>
      </c>
      <c r="D56" s="195" t="n">
        <v>270545</v>
      </c>
      <c r="E56" s="195" t="n">
        <v>265969</v>
      </c>
      <c r="F56" s="195" t="n">
        <v>267344</v>
      </c>
      <c r="G56" s="195" t="n">
        <v>262762</v>
      </c>
      <c r="H56" s="195" t="n">
        <v>256059</v>
      </c>
      <c r="I56" s="195" t="n">
        <v>252616</v>
      </c>
      <c r="J56" s="195" t="n">
        <v>255146</v>
      </c>
      <c r="K56" s="195" t="n">
        <v>260208</v>
      </c>
      <c r="L56" s="195" t="n">
        <v>262330</v>
      </c>
      <c r="M56" s="195" t="n">
        <v>261812</v>
      </c>
      <c r="N56" s="195" t="n">
        <v>16680.54829860956</v>
      </c>
      <c r="O56" s="195" t="n">
        <v>15548.78209307705</v>
      </c>
      <c r="P56" s="195" t="n">
        <v>15285.72772297718</v>
      </c>
      <c r="Q56" s="195" t="n">
        <v>15364.77240687986</v>
      </c>
      <c r="R56" s="195" t="n">
        <v>15101.01538347894</v>
      </c>
      <c r="S56" s="195" t="n">
        <v>14715.21965500135</v>
      </c>
      <c r="T56" s="195" t="n">
        <v>14517.16983495691</v>
      </c>
      <c r="U56" s="195" t="n">
        <v>14662.32686638856</v>
      </c>
      <c r="V56" s="195" t="n">
        <v>14953.21971152449</v>
      </c>
      <c r="W56" s="195" t="n">
        <v>15074.89864106606</v>
      </c>
      <c r="X56" s="195" t="n">
        <v>15044.9494186593</v>
      </c>
      <c r="Y56" s="195">
        <f>N56-X56</f>
        <v/>
      </c>
      <c r="Z56" s="108">
        <f>RRI(24,N56,X56)</f>
        <v/>
      </c>
      <c r="AA56" s="108">
        <f>RRI(10,R56,X56)</f>
        <v/>
      </c>
    </row>
    <row r="57" ht="12.75" customHeight="1" s="324">
      <c r="A57" s="195" t="inlineStr">
        <is>
          <t>HND</t>
        </is>
      </c>
      <c r="B57" s="195" t="inlineStr">
        <is>
          <t>Honduras</t>
        </is>
      </c>
      <c r="C57" s="195" t="n">
        <v>1058632</v>
      </c>
      <c r="D57" s="195" t="n">
        <v>1078646</v>
      </c>
      <c r="E57" s="195" t="n">
        <v>1085689</v>
      </c>
      <c r="F57" s="195" t="n">
        <v>1094496</v>
      </c>
      <c r="G57" s="195" t="n">
        <v>1088221</v>
      </c>
      <c r="H57" s="195" t="n">
        <v>1053112</v>
      </c>
      <c r="I57" s="195" t="n">
        <v>1041307</v>
      </c>
      <c r="J57" s="195" t="n">
        <v>1052242</v>
      </c>
      <c r="K57" s="195" t="n">
        <v>1054436</v>
      </c>
      <c r="L57" s="195" t="n">
        <v>1035243</v>
      </c>
      <c r="M57" s="195" t="n">
        <v>1017878</v>
      </c>
      <c r="N57" s="195" t="n">
        <v>62417.06379499248</v>
      </c>
      <c r="O57" s="195" t="n">
        <v>63607.00541559679</v>
      </c>
      <c r="P57" s="195" t="n">
        <v>64026.71734310195</v>
      </c>
      <c r="Q57" s="195" t="n">
        <v>64548.17732966589</v>
      </c>
      <c r="R57" s="195" t="n">
        <v>64177.21348165631</v>
      </c>
      <c r="S57" s="195" t="n">
        <v>62098.11108614869</v>
      </c>
      <c r="T57" s="195" t="n">
        <v>61398.79369775213</v>
      </c>
      <c r="U57" s="195" t="n">
        <v>62042.74324833504</v>
      </c>
      <c r="V57" s="195" t="n">
        <v>62167.30223005668</v>
      </c>
      <c r="W57" s="195" t="n">
        <v>61030.4306940371</v>
      </c>
      <c r="X57" s="195" t="n">
        <v>60006.07923163153</v>
      </c>
      <c r="Y57" s="195">
        <f>N57-X57</f>
        <v/>
      </c>
      <c r="Z57" s="108">
        <f>RRI(24,N57,X57)</f>
        <v/>
      </c>
      <c r="AA57" s="108">
        <f>RRI(10,R57,X57)</f>
        <v/>
      </c>
    </row>
    <row r="58" ht="12.75" customHeight="1" s="324">
      <c r="A58" s="195" t="inlineStr">
        <is>
          <t>IND</t>
        </is>
      </c>
      <c r="B58" s="195" t="inlineStr">
        <is>
          <t>India</t>
        </is>
      </c>
      <c r="C58" s="195" t="n">
        <v>7180190</v>
      </c>
      <c r="D58" s="195" t="n">
        <v>7042456</v>
      </c>
      <c r="E58" s="195" t="n">
        <v>6970293</v>
      </c>
      <c r="F58" s="195" t="n">
        <v>6994107</v>
      </c>
      <c r="G58" s="195" t="n">
        <v>6976797</v>
      </c>
      <c r="H58" s="195" t="n">
        <v>7066242</v>
      </c>
      <c r="I58" s="195" t="n">
        <v>7103081</v>
      </c>
      <c r="J58" s="195" t="n">
        <v>7122243</v>
      </c>
      <c r="K58" s="195" t="n">
        <v>7137539</v>
      </c>
      <c r="L58" s="195" t="n">
        <v>7102065</v>
      </c>
      <c r="M58" s="195" t="n">
        <v>6987714</v>
      </c>
      <c r="N58" s="195" t="n">
        <v>411118.5576803318</v>
      </c>
      <c r="O58" s="195" t="n">
        <v>403036.6058498196</v>
      </c>
      <c r="P58" s="195" t="n">
        <v>398817.8167694301</v>
      </c>
      <c r="Q58" s="195" t="n">
        <v>400115.4955548726</v>
      </c>
      <c r="R58" s="195" t="n">
        <v>399155.4820019677</v>
      </c>
      <c r="S58" s="195" t="n">
        <v>404277.583464295</v>
      </c>
      <c r="T58" s="195" t="n">
        <v>406443.174378046</v>
      </c>
      <c r="U58" s="195" t="n">
        <v>407537.4351937667</v>
      </c>
      <c r="V58" s="195" t="n">
        <v>408483.4581814959</v>
      </c>
      <c r="W58" s="195" t="n">
        <v>406449.5915142561</v>
      </c>
      <c r="X58" s="195" t="n">
        <v>399901.5243060868</v>
      </c>
      <c r="Y58" s="195">
        <f>N58-X58</f>
        <v/>
      </c>
      <c r="Z58" s="108">
        <f>RRI(24,N58,X58)</f>
        <v/>
      </c>
      <c r="AA58" s="306">
        <f>RRI(10,R58,X58)</f>
        <v/>
      </c>
    </row>
    <row r="59" ht="12.75" customHeight="1" s="324">
      <c r="A59" s="195" t="inlineStr">
        <is>
          <t>IDN</t>
        </is>
      </c>
      <c r="B59" s="195" t="inlineStr">
        <is>
          <t>Indonesia</t>
        </is>
      </c>
      <c r="C59" s="195" t="n">
        <v>51581216</v>
      </c>
      <c r="D59" s="195" t="n">
        <v>49386419</v>
      </c>
      <c r="E59" s="195" t="n">
        <v>48522466</v>
      </c>
      <c r="F59" s="195" t="n">
        <v>48441630</v>
      </c>
      <c r="G59" s="195" t="n">
        <v>48337569</v>
      </c>
      <c r="H59" s="195" t="n">
        <v>47957345</v>
      </c>
      <c r="I59" s="195" t="n">
        <v>47743111</v>
      </c>
      <c r="J59" s="195" t="n">
        <v>47661544</v>
      </c>
      <c r="K59" s="195" t="n">
        <v>47708087</v>
      </c>
      <c r="L59" s="195" t="n">
        <v>47752991</v>
      </c>
      <c r="M59" s="195" t="n">
        <v>47863270</v>
      </c>
      <c r="N59" s="195" t="n">
        <v>3127302.259234617</v>
      </c>
      <c r="O59" s="195" t="n">
        <v>2994160.687865892</v>
      </c>
      <c r="P59" s="195" t="n">
        <v>2941750.646053369</v>
      </c>
      <c r="Q59" s="195" t="n">
        <v>2936837.69681706</v>
      </c>
      <c r="R59" s="195" t="n">
        <v>2930508.086033622</v>
      </c>
      <c r="S59" s="195" t="n">
        <v>2907416.065116306</v>
      </c>
      <c r="T59" s="195" t="n">
        <v>2894391.980222064</v>
      </c>
      <c r="U59" s="195" t="n">
        <v>2889431.184181804</v>
      </c>
      <c r="V59" s="195" t="n">
        <v>2892242.135166466</v>
      </c>
      <c r="W59" s="195" t="n">
        <v>2894962.577013229</v>
      </c>
      <c r="X59" s="195" t="n">
        <v>2901690.307203866</v>
      </c>
      <c r="Y59" s="195">
        <f>N59-X59</f>
        <v/>
      </c>
      <c r="Z59" s="108">
        <f>RRI(24,N59,X59)</f>
        <v/>
      </c>
      <c r="AA59" s="306">
        <f>RRI(10,R59,X59)</f>
        <v/>
      </c>
    </row>
    <row r="60" ht="12.75" customHeight="1" s="324">
      <c r="A60" s="195" t="inlineStr">
        <is>
          <t>IRN</t>
        </is>
      </c>
      <c r="B60" s="195" t="inlineStr">
        <is>
          <t>Iran</t>
        </is>
      </c>
      <c r="C60" s="195" t="n">
        <v>262103</v>
      </c>
      <c r="D60" s="195" t="n">
        <v>212588</v>
      </c>
      <c r="E60" s="195" t="n">
        <v>189340</v>
      </c>
      <c r="F60" s="195" t="n">
        <v>195525</v>
      </c>
      <c r="G60" s="195" t="n">
        <v>199121</v>
      </c>
      <c r="H60" s="195" t="n">
        <v>205482</v>
      </c>
      <c r="I60" s="195" t="n">
        <v>193060</v>
      </c>
      <c r="J60" s="195" t="n">
        <v>192338</v>
      </c>
      <c r="K60" s="195" t="n">
        <v>194871</v>
      </c>
      <c r="L60" s="195" t="n">
        <v>203134</v>
      </c>
      <c r="M60" s="195" t="n">
        <v>189959</v>
      </c>
      <c r="N60" s="195" t="n">
        <v>14269.07652320803</v>
      </c>
      <c r="O60" s="195" t="n">
        <v>11572.39495106761</v>
      </c>
      <c r="P60" s="195" t="n">
        <v>10307.41012402544</v>
      </c>
      <c r="Q60" s="195" t="n">
        <v>10643.72974235596</v>
      </c>
      <c r="R60" s="195" t="n">
        <v>10839.46976482831</v>
      </c>
      <c r="S60" s="195" t="n">
        <v>11186.11205567692</v>
      </c>
      <c r="T60" s="195" t="n">
        <v>10511.10618416497</v>
      </c>
      <c r="U60" s="195" t="n">
        <v>10472.61887346739</v>
      </c>
      <c r="V60" s="195" t="n">
        <v>10610.82347667381</v>
      </c>
      <c r="W60" s="195" t="n">
        <v>11059.61989983615</v>
      </c>
      <c r="X60" s="195" t="n">
        <v>10342.6143496676</v>
      </c>
      <c r="Y60" s="195">
        <f>N60-X60</f>
        <v/>
      </c>
      <c r="Z60" s="108">
        <f>RRI(24,N60,X60)</f>
        <v/>
      </c>
      <c r="AA60" s="108">
        <f>RRI(10,R60,X60)</f>
        <v/>
      </c>
    </row>
    <row r="61" ht="12.75" customHeight="1" s="324">
      <c r="A61" s="195" t="inlineStr">
        <is>
          <t>JAM</t>
        </is>
      </c>
      <c r="B61" s="195" t="inlineStr">
        <is>
          <t>Jamaica</t>
        </is>
      </c>
      <c r="C61" s="195" t="n">
        <v>182238</v>
      </c>
      <c r="D61" s="195" t="n">
        <v>189576</v>
      </c>
      <c r="E61" s="195" t="n">
        <v>189641</v>
      </c>
      <c r="F61" s="195" t="n">
        <v>188109</v>
      </c>
      <c r="G61" s="195" t="n">
        <v>182319</v>
      </c>
      <c r="H61" s="195" t="n">
        <v>171650</v>
      </c>
      <c r="I61" s="195" t="n">
        <v>167504</v>
      </c>
      <c r="J61" s="195" t="n">
        <v>167166</v>
      </c>
      <c r="K61" s="195" t="n">
        <v>168429</v>
      </c>
      <c r="L61" s="195" t="n">
        <v>168849</v>
      </c>
      <c r="M61" s="195" t="n">
        <v>168686</v>
      </c>
      <c r="N61" s="195" t="n">
        <v>10550.84239895006</v>
      </c>
      <c r="O61" s="195" t="n">
        <v>10975.84176891957</v>
      </c>
      <c r="P61" s="195" t="n">
        <v>10979.59887599807</v>
      </c>
      <c r="Q61" s="195" t="n">
        <v>10890.93267430625</v>
      </c>
      <c r="R61" s="195" t="n">
        <v>10555.57502809888</v>
      </c>
      <c r="S61" s="195" t="n">
        <v>9937.556686138883</v>
      </c>
      <c r="T61" s="195" t="n">
        <v>9697.399520913963</v>
      </c>
      <c r="U61" s="195" t="n">
        <v>9677.776269967915</v>
      </c>
      <c r="V61" s="195" t="n">
        <v>9750.899849116833</v>
      </c>
      <c r="W61" s="195" t="n">
        <v>9775.195672185124</v>
      </c>
      <c r="X61" s="195" t="n">
        <v>9765.753737023158</v>
      </c>
      <c r="Y61" s="195">
        <f>N61-X61</f>
        <v/>
      </c>
      <c r="Z61" s="108">
        <f>RRI(24,N61,X61)</f>
        <v/>
      </c>
      <c r="AA61" s="108">
        <f>RRI(10,R61,X61)</f>
        <v/>
      </c>
    </row>
    <row r="62" ht="12.75" customHeight="1" s="324">
      <c r="A62" s="195" t="inlineStr">
        <is>
          <t>JPN</t>
        </is>
      </c>
      <c r="B62" s="195" t="inlineStr">
        <is>
          <t>Japan</t>
        </is>
      </c>
      <c r="C62" s="195" t="n">
        <v>18722</v>
      </c>
      <c r="D62" s="195" t="n">
        <v>18650</v>
      </c>
      <c r="E62" s="195" t="n">
        <v>18549</v>
      </c>
      <c r="F62" s="195" t="n">
        <v>18509</v>
      </c>
      <c r="G62" s="195" t="n">
        <v>18424</v>
      </c>
      <c r="H62" s="195" t="n">
        <v>18319</v>
      </c>
      <c r="I62" s="195" t="n">
        <v>18208</v>
      </c>
      <c r="J62" s="195" t="n">
        <v>18199</v>
      </c>
      <c r="K62" s="195" t="n">
        <v>18512</v>
      </c>
      <c r="L62" s="195" t="n">
        <v>18806</v>
      </c>
      <c r="M62" s="195" t="n">
        <v>18805</v>
      </c>
      <c r="N62" s="195" t="n">
        <v>1036.004271230604</v>
      </c>
      <c r="O62" s="195" t="n">
        <v>1032.042703303588</v>
      </c>
      <c r="P62" s="195" t="n">
        <v>1026.48755473447</v>
      </c>
      <c r="Q62" s="195" t="n">
        <v>1024.285652327353</v>
      </c>
      <c r="R62" s="195" t="n">
        <v>1019.629284165069</v>
      </c>
      <c r="S62" s="195" t="n">
        <v>1013.918374436246</v>
      </c>
      <c r="T62" s="195" t="n">
        <v>1007.88671119867</v>
      </c>
      <c r="U62" s="195" t="n">
        <v>1007.331052965446</v>
      </c>
      <c r="V62" s="195" t="n">
        <v>1024.619563558126</v>
      </c>
      <c r="W62" s="195" t="n">
        <v>1040.881334615068</v>
      </c>
      <c r="X62" s="195" t="n">
        <v>1040.822055231703</v>
      </c>
      <c r="Y62" s="195">
        <f>N62-X62</f>
        <v/>
      </c>
      <c r="Z62" s="108">
        <f>RRI(24,N62,X62)</f>
        <v/>
      </c>
      <c r="AA62" s="108">
        <f>RRI(10,R62,X62)</f>
        <v/>
      </c>
    </row>
    <row r="63" ht="12.75" customHeight="1" s="324">
      <c r="A63" s="195" t="inlineStr">
        <is>
          <t>KEN</t>
        </is>
      </c>
      <c r="B63" s="195" t="inlineStr">
        <is>
          <t>Kenya</t>
        </is>
      </c>
      <c r="C63" s="195" t="n">
        <v>905777</v>
      </c>
      <c r="D63" s="195" t="n">
        <v>888791</v>
      </c>
      <c r="E63" s="195" t="n">
        <v>880761</v>
      </c>
      <c r="F63" s="195" t="n">
        <v>889693</v>
      </c>
      <c r="G63" s="195" t="n">
        <v>890774</v>
      </c>
      <c r="H63" s="195" t="n">
        <v>883968</v>
      </c>
      <c r="I63" s="195" t="n">
        <v>877364</v>
      </c>
      <c r="J63" s="195" t="n">
        <v>881619</v>
      </c>
      <c r="K63" s="195" t="n">
        <v>890795</v>
      </c>
      <c r="L63" s="195" t="n">
        <v>894775</v>
      </c>
      <c r="M63" s="195" t="n">
        <v>891455</v>
      </c>
      <c r="N63" s="195" t="n">
        <v>54990.44809857678</v>
      </c>
      <c r="O63" s="195" t="n">
        <v>53959.73293571809</v>
      </c>
      <c r="P63" s="195" t="n">
        <v>53472.37157697001</v>
      </c>
      <c r="Q63" s="195" t="n">
        <v>54014.79320725381</v>
      </c>
      <c r="R63" s="195" t="n">
        <v>54080.01031434936</v>
      </c>
      <c r="S63" s="195" t="n">
        <v>53667.08483703373</v>
      </c>
      <c r="T63" s="195" t="n">
        <v>53266.23566977494</v>
      </c>
      <c r="U63" s="195" t="n">
        <v>53524.70654520838</v>
      </c>
      <c r="V63" s="195" t="n">
        <v>54081.44296368732</v>
      </c>
      <c r="W63" s="195" t="n">
        <v>54322.96176907608</v>
      </c>
      <c r="X63" s="195" t="n">
        <v>54121.50057596131</v>
      </c>
      <c r="Y63" s="195">
        <f>N63-X63</f>
        <v/>
      </c>
      <c r="Z63" s="108">
        <f>RRI(24,N63,X63)</f>
        <v/>
      </c>
      <c r="AA63" s="306">
        <f>RRI(10,R63,X63)</f>
        <v/>
      </c>
    </row>
    <row r="64" ht="12.75" customHeight="1" s="324">
      <c r="A64" s="195" t="inlineStr">
        <is>
          <t>KIR</t>
        </is>
      </c>
      <c r="B64" s="195" t="inlineStr">
        <is>
          <t>Kiribati</t>
        </is>
      </c>
      <c r="C64" s="195" t="n">
        <v>2413</v>
      </c>
      <c r="D64" s="195" t="n">
        <v>2413</v>
      </c>
      <c r="E64" s="195" t="n">
        <v>2413</v>
      </c>
      <c r="F64" s="195" t="n">
        <v>2413</v>
      </c>
      <c r="G64" s="195" t="n">
        <v>2413</v>
      </c>
      <c r="H64" s="195" t="n">
        <v>2413</v>
      </c>
      <c r="I64" s="195" t="n">
        <v>2413</v>
      </c>
      <c r="J64" s="195" t="n">
        <v>2413</v>
      </c>
      <c r="K64" s="195" t="n">
        <v>2413</v>
      </c>
      <c r="L64" s="195" t="n">
        <v>2413</v>
      </c>
      <c r="M64" s="195" t="n">
        <v>2413</v>
      </c>
      <c r="N64" s="195" t="n">
        <v>146.482619017108</v>
      </c>
      <c r="O64" s="195" t="n">
        <v>146.482619017108</v>
      </c>
      <c r="P64" s="195" t="n">
        <v>146.482619017108</v>
      </c>
      <c r="Q64" s="195" t="n">
        <v>146.482619017108</v>
      </c>
      <c r="R64" s="195" t="n">
        <v>146.482619017108</v>
      </c>
      <c r="S64" s="195" t="n">
        <v>146.482619017108</v>
      </c>
      <c r="T64" s="195" t="n">
        <v>146.482619017108</v>
      </c>
      <c r="U64" s="195" t="n">
        <v>146.482619017108</v>
      </c>
      <c r="V64" s="195" t="n">
        <v>146.482619017108</v>
      </c>
      <c r="W64" s="195" t="n">
        <v>146.482619017108</v>
      </c>
      <c r="X64" s="195" t="n">
        <v>146.482619017108</v>
      </c>
      <c r="Y64" s="195">
        <f>N64-X64</f>
        <v/>
      </c>
      <c r="Z64" s="108">
        <f>RRI(24,N64,X64)</f>
        <v/>
      </c>
      <c r="AA64" s="108">
        <f>RRI(10,R64,X64)</f>
        <v/>
      </c>
    </row>
    <row r="65" ht="12.75" customHeight="1" s="324">
      <c r="A65" s="195" t="inlineStr">
        <is>
          <t>LBR</t>
        </is>
      </c>
      <c r="B65" s="195" t="inlineStr">
        <is>
          <t>Liberia</t>
        </is>
      </c>
      <c r="C65" s="195" t="n">
        <v>308817</v>
      </c>
      <c r="D65" s="195" t="n">
        <v>311536</v>
      </c>
      <c r="E65" s="195" t="n">
        <v>310876</v>
      </c>
      <c r="F65" s="195" t="n">
        <v>311657</v>
      </c>
      <c r="G65" s="195" t="n">
        <v>311913</v>
      </c>
      <c r="H65" s="195" t="n">
        <v>310505</v>
      </c>
      <c r="I65" s="195" t="n">
        <v>308017</v>
      </c>
      <c r="J65" s="195" t="n">
        <v>309197</v>
      </c>
      <c r="K65" s="195" t="n">
        <v>307500</v>
      </c>
      <c r="L65" s="195" t="n">
        <v>305482</v>
      </c>
      <c r="M65" s="195" t="n">
        <v>298533</v>
      </c>
      <c r="N65" s="195" t="n">
        <v>18681.75543775442</v>
      </c>
      <c r="O65" s="195" t="n">
        <v>18846.16227223375</v>
      </c>
      <c r="P65" s="195" t="n">
        <v>18806.23791782098</v>
      </c>
      <c r="Q65" s="195" t="n">
        <v>18853.44600913618</v>
      </c>
      <c r="R65" s="195" t="n">
        <v>18868.88277685282</v>
      </c>
      <c r="S65" s="195" t="n">
        <v>18783.68686513944</v>
      </c>
      <c r="T65" s="195" t="n">
        <v>18633.16815734208</v>
      </c>
      <c r="U65" s="195" t="n">
        <v>18704.48784646524</v>
      </c>
      <c r="V65" s="195" t="n">
        <v>18601.93505453586</v>
      </c>
      <c r="W65" s="195" t="n">
        <v>18479.99703583562</v>
      </c>
      <c r="X65" s="195" t="n">
        <v>18059.83645115679</v>
      </c>
      <c r="Y65" s="195">
        <f>N65-X65</f>
        <v/>
      </c>
      <c r="Z65" s="108">
        <f>RRI(24,N65,X65)</f>
        <v/>
      </c>
      <c r="AA65" s="108">
        <f>RRI(10,R65,X65)</f>
        <v/>
      </c>
    </row>
    <row r="66" ht="12.75" customHeight="1" s="324">
      <c r="A66" s="195" t="inlineStr">
        <is>
          <t>MDG</t>
        </is>
      </c>
      <c r="B66" s="195" t="inlineStr">
        <is>
          <t>Madagascar</t>
        </is>
      </c>
      <c r="C66" s="195" t="n">
        <v>4847164</v>
      </c>
      <c r="D66" s="195" t="n">
        <v>4756251</v>
      </c>
      <c r="E66" s="195" t="n">
        <v>4717919</v>
      </c>
      <c r="F66" s="195" t="n">
        <v>4725081</v>
      </c>
      <c r="G66" s="195" t="n">
        <v>4716423</v>
      </c>
      <c r="H66" s="195" t="n">
        <v>4710951</v>
      </c>
      <c r="I66" s="195" t="n">
        <v>4693125</v>
      </c>
      <c r="J66" s="195" t="n">
        <v>4701753</v>
      </c>
      <c r="K66" s="195" t="n">
        <v>4728209</v>
      </c>
      <c r="L66" s="195" t="n">
        <v>4747641</v>
      </c>
      <c r="M66" s="195" t="n">
        <v>4734747</v>
      </c>
      <c r="N66" s="195" t="n">
        <v>282644.2384584439</v>
      </c>
      <c r="O66" s="195" t="n">
        <v>277405.6038467216</v>
      </c>
      <c r="P66" s="195" t="n">
        <v>275192.6264250843</v>
      </c>
      <c r="Q66" s="195" t="n">
        <v>275614.8268446361</v>
      </c>
      <c r="R66" s="195" t="n">
        <v>275106.60672472</v>
      </c>
      <c r="S66" s="195" t="n">
        <v>274786.7280470774</v>
      </c>
      <c r="T66" s="195" t="n">
        <v>273747.3855524428</v>
      </c>
      <c r="U66" s="195" t="n">
        <v>274253.4919603547</v>
      </c>
      <c r="V66" s="195" t="n">
        <v>275803.9612284456</v>
      </c>
      <c r="W66" s="195" t="n">
        <v>276939.1436190621</v>
      </c>
      <c r="X66" s="195" t="n">
        <v>276192.5114395967</v>
      </c>
      <c r="Y66" s="195">
        <f>N66-X66</f>
        <v/>
      </c>
      <c r="Z66" s="108">
        <f>RRI(24,N66,X66)</f>
        <v/>
      </c>
      <c r="AA66" s="108">
        <f>RRI(10,R66,X66)</f>
        <v/>
      </c>
    </row>
    <row r="67" ht="12.75" customHeight="1" s="324">
      <c r="A67" s="195" t="inlineStr">
        <is>
          <t>MYS</t>
        </is>
      </c>
      <c r="B67" s="195" t="inlineStr">
        <is>
          <t>Malaysia</t>
        </is>
      </c>
      <c r="C67" s="195" t="n">
        <v>8773168</v>
      </c>
      <c r="D67" s="195" t="n">
        <v>8720344</v>
      </c>
      <c r="E67" s="195" t="n">
        <v>8676531</v>
      </c>
      <c r="F67" s="195" t="n">
        <v>8695292</v>
      </c>
      <c r="G67" s="195" t="n">
        <v>8686485</v>
      </c>
      <c r="H67" s="195" t="n">
        <v>8637016</v>
      </c>
      <c r="I67" s="195" t="n">
        <v>8600945</v>
      </c>
      <c r="J67" s="195" t="n">
        <v>8610997</v>
      </c>
      <c r="K67" s="195" t="n">
        <v>8633227</v>
      </c>
      <c r="L67" s="195" t="n">
        <v>8642904</v>
      </c>
      <c r="M67" s="195" t="n">
        <v>8610729</v>
      </c>
      <c r="N67" s="195" t="n">
        <v>531481.7013736044</v>
      </c>
      <c r="O67" s="195" t="n">
        <v>528270.3792477202</v>
      </c>
      <c r="P67" s="195" t="n">
        <v>525612.7962191838</v>
      </c>
      <c r="Q67" s="195" t="n">
        <v>526749.6584373758</v>
      </c>
      <c r="R67" s="195" t="n">
        <v>526216.4758960964</v>
      </c>
      <c r="S67" s="195" t="n">
        <v>523216.0227264821</v>
      </c>
      <c r="T67" s="195" t="n">
        <v>521030.4003872518</v>
      </c>
      <c r="U67" s="195" t="n">
        <v>521638.9508340197</v>
      </c>
      <c r="V67" s="195" t="n">
        <v>522983.2951771725</v>
      </c>
      <c r="W67" s="195" t="n">
        <v>523566.6309128728</v>
      </c>
      <c r="X67" s="195" t="n">
        <v>521617.7940527278</v>
      </c>
      <c r="Y67" s="195">
        <f>N67-X67</f>
        <v/>
      </c>
      <c r="Z67" s="108">
        <f>RRI(24,N67,X67)</f>
        <v/>
      </c>
      <c r="AA67" s="108">
        <f>RRI(10,R67,X67)</f>
        <v/>
      </c>
    </row>
    <row r="68" ht="12.75" customHeight="1" s="324">
      <c r="A68" s="195" t="inlineStr">
        <is>
          <t>MDV</t>
        </is>
      </c>
      <c r="B68" s="195" t="inlineStr">
        <is>
          <t>Maldives</t>
        </is>
      </c>
      <c r="C68" s="195" t="n">
        <v>1610</v>
      </c>
      <c r="D68" s="195" t="n">
        <v>1610</v>
      </c>
      <c r="E68" s="195" t="n">
        <v>1610</v>
      </c>
      <c r="F68" s="195" t="n">
        <v>1610</v>
      </c>
      <c r="G68" s="195" t="n">
        <v>1610</v>
      </c>
      <c r="H68" s="195" t="n">
        <v>1610</v>
      </c>
      <c r="I68" s="195" t="n">
        <v>1610</v>
      </c>
      <c r="J68" s="195" t="n">
        <v>1610</v>
      </c>
      <c r="K68" s="195" t="n">
        <v>1610</v>
      </c>
      <c r="L68" s="195" t="n">
        <v>1610</v>
      </c>
      <c r="M68" s="195" t="n">
        <v>1610</v>
      </c>
      <c r="N68" s="195" t="n">
        <v>97.34406656011306</v>
      </c>
      <c r="O68" s="195" t="n">
        <v>97.34406656011306</v>
      </c>
      <c r="P68" s="195" t="n">
        <v>97.34406656011308</v>
      </c>
      <c r="Q68" s="195" t="n">
        <v>97.34406656011306</v>
      </c>
      <c r="R68" s="195" t="n">
        <v>97.34406656011306</v>
      </c>
      <c r="S68" s="195" t="n">
        <v>97.34406656011308</v>
      </c>
      <c r="T68" s="195" t="n">
        <v>97.34406656011306</v>
      </c>
      <c r="U68" s="195" t="n">
        <v>97.34406656011306</v>
      </c>
      <c r="V68" s="195" t="n">
        <v>97.34406656011306</v>
      </c>
      <c r="W68" s="195" t="n">
        <v>97.34406656011308</v>
      </c>
      <c r="X68" s="195" t="n">
        <v>97.34406656011306</v>
      </c>
      <c r="Y68" s="195">
        <f>N68-X68</f>
        <v/>
      </c>
      <c r="Z68" s="108">
        <f>RRI(24,N68,X68)</f>
        <v/>
      </c>
      <c r="AA68" s="108">
        <f>RRI(10,R68,X68)</f>
        <v/>
      </c>
    </row>
    <row r="69" ht="12.75" customHeight="1" s="324">
      <c r="A69" s="195" t="inlineStr">
        <is>
          <t>MHL</t>
        </is>
      </c>
      <c r="B69" s="195" t="inlineStr">
        <is>
          <t>Marshall Islands</t>
        </is>
      </c>
      <c r="C69" s="195" t="n">
        <v>538</v>
      </c>
      <c r="D69" s="195" t="n">
        <v>538</v>
      </c>
      <c r="E69" s="195" t="n">
        <v>538</v>
      </c>
      <c r="F69" s="195" t="n">
        <v>538</v>
      </c>
      <c r="G69" s="195" t="n">
        <v>538</v>
      </c>
      <c r="H69" s="195" t="n">
        <v>538</v>
      </c>
      <c r="I69" s="195" t="n">
        <v>538</v>
      </c>
      <c r="J69" s="195" t="n">
        <v>538</v>
      </c>
      <c r="K69" s="195" t="n">
        <v>538</v>
      </c>
      <c r="L69" s="195" t="n">
        <v>538</v>
      </c>
      <c r="M69" s="195" t="n">
        <v>538</v>
      </c>
      <c r="N69" s="195" t="n">
        <v>32.54464470607722</v>
      </c>
      <c r="O69" s="195" t="n">
        <v>32.54464470607722</v>
      </c>
      <c r="P69" s="195" t="n">
        <v>32.54464470607722</v>
      </c>
      <c r="Q69" s="195" t="n">
        <v>32.54464470607722</v>
      </c>
      <c r="R69" s="195" t="n">
        <v>32.54464470607722</v>
      </c>
      <c r="S69" s="195" t="n">
        <v>32.54464470607722</v>
      </c>
      <c r="T69" s="195" t="n">
        <v>32.54464470607722</v>
      </c>
      <c r="U69" s="195" t="n">
        <v>32.54464470607722</v>
      </c>
      <c r="V69" s="195" t="n">
        <v>32.54464470607722</v>
      </c>
      <c r="W69" s="195" t="n">
        <v>32.54464470607722</v>
      </c>
      <c r="X69" s="195" t="n">
        <v>32.54464470607722</v>
      </c>
      <c r="Y69" s="195">
        <f>N69-X69</f>
        <v/>
      </c>
      <c r="Z69" s="108">
        <f>RRI(24,N69,X69)</f>
        <v/>
      </c>
      <c r="AA69" s="108">
        <f>RRI(10,R69,X69)</f>
        <v/>
      </c>
    </row>
    <row r="70" ht="12.75" customHeight="1" s="324">
      <c r="A70" s="195" t="inlineStr">
        <is>
          <t>MTQ</t>
        </is>
      </c>
      <c r="B70" s="195" t="inlineStr">
        <is>
          <t>Martinique</t>
        </is>
      </c>
      <c r="C70" s="195" t="n">
        <v>32623</v>
      </c>
      <c r="D70" s="195" t="n">
        <v>32672</v>
      </c>
      <c r="E70" s="195" t="n">
        <v>32680</v>
      </c>
      <c r="F70" s="195" t="n">
        <v>32959</v>
      </c>
      <c r="G70" s="195" t="n">
        <v>32856</v>
      </c>
      <c r="H70" s="195" t="n">
        <v>32909</v>
      </c>
      <c r="I70" s="195" t="n">
        <v>32434</v>
      </c>
      <c r="J70" s="195" t="n">
        <v>32512</v>
      </c>
      <c r="K70" s="195" t="n">
        <v>32735</v>
      </c>
      <c r="L70" s="195" t="n">
        <v>33297</v>
      </c>
      <c r="M70" s="195" t="n">
        <v>33235</v>
      </c>
      <c r="N70" s="195" t="n">
        <v>1920.972097298582</v>
      </c>
      <c r="O70" s="195" t="n">
        <v>1923.856935599213</v>
      </c>
      <c r="P70" s="195" t="n">
        <v>1924.326651035949</v>
      </c>
      <c r="Q70" s="195" t="n">
        <v>1940.757181160447</v>
      </c>
      <c r="R70" s="195" t="n">
        <v>1934.692001785171</v>
      </c>
      <c r="S70" s="195" t="n">
        <v>1937.812550222029</v>
      </c>
      <c r="T70" s="195" t="n">
        <v>1909.841039114748</v>
      </c>
      <c r="U70" s="195" t="n">
        <v>1914.433363328722</v>
      </c>
      <c r="V70" s="195" t="n">
        <v>1927.563505835307</v>
      </c>
      <c r="W70" s="195" t="n">
        <v>1960.654748420071</v>
      </c>
      <c r="X70" s="195" t="n">
        <v>1957.004611675067</v>
      </c>
      <c r="Y70" s="195">
        <f>N70-X70</f>
        <v/>
      </c>
      <c r="Z70" s="108">
        <f>RRI(24,N70,X70)</f>
        <v/>
      </c>
      <c r="AA70" s="108">
        <f>RRI(10,R70,X70)</f>
        <v/>
      </c>
    </row>
    <row r="71" ht="12.75" customHeight="1" s="324">
      <c r="A71" s="195" t="inlineStr">
        <is>
          <t>MRT</t>
        </is>
      </c>
      <c r="B71" s="195" t="inlineStr">
        <is>
          <t>Mauritania</t>
        </is>
      </c>
      <c r="C71" s="195" t="n">
        <v>5567</v>
      </c>
      <c r="D71" s="195" t="n">
        <v>5447</v>
      </c>
      <c r="E71" s="195" t="n">
        <v>5291</v>
      </c>
      <c r="F71" s="195" t="n">
        <v>5170</v>
      </c>
      <c r="G71" s="195" t="n">
        <v>4964</v>
      </c>
      <c r="H71" s="195" t="n">
        <v>5411</v>
      </c>
      <c r="I71" s="195" t="n">
        <v>5022</v>
      </c>
      <c r="J71" s="195" t="n">
        <v>4895</v>
      </c>
      <c r="K71" s="195" t="n">
        <v>4737</v>
      </c>
      <c r="L71" s="195" t="n">
        <v>5551</v>
      </c>
      <c r="M71" s="195" t="n">
        <v>6096</v>
      </c>
      <c r="N71" s="195" t="n">
        <v>325.3715790737302</v>
      </c>
      <c r="O71" s="195" t="n">
        <v>318.3448711601411</v>
      </c>
      <c r="P71" s="195" t="n">
        <v>309.224760321374</v>
      </c>
      <c r="Q71" s="195" t="n">
        <v>302.155924838578</v>
      </c>
      <c r="R71" s="195" t="n">
        <v>290.1166219592517</v>
      </c>
      <c r="S71" s="195" t="n">
        <v>316.2483582020357</v>
      </c>
      <c r="T71" s="195" t="n">
        <v>293.5077348620329</v>
      </c>
      <c r="U71" s="195" t="n">
        <v>286.0822019787855</v>
      </c>
      <c r="V71" s="195" t="n">
        <v>276.8714517983938</v>
      </c>
      <c r="W71" s="195" t="n">
        <v>324.4757077338567</v>
      </c>
      <c r="X71" s="195" t="n">
        <v>356.3114297879093</v>
      </c>
      <c r="Y71" s="195">
        <f>N71-X71</f>
        <v/>
      </c>
      <c r="Z71" s="108">
        <f>RRI(24,N71,X71)</f>
        <v/>
      </c>
      <c r="AA71" s="108">
        <f>RRI(10,R71,X71)</f>
        <v/>
      </c>
    </row>
    <row r="72" ht="12.75" customHeight="1" s="324">
      <c r="A72" s="195" t="inlineStr">
        <is>
          <t>MUS</t>
        </is>
      </c>
      <c r="B72" s="195" t="inlineStr">
        <is>
          <t>Mauritius</t>
        </is>
      </c>
      <c r="C72" s="195" t="n">
        <v>9680</v>
      </c>
      <c r="D72" s="195" t="n">
        <v>7497</v>
      </c>
      <c r="E72" s="195" t="n">
        <v>7143</v>
      </c>
      <c r="F72" s="195" t="n">
        <v>7065</v>
      </c>
      <c r="G72" s="195" t="n">
        <v>7006</v>
      </c>
      <c r="H72" s="195" t="n">
        <v>7010</v>
      </c>
      <c r="I72" s="195" t="n">
        <v>6984</v>
      </c>
      <c r="J72" s="195" t="n">
        <v>6778</v>
      </c>
      <c r="K72" s="195" t="n">
        <v>6912</v>
      </c>
      <c r="L72" s="195" t="n">
        <v>7173</v>
      </c>
      <c r="M72" s="195" t="n">
        <v>7275</v>
      </c>
      <c r="N72" s="195" t="n">
        <v>552.9332163739773</v>
      </c>
      <c r="O72" s="195" t="n">
        <v>428.2511227557142</v>
      </c>
      <c r="P72" s="195" t="n">
        <v>408.029990308676</v>
      </c>
      <c r="Q72" s="195" t="n">
        <v>403.5743911076782</v>
      </c>
      <c r="R72" s="195" t="n">
        <v>400.1986705872858</v>
      </c>
      <c r="S72" s="195" t="n">
        <v>400.4215714446051</v>
      </c>
      <c r="T72" s="195" t="n">
        <v>398.9338790263743</v>
      </c>
      <c r="U72" s="195" t="n">
        <v>387.1753815121528</v>
      </c>
      <c r="V72" s="195" t="n">
        <v>394.8287237263425</v>
      </c>
      <c r="W72" s="195" t="n">
        <v>409.7318108093417</v>
      </c>
      <c r="X72" s="195" t="n">
        <v>415.5565123651173</v>
      </c>
      <c r="Y72" s="195">
        <f>N72-X72</f>
        <v/>
      </c>
      <c r="Z72" s="108">
        <f>RRI(24,N72,X72)</f>
        <v/>
      </c>
      <c r="AA72" s="108">
        <f>RRI(10,R72,X72)</f>
        <v/>
      </c>
    </row>
    <row r="73" ht="12.75" customHeight="1" s="324">
      <c r="A73" s="195" t="inlineStr">
        <is>
          <t>MYT</t>
        </is>
      </c>
      <c r="B73" s="195" t="inlineStr">
        <is>
          <t>Mayotte</t>
        </is>
      </c>
      <c r="C73" s="195" t="n">
        <v>11411</v>
      </c>
      <c r="D73" s="195" t="n">
        <v>11690</v>
      </c>
      <c r="E73" s="195" t="n">
        <v>11827</v>
      </c>
      <c r="F73" s="195" t="n">
        <v>11791</v>
      </c>
      <c r="G73" s="195" t="n">
        <v>11707</v>
      </c>
      <c r="H73" s="195" t="n">
        <v>11495</v>
      </c>
      <c r="I73" s="195" t="n">
        <v>11386</v>
      </c>
      <c r="J73" s="195" t="n">
        <v>11419</v>
      </c>
      <c r="K73" s="195" t="n">
        <v>11601</v>
      </c>
      <c r="L73" s="195" t="n">
        <v>11640</v>
      </c>
      <c r="M73" s="195" t="n">
        <v>11438</v>
      </c>
      <c r="N73" s="195" t="n">
        <v>676.752720998933</v>
      </c>
      <c r="O73" s="195" t="n">
        <v>693.2937580710651</v>
      </c>
      <c r="P73" s="195" t="n">
        <v>701.4178040535451</v>
      </c>
      <c r="Q73" s="195" t="n">
        <v>699.2839229466678</v>
      </c>
      <c r="R73" s="195" t="n">
        <v>694.30442215976</v>
      </c>
      <c r="S73" s="195" t="n">
        <v>681.7358058864103</v>
      </c>
      <c r="T73" s="195" t="n">
        <v>675.2726578561881</v>
      </c>
      <c r="U73" s="195" t="n">
        <v>677.2280211970753</v>
      </c>
      <c r="V73" s="195" t="n">
        <v>688.0211496663726</v>
      </c>
      <c r="W73" s="195" t="n">
        <v>690.3358515137086</v>
      </c>
      <c r="X73" s="195" t="n">
        <v>678.3581831434929</v>
      </c>
      <c r="Y73" s="195">
        <f>N73-X73</f>
        <v/>
      </c>
      <c r="Z73" s="108">
        <f>RRI(24,N73,X73)</f>
        <v/>
      </c>
      <c r="AA73" s="108">
        <f>RRI(10,R73,X73)</f>
        <v/>
      </c>
    </row>
    <row r="74" ht="12.75" customHeight="1" s="324">
      <c r="A74" s="195" t="inlineStr">
        <is>
          <t>MEX</t>
        </is>
      </c>
      <c r="B74" s="195" t="inlineStr">
        <is>
          <t>Mexico</t>
        </is>
      </c>
      <c r="C74" s="195" t="n">
        <v>18414632</v>
      </c>
      <c r="D74" s="195" t="n">
        <v>17849023</v>
      </c>
      <c r="E74" s="195" t="n">
        <v>17538884</v>
      </c>
      <c r="F74" s="195" t="n">
        <v>17378797</v>
      </c>
      <c r="G74" s="195" t="n">
        <v>17324371</v>
      </c>
      <c r="H74" s="195" t="n">
        <v>17224288</v>
      </c>
      <c r="I74" s="195" t="n">
        <v>17243863</v>
      </c>
      <c r="J74" s="195" t="n">
        <v>17369586</v>
      </c>
      <c r="K74" s="195" t="n">
        <v>17588953</v>
      </c>
      <c r="L74" s="195" t="n">
        <v>17616476</v>
      </c>
      <c r="M74" s="195" t="n">
        <v>17385870</v>
      </c>
      <c r="N74" s="195" t="n">
        <v>1050306.210725383</v>
      </c>
      <c r="O74" s="195" t="n">
        <v>1018484.95649534</v>
      </c>
      <c r="P74" s="195" t="n">
        <v>1000915.348262743</v>
      </c>
      <c r="Q74" s="195" t="n">
        <v>991789.5882205577</v>
      </c>
      <c r="R74" s="195" t="n">
        <v>988644.5558437775</v>
      </c>
      <c r="S74" s="195" t="n">
        <v>982901.3220474501</v>
      </c>
      <c r="T74" s="195" t="n">
        <v>984000.6697953008</v>
      </c>
      <c r="U74" s="195" t="n">
        <v>991128.5526170287</v>
      </c>
      <c r="V74" s="195" t="n">
        <v>1003539.541242694</v>
      </c>
      <c r="W74" s="195" t="n">
        <v>1005055.937829155</v>
      </c>
      <c r="X74" s="195" t="n">
        <v>991795.5052556171</v>
      </c>
      <c r="Y74" s="195">
        <f>N74-X74</f>
        <v/>
      </c>
      <c r="Z74" s="108">
        <f>RRI(24,N74,X74)</f>
        <v/>
      </c>
      <c r="AA74" s="306">
        <f>RRI(10,R74,X74)</f>
        <v/>
      </c>
    </row>
    <row r="75" ht="12.75" customHeight="1" s="324">
      <c r="A75" s="195" t="inlineStr">
        <is>
          <t>FSM</t>
        </is>
      </c>
      <c r="B75" s="195" t="inlineStr">
        <is>
          <t>Micronesia</t>
        </is>
      </c>
      <c r="C75" s="195" t="n">
        <v>150562</v>
      </c>
      <c r="D75" s="195" t="n">
        <v>144703</v>
      </c>
      <c r="E75" s="195" t="n">
        <v>144360</v>
      </c>
      <c r="F75" s="195" t="n">
        <v>144300</v>
      </c>
      <c r="G75" s="195" t="n">
        <v>149481</v>
      </c>
      <c r="H75" s="195" t="n">
        <v>150562</v>
      </c>
      <c r="I75" s="195" t="n">
        <v>150562</v>
      </c>
      <c r="J75" s="195" t="n">
        <v>150562</v>
      </c>
      <c r="K75" s="195" t="n">
        <v>150562</v>
      </c>
      <c r="L75" s="195" t="n">
        <v>145009</v>
      </c>
      <c r="M75" s="195" t="n">
        <v>144261</v>
      </c>
      <c r="N75" s="195" t="n">
        <v>9083.575795910385</v>
      </c>
      <c r="O75" s="195" t="n">
        <v>8730.493577451325</v>
      </c>
      <c r="P75" s="195" t="n">
        <v>8709.925065403551</v>
      </c>
      <c r="Q75" s="195" t="n">
        <v>8706.24323992135</v>
      </c>
      <c r="R75" s="195" t="n">
        <v>9018.752345562023</v>
      </c>
      <c r="S75" s="195" t="n">
        <v>9083.575795910383</v>
      </c>
      <c r="T75" s="195" t="n">
        <v>9083.575795910385</v>
      </c>
      <c r="U75" s="195" t="n">
        <v>9083.575795910385</v>
      </c>
      <c r="V75" s="195" t="n">
        <v>9083.575795910383</v>
      </c>
      <c r="W75" s="195" t="n">
        <v>8748.479757402489</v>
      </c>
      <c r="X75" s="195" t="n">
        <v>8703.339568690204</v>
      </c>
      <c r="Y75" s="195">
        <f>N75-X75</f>
        <v/>
      </c>
      <c r="Z75" s="108">
        <f>RRI(24,N75,X75)</f>
        <v/>
      </c>
      <c r="AA75" s="108">
        <f>RRI(10,R75,X75)</f>
        <v/>
      </c>
    </row>
    <row r="76" ht="12.75" customHeight="1" s="324">
      <c r="A76" s="195" t="inlineStr">
        <is>
          <t>MOZ</t>
        </is>
      </c>
      <c r="B76" s="195" t="inlineStr">
        <is>
          <t>Mozambique</t>
        </is>
      </c>
      <c r="C76" s="195" t="n">
        <v>5512104</v>
      </c>
      <c r="D76" s="195" t="n">
        <v>5444943</v>
      </c>
      <c r="E76" s="195" t="n">
        <v>5322643</v>
      </c>
      <c r="F76" s="195" t="n">
        <v>5290751</v>
      </c>
      <c r="G76" s="195" t="n">
        <v>5286504</v>
      </c>
      <c r="H76" s="195" t="n">
        <v>5292083</v>
      </c>
      <c r="I76" s="195" t="n">
        <v>5283696</v>
      </c>
      <c r="J76" s="195" t="n">
        <v>5303524</v>
      </c>
      <c r="K76" s="195" t="n">
        <v>5292346</v>
      </c>
      <c r="L76" s="195" t="n">
        <v>5224014</v>
      </c>
      <c r="M76" s="195" t="n">
        <v>5106779</v>
      </c>
      <c r="N76" s="195" t="n">
        <v>318644.6876744613</v>
      </c>
      <c r="O76" s="195" t="n">
        <v>314768.033068857</v>
      </c>
      <c r="P76" s="195" t="n">
        <v>307717.5188824376</v>
      </c>
      <c r="Q76" s="195" t="n">
        <v>305885.9335739264</v>
      </c>
      <c r="R76" s="195" t="n">
        <v>305644.3043693466</v>
      </c>
      <c r="S76" s="195" t="n">
        <v>305960.8782692481</v>
      </c>
      <c r="T76" s="195" t="n">
        <v>305469.0841596093</v>
      </c>
      <c r="U76" s="195" t="n">
        <v>306615.884668819</v>
      </c>
      <c r="V76" s="195" t="n">
        <v>306005.7623590633</v>
      </c>
      <c r="W76" s="195" t="n">
        <v>302061.8993922807</v>
      </c>
      <c r="X76" s="195" t="n">
        <v>295290.1799487443</v>
      </c>
      <c r="Y76" s="195">
        <f>N76-X76</f>
        <v/>
      </c>
      <c r="Z76" s="108">
        <f>RRI(24,N76,X76)</f>
        <v/>
      </c>
      <c r="AA76" s="108">
        <f>RRI(10,R76,X76)</f>
        <v/>
      </c>
    </row>
    <row r="77" ht="12.75" customHeight="1" s="324">
      <c r="A77" s="195" t="inlineStr">
        <is>
          <t>MMR</t>
        </is>
      </c>
      <c r="B77" s="195" t="inlineStr">
        <is>
          <t>Myanmar</t>
        </is>
      </c>
      <c r="C77" s="195" t="n">
        <v>9956356</v>
      </c>
      <c r="D77" s="195" t="n">
        <v>9354074</v>
      </c>
      <c r="E77" s="195" t="n">
        <v>9190491</v>
      </c>
      <c r="F77" s="195" t="n">
        <v>9278061</v>
      </c>
      <c r="G77" s="195" t="n">
        <v>9178718</v>
      </c>
      <c r="H77" s="195" t="n">
        <v>8932414</v>
      </c>
      <c r="I77" s="195" t="n">
        <v>8903136</v>
      </c>
      <c r="J77" s="195" t="n">
        <v>8974356</v>
      </c>
      <c r="K77" s="195" t="n">
        <v>8967569</v>
      </c>
      <c r="L77" s="195" t="n">
        <v>8962611</v>
      </c>
      <c r="M77" s="195" t="n">
        <v>9077823</v>
      </c>
      <c r="N77" s="195" t="n">
        <v>582120.4616104222</v>
      </c>
      <c r="O77" s="195" t="n">
        <v>547646.460041135</v>
      </c>
      <c r="P77" s="195" t="n">
        <v>538218.6497635983</v>
      </c>
      <c r="Q77" s="195" t="n">
        <v>543248.2736921696</v>
      </c>
      <c r="R77" s="195" t="n">
        <v>537504.8763092145</v>
      </c>
      <c r="S77" s="195" t="n">
        <v>523246.9683382476</v>
      </c>
      <c r="T77" s="195" t="n">
        <v>521546.0947541278</v>
      </c>
      <c r="U77" s="195" t="n">
        <v>525653.2478641701</v>
      </c>
      <c r="V77" s="195" t="n">
        <v>525228.430323514</v>
      </c>
      <c r="W77" s="195" t="n">
        <v>524883.4506820667</v>
      </c>
      <c r="X77" s="195" t="n">
        <v>531436.4152353324</v>
      </c>
      <c r="Y77" s="195">
        <f>N77-X77</f>
        <v/>
      </c>
      <c r="Z77" s="108">
        <f>RRI(24,N77,X77)</f>
        <v/>
      </c>
      <c r="AA77" s="108">
        <f>RRI(10,R77,X77)</f>
        <v/>
      </c>
    </row>
    <row r="78" ht="12.75" customHeight="1" s="324">
      <c r="A78" s="195" t="inlineStr">
        <is>
          <t>NCL</t>
        </is>
      </c>
      <c r="B78" s="195" t="inlineStr">
        <is>
          <t>New Caledonia</t>
        </is>
      </c>
      <c r="C78" s="195" t="n">
        <v>581439</v>
      </c>
      <c r="D78" s="195" t="n">
        <v>572780</v>
      </c>
      <c r="E78" s="195" t="n">
        <v>571185</v>
      </c>
      <c r="F78" s="195" t="n">
        <v>567596</v>
      </c>
      <c r="G78" s="195" t="n">
        <v>568357</v>
      </c>
      <c r="H78" s="195" t="n">
        <v>567252</v>
      </c>
      <c r="I78" s="195" t="n">
        <v>570982</v>
      </c>
      <c r="J78" s="195" t="n">
        <v>572709</v>
      </c>
      <c r="K78" s="195" t="n">
        <v>580798</v>
      </c>
      <c r="L78" s="195" t="n">
        <v>591505</v>
      </c>
      <c r="M78" s="195" t="n">
        <v>593768</v>
      </c>
      <c r="N78" s="195" t="n">
        <v>33007.99478835271</v>
      </c>
      <c r="O78" s="195" t="n">
        <v>32518.50308847993</v>
      </c>
      <c r="P78" s="195" t="n">
        <v>32427.74550139565</v>
      </c>
      <c r="Q78" s="195" t="n">
        <v>32220.76485353065</v>
      </c>
      <c r="R78" s="195" t="n">
        <v>32262.80837621163</v>
      </c>
      <c r="S78" s="195" t="n">
        <v>32200.97616711132</v>
      </c>
      <c r="T78" s="195" t="n">
        <v>32413.5236363923</v>
      </c>
      <c r="U78" s="195" t="n">
        <v>32512.14040564769</v>
      </c>
      <c r="V78" s="195" t="n">
        <v>32971.45491964526</v>
      </c>
      <c r="W78" s="195" t="n">
        <v>33578.73577649931</v>
      </c>
      <c r="X78" s="195" t="n">
        <v>33706.66533156167</v>
      </c>
      <c r="Y78" s="195">
        <f>N78-X78</f>
        <v/>
      </c>
      <c r="Z78" s="108">
        <f>RRI(24,N78,X78)</f>
        <v/>
      </c>
      <c r="AA78" s="108">
        <f>RRI(10,R78,X78)</f>
        <v/>
      </c>
    </row>
    <row r="79" ht="12.75" customHeight="1" s="324">
      <c r="A79" s="195" t="inlineStr">
        <is>
          <t>NZL</t>
        </is>
      </c>
      <c r="B79" s="195" t="inlineStr">
        <is>
          <t>New Zealand</t>
        </is>
      </c>
      <c r="C79" s="195" t="n">
        <v>588130</v>
      </c>
      <c r="D79" s="195" t="n">
        <v>608355</v>
      </c>
      <c r="E79" s="195" t="n">
        <v>607225</v>
      </c>
      <c r="F79" s="195" t="n">
        <v>611820</v>
      </c>
      <c r="G79" s="195" t="n">
        <v>611669</v>
      </c>
      <c r="H79" s="195" t="n">
        <v>612795</v>
      </c>
      <c r="I79" s="195" t="n">
        <v>610724</v>
      </c>
      <c r="J79" s="195" t="n">
        <v>612199</v>
      </c>
      <c r="K79" s="195" t="n">
        <v>613735</v>
      </c>
      <c r="L79" s="195" t="n">
        <v>610799</v>
      </c>
      <c r="M79" s="195" t="n">
        <v>600364</v>
      </c>
      <c r="N79" s="195" t="n">
        <v>29027.31167774889</v>
      </c>
      <c r="O79" s="195" t="n">
        <v>30025.90146743111</v>
      </c>
      <c r="P79" s="195" t="n">
        <v>29967.66667134084</v>
      </c>
      <c r="Q79" s="195" t="n">
        <v>30190.72185746203</v>
      </c>
      <c r="R79" s="195" t="n">
        <v>30181.2661095125</v>
      </c>
      <c r="S79" s="195" t="n">
        <v>30239.47251512051</v>
      </c>
      <c r="T79" s="195" t="n">
        <v>30141.03635656135</v>
      </c>
      <c r="U79" s="195" t="n">
        <v>30214.55931416883</v>
      </c>
      <c r="V79" s="195" t="n">
        <v>30293.1607225505</v>
      </c>
      <c r="W79" s="195" t="n">
        <v>30145.64490519677</v>
      </c>
      <c r="X79" s="195" t="n">
        <v>29625.64226591223</v>
      </c>
      <c r="Y79" s="195">
        <f>N79-X79</f>
        <v/>
      </c>
      <c r="Z79" s="108">
        <f>RRI(24,N79,X79)</f>
        <v/>
      </c>
      <c r="AA79" s="108">
        <f>RRI(10,R79,X79)</f>
        <v/>
      </c>
    </row>
    <row r="80" ht="12.75" customHeight="1" s="324">
      <c r="A80" s="195" t="inlineStr">
        <is>
          <t>NIC</t>
        </is>
      </c>
      <c r="B80" s="195" t="inlineStr">
        <is>
          <t>Nicaragua</t>
        </is>
      </c>
      <c r="C80" s="195" t="n">
        <v>1289312</v>
      </c>
      <c r="D80" s="195" t="n">
        <v>1303886</v>
      </c>
      <c r="E80" s="195" t="n">
        <v>1308727</v>
      </c>
      <c r="F80" s="195" t="n">
        <v>1320791</v>
      </c>
      <c r="G80" s="195" t="n">
        <v>1313346</v>
      </c>
      <c r="H80" s="195" t="n">
        <v>1285261</v>
      </c>
      <c r="I80" s="195" t="n">
        <v>1274248</v>
      </c>
      <c r="J80" s="195" t="n">
        <v>1282449</v>
      </c>
      <c r="K80" s="195" t="n">
        <v>1287062</v>
      </c>
      <c r="L80" s="195" t="n">
        <v>1272502</v>
      </c>
      <c r="M80" s="195" t="n">
        <v>1253493</v>
      </c>
      <c r="N80" s="195" t="n">
        <v>76303.70052715199</v>
      </c>
      <c r="O80" s="195" t="n">
        <v>77168.48240034336</v>
      </c>
      <c r="P80" s="195" t="n">
        <v>77456.05121836666</v>
      </c>
      <c r="Q80" s="195" t="n">
        <v>78171.09105169328</v>
      </c>
      <c r="R80" s="195" t="n">
        <v>77730.87813128326</v>
      </c>
      <c r="S80" s="195" t="n">
        <v>76066.91448401718</v>
      </c>
      <c r="T80" s="195" t="n">
        <v>75414.66701627363</v>
      </c>
      <c r="U80" s="195" t="n">
        <v>75900.00450421261</v>
      </c>
      <c r="V80" s="195" t="n">
        <v>76171.16552842612</v>
      </c>
      <c r="W80" s="195" t="n">
        <v>75307.03223468302</v>
      </c>
      <c r="X80" s="195" t="n">
        <v>74182.67475668542</v>
      </c>
      <c r="Y80" s="195">
        <f>N80-X80</f>
        <v/>
      </c>
      <c r="Z80" s="108">
        <f>RRI(24,N80,X80)</f>
        <v/>
      </c>
      <c r="AA80" s="108">
        <f>RRI(10,R80,X80)</f>
        <v/>
      </c>
    </row>
    <row r="81" ht="12.75" customHeight="1" s="324">
      <c r="A81" s="195" t="inlineStr">
        <is>
          <t>NGA</t>
        </is>
      </c>
      <c r="B81" s="195" t="inlineStr">
        <is>
          <t>Nigeria</t>
        </is>
      </c>
      <c r="C81" s="195" t="n">
        <v>14207637</v>
      </c>
      <c r="D81" s="195" t="n">
        <v>14062746</v>
      </c>
      <c r="E81" s="195" t="n">
        <v>13986074</v>
      </c>
      <c r="F81" s="195" t="n">
        <v>13987374</v>
      </c>
      <c r="G81" s="195" t="n">
        <v>13963682</v>
      </c>
      <c r="H81" s="195" t="n">
        <v>13911347</v>
      </c>
      <c r="I81" s="195" t="n">
        <v>13842148</v>
      </c>
      <c r="J81" s="195" t="n">
        <v>13866836</v>
      </c>
      <c r="K81" s="195" t="n">
        <v>13862354</v>
      </c>
      <c r="L81" s="195" t="n">
        <v>13887322</v>
      </c>
      <c r="M81" s="195" t="n">
        <v>13844242</v>
      </c>
      <c r="N81" s="195" t="n">
        <v>860432.6620757626</v>
      </c>
      <c r="O81" s="195" t="n">
        <v>851665.7927235167</v>
      </c>
      <c r="P81" s="195" t="n">
        <v>847024.7134273422</v>
      </c>
      <c r="Q81" s="195" t="n">
        <v>847102.6182480786</v>
      </c>
      <c r="R81" s="195" t="n">
        <v>845664.7168205713</v>
      </c>
      <c r="S81" s="195" t="n">
        <v>842493.8961588535</v>
      </c>
      <c r="T81" s="195" t="n">
        <v>838302.2409612718</v>
      </c>
      <c r="U81" s="195" t="n">
        <v>839797.1386459148</v>
      </c>
      <c r="V81" s="195" t="n">
        <v>839524.5274452275</v>
      </c>
      <c r="W81" s="195" t="n">
        <v>841036.4523305526</v>
      </c>
      <c r="X81" s="195" t="n">
        <v>838431.0448456412</v>
      </c>
      <c r="Y81" s="195">
        <f>N81-X81</f>
        <v/>
      </c>
      <c r="Z81" s="108">
        <f>RRI(24,N81,X81)</f>
        <v/>
      </c>
      <c r="AA81" s="108">
        <f>RRI(10,R81,X81)</f>
        <v/>
      </c>
    </row>
    <row r="82" ht="12.75" customHeight="1" s="324">
      <c r="A82" s="195" t="inlineStr">
        <is>
          <t>OMN</t>
        </is>
      </c>
      <c r="B82" s="195" t="inlineStr">
        <is>
          <t>Oman</t>
        </is>
      </c>
      <c r="C82" s="195" t="n">
        <v>2995</v>
      </c>
      <c r="D82" s="195" t="n">
        <v>2498</v>
      </c>
      <c r="E82" s="195" t="n">
        <v>2281</v>
      </c>
      <c r="F82" s="195" t="n">
        <v>2436</v>
      </c>
      <c r="G82" s="195" t="n">
        <v>2486</v>
      </c>
      <c r="H82" s="195" t="n">
        <v>2495</v>
      </c>
      <c r="I82" s="195" t="n">
        <v>2422</v>
      </c>
      <c r="J82" s="195" t="n">
        <v>2261</v>
      </c>
      <c r="K82" s="195" t="n">
        <v>2271</v>
      </c>
      <c r="L82" s="195" t="n">
        <v>2378</v>
      </c>
      <c r="M82" s="195" t="n">
        <v>2519</v>
      </c>
      <c r="N82" s="195" t="n">
        <v>168.35870155866</v>
      </c>
      <c r="O82" s="195" t="n">
        <v>140.533963903105</v>
      </c>
      <c r="P82" s="195" t="n">
        <v>128.582307794502</v>
      </c>
      <c r="Q82" s="195" t="n">
        <v>137.4912540109087</v>
      </c>
      <c r="R82" s="195" t="n">
        <v>140.3474658106283</v>
      </c>
      <c r="S82" s="195" t="n">
        <v>140.5440535940044</v>
      </c>
      <c r="T82" s="195" t="n">
        <v>136.2357039904292</v>
      </c>
      <c r="U82" s="195" t="n">
        <v>126.8883848470659</v>
      </c>
      <c r="V82" s="195" t="n">
        <v>127.2917155758162</v>
      </c>
      <c r="W82" s="195" t="n">
        <v>133.2934388147571</v>
      </c>
      <c r="X82" s="195" t="n">
        <v>141.3284859332672</v>
      </c>
      <c r="Y82" s="195">
        <f>N82-X82</f>
        <v/>
      </c>
      <c r="Z82" s="108">
        <f>RRI(24,N82,X82)</f>
        <v/>
      </c>
      <c r="AA82" s="108">
        <f>RRI(10,R82,X82)</f>
        <v/>
      </c>
    </row>
    <row r="83" ht="12.75" customHeight="1" s="324">
      <c r="A83" s="195" t="inlineStr">
        <is>
          <t>PAK</t>
        </is>
      </c>
      <c r="B83" s="195" t="inlineStr">
        <is>
          <t>Pakistan</t>
        </is>
      </c>
      <c r="C83" s="195" t="n">
        <v>1802497</v>
      </c>
      <c r="D83" s="195" t="n">
        <v>1642957</v>
      </c>
      <c r="E83" s="195" t="n">
        <v>1592928</v>
      </c>
      <c r="F83" s="195" t="n">
        <v>1581194</v>
      </c>
      <c r="G83" s="195" t="n">
        <v>1551737</v>
      </c>
      <c r="H83" s="195" t="n">
        <v>1537446</v>
      </c>
      <c r="I83" s="195" t="n">
        <v>1571403</v>
      </c>
      <c r="J83" s="195" t="n">
        <v>1626052</v>
      </c>
      <c r="K83" s="195" t="n">
        <v>1640970</v>
      </c>
      <c r="L83" s="195" t="n">
        <v>1565308</v>
      </c>
      <c r="M83" s="195" t="n">
        <v>1391481</v>
      </c>
      <c r="N83" s="195" t="n">
        <v>100002.1920353499</v>
      </c>
      <c r="O83" s="195" t="n">
        <v>91145.32102190124</v>
      </c>
      <c r="P83" s="195" t="n">
        <v>88367.13504166577</v>
      </c>
      <c r="Q83" s="195" t="n">
        <v>87711.33448273606</v>
      </c>
      <c r="R83" s="195" t="n">
        <v>86070.60465759992</v>
      </c>
      <c r="S83" s="195" t="n">
        <v>85273.32202936761</v>
      </c>
      <c r="T83" s="195" t="n">
        <v>87159.02856716282</v>
      </c>
      <c r="U83" s="195" t="n">
        <v>90192.56956376431</v>
      </c>
      <c r="V83" s="195" t="n">
        <v>91018.74294568962</v>
      </c>
      <c r="W83" s="195" t="n">
        <v>86814.38014440361</v>
      </c>
      <c r="X83" s="195" t="n">
        <v>77159.65185991042</v>
      </c>
      <c r="Y83" s="195">
        <f>N83-X83</f>
        <v/>
      </c>
      <c r="Z83" s="108">
        <f>RRI(24,N83,X83)</f>
        <v/>
      </c>
      <c r="AA83" s="108">
        <f>RRI(10,R83,X83)</f>
        <v/>
      </c>
    </row>
    <row r="84" ht="12.75" customHeight="1" s="324">
      <c r="A84" s="195" t="inlineStr">
        <is>
          <t>PLW</t>
        </is>
      </c>
      <c r="B84" s="195" t="inlineStr">
        <is>
          <t>Palau</t>
        </is>
      </c>
      <c r="C84" s="195" t="n">
        <v>93912</v>
      </c>
      <c r="D84" s="195" t="n">
        <v>94739</v>
      </c>
      <c r="E84" s="195" t="n">
        <v>94881</v>
      </c>
      <c r="F84" s="195" t="n">
        <v>94603</v>
      </c>
      <c r="G84" s="195" t="n">
        <v>94639</v>
      </c>
      <c r="H84" s="195" t="n">
        <v>94680</v>
      </c>
      <c r="I84" s="195" t="n">
        <v>94732</v>
      </c>
      <c r="J84" s="195" t="n">
        <v>95507</v>
      </c>
      <c r="K84" s="195" t="n">
        <v>95511</v>
      </c>
      <c r="L84" s="195" t="n">
        <v>94824</v>
      </c>
      <c r="M84" s="195" t="n">
        <v>94374</v>
      </c>
      <c r="N84" s="195" t="n">
        <v>5661.801823709347</v>
      </c>
      <c r="O84" s="195" t="n">
        <v>5711.63817698252</v>
      </c>
      <c r="P84" s="195" t="n">
        <v>5720.200685201215</v>
      </c>
      <c r="Q84" s="195" t="n">
        <v>5703.458699262673</v>
      </c>
      <c r="R84" s="195" t="n">
        <v>5705.626906607876</v>
      </c>
      <c r="S84" s="195" t="n">
        <v>5708.099218982406</v>
      </c>
      <c r="T84" s="195" t="n">
        <v>5711.231332741263</v>
      </c>
      <c r="U84" s="195" t="n">
        <v>5757.949982118365</v>
      </c>
      <c r="V84" s="195" t="n">
        <v>5758.19312402404</v>
      </c>
      <c r="W84" s="195" t="n">
        <v>5716.788200888616</v>
      </c>
      <c r="X84" s="195" t="n">
        <v>5689.665850322725</v>
      </c>
      <c r="Y84" s="195">
        <f>N84-X84</f>
        <v/>
      </c>
      <c r="Z84" s="108">
        <f>RRI(24,N84,X84)</f>
        <v/>
      </c>
      <c r="AA84" s="108">
        <f>RRI(10,R84,X84)</f>
        <v/>
      </c>
    </row>
    <row r="85" ht="12.75" customHeight="1" s="324">
      <c r="A85" s="195" t="inlineStr">
        <is>
          <t>PAN</t>
        </is>
      </c>
      <c r="B85" s="195" t="inlineStr">
        <is>
          <t>Panama</t>
        </is>
      </c>
      <c r="C85" s="195" t="n">
        <v>2590200</v>
      </c>
      <c r="D85" s="195" t="n">
        <v>2602298</v>
      </c>
      <c r="E85" s="195" t="n">
        <v>2598030</v>
      </c>
      <c r="F85" s="195" t="n">
        <v>2601760</v>
      </c>
      <c r="G85" s="195" t="n">
        <v>2596188</v>
      </c>
      <c r="H85" s="195" t="n">
        <v>2591064</v>
      </c>
      <c r="I85" s="195" t="n">
        <v>2584528</v>
      </c>
      <c r="J85" s="195" t="n">
        <v>2584359</v>
      </c>
      <c r="K85" s="195" t="n">
        <v>2576287</v>
      </c>
      <c r="L85" s="195" t="n">
        <v>2559030</v>
      </c>
      <c r="M85" s="195" t="n">
        <v>2531862</v>
      </c>
      <c r="N85" s="195" t="n">
        <v>155821.9047431714</v>
      </c>
      <c r="O85" s="195" t="n">
        <v>156548.9420898054</v>
      </c>
      <c r="P85" s="195" t="n">
        <v>156292.0162306988</v>
      </c>
      <c r="Q85" s="195" t="n">
        <v>156516.1652514619</v>
      </c>
      <c r="R85" s="195" t="n">
        <v>156181.0459176457</v>
      </c>
      <c r="S85" s="195" t="n">
        <v>155873.0008721385</v>
      </c>
      <c r="T85" s="195" t="n">
        <v>155480.0252866537</v>
      </c>
      <c r="U85" s="195" t="n">
        <v>155469.6552621859</v>
      </c>
      <c r="V85" s="195" t="n">
        <v>154983.9416922541</v>
      </c>
      <c r="W85" s="195" t="n">
        <v>153945.954407147</v>
      </c>
      <c r="X85" s="195" t="n">
        <v>152312.30603412</v>
      </c>
      <c r="Y85" s="195">
        <f>N85-X85</f>
        <v/>
      </c>
      <c r="Z85" s="108">
        <f>RRI(24,N85,X85)</f>
        <v/>
      </c>
      <c r="AA85" s="108">
        <f>RRI(10,R85,X85)</f>
        <v/>
      </c>
    </row>
    <row r="86" ht="12.75" customHeight="1" s="324">
      <c r="A86" s="195" t="inlineStr">
        <is>
          <t>PNG</t>
        </is>
      </c>
      <c r="B86" s="195" t="inlineStr">
        <is>
          <t>Papua New Guinea</t>
        </is>
      </c>
      <c r="C86" s="195" t="n">
        <v>7596299</v>
      </c>
      <c r="D86" s="195" t="n">
        <v>7613372</v>
      </c>
      <c r="E86" s="195" t="n">
        <v>7600044</v>
      </c>
      <c r="F86" s="195" t="n">
        <v>7599481</v>
      </c>
      <c r="G86" s="195" t="n">
        <v>7579597</v>
      </c>
      <c r="H86" s="195" t="n">
        <v>7546239</v>
      </c>
      <c r="I86" s="195" t="n">
        <v>7526204</v>
      </c>
      <c r="J86" s="195" t="n">
        <v>7528621</v>
      </c>
      <c r="K86" s="195" t="n">
        <v>7528594</v>
      </c>
      <c r="L86" s="195" t="n">
        <v>7511790</v>
      </c>
      <c r="M86" s="195" t="n">
        <v>7479246</v>
      </c>
      <c r="N86" s="195" t="n">
        <v>457347.6494046217</v>
      </c>
      <c r="O86" s="195" t="n">
        <v>458382.6869761535</v>
      </c>
      <c r="P86" s="195" t="n">
        <v>457581.8933056112</v>
      </c>
      <c r="Q86" s="195" t="n">
        <v>457547.1136189312</v>
      </c>
      <c r="R86" s="195" t="n">
        <v>456349.3747614205</v>
      </c>
      <c r="S86" s="195" t="n">
        <v>454342.0868165588</v>
      </c>
      <c r="T86" s="195" t="n">
        <v>453136.5202762465</v>
      </c>
      <c r="U86" s="195" t="n">
        <v>453283.1519807192</v>
      </c>
      <c r="V86" s="195" t="n">
        <v>453283.6882713487</v>
      </c>
      <c r="W86" s="195" t="n">
        <v>452272.2212706361</v>
      </c>
      <c r="X86" s="195" t="n">
        <v>450312.9418584603</v>
      </c>
      <c r="Y86" s="195">
        <f>N86-X86</f>
        <v/>
      </c>
      <c r="Z86" s="108">
        <f>RRI(24,N86,X86)</f>
        <v/>
      </c>
      <c r="AA86" s="108">
        <f>RRI(10,R86,X86)</f>
        <v/>
      </c>
    </row>
    <row r="87" ht="12.75" customHeight="1" s="324">
      <c r="A87" s="195" t="inlineStr">
        <is>
          <t>PER</t>
        </is>
      </c>
      <c r="B87" s="195" t="inlineStr">
        <is>
          <t>Peru</t>
        </is>
      </c>
      <c r="C87" s="195" t="n">
        <v>93541</v>
      </c>
      <c r="D87" s="195" t="n">
        <v>85554</v>
      </c>
      <c r="E87" s="195" t="n">
        <v>83160</v>
      </c>
      <c r="F87" s="195" t="n">
        <v>84184</v>
      </c>
      <c r="G87" s="195" t="n">
        <v>84893</v>
      </c>
      <c r="H87" s="195" t="n">
        <v>85116</v>
      </c>
      <c r="I87" s="195" t="n">
        <v>85809</v>
      </c>
      <c r="J87" s="195" t="n">
        <v>87484</v>
      </c>
      <c r="K87" s="195" t="n">
        <v>89980</v>
      </c>
      <c r="L87" s="195" t="n">
        <v>90578</v>
      </c>
      <c r="M87" s="195" t="n">
        <v>89899</v>
      </c>
      <c r="N87" s="195" t="n">
        <v>5675.611395384313</v>
      </c>
      <c r="O87" s="195" t="n">
        <v>5191.032114105178</v>
      </c>
      <c r="P87" s="195" t="n">
        <v>5045.765787345774</v>
      </c>
      <c r="Q87" s="195" t="n">
        <v>5107.873698441264</v>
      </c>
      <c r="R87" s="195" t="n">
        <v>5150.899357843417</v>
      </c>
      <c r="S87" s="195" t="n">
        <v>5164.421014549351</v>
      </c>
      <c r="T87" s="195" t="n">
        <v>5206.455214006288</v>
      </c>
      <c r="U87" s="195" t="n">
        <v>5308.061848515606</v>
      </c>
      <c r="V87" s="195" t="n">
        <v>5459.479310949328</v>
      </c>
      <c r="W87" s="195" t="n">
        <v>5495.777033629249</v>
      </c>
      <c r="X87" s="195" t="n">
        <v>5454.622781673075</v>
      </c>
      <c r="Y87" s="195">
        <f>N87-X87</f>
        <v/>
      </c>
      <c r="Z87" s="108">
        <f>RRI(24,N87,X87)</f>
        <v/>
      </c>
      <c r="AA87" s="108">
        <f>RRI(10,R87,X87)</f>
        <v/>
      </c>
    </row>
    <row r="88" ht="12.75" customHeight="1" s="324">
      <c r="A88" s="195" t="inlineStr">
        <is>
          <t>PHL</t>
        </is>
      </c>
      <c r="B88" s="195" t="inlineStr">
        <is>
          <t>Philippines</t>
        </is>
      </c>
      <c r="C88" s="195" t="n">
        <v>4897595</v>
      </c>
      <c r="D88" s="195" t="n">
        <v>4749061</v>
      </c>
      <c r="E88" s="195" t="n">
        <v>4665419</v>
      </c>
      <c r="F88" s="195" t="n">
        <v>4664194</v>
      </c>
      <c r="G88" s="195" t="n">
        <v>4658108</v>
      </c>
      <c r="H88" s="195" t="n">
        <v>4659097</v>
      </c>
      <c r="I88" s="195" t="n">
        <v>4659050</v>
      </c>
      <c r="J88" s="195" t="n">
        <v>4670235</v>
      </c>
      <c r="K88" s="195" t="n">
        <v>4721226</v>
      </c>
      <c r="L88" s="195" t="n">
        <v>4753098</v>
      </c>
      <c r="M88" s="195" t="n">
        <v>4739127</v>
      </c>
      <c r="N88" s="195" t="n">
        <v>292732.2006197587</v>
      </c>
      <c r="O88" s="195" t="n">
        <v>283843.1758876033</v>
      </c>
      <c r="P88" s="195" t="n">
        <v>278843.1325100171</v>
      </c>
      <c r="Q88" s="195" t="n">
        <v>278765.4801300212</v>
      </c>
      <c r="R88" s="195" t="n">
        <v>278410.2341655795</v>
      </c>
      <c r="S88" s="195" t="n">
        <v>278478.9528477359</v>
      </c>
      <c r="T88" s="195" t="n">
        <v>278479.7497425393</v>
      </c>
      <c r="U88" s="195" t="n">
        <v>279146.3272007251</v>
      </c>
      <c r="V88" s="195" t="n">
        <v>282191.8369791692</v>
      </c>
      <c r="W88" s="195" t="n">
        <v>284088.880467508</v>
      </c>
      <c r="X88" s="195" t="n">
        <v>283247.5783838177</v>
      </c>
      <c r="Y88" s="195">
        <f>N88-X88</f>
        <v/>
      </c>
      <c r="Z88" s="108">
        <f>RRI(24,N88,X88)</f>
        <v/>
      </c>
      <c r="AA88" s="108">
        <f>RRI(10,R88,X88)</f>
        <v/>
      </c>
    </row>
    <row r="89" ht="12.75" customHeight="1" s="324">
      <c r="A89" s="195" t="inlineStr">
        <is>
          <t>PRI</t>
        </is>
      </c>
      <c r="B89" s="195" t="inlineStr">
        <is>
          <t>Puerto Rico</t>
        </is>
      </c>
      <c r="C89" s="195" t="n">
        <v>147884</v>
      </c>
      <c r="D89" s="195" t="n">
        <v>154111</v>
      </c>
      <c r="E89" s="195" t="n">
        <v>154482</v>
      </c>
      <c r="F89" s="195" t="n">
        <v>150535</v>
      </c>
      <c r="G89" s="195" t="n">
        <v>148862</v>
      </c>
      <c r="H89" s="195" t="n">
        <v>147947</v>
      </c>
      <c r="I89" s="195" t="n">
        <v>148264</v>
      </c>
      <c r="J89" s="195" t="n">
        <v>149136</v>
      </c>
      <c r="K89" s="195" t="n">
        <v>148533</v>
      </c>
      <c r="L89" s="195" t="n">
        <v>145354</v>
      </c>
      <c r="M89" s="195" t="n">
        <v>141906</v>
      </c>
      <c r="N89" s="195" t="n">
        <v>8549.91169996319</v>
      </c>
      <c r="O89" s="195" t="n">
        <v>8909.908459041719</v>
      </c>
      <c r="P89" s="195" t="n">
        <v>8931.39162599548</v>
      </c>
      <c r="Q89" s="195" t="n">
        <v>8703.346342384923</v>
      </c>
      <c r="R89" s="195" t="n">
        <v>8606.646903634159</v>
      </c>
      <c r="S89" s="195" t="n">
        <v>8553.708824931771</v>
      </c>
      <c r="T89" s="195" t="n">
        <v>8572.021870837209</v>
      </c>
      <c r="U89" s="195" t="n">
        <v>8622.465380030522</v>
      </c>
      <c r="V89" s="195" t="n">
        <v>8587.685325065042</v>
      </c>
      <c r="W89" s="195" t="n">
        <v>8403.762496334939</v>
      </c>
      <c r="X89" s="195" t="n">
        <v>8204.186787144434</v>
      </c>
      <c r="Y89" s="195">
        <f>N89-X89</f>
        <v/>
      </c>
      <c r="Z89" s="108">
        <f>RRI(24,N89,X89)</f>
        <v/>
      </c>
      <c r="AA89" s="108">
        <f>RRI(10,R89,X89)</f>
        <v/>
      </c>
    </row>
    <row r="90" ht="12.75" customHeight="1" s="324">
      <c r="A90" s="195" t="inlineStr">
        <is>
          <t>QAT</t>
        </is>
      </c>
      <c r="B90" s="195" t="inlineStr">
        <is>
          <t>Qatar</t>
        </is>
      </c>
      <c r="C90" s="195" t="n">
        <v>274</v>
      </c>
      <c r="D90" s="195" t="n">
        <v>615</v>
      </c>
      <c r="E90" s="195" t="n">
        <v>847</v>
      </c>
      <c r="F90" s="195" t="n">
        <v>601</v>
      </c>
      <c r="G90" s="195" t="n">
        <v>552</v>
      </c>
      <c r="H90" s="195" t="n">
        <v>426</v>
      </c>
      <c r="I90" s="195" t="n">
        <v>692</v>
      </c>
      <c r="J90" s="195" t="n">
        <v>699</v>
      </c>
      <c r="K90" s="195" t="n">
        <v>1120</v>
      </c>
      <c r="L90" s="195" t="n">
        <v>1177</v>
      </c>
      <c r="M90" s="195" t="n">
        <v>1138</v>
      </c>
      <c r="N90" s="195" t="n">
        <v>15.04717339026032</v>
      </c>
      <c r="O90" s="195" t="n">
        <v>33.76329950367055</v>
      </c>
      <c r="P90" s="195" t="n">
        <v>46.50339350070939</v>
      </c>
      <c r="Q90" s="195" t="n">
        <v>33.01182865137073</v>
      </c>
      <c r="R90" s="195" t="n">
        <v>30.32743612188233</v>
      </c>
      <c r="S90" s="195" t="n">
        <v>23.39204149308931</v>
      </c>
      <c r="T90" s="195" t="n">
        <v>38.01005070776535</v>
      </c>
      <c r="U90" s="195" t="n">
        <v>38.35790896201271</v>
      </c>
      <c r="V90" s="195" t="n">
        <v>61.50383677639928</v>
      </c>
      <c r="W90" s="195" t="n">
        <v>64.63311116427181</v>
      </c>
      <c r="X90" s="195" t="n">
        <v>62.50274212639953</v>
      </c>
      <c r="Y90" s="195">
        <f>N90-X90</f>
        <v/>
      </c>
      <c r="Z90" s="108">
        <f>RRI(24,N90,X90)</f>
        <v/>
      </c>
      <c r="AA90" s="108">
        <f>RRI(10,R90,X90)</f>
        <v/>
      </c>
    </row>
    <row r="91" ht="12.75" customHeight="1" s="324">
      <c r="A91" s="195" t="inlineStr">
        <is>
          <t>COG</t>
        </is>
      </c>
      <c r="B91" s="195" t="inlineStr">
        <is>
          <t>Republic of Congo</t>
        </is>
      </c>
      <c r="C91" s="195" t="n">
        <v>33285</v>
      </c>
      <c r="D91" s="195" t="n">
        <v>33351</v>
      </c>
      <c r="E91" s="195" t="n">
        <v>33241</v>
      </c>
      <c r="F91" s="195" t="n">
        <v>33318</v>
      </c>
      <c r="G91" s="195" t="n">
        <v>33199</v>
      </c>
      <c r="H91" s="195" t="n">
        <v>32951</v>
      </c>
      <c r="I91" s="195" t="n">
        <v>32844</v>
      </c>
      <c r="J91" s="195" t="n">
        <v>32900</v>
      </c>
      <c r="K91" s="195" t="n">
        <v>33104</v>
      </c>
      <c r="L91" s="195" t="n">
        <v>33311</v>
      </c>
      <c r="M91" s="195" t="n">
        <v>33282</v>
      </c>
      <c r="N91" s="195" t="n">
        <v>2017.571354554426</v>
      </c>
      <c r="O91" s="195" t="n">
        <v>2021.572385719456</v>
      </c>
      <c r="P91" s="195" t="n">
        <v>2014.90499029347</v>
      </c>
      <c r="Q91" s="195" t="n">
        <v>2019.573955124881</v>
      </c>
      <c r="R91" s="195" t="n">
        <v>2012.362443568999</v>
      </c>
      <c r="S91" s="195" t="n">
        <v>1997.329355553768</v>
      </c>
      <c r="T91" s="195" t="n">
        <v>1990.843437389821</v>
      </c>
      <c r="U91" s="195" t="n">
        <v>1994.238267921503</v>
      </c>
      <c r="V91" s="195" t="n">
        <v>2006.605136119688</v>
      </c>
      <c r="W91" s="195" t="n">
        <v>2019.154211510833</v>
      </c>
      <c r="X91" s="195" t="n">
        <v>2017.397606885767</v>
      </c>
      <c r="Y91" s="195">
        <f>N91-X91</f>
        <v/>
      </c>
      <c r="Z91" s="108">
        <f>RRI(24,N91,X91)</f>
        <v/>
      </c>
      <c r="AA91" s="108">
        <f>RRI(10,R91,X91)</f>
        <v/>
      </c>
    </row>
    <row r="92" ht="12.75" customHeight="1" s="324">
      <c r="A92" s="195" t="inlineStr">
        <is>
          <t>KNA</t>
        </is>
      </c>
      <c r="B92" s="195" t="inlineStr">
        <is>
          <t>Saint Kitts and Nevis</t>
        </is>
      </c>
      <c r="C92" s="195" t="n">
        <v>581</v>
      </c>
      <c r="D92" s="195" t="n">
        <v>612</v>
      </c>
      <c r="E92" s="195" t="n">
        <v>630</v>
      </c>
      <c r="F92" s="195" t="n">
        <v>621</v>
      </c>
      <c r="G92" s="195" t="n">
        <v>608</v>
      </c>
      <c r="H92" s="195" t="n">
        <v>580</v>
      </c>
      <c r="I92" s="195" t="n">
        <v>564</v>
      </c>
      <c r="J92" s="195" t="n">
        <v>563</v>
      </c>
      <c r="K92" s="195" t="n">
        <v>578</v>
      </c>
      <c r="L92" s="195" t="n">
        <v>596</v>
      </c>
      <c r="M92" s="195" t="n">
        <v>597</v>
      </c>
      <c r="N92" s="195" t="n">
        <v>33.75732684949423</v>
      </c>
      <c r="O92" s="195" t="n">
        <v>35.55833954384724</v>
      </c>
      <c r="P92" s="195" t="n">
        <v>36.60401260052203</v>
      </c>
      <c r="Q92" s="195" t="n">
        <v>36.08112660785029</v>
      </c>
      <c r="R92" s="195" t="n">
        <v>35.32582107394653</v>
      </c>
      <c r="S92" s="195" t="n">
        <v>33.69911943012812</v>
      </c>
      <c r="T92" s="195" t="n">
        <v>32.76957174412367</v>
      </c>
      <c r="U92" s="195" t="n">
        <v>32.71144843396836</v>
      </c>
      <c r="V92" s="195" t="n">
        <v>33.58296034511767</v>
      </c>
      <c r="W92" s="195" t="n">
        <v>34.62897121566019</v>
      </c>
      <c r="X92" s="195" t="n">
        <v>34.68715469453572</v>
      </c>
      <c r="Y92" s="195">
        <f>N92-X92</f>
        <v/>
      </c>
      <c r="Z92" s="108">
        <f>RRI(24,N92,X92)</f>
        <v/>
      </c>
      <c r="AA92" s="108">
        <f>RRI(10,R92,X92)</f>
        <v/>
      </c>
    </row>
    <row r="93" ht="12.75" customHeight="1" s="324">
      <c r="A93" s="195" t="inlineStr">
        <is>
          <t>LCA</t>
        </is>
      </c>
      <c r="B93" s="195" t="inlineStr">
        <is>
          <t>Saint Lucia</t>
        </is>
      </c>
      <c r="C93" s="195" t="n">
        <v>2759</v>
      </c>
      <c r="D93" s="195" t="n">
        <v>2768</v>
      </c>
      <c r="E93" s="195" t="n">
        <v>2755</v>
      </c>
      <c r="F93" s="195" t="n">
        <v>2747</v>
      </c>
      <c r="G93" s="195" t="n">
        <v>2749</v>
      </c>
      <c r="H93" s="195" t="n">
        <v>2744</v>
      </c>
      <c r="I93" s="195" t="n">
        <v>2730</v>
      </c>
      <c r="J93" s="195" t="n">
        <v>2716</v>
      </c>
      <c r="K93" s="195" t="n">
        <v>2738</v>
      </c>
      <c r="L93" s="195" t="n">
        <v>2766</v>
      </c>
      <c r="M93" s="195" t="n">
        <v>2752</v>
      </c>
      <c r="N93" s="195" t="n">
        <v>162.9806981620835</v>
      </c>
      <c r="O93" s="195" t="n">
        <v>163.5125838473897</v>
      </c>
      <c r="P93" s="195" t="n">
        <v>162.7446654350824</v>
      </c>
      <c r="Q93" s="195" t="n">
        <v>162.2720622658208</v>
      </c>
      <c r="R93" s="195" t="n">
        <v>162.3901551725528</v>
      </c>
      <c r="S93" s="195" t="n">
        <v>162.0947082709167</v>
      </c>
      <c r="T93" s="195" t="n">
        <v>161.2672053185696</v>
      </c>
      <c r="U93" s="195" t="n">
        <v>160.4400925075064</v>
      </c>
      <c r="V93" s="195" t="n">
        <v>161.7398552728566</v>
      </c>
      <c r="W93" s="195" t="n">
        <v>163.3942234977778</v>
      </c>
      <c r="X93" s="195" t="n">
        <v>162.5671703385659</v>
      </c>
      <c r="Y93" s="195">
        <f>N93-X93</f>
        <v/>
      </c>
      <c r="Z93" s="108">
        <f>RRI(24,N93,X93)</f>
        <v/>
      </c>
      <c r="AA93" s="108">
        <f>RRI(10,R93,X93)</f>
        <v/>
      </c>
    </row>
    <row r="94" ht="12.75" customHeight="1" s="324">
      <c r="A94" s="195" t="inlineStr">
        <is>
          <t>VCT</t>
        </is>
      </c>
      <c r="B94" s="195" t="inlineStr">
        <is>
          <t>Saint Vincent and the Grenadines</t>
        </is>
      </c>
      <c r="C94" s="195" t="n">
        <v>542</v>
      </c>
      <c r="D94" s="195" t="n">
        <v>528</v>
      </c>
      <c r="E94" s="195" t="n">
        <v>536</v>
      </c>
      <c r="F94" s="195" t="n">
        <v>550</v>
      </c>
      <c r="G94" s="195" t="n">
        <v>546</v>
      </c>
      <c r="H94" s="195" t="n">
        <v>542</v>
      </c>
      <c r="I94" s="195" t="n">
        <v>522</v>
      </c>
      <c r="J94" s="195" t="n">
        <v>535</v>
      </c>
      <c r="K94" s="195" t="n">
        <v>541</v>
      </c>
      <c r="L94" s="195" t="n">
        <v>554</v>
      </c>
      <c r="M94" s="195" t="n">
        <v>557</v>
      </c>
      <c r="N94" s="195" t="n">
        <v>32.14213550452216</v>
      </c>
      <c r="O94" s="195" t="n">
        <v>31.31150917740536</v>
      </c>
      <c r="P94" s="195" t="n">
        <v>31.78615239643812</v>
      </c>
      <c r="Q94" s="195" t="n">
        <v>32.61614902570652</v>
      </c>
      <c r="R94" s="195" t="n">
        <v>32.37960155021199</v>
      </c>
      <c r="S94" s="195" t="n">
        <v>32.14217731605973</v>
      </c>
      <c r="T94" s="195" t="n">
        <v>30.95535425275605</v>
      </c>
      <c r="U94" s="195" t="n">
        <v>31.72718640986428</v>
      </c>
      <c r="V94" s="195" t="n">
        <v>32.08306201289076</v>
      </c>
      <c r="W94" s="195" t="n">
        <v>32.85393395376047</v>
      </c>
      <c r="X94" s="195" t="n">
        <v>33.03079460851528</v>
      </c>
      <c r="Y94" s="195">
        <f>N94-X94</f>
        <v/>
      </c>
      <c r="Z94" s="108">
        <f>RRI(24,N94,X94)</f>
        <v/>
      </c>
      <c r="AA94" s="108">
        <f>RRI(10,R94,X94)</f>
        <v/>
      </c>
    </row>
    <row r="95" ht="12.75" customHeight="1" s="324">
      <c r="A95" s="195" t="inlineStr">
        <is>
          <t>MAF</t>
        </is>
      </c>
      <c r="B95" s="195" t="inlineStr">
        <is>
          <t>Saint-Martin</t>
        </is>
      </c>
      <c r="C95" s="195" t="n">
        <v>21</v>
      </c>
      <c r="D95" s="195" t="n">
        <v>23</v>
      </c>
      <c r="E95" s="195" t="n">
        <v>24</v>
      </c>
      <c r="F95" s="195" t="n">
        <v>28</v>
      </c>
      <c r="G95" s="195" t="n">
        <v>27</v>
      </c>
      <c r="H95" s="195" t="n">
        <v>26</v>
      </c>
      <c r="I95" s="195" t="n">
        <v>26</v>
      </c>
      <c r="J95" s="195" t="n">
        <v>26</v>
      </c>
      <c r="K95" s="195" t="n">
        <v>23</v>
      </c>
      <c r="L95" s="195" t="n">
        <v>20</v>
      </c>
      <c r="M95" s="195" t="n">
        <v>18</v>
      </c>
      <c r="N95" s="195" t="n">
        <v>1.215028416273805</v>
      </c>
      <c r="O95" s="195" t="n">
        <v>1.330744275865555</v>
      </c>
      <c r="P95" s="195" t="n">
        <v>1.388602384407671</v>
      </c>
      <c r="Q95" s="195" t="n">
        <v>1.620033889095682</v>
      </c>
      <c r="R95" s="195" t="n">
        <v>1.562175923549702</v>
      </c>
      <c r="S95" s="195" t="n">
        <v>1.50431802950222</v>
      </c>
      <c r="T95" s="195" t="n">
        <v>1.50431802950222</v>
      </c>
      <c r="U95" s="195" t="n">
        <v>1.504317886507795</v>
      </c>
      <c r="V95" s="195" t="n">
        <v>1.33074434736234</v>
      </c>
      <c r="W95" s="195" t="n">
        <v>1.157170951214734</v>
      </c>
      <c r="X95" s="195" t="n">
        <v>1.041455091622983</v>
      </c>
      <c r="Y95" s="195">
        <f>N95-X95</f>
        <v/>
      </c>
      <c r="Z95" s="108">
        <f>RRI(24,N95,X95)</f>
        <v/>
      </c>
      <c r="AA95" s="108">
        <f>RRI(10,R95,X95)</f>
        <v/>
      </c>
    </row>
    <row r="96" ht="12.75" customHeight="1" s="324">
      <c r="A96" s="195" t="inlineStr">
        <is>
          <t>WSM</t>
        </is>
      </c>
      <c r="B96" s="195" t="inlineStr">
        <is>
          <t>Samoa</t>
        </is>
      </c>
      <c r="C96" s="195" t="n">
        <v>3962</v>
      </c>
      <c r="D96" s="195" t="n">
        <v>4094</v>
      </c>
      <c r="E96" s="195" t="n">
        <v>4170</v>
      </c>
      <c r="F96" s="195" t="n">
        <v>4154</v>
      </c>
      <c r="G96" s="195" t="n">
        <v>4091</v>
      </c>
      <c r="H96" s="195" t="n">
        <v>4039</v>
      </c>
      <c r="I96" s="195" t="n">
        <v>4003</v>
      </c>
      <c r="J96" s="195" t="n">
        <v>3955</v>
      </c>
      <c r="K96" s="195" t="n">
        <v>3918</v>
      </c>
      <c r="L96" s="195" t="n">
        <v>3975</v>
      </c>
      <c r="M96" s="195" t="n">
        <v>3982</v>
      </c>
      <c r="N96" s="195" t="n">
        <v>233.9510673410555</v>
      </c>
      <c r="O96" s="195" t="n">
        <v>241.7459608755057</v>
      </c>
      <c r="P96" s="195" t="n">
        <v>246.2345526512266</v>
      </c>
      <c r="Q96" s="195" t="n">
        <v>245.2892430616679</v>
      </c>
      <c r="R96" s="195" t="n">
        <v>241.569397778659</v>
      </c>
      <c r="S96" s="195" t="n">
        <v>238.4967679268704</v>
      </c>
      <c r="T96" s="195" t="n">
        <v>236.370371913522</v>
      </c>
      <c r="U96" s="195" t="n">
        <v>233.5361652451649</v>
      </c>
      <c r="V96" s="195" t="n">
        <v>231.3543417472847</v>
      </c>
      <c r="W96" s="195" t="n">
        <v>234.7244769182253</v>
      </c>
      <c r="X96" s="195" t="n">
        <v>235.1379949207773</v>
      </c>
      <c r="Y96" s="195">
        <f>N96-X96</f>
        <v/>
      </c>
      <c r="Z96" s="108">
        <f>RRI(24,N96,X96)</f>
        <v/>
      </c>
      <c r="AA96" s="108">
        <f>RRI(10,R96,X96)</f>
        <v/>
      </c>
    </row>
    <row r="97" ht="12.75" customHeight="1" s="324">
      <c r="A97" s="195" t="inlineStr">
        <is>
          <t>STP</t>
        </is>
      </c>
      <c r="B97" s="195" t="inlineStr">
        <is>
          <t>São Tomé and Príncipe</t>
        </is>
      </c>
      <c r="C97" s="195" t="n">
        <v>796</v>
      </c>
      <c r="D97" s="195" t="n">
        <v>796</v>
      </c>
      <c r="E97" s="195" t="n">
        <v>796</v>
      </c>
      <c r="F97" s="195" t="n">
        <v>796</v>
      </c>
      <c r="G97" s="195" t="n">
        <v>796</v>
      </c>
      <c r="H97" s="195" t="n">
        <v>796</v>
      </c>
      <c r="I97" s="195" t="n">
        <v>796</v>
      </c>
      <c r="J97" s="195" t="n">
        <v>796</v>
      </c>
      <c r="K97" s="195" t="n">
        <v>796</v>
      </c>
      <c r="L97" s="195" t="n">
        <v>796</v>
      </c>
      <c r="M97" s="195" t="n">
        <v>796</v>
      </c>
      <c r="N97" s="195" t="n">
        <v>48.38520660097184</v>
      </c>
      <c r="O97" s="195" t="n">
        <v>48.38520660097184</v>
      </c>
      <c r="P97" s="195" t="n">
        <v>48.38520660097184</v>
      </c>
      <c r="Q97" s="195" t="n">
        <v>48.38520660097184</v>
      </c>
      <c r="R97" s="195" t="n">
        <v>48.38520660097184</v>
      </c>
      <c r="S97" s="195" t="n">
        <v>48.38520660097184</v>
      </c>
      <c r="T97" s="195" t="n">
        <v>48.38520660097184</v>
      </c>
      <c r="U97" s="195" t="n">
        <v>48.38520660097184</v>
      </c>
      <c r="V97" s="195" t="n">
        <v>48.38520660097184</v>
      </c>
      <c r="W97" s="195" t="n">
        <v>48.38520660097184</v>
      </c>
      <c r="X97" s="195" t="n">
        <v>48.38520660097184</v>
      </c>
      <c r="Y97" s="195">
        <f>N97-X97</f>
        <v/>
      </c>
      <c r="Z97" s="108">
        <f>RRI(24,N97,X97)</f>
        <v/>
      </c>
      <c r="AA97" s="108">
        <f>RRI(10,R97,X97)</f>
        <v/>
      </c>
    </row>
    <row r="98" ht="12.75" customHeight="1" s="324">
      <c r="A98" s="195" t="inlineStr">
        <is>
          <t>SAU</t>
        </is>
      </c>
      <c r="B98" s="195" t="inlineStr">
        <is>
          <t>Saudi Arabia</t>
        </is>
      </c>
      <c r="C98" s="195" t="n">
        <v>160502</v>
      </c>
      <c r="D98" s="195" t="n">
        <v>191005</v>
      </c>
      <c r="E98" s="195" t="n">
        <v>191213</v>
      </c>
      <c r="F98" s="195" t="n">
        <v>183273</v>
      </c>
      <c r="G98" s="195" t="n">
        <v>146881</v>
      </c>
      <c r="H98" s="195" t="n">
        <v>114461</v>
      </c>
      <c r="I98" s="195" t="n">
        <v>108406</v>
      </c>
      <c r="J98" s="195" t="n">
        <v>111743</v>
      </c>
      <c r="K98" s="195" t="n">
        <v>109992</v>
      </c>
      <c r="L98" s="195" t="n">
        <v>109269</v>
      </c>
      <c r="M98" s="195" t="n">
        <v>110397</v>
      </c>
      <c r="N98" s="195" t="n">
        <v>9147.969672427491</v>
      </c>
      <c r="O98" s="195" t="n">
        <v>10741.68412549741</v>
      </c>
      <c r="P98" s="195" t="n">
        <v>10711.64303385565</v>
      </c>
      <c r="Q98" s="195" t="n">
        <v>10286.41957231078</v>
      </c>
      <c r="R98" s="195" t="n">
        <v>8283.262885152753</v>
      </c>
      <c r="S98" s="195" t="n">
        <v>6492.829179803803</v>
      </c>
      <c r="T98" s="195" t="n">
        <v>6149.749519214767</v>
      </c>
      <c r="U98" s="195" t="n">
        <v>6338.066449631316</v>
      </c>
      <c r="V98" s="195" t="n">
        <v>6242.462741224166</v>
      </c>
      <c r="W98" s="195" t="n">
        <v>6203.630204498037</v>
      </c>
      <c r="X98" s="195" t="n">
        <v>6270.018912046289</v>
      </c>
      <c r="Y98" s="195">
        <f>N98-X98</f>
        <v/>
      </c>
      <c r="Z98" s="108">
        <f>RRI(24,N98,X98)</f>
        <v/>
      </c>
      <c r="AA98" s="108">
        <f>RRI(10,R98,X98)</f>
        <v/>
      </c>
    </row>
    <row r="99" ht="12.75" customHeight="1" s="324">
      <c r="A99" s="195" t="inlineStr">
        <is>
          <t>SEN</t>
        </is>
      </c>
      <c r="B99" s="195" t="inlineStr">
        <is>
          <t>Senegal</t>
        </is>
      </c>
      <c r="C99" s="195" t="n">
        <v>2138254</v>
      </c>
      <c r="D99" s="195" t="n">
        <v>2180489</v>
      </c>
      <c r="E99" s="195" t="n">
        <v>2170379</v>
      </c>
      <c r="F99" s="195" t="n">
        <v>2170860</v>
      </c>
      <c r="G99" s="195" t="n">
        <v>2155108</v>
      </c>
      <c r="H99" s="195" t="n">
        <v>2145401</v>
      </c>
      <c r="I99" s="195" t="n">
        <v>2129199</v>
      </c>
      <c r="J99" s="195" t="n">
        <v>2134702</v>
      </c>
      <c r="K99" s="195" t="n">
        <v>2142481</v>
      </c>
      <c r="L99" s="195" t="n">
        <v>2151204</v>
      </c>
      <c r="M99" s="195" t="n">
        <v>2133726</v>
      </c>
      <c r="N99" s="195" t="n">
        <v>126602.8338079343</v>
      </c>
      <c r="O99" s="195" t="n">
        <v>129099.699105143</v>
      </c>
      <c r="P99" s="195" t="n">
        <v>128500.6902305404</v>
      </c>
      <c r="Q99" s="195" t="n">
        <v>128529.7379341111</v>
      </c>
      <c r="R99" s="195" t="n">
        <v>127597.0629275078</v>
      </c>
      <c r="S99" s="195" t="n">
        <v>127021.0541736607</v>
      </c>
      <c r="T99" s="195" t="n">
        <v>126061.8238526713</v>
      </c>
      <c r="U99" s="195" t="n">
        <v>126387.8662818567</v>
      </c>
      <c r="V99" s="195" t="n">
        <v>126848.2736307613</v>
      </c>
      <c r="W99" s="195" t="n">
        <v>127364.6213704007</v>
      </c>
      <c r="X99" s="195" t="n">
        <v>126329.7553786747</v>
      </c>
      <c r="Y99" s="195">
        <f>N99-X99</f>
        <v/>
      </c>
      <c r="Z99" s="108">
        <f>RRI(24,N99,X99)</f>
        <v/>
      </c>
      <c r="AA99" s="108">
        <f>RRI(10,R99,X99)</f>
        <v/>
      </c>
    </row>
    <row r="100" ht="12.75" customHeight="1" s="324">
      <c r="A100" s="195" t="inlineStr">
        <is>
          <t>SYC</t>
        </is>
      </c>
      <c r="B100" s="195" t="inlineStr">
        <is>
          <t>Seychelles</t>
        </is>
      </c>
      <c r="C100" s="195" t="n">
        <v>6375</v>
      </c>
      <c r="D100" s="195" t="n">
        <v>6406</v>
      </c>
      <c r="E100" s="195" t="n">
        <v>6406</v>
      </c>
      <c r="F100" s="195" t="n">
        <v>6406</v>
      </c>
      <c r="G100" s="195" t="n">
        <v>6395</v>
      </c>
      <c r="H100" s="195" t="n">
        <v>6382</v>
      </c>
      <c r="I100" s="195" t="n">
        <v>6355</v>
      </c>
      <c r="J100" s="195" t="n">
        <v>6360</v>
      </c>
      <c r="K100" s="195" t="n">
        <v>6373</v>
      </c>
      <c r="L100" s="195" t="n">
        <v>6396</v>
      </c>
      <c r="M100" s="195" t="n">
        <v>6397</v>
      </c>
      <c r="N100" s="195" t="n">
        <v>383.1633526877919</v>
      </c>
      <c r="O100" s="195" t="n">
        <v>385.04150421873</v>
      </c>
      <c r="P100" s="195" t="n">
        <v>385.04150421873</v>
      </c>
      <c r="Q100" s="195" t="n">
        <v>385.0415345297587</v>
      </c>
      <c r="R100" s="195" t="n">
        <v>384.375205956123</v>
      </c>
      <c r="S100" s="195" t="n">
        <v>383.5876435107331</v>
      </c>
      <c r="T100" s="195" t="n">
        <v>381.9515132261831</v>
      </c>
      <c r="U100" s="195" t="n">
        <v>382.25426528062</v>
      </c>
      <c r="V100" s="195" t="n">
        <v>383.0417903096763</v>
      </c>
      <c r="W100" s="195" t="n">
        <v>384.4355601953812</v>
      </c>
      <c r="X100" s="195" t="n">
        <v>384.4961523884451</v>
      </c>
      <c r="Y100" s="195">
        <f>N100-X100</f>
        <v/>
      </c>
      <c r="Z100" s="108">
        <f>RRI(24,N100,X100)</f>
        <v/>
      </c>
      <c r="AA100" s="108">
        <f>RRI(10,R100,X100)</f>
        <v/>
      </c>
    </row>
    <row r="101" ht="12.75" customHeight="1" s="324">
      <c r="A101" s="195" t="inlineStr">
        <is>
          <t>SLE</t>
        </is>
      </c>
      <c r="B101" s="195" t="inlineStr">
        <is>
          <t>Sierra Leone</t>
        </is>
      </c>
      <c r="C101" s="195" t="n">
        <v>2658238</v>
      </c>
      <c r="D101" s="195" t="n">
        <v>2642902</v>
      </c>
      <c r="E101" s="195" t="n">
        <v>2605088</v>
      </c>
      <c r="F101" s="195" t="n">
        <v>2622424</v>
      </c>
      <c r="G101" s="195" t="n">
        <v>2613472</v>
      </c>
      <c r="H101" s="195" t="n">
        <v>2621715</v>
      </c>
      <c r="I101" s="195" t="n">
        <v>2609992</v>
      </c>
      <c r="J101" s="195" t="n">
        <v>2618601</v>
      </c>
      <c r="K101" s="195" t="n">
        <v>2596617</v>
      </c>
      <c r="L101" s="195" t="n">
        <v>2538968</v>
      </c>
      <c r="M101" s="195" t="n">
        <v>2484380</v>
      </c>
      <c r="N101" s="195" t="n">
        <v>160047.044418802</v>
      </c>
      <c r="O101" s="195" t="n">
        <v>159123.7728886302</v>
      </c>
      <c r="P101" s="195" t="n">
        <v>156848.0921491629</v>
      </c>
      <c r="Q101" s="195" t="n">
        <v>157890.2237252652</v>
      </c>
      <c r="R101" s="195" t="n">
        <v>157351.5561524725</v>
      </c>
      <c r="S101" s="195" t="n">
        <v>157846.900054078</v>
      </c>
      <c r="T101" s="195" t="n">
        <v>157141.7835749647</v>
      </c>
      <c r="U101" s="195" t="n">
        <v>157659.2982775981</v>
      </c>
      <c r="V101" s="195" t="n">
        <v>156336.8098585437</v>
      </c>
      <c r="W101" s="195" t="n">
        <v>152867.8482159098</v>
      </c>
      <c r="X101" s="195" t="n">
        <v>149581.1310161399</v>
      </c>
      <c r="Y101" s="195">
        <f>N101-X101</f>
        <v/>
      </c>
      <c r="Z101" s="108">
        <f>RRI(24,N101,X101)</f>
        <v/>
      </c>
      <c r="AA101" s="108">
        <f>RRI(10,R101,X101)</f>
        <v/>
      </c>
    </row>
    <row r="102" ht="12.75" customHeight="1" s="324">
      <c r="A102" s="195" t="inlineStr">
        <is>
          <t>SGP</t>
        </is>
      </c>
      <c r="B102" s="195" t="inlineStr">
        <is>
          <t>Singapore</t>
        </is>
      </c>
      <c r="C102" s="195" t="n">
        <v>13829</v>
      </c>
      <c r="D102" s="195" t="n">
        <v>12534</v>
      </c>
      <c r="E102" s="195" t="n">
        <v>11951</v>
      </c>
      <c r="F102" s="195" t="n">
        <v>12301</v>
      </c>
      <c r="G102" s="195" t="n">
        <v>12438</v>
      </c>
      <c r="H102" s="195" t="n">
        <v>12039</v>
      </c>
      <c r="I102" s="195" t="n">
        <v>11679</v>
      </c>
      <c r="J102" s="195" t="n">
        <v>11550</v>
      </c>
      <c r="K102" s="195" t="n">
        <v>11627</v>
      </c>
      <c r="L102" s="195" t="n">
        <v>11625</v>
      </c>
      <c r="M102" s="195" t="n">
        <v>11613</v>
      </c>
      <c r="N102" s="195" t="n">
        <v>840.3673390590127</v>
      </c>
      <c r="O102" s="195" t="n">
        <v>761.6717895782423</v>
      </c>
      <c r="P102" s="195" t="n">
        <v>726.243167629111</v>
      </c>
      <c r="Q102" s="195" t="n">
        <v>747.5122939208375</v>
      </c>
      <c r="R102" s="195" t="n">
        <v>755.8382610085193</v>
      </c>
      <c r="S102" s="195" t="n">
        <v>731.5923773226596</v>
      </c>
      <c r="T102" s="195" t="n">
        <v>709.7157410462352</v>
      </c>
      <c r="U102" s="195" t="n">
        <v>701.8765132415697</v>
      </c>
      <c r="V102" s="195" t="n">
        <v>706.5558159341549</v>
      </c>
      <c r="W102" s="195" t="n">
        <v>706.4344702245004</v>
      </c>
      <c r="X102" s="195" t="n">
        <v>705.7050720423779</v>
      </c>
      <c r="Y102" s="195">
        <f>N102-X102</f>
        <v/>
      </c>
      <c r="Z102" s="108">
        <f>RRI(24,N102,X102)</f>
        <v/>
      </c>
      <c r="AA102" s="108">
        <f>RRI(10,R102,X102)</f>
        <v/>
      </c>
    </row>
    <row r="103" ht="12.75" customHeight="1" s="324">
      <c r="A103" s="195" t="inlineStr">
        <is>
          <t>SXM</t>
        </is>
      </c>
      <c r="B103" s="195" t="inlineStr">
        <is>
          <t>Sint Maarten</t>
        </is>
      </c>
      <c r="C103" s="195" t="n">
        <v>93</v>
      </c>
      <c r="D103" s="195" t="n">
        <v>93</v>
      </c>
      <c r="E103" s="195" t="n">
        <v>93</v>
      </c>
      <c r="F103" s="195" t="n">
        <v>93</v>
      </c>
      <c r="G103" s="195" t="n">
        <v>93</v>
      </c>
      <c r="H103" s="195" t="n">
        <v>93</v>
      </c>
      <c r="I103" s="195" t="n">
        <v>93</v>
      </c>
      <c r="J103" s="195" t="n">
        <v>93</v>
      </c>
      <c r="K103" s="195" t="n">
        <v>93</v>
      </c>
      <c r="L103" s="195" t="n">
        <v>93</v>
      </c>
      <c r="M103" s="195" t="n">
        <v>93</v>
      </c>
      <c r="N103" s="195" t="n">
        <v>5.382280584521931</v>
      </c>
      <c r="O103" s="195" t="n">
        <v>5.382280584521931</v>
      </c>
      <c r="P103" s="195" t="n">
        <v>5.382280584521931</v>
      </c>
      <c r="Q103" s="195" t="n">
        <v>5.382280584521931</v>
      </c>
      <c r="R103" s="195" t="n">
        <v>5.382280584521931</v>
      </c>
      <c r="S103" s="195" t="n">
        <v>5.382280584521931</v>
      </c>
      <c r="T103" s="195" t="n">
        <v>5.382280584521931</v>
      </c>
      <c r="U103" s="195" t="n">
        <v>5.382280584521931</v>
      </c>
      <c r="V103" s="195" t="n">
        <v>5.382280584521931</v>
      </c>
      <c r="W103" s="195" t="n">
        <v>5.382280584521931</v>
      </c>
      <c r="X103" s="195" t="n">
        <v>5.382280584521931</v>
      </c>
      <c r="Y103" s="195">
        <f>N103-X103</f>
        <v/>
      </c>
      <c r="Z103" s="108">
        <f>RRI(24,N103,X103)</f>
        <v/>
      </c>
      <c r="AA103" s="108">
        <f>RRI(10,R103,X103)</f>
        <v/>
      </c>
    </row>
    <row r="104" ht="12.75" customHeight="1" s="324">
      <c r="A104" s="195" t="inlineStr">
        <is>
          <t>SLB</t>
        </is>
      </c>
      <c r="B104" s="195" t="inlineStr">
        <is>
          <t>Solomon Islands</t>
        </is>
      </c>
      <c r="C104" s="195" t="n">
        <v>876753</v>
      </c>
      <c r="D104" s="195" t="n">
        <v>882846</v>
      </c>
      <c r="E104" s="195" t="n">
        <v>883925</v>
      </c>
      <c r="F104" s="195" t="n">
        <v>885764</v>
      </c>
      <c r="G104" s="195" t="n">
        <v>880270</v>
      </c>
      <c r="H104" s="195" t="n">
        <v>872870</v>
      </c>
      <c r="I104" s="195" t="n">
        <v>869466</v>
      </c>
      <c r="J104" s="195" t="n">
        <v>867625</v>
      </c>
      <c r="K104" s="195" t="n">
        <v>875137</v>
      </c>
      <c r="L104" s="195" t="n">
        <v>880404</v>
      </c>
      <c r="M104" s="195" t="n">
        <v>877195</v>
      </c>
      <c r="N104" s="195" t="n">
        <v>52730.52152207186</v>
      </c>
      <c r="O104" s="195" t="n">
        <v>53097.45146326026</v>
      </c>
      <c r="P104" s="195" t="n">
        <v>53162.31658332541</v>
      </c>
      <c r="Q104" s="195" t="n">
        <v>53272.65069580742</v>
      </c>
      <c r="R104" s="195" t="n">
        <v>52941.83730465527</v>
      </c>
      <c r="S104" s="195" t="n">
        <v>52496.66502705219</v>
      </c>
      <c r="T104" s="195" t="n">
        <v>52291.9529788294</v>
      </c>
      <c r="U104" s="195" t="n">
        <v>52181.10933264871</v>
      </c>
      <c r="V104" s="195" t="n">
        <v>52632.88773335265</v>
      </c>
      <c r="W104" s="195" t="n">
        <v>52949.99495198557</v>
      </c>
      <c r="X104" s="195" t="n">
        <v>52757.16829364973</v>
      </c>
      <c r="Y104" s="195">
        <f>N104-X104</f>
        <v/>
      </c>
      <c r="Z104" s="108">
        <f>RRI(24,N104,X104)</f>
        <v/>
      </c>
      <c r="AA104" s="108">
        <f>RRI(10,R104,X104)</f>
        <v/>
      </c>
    </row>
    <row r="105" ht="12.75" customHeight="1" s="324">
      <c r="A105" s="195" t="inlineStr">
        <is>
          <t>SOM</t>
        </is>
      </c>
      <c r="B105" s="195" t="inlineStr">
        <is>
          <t>Somalia</t>
        </is>
      </c>
      <c r="C105" s="195" t="n">
        <v>60861</v>
      </c>
      <c r="D105" s="195" t="n">
        <v>59049</v>
      </c>
      <c r="E105" s="195" t="n">
        <v>58444</v>
      </c>
      <c r="F105" s="195" t="n">
        <v>58636</v>
      </c>
      <c r="G105" s="195" t="n">
        <v>58541</v>
      </c>
      <c r="H105" s="195" t="n">
        <v>58284</v>
      </c>
      <c r="I105" s="195" t="n">
        <v>58267</v>
      </c>
      <c r="J105" s="195" t="n">
        <v>58289</v>
      </c>
      <c r="K105" s="195" t="n">
        <v>58349</v>
      </c>
      <c r="L105" s="195" t="n">
        <v>57893</v>
      </c>
      <c r="M105" s="195" t="n">
        <v>57270</v>
      </c>
      <c r="N105" s="195" t="n">
        <v>3679.394063609615</v>
      </c>
      <c r="O105" s="195" t="n">
        <v>3570.767507158213</v>
      </c>
      <c r="P105" s="195" t="n">
        <v>3534.445754189646</v>
      </c>
      <c r="Q105" s="195" t="n">
        <v>3546.146681157129</v>
      </c>
      <c r="R105" s="195" t="n">
        <v>3540.462580135426</v>
      </c>
      <c r="S105" s="195" t="n">
        <v>3525.079830598484</v>
      </c>
      <c r="T105" s="195" t="n">
        <v>3523.926469846296</v>
      </c>
      <c r="U105" s="195" t="n">
        <v>3525.347472161515</v>
      </c>
      <c r="V105" s="195" t="n">
        <v>3528.898008315576</v>
      </c>
      <c r="W105" s="195" t="n">
        <v>3501.384179946966</v>
      </c>
      <c r="X105" s="195" t="n">
        <v>3463.678274149116</v>
      </c>
      <c r="Y105" s="195">
        <f>N105-X105</f>
        <v/>
      </c>
      <c r="Z105" s="108">
        <f>RRI(24,N105,X105)</f>
        <v/>
      </c>
      <c r="AA105" s="108">
        <f>RRI(10,R105,X105)</f>
        <v/>
      </c>
    </row>
    <row r="106" ht="12.75" customHeight="1" s="324">
      <c r="A106" s="195" t="inlineStr">
        <is>
          <t>ZAF</t>
        </is>
      </c>
      <c r="B106" s="195" t="inlineStr">
        <is>
          <t>South Africa</t>
        </is>
      </c>
      <c r="C106" s="195" t="n">
        <v>48411</v>
      </c>
      <c r="D106" s="195" t="n">
        <v>49570</v>
      </c>
      <c r="E106" s="195" t="n">
        <v>49117</v>
      </c>
      <c r="F106" s="195" t="n">
        <v>49192</v>
      </c>
      <c r="G106" s="195" t="n">
        <v>49537</v>
      </c>
      <c r="H106" s="195" t="n">
        <v>50250</v>
      </c>
      <c r="I106" s="195" t="n">
        <v>49800</v>
      </c>
      <c r="J106" s="195" t="n">
        <v>50191</v>
      </c>
      <c r="K106" s="195" t="n">
        <v>50451</v>
      </c>
      <c r="L106" s="195" t="n">
        <v>50866</v>
      </c>
      <c r="M106" s="195" t="n">
        <v>50340</v>
      </c>
      <c r="N106" s="195" t="n">
        <v>2565.977592361018</v>
      </c>
      <c r="O106" s="195" t="n">
        <v>2627.947951263364</v>
      </c>
      <c r="P106" s="195" t="n">
        <v>2603.810455222505</v>
      </c>
      <c r="Q106" s="195" t="n">
        <v>2607.835191708712</v>
      </c>
      <c r="R106" s="195" t="n">
        <v>2625.948825448542</v>
      </c>
      <c r="S106" s="195" t="n">
        <v>2664.301379093871</v>
      </c>
      <c r="T106" s="195" t="n">
        <v>2640.676576052795</v>
      </c>
      <c r="U106" s="195" t="n">
        <v>2662.43468910052</v>
      </c>
      <c r="V106" s="195" t="n">
        <v>2676.704610333975</v>
      </c>
      <c r="W106" s="195" t="n">
        <v>2698.574215979592</v>
      </c>
      <c r="X106" s="195" t="n">
        <v>2670.187408024755</v>
      </c>
      <c r="Y106" s="195">
        <f>N106-X106</f>
        <v/>
      </c>
      <c r="Z106" s="108">
        <f>RRI(24,N106,X106)</f>
        <v/>
      </c>
      <c r="AA106" s="108">
        <f>RRI(10,R106,X106)</f>
        <v/>
      </c>
    </row>
    <row r="107" ht="12.75" customHeight="1" s="324">
      <c r="A107" s="195" t="inlineStr">
        <is>
          <t>LKA</t>
        </is>
      </c>
      <c r="B107" s="195" t="inlineStr">
        <is>
          <t>Sri Lanka</t>
        </is>
      </c>
      <c r="C107" s="195" t="n">
        <v>430164</v>
      </c>
      <c r="D107" s="195" t="n">
        <v>376561</v>
      </c>
      <c r="E107" s="195" t="n">
        <v>327609</v>
      </c>
      <c r="F107" s="195" t="n">
        <v>303650</v>
      </c>
      <c r="G107" s="195" t="n">
        <v>300698</v>
      </c>
      <c r="H107" s="195" t="n">
        <v>317943</v>
      </c>
      <c r="I107" s="195" t="n">
        <v>333176</v>
      </c>
      <c r="J107" s="195" t="n">
        <v>337601</v>
      </c>
      <c r="K107" s="195" t="n">
        <v>332699</v>
      </c>
      <c r="L107" s="195" t="n">
        <v>316007</v>
      </c>
      <c r="M107" s="195" t="n">
        <v>305677</v>
      </c>
      <c r="N107" s="195" t="n">
        <v>25861.24537318538</v>
      </c>
      <c r="O107" s="195" t="n">
        <v>22640.86987153917</v>
      </c>
      <c r="P107" s="195" t="n">
        <v>19700.38428426259</v>
      </c>
      <c r="Q107" s="195" t="n">
        <v>18259.98721402174</v>
      </c>
      <c r="R107" s="195" t="n">
        <v>18082.27072275826</v>
      </c>
      <c r="S107" s="195" t="n">
        <v>19117.75534417429</v>
      </c>
      <c r="T107" s="195" t="n">
        <v>20034.25658312274</v>
      </c>
      <c r="U107" s="195" t="n">
        <v>20300.46554615332</v>
      </c>
      <c r="V107" s="195" t="n">
        <v>20005.53030294112</v>
      </c>
      <c r="W107" s="195" t="n">
        <v>18999.91062018747</v>
      </c>
      <c r="X107" s="195" t="n">
        <v>18378.45253776319</v>
      </c>
      <c r="Y107" s="195">
        <f>N107-X107</f>
        <v/>
      </c>
      <c r="Z107" s="108">
        <f>RRI(24,N107,X107)</f>
        <v/>
      </c>
      <c r="AA107" s="108">
        <f>RRI(10,R107,X107)</f>
        <v/>
      </c>
    </row>
    <row r="108" ht="12.75" customHeight="1" s="324">
      <c r="A108" s="195" t="inlineStr">
        <is>
          <t>SDN</t>
        </is>
      </c>
      <c r="B108" s="195" t="inlineStr">
        <is>
          <t>Sudan</t>
        </is>
      </c>
      <c r="C108" s="195" t="n">
        <v>30879</v>
      </c>
      <c r="D108" s="195" t="n">
        <v>20951</v>
      </c>
      <c r="E108" s="195" t="n">
        <v>17447</v>
      </c>
      <c r="F108" s="195" t="n">
        <v>16910</v>
      </c>
      <c r="G108" s="195" t="n">
        <v>15611</v>
      </c>
      <c r="H108" s="195" t="n">
        <v>13800</v>
      </c>
      <c r="I108" s="195" t="n">
        <v>12998</v>
      </c>
      <c r="J108" s="195" t="n">
        <v>14000</v>
      </c>
      <c r="K108" s="195" t="n">
        <v>13817</v>
      </c>
      <c r="L108" s="195" t="n">
        <v>12778</v>
      </c>
      <c r="M108" s="195" t="n">
        <v>12587</v>
      </c>
      <c r="N108" s="195" t="n">
        <v>1770.472988187453</v>
      </c>
      <c r="O108" s="195" t="n">
        <v>1201.739742246703</v>
      </c>
      <c r="P108" s="195" t="n">
        <v>1001.3116726099</v>
      </c>
      <c r="Q108" s="195" t="n">
        <v>970.9148058836868</v>
      </c>
      <c r="R108" s="195" t="n">
        <v>897.1967497160499</v>
      </c>
      <c r="S108" s="195" t="n">
        <v>793.4631618459397</v>
      </c>
      <c r="T108" s="195" t="n">
        <v>747.5556552758574</v>
      </c>
      <c r="U108" s="195" t="n">
        <v>805.2630362792482</v>
      </c>
      <c r="V108" s="195" t="n">
        <v>794.6087973899572</v>
      </c>
      <c r="W108" s="195" t="n">
        <v>734.9867990759535</v>
      </c>
      <c r="X108" s="195" t="n">
        <v>723.9559636346025</v>
      </c>
      <c r="Y108" s="195">
        <f>N108-X108</f>
        <v/>
      </c>
      <c r="Z108" s="108">
        <f>RRI(24,N108,X108)</f>
        <v/>
      </c>
      <c r="AA108" s="108">
        <f>RRI(10,R108,X108)</f>
        <v/>
      </c>
    </row>
    <row r="109" ht="12.75" customHeight="1" s="324">
      <c r="A109" s="195" t="inlineStr">
        <is>
          <t>SUR</t>
        </is>
      </c>
      <c r="B109" s="195" t="inlineStr">
        <is>
          <t>Suriname</t>
        </is>
      </c>
      <c r="C109" s="195" t="n">
        <v>1256614</v>
      </c>
      <c r="D109" s="195" t="n">
        <v>1248238</v>
      </c>
      <c r="E109" s="195" t="n">
        <v>1266816</v>
      </c>
      <c r="F109" s="195" t="n">
        <v>1277007</v>
      </c>
      <c r="G109" s="195" t="n">
        <v>1314286</v>
      </c>
      <c r="H109" s="195" t="n">
        <v>1361961</v>
      </c>
      <c r="I109" s="195" t="n">
        <v>1374303</v>
      </c>
      <c r="J109" s="195" t="n">
        <v>1358563</v>
      </c>
      <c r="K109" s="195" t="n">
        <v>1355231</v>
      </c>
      <c r="L109" s="195" t="n">
        <v>1351718</v>
      </c>
      <c r="M109" s="195" t="n">
        <v>1328987</v>
      </c>
      <c r="N109" s="195" t="n">
        <v>75985.29069279507</v>
      </c>
      <c r="O109" s="195" t="n">
        <v>75478.87110053471</v>
      </c>
      <c r="P109" s="195" t="n">
        <v>76602.23198315904</v>
      </c>
      <c r="Q109" s="195" t="n">
        <v>77218.47894220667</v>
      </c>
      <c r="R109" s="195" t="n">
        <v>79472.6397456394</v>
      </c>
      <c r="S109" s="195" t="n">
        <v>82355.44440679447</v>
      </c>
      <c r="T109" s="195" t="n">
        <v>83101.69923273458</v>
      </c>
      <c r="U109" s="195" t="n">
        <v>82149.86030384951</v>
      </c>
      <c r="V109" s="195" t="n">
        <v>81948.34715062728</v>
      </c>
      <c r="W109" s="195" t="n">
        <v>81735.90810268228</v>
      </c>
      <c r="X109" s="195" t="n">
        <v>80361.47318302766</v>
      </c>
      <c r="Y109" s="195">
        <f>N109-X109</f>
        <v/>
      </c>
      <c r="Z109" s="108">
        <f>RRI(24,N109,X109)</f>
        <v/>
      </c>
      <c r="AA109" s="108">
        <f>RRI(10,R109,X109)</f>
        <v/>
      </c>
    </row>
    <row r="110" ht="12.75" customHeight="1" s="324">
      <c r="A110" s="195" t="inlineStr">
        <is>
          <t>TWN</t>
        </is>
      </c>
      <c r="B110" s="195" t="inlineStr">
        <is>
          <t>Taiwan</t>
        </is>
      </c>
      <c r="C110" s="195" t="n">
        <v>3347</v>
      </c>
      <c r="D110" s="195" t="n">
        <v>3734</v>
      </c>
      <c r="E110" s="195" t="n">
        <v>3843</v>
      </c>
      <c r="F110" s="195" t="n">
        <v>3797</v>
      </c>
      <c r="G110" s="195" t="n">
        <v>3915</v>
      </c>
      <c r="H110" s="195" t="n">
        <v>3885</v>
      </c>
      <c r="I110" s="195" t="n">
        <v>3540</v>
      </c>
      <c r="J110" s="195" t="n">
        <v>3305</v>
      </c>
      <c r="K110" s="195" t="n">
        <v>3048</v>
      </c>
      <c r="L110" s="195" t="n">
        <v>2879</v>
      </c>
      <c r="M110" s="195" t="n">
        <v>2918</v>
      </c>
      <c r="N110" s="195" t="n">
        <v>185.1038568842559</v>
      </c>
      <c r="O110" s="195" t="n">
        <v>206.656898907517</v>
      </c>
      <c r="P110" s="195" t="n">
        <v>212.7311359846703</v>
      </c>
      <c r="Q110" s="195" t="n">
        <v>210.1774512341656</v>
      </c>
      <c r="R110" s="195" t="n">
        <v>216.6593997244319</v>
      </c>
      <c r="S110" s="195" t="n">
        <v>215.0026864138152</v>
      </c>
      <c r="T110" s="195" t="n">
        <v>195.8640008345966</v>
      </c>
      <c r="U110" s="195" t="n">
        <v>182.8515361845606</v>
      </c>
      <c r="V110" s="195" t="n">
        <v>168.5912502404643</v>
      </c>
      <c r="W110" s="195" t="n">
        <v>159.1808064106631</v>
      </c>
      <c r="X110" s="195" t="n">
        <v>161.2876145783551</v>
      </c>
      <c r="Y110" s="195">
        <f>N110-X110</f>
        <v/>
      </c>
      <c r="Z110" s="108">
        <f>RRI(24,N110,X110)</f>
        <v/>
      </c>
      <c r="AA110" s="108">
        <f>RRI(10,R110,X110)</f>
        <v/>
      </c>
    </row>
    <row r="111" ht="12.75" customHeight="1" s="324">
      <c r="A111" s="195" t="inlineStr">
        <is>
          <t>TZA</t>
        </is>
      </c>
      <c r="B111" s="195" t="inlineStr">
        <is>
          <t>Tanzania</t>
        </is>
      </c>
      <c r="C111" s="195" t="n">
        <v>1887949</v>
      </c>
      <c r="D111" s="195" t="n">
        <v>1853825</v>
      </c>
      <c r="E111" s="195" t="n">
        <v>1833444</v>
      </c>
      <c r="F111" s="195" t="n">
        <v>1846343</v>
      </c>
      <c r="G111" s="195" t="n">
        <v>1840372</v>
      </c>
      <c r="H111" s="195" t="n">
        <v>1835434</v>
      </c>
      <c r="I111" s="195" t="n">
        <v>1824060</v>
      </c>
      <c r="J111" s="195" t="n">
        <v>1825587</v>
      </c>
      <c r="K111" s="195" t="n">
        <v>1843121</v>
      </c>
      <c r="L111" s="195" t="n">
        <v>1847550</v>
      </c>
      <c r="M111" s="195" t="n">
        <v>1820324</v>
      </c>
      <c r="N111" s="195" t="n">
        <v>113695.5578340285</v>
      </c>
      <c r="O111" s="195" t="n">
        <v>111638.7113771096</v>
      </c>
      <c r="P111" s="195" t="n">
        <v>110410.8831394056</v>
      </c>
      <c r="Q111" s="195" t="n">
        <v>111187.2734482818</v>
      </c>
      <c r="R111" s="195" t="n">
        <v>110828.5305585353</v>
      </c>
      <c r="S111" s="195" t="n">
        <v>110530.0226002624</v>
      </c>
      <c r="T111" s="195" t="n">
        <v>109845.5406784043</v>
      </c>
      <c r="U111" s="195" t="n">
        <v>109937.3136370264</v>
      </c>
      <c r="V111" s="195" t="n">
        <v>110993.4265647012</v>
      </c>
      <c r="W111" s="195" t="n">
        <v>111259.8910522917</v>
      </c>
      <c r="X111" s="195" t="n">
        <v>109619.8943961561</v>
      </c>
      <c r="Y111" s="195">
        <f>N111-X111</f>
        <v/>
      </c>
      <c r="Z111" s="108">
        <f>RRI(24,N111,X111)</f>
        <v/>
      </c>
      <c r="AA111" s="108">
        <f>RRI(10,R111,X111)</f>
        <v/>
      </c>
    </row>
    <row r="112" ht="12.75" customHeight="1" s="324">
      <c r="A112" s="195" t="inlineStr">
        <is>
          <t>THA</t>
        </is>
      </c>
      <c r="B112" s="195" t="inlineStr">
        <is>
          <t>Thailand</t>
        </is>
      </c>
      <c r="C112" s="195" t="n">
        <v>4331321</v>
      </c>
      <c r="D112" s="195" t="n">
        <v>4164146</v>
      </c>
      <c r="E112" s="195" t="n">
        <v>4068641</v>
      </c>
      <c r="F112" s="195" t="n">
        <v>4065120</v>
      </c>
      <c r="G112" s="195" t="n">
        <v>4081883</v>
      </c>
      <c r="H112" s="195" t="n">
        <v>4087290</v>
      </c>
      <c r="I112" s="195" t="n">
        <v>4092803</v>
      </c>
      <c r="J112" s="195" t="n">
        <v>4122784</v>
      </c>
      <c r="K112" s="195" t="n">
        <v>4112495</v>
      </c>
      <c r="L112" s="195" t="n">
        <v>4148375</v>
      </c>
      <c r="M112" s="195" t="n">
        <v>4194520</v>
      </c>
      <c r="N112" s="195" t="n">
        <v>259818.6209201289</v>
      </c>
      <c r="O112" s="195" t="n">
        <v>249870.9007682497</v>
      </c>
      <c r="P112" s="195" t="n">
        <v>244172.7717115351</v>
      </c>
      <c r="Q112" s="195" t="n">
        <v>243961.91726767</v>
      </c>
      <c r="R112" s="195" t="n">
        <v>244959.1354266755</v>
      </c>
      <c r="S112" s="195" t="n">
        <v>245278.9743946181</v>
      </c>
      <c r="T112" s="195" t="n">
        <v>245601.1011569991</v>
      </c>
      <c r="U112" s="195" t="n">
        <v>247389.2738484176</v>
      </c>
      <c r="V112" s="195" t="n">
        <v>246794.6912623049</v>
      </c>
      <c r="W112" s="195" t="n">
        <v>248932.9413261957</v>
      </c>
      <c r="X112" s="195" t="n">
        <v>251665.5958862249</v>
      </c>
      <c r="Y112" s="195">
        <f>N112-X112</f>
        <v/>
      </c>
      <c r="Z112" s="108">
        <f>RRI(24,N112,X112)</f>
        <v/>
      </c>
      <c r="AA112" s="108">
        <f>RRI(10,R112,X112)</f>
        <v/>
      </c>
    </row>
    <row r="113" ht="12.75" customHeight="1" s="324">
      <c r="A113" s="195" t="inlineStr">
        <is>
          <t>TLS</t>
        </is>
      </c>
      <c r="B113" s="195" t="inlineStr">
        <is>
          <t>Timor-Leste</t>
        </is>
      </c>
      <c r="C113" s="195" t="n">
        <v>17417</v>
      </c>
      <c r="D113" s="195" t="n">
        <v>17544</v>
      </c>
      <c r="E113" s="195" t="n">
        <v>17328</v>
      </c>
      <c r="F113" s="195" t="n">
        <v>17373</v>
      </c>
      <c r="G113" s="195" t="n">
        <v>17322</v>
      </c>
      <c r="H113" s="195" t="n">
        <v>17526</v>
      </c>
      <c r="I113" s="195" t="n">
        <v>17428</v>
      </c>
      <c r="J113" s="195" t="n">
        <v>17551</v>
      </c>
      <c r="K113" s="195" t="n">
        <v>17496</v>
      </c>
      <c r="L113" s="195" t="n">
        <v>17617</v>
      </c>
      <c r="M113" s="195" t="n">
        <v>17542</v>
      </c>
      <c r="N113" s="195" t="n">
        <v>1046.558712850389</v>
      </c>
      <c r="O113" s="195" t="n">
        <v>1054.215036826821</v>
      </c>
      <c r="P113" s="195" t="n">
        <v>1041.234668068321</v>
      </c>
      <c r="Q113" s="195" t="n">
        <v>1043.939367129682</v>
      </c>
      <c r="R113" s="195" t="n">
        <v>1040.878555852704</v>
      </c>
      <c r="S113" s="195" t="n">
        <v>1053.144927781552</v>
      </c>
      <c r="T113" s="195" t="n">
        <v>1047.253632852607</v>
      </c>
      <c r="U113" s="195" t="n">
        <v>1054.64783566109</v>
      </c>
      <c r="V113" s="195" t="n">
        <v>1051.337813661684</v>
      </c>
      <c r="W113" s="195" t="n">
        <v>1058.60966494209</v>
      </c>
      <c r="X113" s="195" t="n">
        <v>1054.101652795911</v>
      </c>
      <c r="Y113" s="195">
        <f>N113-X113</f>
        <v/>
      </c>
      <c r="Z113" s="108">
        <f>RRI(24,N113,X113)</f>
        <v/>
      </c>
      <c r="AA113" s="108">
        <f>RRI(10,R113,X113)</f>
        <v/>
      </c>
    </row>
    <row r="114" ht="12.75" customHeight="1" s="324">
      <c r="A114" s="195" t="inlineStr">
        <is>
          <t>TGO</t>
        </is>
      </c>
      <c r="B114" s="195" t="inlineStr">
        <is>
          <t>Togo</t>
        </is>
      </c>
      <c r="C114" s="195" t="n">
        <v>883</v>
      </c>
      <c r="D114" s="195" t="n">
        <v>703</v>
      </c>
      <c r="E114" s="195" t="n">
        <v>627</v>
      </c>
      <c r="F114" s="195" t="n">
        <v>666</v>
      </c>
      <c r="G114" s="195" t="n">
        <v>713</v>
      </c>
      <c r="H114" s="195" t="n">
        <v>687</v>
      </c>
      <c r="I114" s="195" t="n">
        <v>681</v>
      </c>
      <c r="J114" s="195" t="n">
        <v>688</v>
      </c>
      <c r="K114" s="195" t="n">
        <v>717</v>
      </c>
      <c r="L114" s="195" t="n">
        <v>805</v>
      </c>
      <c r="M114" s="195" t="n">
        <v>882</v>
      </c>
      <c r="N114" s="195" t="n">
        <v>53.36174537025121</v>
      </c>
      <c r="O114" s="195" t="n">
        <v>42.48393067034307</v>
      </c>
      <c r="P114" s="195" t="n">
        <v>37.89112451373521</v>
      </c>
      <c r="Q114" s="195" t="n">
        <v>40.24798918426854</v>
      </c>
      <c r="R114" s="195" t="n">
        <v>43.08823570369655</v>
      </c>
      <c r="S114" s="195" t="n">
        <v>41.51696273400206</v>
      </c>
      <c r="T114" s="195" t="n">
        <v>41.15441542346734</v>
      </c>
      <c r="U114" s="195" t="n">
        <v>41.57747269215604</v>
      </c>
      <c r="V114" s="195" t="n">
        <v>43.33003808915622</v>
      </c>
      <c r="W114" s="195" t="n">
        <v>48.64813909621718</v>
      </c>
      <c r="X114" s="195" t="n">
        <v>53.30149308974177</v>
      </c>
      <c r="Y114" s="195">
        <f>N114-X114</f>
        <v/>
      </c>
      <c r="Z114" s="108">
        <f>RRI(24,N114,X114)</f>
        <v/>
      </c>
      <c r="AA114" s="108">
        <f>RRI(10,R114,X114)</f>
        <v/>
      </c>
    </row>
    <row r="115" ht="12.75" customHeight="1" s="324">
      <c r="A115" s="195" t="inlineStr">
        <is>
          <t>TON</t>
        </is>
      </c>
      <c r="B115" s="195" t="inlineStr">
        <is>
          <t>Tonga</t>
        </is>
      </c>
      <c r="C115" s="195" t="n">
        <v>18493</v>
      </c>
      <c r="D115" s="195" t="n">
        <v>18388</v>
      </c>
      <c r="E115" s="195" t="n">
        <v>18607</v>
      </c>
      <c r="F115" s="195" t="n">
        <v>18908</v>
      </c>
      <c r="G115" s="195" t="n">
        <v>18992</v>
      </c>
      <c r="H115" s="195" t="n">
        <v>19251</v>
      </c>
      <c r="I115" s="195" t="n">
        <v>19205</v>
      </c>
      <c r="J115" s="195" t="n">
        <v>19025</v>
      </c>
      <c r="K115" s="195" t="n">
        <v>18863</v>
      </c>
      <c r="L115" s="195" t="n">
        <v>18626</v>
      </c>
      <c r="M115" s="195" t="n">
        <v>18336</v>
      </c>
      <c r="N115" s="195" t="n">
        <v>1055.185976731854</v>
      </c>
      <c r="O115" s="195" t="n">
        <v>1049.264263937186</v>
      </c>
      <c r="P115" s="195" t="n">
        <v>1061.956462982841</v>
      </c>
      <c r="Q115" s="195" t="n">
        <v>1079.044881608559</v>
      </c>
      <c r="R115" s="195" t="n">
        <v>1083.646030205102</v>
      </c>
      <c r="S115" s="195" t="n">
        <v>1098.246027688433</v>
      </c>
      <c r="T115" s="195" t="n">
        <v>1095.605651383137</v>
      </c>
      <c r="U115" s="195" t="n">
        <v>1085.475771198948</v>
      </c>
      <c r="V115" s="195" t="n">
        <v>1076.265830217418</v>
      </c>
      <c r="W115" s="195" t="n">
        <v>1062.81303545961</v>
      </c>
      <c r="X115" s="195" t="n">
        <v>1046.268785209344</v>
      </c>
      <c r="Y115" s="195">
        <f>N115-X115</f>
        <v/>
      </c>
      <c r="Z115" s="108">
        <f>RRI(24,N115,X115)</f>
        <v/>
      </c>
      <c r="AA115" s="108">
        <f>RRI(10,R115,X115)</f>
        <v/>
      </c>
    </row>
    <row r="116" ht="12.75" customHeight="1" s="324">
      <c r="A116" s="195" t="inlineStr">
        <is>
          <t>TTO</t>
        </is>
      </c>
      <c r="B116" s="195" t="inlineStr">
        <is>
          <t>Trinidad and Tobago</t>
        </is>
      </c>
      <c r="C116" s="195" t="n">
        <v>138910</v>
      </c>
      <c r="D116" s="195" t="n">
        <v>137550</v>
      </c>
      <c r="E116" s="195" t="n">
        <v>136935</v>
      </c>
      <c r="F116" s="195" t="n">
        <v>137049</v>
      </c>
      <c r="G116" s="195" t="n">
        <v>137505</v>
      </c>
      <c r="H116" s="195" t="n">
        <v>137178</v>
      </c>
      <c r="I116" s="195" t="n">
        <v>136731</v>
      </c>
      <c r="J116" s="195" t="n">
        <v>136594</v>
      </c>
      <c r="K116" s="195" t="n">
        <v>138663</v>
      </c>
      <c r="L116" s="195" t="n">
        <v>139168</v>
      </c>
      <c r="M116" s="195" t="n">
        <v>136225</v>
      </c>
      <c r="N116" s="195" t="n">
        <v>8307.319486996392</v>
      </c>
      <c r="O116" s="195" t="n">
        <v>8225.933952447214</v>
      </c>
      <c r="P116" s="195" t="n">
        <v>8189.135623693255</v>
      </c>
      <c r="Q116" s="195" t="n">
        <v>8195.945897913703</v>
      </c>
      <c r="R116" s="195" t="n">
        <v>8223.251024106406</v>
      </c>
      <c r="S116" s="195" t="n">
        <v>8203.710374380147</v>
      </c>
      <c r="T116" s="195" t="n">
        <v>8176.991397146384</v>
      </c>
      <c r="U116" s="195" t="n">
        <v>8168.793207906424</v>
      </c>
      <c r="V116" s="195" t="n">
        <v>8292.504706738211</v>
      </c>
      <c r="W116" s="195" t="n">
        <v>8322.661257593061</v>
      </c>
      <c r="X116" s="195" t="n">
        <v>8146.603673541718</v>
      </c>
      <c r="Y116" s="195">
        <f>N116-X116</f>
        <v/>
      </c>
      <c r="Z116" s="108">
        <f>RRI(24,N116,X116)</f>
        <v/>
      </c>
      <c r="AA116" s="108">
        <f>RRI(10,R116,X116)</f>
        <v/>
      </c>
    </row>
    <row r="117" ht="12.75" customHeight="1" s="324">
      <c r="A117" s="195" t="inlineStr">
        <is>
          <t>TCA</t>
        </is>
      </c>
      <c r="B117" s="195" t="inlineStr">
        <is>
          <t>Turks and Caicos Islands</t>
        </is>
      </c>
      <c r="C117" s="195" t="n">
        <v>368815</v>
      </c>
      <c r="D117" s="195" t="n">
        <v>255375</v>
      </c>
      <c r="E117" s="195" t="n">
        <v>226507</v>
      </c>
      <c r="F117" s="195" t="n">
        <v>231888</v>
      </c>
      <c r="G117" s="195" t="n">
        <v>222775</v>
      </c>
      <c r="H117" s="195" t="n">
        <v>244485</v>
      </c>
      <c r="I117" s="195" t="n">
        <v>256123</v>
      </c>
      <c r="J117" s="195" t="n">
        <v>266965</v>
      </c>
      <c r="K117" s="195" t="n">
        <v>253934</v>
      </c>
      <c r="L117" s="195" t="n">
        <v>257977</v>
      </c>
      <c r="M117" s="195" t="n">
        <v>270883</v>
      </c>
      <c r="N117" s="195" t="n">
        <v>20858.64649473811</v>
      </c>
      <c r="O117" s="195" t="n">
        <v>14441.62037848156</v>
      </c>
      <c r="P117" s="195" t="n">
        <v>12808.71771786775</v>
      </c>
      <c r="Q117" s="195" t="n">
        <v>13113.12700352791</v>
      </c>
      <c r="R117" s="195" t="n">
        <v>12597.72237977844</v>
      </c>
      <c r="S117" s="195" t="n">
        <v>13825.547891309</v>
      </c>
      <c r="T117" s="195" t="n">
        <v>14483.8246498078</v>
      </c>
      <c r="U117" s="195" t="n">
        <v>15096.98147188576</v>
      </c>
      <c r="V117" s="195" t="n">
        <v>14360.16967699099</v>
      </c>
      <c r="W117" s="195" t="n">
        <v>14588.79993955504</v>
      </c>
      <c r="X117" s="195" t="n">
        <v>15318.52616045696</v>
      </c>
      <c r="Y117" s="195">
        <f>N117-X117</f>
        <v/>
      </c>
      <c r="Z117" s="108">
        <f>RRI(24,N117,X117)</f>
        <v/>
      </c>
      <c r="AA117" s="108">
        <f>RRI(10,R117,X117)</f>
        <v/>
      </c>
    </row>
    <row r="118" ht="12.75" customHeight="1" s="324">
      <c r="A118" s="195" t="inlineStr">
        <is>
          <t>TUV</t>
        </is>
      </c>
      <c r="B118" s="195" t="inlineStr">
        <is>
          <t>Tuvalu</t>
        </is>
      </c>
      <c r="C118" s="195" t="n">
        <v>148</v>
      </c>
      <c r="D118" s="195" t="n">
        <v>148</v>
      </c>
      <c r="E118" s="195" t="n">
        <v>148</v>
      </c>
      <c r="F118" s="195" t="n">
        <v>148</v>
      </c>
      <c r="G118" s="195" t="n">
        <v>148</v>
      </c>
      <c r="H118" s="195" t="n">
        <v>148</v>
      </c>
      <c r="I118" s="195" t="n">
        <v>148</v>
      </c>
      <c r="J118" s="195" t="n">
        <v>148</v>
      </c>
      <c r="K118" s="195" t="n">
        <v>148</v>
      </c>
      <c r="L118" s="195" t="n">
        <v>148</v>
      </c>
      <c r="M118" s="195" t="n">
        <v>148</v>
      </c>
      <c r="N118" s="195" t="n">
        <v>8.911715002600106</v>
      </c>
      <c r="O118" s="195" t="n">
        <v>8.911715002600106</v>
      </c>
      <c r="P118" s="195" t="n">
        <v>8.911715002600106</v>
      </c>
      <c r="Q118" s="195" t="n">
        <v>8.911715002600106</v>
      </c>
      <c r="R118" s="195" t="n">
        <v>8.911715002600106</v>
      </c>
      <c r="S118" s="195" t="n">
        <v>8.911715002600106</v>
      </c>
      <c r="T118" s="195" t="n">
        <v>8.911715002600106</v>
      </c>
      <c r="U118" s="195" t="n">
        <v>8.911715002600106</v>
      </c>
      <c r="V118" s="195" t="n">
        <v>8.911715002600106</v>
      </c>
      <c r="W118" s="195" t="n">
        <v>8.911715002600106</v>
      </c>
      <c r="X118" s="195" t="n">
        <v>8.911715002600106</v>
      </c>
      <c r="Y118" s="195">
        <f>N118-X118</f>
        <v/>
      </c>
      <c r="Z118" s="108">
        <f>RRI(24,N118,X118)</f>
        <v/>
      </c>
      <c r="AA118" s="108">
        <f>RRI(10,R118,X118)</f>
        <v/>
      </c>
    </row>
    <row r="119" ht="12.75" customHeight="1" s="324">
      <c r="A119" s="195" t="inlineStr">
        <is>
          <t>ARE</t>
        </is>
      </c>
      <c r="B119" s="195" t="inlineStr">
        <is>
          <t>United Arab Emirates</t>
        </is>
      </c>
      <c r="C119" s="195" t="n">
        <v>37331</v>
      </c>
      <c r="D119" s="195" t="n">
        <v>52844</v>
      </c>
      <c r="E119" s="195" t="n">
        <v>67112</v>
      </c>
      <c r="F119" s="195" t="n">
        <v>59131</v>
      </c>
      <c r="G119" s="195" t="n">
        <v>43304</v>
      </c>
      <c r="H119" s="195" t="n">
        <v>31595</v>
      </c>
      <c r="I119" s="195" t="n">
        <v>29731</v>
      </c>
      <c r="J119" s="195" t="n">
        <v>35392</v>
      </c>
      <c r="K119" s="195" t="n">
        <v>37675</v>
      </c>
      <c r="L119" s="195" t="n">
        <v>37435</v>
      </c>
      <c r="M119" s="195" t="n">
        <v>37288</v>
      </c>
      <c r="N119" s="195" t="n">
        <v>2056.762908523053</v>
      </c>
      <c r="O119" s="195" t="n">
        <v>2919.49606857058</v>
      </c>
      <c r="P119" s="195" t="n">
        <v>3711.807437220391</v>
      </c>
      <c r="Q119" s="195" t="n">
        <v>3267.911537004446</v>
      </c>
      <c r="R119" s="195" t="n">
        <v>2390.237060508678</v>
      </c>
      <c r="S119" s="195" t="n">
        <v>1740.070265372293</v>
      </c>
      <c r="T119" s="195" t="n">
        <v>1636.638903687338</v>
      </c>
      <c r="U119" s="195" t="n">
        <v>1950.341146298082</v>
      </c>
      <c r="V119" s="195" t="n">
        <v>2076.48753636942</v>
      </c>
      <c r="W119" s="195" t="n">
        <v>2062.942961787567</v>
      </c>
      <c r="X119" s="195" t="n">
        <v>2055.544600974735</v>
      </c>
      <c r="Y119" s="195">
        <f>N119-X119</f>
        <v/>
      </c>
      <c r="Z119" s="108">
        <f>RRI(24,N119,X119)</f>
        <v/>
      </c>
      <c r="AA119" s="108">
        <f>RRI(10,R119,X119)</f>
        <v/>
      </c>
    </row>
    <row r="120" ht="12.75" customHeight="1" s="324">
      <c r="A120" s="195" t="inlineStr">
        <is>
          <t>USA</t>
        </is>
      </c>
      <c r="B120" s="195" t="inlineStr">
        <is>
          <t>United States</t>
        </is>
      </c>
      <c r="C120" s="195" t="n">
        <v>4372779</v>
      </c>
      <c r="D120" s="195" t="n">
        <v>4327975</v>
      </c>
      <c r="E120" s="195" t="n">
        <v>4269154</v>
      </c>
      <c r="F120" s="195" t="n">
        <v>4282044</v>
      </c>
      <c r="G120" s="195" t="n">
        <v>4214133</v>
      </c>
      <c r="H120" s="195" t="n">
        <v>4145767</v>
      </c>
      <c r="I120" s="195" t="n">
        <v>4124949</v>
      </c>
      <c r="J120" s="195" t="n">
        <v>4127906</v>
      </c>
      <c r="K120" s="195" t="n">
        <v>4153233</v>
      </c>
      <c r="L120" s="195" t="n">
        <v>4195070</v>
      </c>
      <c r="M120" s="195" t="n">
        <v>4217727</v>
      </c>
      <c r="N120" s="195" t="n">
        <v>239990.0369035914</v>
      </c>
      <c r="O120" s="195" t="n">
        <v>237513.0456341954</v>
      </c>
      <c r="P120" s="195" t="n">
        <v>234277.5910958431</v>
      </c>
      <c r="Q120" s="195" t="n">
        <v>234979.4771672594</v>
      </c>
      <c r="R120" s="195" t="n">
        <v>231272.5243030173</v>
      </c>
      <c r="S120" s="195" t="n">
        <v>227551.4724519603</v>
      </c>
      <c r="T120" s="195" t="n">
        <v>226424.9161230895</v>
      </c>
      <c r="U120" s="195" t="n">
        <v>226586.0168282719</v>
      </c>
      <c r="V120" s="195" t="n">
        <v>227993.2645912425</v>
      </c>
      <c r="W120" s="195" t="n">
        <v>230271.8941843722</v>
      </c>
      <c r="X120" s="195" t="n">
        <v>231505.4482222014</v>
      </c>
      <c r="Y120" s="195">
        <f>N120-X120</f>
        <v/>
      </c>
      <c r="Z120" s="108">
        <f>RRI(24,N120,X120)</f>
        <v/>
      </c>
      <c r="AA120" s="306">
        <f>RRI(10,R120,X120)</f>
        <v/>
      </c>
    </row>
    <row r="121" ht="12.75" customHeight="1" s="324">
      <c r="A121" s="195" t="inlineStr">
        <is>
          <t>VUT</t>
        </is>
      </c>
      <c r="B121" s="195" t="inlineStr">
        <is>
          <t>Vanuatu</t>
        </is>
      </c>
      <c r="C121" s="195" t="n">
        <v>27805</v>
      </c>
      <c r="D121" s="195" t="n">
        <v>28006</v>
      </c>
      <c r="E121" s="195" t="n">
        <v>28068</v>
      </c>
      <c r="F121" s="195" t="n">
        <v>28244</v>
      </c>
      <c r="G121" s="195" t="n">
        <v>28122</v>
      </c>
      <c r="H121" s="195" t="n">
        <v>28133</v>
      </c>
      <c r="I121" s="195" t="n">
        <v>27902</v>
      </c>
      <c r="J121" s="195" t="n">
        <v>28142</v>
      </c>
      <c r="K121" s="195" t="n">
        <v>28159</v>
      </c>
      <c r="L121" s="195" t="n">
        <v>28128</v>
      </c>
      <c r="M121" s="195" t="n">
        <v>26928</v>
      </c>
      <c r="N121" s="195" t="n">
        <v>1623.029933073137</v>
      </c>
      <c r="O121" s="195" t="n">
        <v>1634.766652419809</v>
      </c>
      <c r="P121" s="195" t="n">
        <v>1638.398403810054</v>
      </c>
      <c r="Q121" s="195" t="n">
        <v>1648.674428999678</v>
      </c>
      <c r="R121" s="195" t="n">
        <v>1641.546377961205</v>
      </c>
      <c r="S121" s="195" t="n">
        <v>1642.192162058327</v>
      </c>
      <c r="T121" s="195" t="n">
        <v>1628.71337226426</v>
      </c>
      <c r="U121" s="195" t="n">
        <v>1642.722428598623</v>
      </c>
      <c r="V121" s="195" t="n">
        <v>1643.661019259157</v>
      </c>
      <c r="W121" s="195" t="n">
        <v>1641.84221249045</v>
      </c>
      <c r="X121" s="195" t="n">
        <v>1571.768630453372</v>
      </c>
      <c r="Y121" s="195">
        <f>N121-X121</f>
        <v/>
      </c>
      <c r="Z121" s="108">
        <f>RRI(24,N121,X121)</f>
        <v/>
      </c>
      <c r="AA121" s="108">
        <f>RRI(10,R121,X121)</f>
        <v/>
      </c>
    </row>
    <row r="122" ht="12.75" customHeight="1" s="324">
      <c r="A122" s="195" t="inlineStr">
        <is>
          <t>VEN</t>
        </is>
      </c>
      <c r="B122" s="195" t="inlineStr">
        <is>
          <t>Venezuela</t>
        </is>
      </c>
      <c r="C122" s="195" t="n">
        <v>4758018</v>
      </c>
      <c r="D122" s="195" t="n">
        <v>4729859</v>
      </c>
      <c r="E122" s="195" t="n">
        <v>4707631</v>
      </c>
      <c r="F122" s="195" t="n">
        <v>4710129</v>
      </c>
      <c r="G122" s="195" t="n">
        <v>4709564</v>
      </c>
      <c r="H122" s="195" t="n">
        <v>4716281</v>
      </c>
      <c r="I122" s="195" t="n">
        <v>4713569</v>
      </c>
      <c r="J122" s="195" t="n">
        <v>4732193</v>
      </c>
      <c r="K122" s="195" t="n">
        <v>4749031</v>
      </c>
      <c r="L122" s="195" t="n">
        <v>4758738</v>
      </c>
      <c r="M122" s="195" t="n">
        <v>4749679</v>
      </c>
      <c r="N122" s="195" t="n">
        <v>284856.0999175775</v>
      </c>
      <c r="O122" s="195" t="n">
        <v>283191.5015504841</v>
      </c>
      <c r="P122" s="195" t="n">
        <v>281867.055773218</v>
      </c>
      <c r="Q122" s="195" t="n">
        <v>282017.6673482577</v>
      </c>
      <c r="R122" s="195" t="n">
        <v>281984.1270320679</v>
      </c>
      <c r="S122" s="195" t="n">
        <v>282387.7835455282</v>
      </c>
      <c r="T122" s="195" t="n">
        <v>282226.8507571996</v>
      </c>
      <c r="U122" s="195" t="n">
        <v>283343.2639619785</v>
      </c>
      <c r="V122" s="195" t="n">
        <v>284352.9912328673</v>
      </c>
      <c r="W122" s="195" t="n">
        <v>284934.8743418485</v>
      </c>
      <c r="X122" s="195" t="n">
        <v>284392.096306692</v>
      </c>
      <c r="Y122" s="195">
        <f>N122-X122</f>
        <v/>
      </c>
      <c r="Z122" s="108">
        <f>RRI(24,N122,X122)</f>
        <v/>
      </c>
      <c r="AA122" s="108">
        <f>RRI(10,R122,X122)</f>
        <v/>
      </c>
    </row>
    <row r="123" ht="12.75" customHeight="1" s="324">
      <c r="A123" s="195" t="inlineStr">
        <is>
          <t>VNM</t>
        </is>
      </c>
      <c r="B123" s="195" t="inlineStr">
        <is>
          <t>Vietnam</t>
        </is>
      </c>
      <c r="C123" s="195" t="n">
        <v>3304860</v>
      </c>
      <c r="D123" s="195" t="n">
        <v>3185344</v>
      </c>
      <c r="E123" s="195" t="n">
        <v>3123770</v>
      </c>
      <c r="F123" s="195" t="n">
        <v>3127003</v>
      </c>
      <c r="G123" s="195" t="n">
        <v>3122121</v>
      </c>
      <c r="H123" s="195" t="n">
        <v>3095209</v>
      </c>
      <c r="I123" s="195" t="n">
        <v>3066121</v>
      </c>
      <c r="J123" s="195" t="n">
        <v>3071589</v>
      </c>
      <c r="K123" s="195" t="n">
        <v>3108974</v>
      </c>
      <c r="L123" s="195" t="n">
        <v>3114304</v>
      </c>
      <c r="M123" s="195" t="n">
        <v>3109122</v>
      </c>
      <c r="N123" s="195" t="n">
        <v>196419.4912823759</v>
      </c>
      <c r="O123" s="195" t="n">
        <v>189350.3367116188</v>
      </c>
      <c r="P123" s="195" t="n">
        <v>185649.7839606613</v>
      </c>
      <c r="Q123" s="195" t="n">
        <v>185810.8859260467</v>
      </c>
      <c r="R123" s="195" t="n">
        <v>185513.2426045269</v>
      </c>
      <c r="S123" s="195" t="n">
        <v>183902.5376669971</v>
      </c>
      <c r="T123" s="195" t="n">
        <v>182160.9741522942</v>
      </c>
      <c r="U123" s="195" t="n">
        <v>182506.0459621203</v>
      </c>
      <c r="V123" s="195" t="n">
        <v>184807.287495396</v>
      </c>
      <c r="W123" s="195" t="n">
        <v>185103.1990445763</v>
      </c>
      <c r="X123" s="195" t="n">
        <v>184654.8862004886</v>
      </c>
      <c r="Y123" s="195">
        <f>N123-X123</f>
        <v/>
      </c>
      <c r="Z123" s="108">
        <f>RRI(24,N123,X123)</f>
        <v/>
      </c>
      <c r="AA123" s="108">
        <f>RRI(10,R123,X123)</f>
        <v/>
      </c>
    </row>
    <row r="124" ht="12.75" customHeight="1" s="324">
      <c r="A124" s="195" t="inlineStr">
        <is>
          <t>VIR</t>
        </is>
      </c>
      <c r="B124" s="195" t="inlineStr">
        <is>
          <t>Virgin Islands, U.S.</t>
        </is>
      </c>
      <c r="C124" s="195" t="n">
        <v>4572</v>
      </c>
      <c r="D124" s="195" t="n">
        <v>4369</v>
      </c>
      <c r="E124" s="195" t="n">
        <v>4375</v>
      </c>
      <c r="F124" s="195" t="n">
        <v>4409</v>
      </c>
      <c r="G124" s="195" t="n">
        <v>4475</v>
      </c>
      <c r="H124" s="195" t="n">
        <v>4654</v>
      </c>
      <c r="I124" s="195" t="n">
        <v>4596</v>
      </c>
      <c r="J124" s="195" t="n">
        <v>4647</v>
      </c>
      <c r="K124" s="195" t="n">
        <v>4598</v>
      </c>
      <c r="L124" s="195" t="n">
        <v>4620</v>
      </c>
      <c r="M124" s="195" t="n">
        <v>4542</v>
      </c>
      <c r="N124" s="195" t="n">
        <v>264.8796457671937</v>
      </c>
      <c r="O124" s="195" t="n">
        <v>253.1055079087922</v>
      </c>
      <c r="P124" s="195" t="n">
        <v>253.4519146526943</v>
      </c>
      <c r="Q124" s="195" t="n">
        <v>255.4234531243478</v>
      </c>
      <c r="R124" s="195" t="n">
        <v>259.2514951625694</v>
      </c>
      <c r="S124" s="195" t="n">
        <v>269.627739795649</v>
      </c>
      <c r="T124" s="195" t="n">
        <v>266.2690349068342</v>
      </c>
      <c r="U124" s="195" t="n">
        <v>269.225266827033</v>
      </c>
      <c r="V124" s="195" t="n">
        <v>266.3818471570153</v>
      </c>
      <c r="W124" s="195" t="n">
        <v>267.6596588740092</v>
      </c>
      <c r="X124" s="195" t="n">
        <v>263.1441991101912</v>
      </c>
      <c r="Y124" s="195">
        <f>N124-X124</f>
        <v/>
      </c>
      <c r="Z124" s="108">
        <f>RRI(24,N124,X124)</f>
        <v/>
      </c>
      <c r="AA124" s="108">
        <f>RRI(10,R124,X124)</f>
        <v/>
      </c>
    </row>
    <row r="125" ht="12.75" customHeight="1" s="324">
      <c r="A125" s="195" t="inlineStr">
        <is>
          <t>WLF</t>
        </is>
      </c>
      <c r="B125" s="195" t="inlineStr">
        <is>
          <t>Wallis and Futuna</t>
        </is>
      </c>
      <c r="C125" s="195" t="n">
        <v>496</v>
      </c>
      <c r="D125" s="195" t="n">
        <v>496</v>
      </c>
      <c r="E125" s="195" t="n">
        <v>496</v>
      </c>
      <c r="F125" s="195" t="n">
        <v>496</v>
      </c>
      <c r="G125" s="195" t="n">
        <v>496</v>
      </c>
      <c r="H125" s="195" t="n">
        <v>496</v>
      </c>
      <c r="I125" s="195" t="n">
        <v>496</v>
      </c>
      <c r="J125" s="195" t="n">
        <v>496</v>
      </c>
      <c r="K125" s="195" t="n">
        <v>496</v>
      </c>
      <c r="L125" s="195" t="n">
        <v>496</v>
      </c>
      <c r="M125" s="195" t="n">
        <v>496</v>
      </c>
      <c r="N125" s="195" t="n">
        <v>29.36241382094458</v>
      </c>
      <c r="O125" s="195" t="n">
        <v>29.36241382094458</v>
      </c>
      <c r="P125" s="195" t="n">
        <v>29.36241382094458</v>
      </c>
      <c r="Q125" s="195" t="n">
        <v>29.36241382094458</v>
      </c>
      <c r="R125" s="195" t="n">
        <v>29.36241382094458</v>
      </c>
      <c r="S125" s="195" t="n">
        <v>29.36241382094458</v>
      </c>
      <c r="T125" s="195" t="n">
        <v>29.36241382094458</v>
      </c>
      <c r="U125" s="195" t="n">
        <v>29.36241382094458</v>
      </c>
      <c r="V125" s="195" t="n">
        <v>29.36241382094458</v>
      </c>
      <c r="W125" s="195" t="n">
        <v>29.36241382094458</v>
      </c>
      <c r="X125" s="195" t="n">
        <v>29.36241382094458</v>
      </c>
      <c r="Y125" s="195">
        <f>N125-X125</f>
        <v/>
      </c>
      <c r="Z125" s="108">
        <f>RRI(24,N125,X125)</f>
        <v/>
      </c>
      <c r="AA125" s="108">
        <f>RRI(10,R125,X125)</f>
        <v/>
      </c>
    </row>
    <row r="126" ht="12.75" customHeight="1" s="324">
      <c r="A126" s="195" t="inlineStr">
        <is>
          <t>YEM</t>
        </is>
      </c>
      <c r="B126" s="195" t="inlineStr">
        <is>
          <t>Yemen</t>
        </is>
      </c>
      <c r="C126" s="195" t="n">
        <v>32405</v>
      </c>
      <c r="D126" s="195" t="n">
        <v>28531</v>
      </c>
      <c r="E126" s="195" t="n">
        <v>26658</v>
      </c>
      <c r="F126" s="195" t="n">
        <v>27238</v>
      </c>
      <c r="G126" s="195" t="n">
        <v>27225</v>
      </c>
      <c r="H126" s="195" t="n">
        <v>26902</v>
      </c>
      <c r="I126" s="195" t="n">
        <v>26112</v>
      </c>
      <c r="J126" s="195" t="n">
        <v>26030</v>
      </c>
      <c r="K126" s="195" t="n">
        <v>25597</v>
      </c>
      <c r="L126" s="195" t="n">
        <v>25915</v>
      </c>
      <c r="M126" s="195" t="n">
        <v>25003</v>
      </c>
      <c r="N126" s="195" t="n">
        <v>1899.156309781319</v>
      </c>
      <c r="O126" s="195" t="n">
        <v>1672.152535400629</v>
      </c>
      <c r="P126" s="195" t="n">
        <v>1562.354257502014</v>
      </c>
      <c r="Q126" s="195" t="n">
        <v>1596.365144100049</v>
      </c>
      <c r="R126" s="195" t="n">
        <v>1595.587525028715</v>
      </c>
      <c r="S126" s="195" t="n">
        <v>1576.52889364372</v>
      </c>
      <c r="T126" s="195" t="n">
        <v>1530.224074602138</v>
      </c>
      <c r="U126" s="195" t="n">
        <v>1525.422039499007</v>
      </c>
      <c r="V126" s="195" t="n">
        <v>1500.112299900308</v>
      </c>
      <c r="W126" s="195" t="n">
        <v>1518.921143119353</v>
      </c>
      <c r="X126" s="195" t="n">
        <v>1465.378634133107</v>
      </c>
      <c r="Y126" s="195">
        <f>N126-X126</f>
        <v/>
      </c>
      <c r="Z126" s="108">
        <f>RRI(24,N126,X126)</f>
        <v/>
      </c>
      <c r="AA126" s="108">
        <f>RRI(10,R126,X126)</f>
        <v/>
      </c>
    </row>
    <row r="127" ht="12.75" customHeight="1" s="324">
      <c r="A127" s="195" t="inlineStr">
        <is>
          <t>Total</t>
        </is>
      </c>
      <c r="B127" s="195" t="inlineStr">
        <is>
          <t>Total</t>
        </is>
      </c>
      <c r="C127" s="195">
        <f>SUM(C5:C126)</f>
        <v/>
      </c>
      <c r="D127" s="195">
        <f>SUM(D5:D126)</f>
        <v/>
      </c>
      <c r="E127" s="195">
        <f>SUM(E5:E126)</f>
        <v/>
      </c>
      <c r="F127" s="195">
        <f>SUM(F5:F126)</f>
        <v/>
      </c>
      <c r="G127" s="195">
        <f>SUM(G5:G126)</f>
        <v/>
      </c>
      <c r="H127" s="195">
        <f>SUM(H5:H126)</f>
        <v/>
      </c>
      <c r="I127" s="195">
        <f>SUM(I5:I126)</f>
        <v/>
      </c>
      <c r="J127" s="195">
        <f>SUM(J5:J126)</f>
        <v/>
      </c>
      <c r="K127" s="195">
        <f>SUM(K5:K126)</f>
        <v/>
      </c>
      <c r="L127" s="195">
        <f>SUM(L5:L126)</f>
        <v/>
      </c>
      <c r="M127" s="195">
        <f>SUM(M5:M126)</f>
        <v/>
      </c>
      <c r="N127" s="195">
        <f>SUM(N5:N126)</f>
        <v/>
      </c>
      <c r="O127" s="195">
        <f>SUM(O5:O126)</f>
        <v/>
      </c>
      <c r="P127" s="195">
        <f>SUM(P5:P126)</f>
        <v/>
      </c>
      <c r="Q127" s="195">
        <f>SUM(Q5:Q126)</f>
        <v/>
      </c>
      <c r="R127" s="195">
        <f>SUM(R5:R126)</f>
        <v/>
      </c>
      <c r="S127" s="195">
        <f>SUM(S5:S126)</f>
        <v/>
      </c>
      <c r="T127" s="195">
        <f>SUM(T5:T126)</f>
        <v/>
      </c>
      <c r="U127" s="195">
        <f>SUM(U5:U126)</f>
        <v/>
      </c>
      <c r="V127" s="195">
        <f>SUM(V5:V126)</f>
        <v/>
      </c>
      <c r="W127" s="195">
        <f>SUM(W5:W126)</f>
        <v/>
      </c>
      <c r="X127" s="195">
        <f>SUM(X5:X126)</f>
        <v/>
      </c>
      <c r="Y127" s="307" t="n"/>
      <c r="Z127" s="307" t="n"/>
      <c r="AA127" s="108">
        <f>RRI(10,R127,X127)</f>
        <v/>
      </c>
    </row>
    <row r="128" ht="12.75" customHeight="1" s="324">
      <c r="AA128" s="108">
        <f>AVERAGE(AA5:AA126)</f>
        <v/>
      </c>
    </row>
    <row r="129" ht="12.75" customHeight="1" s="324"/>
    <row r="130" ht="12.75" customHeight="1" s="324"/>
    <row r="131" ht="12.75" customHeight="1" s="324"/>
    <row r="132" ht="12.75" customHeight="1" s="324"/>
    <row r="133" ht="12.75" customHeight="1" s="324"/>
    <row r="134" ht="12.75" customHeight="1" s="324"/>
    <row r="135" ht="12.75" customHeight="1" s="324"/>
    <row r="136" ht="12.75" customHeight="1" s="324"/>
    <row r="137" ht="12.75" customHeight="1" s="324"/>
    <row r="138" ht="12.75" customHeight="1" s="324"/>
    <row r="139" ht="12.75" customHeight="1" s="324"/>
    <row r="140" ht="12.75" customHeight="1" s="324"/>
    <row r="141" ht="12.75" customHeight="1" s="324"/>
    <row r="142" ht="12.75" customHeight="1" s="324"/>
    <row r="143" ht="12.75" customHeight="1" s="324"/>
    <row r="144" ht="12.75" customHeight="1" s="324"/>
    <row r="145" ht="12.75" customHeight="1" s="324"/>
    <row r="146" ht="12.75" customHeight="1" s="324"/>
    <row r="147" ht="12.75" customHeight="1" s="324"/>
    <row r="148" ht="12.75" customHeight="1" s="324"/>
    <row r="149" ht="12.75" customHeight="1" s="324"/>
    <row r="150" ht="12.75" customHeight="1" s="324"/>
    <row r="151" ht="12.75" customHeight="1" s="324"/>
    <row r="152" ht="12.75" customHeight="1" s="324"/>
    <row r="153" ht="12.75" customHeight="1" s="324"/>
    <row r="154" ht="12.75" customHeight="1" s="324"/>
    <row r="155" ht="12.75" customHeight="1" s="324"/>
    <row r="156" ht="12.75" customHeight="1" s="324"/>
    <row r="157" ht="12.75" customHeight="1" s="324"/>
    <row r="158" ht="12.75" customHeight="1" s="324"/>
    <row r="159" ht="12.75" customHeight="1" s="324"/>
    <row r="160" ht="12.75" customHeight="1" s="324"/>
    <row r="161" ht="12.75" customHeight="1" s="324"/>
    <row r="162" ht="12.75" customHeight="1" s="324"/>
    <row r="163" ht="12.75" customHeight="1" s="324"/>
    <row r="164" ht="12.75" customHeight="1" s="324"/>
    <row r="165" ht="12.75" customHeight="1" s="324"/>
    <row r="166" ht="12.75" customHeight="1" s="324"/>
    <row r="167" ht="12.75" customHeight="1" s="324"/>
    <row r="168" ht="12.75" customHeight="1" s="324"/>
    <row r="169" ht="12.75" customHeight="1" s="324"/>
    <row r="170" ht="12.75" customHeight="1" s="324"/>
    <row r="171" ht="12.75" customHeight="1" s="324"/>
    <row r="172" ht="12.75" customHeight="1" s="324"/>
    <row r="173" ht="12.75" customHeight="1" s="324"/>
    <row r="174" ht="12.75" customHeight="1" s="324"/>
    <row r="175" ht="12.75" customHeight="1" s="324"/>
    <row r="176" ht="12.75" customHeight="1" s="324"/>
    <row r="177" ht="12.75" customHeight="1" s="324"/>
    <row r="178" ht="12.75" customHeight="1" s="324"/>
    <row r="179" ht="12.75" customHeight="1" s="324"/>
    <row r="180" ht="12.75" customHeight="1" s="324"/>
    <row r="181" ht="12.75" customHeight="1" s="324"/>
    <row r="182" ht="12.75" customHeight="1" s="324"/>
    <row r="183" ht="12.75" customHeight="1" s="324"/>
    <row r="184" ht="12.75" customHeight="1" s="324"/>
    <row r="185" ht="12.75" customHeight="1" s="324"/>
    <row r="186" ht="12.75" customHeight="1" s="324"/>
    <row r="187" ht="12.75" customHeight="1" s="324"/>
    <row r="188" ht="12.75" customHeight="1" s="324"/>
    <row r="189" ht="12.75" customHeight="1" s="324"/>
    <row r="190" ht="12.75" customHeight="1" s="324"/>
    <row r="191" ht="12.75" customHeight="1" s="324"/>
    <row r="192" ht="12.75" customHeight="1" s="324"/>
    <row r="193" ht="12.75" customHeight="1" s="324"/>
    <row r="194" ht="12.75" customHeight="1" s="324"/>
    <row r="195" ht="12.75" customHeight="1" s="324"/>
    <row r="196" ht="12.75" customHeight="1" s="324"/>
    <row r="197" ht="12.75" customHeight="1" s="324"/>
    <row r="198" ht="12.75" customHeight="1" s="324"/>
    <row r="199" ht="12.75" customHeight="1" s="324"/>
    <row r="200" ht="12.75" customHeight="1" s="324"/>
    <row r="201" ht="12.75" customHeight="1" s="324"/>
    <row r="202" ht="12.75" customHeight="1" s="324"/>
    <row r="203" ht="12.75" customHeight="1" s="324"/>
    <row r="204" ht="12.75" customHeight="1" s="324"/>
    <row r="205" ht="12.75" customHeight="1" s="324"/>
    <row r="206" ht="12.75" customHeight="1" s="324"/>
    <row r="207" ht="12.75" customHeight="1" s="324"/>
    <row r="208" ht="12.75" customHeight="1" s="324"/>
    <row r="209" ht="12.75" customHeight="1" s="324"/>
    <row r="210" ht="12.75" customHeight="1" s="324"/>
    <row r="211" ht="12.75" customHeight="1" s="324"/>
    <row r="212" ht="12.75" customHeight="1" s="324"/>
    <row r="213" ht="12.75" customHeight="1" s="324"/>
    <row r="214" ht="12.75" customHeight="1" s="324"/>
    <row r="215" ht="12.75" customHeight="1" s="324"/>
    <row r="216" ht="12.75" customHeight="1" s="324"/>
    <row r="217" ht="12.75" customHeight="1" s="324"/>
    <row r="218" ht="12.75" customHeight="1" s="324"/>
    <row r="219" ht="12.75" customHeight="1" s="324"/>
    <row r="220" ht="12.75" customHeight="1" s="324"/>
    <row r="221" ht="12.75" customHeight="1" s="324"/>
    <row r="222" ht="12.75" customHeight="1" s="324"/>
    <row r="223" ht="12.75" customHeight="1" s="324"/>
    <row r="224" ht="12.75" customHeight="1" s="324"/>
    <row r="225" ht="12.75" customHeight="1" s="324"/>
    <row r="226" ht="12.75" customHeight="1" s="324"/>
    <row r="227" ht="12.75" customHeight="1" s="324"/>
    <row r="228" ht="12.75" customHeight="1" s="324"/>
    <row r="229" ht="12.75" customHeight="1" s="324"/>
    <row r="230" ht="12.75" customHeight="1" s="324"/>
    <row r="231" ht="12.75" customHeight="1" s="324"/>
    <row r="232" ht="12.75" customHeight="1" s="324"/>
    <row r="233" ht="12.75" customHeight="1" s="324"/>
    <row r="234" ht="12.75" customHeight="1" s="324"/>
    <row r="235" ht="12.75" customHeight="1" s="324"/>
    <row r="236" ht="12.75" customHeight="1" s="324"/>
    <row r="237" ht="12.75" customHeight="1" s="324"/>
    <row r="238" ht="12.75" customHeight="1" s="324"/>
    <row r="239" ht="12.75" customHeight="1" s="324"/>
    <row r="240" ht="12.75" customHeight="1" s="324"/>
    <row r="241" ht="12.75" customHeight="1" s="324"/>
    <row r="242" ht="12.75" customHeight="1" s="324"/>
    <row r="243" ht="12.75" customHeight="1" s="324"/>
    <row r="244" ht="12.75" customHeight="1" s="324"/>
    <row r="245" ht="12.75" customHeight="1" s="324"/>
    <row r="246" ht="12.75" customHeight="1" s="324"/>
    <row r="247" ht="12.75" customHeight="1" s="324"/>
    <row r="248" ht="12.75" customHeight="1" s="324"/>
    <row r="249" ht="12.75" customHeight="1" s="324"/>
    <row r="250" ht="12.75" customHeight="1" s="324"/>
    <row r="251" ht="12.75" customHeight="1" s="324"/>
    <row r="252" ht="12.75" customHeight="1" s="324"/>
    <row r="253" ht="12.75" customHeight="1" s="324"/>
    <row r="254" ht="12.75" customHeight="1" s="324"/>
    <row r="255" ht="12.75" customHeight="1" s="324"/>
    <row r="256" ht="12.75" customHeight="1" s="324"/>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mergeCells count="2">
    <mergeCell ref="A2:H2"/>
    <mergeCell ref="A1:H1"/>
  </mergeCells>
  <conditionalFormatting sqref="AA5:AA128">
    <cfRule type="colorScale" priority="1">
      <colorScale>
        <cfvo type="min"/>
        <cfvo type="percentile" val="50"/>
        <cfvo type="max"/>
        <color rgb="FFF8696B"/>
        <color rgb="FFFCFCFF"/>
        <color rgb="FF63BE7B"/>
      </colorScale>
    </cfRule>
    <cfRule type="colorScale" priority="2">
      <colorScale>
        <cfvo type="min"/>
        <cfvo type="max"/>
        <color rgb="FFF8696B"/>
        <color rgb="FFFCFCFF"/>
      </colorScale>
    </cfRule>
  </conditionalFormatting>
  <pageMargins left="0.236111111111111" right="0.236111111111111" top="0.75" bottom="0.75" header="0" footer="0"/>
  <pageSetup orientation="landscape"/>
  <headerFooter>
    <oddHeader/>
    <oddFooter>&amp;CPage &amp;P of </oddFooter>
    <evenHeader/>
    <evenFooter/>
    <firstHeader/>
    <firstFooter/>
  </headerFooter>
</worksheet>
</file>

<file path=xl/worksheets/sheet49.xml><?xml version="1.0" encoding="utf-8"?>
<worksheet xmlns="http://schemas.openxmlformats.org/spreadsheetml/2006/main">
  <sheetPr codeName="Sheet48">
    <tabColor rgb="FFFFF2CC"/>
    <outlinePr summaryBelow="1" summaryRight="1"/>
    <pageSetUpPr/>
  </sheetPr>
  <dimension ref="A1:AG1000"/>
  <sheetViews>
    <sheetView workbookViewId="0">
      <selection activeCell="A1" sqref="A1"/>
    </sheetView>
  </sheetViews>
  <sheetFormatPr baseColWidth="8" defaultColWidth="12.63" defaultRowHeight="15" customHeight="1"/>
  <cols>
    <col width="29.13" customWidth="1" style="324" min="1" max="1"/>
    <col width="17.63" customWidth="1" style="324" min="2" max="2"/>
    <col width="13.5" customWidth="1" style="324" min="3" max="32"/>
    <col width="26.63" customWidth="1" style="324" min="33" max="33"/>
  </cols>
  <sheetData>
    <row r="1" ht="27" customHeight="1" s="324">
      <c r="A1" s="45" t="inlineStr">
        <is>
          <t>Function: Global Mangrove Watch dataset for mangrove protected extent</t>
        </is>
      </c>
      <c r="I1" s="195" t="n"/>
      <c r="J1" s="195" t="n"/>
      <c r="K1" s="195" t="n"/>
      <c r="L1" s="195" t="n"/>
      <c r="M1" s="195" t="n"/>
      <c r="N1" s="195" t="n"/>
      <c r="O1" s="195" t="n"/>
      <c r="P1" s="195" t="n"/>
      <c r="Q1" s="195" t="n"/>
      <c r="R1" s="195" t="n"/>
      <c r="S1" s="195" t="n"/>
      <c r="T1" s="195" t="n"/>
      <c r="U1" s="195" t="n"/>
      <c r="V1" s="195" t="n"/>
      <c r="W1" s="195" t="n"/>
      <c r="X1" s="195" t="n"/>
      <c r="Y1" s="195" t="n"/>
      <c r="Z1" s="195" t="n"/>
      <c r="AA1" s="195" t="n"/>
      <c r="AB1" s="195" t="n"/>
      <c r="AC1" s="195" t="n"/>
      <c r="AD1" s="195" t="n"/>
      <c r="AE1" s="195" t="n"/>
      <c r="AF1" s="195" t="n"/>
      <c r="AG1" s="195" t="n"/>
    </row>
    <row r="2" ht="53.25" customHeight="1" s="324">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195" t="n"/>
      <c r="J2" s="195" t="n"/>
      <c r="K2" s="195" t="n"/>
      <c r="L2" s="195" t="n"/>
      <c r="M2" s="195" t="n"/>
      <c r="N2" s="195" t="n"/>
      <c r="O2" s="195" t="n"/>
      <c r="P2" s="195" t="n"/>
      <c r="Q2" s="195" t="n"/>
      <c r="R2" s="195" t="n"/>
      <c r="S2" s="195" t="n"/>
      <c r="T2" s="195" t="n"/>
      <c r="U2" s="195" t="n"/>
      <c r="V2" s="195" t="n"/>
      <c r="W2" s="195" t="n"/>
      <c r="X2" s="195" t="n"/>
      <c r="Y2" s="195" t="n"/>
      <c r="Z2" s="195" t="n"/>
      <c r="AA2" s="195" t="n"/>
      <c r="AB2" s="195" t="n"/>
      <c r="AC2" s="195" t="n"/>
      <c r="AD2" s="195" t="n"/>
      <c r="AE2" s="195" t="n"/>
      <c r="AF2" s="195" t="n"/>
      <c r="AG2" s="195" t="n"/>
    </row>
    <row r="3" ht="40.5" customHeight="1" s="324">
      <c r="A3" s="308" t="inlineStr">
        <is>
          <t>Columns being referenced:</t>
        </is>
      </c>
      <c r="B3" s="309" t="inlineStr">
        <is>
          <t>Total unprotected mangrove 2016 (ha)</t>
        </is>
      </c>
      <c r="C3" s="309" t="inlineStr">
        <is>
          <t>Unprotected loss rate</t>
        </is>
      </c>
      <c r="D3" s="45" t="n"/>
      <c r="E3" s="45" t="n"/>
      <c r="F3" s="45" t="n"/>
      <c r="G3" s="45" t="n"/>
      <c r="H3" s="45" t="n"/>
      <c r="I3" s="195" t="n"/>
      <c r="J3" s="195" t="n"/>
      <c r="K3" s="195" t="n"/>
      <c r="L3" s="195" t="n"/>
      <c r="M3" s="195" t="n"/>
      <c r="N3" s="195" t="n"/>
      <c r="O3" s="195" t="n"/>
      <c r="P3" s="195" t="n"/>
      <c r="Q3" s="195" t="n"/>
      <c r="R3" s="195" t="n"/>
      <c r="S3" s="195" t="n"/>
      <c r="T3" s="195" t="n"/>
      <c r="U3" s="195" t="n"/>
      <c r="V3" s="195" t="n"/>
      <c r="W3" s="195" t="n"/>
      <c r="X3" s="195" t="n"/>
      <c r="Y3" s="195" t="n"/>
      <c r="Z3" s="195" t="n"/>
      <c r="AA3" s="195" t="n"/>
      <c r="AB3" s="195" t="n"/>
      <c r="AC3" s="195" t="n"/>
      <c r="AD3" s="195" t="n"/>
      <c r="AE3" s="195" t="n"/>
      <c r="AF3" s="195" t="n"/>
      <c r="AG3" s="195" t="n"/>
    </row>
    <row r="4" ht="12.75" customHeight="1" s="324">
      <c r="A4" s="188" t="inlineStr">
        <is>
          <t>Country</t>
        </is>
      </c>
      <c r="B4" s="188" t="inlineStr">
        <is>
          <t>Country code</t>
        </is>
      </c>
      <c r="C4" s="310" t="inlineStr">
        <is>
          <t>Total Mangrove Composite</t>
        </is>
      </c>
      <c r="D4" s="310" t="inlineStr">
        <is>
          <t>Total Protected Mangrove Composite</t>
        </is>
      </c>
      <c r="E4" s="310" t="inlineStr">
        <is>
          <t>Total Mangrove 1996</t>
        </is>
      </c>
      <c r="F4" s="310" t="inlineStr">
        <is>
          <t>Total Protected Mangrove 1996</t>
        </is>
      </c>
      <c r="G4" s="310" t="inlineStr">
        <is>
          <t>Total Mangrove 2007</t>
        </is>
      </c>
      <c r="H4" s="310" t="inlineStr">
        <is>
          <t>Total Protected Mangrove 2007</t>
        </is>
      </c>
      <c r="I4" s="310" t="inlineStr">
        <is>
          <t>Total Mangrove 2010</t>
        </is>
      </c>
      <c r="J4" s="310" t="inlineStr">
        <is>
          <t>Total Protected Mangrove 2010</t>
        </is>
      </c>
      <c r="K4" s="310" t="inlineStr">
        <is>
          <t>Total Mangrove 2016</t>
        </is>
      </c>
      <c r="L4" s="310" t="inlineStr">
        <is>
          <t>Total Protected Mangrove 2016</t>
        </is>
      </c>
      <c r="M4" s="310" t="inlineStr">
        <is>
          <t>Total unprotected mangrove 2016</t>
        </is>
      </c>
      <c r="N4" s="310" t="inlineStr">
        <is>
          <t>Total unprotected mangrove 2016 (ha)</t>
        </is>
      </c>
      <c r="O4" s="310" t="inlineStr">
        <is>
          <t>Net Loss in  Mangrove Extent</t>
        </is>
      </c>
      <c r="P4" s="310" t="inlineStr">
        <is>
          <t>Net Loss in Protected Areas</t>
        </is>
      </c>
      <c r="Q4" s="310" t="inlineStr">
        <is>
          <t>Proportion 2016 mangrove protected</t>
        </is>
      </c>
      <c r="R4" s="310" t="inlineStr">
        <is>
          <t>Decline in mangrove 1996-2016</t>
        </is>
      </c>
      <c r="S4" s="310" t="inlineStr">
        <is>
          <t>Decline in unprotected mangrove 1996-2016</t>
        </is>
      </c>
      <c r="T4" s="310" t="inlineStr">
        <is>
          <t>Decline in protected mangrove 1996-2016</t>
        </is>
      </c>
      <c r="U4" s="310" t="inlineStr">
        <is>
          <t>Proportion of global mangroves</t>
        </is>
      </c>
      <c r="V4" s="310" t="inlineStr">
        <is>
          <t>Prop loss in protected</t>
        </is>
      </c>
      <c r="W4" s="310" t="inlineStr">
        <is>
          <t>Annualized losses</t>
        </is>
      </c>
      <c r="X4" s="310" t="inlineStr">
        <is>
          <t>Annualized losses unprotected</t>
        </is>
      </c>
      <c r="Y4" s="310" t="inlineStr">
        <is>
          <t>Annualized loss rate protected</t>
        </is>
      </c>
      <c r="Z4" s="310" t="inlineStr">
        <is>
          <t>Annualized  loss rate (from total composite)</t>
        </is>
      </c>
      <c r="AA4" s="311" t="inlineStr">
        <is>
          <t>Annual loss rate of unprotected mangroves</t>
        </is>
      </c>
      <c r="AB4" s="310" t="inlineStr">
        <is>
          <t>Annual loss rate of protected mangroves</t>
        </is>
      </c>
      <c r="AC4" s="310" t="inlineStr">
        <is>
          <t>CAGR total '96-'16</t>
        </is>
      </c>
      <c r="AD4" s="310" t="inlineStr">
        <is>
          <t>CAGR protected '96-'16</t>
        </is>
      </c>
      <c r="AE4" s="311" t="inlineStr">
        <is>
          <t>CAGR unprotected '96-'16</t>
        </is>
      </c>
      <c r="AF4" s="310" t="inlineStr">
        <is>
          <t>Proportion 2016 mangrove protected</t>
        </is>
      </c>
      <c r="AG4" s="312" t="inlineStr">
        <is>
          <t>Unprotected loss rate</t>
        </is>
      </c>
    </row>
    <row r="5" ht="12.75" customHeight="1" s="324">
      <c r="A5" s="195" t="inlineStr">
        <is>
          <t>American Samoa</t>
        </is>
      </c>
      <c r="B5" s="195">
        <f t="array" ref="B5">INDEX(Countries!D5:D262, MATCH(A5, Countries!B5:B262, 0))</f>
        <v/>
      </c>
      <c r="C5" s="39" t="n">
        <v>0.187447</v>
      </c>
      <c r="D5" s="39" t="n">
        <v>0</v>
      </c>
      <c r="E5" s="39" t="n">
        <v>0.187447</v>
      </c>
      <c r="F5" s="39" t="n">
        <v>0</v>
      </c>
      <c r="G5" s="39" t="n">
        <v>0.187447</v>
      </c>
      <c r="H5" s="39" t="n">
        <v>0</v>
      </c>
      <c r="I5" s="39" t="n">
        <v>0.187447</v>
      </c>
      <c r="J5" s="39" t="n">
        <v>0</v>
      </c>
      <c r="K5" s="39" t="n">
        <v>0.187447</v>
      </c>
      <c r="L5" s="39" t="n">
        <v>0</v>
      </c>
      <c r="M5" s="39">
        <f>K5-L5</f>
        <v/>
      </c>
      <c r="N5" s="39">
        <f>M5*100</f>
        <v/>
      </c>
      <c r="O5" s="39">
        <f>E5-K5</f>
        <v/>
      </c>
      <c r="P5" s="39">
        <f>F5-L5</f>
        <v/>
      </c>
      <c r="Q5" s="108">
        <f>L5/K5</f>
        <v/>
      </c>
      <c r="R5" s="108">
        <f>O5/E5</f>
        <v/>
      </c>
      <c r="S5" s="313">
        <f>((E5-F5)-(K5-L5))/(E5-F5)</f>
        <v/>
      </c>
      <c r="T5" s="108">
        <f>P5/F5</f>
        <v/>
      </c>
      <c r="U5" s="313">
        <f>K5/$K$113</f>
        <v/>
      </c>
      <c r="V5" s="100">
        <f>P5/O5</f>
        <v/>
      </c>
      <c r="W5" s="39">
        <f>O5/21</f>
        <v/>
      </c>
      <c r="X5" s="195">
        <f>(O5-P5)/21</f>
        <v/>
      </c>
      <c r="Y5" s="195">
        <f>P5/21</f>
        <v/>
      </c>
      <c r="Z5" s="108">
        <f>W5/C5</f>
        <v/>
      </c>
      <c r="AA5" s="314">
        <f>X5/(C5-D5)</f>
        <v/>
      </c>
      <c r="AB5" s="108">
        <f>Y5/D5</f>
        <v/>
      </c>
      <c r="AC5" s="108">
        <f>RRI(20,E5,K5)</f>
        <v/>
      </c>
      <c r="AD5" s="108">
        <f>RRI(20,F5,L5)</f>
        <v/>
      </c>
      <c r="AE5" s="314">
        <f>RRI(20,(E5-F5),(K5-L5))</f>
        <v/>
      </c>
      <c r="AF5" s="108">
        <f>Q5</f>
        <v/>
      </c>
      <c r="AG5" s="315">
        <f>IF(ISNUMBER(AE5),AE5,0)</f>
        <v/>
      </c>
    </row>
    <row r="6" ht="12.75" customHeight="1" s="324">
      <c r="A6" s="195" t="inlineStr">
        <is>
          <t>Angola</t>
        </is>
      </c>
      <c r="B6" s="195">
        <f t="array" ref="B6">INDEX(Countries!D6:D263, MATCH(A6, Countries!B6:B263, 0))</f>
        <v/>
      </c>
      <c r="C6" s="39" t="n">
        <v>139.542529</v>
      </c>
      <c r="D6" s="39" t="n">
        <v>1.769203</v>
      </c>
      <c r="E6" s="39" t="n">
        <v>136.884844</v>
      </c>
      <c r="F6" s="39" t="n">
        <v>1.725696</v>
      </c>
      <c r="G6" s="39" t="n">
        <v>133.431203</v>
      </c>
      <c r="H6" s="39" t="n">
        <v>1.7158</v>
      </c>
      <c r="I6" s="39" t="n">
        <v>129.15541</v>
      </c>
      <c r="J6" s="39" t="n">
        <v>1.611917</v>
      </c>
      <c r="K6" s="39" t="n">
        <v>132.828293</v>
      </c>
      <c r="L6" s="39" t="n">
        <v>1.687598</v>
      </c>
      <c r="M6" s="39">
        <f>K6-L6</f>
        <v/>
      </c>
      <c r="N6" s="39">
        <f>M6*100</f>
        <v/>
      </c>
      <c r="O6" s="39">
        <f>E6-K6</f>
        <v/>
      </c>
      <c r="P6" s="39">
        <f>F6-L6</f>
        <v/>
      </c>
      <c r="Q6" s="108">
        <f>L6/K6</f>
        <v/>
      </c>
      <c r="R6" s="108">
        <f>O6/E6</f>
        <v/>
      </c>
      <c r="S6" s="313">
        <f>((E6-F6)-(K6-L6))/(E6-F6)</f>
        <v/>
      </c>
      <c r="T6" s="108">
        <f>P6/F6</f>
        <v/>
      </c>
      <c r="U6" s="313">
        <f>K6/$K$113</f>
        <v/>
      </c>
      <c r="V6" s="100">
        <f>P6/O6</f>
        <v/>
      </c>
      <c r="W6" s="39">
        <f>O6/21</f>
        <v/>
      </c>
      <c r="X6" s="195">
        <f>(O6-P6)/21</f>
        <v/>
      </c>
      <c r="Y6" s="195">
        <f>P6/21</f>
        <v/>
      </c>
      <c r="Z6" s="108">
        <f>W6/C6</f>
        <v/>
      </c>
      <c r="AA6" s="334">
        <f>X6/(C6-D6)</f>
        <v/>
      </c>
      <c r="AB6" s="108">
        <f>Y6/D6</f>
        <v/>
      </c>
      <c r="AC6" s="108">
        <f>RRI(20,E6,K6)</f>
        <v/>
      </c>
      <c r="AD6" s="108">
        <f>RRI(20,F6,L6)</f>
        <v/>
      </c>
      <c r="AE6" s="314">
        <f>RRI(20,(E6-F6),(K6-L6))</f>
        <v/>
      </c>
      <c r="AF6" s="108">
        <f>Q6</f>
        <v/>
      </c>
      <c r="AG6" s="315">
        <f>IF(ISNUMBER(AE6),AE6,0)</f>
        <v/>
      </c>
    </row>
    <row r="7" ht="12.75" customHeight="1" s="324">
      <c r="A7" s="195" t="inlineStr">
        <is>
          <t>Anguilla</t>
        </is>
      </c>
      <c r="B7" s="195">
        <f t="array" ref="B7">INDEX(Countries!D7:D264, MATCH(A7, Countries!B7:B264, 0))</f>
        <v/>
      </c>
      <c r="C7" s="39" t="n">
        <v>0.021393</v>
      </c>
      <c r="D7" s="39" t="n">
        <v>0</v>
      </c>
      <c r="E7" s="39" t="n">
        <v>0.021393</v>
      </c>
      <c r="F7" s="39" t="n">
        <v>0</v>
      </c>
      <c r="G7" s="39" t="n">
        <v>0.021393</v>
      </c>
      <c r="H7" s="39" t="n">
        <v>0</v>
      </c>
      <c r="I7" s="39" t="n">
        <v>0.008673999999999999</v>
      </c>
      <c r="J7" s="39" t="n">
        <v>0</v>
      </c>
      <c r="K7" s="39" t="n">
        <v>0.008673999999999999</v>
      </c>
      <c r="L7" s="39" t="n">
        <v>0</v>
      </c>
      <c r="M7" s="39">
        <f>K7-L7</f>
        <v/>
      </c>
      <c r="N7" s="39">
        <f>M7*100</f>
        <v/>
      </c>
      <c r="O7" s="39">
        <f>E7-K7</f>
        <v/>
      </c>
      <c r="P7" s="39">
        <f>F7-L7</f>
        <v/>
      </c>
      <c r="Q7" s="108">
        <f>L7/K7</f>
        <v/>
      </c>
      <c r="R7" s="108">
        <f>O7/E7</f>
        <v/>
      </c>
      <c r="S7" s="313">
        <f>((E7-F7)-(K7-L7))/(E7-F7)</f>
        <v/>
      </c>
      <c r="T7" s="108">
        <f>P7/F7</f>
        <v/>
      </c>
      <c r="U7" s="313">
        <f>K7/$K$113</f>
        <v/>
      </c>
      <c r="V7" s="100">
        <f>P7/O7</f>
        <v/>
      </c>
      <c r="W7" s="39">
        <f>O7/21</f>
        <v/>
      </c>
      <c r="X7" s="195">
        <f>(O7-P7)/21</f>
        <v/>
      </c>
      <c r="Y7" s="195">
        <f>P7/21</f>
        <v/>
      </c>
      <c r="Z7" s="108">
        <f>W7/C7</f>
        <v/>
      </c>
      <c r="AA7" s="314">
        <f>X7/(C7-D7)</f>
        <v/>
      </c>
      <c r="AB7" s="108">
        <f>Y7/D7</f>
        <v/>
      </c>
      <c r="AC7" s="108">
        <f>RRI(20,E7,K7)</f>
        <v/>
      </c>
      <c r="AD7" s="108">
        <f>RRI(20,F7,L7)</f>
        <v/>
      </c>
      <c r="AE7" s="314">
        <f>RRI(20,(E7-F7),(K7-L7))</f>
        <v/>
      </c>
      <c r="AF7" s="108">
        <f>Q7</f>
        <v/>
      </c>
      <c r="AG7" s="315">
        <f>IF(ISNUMBER(AE7),AE7,0)</f>
        <v/>
      </c>
    </row>
    <row r="8" ht="12.75" customHeight="1" s="324">
      <c r="A8" s="195" t="inlineStr">
        <is>
          <t>Antigua and Barbuda</t>
        </is>
      </c>
      <c r="B8" s="195">
        <f t="array" ref="B8">INDEX(Countries!D8:D265, MATCH(A8, Countries!B8:B265, 0))</f>
        <v/>
      </c>
      <c r="C8" s="39" t="n">
        <v>9.064914999999999</v>
      </c>
      <c r="D8" s="39" t="n">
        <v>4.494175</v>
      </c>
      <c r="E8" s="39" t="n">
        <v>9.048648999999999</v>
      </c>
      <c r="F8" s="39" t="n">
        <v>4.479555</v>
      </c>
      <c r="G8" s="39" t="n">
        <v>9.048648999999999</v>
      </c>
      <c r="H8" s="39" t="n">
        <v>4.479555</v>
      </c>
      <c r="I8" s="39" t="n">
        <v>8.856624999999999</v>
      </c>
      <c r="J8" s="39" t="n">
        <v>4.435916</v>
      </c>
      <c r="K8" s="39" t="n">
        <v>8.863023999999999</v>
      </c>
      <c r="L8" s="39" t="n">
        <v>4.444657</v>
      </c>
      <c r="M8" s="39">
        <f>K8-L8</f>
        <v/>
      </c>
      <c r="N8" s="39">
        <f>M8*100</f>
        <v/>
      </c>
      <c r="O8" s="39">
        <f>E8-K8</f>
        <v/>
      </c>
      <c r="P8" s="39">
        <f>F8-L8</f>
        <v/>
      </c>
      <c r="Q8" s="108">
        <f>L8/K8</f>
        <v/>
      </c>
      <c r="R8" s="108">
        <f>O8/E8</f>
        <v/>
      </c>
      <c r="S8" s="313">
        <f>((E8-F8)-(K8-L8))/(E8-F8)</f>
        <v/>
      </c>
      <c r="T8" s="108">
        <f>P8/F8</f>
        <v/>
      </c>
      <c r="U8" s="313">
        <f>K8/$K$113</f>
        <v/>
      </c>
      <c r="V8" s="100">
        <f>P8/O8</f>
        <v/>
      </c>
      <c r="W8" s="39">
        <f>O8/21</f>
        <v/>
      </c>
      <c r="X8" s="195">
        <f>(O8-P8)/21</f>
        <v/>
      </c>
      <c r="Y8" s="195">
        <f>P8/21</f>
        <v/>
      </c>
      <c r="Z8" s="108">
        <f>W8/C8</f>
        <v/>
      </c>
      <c r="AA8" s="314">
        <f>X8/(C8-D8)</f>
        <v/>
      </c>
      <c r="AB8" s="108">
        <f>Y8/D8</f>
        <v/>
      </c>
      <c r="AC8" s="108">
        <f>RRI(20,E8,K8)</f>
        <v/>
      </c>
      <c r="AD8" s="108">
        <f>RRI(20,F8,L8)</f>
        <v/>
      </c>
      <c r="AE8" s="314">
        <f>RRI(20,(E8-F8),(K8-L8))</f>
        <v/>
      </c>
      <c r="AF8" s="108">
        <f>Q8</f>
        <v/>
      </c>
      <c r="AG8" s="315">
        <f>IF(ISNUMBER(AE8),AE8,0)</f>
        <v/>
      </c>
    </row>
    <row r="9" ht="12.75" customHeight="1" s="324">
      <c r="A9" s="195" t="inlineStr">
        <is>
          <t>Aruba</t>
        </is>
      </c>
      <c r="B9" s="195">
        <f t="array" ref="B9">INDEX(Countries!D9:D266, MATCH(A9, Countries!B9:B266, 0))</f>
        <v/>
      </c>
      <c r="C9" s="39" t="n">
        <v>0.543387</v>
      </c>
      <c r="D9" s="39" t="n">
        <v>0.008297000000000001</v>
      </c>
      <c r="E9" s="39" t="n">
        <v>0.543387</v>
      </c>
      <c r="F9" s="39" t="n">
        <v>0.008297000000000001</v>
      </c>
      <c r="G9" s="39" t="n">
        <v>0.337894</v>
      </c>
      <c r="H9" s="39" t="n">
        <v>0.008297000000000001</v>
      </c>
      <c r="I9" s="39" t="n">
        <v>0.337894</v>
      </c>
      <c r="J9" s="39" t="n">
        <v>0.008297000000000001</v>
      </c>
      <c r="K9" s="39" t="n">
        <v>0.337894</v>
      </c>
      <c r="L9" s="39" t="n">
        <v>0.008297000000000001</v>
      </c>
      <c r="M9" s="39">
        <f>K9-L9</f>
        <v/>
      </c>
      <c r="N9" s="39">
        <f>M9*100</f>
        <v/>
      </c>
      <c r="O9" s="39">
        <f>E9-K9</f>
        <v/>
      </c>
      <c r="P9" s="39">
        <f>F9-L9</f>
        <v/>
      </c>
      <c r="Q9" s="108">
        <f>L9/K9</f>
        <v/>
      </c>
      <c r="R9" s="108">
        <f>O9/E9</f>
        <v/>
      </c>
      <c r="S9" s="313">
        <f>((E9-F9)-(K9-L9))/(E9-F9)</f>
        <v/>
      </c>
      <c r="T9" s="108">
        <f>P9/F9</f>
        <v/>
      </c>
      <c r="U9" s="313">
        <f>K9/$K$113</f>
        <v/>
      </c>
      <c r="V9" s="100">
        <f>P9/O9</f>
        <v/>
      </c>
      <c r="W9" s="39">
        <f>O9/21</f>
        <v/>
      </c>
      <c r="X9" s="195">
        <f>(O9-P9)/21</f>
        <v/>
      </c>
      <c r="Y9" s="195">
        <f>P9/21</f>
        <v/>
      </c>
      <c r="Z9" s="108">
        <f>W9/C9</f>
        <v/>
      </c>
      <c r="AA9" s="314">
        <f>X9/(C9-D9)</f>
        <v/>
      </c>
      <c r="AB9" s="108">
        <f>Y9/D9</f>
        <v/>
      </c>
      <c r="AC9" s="108">
        <f>RRI(20,E9,K9)</f>
        <v/>
      </c>
      <c r="AD9" s="108">
        <f>RRI(20,F9,L9)</f>
        <v/>
      </c>
      <c r="AE9" s="314">
        <f>RRI(20,(E9-F9),(K9-L9))</f>
        <v/>
      </c>
      <c r="AF9" s="108">
        <f>Q9</f>
        <v/>
      </c>
      <c r="AG9" s="315">
        <f>IF(ISNUMBER(AE9),AE9,0)</f>
        <v/>
      </c>
    </row>
    <row r="10" ht="12.75" customHeight="1" s="324">
      <c r="A10" s="319" t="inlineStr">
        <is>
          <t>Australia</t>
        </is>
      </c>
      <c r="B10" s="195">
        <f t="array" ref="B10">INDEX(Countries!D10:D267, MATCH(A10, Countries!B10:B267, 0))</f>
        <v/>
      </c>
      <c r="C10" s="317" t="n">
        <v>10092.357902</v>
      </c>
      <c r="D10" s="317" t="n">
        <v>5038.730573</v>
      </c>
      <c r="E10" s="317" t="n">
        <v>9951.484408</v>
      </c>
      <c r="F10" s="317" t="n">
        <v>4976.177233</v>
      </c>
      <c r="G10" s="317" t="n">
        <v>9857.920227000001</v>
      </c>
      <c r="H10" s="317" t="n">
        <v>4946.605567</v>
      </c>
      <c r="I10" s="317" t="n">
        <v>9892.705636999999</v>
      </c>
      <c r="J10" s="317" t="n">
        <v>4939.60614</v>
      </c>
      <c r="K10" s="317" t="n">
        <v>9671.315681</v>
      </c>
      <c r="L10" s="317" t="n">
        <v>4842.996015</v>
      </c>
      <c r="M10" s="39">
        <f>K10-L10</f>
        <v/>
      </c>
      <c r="N10" s="39">
        <f>M10*100</f>
        <v/>
      </c>
      <c r="O10" s="317">
        <f>E10-K10</f>
        <v/>
      </c>
      <c r="P10" s="317">
        <f>F10-L10</f>
        <v/>
      </c>
      <c r="Q10" s="84">
        <f>L10/K10</f>
        <v/>
      </c>
      <c r="R10" s="84">
        <f>O10/E10</f>
        <v/>
      </c>
      <c r="S10" s="78">
        <f>((E10-F10)-(K10-L10))/(E10-F10)</f>
        <v/>
      </c>
      <c r="T10" s="84">
        <f>P10/F10</f>
        <v/>
      </c>
      <c r="U10" s="78">
        <f>K10/$K$113</f>
        <v/>
      </c>
      <c r="V10" s="318">
        <f>P10/O10</f>
        <v/>
      </c>
      <c r="W10" s="317">
        <f>O10/21</f>
        <v/>
      </c>
      <c r="X10" s="319">
        <f>(O10-P10)/21</f>
        <v/>
      </c>
      <c r="Y10" s="319">
        <f>P10/21</f>
        <v/>
      </c>
      <c r="Z10" s="84">
        <f>W10/C10</f>
        <v/>
      </c>
      <c r="AA10" s="84">
        <f>X10/(C10-D10)</f>
        <v/>
      </c>
      <c r="AB10" s="84">
        <f>Y10/D10</f>
        <v/>
      </c>
      <c r="AC10" s="84">
        <f>RRI(20,E10,K10)</f>
        <v/>
      </c>
      <c r="AD10" s="84">
        <f>RRI(20,F10,L10)</f>
        <v/>
      </c>
      <c r="AE10" s="314">
        <f>RRI(20,(E10-F10),(K10-L10))</f>
        <v/>
      </c>
      <c r="AF10" s="84">
        <f>Q10</f>
        <v/>
      </c>
      <c r="AG10" s="315">
        <f>IF(ISNUMBER(AE10),AE10,0)</f>
        <v/>
      </c>
    </row>
    <row r="11" ht="12.75" customHeight="1" s="324">
      <c r="A11" s="319" t="inlineStr">
        <is>
          <t>The Bahamas</t>
        </is>
      </c>
      <c r="B11" s="195">
        <f t="array" ref="B11">INDEX(Countries!D11:D268, MATCH(A11, Countries!B11:B268, 0))</f>
        <v/>
      </c>
      <c r="C11" s="317" t="n">
        <v>1087.75381</v>
      </c>
      <c r="D11" s="317" t="n">
        <v>689.488613</v>
      </c>
      <c r="E11" s="317" t="n">
        <v>1078.913006</v>
      </c>
      <c r="F11" s="317" t="n">
        <v>684.676938</v>
      </c>
      <c r="G11" s="317" t="n">
        <v>1030.588846</v>
      </c>
      <c r="H11" s="317" t="n">
        <v>656.930166</v>
      </c>
      <c r="I11" s="317" t="n">
        <v>988.669217</v>
      </c>
      <c r="J11" s="317" t="n">
        <v>631.735577</v>
      </c>
      <c r="K11" s="317" t="n">
        <v>969.685325</v>
      </c>
      <c r="L11" s="317" t="n">
        <v>629.326459</v>
      </c>
      <c r="M11" s="39">
        <f>K11-L11</f>
        <v/>
      </c>
      <c r="N11" s="39">
        <f>M11*100</f>
        <v/>
      </c>
      <c r="O11" s="317">
        <f>E11-K11</f>
        <v/>
      </c>
      <c r="P11" s="317">
        <f>F11-L11</f>
        <v/>
      </c>
      <c r="Q11" s="84">
        <f>L11/K11</f>
        <v/>
      </c>
      <c r="R11" s="84">
        <f>O11/E11</f>
        <v/>
      </c>
      <c r="S11" s="78">
        <f>((E11-F11)-(K11-L11))/(E11-F11)</f>
        <v/>
      </c>
      <c r="T11" s="84">
        <f>P11/F11</f>
        <v/>
      </c>
      <c r="U11" s="78">
        <f>K11/$K$113</f>
        <v/>
      </c>
      <c r="V11" s="318">
        <f>P11/O11</f>
        <v/>
      </c>
      <c r="W11" s="317">
        <f>O11/21</f>
        <v/>
      </c>
      <c r="X11" s="319">
        <f>(O11-P11)/21</f>
        <v/>
      </c>
      <c r="Y11" s="319">
        <f>P11/21</f>
        <v/>
      </c>
      <c r="Z11" s="84">
        <f>W11/C11</f>
        <v/>
      </c>
      <c r="AA11" s="84">
        <f>X11/(C11-D11)</f>
        <v/>
      </c>
      <c r="AB11" s="84">
        <f>Y11/D11</f>
        <v/>
      </c>
      <c r="AC11" s="84">
        <f>RRI(20,E11,K11)</f>
        <v/>
      </c>
      <c r="AD11" s="84">
        <f>RRI(20,F11,L11)</f>
        <v/>
      </c>
      <c r="AE11" s="314">
        <f>RRI(20,(E11-F11),(K11-L11))</f>
        <v/>
      </c>
      <c r="AF11" s="84">
        <f>Q11</f>
        <v/>
      </c>
      <c r="AG11" s="315">
        <f>IF(ISNUMBER(AE11),AE11,0)</f>
        <v/>
      </c>
    </row>
    <row r="12" ht="12.75" customHeight="1" s="324">
      <c r="A12" s="195" t="inlineStr">
        <is>
          <t>Bahrain</t>
        </is>
      </c>
      <c r="B12" s="195">
        <f t="array" ref="B12">INDEX(Countries!D12:D269, MATCH(A12, Countries!B12:B269, 0))</f>
        <v/>
      </c>
      <c r="C12" s="39" t="n">
        <v>0.65473</v>
      </c>
      <c r="D12" s="39" t="n">
        <v>0</v>
      </c>
      <c r="E12" s="39" t="n">
        <v>0.65473</v>
      </c>
      <c r="F12" s="39" t="n">
        <v>0</v>
      </c>
      <c r="G12" s="39" t="n">
        <v>0.651996</v>
      </c>
      <c r="H12" s="39" t="n">
        <v>0</v>
      </c>
      <c r="I12" s="39" t="n">
        <v>0.651996</v>
      </c>
      <c r="J12" s="39" t="n">
        <v>0</v>
      </c>
      <c r="K12" s="39" t="n">
        <v>0.6514489999999999</v>
      </c>
      <c r="L12" s="39" t="n">
        <v>0</v>
      </c>
      <c r="M12" s="39">
        <f>K12-L12</f>
        <v/>
      </c>
      <c r="N12" s="39">
        <f>M12*100</f>
        <v/>
      </c>
      <c r="O12" s="39">
        <f>E12-K12</f>
        <v/>
      </c>
      <c r="P12" s="39">
        <f>F12-L12</f>
        <v/>
      </c>
      <c r="Q12" s="108">
        <f>L12/K12</f>
        <v/>
      </c>
      <c r="R12" s="108">
        <f>O12/E12</f>
        <v/>
      </c>
      <c r="S12" s="313">
        <f>((E12-F12)-(K12-L12))/(E12-F12)</f>
        <v/>
      </c>
      <c r="T12" s="108">
        <f>P12/F12</f>
        <v/>
      </c>
      <c r="U12" s="313">
        <f>K12/$K$113</f>
        <v/>
      </c>
      <c r="V12" s="100">
        <f>P12/O12</f>
        <v/>
      </c>
      <c r="W12" s="39">
        <f>O12/21</f>
        <v/>
      </c>
      <c r="X12" s="195">
        <f>(O12-P12)/21</f>
        <v/>
      </c>
      <c r="Y12" s="195">
        <f>P12/21</f>
        <v/>
      </c>
      <c r="Z12" s="108">
        <f>W12/C12</f>
        <v/>
      </c>
      <c r="AA12" s="314">
        <f>X12/(C12-D12)</f>
        <v/>
      </c>
      <c r="AB12" s="108">
        <f>Y12/D12</f>
        <v/>
      </c>
      <c r="AC12" s="108">
        <f>RRI(20,E12,K12)</f>
        <v/>
      </c>
      <c r="AD12" s="108">
        <f>RRI(20,F12,L12)</f>
        <v/>
      </c>
      <c r="AE12" s="314">
        <f>RRI(20,(E12-F12),(K12-L12))</f>
        <v/>
      </c>
      <c r="AF12" s="108">
        <f>Q12</f>
        <v/>
      </c>
      <c r="AG12" s="315">
        <f>IF(ISNUMBER(AE12),AE12,0)</f>
        <v/>
      </c>
    </row>
    <row r="13" ht="12.75" customHeight="1" s="324">
      <c r="A13" s="195" t="inlineStr">
        <is>
          <t>Bangladesh</t>
        </is>
      </c>
      <c r="B13" s="195">
        <f t="array" ref="B13">INDEX(Countries!D13:D270, MATCH(A13, Countries!B13:B270, 0))</f>
        <v/>
      </c>
      <c r="C13" s="39" t="n">
        <v>4262.377482</v>
      </c>
      <c r="D13" s="39" t="n">
        <v>3848.581353</v>
      </c>
      <c r="E13" s="39" t="n">
        <v>4138.022669</v>
      </c>
      <c r="F13" s="39" t="n">
        <v>3801.738954</v>
      </c>
      <c r="G13" s="39" t="n">
        <v>4137.246296</v>
      </c>
      <c r="H13" s="39" t="n">
        <v>3790.279334</v>
      </c>
      <c r="I13" s="39" t="n">
        <v>4142.574441</v>
      </c>
      <c r="J13" s="39" t="n">
        <v>3797.823372</v>
      </c>
      <c r="K13" s="39" t="n">
        <v>4086.55504</v>
      </c>
      <c r="L13" s="39" t="n">
        <v>3752.017996</v>
      </c>
      <c r="M13" s="39">
        <f>K13-L13</f>
        <v/>
      </c>
      <c r="N13" s="39">
        <f>M13*100</f>
        <v/>
      </c>
      <c r="O13" s="39">
        <f>E13-K13</f>
        <v/>
      </c>
      <c r="P13" s="39">
        <f>F13-L13</f>
        <v/>
      </c>
      <c r="Q13" s="108">
        <f>L13/K13</f>
        <v/>
      </c>
      <c r="R13" s="108">
        <f>O13/E13</f>
        <v/>
      </c>
      <c r="S13" s="313">
        <f>((E13-F13)-(K13-L13))/(E13-F13)</f>
        <v/>
      </c>
      <c r="T13" s="108">
        <f>P13/F13</f>
        <v/>
      </c>
      <c r="U13" s="313">
        <f>K13/$K$113</f>
        <v/>
      </c>
      <c r="V13" s="100">
        <f>P13/O13</f>
        <v/>
      </c>
      <c r="W13" s="39">
        <f>O13/21</f>
        <v/>
      </c>
      <c r="X13" s="195">
        <f>(O13-P13)/21</f>
        <v/>
      </c>
      <c r="Y13" s="195">
        <f>P13/21</f>
        <v/>
      </c>
      <c r="Z13" s="108">
        <f>W13/C13</f>
        <v/>
      </c>
      <c r="AA13" s="314">
        <f>X13/(C13-D13)</f>
        <v/>
      </c>
      <c r="AB13" s="108">
        <f>Y13/D13</f>
        <v/>
      </c>
      <c r="AC13" s="108">
        <f>RRI(20,E13,K13)</f>
        <v/>
      </c>
      <c r="AD13" s="108">
        <f>RRI(20,F13,L13)</f>
        <v/>
      </c>
      <c r="AE13" s="314">
        <f>RRI(20,(E13-F13),(K13-L13))</f>
        <v/>
      </c>
      <c r="AF13" s="108">
        <f>Q13</f>
        <v/>
      </c>
      <c r="AG13" s="315">
        <f>IF(ISNUMBER(AE13),AE13,0)</f>
        <v/>
      </c>
    </row>
    <row r="14" ht="12.75" customHeight="1" s="324">
      <c r="A14" s="195" t="inlineStr">
        <is>
          <t>Barbados</t>
        </is>
      </c>
      <c r="B14" s="195">
        <f t="array" ref="B14">INDEX(Countries!D14:D271, MATCH(A14, Countries!B14:B271, 0))</f>
        <v/>
      </c>
      <c r="C14" s="39" t="n">
        <v>0.136871</v>
      </c>
      <c r="D14" s="39" t="n">
        <v>0</v>
      </c>
      <c r="E14" s="39" t="n">
        <v>0.136871</v>
      </c>
      <c r="F14" s="39" t="n">
        <v>0</v>
      </c>
      <c r="G14" s="39" t="n">
        <v>0.136871</v>
      </c>
      <c r="H14" s="39" t="n">
        <v>0</v>
      </c>
      <c r="I14" s="39" t="n">
        <v>0.136871</v>
      </c>
      <c r="J14" s="39" t="n">
        <v>0</v>
      </c>
      <c r="K14" s="39" t="n">
        <v>0.136871</v>
      </c>
      <c r="L14" s="39" t="n">
        <v>0</v>
      </c>
      <c r="M14" s="39">
        <f>K14-L14</f>
        <v/>
      </c>
      <c r="N14" s="39">
        <f>M14*100</f>
        <v/>
      </c>
      <c r="O14" s="39">
        <f>E14-K14</f>
        <v/>
      </c>
      <c r="P14" s="39">
        <f>F14-L14</f>
        <v/>
      </c>
      <c r="Q14" s="108">
        <f>L14/K14</f>
        <v/>
      </c>
      <c r="R14" s="108">
        <f>O14/E14</f>
        <v/>
      </c>
      <c r="S14" s="313">
        <f>((E14-F14)-(K14-L14))/(E14-F14)</f>
        <v/>
      </c>
      <c r="T14" s="108">
        <f>P14/F14</f>
        <v/>
      </c>
      <c r="U14" s="313">
        <f>K14/$K$113</f>
        <v/>
      </c>
      <c r="V14" s="100">
        <f>P14/O14</f>
        <v/>
      </c>
      <c r="W14" s="39">
        <f>O14/21</f>
        <v/>
      </c>
      <c r="X14" s="195">
        <f>(O14-P14)/21</f>
        <v/>
      </c>
      <c r="Y14" s="195">
        <f>P14/21</f>
        <v/>
      </c>
      <c r="Z14" s="108">
        <f>W14/C14</f>
        <v/>
      </c>
      <c r="AA14" s="314">
        <f>X14/(C14-D14)</f>
        <v/>
      </c>
      <c r="AB14" s="108">
        <f>Y14/D14</f>
        <v/>
      </c>
      <c r="AC14" s="108">
        <f>RRI(20,E14,K14)</f>
        <v/>
      </c>
      <c r="AD14" s="108">
        <f>RRI(20,F14,L14)</f>
        <v/>
      </c>
      <c r="AE14" s="314">
        <f>RRI(20,(E14-F14),(K14-L14))</f>
        <v/>
      </c>
      <c r="AF14" s="108">
        <f>Q14</f>
        <v/>
      </c>
      <c r="AG14" s="315">
        <f>IF(ISNUMBER(AE14),AE14,0)</f>
        <v/>
      </c>
    </row>
    <row r="15" ht="12.75" customHeight="1" s="324">
      <c r="A15" s="195" t="inlineStr">
        <is>
          <t>Belize</t>
        </is>
      </c>
      <c r="B15" s="195">
        <f t="array" ref="B15">INDEX(Countries!D15:D272, MATCH(A15, Countries!B15:B272, 0))</f>
        <v/>
      </c>
      <c r="C15" s="39" t="n">
        <v>503.518797</v>
      </c>
      <c r="D15" s="39" t="n">
        <v>160.768486</v>
      </c>
      <c r="E15" s="39" t="n">
        <v>475.082803</v>
      </c>
      <c r="F15" s="39" t="n">
        <v>148.346731</v>
      </c>
      <c r="G15" s="39" t="n">
        <v>464.941544</v>
      </c>
      <c r="H15" s="39" t="n">
        <v>141.812582</v>
      </c>
      <c r="I15" s="39" t="n">
        <v>402.585942</v>
      </c>
      <c r="J15" s="39" t="n">
        <v>129.571011</v>
      </c>
      <c r="K15" s="39" t="n">
        <v>431.331098</v>
      </c>
      <c r="L15" s="39" t="n">
        <v>134.052046</v>
      </c>
      <c r="M15" s="39">
        <f>K15-L15</f>
        <v/>
      </c>
      <c r="N15" s="39">
        <f>M15*100</f>
        <v/>
      </c>
      <c r="O15" s="39">
        <f>E15-K15</f>
        <v/>
      </c>
      <c r="P15" s="39">
        <f>F15-L15</f>
        <v/>
      </c>
      <c r="Q15" s="108">
        <f>L15/K15</f>
        <v/>
      </c>
      <c r="R15" s="108">
        <f>O15/E15</f>
        <v/>
      </c>
      <c r="S15" s="313">
        <f>((E15-F15)-(K15-L15))/(E15-F15)</f>
        <v/>
      </c>
      <c r="T15" s="108">
        <f>P15/F15</f>
        <v/>
      </c>
      <c r="U15" s="313">
        <f>K15/$K$113</f>
        <v/>
      </c>
      <c r="V15" s="100">
        <f>P15/O15</f>
        <v/>
      </c>
      <c r="W15" s="39">
        <f>O15/21</f>
        <v/>
      </c>
      <c r="X15" s="195">
        <f>(O15-P15)/21</f>
        <v/>
      </c>
      <c r="Y15" s="195">
        <f>P15/21</f>
        <v/>
      </c>
      <c r="Z15" s="108">
        <f>W15/C15</f>
        <v/>
      </c>
      <c r="AA15" s="314">
        <f>X15/(C15-D15)</f>
        <v/>
      </c>
      <c r="AB15" s="108">
        <f>Y15/D15</f>
        <v/>
      </c>
      <c r="AC15" s="108">
        <f>RRI(20,E15,K15)</f>
        <v/>
      </c>
      <c r="AD15" s="108">
        <f>RRI(20,F15,L15)</f>
        <v/>
      </c>
      <c r="AE15" s="314">
        <f>RRI(20,(E15-F15),(K15-L15))</f>
        <v/>
      </c>
      <c r="AF15" s="108">
        <f>Q15</f>
        <v/>
      </c>
      <c r="AG15" s="315">
        <f>IF(ISNUMBER(AE15),AE15,0)</f>
        <v/>
      </c>
    </row>
    <row r="16" ht="12.75" customHeight="1" s="324">
      <c r="A16" s="195" t="inlineStr">
        <is>
          <t>Benin</t>
        </is>
      </c>
      <c r="B16" s="195">
        <f t="array" ref="B16">INDEX(Countries!D16:D273, MATCH(A16, Countries!B16:B273, 0))</f>
        <v/>
      </c>
      <c r="C16" s="39" t="n">
        <v>1.538459</v>
      </c>
      <c r="D16" s="39" t="n">
        <v>0</v>
      </c>
      <c r="E16" s="39" t="n">
        <v>1.194635</v>
      </c>
      <c r="F16" s="39" t="n">
        <v>0</v>
      </c>
      <c r="G16" s="39" t="n">
        <v>0.824222</v>
      </c>
      <c r="H16" s="39" t="n">
        <v>0</v>
      </c>
      <c r="I16" s="39" t="n">
        <v>0.802468</v>
      </c>
      <c r="J16" s="39" t="n">
        <v>0</v>
      </c>
      <c r="K16" s="39" t="n">
        <v>1.401896</v>
      </c>
      <c r="L16" s="39" t="n">
        <v>0</v>
      </c>
      <c r="M16" s="39">
        <f>K16-L16</f>
        <v/>
      </c>
      <c r="N16" s="39">
        <f>M16*100</f>
        <v/>
      </c>
      <c r="O16" s="39">
        <f>E16-K16</f>
        <v/>
      </c>
      <c r="P16" s="39">
        <f>F16-L16</f>
        <v/>
      </c>
      <c r="Q16" s="108">
        <f>L16/K16</f>
        <v/>
      </c>
      <c r="R16" s="108">
        <f>O16/E16</f>
        <v/>
      </c>
      <c r="S16" s="313">
        <f>((E16-F16)-(K16-L16))/(E16-F16)</f>
        <v/>
      </c>
      <c r="T16" s="108">
        <f>P16/F16</f>
        <v/>
      </c>
      <c r="U16" s="313">
        <f>K16/$K$113</f>
        <v/>
      </c>
      <c r="V16" s="100">
        <f>P16/O16</f>
        <v/>
      </c>
      <c r="W16" s="39">
        <f>O16/21</f>
        <v/>
      </c>
      <c r="X16" s="195">
        <f>(O16-P16)/21</f>
        <v/>
      </c>
      <c r="Y16" s="195">
        <f>P16/21</f>
        <v/>
      </c>
      <c r="Z16" s="108">
        <f>W16/C16</f>
        <v/>
      </c>
      <c r="AA16" s="314">
        <f>X16/(C16-D16)</f>
        <v/>
      </c>
      <c r="AB16" s="108">
        <f>Y16/D16</f>
        <v/>
      </c>
      <c r="AC16" s="108">
        <f>RRI(20,E16,K16)</f>
        <v/>
      </c>
      <c r="AD16" s="108">
        <f>RRI(20,F16,L16)</f>
        <v/>
      </c>
      <c r="AE16" s="314">
        <f>RRI(20,(E16-F16),(K16-L16))</f>
        <v/>
      </c>
      <c r="AF16" s="108">
        <f>Q16</f>
        <v/>
      </c>
      <c r="AG16" s="315">
        <f>IF(ISNUMBER(AE16),AE16,0)</f>
        <v/>
      </c>
    </row>
    <row r="17" ht="12.75" customHeight="1" s="324">
      <c r="A17" s="195" t="inlineStr">
        <is>
          <t>Bonaire, Saint Eustatius and Saba</t>
        </is>
      </c>
      <c r="B17" s="195">
        <f t="array" ref="B17">INDEX(Countries!D1:D274, MATCH(A17, Countries!B1:B274, 0))</f>
        <v/>
      </c>
      <c r="C17" s="39" t="n">
        <v>2.148568</v>
      </c>
      <c r="D17" s="39" t="n">
        <v>2.028814</v>
      </c>
      <c r="E17" s="39" t="n">
        <v>2.147973</v>
      </c>
      <c r="F17" s="39" t="n">
        <v>2.028219</v>
      </c>
      <c r="G17" s="39" t="n">
        <v>1.819701</v>
      </c>
      <c r="H17" s="39" t="n">
        <v>1.819698</v>
      </c>
      <c r="I17" s="39" t="n">
        <v>1.657952</v>
      </c>
      <c r="J17" s="39" t="n">
        <v>1.65795</v>
      </c>
      <c r="K17" s="39" t="n">
        <v>1.6639</v>
      </c>
      <c r="L17" s="39" t="n">
        <v>1.663897</v>
      </c>
      <c r="M17" s="39">
        <f>K17-L17</f>
        <v/>
      </c>
      <c r="N17" s="39">
        <f>M17*100</f>
        <v/>
      </c>
      <c r="O17" s="39">
        <f>E17-K17</f>
        <v/>
      </c>
      <c r="P17" s="39">
        <f>F17-L17</f>
        <v/>
      </c>
      <c r="Q17" s="108">
        <f>L17/K17</f>
        <v/>
      </c>
      <c r="R17" s="108">
        <f>O17/E17</f>
        <v/>
      </c>
      <c r="S17" s="313">
        <f>((E17-F17)-(K17-L17))/(E17-F17)</f>
        <v/>
      </c>
      <c r="T17" s="108">
        <f>P17/F17</f>
        <v/>
      </c>
      <c r="U17" s="313">
        <f>K17/$K$113</f>
        <v/>
      </c>
      <c r="V17" s="100">
        <f>P17/O17</f>
        <v/>
      </c>
      <c r="W17" s="39">
        <f>O17/21</f>
        <v/>
      </c>
      <c r="X17" s="195">
        <f>(O17-P17)/21</f>
        <v/>
      </c>
      <c r="Y17" s="195">
        <f>P17/21</f>
        <v/>
      </c>
      <c r="Z17" s="108">
        <f>W17/C17</f>
        <v/>
      </c>
      <c r="AA17" s="314">
        <f>X17/(C17-D17)</f>
        <v/>
      </c>
      <c r="AB17" s="108">
        <f>Y17/D17</f>
        <v/>
      </c>
      <c r="AC17" s="108">
        <f>RRI(20,E17,K17)</f>
        <v/>
      </c>
      <c r="AD17" s="108">
        <f>RRI(20,F17,L17)</f>
        <v/>
      </c>
      <c r="AE17" s="314">
        <f>RRI(20,(E17-F17),(K17-L17))</f>
        <v/>
      </c>
      <c r="AF17" s="108">
        <f>Q17</f>
        <v/>
      </c>
      <c r="AG17" s="315">
        <f>IF(ISNUMBER(AE17),AE17,0)</f>
        <v/>
      </c>
    </row>
    <row r="18" ht="12.75" customHeight="1" s="324">
      <c r="A18" s="195" t="inlineStr">
        <is>
          <t>Brazil</t>
        </is>
      </c>
      <c r="B18" s="195">
        <f t="array" ref="B18">INDEX(Countries!D18:D275, MATCH(A18, Countries!B18:B275, 0))</f>
        <v/>
      </c>
      <c r="C18" s="39" t="n">
        <v>11509.770102</v>
      </c>
      <c r="D18" s="39" t="n">
        <v>9917.726258999999</v>
      </c>
      <c r="E18" s="39" t="n">
        <v>11251.693312</v>
      </c>
      <c r="F18" s="39" t="n">
        <v>9693.614543</v>
      </c>
      <c r="G18" s="39" t="n">
        <v>10988.445565</v>
      </c>
      <c r="H18" s="39" t="n">
        <v>9482.726047</v>
      </c>
      <c r="I18" s="39" t="n">
        <v>11009.256051</v>
      </c>
      <c r="J18" s="39" t="n">
        <v>9514.480308</v>
      </c>
      <c r="K18" s="39" t="n">
        <v>10898.29222</v>
      </c>
      <c r="L18" s="39" t="n">
        <v>9410.118863</v>
      </c>
      <c r="M18" s="39">
        <f>K18-L18</f>
        <v/>
      </c>
      <c r="N18" s="39">
        <f>M18*100</f>
        <v/>
      </c>
      <c r="O18" s="39">
        <f>E18-K18</f>
        <v/>
      </c>
      <c r="P18" s="39">
        <f>F18-L18</f>
        <v/>
      </c>
      <c r="Q18" s="108">
        <f>L18/K18</f>
        <v/>
      </c>
      <c r="R18" s="108">
        <f>O18/E18</f>
        <v/>
      </c>
      <c r="S18" s="313">
        <f>((E18-F18)-(K18-L18))/(E18-F18)</f>
        <v/>
      </c>
      <c r="T18" s="108">
        <f>P18/F18</f>
        <v/>
      </c>
      <c r="U18" s="313">
        <f>K18/$K$113</f>
        <v/>
      </c>
      <c r="V18" s="100">
        <f>P18/O18</f>
        <v/>
      </c>
      <c r="W18" s="39">
        <f>O18/21</f>
        <v/>
      </c>
      <c r="X18" s="195">
        <f>(O18-P18)/21</f>
        <v/>
      </c>
      <c r="Y18" s="195">
        <f>P18/21</f>
        <v/>
      </c>
      <c r="Z18" s="108">
        <f>W18/C18</f>
        <v/>
      </c>
      <c r="AA18" s="314">
        <f>X18/(C18-D18)</f>
        <v/>
      </c>
      <c r="AB18" s="108">
        <f>Y18/D18</f>
        <v/>
      </c>
      <c r="AC18" s="108">
        <f>RRI(20,E18,K18)</f>
        <v/>
      </c>
      <c r="AD18" s="108">
        <f>RRI(20,F18,L18)</f>
        <v/>
      </c>
      <c r="AE18" s="314">
        <f>RRI(20,(E18-F18),(K18-L18))</f>
        <v/>
      </c>
      <c r="AF18" s="108">
        <f>Q18</f>
        <v/>
      </c>
      <c r="AG18" s="315">
        <f>IF(ISNUMBER(AE18),AE18,0)</f>
        <v/>
      </c>
    </row>
    <row r="19" ht="12.75" customHeight="1" s="324">
      <c r="A19" s="195" t="inlineStr">
        <is>
          <t>British Virgin Islands</t>
        </is>
      </c>
      <c r="B19" s="195">
        <f t="array" ref="B19">INDEX(Countries!D19:D276, MATCH(A19, Countries!B19:B276, 0))</f>
        <v/>
      </c>
      <c r="C19" s="39" t="n">
        <v>0.887694</v>
      </c>
      <c r="D19" s="39" t="n">
        <v>0</v>
      </c>
      <c r="E19" s="39" t="n">
        <v>0.887694</v>
      </c>
      <c r="F19" s="39" t="n">
        <v>0</v>
      </c>
      <c r="G19" s="39" t="n">
        <v>0.887694</v>
      </c>
      <c r="H19" s="39" t="n">
        <v>0</v>
      </c>
      <c r="I19" s="39" t="n">
        <v>0.887694</v>
      </c>
      <c r="J19" s="39" t="n">
        <v>0</v>
      </c>
      <c r="K19" s="39" t="n">
        <v>0.883082</v>
      </c>
      <c r="L19" s="39" t="n">
        <v>0</v>
      </c>
      <c r="M19" s="39">
        <f>K19-L19</f>
        <v/>
      </c>
      <c r="N19" s="39">
        <f>M19*100</f>
        <v/>
      </c>
      <c r="O19" s="39">
        <f>E19-K19</f>
        <v/>
      </c>
      <c r="P19" s="39">
        <f>F19-L19</f>
        <v/>
      </c>
      <c r="Q19" s="108">
        <f>L19/K19</f>
        <v/>
      </c>
      <c r="R19" s="108">
        <f>O19/E19</f>
        <v/>
      </c>
      <c r="S19" s="313">
        <f>((E19-F19)-(K19-L19))/(E19-F19)</f>
        <v/>
      </c>
      <c r="T19" s="108">
        <f>P19/F19</f>
        <v/>
      </c>
      <c r="U19" s="313">
        <f>K19/$K$113</f>
        <v/>
      </c>
      <c r="V19" s="100">
        <f>P19/O19</f>
        <v/>
      </c>
      <c r="W19" s="39">
        <f>O19/21</f>
        <v/>
      </c>
      <c r="X19" s="195">
        <f>(O19-P19)/21</f>
        <v/>
      </c>
      <c r="Y19" s="195">
        <f>P19/21</f>
        <v/>
      </c>
      <c r="Z19" s="108">
        <f>W19/C19</f>
        <v/>
      </c>
      <c r="AA19" s="314">
        <f>X19/(C19-D19)</f>
        <v/>
      </c>
      <c r="AB19" s="108">
        <f>Y19/D19</f>
        <v/>
      </c>
      <c r="AC19" s="108">
        <f>RRI(20,E19,K19)</f>
        <v/>
      </c>
      <c r="AD19" s="108">
        <f>RRI(20,F19,L19)</f>
        <v/>
      </c>
      <c r="AE19" s="314">
        <f>RRI(20,(E19-F19),(K19-L19))</f>
        <v/>
      </c>
      <c r="AF19" s="108">
        <f>Q19</f>
        <v/>
      </c>
      <c r="AG19" s="315">
        <f>IF(ISNUMBER(AE19),AE19,0)</f>
        <v/>
      </c>
    </row>
    <row r="20" ht="12.75" customHeight="1" s="324">
      <c r="A20" s="195" t="inlineStr">
        <is>
          <t>Brunei</t>
        </is>
      </c>
      <c r="B20" s="195">
        <f t="array" ref="B20">INDEX(Countries!D2:D277, MATCH(A20, Countries!B2:B277, 0))</f>
        <v/>
      </c>
      <c r="C20" s="39" t="n">
        <v>193.773103</v>
      </c>
      <c r="D20" s="39" t="n">
        <v>75.69471</v>
      </c>
      <c r="E20" s="39" t="n">
        <v>190.282337</v>
      </c>
      <c r="F20" s="39" t="n">
        <v>74.592331</v>
      </c>
      <c r="G20" s="39" t="n">
        <v>186.180911</v>
      </c>
      <c r="H20" s="39" t="n">
        <v>73.50157299999999</v>
      </c>
      <c r="I20" s="39" t="n">
        <v>190.055099</v>
      </c>
      <c r="J20" s="39" t="n">
        <v>74.830218</v>
      </c>
      <c r="K20" s="39" t="n">
        <v>186.072513</v>
      </c>
      <c r="L20" s="39" t="n">
        <v>73.702274</v>
      </c>
      <c r="M20" s="39">
        <f>K20-L20</f>
        <v/>
      </c>
      <c r="N20" s="39">
        <f>M20*100</f>
        <v/>
      </c>
      <c r="O20" s="39">
        <f>E20-K20</f>
        <v/>
      </c>
      <c r="P20" s="39">
        <f>F20-L20</f>
        <v/>
      </c>
      <c r="Q20" s="108">
        <f>L20/K20</f>
        <v/>
      </c>
      <c r="R20" s="108">
        <f>O20/E20</f>
        <v/>
      </c>
      <c r="S20" s="313">
        <f>((E20-F20)-(K20-L20))/(E20-F20)</f>
        <v/>
      </c>
      <c r="T20" s="108">
        <f>P20/F20</f>
        <v/>
      </c>
      <c r="U20" s="313">
        <f>K20/$K$113</f>
        <v/>
      </c>
      <c r="V20" s="100">
        <f>P20/O20</f>
        <v/>
      </c>
      <c r="W20" s="39">
        <f>O20/21</f>
        <v/>
      </c>
      <c r="X20" s="195">
        <f>(O20-P20)/21</f>
        <v/>
      </c>
      <c r="Y20" s="195">
        <f>P20/21</f>
        <v/>
      </c>
      <c r="Z20" s="108">
        <f>W20/C20</f>
        <v/>
      </c>
      <c r="AA20" s="314">
        <f>X20/(C20-D20)</f>
        <v/>
      </c>
      <c r="AB20" s="108">
        <f>Y20/D20</f>
        <v/>
      </c>
      <c r="AC20" s="108">
        <f>RRI(20,E20,K20)</f>
        <v/>
      </c>
      <c r="AD20" s="108">
        <f>RRI(20,F20,L20)</f>
        <v/>
      </c>
      <c r="AE20" s="314">
        <f>RRI(20,(E20-F20),(K20-L20))</f>
        <v/>
      </c>
      <c r="AF20" s="108">
        <f>Q20</f>
        <v/>
      </c>
      <c r="AG20" s="315">
        <f>IF(ISNUMBER(AE20),AE20,0)</f>
        <v/>
      </c>
    </row>
    <row r="21" ht="12.75" customHeight="1" s="324">
      <c r="A21" s="195" t="inlineStr">
        <is>
          <t>Cambodia</t>
        </is>
      </c>
      <c r="B21" s="195">
        <f t="array" ref="B21">INDEX(Countries!D21:D278, MATCH(A21, Countries!B21:B278, 0))</f>
        <v/>
      </c>
      <c r="C21" s="39" t="n">
        <v>646.311019</v>
      </c>
      <c r="D21" s="39" t="n">
        <v>434.295719</v>
      </c>
      <c r="E21" s="39" t="n">
        <v>633.6483449999999</v>
      </c>
      <c r="F21" s="39" t="n">
        <v>426.50253</v>
      </c>
      <c r="G21" s="39" t="n">
        <v>594.4485089999999</v>
      </c>
      <c r="H21" s="39" t="n">
        <v>399.050366</v>
      </c>
      <c r="I21" s="39" t="n">
        <v>588.214021</v>
      </c>
      <c r="J21" s="39" t="n">
        <v>395.57783</v>
      </c>
      <c r="K21" s="39" t="n">
        <v>586.011266</v>
      </c>
      <c r="L21" s="39" t="n">
        <v>394.036196</v>
      </c>
      <c r="M21" s="39">
        <f>K21-L21</f>
        <v/>
      </c>
      <c r="N21" s="39">
        <f>M21*100</f>
        <v/>
      </c>
      <c r="O21" s="39">
        <f>E21-K21</f>
        <v/>
      </c>
      <c r="P21" s="39">
        <f>F21-L21</f>
        <v/>
      </c>
      <c r="Q21" s="108">
        <f>L21/K21</f>
        <v/>
      </c>
      <c r="R21" s="108">
        <f>O21/E21</f>
        <v/>
      </c>
      <c r="S21" s="313">
        <f>((E21-F21)-(K21-L21))/(E21-F21)</f>
        <v/>
      </c>
      <c r="T21" s="108">
        <f>P21/F21</f>
        <v/>
      </c>
      <c r="U21" s="313">
        <f>K21/$K$113</f>
        <v/>
      </c>
      <c r="V21" s="100">
        <f>P21/O21</f>
        <v/>
      </c>
      <c r="W21" s="39">
        <f>O21/21</f>
        <v/>
      </c>
      <c r="X21" s="195">
        <f>(O21-P21)/21</f>
        <v/>
      </c>
      <c r="Y21" s="195">
        <f>P21/21</f>
        <v/>
      </c>
      <c r="Z21" s="108">
        <f>W21/C21</f>
        <v/>
      </c>
      <c r="AA21" s="314">
        <f>X21/(C21-D21)</f>
        <v/>
      </c>
      <c r="AB21" s="108">
        <f>Y21/D21</f>
        <v/>
      </c>
      <c r="AC21" s="108">
        <f>RRI(20,E21,K21)</f>
        <v/>
      </c>
      <c r="AD21" s="108">
        <f>RRI(20,F21,L21)</f>
        <v/>
      </c>
      <c r="AE21" s="314">
        <f>RRI(20,(E21-F21),(K21-L21))</f>
        <v/>
      </c>
      <c r="AF21" s="108">
        <f>Q21</f>
        <v/>
      </c>
      <c r="AG21" s="315">
        <f>IF(ISNUMBER(AE21),AE21,0)</f>
        <v/>
      </c>
    </row>
    <row r="22" ht="12.75" customHeight="1" s="324">
      <c r="A22" s="195" t="inlineStr">
        <is>
          <t>Cameroon</t>
        </is>
      </c>
      <c r="B22" s="195">
        <f t="array" ref="B22">INDEX(Countries!D22:D279, MATCH(A22, Countries!B22:B279, 0))</f>
        <v/>
      </c>
      <c r="C22" s="39" t="n">
        <v>2304.455531</v>
      </c>
      <c r="D22" s="39" t="n">
        <v>1467.855942</v>
      </c>
      <c r="E22" s="39" t="n">
        <v>2275.006769</v>
      </c>
      <c r="F22" s="39" t="n">
        <v>1449.977075</v>
      </c>
      <c r="G22" s="39" t="n">
        <v>2273.638696</v>
      </c>
      <c r="H22" s="39" t="n">
        <v>1448.988853</v>
      </c>
      <c r="I22" s="39" t="n">
        <v>2283.491995</v>
      </c>
      <c r="J22" s="39" t="n">
        <v>1454.271905</v>
      </c>
      <c r="K22" s="39" t="n">
        <v>2266.337087</v>
      </c>
      <c r="L22" s="39" t="n">
        <v>1445.521088</v>
      </c>
      <c r="M22" s="39">
        <f>K22-L22</f>
        <v/>
      </c>
      <c r="N22" s="39">
        <f>M22*100</f>
        <v/>
      </c>
      <c r="O22" s="39">
        <f>E22-K22</f>
        <v/>
      </c>
      <c r="P22" s="39">
        <f>F22-L22</f>
        <v/>
      </c>
      <c r="Q22" s="108">
        <f>L22/K22</f>
        <v/>
      </c>
      <c r="R22" s="108">
        <f>O22/E22</f>
        <v/>
      </c>
      <c r="S22" s="313">
        <f>((E22-F22)-(K22-L22))/(E22-F22)</f>
        <v/>
      </c>
      <c r="T22" s="108">
        <f>P22/F22</f>
        <v/>
      </c>
      <c r="U22" s="313">
        <f>K22/$K$113</f>
        <v/>
      </c>
      <c r="V22" s="100">
        <f>P22/O22</f>
        <v/>
      </c>
      <c r="W22" s="39">
        <f>O22/21</f>
        <v/>
      </c>
      <c r="X22" s="195">
        <f>(O22-P22)/21</f>
        <v/>
      </c>
      <c r="Y22" s="195">
        <f>P22/21</f>
        <v/>
      </c>
      <c r="Z22" s="108">
        <f>W22/C22</f>
        <v/>
      </c>
      <c r="AA22" s="314">
        <f>X22/(C22-D22)</f>
        <v/>
      </c>
      <c r="AB22" s="108">
        <f>Y22/D22</f>
        <v/>
      </c>
      <c r="AC22" s="108">
        <f>RRI(20,E22,K22)</f>
        <v/>
      </c>
      <c r="AD22" s="108">
        <f>RRI(20,F22,L22)</f>
        <v/>
      </c>
      <c r="AE22" s="314">
        <f>RRI(20,(E22-F22),(K22-L22))</f>
        <v/>
      </c>
      <c r="AF22" s="108">
        <f>Q22</f>
        <v/>
      </c>
      <c r="AG22" s="315">
        <f>IF(ISNUMBER(AE22),AE22,0)</f>
        <v/>
      </c>
    </row>
    <row r="23" ht="12.75" customHeight="1" s="324">
      <c r="A23" s="195" t="inlineStr">
        <is>
          <t>Cayman Islands</t>
        </is>
      </c>
      <c r="B23" s="195">
        <f t="array" ref="B23">INDEX(Countries!D23:D280, MATCH(A23, Countries!B23:B280, 0))</f>
        <v/>
      </c>
      <c r="C23" s="39" t="n">
        <v>43.401765</v>
      </c>
      <c r="D23" s="39" t="n">
        <v>9.538816000000001</v>
      </c>
      <c r="E23" s="39" t="n">
        <v>43.214596</v>
      </c>
      <c r="F23" s="39" t="n">
        <v>9.469939</v>
      </c>
      <c r="G23" s="39" t="n">
        <v>42.106559</v>
      </c>
      <c r="H23" s="39" t="n">
        <v>9.310517000000001</v>
      </c>
      <c r="I23" s="39" t="n">
        <v>41.613029</v>
      </c>
      <c r="J23" s="39" t="n">
        <v>9.386030999999999</v>
      </c>
      <c r="K23" s="39" t="n">
        <v>41.547503</v>
      </c>
      <c r="L23" s="39" t="n">
        <v>9.240539</v>
      </c>
      <c r="M23" s="39">
        <f>K23-L23</f>
        <v/>
      </c>
      <c r="N23" s="39">
        <f>M23*100</f>
        <v/>
      </c>
      <c r="O23" s="39">
        <f>E23-K23</f>
        <v/>
      </c>
      <c r="P23" s="39">
        <f>F23-L23</f>
        <v/>
      </c>
      <c r="Q23" s="108">
        <f>L23/K23</f>
        <v/>
      </c>
      <c r="R23" s="108">
        <f>O23/E23</f>
        <v/>
      </c>
      <c r="S23" s="313">
        <f>((E23-F23)-(K23-L23))/(E23-F23)</f>
        <v/>
      </c>
      <c r="T23" s="108">
        <f>P23/F23</f>
        <v/>
      </c>
      <c r="U23" s="313">
        <f>K23/$K$113</f>
        <v/>
      </c>
      <c r="V23" s="100">
        <f>P23/O23</f>
        <v/>
      </c>
      <c r="W23" s="39">
        <f>O23/21</f>
        <v/>
      </c>
      <c r="X23" s="195">
        <f>(O23-P23)/21</f>
        <v/>
      </c>
      <c r="Y23" s="195">
        <f>P23/21</f>
        <v/>
      </c>
      <c r="Z23" s="108">
        <f>W23/C23</f>
        <v/>
      </c>
      <c r="AA23" s="314">
        <f>X23/(C23-D23)</f>
        <v/>
      </c>
      <c r="AB23" s="108">
        <f>Y23/D23</f>
        <v/>
      </c>
      <c r="AC23" s="108">
        <f>RRI(20,E23,K23)</f>
        <v/>
      </c>
      <c r="AD23" s="108">
        <f>RRI(20,F23,L23)</f>
        <v/>
      </c>
      <c r="AE23" s="314">
        <f>RRI(20,(E23-F23),(K23-L23))</f>
        <v/>
      </c>
      <c r="AF23" s="108">
        <f>Q23</f>
        <v/>
      </c>
      <c r="AG23" s="315">
        <f>IF(ISNUMBER(AE23),AE23,0)</f>
        <v/>
      </c>
    </row>
    <row r="24" ht="12.75" customHeight="1" s="324">
      <c r="A24" s="319" t="inlineStr">
        <is>
          <t>China</t>
        </is>
      </c>
      <c r="B24" s="195">
        <f t="array" ref="B24">INDEX(Countries!D24:D281, MATCH(A24, Countries!B24:B281, 0))</f>
        <v/>
      </c>
      <c r="C24" s="317" t="n">
        <v>154.834851</v>
      </c>
      <c r="D24" s="317" t="n">
        <v>10.503047</v>
      </c>
      <c r="E24" s="317" t="n">
        <v>141.267751</v>
      </c>
      <c r="F24" s="317" t="n">
        <v>8.498593</v>
      </c>
      <c r="G24" s="317" t="n">
        <v>141.267751</v>
      </c>
      <c r="H24" s="317" t="n">
        <v>8.498593</v>
      </c>
      <c r="I24" s="317" t="n">
        <v>135.957729</v>
      </c>
      <c r="J24" s="317" t="n">
        <v>8.999514</v>
      </c>
      <c r="K24" s="317" t="n">
        <v>142.367633</v>
      </c>
      <c r="L24" s="317" t="n">
        <v>10.278081</v>
      </c>
      <c r="M24" s="39">
        <f>K24-L24</f>
        <v/>
      </c>
      <c r="N24" s="39">
        <f>M24*100</f>
        <v/>
      </c>
      <c r="O24" s="317">
        <f>E24-K24</f>
        <v/>
      </c>
      <c r="P24" s="317">
        <f>F24-L24</f>
        <v/>
      </c>
      <c r="Q24" s="84">
        <f>L24/K24</f>
        <v/>
      </c>
      <c r="R24" s="84">
        <f>O24/E24</f>
        <v/>
      </c>
      <c r="S24" s="78">
        <f>((E24-F24)-(K24-L24))/(E24-F24)</f>
        <v/>
      </c>
      <c r="T24" s="84">
        <f>P24/F24</f>
        <v/>
      </c>
      <c r="U24" s="78">
        <f>K24/$K$113</f>
        <v/>
      </c>
      <c r="V24" s="318">
        <f>P24/O24</f>
        <v/>
      </c>
      <c r="W24" s="317">
        <f>O24/21</f>
        <v/>
      </c>
      <c r="X24" s="319">
        <f>(O24-P24)/21</f>
        <v/>
      </c>
      <c r="Y24" s="319">
        <f>P24/21</f>
        <v/>
      </c>
      <c r="Z24" s="84">
        <f>W24/C24</f>
        <v/>
      </c>
      <c r="AA24" s="84">
        <f>X24/(C24-D24)</f>
        <v/>
      </c>
      <c r="AB24" s="84">
        <f>Y24/D24</f>
        <v/>
      </c>
      <c r="AC24" s="84">
        <f>RRI(20,E24,K24)</f>
        <v/>
      </c>
      <c r="AD24" s="84">
        <f>RRI(20,F24,L24)</f>
        <v/>
      </c>
      <c r="AE24" s="314">
        <f>RRI(20,(E24-F24),(K24-L24))</f>
        <v/>
      </c>
      <c r="AF24" s="84">
        <f>Q24</f>
        <v/>
      </c>
      <c r="AG24" s="315">
        <f>IF(ISNUMBER(AE24),AE24,0)</f>
        <v/>
      </c>
    </row>
    <row r="25" ht="12.75" customHeight="1" s="324">
      <c r="A25" s="319" t="inlineStr">
        <is>
          <t>Colombia</t>
        </is>
      </c>
      <c r="B25" s="195">
        <f t="array" ref="B25">INDEX(Countries!D25:D282, MATCH(A25, Countries!B25:B282, 0))</f>
        <v/>
      </c>
      <c r="C25" s="317" t="n">
        <v>2509.499584</v>
      </c>
      <c r="D25" s="317" t="n">
        <v>1170.527305</v>
      </c>
      <c r="E25" s="317" t="n">
        <v>2440.076363</v>
      </c>
      <c r="F25" s="317" t="n">
        <v>1137.984247</v>
      </c>
      <c r="G25" s="317" t="n">
        <v>2328.338351</v>
      </c>
      <c r="H25" s="317" t="n">
        <v>1092.279856</v>
      </c>
      <c r="I25" s="317" t="n">
        <v>2269.785764</v>
      </c>
      <c r="J25" s="317" t="n">
        <v>1060.586107</v>
      </c>
      <c r="K25" s="317" t="n">
        <v>2257.43596</v>
      </c>
      <c r="L25" s="317" t="n">
        <v>1052.464532</v>
      </c>
      <c r="M25" s="39">
        <f>K25-L25</f>
        <v/>
      </c>
      <c r="N25" s="39">
        <f>M25*100</f>
        <v/>
      </c>
      <c r="O25" s="317">
        <f>E25-K25</f>
        <v/>
      </c>
      <c r="P25" s="317">
        <f>F25-L25</f>
        <v/>
      </c>
      <c r="Q25" s="84">
        <f>L25/K25</f>
        <v/>
      </c>
      <c r="R25" s="84">
        <f>O25/E25</f>
        <v/>
      </c>
      <c r="S25" s="78">
        <f>((E25-F25)-(K25-L25))/(E25-F25)</f>
        <v/>
      </c>
      <c r="T25" s="84">
        <f>P25/F25</f>
        <v/>
      </c>
      <c r="U25" s="78">
        <f>K25/$K$113</f>
        <v/>
      </c>
      <c r="V25" s="318">
        <f>P25/O25</f>
        <v/>
      </c>
      <c r="W25" s="317">
        <f>O25/21</f>
        <v/>
      </c>
      <c r="X25" s="319">
        <f>(O25-P25)/21</f>
        <v/>
      </c>
      <c r="Y25" s="319">
        <f>P25/21</f>
        <v/>
      </c>
      <c r="Z25" s="84">
        <f>W25/C25</f>
        <v/>
      </c>
      <c r="AA25" s="84">
        <f>X25/(C25-D25)</f>
        <v/>
      </c>
      <c r="AB25" s="84">
        <f>Y25/D25</f>
        <v/>
      </c>
      <c r="AC25" s="84">
        <f>RRI(20,E25,K25)</f>
        <v/>
      </c>
      <c r="AD25" s="84">
        <f>RRI(20,F25,L25)</f>
        <v/>
      </c>
      <c r="AE25" s="314">
        <f>RRI(20,(E25-F25),(K25-L25))</f>
        <v/>
      </c>
      <c r="AF25" s="84">
        <f>Q25</f>
        <v/>
      </c>
      <c r="AG25" s="315">
        <f>IF(ISNUMBER(AE25),AE25,0)</f>
        <v/>
      </c>
    </row>
    <row r="26" ht="12.75" customHeight="1" s="324">
      <c r="A26" s="195" t="inlineStr">
        <is>
          <t>Comoros</t>
        </is>
      </c>
      <c r="B26" s="195">
        <f t="array" ref="B26">INDEX(Countries!D26:D283, MATCH(A26, Countries!B26:B283, 0))</f>
        <v/>
      </c>
      <c r="C26" s="39" t="n">
        <v>1.042438</v>
      </c>
      <c r="D26" s="39" t="n">
        <v>0.955437</v>
      </c>
      <c r="E26" s="39" t="n">
        <v>1.035902</v>
      </c>
      <c r="F26" s="39" t="n">
        <v>0.948901</v>
      </c>
      <c r="G26" s="39" t="n">
        <v>1.035902</v>
      </c>
      <c r="H26" s="39" t="n">
        <v>0.948901</v>
      </c>
      <c r="I26" s="39" t="n">
        <v>1.040655</v>
      </c>
      <c r="J26" s="39" t="n">
        <v>0.953655</v>
      </c>
      <c r="K26" s="39" t="n">
        <v>1.040655</v>
      </c>
      <c r="L26" s="39" t="n">
        <v>0.953655</v>
      </c>
      <c r="M26" s="39">
        <f>K26-L26</f>
        <v/>
      </c>
      <c r="N26" s="39">
        <f>M26*100</f>
        <v/>
      </c>
      <c r="O26" s="39">
        <f>E26-K26</f>
        <v/>
      </c>
      <c r="P26" s="39">
        <f>F26-L26</f>
        <v/>
      </c>
      <c r="Q26" s="108">
        <f>L26/K26</f>
        <v/>
      </c>
      <c r="R26" s="108">
        <f>O26/E26</f>
        <v/>
      </c>
      <c r="S26" s="313">
        <f>((E26-F26)-(K26-L26))/(E26-F26)</f>
        <v/>
      </c>
      <c r="T26" s="108">
        <f>P26/F26</f>
        <v/>
      </c>
      <c r="U26" s="313">
        <f>K26/$K$113</f>
        <v/>
      </c>
      <c r="V26" s="100">
        <f>P26/O26</f>
        <v/>
      </c>
      <c r="W26" s="39">
        <f>O26/21</f>
        <v/>
      </c>
      <c r="X26" s="195">
        <f>(O26-P26)/21</f>
        <v/>
      </c>
      <c r="Y26" s="195">
        <f>P26/21</f>
        <v/>
      </c>
      <c r="Z26" s="108">
        <f>W26/C26</f>
        <v/>
      </c>
      <c r="AA26" s="314">
        <f>X26/(C26-D26)</f>
        <v/>
      </c>
      <c r="AB26" s="108">
        <f>Y26/D26</f>
        <v/>
      </c>
      <c r="AC26" s="108">
        <f>RRI(20,E26,K26)</f>
        <v/>
      </c>
      <c r="AD26" s="108">
        <f>RRI(20,F26,L26)</f>
        <v/>
      </c>
      <c r="AE26" s="314">
        <f>RRI(20,(E26-F26),(K26-L26))</f>
        <v/>
      </c>
      <c r="AF26" s="108">
        <f>Q26</f>
        <v/>
      </c>
      <c r="AG26" s="315">
        <f>IF(ISNUMBER(AE26),AE26,0)</f>
        <v/>
      </c>
    </row>
    <row r="27" ht="12.75" customHeight="1" s="324">
      <c r="A27" s="195" t="inlineStr">
        <is>
          <t>Costa Rica</t>
        </is>
      </c>
      <c r="B27" s="195">
        <f t="array" ref="B27">INDEX(Countries!D27:D284, MATCH(A27, Countries!B27:B284, 0))</f>
        <v/>
      </c>
      <c r="C27" s="39" t="n">
        <v>379.134282</v>
      </c>
      <c r="D27" s="39" t="n">
        <v>186.779821</v>
      </c>
      <c r="E27" s="39" t="n">
        <v>375.093761</v>
      </c>
      <c r="F27" s="39" t="n">
        <v>184.9877</v>
      </c>
      <c r="G27" s="39" t="n">
        <v>368.155661</v>
      </c>
      <c r="H27" s="39" t="n">
        <v>181.7035</v>
      </c>
      <c r="I27" s="39" t="n">
        <v>366.755205</v>
      </c>
      <c r="J27" s="39" t="n">
        <v>181.679951</v>
      </c>
      <c r="K27" s="39" t="n">
        <v>362.186664</v>
      </c>
      <c r="L27" s="39" t="n">
        <v>178.695076</v>
      </c>
      <c r="M27" s="39">
        <f>K27-L27</f>
        <v/>
      </c>
      <c r="N27" s="39">
        <f>M27*100</f>
        <v/>
      </c>
      <c r="O27" s="39">
        <f>E27-K27</f>
        <v/>
      </c>
      <c r="P27" s="39">
        <f>F27-L27</f>
        <v/>
      </c>
      <c r="Q27" s="108">
        <f>L27/K27</f>
        <v/>
      </c>
      <c r="R27" s="108">
        <f>O27/E27</f>
        <v/>
      </c>
      <c r="S27" s="313">
        <f>((E27-F27)-(K27-L27))/(E27-F27)</f>
        <v/>
      </c>
      <c r="T27" s="108">
        <f>P27/F27</f>
        <v/>
      </c>
      <c r="U27" s="313">
        <f>K27/$K$113</f>
        <v/>
      </c>
      <c r="V27" s="100">
        <f>P27/O27</f>
        <v/>
      </c>
      <c r="W27" s="39">
        <f>O27/21</f>
        <v/>
      </c>
      <c r="X27" s="195">
        <f>(O27-P27)/21</f>
        <v/>
      </c>
      <c r="Y27" s="195">
        <f>P27/21</f>
        <v/>
      </c>
      <c r="Z27" s="108">
        <f>W27/C27</f>
        <v/>
      </c>
      <c r="AA27" s="314">
        <f>X27/(C27-D27)</f>
        <v/>
      </c>
      <c r="AB27" s="108">
        <f>Y27/D27</f>
        <v/>
      </c>
      <c r="AC27" s="108">
        <f>RRI(20,E27,K27)</f>
        <v/>
      </c>
      <c r="AD27" s="108">
        <f>RRI(20,F27,L27)</f>
        <v/>
      </c>
      <c r="AE27" s="314">
        <f>RRI(20,(E27-F27),(K27-L27))</f>
        <v/>
      </c>
      <c r="AF27" s="108">
        <f>Q27</f>
        <v/>
      </c>
      <c r="AG27" s="315">
        <f>IF(ISNUMBER(AE27),AE27,0)</f>
        <v/>
      </c>
    </row>
    <row r="28" ht="12.75" customHeight="1" s="324">
      <c r="A28" s="195" t="inlineStr">
        <is>
          <t>Côte d'Ivoire</t>
        </is>
      </c>
      <c r="B28" s="195">
        <f t="array" ref="B28">INDEX(Countries!D28:D285, MATCH(A28, Countries!B28:B285, 0))</f>
        <v/>
      </c>
      <c r="C28" s="39" t="n">
        <v>64.334969</v>
      </c>
      <c r="D28" s="39" t="n">
        <v>4.683311</v>
      </c>
      <c r="E28" s="39" t="n">
        <v>63.536247</v>
      </c>
      <c r="F28" s="39" t="n">
        <v>4.622778</v>
      </c>
      <c r="G28" s="39" t="n">
        <v>62.168093</v>
      </c>
      <c r="H28" s="39" t="n">
        <v>4.582776</v>
      </c>
      <c r="I28" s="39" t="n">
        <v>61.685447</v>
      </c>
      <c r="J28" s="39" t="n">
        <v>4.598373</v>
      </c>
      <c r="K28" s="39" t="n">
        <v>58.59708</v>
      </c>
      <c r="L28" s="39" t="n">
        <v>4.359375</v>
      </c>
      <c r="M28" s="39">
        <f>K28-L28</f>
        <v/>
      </c>
      <c r="N28" s="39">
        <f>M28*100</f>
        <v/>
      </c>
      <c r="O28" s="39">
        <f>E28-K28</f>
        <v/>
      </c>
      <c r="P28" s="39">
        <f>F28-L28</f>
        <v/>
      </c>
      <c r="Q28" s="108">
        <f>L28/K28</f>
        <v/>
      </c>
      <c r="R28" s="108">
        <f>O28/E28</f>
        <v/>
      </c>
      <c r="S28" s="313">
        <f>((E28-F28)-(K28-L28))/(E28-F28)</f>
        <v/>
      </c>
      <c r="T28" s="108">
        <f>P28/F28</f>
        <v/>
      </c>
      <c r="U28" s="313">
        <f>K28/$K$113</f>
        <v/>
      </c>
      <c r="V28" s="100">
        <f>P28/O28</f>
        <v/>
      </c>
      <c r="W28" s="39">
        <f>O28/21</f>
        <v/>
      </c>
      <c r="X28" s="195">
        <f>(O28-P28)/21</f>
        <v/>
      </c>
      <c r="Y28" s="195">
        <f>P28/21</f>
        <v/>
      </c>
      <c r="Z28" s="108">
        <f>W28/C28</f>
        <v/>
      </c>
      <c r="AA28" s="314">
        <f>X28/(C28-D28)</f>
        <v/>
      </c>
      <c r="AB28" s="108">
        <f>Y28/D28</f>
        <v/>
      </c>
      <c r="AC28" s="108">
        <f>RRI(20,E28,K28)</f>
        <v/>
      </c>
      <c r="AD28" s="108">
        <f>RRI(20,F28,L28)</f>
        <v/>
      </c>
      <c r="AE28" s="314">
        <f>RRI(20,(E28-F28),(K28-L28))</f>
        <v/>
      </c>
      <c r="AF28" s="108">
        <f>Q28</f>
        <v/>
      </c>
      <c r="AG28" s="315">
        <f>IF(ISNUMBER(AE28),AE28,0)</f>
        <v/>
      </c>
    </row>
    <row r="29" ht="12.75" customHeight="1" s="324">
      <c r="A29" s="195" t="inlineStr">
        <is>
          <t>Cuba</t>
        </is>
      </c>
      <c r="B29" s="195">
        <f t="array" ref="B29">INDEX(Countries!D29:D286, MATCH(A29, Countries!B29:B286, 0))</f>
        <v/>
      </c>
      <c r="C29" s="39" t="n">
        <v>3557.094094</v>
      </c>
      <c r="D29" s="39" t="n">
        <v>1839.811165</v>
      </c>
      <c r="E29" s="39" t="n">
        <v>3517.458572</v>
      </c>
      <c r="F29" s="39" t="n">
        <v>1816.933527</v>
      </c>
      <c r="G29" s="39" t="n">
        <v>3411.313404</v>
      </c>
      <c r="H29" s="39" t="n">
        <v>1749.570594</v>
      </c>
      <c r="I29" s="39" t="n">
        <v>3354.493814</v>
      </c>
      <c r="J29" s="39" t="n">
        <v>1715.818986</v>
      </c>
      <c r="K29" s="39" t="n">
        <v>3343.589068</v>
      </c>
      <c r="L29" s="39" t="n">
        <v>1713.657579</v>
      </c>
      <c r="M29" s="39">
        <f>K29-L29</f>
        <v/>
      </c>
      <c r="N29" s="39">
        <f>M29*100</f>
        <v/>
      </c>
      <c r="O29" s="39">
        <f>E29-K29</f>
        <v/>
      </c>
      <c r="P29" s="39">
        <f>F29-L29</f>
        <v/>
      </c>
      <c r="Q29" s="108">
        <f>L29/K29</f>
        <v/>
      </c>
      <c r="R29" s="108">
        <f>O29/E29</f>
        <v/>
      </c>
      <c r="S29" s="313">
        <f>((E29-F29)-(K29-L29))/(E29-F29)</f>
        <v/>
      </c>
      <c r="T29" s="108">
        <f>P29/F29</f>
        <v/>
      </c>
      <c r="U29" s="313">
        <f>K29/$K$113</f>
        <v/>
      </c>
      <c r="V29" s="100">
        <f>P29/O29</f>
        <v/>
      </c>
      <c r="W29" s="39">
        <f>O29/21</f>
        <v/>
      </c>
      <c r="X29" s="195">
        <f>(O29-P29)/21</f>
        <v/>
      </c>
      <c r="Y29" s="195">
        <f>P29/21</f>
        <v/>
      </c>
      <c r="Z29" s="108">
        <f>W29/C29</f>
        <v/>
      </c>
      <c r="AA29" s="314">
        <f>X29/(C29-D29)</f>
        <v/>
      </c>
      <c r="AB29" s="108">
        <f>Y29/D29</f>
        <v/>
      </c>
      <c r="AC29" s="108">
        <f>RRI(20,E29,K29)</f>
        <v/>
      </c>
      <c r="AD29" s="108">
        <f>RRI(20,F29,L29)</f>
        <v/>
      </c>
      <c r="AE29" s="314">
        <f>RRI(20,(E29-F29),(K29-L29))</f>
        <v/>
      </c>
      <c r="AF29" s="108">
        <f>Q29</f>
        <v/>
      </c>
      <c r="AG29" s="315">
        <f>IF(ISNUMBER(AE29),AE29,0)</f>
        <v/>
      </c>
    </row>
    <row r="30" ht="12.75" customHeight="1" s="324">
      <c r="A30" s="195" t="inlineStr">
        <is>
          <t>Curaçao</t>
        </is>
      </c>
      <c r="B30" s="195">
        <f t="array" ref="B30">INDEX(Countries!D30:D287, MATCH(A30, Countries!B30:B287, 0))</f>
        <v/>
      </c>
      <c r="C30" s="39" t="n">
        <v>0.331856</v>
      </c>
      <c r="D30" s="39" t="n">
        <v>0.07592599999999999</v>
      </c>
      <c r="E30" s="39" t="n">
        <v>0.299145</v>
      </c>
      <c r="F30" s="39" t="n">
        <v>0.057372</v>
      </c>
      <c r="G30" s="39" t="n">
        <v>0.142139</v>
      </c>
      <c r="H30" s="39" t="n">
        <v>0.051602</v>
      </c>
      <c r="I30" s="39" t="n">
        <v>0.07077</v>
      </c>
      <c r="J30" s="39" t="n">
        <v>0.019369</v>
      </c>
      <c r="K30" s="39" t="n">
        <v>0.092775</v>
      </c>
      <c r="L30" s="39" t="n">
        <v>0.038639</v>
      </c>
      <c r="M30" s="39">
        <f>K30-L30</f>
        <v/>
      </c>
      <c r="N30" s="39">
        <f>M30*100</f>
        <v/>
      </c>
      <c r="O30" s="39">
        <f>E30-K30</f>
        <v/>
      </c>
      <c r="P30" s="39">
        <f>F30-L30</f>
        <v/>
      </c>
      <c r="Q30" s="108">
        <f>L30/K30</f>
        <v/>
      </c>
      <c r="R30" s="108">
        <f>O30/E30</f>
        <v/>
      </c>
      <c r="S30" s="313">
        <f>((E30-F30)-(K30-L30))/(E30-F30)</f>
        <v/>
      </c>
      <c r="T30" s="108">
        <f>P30/F30</f>
        <v/>
      </c>
      <c r="U30" s="313">
        <f>K30/$K$113</f>
        <v/>
      </c>
      <c r="V30" s="100">
        <f>P30/O30</f>
        <v/>
      </c>
      <c r="W30" s="39">
        <f>O30/21</f>
        <v/>
      </c>
      <c r="X30" s="195">
        <f>(O30-P30)/21</f>
        <v/>
      </c>
      <c r="Y30" s="195">
        <f>P30/21</f>
        <v/>
      </c>
      <c r="Z30" s="108">
        <f>W30/C30</f>
        <v/>
      </c>
      <c r="AA30" s="314">
        <f>X30/(C30-D30)</f>
        <v/>
      </c>
      <c r="AB30" s="108">
        <f>Y30/D30</f>
        <v/>
      </c>
      <c r="AC30" s="108">
        <f>RRI(20,E30,K30)</f>
        <v/>
      </c>
      <c r="AD30" s="108">
        <f>RRI(20,F30,L30)</f>
        <v/>
      </c>
      <c r="AE30" s="314">
        <f>RRI(20,(E30-F30),(K30-L30))</f>
        <v/>
      </c>
      <c r="AF30" s="108">
        <f>Q30</f>
        <v/>
      </c>
      <c r="AG30" s="315">
        <f>IF(ISNUMBER(AE30),AE30,0)</f>
        <v/>
      </c>
    </row>
    <row r="31" ht="12.75" customHeight="1" s="324">
      <c r="A31" s="195" t="inlineStr">
        <is>
          <t>Democratic Republic of the Congo</t>
        </is>
      </c>
      <c r="B31" s="195">
        <f t="array" ref="B31">INDEX(Countries!D31:D288, MATCH(A31, Countries!B31:B288, 0))</f>
        <v/>
      </c>
      <c r="C31" s="39" t="n">
        <v>520.879048</v>
      </c>
      <c r="D31" s="39" t="n">
        <v>259.832881</v>
      </c>
      <c r="E31" s="39" t="n">
        <v>512.340354</v>
      </c>
      <c r="F31" s="39" t="n">
        <v>257.453682</v>
      </c>
      <c r="G31" s="39" t="n">
        <v>497.438655</v>
      </c>
      <c r="H31" s="39" t="n">
        <v>251.139272</v>
      </c>
      <c r="I31" s="39" t="n">
        <v>498.18631</v>
      </c>
      <c r="J31" s="39" t="n">
        <v>252.090472</v>
      </c>
      <c r="K31" s="39" t="n">
        <v>497.405458</v>
      </c>
      <c r="L31" s="39" t="n">
        <v>251.144121</v>
      </c>
      <c r="M31" s="39">
        <f>K31-L31</f>
        <v/>
      </c>
      <c r="N31" s="39">
        <f>M31*100</f>
        <v/>
      </c>
      <c r="O31" s="39">
        <f>E31-K31</f>
        <v/>
      </c>
      <c r="P31" s="39">
        <f>F31-L31</f>
        <v/>
      </c>
      <c r="Q31" s="108">
        <f>L31/K31</f>
        <v/>
      </c>
      <c r="R31" s="108">
        <f>O31/E31</f>
        <v/>
      </c>
      <c r="S31" s="313">
        <f>((E31-F31)-(K31-L31))/(E31-F31)</f>
        <v/>
      </c>
      <c r="T31" s="108">
        <f>P31/F31</f>
        <v/>
      </c>
      <c r="U31" s="313">
        <f>K31/$K$113</f>
        <v/>
      </c>
      <c r="V31" s="100">
        <f>P31/O31</f>
        <v/>
      </c>
      <c r="W31" s="39">
        <f>O31/21</f>
        <v/>
      </c>
      <c r="X31" s="195">
        <f>(O31-P31)/21</f>
        <v/>
      </c>
      <c r="Y31" s="195">
        <f>P31/21</f>
        <v/>
      </c>
      <c r="Z31" s="108">
        <f>W31/C31</f>
        <v/>
      </c>
      <c r="AA31" s="314">
        <f>X31/(C31-D31)</f>
        <v/>
      </c>
      <c r="AB31" s="108">
        <f>Y31/D31</f>
        <v/>
      </c>
      <c r="AC31" s="108">
        <f>RRI(20,E31,K31)</f>
        <v/>
      </c>
      <c r="AD31" s="108">
        <f>RRI(20,F31,L31)</f>
        <v/>
      </c>
      <c r="AE31" s="314">
        <f>RRI(20,(E31-F31),(K31-L31))</f>
        <v/>
      </c>
      <c r="AF31" s="108">
        <f>Q31</f>
        <v/>
      </c>
      <c r="AG31" s="315">
        <f>IF(ISNUMBER(AE31),AE31,0)</f>
        <v/>
      </c>
    </row>
    <row r="32" ht="12.75" customHeight="1" s="324">
      <c r="A32" s="195" t="inlineStr">
        <is>
          <t>Djibouti</t>
        </is>
      </c>
      <c r="B32" s="195">
        <f t="array" ref="B32">INDEX(Countries!D32:D289, MATCH(A32, Countries!B32:B289, 0))</f>
        <v/>
      </c>
      <c r="C32" s="39" t="n">
        <v>4.974548</v>
      </c>
      <c r="D32" s="39" t="n">
        <v>0</v>
      </c>
      <c r="E32" s="39" t="n">
        <v>4.967411</v>
      </c>
      <c r="F32" s="39" t="n">
        <v>0</v>
      </c>
      <c r="G32" s="39" t="n">
        <v>4.935878</v>
      </c>
      <c r="H32" s="39" t="n">
        <v>0</v>
      </c>
      <c r="I32" s="39" t="n">
        <v>4.933496</v>
      </c>
      <c r="J32" s="39" t="n">
        <v>0</v>
      </c>
      <c r="K32" s="39" t="n">
        <v>4.922193</v>
      </c>
      <c r="L32" s="39" t="n">
        <v>0</v>
      </c>
      <c r="M32" s="39">
        <f>K32-L32</f>
        <v/>
      </c>
      <c r="N32" s="39">
        <f>M32*100</f>
        <v/>
      </c>
      <c r="O32" s="39">
        <f>E32-K32</f>
        <v/>
      </c>
      <c r="P32" s="39">
        <f>F32-L32</f>
        <v/>
      </c>
      <c r="Q32" s="108">
        <f>L32/K32</f>
        <v/>
      </c>
      <c r="R32" s="108">
        <f>O32/E32</f>
        <v/>
      </c>
      <c r="S32" s="313">
        <f>((E32-F32)-(K32-L32))/(E32-F32)</f>
        <v/>
      </c>
      <c r="T32" s="108">
        <f>P32/F32</f>
        <v/>
      </c>
      <c r="U32" s="313">
        <f>K32/$K$113</f>
        <v/>
      </c>
      <c r="V32" s="100">
        <f>P32/O32</f>
        <v/>
      </c>
      <c r="W32" s="39">
        <f>O32/21</f>
        <v/>
      </c>
      <c r="X32" s="195">
        <f>(O32-P32)/21</f>
        <v/>
      </c>
      <c r="Y32" s="195">
        <f>P32/21</f>
        <v/>
      </c>
      <c r="Z32" s="108">
        <f>W32/C32</f>
        <v/>
      </c>
      <c r="AA32" s="314">
        <f>X32/(C32-D32)</f>
        <v/>
      </c>
      <c r="AB32" s="108">
        <f>Y32/D32</f>
        <v/>
      </c>
      <c r="AC32" s="108">
        <f>RRI(20,E32,K32)</f>
        <v/>
      </c>
      <c r="AD32" s="108">
        <f>RRI(20,F32,L32)</f>
        <v/>
      </c>
      <c r="AE32" s="314">
        <f>RRI(20,(E32-F32),(K32-L32))</f>
        <v/>
      </c>
      <c r="AF32" s="108">
        <f>Q32</f>
        <v/>
      </c>
      <c r="AG32" s="315">
        <f>IF(ISNUMBER(AE32),AE32,0)</f>
        <v/>
      </c>
    </row>
    <row r="33" ht="12.75" customHeight="1" s="324">
      <c r="A33" s="195" t="inlineStr">
        <is>
          <t>Dominica</t>
        </is>
      </c>
      <c r="B33" s="195">
        <f t="array" ref="B33">INDEX(Countries!D33:D290, MATCH(A33, Countries!B33:B290, 0))</f>
        <v/>
      </c>
      <c r="C33" s="39" t="n">
        <v>0.017582</v>
      </c>
      <c r="D33" s="39" t="n">
        <v>0.017582</v>
      </c>
      <c r="E33" s="39" t="n">
        <v>0.017582</v>
      </c>
      <c r="F33" s="39" t="n">
        <v>0.017582</v>
      </c>
      <c r="G33" s="39" t="n">
        <v>0.017582</v>
      </c>
      <c r="H33" s="39" t="n">
        <v>0.017582</v>
      </c>
      <c r="I33" s="39" t="n">
        <v>0.016996</v>
      </c>
      <c r="J33" s="39" t="n">
        <v>0.016996</v>
      </c>
      <c r="K33" s="39" t="n">
        <v>0.016996</v>
      </c>
      <c r="L33" s="39" t="n">
        <v>0.016996</v>
      </c>
      <c r="M33" s="39">
        <f>K33-L33</f>
        <v/>
      </c>
      <c r="N33" s="39">
        <f>M33*100</f>
        <v/>
      </c>
      <c r="O33" s="39">
        <f>E33-K33</f>
        <v/>
      </c>
      <c r="P33" s="39">
        <f>F33-L33</f>
        <v/>
      </c>
      <c r="Q33" s="108">
        <f>L33/K33</f>
        <v/>
      </c>
      <c r="R33" s="108">
        <f>O33/E33</f>
        <v/>
      </c>
      <c r="S33" s="313">
        <f>((E33-F33)-(K33-L33))/(E33-F33)</f>
        <v/>
      </c>
      <c r="T33" s="108">
        <f>P33/F33</f>
        <v/>
      </c>
      <c r="U33" s="313">
        <f>K33/$K$113</f>
        <v/>
      </c>
      <c r="V33" s="100">
        <f>P33/O33</f>
        <v/>
      </c>
      <c r="W33" s="39">
        <f>O33/21</f>
        <v/>
      </c>
      <c r="X33" s="195">
        <f>(O33-P33)/21</f>
        <v/>
      </c>
      <c r="Y33" s="195">
        <f>P33/21</f>
        <v/>
      </c>
      <c r="Z33" s="108">
        <f>W33/C33</f>
        <v/>
      </c>
      <c r="AA33" s="314">
        <f>X33/(C33-D33)</f>
        <v/>
      </c>
      <c r="AB33" s="108">
        <f>Y33/D33</f>
        <v/>
      </c>
      <c r="AC33" s="108">
        <f>RRI(20,E33,K33)</f>
        <v/>
      </c>
      <c r="AD33" s="108">
        <f>RRI(20,F33,L33)</f>
        <v/>
      </c>
      <c r="AE33" s="314">
        <f>RRI(20,(E33-F33),(K33-L33))</f>
        <v/>
      </c>
      <c r="AF33" s="108">
        <f>Q33</f>
        <v/>
      </c>
      <c r="AG33" s="315">
        <f>IF(ISNUMBER(AE33),AE33,0)</f>
        <v/>
      </c>
    </row>
    <row r="34" ht="12.75" customHeight="1" s="324">
      <c r="A34" s="195" t="inlineStr">
        <is>
          <t>Dominican Republic</t>
        </is>
      </c>
      <c r="B34" s="195">
        <f t="array" ref="B34">INDEX(Countries!D34:D291, MATCH(A34, Countries!B34:B291, 0))</f>
        <v/>
      </c>
      <c r="C34" s="39" t="n">
        <v>198.154784</v>
      </c>
      <c r="D34" s="39" t="n">
        <v>161.802142</v>
      </c>
      <c r="E34" s="39" t="n">
        <v>197.150085</v>
      </c>
      <c r="F34" s="39" t="n">
        <v>161.039299</v>
      </c>
      <c r="G34" s="39" t="n">
        <v>192.182851</v>
      </c>
      <c r="H34" s="39" t="n">
        <v>156.471827</v>
      </c>
      <c r="I34" s="39" t="n">
        <v>187.72175</v>
      </c>
      <c r="J34" s="39" t="n">
        <v>152.872417</v>
      </c>
      <c r="K34" s="39" t="n">
        <v>187.663637</v>
      </c>
      <c r="L34" s="39" t="n">
        <v>153.030159</v>
      </c>
      <c r="M34" s="39">
        <f>K34-L34</f>
        <v/>
      </c>
      <c r="N34" s="39">
        <f>M34*100</f>
        <v/>
      </c>
      <c r="O34" s="39">
        <f>E34-K34</f>
        <v/>
      </c>
      <c r="P34" s="39">
        <f>F34-L34</f>
        <v/>
      </c>
      <c r="Q34" s="108">
        <f>L34/K34</f>
        <v/>
      </c>
      <c r="R34" s="108">
        <f>O34/E34</f>
        <v/>
      </c>
      <c r="S34" s="313">
        <f>((E34-F34)-(K34-L34))/(E34-F34)</f>
        <v/>
      </c>
      <c r="T34" s="108">
        <f>P34/F34</f>
        <v/>
      </c>
      <c r="U34" s="313">
        <f>K34/$K$113</f>
        <v/>
      </c>
      <c r="V34" s="100">
        <f>P34/O34</f>
        <v/>
      </c>
      <c r="W34" s="39">
        <f>O34/21</f>
        <v/>
      </c>
      <c r="X34" s="195">
        <f>(O34-P34)/21</f>
        <v/>
      </c>
      <c r="Y34" s="195">
        <f>P34/21</f>
        <v/>
      </c>
      <c r="Z34" s="108">
        <f>W34/C34</f>
        <v/>
      </c>
      <c r="AA34" s="314">
        <f>X34/(C34-D34)</f>
        <v/>
      </c>
      <c r="AB34" s="108">
        <f>Y34/D34</f>
        <v/>
      </c>
      <c r="AC34" s="108">
        <f>RRI(20,E34,K34)</f>
        <v/>
      </c>
      <c r="AD34" s="108">
        <f>RRI(20,F34,L34)</f>
        <v/>
      </c>
      <c r="AE34" s="314">
        <f>RRI(20,(E34-F34),(K34-L34))</f>
        <v/>
      </c>
      <c r="AF34" s="108">
        <f>Q34</f>
        <v/>
      </c>
      <c r="AG34" s="315">
        <f>IF(ISNUMBER(AE34),AE34,0)</f>
        <v/>
      </c>
    </row>
    <row r="35" ht="12.75" customHeight="1" s="324">
      <c r="A35" s="195" t="inlineStr">
        <is>
          <t>East Timor</t>
        </is>
      </c>
      <c r="B35" s="195">
        <f t="array" ref="B35">INDEX(Countries!D1:D292, MATCH(A35, Countries!B1:B292, 0))</f>
        <v/>
      </c>
      <c r="C35" s="39" t="n">
        <v>10.255588</v>
      </c>
      <c r="D35" s="39" t="n">
        <v>5.605299</v>
      </c>
      <c r="E35" s="39" t="n">
        <v>10.144408</v>
      </c>
      <c r="F35" s="39" t="n">
        <v>5.524025</v>
      </c>
      <c r="G35" s="39" t="n">
        <v>9.87154</v>
      </c>
      <c r="H35" s="39" t="n">
        <v>5.544621</v>
      </c>
      <c r="I35" s="39" t="n">
        <v>9.773517</v>
      </c>
      <c r="J35" s="39" t="n">
        <v>5.475177</v>
      </c>
      <c r="K35" s="39" t="n">
        <v>9.825810000000001</v>
      </c>
      <c r="L35" s="39" t="n">
        <v>5.507704</v>
      </c>
      <c r="M35" s="39">
        <f>K35-L35</f>
        <v/>
      </c>
      <c r="N35" s="39">
        <f>M35*100</f>
        <v/>
      </c>
      <c r="O35" s="39">
        <f>E35-K35</f>
        <v/>
      </c>
      <c r="P35" s="39">
        <f>F35-L35</f>
        <v/>
      </c>
      <c r="Q35" s="108">
        <f>L35/K35</f>
        <v/>
      </c>
      <c r="R35" s="108">
        <f>O35/E35</f>
        <v/>
      </c>
      <c r="S35" s="313">
        <f>((E35-F35)-(K35-L35))/(E35-F35)</f>
        <v/>
      </c>
      <c r="T35" s="108">
        <f>P35/F35</f>
        <v/>
      </c>
      <c r="U35" s="313">
        <f>K35/$K$113</f>
        <v/>
      </c>
      <c r="V35" s="100">
        <f>P35/O35</f>
        <v/>
      </c>
      <c r="W35" s="39">
        <f>O35/21</f>
        <v/>
      </c>
      <c r="X35" s="195">
        <f>(O35-P35)/21</f>
        <v/>
      </c>
      <c r="Y35" s="195">
        <f>P35/21</f>
        <v/>
      </c>
      <c r="Z35" s="108">
        <f>W35/C35</f>
        <v/>
      </c>
      <c r="AA35" s="314">
        <f>X35/(C35-D35)</f>
        <v/>
      </c>
      <c r="AB35" s="108">
        <f>Y35/D35</f>
        <v/>
      </c>
      <c r="AC35" s="108">
        <f>RRI(20,E35,K35)</f>
        <v/>
      </c>
      <c r="AD35" s="108">
        <f>RRI(20,F35,L35)</f>
        <v/>
      </c>
      <c r="AE35" s="314">
        <f>RRI(20,(E35-F35),(K35-L35))</f>
        <v/>
      </c>
      <c r="AF35" s="108">
        <f>Q35</f>
        <v/>
      </c>
      <c r="AG35" s="315">
        <f>IF(ISNUMBER(AE35),AE35,0)</f>
        <v/>
      </c>
    </row>
    <row r="36" ht="12.75" customHeight="1" s="324">
      <c r="A36" s="195" t="inlineStr">
        <is>
          <t>Ecuador</t>
        </is>
      </c>
      <c r="B36" s="195">
        <f t="array" ref="B36">INDEX(Countries!D36:D293, MATCH(A36, Countries!B36:B293, 0))</f>
        <v/>
      </c>
      <c r="C36" s="39" t="n">
        <v>1571.757</v>
      </c>
      <c r="D36" s="39" t="n">
        <v>726.086662</v>
      </c>
      <c r="E36" s="39" t="n">
        <v>1515.392083</v>
      </c>
      <c r="F36" s="39" t="n">
        <v>708.728399</v>
      </c>
      <c r="G36" s="39" t="n">
        <v>1455.638087</v>
      </c>
      <c r="H36" s="39" t="n">
        <v>704.441872</v>
      </c>
      <c r="I36" s="39" t="n">
        <v>1454.728525</v>
      </c>
      <c r="J36" s="39" t="n">
        <v>707.850014</v>
      </c>
      <c r="K36" s="39" t="n">
        <v>1449.316564</v>
      </c>
      <c r="L36" s="39" t="n">
        <v>704.536602</v>
      </c>
      <c r="M36" s="39">
        <f>K36-L36</f>
        <v/>
      </c>
      <c r="N36" s="39">
        <f>M36*100</f>
        <v/>
      </c>
      <c r="O36" s="39">
        <f>E36-K36</f>
        <v/>
      </c>
      <c r="P36" s="39">
        <f>F36-L36</f>
        <v/>
      </c>
      <c r="Q36" s="108">
        <f>L36/K36</f>
        <v/>
      </c>
      <c r="R36" s="108">
        <f>O36/E36</f>
        <v/>
      </c>
      <c r="S36" s="313">
        <f>((E36-F36)-(K36-L36))/(E36-F36)</f>
        <v/>
      </c>
      <c r="T36" s="108">
        <f>P36/F36</f>
        <v/>
      </c>
      <c r="U36" s="313">
        <f>K36/$K$113</f>
        <v/>
      </c>
      <c r="V36" s="100">
        <f>P36/O36</f>
        <v/>
      </c>
      <c r="W36" s="39">
        <f>O36/21</f>
        <v/>
      </c>
      <c r="X36" s="195">
        <f>(O36-P36)/21</f>
        <v/>
      </c>
      <c r="Y36" s="195">
        <f>P36/21</f>
        <v/>
      </c>
      <c r="Z36" s="108">
        <f>W36/C36</f>
        <v/>
      </c>
      <c r="AA36" s="314">
        <f>X36/(C36-D36)</f>
        <v/>
      </c>
      <c r="AB36" s="108">
        <f>Y36/D36</f>
        <v/>
      </c>
      <c r="AC36" s="108">
        <f>RRI(20,E36,K36)</f>
        <v/>
      </c>
      <c r="AD36" s="108">
        <f>RRI(20,F36,L36)</f>
        <v/>
      </c>
      <c r="AE36" s="314">
        <f>RRI(20,(E36-F36),(K36-L36))</f>
        <v/>
      </c>
      <c r="AF36" s="108">
        <f>Q36</f>
        <v/>
      </c>
      <c r="AG36" s="315">
        <f>IF(ISNUMBER(AE36),AE36,0)</f>
        <v/>
      </c>
    </row>
    <row r="37" ht="12.75" customHeight="1" s="324">
      <c r="A37" s="195" t="inlineStr">
        <is>
          <t>Egypt</t>
        </is>
      </c>
      <c r="B37" s="195">
        <f t="array" ref="B37">INDEX(Countries!D37:D294, MATCH(A37, Countries!B37:B294, 0))</f>
        <v/>
      </c>
      <c r="C37" s="39" t="n">
        <v>1.071389</v>
      </c>
      <c r="D37" s="39" t="n">
        <v>0.485127</v>
      </c>
      <c r="E37" s="39" t="n">
        <v>1.051748</v>
      </c>
      <c r="F37" s="39" t="n">
        <v>0.482907</v>
      </c>
      <c r="G37" s="39" t="n">
        <v>0.9642849999999999</v>
      </c>
      <c r="H37" s="39" t="n">
        <v>0.480686</v>
      </c>
      <c r="I37" s="39" t="n">
        <v>0.969253</v>
      </c>
      <c r="J37" s="39" t="n">
        <v>0.480131</v>
      </c>
      <c r="K37" s="39" t="n">
        <v>0.98392</v>
      </c>
      <c r="L37" s="39" t="n">
        <v>0.478465</v>
      </c>
      <c r="M37" s="39">
        <f>K37-L37</f>
        <v/>
      </c>
      <c r="N37" s="39">
        <f>M37*100</f>
        <v/>
      </c>
      <c r="O37" s="39">
        <f>E37-K37</f>
        <v/>
      </c>
      <c r="P37" s="39">
        <f>F37-L37</f>
        <v/>
      </c>
      <c r="Q37" s="108">
        <f>L37/K37</f>
        <v/>
      </c>
      <c r="R37" s="108">
        <f>O37/E37</f>
        <v/>
      </c>
      <c r="S37" s="313">
        <f>((E37-F37)-(K37-L37))/(E37-F37)</f>
        <v/>
      </c>
      <c r="T37" s="108">
        <f>P37/F37</f>
        <v/>
      </c>
      <c r="U37" s="313">
        <f>K37/$K$113</f>
        <v/>
      </c>
      <c r="V37" s="100">
        <f>P37/O37</f>
        <v/>
      </c>
      <c r="W37" s="39">
        <f>O37/21</f>
        <v/>
      </c>
      <c r="X37" s="195">
        <f>(O37-P37)/21</f>
        <v/>
      </c>
      <c r="Y37" s="195">
        <f>P37/21</f>
        <v/>
      </c>
      <c r="Z37" s="108">
        <f>W37/C37</f>
        <v/>
      </c>
      <c r="AA37" s="314">
        <f>X37/(C37-D37)</f>
        <v/>
      </c>
      <c r="AB37" s="108">
        <f>Y37/D37</f>
        <v/>
      </c>
      <c r="AC37" s="108">
        <f>RRI(20,E37,K37)</f>
        <v/>
      </c>
      <c r="AD37" s="108">
        <f>RRI(20,F37,L37)</f>
        <v/>
      </c>
      <c r="AE37" s="314">
        <f>RRI(20,(E37-F37),(K37-L37))</f>
        <v/>
      </c>
      <c r="AF37" s="108">
        <f>Q37</f>
        <v/>
      </c>
      <c r="AG37" s="315">
        <f>IF(ISNUMBER(AE37),AE37,0)</f>
        <v/>
      </c>
    </row>
    <row r="38" ht="12.75" customHeight="1" s="324">
      <c r="A38" s="195" t="inlineStr">
        <is>
          <t>El Salvador</t>
        </is>
      </c>
      <c r="B38" s="195">
        <f t="array" ref="B38">INDEX(Countries!D38:D295, MATCH(A38, Countries!B38:B295, 0))</f>
        <v/>
      </c>
      <c r="C38" s="39" t="n">
        <v>342.73075</v>
      </c>
      <c r="D38" s="39" t="n">
        <v>316.394437</v>
      </c>
      <c r="E38" s="39" t="n">
        <v>333.389058</v>
      </c>
      <c r="F38" s="39" t="n">
        <v>307.787981</v>
      </c>
      <c r="G38" s="39" t="n">
        <v>333.047007</v>
      </c>
      <c r="H38" s="39" t="n">
        <v>307.701996</v>
      </c>
      <c r="I38" s="39" t="n">
        <v>327.636793</v>
      </c>
      <c r="J38" s="39" t="n">
        <v>303.073616</v>
      </c>
      <c r="K38" s="39" t="n">
        <v>325.82138</v>
      </c>
      <c r="L38" s="39" t="n">
        <v>301.019609</v>
      </c>
      <c r="M38" s="39">
        <f>K38-L38</f>
        <v/>
      </c>
      <c r="N38" s="39">
        <f>M38*100</f>
        <v/>
      </c>
      <c r="O38" s="39">
        <f>E38-K38</f>
        <v/>
      </c>
      <c r="P38" s="39">
        <f>F38-L38</f>
        <v/>
      </c>
      <c r="Q38" s="108">
        <f>L38/K38</f>
        <v/>
      </c>
      <c r="R38" s="108">
        <f>O38/E38</f>
        <v/>
      </c>
      <c r="S38" s="313">
        <f>((E38-F38)-(K38-L38))/(E38-F38)</f>
        <v/>
      </c>
      <c r="T38" s="108">
        <f>P38/F38</f>
        <v/>
      </c>
      <c r="U38" s="313">
        <f>K38/$K$113</f>
        <v/>
      </c>
      <c r="V38" s="100">
        <f>P38/O38</f>
        <v/>
      </c>
      <c r="W38" s="39">
        <f>O38/21</f>
        <v/>
      </c>
      <c r="X38" s="195">
        <f>(O38-P38)/21</f>
        <v/>
      </c>
      <c r="Y38" s="195">
        <f>P38/21</f>
        <v/>
      </c>
      <c r="Z38" s="108">
        <f>W38/C38</f>
        <v/>
      </c>
      <c r="AA38" s="314">
        <f>X38/(C38-D38)</f>
        <v/>
      </c>
      <c r="AB38" s="108">
        <f>Y38/D38</f>
        <v/>
      </c>
      <c r="AC38" s="108">
        <f>RRI(20,E38,K38)</f>
        <v/>
      </c>
      <c r="AD38" s="108">
        <f>RRI(20,F38,L38)</f>
        <v/>
      </c>
      <c r="AE38" s="314">
        <f>RRI(20,(E38-F38),(K38-L38))</f>
        <v/>
      </c>
      <c r="AF38" s="108">
        <f>Q38</f>
        <v/>
      </c>
      <c r="AG38" s="315">
        <f>IF(ISNUMBER(AE38),AE38,0)</f>
        <v/>
      </c>
    </row>
    <row r="39" ht="12.75" customHeight="1" s="324">
      <c r="A39" s="195" t="inlineStr">
        <is>
          <t>Equatorial Guinea</t>
        </is>
      </c>
      <c r="B39" s="195">
        <f t="array" ref="B39">INDEX(Countries!D39:D296, MATCH(A39, Countries!B39:B296, 0))</f>
        <v/>
      </c>
      <c r="C39" s="39" t="n">
        <v>348.419796</v>
      </c>
      <c r="D39" s="39" t="n">
        <v>219.799567</v>
      </c>
      <c r="E39" s="39" t="n">
        <v>344.37536</v>
      </c>
      <c r="F39" s="39" t="n">
        <v>216.590273</v>
      </c>
      <c r="G39" s="39" t="n">
        <v>338.217257</v>
      </c>
      <c r="H39" s="39" t="n">
        <v>212.086052</v>
      </c>
      <c r="I39" s="39" t="n">
        <v>342.955801</v>
      </c>
      <c r="J39" s="39" t="n">
        <v>216.042306</v>
      </c>
      <c r="K39" s="39" t="n">
        <v>339.093769</v>
      </c>
      <c r="L39" s="39" t="n">
        <v>212.880166</v>
      </c>
      <c r="M39" s="39">
        <f>K39-L39</f>
        <v/>
      </c>
      <c r="N39" s="39">
        <f>M39*100</f>
        <v/>
      </c>
      <c r="O39" s="39">
        <f>E39-K39</f>
        <v/>
      </c>
      <c r="P39" s="39">
        <f>F39-L39</f>
        <v/>
      </c>
      <c r="Q39" s="108">
        <f>L39/K39</f>
        <v/>
      </c>
      <c r="R39" s="108">
        <f>O39/E39</f>
        <v/>
      </c>
      <c r="S39" s="313">
        <f>((E39-F39)-(K39-L39))/(E39-F39)</f>
        <v/>
      </c>
      <c r="T39" s="108">
        <f>P39/F39</f>
        <v/>
      </c>
      <c r="U39" s="313">
        <f>K39/$K$113</f>
        <v/>
      </c>
      <c r="V39" s="100">
        <f>P39/O39</f>
        <v/>
      </c>
      <c r="W39" s="39">
        <f>O39/21</f>
        <v/>
      </c>
      <c r="X39" s="195">
        <f>(O39-P39)/21</f>
        <v/>
      </c>
      <c r="Y39" s="195">
        <f>P39/21</f>
        <v/>
      </c>
      <c r="Z39" s="108">
        <f>W39/C39</f>
        <v/>
      </c>
      <c r="AA39" s="314">
        <f>X39/(C39-D39)</f>
        <v/>
      </c>
      <c r="AB39" s="108">
        <f>Y39/D39</f>
        <v/>
      </c>
      <c r="AC39" s="108">
        <f>RRI(20,E39,K39)</f>
        <v/>
      </c>
      <c r="AD39" s="108">
        <f>RRI(20,F39,L39)</f>
        <v/>
      </c>
      <c r="AE39" s="314">
        <f>RRI(20,(E39-F39),(K39-L39))</f>
        <v/>
      </c>
      <c r="AF39" s="108">
        <f>Q39</f>
        <v/>
      </c>
      <c r="AG39" s="315">
        <f>IF(ISNUMBER(AE39),AE39,0)</f>
        <v/>
      </c>
    </row>
    <row r="40" ht="12.75" customHeight="1" s="324">
      <c r="A40" s="195" t="inlineStr">
        <is>
          <t>Eritrea</t>
        </is>
      </c>
      <c r="B40" s="195">
        <f t="array" ref="B40">INDEX(Countries!D40:D297, MATCH(A40, Countries!B40:B297, 0))</f>
        <v/>
      </c>
      <c r="C40" s="39" t="n">
        <v>71.686228</v>
      </c>
      <c r="D40" s="39" t="n">
        <v>0</v>
      </c>
      <c r="E40" s="39" t="n">
        <v>70.634674</v>
      </c>
      <c r="F40" s="39" t="n">
        <v>0</v>
      </c>
      <c r="G40" s="39" t="n">
        <v>69.66331700000001</v>
      </c>
      <c r="H40" s="39" t="n">
        <v>0</v>
      </c>
      <c r="I40" s="39" t="n">
        <v>69.03172600000001</v>
      </c>
      <c r="J40" s="39" t="n">
        <v>0</v>
      </c>
      <c r="K40" s="39" t="n">
        <v>69.366246</v>
      </c>
      <c r="L40" s="39" t="n">
        <v>0</v>
      </c>
      <c r="M40" s="39">
        <f>K40-L40</f>
        <v/>
      </c>
      <c r="N40" s="39">
        <f>M40*100</f>
        <v/>
      </c>
      <c r="O40" s="39">
        <f>E40-K40</f>
        <v/>
      </c>
      <c r="P40" s="39">
        <f>F40-L40</f>
        <v/>
      </c>
      <c r="Q40" s="108">
        <f>L40/K40</f>
        <v/>
      </c>
      <c r="R40" s="108">
        <f>O40/E40</f>
        <v/>
      </c>
      <c r="S40" s="313">
        <f>((E40-F40)-(K40-L40))/(E40-F40)</f>
        <v/>
      </c>
      <c r="T40" s="108">
        <f>P40/F40</f>
        <v/>
      </c>
      <c r="U40" s="313">
        <f>K40/$K$113</f>
        <v/>
      </c>
      <c r="V40" s="100">
        <f>P40/O40</f>
        <v/>
      </c>
      <c r="W40" s="39">
        <f>O40/21</f>
        <v/>
      </c>
      <c r="X40" s="195">
        <f>(O40-P40)/21</f>
        <v/>
      </c>
      <c r="Y40" s="195">
        <f>P40/21</f>
        <v/>
      </c>
      <c r="Z40" s="108">
        <f>W40/C40</f>
        <v/>
      </c>
      <c r="AA40" s="314">
        <f>X40/(C40-D40)</f>
        <v/>
      </c>
      <c r="AB40" s="108">
        <f>Y40/D40</f>
        <v/>
      </c>
      <c r="AC40" s="108">
        <f>RRI(20,E40,K40)</f>
        <v/>
      </c>
      <c r="AD40" s="108">
        <f>RRI(20,F40,L40)</f>
        <v/>
      </c>
      <c r="AE40" s="314">
        <f>RRI(20,(E40-F40),(K40-L40))</f>
        <v/>
      </c>
      <c r="AF40" s="108">
        <f>Q40</f>
        <v/>
      </c>
      <c r="AG40" s="315">
        <f>IF(ISNUMBER(AE40),AE40,0)</f>
        <v/>
      </c>
    </row>
    <row r="41" ht="12.75" customHeight="1" s="324">
      <c r="A41" s="195" t="inlineStr">
        <is>
          <t>Fiji</t>
        </is>
      </c>
      <c r="B41" s="195">
        <f t="array" ref="B41">INDEX(Countries!D41:D298, MATCH(A41, Countries!B41:B298, 0))</f>
        <v/>
      </c>
      <c r="C41" s="39" t="n">
        <v>515.218396</v>
      </c>
      <c r="D41" s="39" t="n">
        <v>169.629797</v>
      </c>
      <c r="E41" s="39" t="n">
        <v>513.847874</v>
      </c>
      <c r="F41" s="39" t="n">
        <v>168.746147</v>
      </c>
      <c r="G41" s="39" t="n">
        <v>513.847874</v>
      </c>
      <c r="H41" s="39" t="n">
        <v>168.746147</v>
      </c>
      <c r="I41" s="39" t="n">
        <v>508.850639</v>
      </c>
      <c r="J41" s="39" t="n">
        <v>168.176896</v>
      </c>
      <c r="K41" s="39" t="n">
        <v>508.850639</v>
      </c>
      <c r="L41" s="39" t="n">
        <v>168.176896</v>
      </c>
      <c r="M41" s="39">
        <f>K41-L41</f>
        <v/>
      </c>
      <c r="N41" s="39">
        <f>M41*100</f>
        <v/>
      </c>
      <c r="O41" s="39">
        <f>E41-K41</f>
        <v/>
      </c>
      <c r="P41" s="39">
        <f>F41-L41</f>
        <v/>
      </c>
      <c r="Q41" s="108">
        <f>L41/K41</f>
        <v/>
      </c>
      <c r="R41" s="108">
        <f>O41/E41</f>
        <v/>
      </c>
      <c r="S41" s="313">
        <f>((E41-F41)-(K41-L41))/(E41-F41)</f>
        <v/>
      </c>
      <c r="T41" s="108">
        <f>P41/F41</f>
        <v/>
      </c>
      <c r="U41" s="313">
        <f>K41/$K$113</f>
        <v/>
      </c>
      <c r="V41" s="100">
        <f>P41/O41</f>
        <v/>
      </c>
      <c r="W41" s="39">
        <f>O41/21</f>
        <v/>
      </c>
      <c r="X41" s="195">
        <f>(O41-P41)/21</f>
        <v/>
      </c>
      <c r="Y41" s="195">
        <f>P41/21</f>
        <v/>
      </c>
      <c r="Z41" s="108">
        <f>W41/C41</f>
        <v/>
      </c>
      <c r="AA41" s="314">
        <f>X41/(C41-D41)</f>
        <v/>
      </c>
      <c r="AB41" s="108">
        <f>Y41/D41</f>
        <v/>
      </c>
      <c r="AC41" s="108">
        <f>RRI(20,E41,K41)</f>
        <v/>
      </c>
      <c r="AD41" s="108">
        <f>RRI(20,F41,L41)</f>
        <v/>
      </c>
      <c r="AE41" s="314">
        <f>RRI(20,(E41-F41),(K41-L41))</f>
        <v/>
      </c>
      <c r="AF41" s="108">
        <f>Q41</f>
        <v/>
      </c>
      <c r="AG41" s="315">
        <f>IF(ISNUMBER(AE41),AE41,0)</f>
        <v/>
      </c>
    </row>
    <row r="42" ht="12.75" customHeight="1" s="324">
      <c r="A42" s="195" t="inlineStr">
        <is>
          <t>French Guiana</t>
        </is>
      </c>
      <c r="B42" s="195">
        <f t="array" ref="B42">INDEX(Countries!D42:D299, MATCH(A42, Countries!B42:B299, 0))</f>
        <v/>
      </c>
      <c r="C42" s="39" t="n">
        <v>546.586867</v>
      </c>
      <c r="D42" s="39" t="n">
        <v>380.524931</v>
      </c>
      <c r="E42" s="39" t="n">
        <v>422.988618</v>
      </c>
      <c r="F42" s="39" t="n">
        <v>285.259317</v>
      </c>
      <c r="G42" s="39" t="n">
        <v>462.700553</v>
      </c>
      <c r="H42" s="39" t="n">
        <v>324.736225</v>
      </c>
      <c r="I42" s="39" t="n">
        <v>489.889479</v>
      </c>
      <c r="J42" s="39" t="n">
        <v>340.228046</v>
      </c>
      <c r="K42" s="39" t="n">
        <v>492.28044</v>
      </c>
      <c r="L42" s="39" t="n">
        <v>348.058252</v>
      </c>
      <c r="M42" s="39">
        <f>K42-L42</f>
        <v/>
      </c>
      <c r="N42" s="39">
        <f>M42*100</f>
        <v/>
      </c>
      <c r="O42" s="39">
        <f>E42-K42</f>
        <v/>
      </c>
      <c r="P42" s="39">
        <f>F42-L42</f>
        <v/>
      </c>
      <c r="Q42" s="108">
        <f>L42/K42</f>
        <v/>
      </c>
      <c r="R42" s="108">
        <f>O42/E42</f>
        <v/>
      </c>
      <c r="S42" s="313">
        <f>((E42-F42)-(K42-L42))/(E42-F42)</f>
        <v/>
      </c>
      <c r="T42" s="108">
        <f>P42/F42</f>
        <v/>
      </c>
      <c r="U42" s="313">
        <f>K42/$K$113</f>
        <v/>
      </c>
      <c r="V42" s="100">
        <f>P42/O42</f>
        <v/>
      </c>
      <c r="W42" s="39">
        <f>O42/21</f>
        <v/>
      </c>
      <c r="X42" s="195">
        <f>(O42-P42)/21</f>
        <v/>
      </c>
      <c r="Y42" s="195">
        <f>P42/21</f>
        <v/>
      </c>
      <c r="Z42" s="108">
        <f>W42/C42</f>
        <v/>
      </c>
      <c r="AA42" s="314">
        <f>X42/(C42-D42)</f>
        <v/>
      </c>
      <c r="AB42" s="108">
        <f>Y42/D42</f>
        <v/>
      </c>
      <c r="AC42" s="108">
        <f>RRI(20,E42,K42)</f>
        <v/>
      </c>
      <c r="AD42" s="108">
        <f>RRI(20,F42,L42)</f>
        <v/>
      </c>
      <c r="AE42" s="314">
        <f>RRI(20,(E42-F42),(K42-L42))</f>
        <v/>
      </c>
      <c r="AF42" s="108">
        <f>Q42</f>
        <v/>
      </c>
      <c r="AG42" s="315">
        <f>IF(ISNUMBER(AE42),AE42,0)</f>
        <v/>
      </c>
    </row>
    <row r="43" ht="12.75" customHeight="1" s="324">
      <c r="A43" s="195" t="inlineStr">
        <is>
          <t>Gabon</t>
        </is>
      </c>
      <c r="B43" s="195">
        <f t="array" ref="B43">INDEX(Countries!D43:D300, MATCH(A43, Countries!B43:B300, 0))</f>
        <v/>
      </c>
      <c r="C43" s="39" t="n">
        <v>1709.197328</v>
      </c>
      <c r="D43" s="39" t="n">
        <v>928.0356839999999</v>
      </c>
      <c r="E43" s="39" t="n">
        <v>1693.996244</v>
      </c>
      <c r="F43" s="39" t="n">
        <v>917.530781</v>
      </c>
      <c r="G43" s="39" t="n">
        <v>1673.142265</v>
      </c>
      <c r="H43" s="39" t="n">
        <v>906.600657</v>
      </c>
      <c r="I43" s="39" t="n">
        <v>1679.91828</v>
      </c>
      <c r="J43" s="39" t="n">
        <v>915.237951</v>
      </c>
      <c r="K43" s="39" t="n">
        <v>1669.544037</v>
      </c>
      <c r="L43" s="39" t="n">
        <v>909.179678</v>
      </c>
      <c r="M43" s="39">
        <f>K43-L43</f>
        <v/>
      </c>
      <c r="N43" s="39">
        <f>M43*100</f>
        <v/>
      </c>
      <c r="O43" s="39">
        <f>E43-K43</f>
        <v/>
      </c>
      <c r="P43" s="39">
        <f>F43-L43</f>
        <v/>
      </c>
      <c r="Q43" s="108">
        <f>L43/K43</f>
        <v/>
      </c>
      <c r="R43" s="108">
        <f>O43/E43</f>
        <v/>
      </c>
      <c r="S43" s="313">
        <f>((E43-F43)-(K43-L43))/(E43-F43)</f>
        <v/>
      </c>
      <c r="T43" s="108">
        <f>P43/F43</f>
        <v/>
      </c>
      <c r="U43" s="313">
        <f>K43/$K$113</f>
        <v/>
      </c>
      <c r="V43" s="100">
        <f>P43/O43</f>
        <v/>
      </c>
      <c r="W43" s="39">
        <f>O43/21</f>
        <v/>
      </c>
      <c r="X43" s="195">
        <f>(O43-P43)/21</f>
        <v/>
      </c>
      <c r="Y43" s="195">
        <f>P43/21</f>
        <v/>
      </c>
      <c r="Z43" s="108">
        <f>W43/C43</f>
        <v/>
      </c>
      <c r="AA43" s="314">
        <f>X43/(C43-D43)</f>
        <v/>
      </c>
      <c r="AB43" s="108">
        <f>Y43/D43</f>
        <v/>
      </c>
      <c r="AC43" s="108">
        <f>RRI(20,E43,K43)</f>
        <v/>
      </c>
      <c r="AD43" s="108">
        <f>RRI(20,F43,L43)</f>
        <v/>
      </c>
      <c r="AE43" s="314">
        <f>RRI(20,(E43-F43),(K43-L43))</f>
        <v/>
      </c>
      <c r="AF43" s="108">
        <f>Q43</f>
        <v/>
      </c>
      <c r="AG43" s="315">
        <f>IF(ISNUMBER(AE43),AE43,0)</f>
        <v/>
      </c>
    </row>
    <row r="44" ht="12.75" customHeight="1" s="324">
      <c r="A44" s="195" t="inlineStr">
        <is>
          <t>Gambia</t>
        </is>
      </c>
      <c r="B44" s="195">
        <f t="array" ref="B44">INDEX(Countries!D44:D301, MATCH(A44, Countries!B44:B301, 0))</f>
        <v/>
      </c>
      <c r="C44" s="39" t="n">
        <v>631.050707</v>
      </c>
      <c r="D44" s="39" t="n">
        <v>272.371447</v>
      </c>
      <c r="E44" s="39" t="n">
        <v>611.704258</v>
      </c>
      <c r="F44" s="39" t="n">
        <v>267.493795</v>
      </c>
      <c r="G44" s="39" t="n">
        <v>619.508369</v>
      </c>
      <c r="H44" s="39" t="n">
        <v>268.412214</v>
      </c>
      <c r="I44" s="39" t="n">
        <v>624.77054</v>
      </c>
      <c r="J44" s="39" t="n">
        <v>269.959563</v>
      </c>
      <c r="K44" s="39" t="n">
        <v>614.48947</v>
      </c>
      <c r="L44" s="39" t="n">
        <v>266.586723</v>
      </c>
      <c r="M44" s="39">
        <f>K44-L44</f>
        <v/>
      </c>
      <c r="N44" s="39">
        <f>M44*100</f>
        <v/>
      </c>
      <c r="O44" s="39">
        <f>E44-K44</f>
        <v/>
      </c>
      <c r="P44" s="39">
        <f>F44-L44</f>
        <v/>
      </c>
      <c r="Q44" s="108">
        <f>L44/K44</f>
        <v/>
      </c>
      <c r="R44" s="108">
        <f>O44/E44</f>
        <v/>
      </c>
      <c r="S44" s="313">
        <f>((E44-F44)-(K44-L44))/(E44-F44)</f>
        <v/>
      </c>
      <c r="T44" s="108">
        <f>P44/F44</f>
        <v/>
      </c>
      <c r="U44" s="313">
        <f>K44/$K$113</f>
        <v/>
      </c>
      <c r="V44" s="100">
        <f>P44/O44</f>
        <v/>
      </c>
      <c r="W44" s="39">
        <f>O44/21</f>
        <v/>
      </c>
      <c r="X44" s="195">
        <f>(O44-P44)/21</f>
        <v/>
      </c>
      <c r="Y44" s="195">
        <f>P44/21</f>
        <v/>
      </c>
      <c r="Z44" s="108">
        <f>W44/C44</f>
        <v/>
      </c>
      <c r="AA44" s="314">
        <f>X44/(C44-D44)</f>
        <v/>
      </c>
      <c r="AB44" s="108">
        <f>Y44/D44</f>
        <v/>
      </c>
      <c r="AC44" s="108">
        <f>RRI(20,E44,K44)</f>
        <v/>
      </c>
      <c r="AD44" s="108">
        <f>RRI(20,F44,L44)</f>
        <v/>
      </c>
      <c r="AE44" s="314">
        <f>RRI(20,(E44-F44),(K44-L44))</f>
        <v/>
      </c>
      <c r="AF44" s="108">
        <f>Q44</f>
        <v/>
      </c>
      <c r="AG44" s="315">
        <f>IF(ISNUMBER(AE44),AE44,0)</f>
        <v/>
      </c>
    </row>
    <row r="45" ht="12.75" customHeight="1" s="324">
      <c r="A45" s="195" t="inlineStr">
        <is>
          <t>Ghana</t>
        </is>
      </c>
      <c r="B45" s="195">
        <f t="array" ref="B45">INDEX(Countries!D45:D302, MATCH(A45, Countries!B45:B302, 0))</f>
        <v/>
      </c>
      <c r="C45" s="39" t="n">
        <v>229.491666</v>
      </c>
      <c r="D45" s="39" t="n">
        <v>123.928373</v>
      </c>
      <c r="E45" s="39" t="n">
        <v>227.462423</v>
      </c>
      <c r="F45" s="39" t="n">
        <v>122.451456</v>
      </c>
      <c r="G45" s="39" t="n">
        <v>204.146499</v>
      </c>
      <c r="H45" s="39" t="n">
        <v>101.14627</v>
      </c>
      <c r="I45" s="39" t="n">
        <v>203.660705</v>
      </c>
      <c r="J45" s="39" t="n">
        <v>101.142319</v>
      </c>
      <c r="K45" s="39" t="n">
        <v>203.61082</v>
      </c>
      <c r="L45" s="39" t="n">
        <v>101.614412</v>
      </c>
      <c r="M45" s="39">
        <f>K45-L45</f>
        <v/>
      </c>
      <c r="N45" s="39">
        <f>M45*100</f>
        <v/>
      </c>
      <c r="O45" s="39">
        <f>E45-K45</f>
        <v/>
      </c>
      <c r="P45" s="39">
        <f>F45-L45</f>
        <v/>
      </c>
      <c r="Q45" s="108">
        <f>L45/K45</f>
        <v/>
      </c>
      <c r="R45" s="108">
        <f>O45/E45</f>
        <v/>
      </c>
      <c r="S45" s="313">
        <f>((E45-F45)-(K45-L45))/(E45-F45)</f>
        <v/>
      </c>
      <c r="T45" s="108">
        <f>P45/F45</f>
        <v/>
      </c>
      <c r="U45" s="313">
        <f>K45/$K$113</f>
        <v/>
      </c>
      <c r="V45" s="100">
        <f>P45/O45</f>
        <v/>
      </c>
      <c r="W45" s="39">
        <f>O45/21</f>
        <v/>
      </c>
      <c r="X45" s="195">
        <f>(O45-P45)/21</f>
        <v/>
      </c>
      <c r="Y45" s="195">
        <f>P45/21</f>
        <v/>
      </c>
      <c r="Z45" s="108">
        <f>W45/C45</f>
        <v/>
      </c>
      <c r="AA45" s="314">
        <f>X45/(C45-D45)</f>
        <v/>
      </c>
      <c r="AB45" s="108">
        <f>Y45/D45</f>
        <v/>
      </c>
      <c r="AC45" s="108">
        <f>RRI(20,E45,K45)</f>
        <v/>
      </c>
      <c r="AD45" s="108">
        <f>RRI(20,F45,L45)</f>
        <v/>
      </c>
      <c r="AE45" s="314">
        <f>RRI(20,(E45-F45),(K45-L45))</f>
        <v/>
      </c>
      <c r="AF45" s="108">
        <f>Q45</f>
        <v/>
      </c>
      <c r="AG45" s="315">
        <f>IF(ISNUMBER(AE45),AE45,0)</f>
        <v/>
      </c>
    </row>
    <row r="46" ht="12.75" customHeight="1" s="324">
      <c r="A46" s="195" t="inlineStr">
        <is>
          <t>Grenada</t>
        </is>
      </c>
      <c r="B46" s="195">
        <f t="array" ref="B46">INDEX(Countries!D46:D303, MATCH(A46, Countries!B46:B303, 0))</f>
        <v/>
      </c>
      <c r="C46" s="39" t="n">
        <v>2.130259</v>
      </c>
      <c r="D46" s="39" t="n">
        <v>0.797955</v>
      </c>
      <c r="E46" s="39" t="n">
        <v>2.116005</v>
      </c>
      <c r="F46" s="39" t="n">
        <v>0.79558</v>
      </c>
      <c r="G46" s="39" t="n">
        <v>2.116005</v>
      </c>
      <c r="H46" s="39" t="n">
        <v>0.79558</v>
      </c>
      <c r="I46" s="39" t="n">
        <v>2.091644</v>
      </c>
      <c r="J46" s="39" t="n">
        <v>0.7878540000000001</v>
      </c>
      <c r="K46" s="39" t="n">
        <v>2.104115</v>
      </c>
      <c r="L46" s="39" t="n">
        <v>0.787853</v>
      </c>
      <c r="M46" s="39">
        <f>K46-L46</f>
        <v/>
      </c>
      <c r="N46" s="39">
        <f>M46*100</f>
        <v/>
      </c>
      <c r="O46" s="39">
        <f>E46-K46</f>
        <v/>
      </c>
      <c r="P46" s="39">
        <f>F46-L46</f>
        <v/>
      </c>
      <c r="Q46" s="108">
        <f>L46/K46</f>
        <v/>
      </c>
      <c r="R46" s="108">
        <f>O46/E46</f>
        <v/>
      </c>
      <c r="S46" s="313">
        <f>((E46-F46)-(K46-L46))/(E46-F46)</f>
        <v/>
      </c>
      <c r="T46" s="108">
        <f>P46/F46</f>
        <v/>
      </c>
      <c r="U46" s="313">
        <f>K46/$K$113</f>
        <v/>
      </c>
      <c r="V46" s="100">
        <f>P46/O46</f>
        <v/>
      </c>
      <c r="W46" s="39">
        <f>O46/21</f>
        <v/>
      </c>
      <c r="X46" s="195">
        <f>(O46-P46)/21</f>
        <v/>
      </c>
      <c r="Y46" s="195">
        <f>P46/21</f>
        <v/>
      </c>
      <c r="Z46" s="108">
        <f>W46/C46</f>
        <v/>
      </c>
      <c r="AA46" s="314">
        <f>X46/(C46-D46)</f>
        <v/>
      </c>
      <c r="AB46" s="108">
        <f>Y46/D46</f>
        <v/>
      </c>
      <c r="AC46" s="108">
        <f>RRI(20,E46,K46)</f>
        <v/>
      </c>
      <c r="AD46" s="108">
        <f>RRI(20,F46,L46)</f>
        <v/>
      </c>
      <c r="AE46" s="314">
        <f>RRI(20,(E46-F46),(K46-L46))</f>
        <v/>
      </c>
      <c r="AF46" s="108">
        <f>Q46</f>
        <v/>
      </c>
      <c r="AG46" s="315">
        <f>IF(ISNUMBER(AE46),AE46,0)</f>
        <v/>
      </c>
    </row>
    <row r="47" ht="12.75" customHeight="1" s="324">
      <c r="A47" s="195" t="inlineStr">
        <is>
          <t>Guadeloupe</t>
        </is>
      </c>
      <c r="B47" s="195">
        <f t="array" ref="B47">INDEX(Countries!D47:D304, MATCH(A47, Countries!B47:B304, 0))</f>
        <v/>
      </c>
      <c r="C47" s="39" t="n">
        <v>37.230012</v>
      </c>
      <c r="D47" s="39" t="n">
        <v>36.066258</v>
      </c>
      <c r="E47" s="39" t="n">
        <v>36.961968</v>
      </c>
      <c r="F47" s="39" t="n">
        <v>35.806938</v>
      </c>
      <c r="G47" s="39" t="n">
        <v>36.961968</v>
      </c>
      <c r="H47" s="39" t="n">
        <v>35.806938</v>
      </c>
      <c r="I47" s="39" t="n">
        <v>37.126063</v>
      </c>
      <c r="J47" s="39" t="n">
        <v>35.965836</v>
      </c>
      <c r="K47" s="39" t="n">
        <v>37.058335</v>
      </c>
      <c r="L47" s="39" t="n">
        <v>35.894735</v>
      </c>
      <c r="M47" s="39">
        <f>K47-L47</f>
        <v/>
      </c>
      <c r="N47" s="39">
        <f>M47*100</f>
        <v/>
      </c>
      <c r="O47" s="39">
        <f>E47-K47</f>
        <v/>
      </c>
      <c r="P47" s="39">
        <f>F47-L47</f>
        <v/>
      </c>
      <c r="Q47" s="108">
        <f>L47/K47</f>
        <v/>
      </c>
      <c r="R47" s="108">
        <f>O47/E47</f>
        <v/>
      </c>
      <c r="S47" s="313">
        <f>((E47-F47)-(K47-L47))/(E47-F47)</f>
        <v/>
      </c>
      <c r="T47" s="108">
        <f>P47/F47</f>
        <v/>
      </c>
      <c r="U47" s="313">
        <f>K47/$K$113</f>
        <v/>
      </c>
      <c r="V47" s="100">
        <f>P47/O47</f>
        <v/>
      </c>
      <c r="W47" s="39">
        <f>O47/21</f>
        <v/>
      </c>
      <c r="X47" s="195">
        <f>(O47-P47)/21</f>
        <v/>
      </c>
      <c r="Y47" s="195">
        <f>P47/21</f>
        <v/>
      </c>
      <c r="Z47" s="108">
        <f>W47/C47</f>
        <v/>
      </c>
      <c r="AA47" s="314">
        <f>X47/(C47-D47)</f>
        <v/>
      </c>
      <c r="AB47" s="108">
        <f>Y47/D47</f>
        <v/>
      </c>
      <c r="AC47" s="108">
        <f>RRI(20,E47,K47)</f>
        <v/>
      </c>
      <c r="AD47" s="108">
        <f>RRI(20,F47,L47)</f>
        <v/>
      </c>
      <c r="AE47" s="314">
        <f>RRI(20,(E47-F47),(K47-L47))</f>
        <v/>
      </c>
      <c r="AF47" s="108">
        <f>Q47</f>
        <v/>
      </c>
      <c r="AG47" s="315">
        <f>IF(ISNUMBER(AE47),AE47,0)</f>
        <v/>
      </c>
    </row>
    <row r="48" ht="12.75" customHeight="1" s="324">
      <c r="A48" s="195" t="inlineStr">
        <is>
          <t>Guatemala</t>
        </is>
      </c>
      <c r="B48" s="195">
        <f t="array" ref="B48">INDEX(Countries!D48:D305, MATCH(A48, Countries!B48:B305, 0))</f>
        <v/>
      </c>
      <c r="C48" s="39" t="n">
        <v>285.274038</v>
      </c>
      <c r="D48" s="39" t="n">
        <v>144.925314</v>
      </c>
      <c r="E48" s="39" t="n">
        <v>272.016846</v>
      </c>
      <c r="F48" s="39" t="n">
        <v>139.824701</v>
      </c>
      <c r="G48" s="39" t="n">
        <v>269.949946</v>
      </c>
      <c r="H48" s="39" t="n">
        <v>136.022734</v>
      </c>
      <c r="I48" s="39" t="n">
        <v>259.607852</v>
      </c>
      <c r="J48" s="39" t="n">
        <v>132.209246</v>
      </c>
      <c r="K48" s="39" t="n">
        <v>263.392577</v>
      </c>
      <c r="L48" s="39" t="n">
        <v>132.866511</v>
      </c>
      <c r="M48" s="39">
        <f>K48-L48</f>
        <v/>
      </c>
      <c r="N48" s="39">
        <f>M48*100</f>
        <v/>
      </c>
      <c r="O48" s="39">
        <f>E48-K48</f>
        <v/>
      </c>
      <c r="P48" s="39">
        <f>F48-L48</f>
        <v/>
      </c>
      <c r="Q48" s="108">
        <f>L48/K48</f>
        <v/>
      </c>
      <c r="R48" s="108">
        <f>O48/E48</f>
        <v/>
      </c>
      <c r="S48" s="313">
        <f>((E48-F48)-(K48-L48))/(E48-F48)</f>
        <v/>
      </c>
      <c r="T48" s="108">
        <f>P48/F48</f>
        <v/>
      </c>
      <c r="U48" s="313">
        <f>K48/$K$113</f>
        <v/>
      </c>
      <c r="V48" s="100">
        <f>P48/O48</f>
        <v/>
      </c>
      <c r="W48" s="39">
        <f>O48/21</f>
        <v/>
      </c>
      <c r="X48" s="195">
        <f>(O48-P48)/21</f>
        <v/>
      </c>
      <c r="Y48" s="195">
        <f>P48/21</f>
        <v/>
      </c>
      <c r="Z48" s="108">
        <f>W48/C48</f>
        <v/>
      </c>
      <c r="AA48" s="314">
        <f>X48/(C48-D48)</f>
        <v/>
      </c>
      <c r="AB48" s="108">
        <f>Y48/D48</f>
        <v/>
      </c>
      <c r="AC48" s="108">
        <f>RRI(20,E48,K48)</f>
        <v/>
      </c>
      <c r="AD48" s="108">
        <f>RRI(20,F48,L48)</f>
        <v/>
      </c>
      <c r="AE48" s="314">
        <f>RRI(20,(E48-F48),(K48-L48))</f>
        <v/>
      </c>
      <c r="AF48" s="108">
        <f>Q48</f>
        <v/>
      </c>
      <c r="AG48" s="315">
        <f>IF(ISNUMBER(AE48),AE48,0)</f>
        <v/>
      </c>
    </row>
    <row r="49" ht="12.75" customHeight="1" s="324">
      <c r="A49" s="195" t="inlineStr">
        <is>
          <t>Guinea</t>
        </is>
      </c>
      <c r="B49" s="195">
        <f t="array" ref="B49">INDEX(Countries!D49:D306, MATCH(A49, Countries!B49:B306, 0))</f>
        <v/>
      </c>
      <c r="C49" s="39" t="n">
        <v>2336.241093</v>
      </c>
      <c r="D49" s="39" t="n">
        <v>577.974341</v>
      </c>
      <c r="E49" s="39" t="n">
        <v>2299.45669</v>
      </c>
      <c r="F49" s="39" t="n">
        <v>568.929584</v>
      </c>
      <c r="G49" s="39" t="n">
        <v>2283.663084</v>
      </c>
      <c r="H49" s="39" t="n">
        <v>567.4457609999999</v>
      </c>
      <c r="I49" s="39" t="n">
        <v>2303.511124</v>
      </c>
      <c r="J49" s="39" t="n">
        <v>569.0667549999999</v>
      </c>
      <c r="K49" s="39" t="n">
        <v>2283.264195</v>
      </c>
      <c r="L49" s="39" t="n">
        <v>565.334172</v>
      </c>
      <c r="M49" s="39">
        <f>K49-L49</f>
        <v/>
      </c>
      <c r="N49" s="39">
        <f>M49*100</f>
        <v/>
      </c>
      <c r="O49" s="39">
        <f>E49-K49</f>
        <v/>
      </c>
      <c r="P49" s="39">
        <f>F49-L49</f>
        <v/>
      </c>
      <c r="Q49" s="108">
        <f>L49/K49</f>
        <v/>
      </c>
      <c r="R49" s="108">
        <f>O49/E49</f>
        <v/>
      </c>
      <c r="S49" s="313">
        <f>((E49-F49)-(K49-L49))/(E49-F49)</f>
        <v/>
      </c>
      <c r="T49" s="108">
        <f>P49/F49</f>
        <v/>
      </c>
      <c r="U49" s="313">
        <f>K49/$K$113</f>
        <v/>
      </c>
      <c r="V49" s="100">
        <f>P49/O49</f>
        <v/>
      </c>
      <c r="W49" s="39">
        <f>O49/21</f>
        <v/>
      </c>
      <c r="X49" s="195">
        <f>(O49-P49)/21</f>
        <v/>
      </c>
      <c r="Y49" s="195">
        <f>P49/21</f>
        <v/>
      </c>
      <c r="Z49" s="108">
        <f>W49/C49</f>
        <v/>
      </c>
      <c r="AA49" s="314">
        <f>X49/(C49-D49)</f>
        <v/>
      </c>
      <c r="AB49" s="108">
        <f>Y49/D49</f>
        <v/>
      </c>
      <c r="AC49" s="108">
        <f>RRI(20,E49,K49)</f>
        <v/>
      </c>
      <c r="AD49" s="108">
        <f>RRI(20,F49,L49)</f>
        <v/>
      </c>
      <c r="AE49" s="314">
        <f>RRI(20,(E49-F49),(K49-L49))</f>
        <v/>
      </c>
      <c r="AF49" s="108">
        <f>Q49</f>
        <v/>
      </c>
      <c r="AG49" s="315">
        <f>IF(ISNUMBER(AE49),AE49,0)</f>
        <v/>
      </c>
    </row>
    <row r="50" ht="12.75" customHeight="1" s="324">
      <c r="A50" s="195" t="inlineStr">
        <is>
          <t>Guinea-Bissau</t>
        </is>
      </c>
      <c r="B50" s="195">
        <f t="array" ref="B50">INDEX(Countries!D50:D307, MATCH(A50, Countries!B50:B307, 0))</f>
        <v/>
      </c>
      <c r="C50" s="39" t="n">
        <v>2568.29354</v>
      </c>
      <c r="D50" s="39" t="n">
        <v>1113.497794</v>
      </c>
      <c r="E50" s="39" t="n">
        <v>2510.897495</v>
      </c>
      <c r="F50" s="39" t="n">
        <v>1096.684198</v>
      </c>
      <c r="G50" s="39" t="n">
        <v>2529.803007</v>
      </c>
      <c r="H50" s="39" t="n">
        <v>1098.297636</v>
      </c>
      <c r="I50" s="39" t="n">
        <v>2530.976635</v>
      </c>
      <c r="J50" s="39" t="n">
        <v>1100.276071</v>
      </c>
      <c r="K50" s="39" t="n">
        <v>2513.050818</v>
      </c>
      <c r="L50" s="39" t="n">
        <v>1093.954881</v>
      </c>
      <c r="M50" s="39">
        <f>K50-L50</f>
        <v/>
      </c>
      <c r="N50" s="39">
        <f>M50*100</f>
        <v/>
      </c>
      <c r="O50" s="39">
        <f>E50-K50</f>
        <v/>
      </c>
      <c r="P50" s="39">
        <f>F50-L50</f>
        <v/>
      </c>
      <c r="Q50" s="108">
        <f>L50/K50</f>
        <v/>
      </c>
      <c r="R50" s="108">
        <f>O50/E50</f>
        <v/>
      </c>
      <c r="S50" s="313">
        <f>((E50-F50)-(K50-L50))/(E50-F50)</f>
        <v/>
      </c>
      <c r="T50" s="108">
        <f>P50/F50</f>
        <v/>
      </c>
      <c r="U50" s="313">
        <f>K50/$K$113</f>
        <v/>
      </c>
      <c r="V50" s="100">
        <f>P50/O50</f>
        <v/>
      </c>
      <c r="W50" s="39">
        <f>O50/21</f>
        <v/>
      </c>
      <c r="X50" s="195">
        <f>(O50-P50)/21</f>
        <v/>
      </c>
      <c r="Y50" s="195">
        <f>P50/21</f>
        <v/>
      </c>
      <c r="Z50" s="108">
        <f>W50/C50</f>
        <v/>
      </c>
      <c r="AA50" s="314">
        <f>X50/(C50-D50)</f>
        <v/>
      </c>
      <c r="AB50" s="108">
        <f>Y50/D50</f>
        <v/>
      </c>
      <c r="AC50" s="108">
        <f>RRI(20,E50,K50)</f>
        <v/>
      </c>
      <c r="AD50" s="108">
        <f>RRI(20,F50,L50)</f>
        <v/>
      </c>
      <c r="AE50" s="314">
        <f>RRI(20,(E50-F50),(K50-L50))</f>
        <v/>
      </c>
      <c r="AF50" s="108">
        <f>Q50</f>
        <v/>
      </c>
      <c r="AG50" s="315">
        <f>IF(ISNUMBER(AE50),AE50,0)</f>
        <v/>
      </c>
    </row>
    <row r="51" ht="12.75" customHeight="1" s="324">
      <c r="A51" s="195" t="inlineStr">
        <is>
          <t>Guyana</t>
        </is>
      </c>
      <c r="B51" s="195">
        <f t="array" ref="B51">INDEX(Countries!D51:D308, MATCH(A51, Countries!B51:B308, 0))</f>
        <v/>
      </c>
      <c r="C51" s="39" t="n">
        <v>332.205592</v>
      </c>
      <c r="D51" s="39" t="n">
        <v>188.312125</v>
      </c>
      <c r="E51" s="39" t="n">
        <v>311.167622</v>
      </c>
      <c r="F51" s="39" t="n">
        <v>183.369339</v>
      </c>
      <c r="G51" s="39" t="n">
        <v>305.187634</v>
      </c>
      <c r="H51" s="39" t="n">
        <v>179.428553</v>
      </c>
      <c r="I51" s="39" t="n">
        <v>305.273535</v>
      </c>
      <c r="J51" s="39" t="n">
        <v>177.892562</v>
      </c>
      <c r="K51" s="39" t="n">
        <v>300.194315</v>
      </c>
      <c r="L51" s="39" t="n">
        <v>171.925808</v>
      </c>
      <c r="M51" s="39">
        <f>K51-L51</f>
        <v/>
      </c>
      <c r="N51" s="39">
        <f>M51*100</f>
        <v/>
      </c>
      <c r="O51" s="39">
        <f>E51-K51</f>
        <v/>
      </c>
      <c r="P51" s="39">
        <f>F51-L51</f>
        <v/>
      </c>
      <c r="Q51" s="108">
        <f>L51/K51</f>
        <v/>
      </c>
      <c r="R51" s="108">
        <f>O51/E51</f>
        <v/>
      </c>
      <c r="S51" s="313">
        <f>((E51-F51)-(K51-L51))/(E51-F51)</f>
        <v/>
      </c>
      <c r="T51" s="108">
        <f>P51/F51</f>
        <v/>
      </c>
      <c r="U51" s="313">
        <f>K51/$K$113</f>
        <v/>
      </c>
      <c r="V51" s="100">
        <f>P51/O51</f>
        <v/>
      </c>
      <c r="W51" s="39">
        <f>O51/21</f>
        <v/>
      </c>
      <c r="X51" s="195">
        <f>(O51-P51)/21</f>
        <v/>
      </c>
      <c r="Y51" s="195">
        <f>P51/21</f>
        <v/>
      </c>
      <c r="Z51" s="108">
        <f>W51/C51</f>
        <v/>
      </c>
      <c r="AA51" s="314">
        <f>X51/(C51-D51)</f>
        <v/>
      </c>
      <c r="AB51" s="108">
        <f>Y51/D51</f>
        <v/>
      </c>
      <c r="AC51" s="108">
        <f>RRI(20,E51,K51)</f>
        <v/>
      </c>
      <c r="AD51" s="108">
        <f>RRI(20,F51,L51)</f>
        <v/>
      </c>
      <c r="AE51" s="314">
        <f>RRI(20,(E51-F51),(K51-L51))</f>
        <v/>
      </c>
      <c r="AF51" s="108">
        <f>Q51</f>
        <v/>
      </c>
      <c r="AG51" s="315">
        <f>IF(ISNUMBER(AE51),AE51,0)</f>
        <v/>
      </c>
    </row>
    <row r="52" ht="12.75" customHeight="1" s="324">
      <c r="A52" s="195" t="inlineStr">
        <is>
          <t>Haiti</t>
        </is>
      </c>
      <c r="B52" s="195">
        <f t="array" ref="B52">INDEX(Countries!D52:D309, MATCH(A52, Countries!B52:B309, 0))</f>
        <v/>
      </c>
      <c r="C52" s="39" t="n">
        <v>166.040759</v>
      </c>
      <c r="D52" s="39" t="n">
        <v>74.26603299999999</v>
      </c>
      <c r="E52" s="39" t="n">
        <v>164.563573</v>
      </c>
      <c r="F52" s="39" t="n">
        <v>73.954793</v>
      </c>
      <c r="G52" s="39" t="n">
        <v>151.838648</v>
      </c>
      <c r="H52" s="39" t="n">
        <v>70.179141</v>
      </c>
      <c r="I52" s="39" t="n">
        <v>146.30089</v>
      </c>
      <c r="J52" s="39" t="n">
        <v>67.94771900000001</v>
      </c>
      <c r="K52" s="39" t="n">
        <v>147.470661</v>
      </c>
      <c r="L52" s="39" t="n">
        <v>67.90197000000001</v>
      </c>
      <c r="M52" s="39">
        <f>K52-L52</f>
        <v/>
      </c>
      <c r="N52" s="39">
        <f>M52*100</f>
        <v/>
      </c>
      <c r="O52" s="39">
        <f>E52-K52</f>
        <v/>
      </c>
      <c r="P52" s="39">
        <f>F52-L52</f>
        <v/>
      </c>
      <c r="Q52" s="108">
        <f>L52/K52</f>
        <v/>
      </c>
      <c r="R52" s="108">
        <f>O52/E52</f>
        <v/>
      </c>
      <c r="S52" s="313">
        <f>((E52-F52)-(K52-L52))/(E52-F52)</f>
        <v/>
      </c>
      <c r="T52" s="108">
        <f>P52/F52</f>
        <v/>
      </c>
      <c r="U52" s="313">
        <f>K52/$K$113</f>
        <v/>
      </c>
      <c r="V52" s="100">
        <f>P52/O52</f>
        <v/>
      </c>
      <c r="W52" s="39">
        <f>O52/21</f>
        <v/>
      </c>
      <c r="X52" s="195">
        <f>(O52-P52)/21</f>
        <v/>
      </c>
      <c r="Y52" s="195">
        <f>P52/21</f>
        <v/>
      </c>
      <c r="Z52" s="108">
        <f>W52/C52</f>
        <v/>
      </c>
      <c r="AA52" s="314">
        <f>X52/(C52-D52)</f>
        <v/>
      </c>
      <c r="AB52" s="108">
        <f>Y52/D52</f>
        <v/>
      </c>
      <c r="AC52" s="108">
        <f>RRI(20,E52,K52)</f>
        <v/>
      </c>
      <c r="AD52" s="108">
        <f>RRI(20,F52,L52)</f>
        <v/>
      </c>
      <c r="AE52" s="314">
        <f>RRI(20,(E52-F52),(K52-L52))</f>
        <v/>
      </c>
      <c r="AF52" s="108">
        <f>Q52</f>
        <v/>
      </c>
      <c r="AG52" s="315">
        <f>IF(ISNUMBER(AE52),AE52,0)</f>
        <v/>
      </c>
    </row>
    <row r="53" ht="12.75" customHeight="1" s="324">
      <c r="A53" s="195" t="inlineStr">
        <is>
          <t>Honduras</t>
        </is>
      </c>
      <c r="B53" s="195">
        <f t="array" ref="B53">INDEX(Countries!D53:D310, MATCH(A53, Countries!B53:B310, 0))</f>
        <v/>
      </c>
      <c r="C53" s="39" t="n">
        <v>573.533365</v>
      </c>
      <c r="D53" s="39" t="n">
        <v>343.067295</v>
      </c>
      <c r="E53" s="39" t="n">
        <v>548.816545</v>
      </c>
      <c r="F53" s="39" t="n">
        <v>326.18301</v>
      </c>
      <c r="G53" s="39" t="n">
        <v>520.827807</v>
      </c>
      <c r="H53" s="39" t="n">
        <v>313.739506</v>
      </c>
      <c r="I53" s="39" t="n">
        <v>505.744322</v>
      </c>
      <c r="J53" s="39" t="n">
        <v>305.134455</v>
      </c>
      <c r="K53" s="39" t="n">
        <v>499.479519</v>
      </c>
      <c r="L53" s="39" t="n">
        <v>301.154458</v>
      </c>
      <c r="M53" s="39">
        <f>K53-L53</f>
        <v/>
      </c>
      <c r="N53" s="39">
        <f>M53*100</f>
        <v/>
      </c>
      <c r="O53" s="39">
        <f>E53-K53</f>
        <v/>
      </c>
      <c r="P53" s="39">
        <f>F53-L53</f>
        <v/>
      </c>
      <c r="Q53" s="108">
        <f>L53/K53</f>
        <v/>
      </c>
      <c r="R53" s="108">
        <f>O53/E53</f>
        <v/>
      </c>
      <c r="S53" s="313">
        <f>((E53-F53)-(K53-L53))/(E53-F53)</f>
        <v/>
      </c>
      <c r="T53" s="108">
        <f>P53/F53</f>
        <v/>
      </c>
      <c r="U53" s="313">
        <f>K53/$K$113</f>
        <v/>
      </c>
      <c r="V53" s="100">
        <f>P53/O53</f>
        <v/>
      </c>
      <c r="W53" s="39">
        <f>O53/21</f>
        <v/>
      </c>
      <c r="X53" s="195">
        <f>(O53-P53)/21</f>
        <v/>
      </c>
      <c r="Y53" s="195">
        <f>P53/21</f>
        <v/>
      </c>
      <c r="Z53" s="108">
        <f>W53/C53</f>
        <v/>
      </c>
      <c r="AA53" s="314">
        <f>X53/(C53-D53)</f>
        <v/>
      </c>
      <c r="AB53" s="108">
        <f>Y53/D53</f>
        <v/>
      </c>
      <c r="AC53" s="108">
        <f>RRI(20,E53,K53)</f>
        <v/>
      </c>
      <c r="AD53" s="108">
        <f>RRI(20,F53,L53)</f>
        <v/>
      </c>
      <c r="AE53" s="314">
        <f>RRI(20,(E53-F53),(K53-L53))</f>
        <v/>
      </c>
      <c r="AF53" s="108">
        <f>Q53</f>
        <v/>
      </c>
      <c r="AG53" s="315">
        <f>IF(ISNUMBER(AE53),AE53,0)</f>
        <v/>
      </c>
    </row>
    <row r="54" ht="12.75" customHeight="1" s="324">
      <c r="A54" s="195" t="inlineStr">
        <is>
          <t>Hong Kong</t>
        </is>
      </c>
      <c r="B54" s="195">
        <f t="array" ref="B54">INDEX(Countries!D1:D311, MATCH(A54, Countries!B1:B311, 0))</f>
        <v/>
      </c>
      <c r="C54" s="39" t="n">
        <v>4.798673</v>
      </c>
      <c r="D54" s="39" t="n">
        <v>1.679855</v>
      </c>
      <c r="E54" s="39" t="n">
        <v>4.464429</v>
      </c>
      <c r="F54" s="39" t="n">
        <v>1.552409</v>
      </c>
      <c r="G54" s="39" t="n">
        <v>4.464429</v>
      </c>
      <c r="H54" s="39" t="n">
        <v>1.552409</v>
      </c>
      <c r="I54" s="39" t="n">
        <v>4.266381</v>
      </c>
      <c r="J54" s="39" t="n">
        <v>1.519895</v>
      </c>
      <c r="K54" s="39" t="n">
        <v>4.605124</v>
      </c>
      <c r="L54" s="39" t="n">
        <v>1.636522</v>
      </c>
      <c r="M54" s="39">
        <f>K54-L54</f>
        <v/>
      </c>
      <c r="N54" s="39">
        <f>M54*100</f>
        <v/>
      </c>
      <c r="O54" s="39">
        <f>E54-K54</f>
        <v/>
      </c>
      <c r="P54" s="39">
        <f>F54-L54</f>
        <v/>
      </c>
      <c r="Q54" s="108">
        <f>L54/K54</f>
        <v/>
      </c>
      <c r="R54" s="108">
        <f>O54/E54</f>
        <v/>
      </c>
      <c r="S54" s="313">
        <f>((E54-F54)-(K54-L54))/(E54-F54)</f>
        <v/>
      </c>
      <c r="T54" s="108">
        <f>P54/F54</f>
        <v/>
      </c>
      <c r="U54" s="313">
        <f>K54/$K$113</f>
        <v/>
      </c>
      <c r="V54" s="100">
        <f>P54/O54</f>
        <v/>
      </c>
      <c r="W54" s="39">
        <f>O54/21</f>
        <v/>
      </c>
      <c r="X54" s="195">
        <f>(O54-P54)/21</f>
        <v/>
      </c>
      <c r="Y54" s="195">
        <f>P54/21</f>
        <v/>
      </c>
      <c r="Z54" s="108">
        <f>W54/C54</f>
        <v/>
      </c>
      <c r="AA54" s="314">
        <f>X54/(C54-D54)</f>
        <v/>
      </c>
      <c r="AB54" s="108">
        <f>Y54/D54</f>
        <v/>
      </c>
      <c r="AC54" s="108">
        <f>RRI(20,E54,K54)</f>
        <v/>
      </c>
      <c r="AD54" s="108">
        <f>RRI(20,F54,L54)</f>
        <v/>
      </c>
      <c r="AE54" s="314">
        <f>RRI(20,(E54-F54),(K54-L54))</f>
        <v/>
      </c>
      <c r="AF54" s="108">
        <f>Q54</f>
        <v/>
      </c>
      <c r="AG54" s="315">
        <f>IF(ISNUMBER(AE54),AE54,0)</f>
        <v/>
      </c>
    </row>
    <row r="55" ht="12.75" customHeight="1" s="324">
      <c r="A55" s="319" t="inlineStr">
        <is>
          <t>India</t>
        </is>
      </c>
      <c r="B55" s="195">
        <f t="array" ref="B55">INDEX(Countries!D55:D312, MATCH(A55, Countries!B55:B312, 0))</f>
        <v/>
      </c>
      <c r="C55" s="317" t="n">
        <v>3629.479981</v>
      </c>
      <c r="D55" s="317" t="n">
        <v>731.908278</v>
      </c>
      <c r="E55" s="317" t="n">
        <v>3513.312987</v>
      </c>
      <c r="F55" s="317" t="n">
        <v>723.348583</v>
      </c>
      <c r="G55" s="317" t="n">
        <v>3435.509584</v>
      </c>
      <c r="H55" s="317" t="n">
        <v>718.635842</v>
      </c>
      <c r="I55" s="317" t="n">
        <v>3434.199125</v>
      </c>
      <c r="J55" s="317" t="n">
        <v>726.640855</v>
      </c>
      <c r="K55" s="317" t="n">
        <v>3419.352068</v>
      </c>
      <c r="L55" s="317" t="n">
        <v>716.7984709999999</v>
      </c>
      <c r="M55" s="39">
        <f>K55-L55</f>
        <v/>
      </c>
      <c r="N55" s="39">
        <f>M55*100</f>
        <v/>
      </c>
      <c r="O55" s="317">
        <f>E55-K55</f>
        <v/>
      </c>
      <c r="P55" s="317">
        <f>F55-L55</f>
        <v/>
      </c>
      <c r="Q55" s="84">
        <f>L55/K55</f>
        <v/>
      </c>
      <c r="R55" s="84">
        <f>O55/E55</f>
        <v/>
      </c>
      <c r="S55" s="78">
        <f>((E55-F55)-(K55-L55))/(E55-F55)</f>
        <v/>
      </c>
      <c r="T55" s="84">
        <f>P55/F55</f>
        <v/>
      </c>
      <c r="U55" s="78">
        <f>K55/$K$113</f>
        <v/>
      </c>
      <c r="V55" s="318">
        <f>P55/O55</f>
        <v/>
      </c>
      <c r="W55" s="317">
        <f>O55/21</f>
        <v/>
      </c>
      <c r="X55" s="319">
        <f>(O55-P55)/21</f>
        <v/>
      </c>
      <c r="Y55" s="319">
        <f>P55/21</f>
        <v/>
      </c>
      <c r="Z55" s="84">
        <f>W55/C55</f>
        <v/>
      </c>
      <c r="AA55" s="84">
        <f>X55/(C55-D55)</f>
        <v/>
      </c>
      <c r="AB55" s="84">
        <f>Y55/D55</f>
        <v/>
      </c>
      <c r="AC55" s="84">
        <f>RRI(20,E55,K55)</f>
        <v/>
      </c>
      <c r="AD55" s="84">
        <f>RRI(20,F55,L55)</f>
        <v/>
      </c>
      <c r="AE55" s="314">
        <f>RRI(20,(E55-F55),(K55-L55))</f>
        <v/>
      </c>
      <c r="AF55" s="84">
        <f>Q55</f>
        <v/>
      </c>
      <c r="AG55" s="315">
        <f>IF(ISNUMBER(AE55),AE55,0)</f>
        <v/>
      </c>
    </row>
    <row r="56" ht="12.75" customHeight="1" s="324">
      <c r="A56" s="319" t="inlineStr">
        <is>
          <t>Indonesia</t>
        </is>
      </c>
      <c r="B56" s="195">
        <f t="array" ref="B56">INDEX(Countries!D56:D313, MATCH(A56, Countries!B56:B313, 0))</f>
        <v/>
      </c>
      <c r="C56" s="317" t="n">
        <v>29058.373386</v>
      </c>
      <c r="D56" s="317" t="n">
        <v>6821.909877</v>
      </c>
      <c r="E56" s="317" t="n">
        <v>28593.781496</v>
      </c>
      <c r="F56" s="317" t="n">
        <v>6743.616518</v>
      </c>
      <c r="G56" s="317" t="n">
        <v>27329.427678</v>
      </c>
      <c r="H56" s="317" t="n">
        <v>6624.398391</v>
      </c>
      <c r="I56" s="317" t="n">
        <v>27074.904571</v>
      </c>
      <c r="J56" s="317" t="n">
        <v>6639.836475</v>
      </c>
      <c r="K56" s="317" t="n">
        <v>26856.60338</v>
      </c>
      <c r="L56" s="317" t="n">
        <v>6574.393765</v>
      </c>
      <c r="M56" s="39">
        <f>K56-L56</f>
        <v/>
      </c>
      <c r="N56" s="39">
        <f>M56*100</f>
        <v/>
      </c>
      <c r="O56" s="317">
        <f>E56-K56</f>
        <v/>
      </c>
      <c r="P56" s="317">
        <f>F56-L56</f>
        <v/>
      </c>
      <c r="Q56" s="84">
        <f>L56/K56</f>
        <v/>
      </c>
      <c r="R56" s="84">
        <f>O56/E56</f>
        <v/>
      </c>
      <c r="S56" s="78">
        <f>((E56-F56)-(K56-L56))/(E56-F56)</f>
        <v/>
      </c>
      <c r="T56" s="84">
        <f>P56/F56</f>
        <v/>
      </c>
      <c r="U56" s="78">
        <f>K56/$K$113</f>
        <v/>
      </c>
      <c r="V56" s="318">
        <f>P56/O56</f>
        <v/>
      </c>
      <c r="W56" s="317">
        <f>O56/21</f>
        <v/>
      </c>
      <c r="X56" s="319">
        <f>(O56-P56)/21</f>
        <v/>
      </c>
      <c r="Y56" s="319">
        <f>P56/21</f>
        <v/>
      </c>
      <c r="Z56" s="84">
        <f>W56/C56</f>
        <v/>
      </c>
      <c r="AA56" s="84">
        <f>X56/(C56-D56)</f>
        <v/>
      </c>
      <c r="AB56" s="84">
        <f>Y56/D56</f>
        <v/>
      </c>
      <c r="AC56" s="84">
        <f>RRI(20,E56,K56)</f>
        <v/>
      </c>
      <c r="AD56" s="84">
        <f>RRI(20,F56,L56)</f>
        <v/>
      </c>
      <c r="AE56" s="314">
        <f>RRI(20,(E56-F56),(K56-L56))</f>
        <v/>
      </c>
      <c r="AF56" s="84">
        <f>Q56</f>
        <v/>
      </c>
      <c r="AG56" s="315">
        <f>IF(ISNUMBER(AE56),AE56,0)</f>
        <v/>
      </c>
    </row>
    <row r="57" ht="12.75" customHeight="1" s="324">
      <c r="A57" s="195" t="inlineStr">
        <is>
          <t>Iran</t>
        </is>
      </c>
      <c r="B57" s="195">
        <f t="array" ref="B57">INDEX(Countries!D1:D314, MATCH(A57, Countries!B1:B314, 0))</f>
        <v/>
      </c>
      <c r="C57" s="39" t="n">
        <v>80.69238799999999</v>
      </c>
      <c r="D57" s="39" t="n">
        <v>79.065774</v>
      </c>
      <c r="E57" s="39" t="n">
        <v>79.397881</v>
      </c>
      <c r="F57" s="39" t="n">
        <v>77.82958600000001</v>
      </c>
      <c r="G57" s="39" t="n">
        <v>78.782286</v>
      </c>
      <c r="H57" s="39" t="n">
        <v>77.348024</v>
      </c>
      <c r="I57" s="39" t="n">
        <v>78.71221799999999</v>
      </c>
      <c r="J57" s="39" t="n">
        <v>77.26806000000001</v>
      </c>
      <c r="K57" s="39" t="n">
        <v>77.96398000000001</v>
      </c>
      <c r="L57" s="39" t="n">
        <v>76.61065499999999</v>
      </c>
      <c r="M57" s="39">
        <f>K57-L57</f>
        <v/>
      </c>
      <c r="N57" s="39">
        <f>M57*100</f>
        <v/>
      </c>
      <c r="O57" s="39">
        <f>E57-K57</f>
        <v/>
      </c>
      <c r="P57" s="39">
        <f>F57-L57</f>
        <v/>
      </c>
      <c r="Q57" s="108">
        <f>L57/K57</f>
        <v/>
      </c>
      <c r="R57" s="108">
        <f>O57/E57</f>
        <v/>
      </c>
      <c r="S57" s="313">
        <f>((E57-F57)-(K57-L57))/(E57-F57)</f>
        <v/>
      </c>
      <c r="T57" s="108">
        <f>P57/F57</f>
        <v/>
      </c>
      <c r="U57" s="313">
        <f>K57/$K$113</f>
        <v/>
      </c>
      <c r="V57" s="100">
        <f>P57/O57</f>
        <v/>
      </c>
      <c r="W57" s="39">
        <f>O57/21</f>
        <v/>
      </c>
      <c r="X57" s="195">
        <f>(O57-P57)/21</f>
        <v/>
      </c>
      <c r="Y57" s="195">
        <f>P57/21</f>
        <v/>
      </c>
      <c r="Z57" s="108">
        <f>W57/C57</f>
        <v/>
      </c>
      <c r="AA57" s="314">
        <f>X57/(C57-D57)</f>
        <v/>
      </c>
      <c r="AB57" s="108">
        <f>Y57/D57</f>
        <v/>
      </c>
      <c r="AC57" s="108">
        <f>RRI(20,E57,K57)</f>
        <v/>
      </c>
      <c r="AD57" s="108">
        <f>RRI(20,F57,L57)</f>
        <v/>
      </c>
      <c r="AE57" s="314">
        <f>RRI(20,(E57-F57),(K57-L57))</f>
        <v/>
      </c>
      <c r="AF57" s="108">
        <f>Q57</f>
        <v/>
      </c>
      <c r="AG57" s="315">
        <f>IF(ISNUMBER(AE57),AE57,0)</f>
        <v/>
      </c>
    </row>
    <row r="58" ht="12.75" customHeight="1" s="324">
      <c r="A58" s="195" t="inlineStr">
        <is>
          <t>Jamaica</t>
        </is>
      </c>
      <c r="B58" s="195">
        <f t="array" ref="B58">INDEX(Countries!D58:D315, MATCH(A58, Countries!B58:B315, 0))</f>
        <v/>
      </c>
      <c r="C58" s="39" t="n">
        <v>103.061159</v>
      </c>
      <c r="D58" s="39" t="n">
        <v>60.6429</v>
      </c>
      <c r="E58" s="39" t="n">
        <v>101.391584</v>
      </c>
      <c r="F58" s="39" t="n">
        <v>59.414652</v>
      </c>
      <c r="G58" s="39" t="n">
        <v>98.004324</v>
      </c>
      <c r="H58" s="39" t="n">
        <v>56.627036</v>
      </c>
      <c r="I58" s="39" t="n">
        <v>94.73791300000001</v>
      </c>
      <c r="J58" s="39" t="n">
        <v>54.070107</v>
      </c>
      <c r="K58" s="39" t="n">
        <v>95.33882800000001</v>
      </c>
      <c r="L58" s="39" t="n">
        <v>54.498856</v>
      </c>
      <c r="M58" s="39">
        <f>K58-L58</f>
        <v/>
      </c>
      <c r="N58" s="39">
        <f>M58*100</f>
        <v/>
      </c>
      <c r="O58" s="39">
        <f>E58-K58</f>
        <v/>
      </c>
      <c r="P58" s="39">
        <f>F58-L58</f>
        <v/>
      </c>
      <c r="Q58" s="108">
        <f>L58/K58</f>
        <v/>
      </c>
      <c r="R58" s="108">
        <f>O58/E58</f>
        <v/>
      </c>
      <c r="S58" s="313">
        <f>((E58-F58)-(K58-L58))/(E58-F58)</f>
        <v/>
      </c>
      <c r="T58" s="108">
        <f>P58/F58</f>
        <v/>
      </c>
      <c r="U58" s="313">
        <f>K58/$K$113</f>
        <v/>
      </c>
      <c r="V58" s="100">
        <f>P58/O58</f>
        <v/>
      </c>
      <c r="W58" s="39">
        <f>O58/21</f>
        <v/>
      </c>
      <c r="X58" s="195">
        <f>(O58-P58)/21</f>
        <v/>
      </c>
      <c r="Y58" s="195">
        <f>P58/21</f>
        <v/>
      </c>
      <c r="Z58" s="108">
        <f>W58/C58</f>
        <v/>
      </c>
      <c r="AA58" s="314">
        <f>X58/(C58-D58)</f>
        <v/>
      </c>
      <c r="AB58" s="108">
        <f>Y58/D58</f>
        <v/>
      </c>
      <c r="AC58" s="108">
        <f>RRI(20,E58,K58)</f>
        <v/>
      </c>
      <c r="AD58" s="108">
        <f>RRI(20,F58,L58)</f>
        <v/>
      </c>
      <c r="AE58" s="314">
        <f>RRI(20,(E58-F58),(K58-L58))</f>
        <v/>
      </c>
      <c r="AF58" s="108">
        <f>Q58</f>
        <v/>
      </c>
      <c r="AG58" s="315">
        <f>IF(ISNUMBER(AE58),AE58,0)</f>
        <v/>
      </c>
    </row>
    <row r="59" ht="12.75" customHeight="1" s="324">
      <c r="A59" s="195" t="inlineStr">
        <is>
          <t>Japan</t>
        </is>
      </c>
      <c r="B59" s="195">
        <f t="array" ref="B59">INDEX(Countries!D59:D316, MATCH(A59, Countries!B59:B316, 0))</f>
        <v/>
      </c>
      <c r="C59" s="39" t="n">
        <v>10.113335</v>
      </c>
      <c r="D59" s="39" t="n">
        <v>7.585594</v>
      </c>
      <c r="E59" s="39" t="n">
        <v>9.892905000000001</v>
      </c>
      <c r="F59" s="39" t="n">
        <v>7.412514</v>
      </c>
      <c r="G59" s="39" t="n">
        <v>9.697566</v>
      </c>
      <c r="H59" s="39" t="n">
        <v>7.271254</v>
      </c>
      <c r="I59" s="39" t="n">
        <v>9.816017</v>
      </c>
      <c r="J59" s="39" t="n">
        <v>7.373855</v>
      </c>
      <c r="K59" s="39" t="n">
        <v>9.816017</v>
      </c>
      <c r="L59" s="39" t="n">
        <v>7.373855</v>
      </c>
      <c r="M59" s="39">
        <f>K59-L59</f>
        <v/>
      </c>
      <c r="N59" s="39">
        <f>M59*100</f>
        <v/>
      </c>
      <c r="O59" s="39">
        <f>E59-K59</f>
        <v/>
      </c>
      <c r="P59" s="39">
        <f>F59-L59</f>
        <v/>
      </c>
      <c r="Q59" s="108">
        <f>L59/K59</f>
        <v/>
      </c>
      <c r="R59" s="108">
        <f>O59/E59</f>
        <v/>
      </c>
      <c r="S59" s="313">
        <f>((E59-F59)-(K59-L59))/(E59-F59)</f>
        <v/>
      </c>
      <c r="T59" s="108">
        <f>P59/F59</f>
        <v/>
      </c>
      <c r="U59" s="313">
        <f>K59/$K$113</f>
        <v/>
      </c>
      <c r="V59" s="100">
        <f>P59/O59</f>
        <v/>
      </c>
      <c r="W59" s="39">
        <f>O59/21</f>
        <v/>
      </c>
      <c r="X59" s="195">
        <f>(O59-P59)/21</f>
        <v/>
      </c>
      <c r="Y59" s="195">
        <f>P59/21</f>
        <v/>
      </c>
      <c r="Z59" s="108">
        <f>W59/C59</f>
        <v/>
      </c>
      <c r="AA59" s="314">
        <f>X59/(C59-D59)</f>
        <v/>
      </c>
      <c r="AB59" s="108">
        <f>Y59/D59</f>
        <v/>
      </c>
      <c r="AC59" s="108">
        <f>RRI(20,E59,K59)</f>
        <v/>
      </c>
      <c r="AD59" s="108">
        <f>RRI(20,F59,L59)</f>
        <v/>
      </c>
      <c r="AE59" s="314">
        <f>RRI(20,(E59-F59),(K59-L59))</f>
        <v/>
      </c>
      <c r="AF59" s="108">
        <f>Q59</f>
        <v/>
      </c>
      <c r="AG59" s="315">
        <f>IF(ISNUMBER(AE59),AE59,0)</f>
        <v/>
      </c>
    </row>
    <row r="60" ht="12.75" customHeight="1" s="324">
      <c r="A60" s="319" t="inlineStr">
        <is>
          <t>Kenya</t>
        </is>
      </c>
      <c r="B60" s="195">
        <f t="array" ref="B60">INDEX(Countries!D60:D317, MATCH(A60, Countries!B60:B317, 0))</f>
        <v/>
      </c>
      <c r="C60" s="317" t="n">
        <v>579.142436</v>
      </c>
      <c r="D60" s="317" t="n">
        <v>94.984694</v>
      </c>
      <c r="E60" s="317" t="n">
        <v>564.913856</v>
      </c>
      <c r="F60" s="317" t="n">
        <v>91.861502</v>
      </c>
      <c r="G60" s="317" t="n">
        <v>543.9808410000001</v>
      </c>
      <c r="H60" s="317" t="n">
        <v>91.33806800000001</v>
      </c>
      <c r="I60" s="317" t="n">
        <v>544.335056</v>
      </c>
      <c r="J60" s="317" t="n">
        <v>91.72484900000001</v>
      </c>
      <c r="K60" s="317" t="n">
        <v>539.1960790000001</v>
      </c>
      <c r="L60" s="317" t="n">
        <v>91.77157699999999</v>
      </c>
      <c r="M60" s="39">
        <f>K60-L60</f>
        <v/>
      </c>
      <c r="N60" s="39">
        <f>M60*100</f>
        <v/>
      </c>
      <c r="O60" s="317">
        <f>E60-K60</f>
        <v/>
      </c>
      <c r="P60" s="317">
        <f>F60-L60</f>
        <v/>
      </c>
      <c r="Q60" s="84">
        <f>L60/K60</f>
        <v/>
      </c>
      <c r="R60" s="84">
        <f>O60/E60</f>
        <v/>
      </c>
      <c r="S60" s="78">
        <f>((E60-F60)-(K60-L60))/(E60-F60)</f>
        <v/>
      </c>
      <c r="T60" s="84">
        <f>P60/F60</f>
        <v/>
      </c>
      <c r="U60" s="78">
        <f>K60/$K$113</f>
        <v/>
      </c>
      <c r="V60" s="318">
        <f>P60/O60</f>
        <v/>
      </c>
      <c r="W60" s="317">
        <f>O60/21</f>
        <v/>
      </c>
      <c r="X60" s="319">
        <f>(O60-P60)/21</f>
        <v/>
      </c>
      <c r="Y60" s="319">
        <f>P60/21</f>
        <v/>
      </c>
      <c r="Z60" s="84">
        <f>W60/C60</f>
        <v/>
      </c>
      <c r="AA60" s="84">
        <f>X60/(C60-D60)</f>
        <v/>
      </c>
      <c r="AB60" s="84">
        <f>Y60/D60</f>
        <v/>
      </c>
      <c r="AC60" s="84">
        <f>RRI(20,E60,K60)</f>
        <v/>
      </c>
      <c r="AD60" s="84">
        <f>RRI(20,F60,L60)</f>
        <v/>
      </c>
      <c r="AE60" s="314">
        <f>RRI(20,(E60-F60),(K60-L60))</f>
        <v/>
      </c>
      <c r="AF60" s="84">
        <f>Q60</f>
        <v/>
      </c>
      <c r="AG60" s="315">
        <f>IF(ISNUMBER(AE60),AE60,0)</f>
        <v/>
      </c>
    </row>
    <row r="61" ht="12.75" customHeight="1" s="324">
      <c r="A61" s="195" t="inlineStr">
        <is>
          <t>Liberia</t>
        </is>
      </c>
      <c r="B61" s="195">
        <f t="array" ref="B61">INDEX(Countries!D61:D318, MATCH(A61, Countries!B61:B318, 0))</f>
        <v/>
      </c>
      <c r="C61" s="39" t="n">
        <v>195.149667</v>
      </c>
      <c r="D61" s="39" t="n">
        <v>23.067561</v>
      </c>
      <c r="E61" s="39" t="n">
        <v>192.674093</v>
      </c>
      <c r="F61" s="39" t="n">
        <v>22.509817</v>
      </c>
      <c r="G61" s="39" t="n">
        <v>192.842785</v>
      </c>
      <c r="H61" s="39" t="n">
        <v>22.509865</v>
      </c>
      <c r="I61" s="39" t="n">
        <v>190.187997</v>
      </c>
      <c r="J61" s="39" t="n">
        <v>21.818258</v>
      </c>
      <c r="K61" s="39" t="n">
        <v>189.021227</v>
      </c>
      <c r="L61" s="39" t="n">
        <v>21.852961</v>
      </c>
      <c r="M61" s="39">
        <f>K61-L61</f>
        <v/>
      </c>
      <c r="N61" s="39">
        <f>M61*100</f>
        <v/>
      </c>
      <c r="O61" s="39">
        <f>E61-K61</f>
        <v/>
      </c>
      <c r="P61" s="39">
        <f>F61-L61</f>
        <v/>
      </c>
      <c r="Q61" s="108">
        <f>L61/K61</f>
        <v/>
      </c>
      <c r="R61" s="108">
        <f>O61/E61</f>
        <v/>
      </c>
      <c r="S61" s="313">
        <f>((E61-F61)-(K61-L61))/(E61-F61)</f>
        <v/>
      </c>
      <c r="T61" s="108">
        <f>P61/F61</f>
        <v/>
      </c>
      <c r="U61" s="313">
        <f>K61/$K$113</f>
        <v/>
      </c>
      <c r="V61" s="100">
        <f>P61/O61</f>
        <v/>
      </c>
      <c r="W61" s="39">
        <f>O61/21</f>
        <v/>
      </c>
      <c r="X61" s="195">
        <f>(O61-P61)/21</f>
        <v/>
      </c>
      <c r="Y61" s="195">
        <f>P61/21</f>
        <v/>
      </c>
      <c r="Z61" s="108">
        <f>W61/C61</f>
        <v/>
      </c>
      <c r="AA61" s="314">
        <f>X61/(C61-D61)</f>
        <v/>
      </c>
      <c r="AB61" s="108">
        <f>Y61/D61</f>
        <v/>
      </c>
      <c r="AC61" s="108">
        <f>RRI(20,E61,K61)</f>
        <v/>
      </c>
      <c r="AD61" s="108">
        <f>RRI(20,F61,L61)</f>
        <v/>
      </c>
      <c r="AE61" s="314">
        <f>RRI(20,(E61-F61),(K61-L61))</f>
        <v/>
      </c>
      <c r="AF61" s="108">
        <f>Q61</f>
        <v/>
      </c>
      <c r="AG61" s="315">
        <f>IF(ISNUMBER(AE61),AE61,0)</f>
        <v/>
      </c>
    </row>
    <row r="62" ht="12.75" customHeight="1" s="324">
      <c r="A62" s="195" t="inlineStr">
        <is>
          <t>Madagascar</t>
        </is>
      </c>
      <c r="B62" s="195">
        <f t="array" ref="B62">INDEX(Countries!D62:D319, MATCH(A62, Countries!B62:B319, 0))</f>
        <v/>
      </c>
      <c r="C62" s="39" t="n">
        <v>2686.240012</v>
      </c>
      <c r="D62" s="39" t="n">
        <v>483.472086</v>
      </c>
      <c r="E62" s="39" t="n">
        <v>2620.07207</v>
      </c>
      <c r="F62" s="39" t="n">
        <v>468.076574</v>
      </c>
      <c r="G62" s="39" t="n">
        <v>2591.548096</v>
      </c>
      <c r="H62" s="39" t="n">
        <v>466.84436</v>
      </c>
      <c r="I62" s="39" t="n">
        <v>2595.211835</v>
      </c>
      <c r="J62" s="39" t="n">
        <v>465.959895</v>
      </c>
      <c r="K62" s="39" t="n">
        <v>2585.116479</v>
      </c>
      <c r="L62" s="39" t="n">
        <v>465.1979</v>
      </c>
      <c r="M62" s="39">
        <f>K62-L62</f>
        <v/>
      </c>
      <c r="N62" s="39">
        <f>M62*100</f>
        <v/>
      </c>
      <c r="O62" s="39">
        <f>E62-K62</f>
        <v/>
      </c>
      <c r="P62" s="39">
        <f>F62-L62</f>
        <v/>
      </c>
      <c r="Q62" s="108">
        <f>L62/K62</f>
        <v/>
      </c>
      <c r="R62" s="108">
        <f>O62/E62</f>
        <v/>
      </c>
      <c r="S62" s="313">
        <f>((E62-F62)-(K62-L62))/(E62-F62)</f>
        <v/>
      </c>
      <c r="T62" s="108">
        <f>P62/F62</f>
        <v/>
      </c>
      <c r="U62" s="313">
        <f>K62/$K$113</f>
        <v/>
      </c>
      <c r="V62" s="100">
        <f>P62/O62</f>
        <v/>
      </c>
      <c r="W62" s="39">
        <f>O62/21</f>
        <v/>
      </c>
      <c r="X62" s="195">
        <f>(O62-P62)/21</f>
        <v/>
      </c>
      <c r="Y62" s="195">
        <f>P62/21</f>
        <v/>
      </c>
      <c r="Z62" s="108">
        <f>W62/C62</f>
        <v/>
      </c>
      <c r="AA62" s="314">
        <f>X62/(C62-D62)</f>
        <v/>
      </c>
      <c r="AB62" s="108">
        <f>Y62/D62</f>
        <v/>
      </c>
      <c r="AC62" s="108">
        <f>RRI(20,E62,K62)</f>
        <v/>
      </c>
      <c r="AD62" s="108">
        <f>RRI(20,F62,L62)</f>
        <v/>
      </c>
      <c r="AE62" s="314">
        <f>RRI(20,(E62-F62),(K62-L62))</f>
        <v/>
      </c>
      <c r="AF62" s="108">
        <f>Q62</f>
        <v/>
      </c>
      <c r="AG62" s="315">
        <f>IF(ISNUMBER(AE62),AE62,0)</f>
        <v/>
      </c>
    </row>
    <row r="63" ht="12.75" customHeight="1" s="324">
      <c r="A63" s="195" t="inlineStr">
        <is>
          <t>Malaysia</t>
        </is>
      </c>
      <c r="B63" s="195">
        <f t="array" ref="B63">INDEX(Countries!D63:D320, MATCH(A63, Countries!B63:B320, 0))</f>
        <v/>
      </c>
      <c r="C63" s="39" t="n">
        <v>4869.071749</v>
      </c>
      <c r="D63" s="39" t="n">
        <v>627.969928</v>
      </c>
      <c r="E63" s="39" t="n">
        <v>4776.792206</v>
      </c>
      <c r="F63" s="39" t="n">
        <v>623.385574</v>
      </c>
      <c r="G63" s="39" t="n">
        <v>4676.270523</v>
      </c>
      <c r="H63" s="39" t="n">
        <v>615.783648</v>
      </c>
      <c r="I63" s="39" t="n">
        <v>4726.881148</v>
      </c>
      <c r="J63" s="39" t="n">
        <v>619.856994</v>
      </c>
      <c r="K63" s="39" t="n">
        <v>4663.412142</v>
      </c>
      <c r="L63" s="39" t="n">
        <v>614.169634</v>
      </c>
      <c r="M63" s="39">
        <f>K63-L63</f>
        <v/>
      </c>
      <c r="N63" s="39">
        <f>M63*100</f>
        <v/>
      </c>
      <c r="O63" s="39">
        <f>E63-K63</f>
        <v/>
      </c>
      <c r="P63" s="39">
        <f>F63-L63</f>
        <v/>
      </c>
      <c r="Q63" s="108">
        <f>L63/K63</f>
        <v/>
      </c>
      <c r="R63" s="108">
        <f>O63/E63</f>
        <v/>
      </c>
      <c r="S63" s="313">
        <f>((E63-F63)-(K63-L63))/(E63-F63)</f>
        <v/>
      </c>
      <c r="T63" s="108">
        <f>P63/F63</f>
        <v/>
      </c>
      <c r="U63" s="313">
        <f>K63/$K$113</f>
        <v/>
      </c>
      <c r="V63" s="100">
        <f>P63/O63</f>
        <v/>
      </c>
      <c r="W63" s="39">
        <f>O63/21</f>
        <v/>
      </c>
      <c r="X63" s="195">
        <f>(O63-P63)/21</f>
        <v/>
      </c>
      <c r="Y63" s="195">
        <f>P63/21</f>
        <v/>
      </c>
      <c r="Z63" s="108">
        <f>W63/C63</f>
        <v/>
      </c>
      <c r="AA63" s="314">
        <f>X63/(C63-D63)</f>
        <v/>
      </c>
      <c r="AB63" s="108">
        <f>Y63/D63</f>
        <v/>
      </c>
      <c r="AC63" s="108">
        <f>RRI(20,E63,K63)</f>
        <v/>
      </c>
      <c r="AD63" s="108">
        <f>RRI(20,F63,L63)</f>
        <v/>
      </c>
      <c r="AE63" s="314">
        <f>RRI(20,(E63-F63),(K63-L63))</f>
        <v/>
      </c>
      <c r="AF63" s="108">
        <f>Q63</f>
        <v/>
      </c>
      <c r="AG63" s="315">
        <f>IF(ISNUMBER(AE63),AE63,0)</f>
        <v/>
      </c>
    </row>
    <row r="64" ht="12.75" customHeight="1" s="324">
      <c r="A64" s="195" t="inlineStr">
        <is>
          <t>Martinique</t>
        </is>
      </c>
      <c r="B64" s="195">
        <f t="array" ref="B64">INDEX(Countries!D64:D321, MATCH(A64, Countries!B64:B321, 0))</f>
        <v/>
      </c>
      <c r="C64" s="39" t="n">
        <v>16.942344</v>
      </c>
      <c r="D64" s="39" t="n">
        <v>16.787357</v>
      </c>
      <c r="E64" s="39" t="n">
        <v>16.838103</v>
      </c>
      <c r="F64" s="39" t="n">
        <v>16.684054</v>
      </c>
      <c r="G64" s="39" t="n">
        <v>16.838103</v>
      </c>
      <c r="H64" s="39" t="n">
        <v>16.684054</v>
      </c>
      <c r="I64" s="39" t="n">
        <v>16.897579</v>
      </c>
      <c r="J64" s="39" t="n">
        <v>16.742592</v>
      </c>
      <c r="K64" s="39" t="n">
        <v>16.927032</v>
      </c>
      <c r="L64" s="39" t="n">
        <v>16.772045</v>
      </c>
      <c r="M64" s="39">
        <f>K64-L64</f>
        <v/>
      </c>
      <c r="N64" s="39">
        <f>M64*100</f>
        <v/>
      </c>
      <c r="O64" s="39">
        <f>E64-K64</f>
        <v/>
      </c>
      <c r="P64" s="39">
        <f>F64-L64</f>
        <v/>
      </c>
      <c r="Q64" s="108">
        <f>L64/K64</f>
        <v/>
      </c>
      <c r="R64" s="108">
        <f>O64/E64</f>
        <v/>
      </c>
      <c r="S64" s="313">
        <f>((E64-F64)-(K64-L64))/(E64-F64)</f>
        <v/>
      </c>
      <c r="T64" s="108">
        <f>P64/F64</f>
        <v/>
      </c>
      <c r="U64" s="313">
        <f>K64/$K$113</f>
        <v/>
      </c>
      <c r="V64" s="100">
        <f>P64/O64</f>
        <v/>
      </c>
      <c r="W64" s="39">
        <f>O64/21</f>
        <v/>
      </c>
      <c r="X64" s="195">
        <f>(O64-P64)/21</f>
        <v/>
      </c>
      <c r="Y64" s="195">
        <f>P64/21</f>
        <v/>
      </c>
      <c r="Z64" s="108">
        <f>W64/C64</f>
        <v/>
      </c>
      <c r="AA64" s="314">
        <f>X64/(C64-D64)</f>
        <v/>
      </c>
      <c r="AB64" s="108">
        <f>Y64/D64</f>
        <v/>
      </c>
      <c r="AC64" s="108">
        <f>RRI(20,E64,K64)</f>
        <v/>
      </c>
      <c r="AD64" s="108">
        <f>RRI(20,F64,L64)</f>
        <v/>
      </c>
      <c r="AE64" s="314">
        <f>RRI(20,(E64-F64),(K64-L64))</f>
        <v/>
      </c>
      <c r="AF64" s="108">
        <f>Q64</f>
        <v/>
      </c>
      <c r="AG64" s="315">
        <f>IF(ISNUMBER(AE64),AE64,0)</f>
        <v/>
      </c>
    </row>
    <row r="65" ht="12.75" customHeight="1" s="324">
      <c r="A65" s="195" t="inlineStr">
        <is>
          <t>Mauritius</t>
        </is>
      </c>
      <c r="B65" s="195">
        <f t="array" ref="B65">INDEX(Countries!D65:D322, MATCH(A65, Countries!B65:B322, 0))</f>
        <v/>
      </c>
      <c r="C65" s="39" t="n">
        <v>7.382337</v>
      </c>
      <c r="D65" s="39" t="n">
        <v>0.67792</v>
      </c>
      <c r="E65" s="39" t="n">
        <v>7.240707</v>
      </c>
      <c r="F65" s="39" t="n">
        <v>0.657314</v>
      </c>
      <c r="G65" s="39" t="n">
        <v>7.003727</v>
      </c>
      <c r="H65" s="39" t="n">
        <v>0.6283879999999999</v>
      </c>
      <c r="I65" s="39" t="n">
        <v>7.03399</v>
      </c>
      <c r="J65" s="39" t="n">
        <v>0.627816</v>
      </c>
      <c r="K65" s="39" t="n">
        <v>7.113374</v>
      </c>
      <c r="L65" s="39" t="n">
        <v>0.6452020000000001</v>
      </c>
      <c r="M65" s="39">
        <f>K65-L65</f>
        <v/>
      </c>
      <c r="N65" s="39">
        <f>M65*100</f>
        <v/>
      </c>
      <c r="O65" s="39">
        <f>E65-K65</f>
        <v/>
      </c>
      <c r="P65" s="39">
        <f>F65-L65</f>
        <v/>
      </c>
      <c r="Q65" s="108">
        <f>L65/K65</f>
        <v/>
      </c>
      <c r="R65" s="108">
        <f>O65/E65</f>
        <v/>
      </c>
      <c r="S65" s="313">
        <f>((E65-F65)-(K65-L65))/(E65-F65)</f>
        <v/>
      </c>
      <c r="T65" s="108">
        <f>P65/F65</f>
        <v/>
      </c>
      <c r="U65" s="313">
        <f>K65/$K$113</f>
        <v/>
      </c>
      <c r="V65" s="100">
        <f>P65/O65</f>
        <v/>
      </c>
      <c r="W65" s="39">
        <f>O65/21</f>
        <v/>
      </c>
      <c r="X65" s="195">
        <f>(O65-P65)/21</f>
        <v/>
      </c>
      <c r="Y65" s="195">
        <f>P65/21</f>
        <v/>
      </c>
      <c r="Z65" s="108">
        <f>W65/C65</f>
        <v/>
      </c>
      <c r="AA65" s="314">
        <f>X65/(C65-D65)</f>
        <v/>
      </c>
      <c r="AB65" s="108">
        <f>Y65/D65</f>
        <v/>
      </c>
      <c r="AC65" s="108">
        <f>RRI(20,E65,K65)</f>
        <v/>
      </c>
      <c r="AD65" s="108">
        <f>RRI(20,F65,L65)</f>
        <v/>
      </c>
      <c r="AE65" s="314">
        <f>RRI(20,(E65-F65),(K65-L65))</f>
        <v/>
      </c>
      <c r="AF65" s="108">
        <f>Q65</f>
        <v/>
      </c>
      <c r="AG65" s="315">
        <f>IF(ISNUMBER(AE65),AE65,0)</f>
        <v/>
      </c>
    </row>
    <row r="66" ht="12.75" customHeight="1" s="324">
      <c r="A66" s="195" t="inlineStr">
        <is>
          <t>Mayotte</t>
        </is>
      </c>
      <c r="B66" s="195">
        <f t="array" ref="B66">INDEX(Countries!D66:D323, MATCH(A66, Countries!B66:B323, 0))</f>
        <v/>
      </c>
      <c r="C66" s="39" t="n">
        <v>5.91523</v>
      </c>
      <c r="D66" s="39" t="n">
        <v>5.692086</v>
      </c>
      <c r="E66" s="39" t="n">
        <v>5.901588</v>
      </c>
      <c r="F66" s="39" t="n">
        <v>5.679761</v>
      </c>
      <c r="G66" s="39" t="n">
        <v>5.901588</v>
      </c>
      <c r="H66" s="39" t="n">
        <v>5.679761</v>
      </c>
      <c r="I66" s="39" t="n">
        <v>5.88794</v>
      </c>
      <c r="J66" s="39" t="n">
        <v>5.666734</v>
      </c>
      <c r="K66" s="39" t="n">
        <v>5.882608</v>
      </c>
      <c r="L66" s="39" t="n">
        <v>5.660085</v>
      </c>
      <c r="M66" s="39">
        <f>K66-L66</f>
        <v/>
      </c>
      <c r="N66" s="39">
        <f>M66*100</f>
        <v/>
      </c>
      <c r="O66" s="39">
        <f>E66-K66</f>
        <v/>
      </c>
      <c r="P66" s="39">
        <f>F66-L66</f>
        <v/>
      </c>
      <c r="Q66" s="108">
        <f>L66/K66</f>
        <v/>
      </c>
      <c r="R66" s="108">
        <f>O66/E66</f>
        <v/>
      </c>
      <c r="S66" s="313">
        <f>((E66-F66)-(K66-L66))/(E66-F66)</f>
        <v/>
      </c>
      <c r="T66" s="108">
        <f>P66/F66</f>
        <v/>
      </c>
      <c r="U66" s="313">
        <f>K66/$K$113</f>
        <v/>
      </c>
      <c r="V66" s="100">
        <f>P66/O66</f>
        <v/>
      </c>
      <c r="W66" s="39">
        <f>O66/21</f>
        <v/>
      </c>
      <c r="X66" s="195">
        <f>(O66-P66)/21</f>
        <v/>
      </c>
      <c r="Y66" s="195">
        <f>P66/21</f>
        <v/>
      </c>
      <c r="Z66" s="108">
        <f>W66/C66</f>
        <v/>
      </c>
      <c r="AA66" s="314">
        <f>X66/(C66-D66)</f>
        <v/>
      </c>
      <c r="AB66" s="108">
        <f>Y66/D66</f>
        <v/>
      </c>
      <c r="AC66" s="108">
        <f>RRI(20,E66,K66)</f>
        <v/>
      </c>
      <c r="AD66" s="108">
        <f>RRI(20,F66,L66)</f>
        <v/>
      </c>
      <c r="AE66" s="314">
        <f>RRI(20,(E66-F66),(K66-L66))</f>
        <v/>
      </c>
      <c r="AF66" s="108">
        <f>Q66</f>
        <v/>
      </c>
      <c r="AG66" s="315">
        <f>IF(ISNUMBER(AE66),AE66,0)</f>
        <v/>
      </c>
    </row>
    <row r="67" ht="12.75" customHeight="1" s="324">
      <c r="A67" s="319" t="inlineStr">
        <is>
          <t>Mexico</t>
        </is>
      </c>
      <c r="B67" s="195">
        <f t="array" ref="B67">INDEX(Countries!D67:D324, MATCH(A67, Countries!B67:B324, 0))</f>
        <v/>
      </c>
      <c r="C67" s="317" t="n">
        <v>11311.103036</v>
      </c>
      <c r="D67" s="317" t="n">
        <v>8402.849023999999</v>
      </c>
      <c r="E67" s="317" t="n">
        <v>10553.667303</v>
      </c>
      <c r="F67" s="317" t="n">
        <v>7867.495784</v>
      </c>
      <c r="G67" s="317" t="n">
        <v>10216.657385</v>
      </c>
      <c r="H67" s="317" t="n">
        <v>7726.678999</v>
      </c>
      <c r="I67" s="317" t="n">
        <v>9507.90811</v>
      </c>
      <c r="J67" s="317" t="n">
        <v>7168.742804</v>
      </c>
      <c r="K67" s="317" t="n">
        <v>9688.77267</v>
      </c>
      <c r="L67" s="317" t="n">
        <v>7281.518563</v>
      </c>
      <c r="M67" s="39">
        <f>K67-L67</f>
        <v/>
      </c>
      <c r="N67" s="39">
        <f>M67*100</f>
        <v/>
      </c>
      <c r="O67" s="317">
        <f>E67-K67</f>
        <v/>
      </c>
      <c r="P67" s="317">
        <f>F67-L67</f>
        <v/>
      </c>
      <c r="Q67" s="84">
        <f>L67/K67</f>
        <v/>
      </c>
      <c r="R67" s="84">
        <f>O67/E67</f>
        <v/>
      </c>
      <c r="S67" s="78">
        <f>((E67-F67)-(K67-L67))/(E67-F67)</f>
        <v/>
      </c>
      <c r="T67" s="84">
        <f>P67/F67</f>
        <v/>
      </c>
      <c r="U67" s="78">
        <f>K67/$K$113</f>
        <v/>
      </c>
      <c r="V67" s="318">
        <f>P67/O67</f>
        <v/>
      </c>
      <c r="W67" s="317">
        <f>O67/21</f>
        <v/>
      </c>
      <c r="X67" s="319">
        <f>(O67-P67)/21</f>
        <v/>
      </c>
      <c r="Y67" s="319">
        <f>P67/21</f>
        <v/>
      </c>
      <c r="Z67" s="84">
        <f>W67/C67</f>
        <v/>
      </c>
      <c r="AA67" s="84">
        <f>X67/(C67-D67)</f>
        <v/>
      </c>
      <c r="AB67" s="84">
        <f>Y67/D67</f>
        <v/>
      </c>
      <c r="AC67" s="84">
        <f>RRI(20,E67,K67)</f>
        <v/>
      </c>
      <c r="AD67" s="84">
        <f>RRI(20,F67,L67)</f>
        <v/>
      </c>
      <c r="AE67" s="314">
        <f>RRI(20,(E67-F67),(K67-L67))</f>
        <v/>
      </c>
      <c r="AF67" s="84">
        <f>Q67</f>
        <v/>
      </c>
      <c r="AG67" s="315">
        <f>IF(ISNUMBER(AE67),AE67,0)</f>
        <v/>
      </c>
    </row>
    <row r="68" ht="12.75" customHeight="1" s="324">
      <c r="A68" s="195" t="inlineStr">
        <is>
          <t>Micronesia</t>
        </is>
      </c>
      <c r="B68" s="195">
        <f t="array" ref="B68">INDEX(Countries!D1:D325, MATCH(A68, Countries!B1:B325, 0))</f>
        <v/>
      </c>
      <c r="C68" s="39" t="n">
        <v>83.65758700000001</v>
      </c>
      <c r="D68" s="39" t="n">
        <v>0</v>
      </c>
      <c r="E68" s="39" t="n">
        <v>83.22363300000001</v>
      </c>
      <c r="F68" s="39" t="n">
        <v>0</v>
      </c>
      <c r="G68" s="39" t="n">
        <v>83.22363300000001</v>
      </c>
      <c r="H68" s="39" t="n">
        <v>0</v>
      </c>
      <c r="I68" s="39" t="n">
        <v>83.506758</v>
      </c>
      <c r="J68" s="39" t="n">
        <v>0</v>
      </c>
      <c r="K68" s="39" t="n">
        <v>83.506758</v>
      </c>
      <c r="L68" s="39" t="n">
        <v>0</v>
      </c>
      <c r="M68" s="39">
        <f>K68-L68</f>
        <v/>
      </c>
      <c r="N68" s="39">
        <f>M68*100</f>
        <v/>
      </c>
      <c r="O68" s="39">
        <f>E68-K68</f>
        <v/>
      </c>
      <c r="P68" s="39">
        <f>F68-L68</f>
        <v/>
      </c>
      <c r="Q68" s="108">
        <f>L68/K68</f>
        <v/>
      </c>
      <c r="R68" s="108">
        <f>O68/E68</f>
        <v/>
      </c>
      <c r="S68" s="313">
        <f>((E68-F68)-(K68-L68))/(E68-F68)</f>
        <v/>
      </c>
      <c r="T68" s="108">
        <f>P68/F68</f>
        <v/>
      </c>
      <c r="U68" s="313">
        <f>K68/$K$113</f>
        <v/>
      </c>
      <c r="V68" s="100">
        <f>P68/O68</f>
        <v/>
      </c>
      <c r="W68" s="39">
        <f>O68/21</f>
        <v/>
      </c>
      <c r="X68" s="195">
        <f>(O68-P68)/21</f>
        <v/>
      </c>
      <c r="Y68" s="195">
        <f>P68/21</f>
        <v/>
      </c>
      <c r="Z68" s="108">
        <f>W68/C68</f>
        <v/>
      </c>
      <c r="AA68" s="314">
        <f>X68/(C68-D68)</f>
        <v/>
      </c>
      <c r="AB68" s="108">
        <f>Y68/D68</f>
        <v/>
      </c>
      <c r="AC68" s="108">
        <f>RRI(20,E68,K68)</f>
        <v/>
      </c>
      <c r="AD68" s="108">
        <f>RRI(20,F68,L68)</f>
        <v/>
      </c>
      <c r="AE68" s="314">
        <f>RRI(20,(E68-F68),(K68-L68))</f>
        <v/>
      </c>
      <c r="AF68" s="108">
        <f>Q68</f>
        <v/>
      </c>
      <c r="AG68" s="315">
        <f>IF(ISNUMBER(AE68),AE68,0)</f>
        <v/>
      </c>
    </row>
    <row r="69" ht="12.75" customHeight="1" s="324">
      <c r="A69" s="195" t="inlineStr">
        <is>
          <t>Mozambique</t>
        </is>
      </c>
      <c r="B69" s="195">
        <f t="array" ref="B69">INDEX(Countries!D69:D326, MATCH(A69, Countries!B69:B326, 0))</f>
        <v/>
      </c>
      <c r="C69" s="39" t="n">
        <v>3210.368468</v>
      </c>
      <c r="D69" s="39" t="n">
        <v>1752.115545</v>
      </c>
      <c r="E69" s="39" t="n">
        <v>3132.959142</v>
      </c>
      <c r="F69" s="39" t="n">
        <v>1720.879979</v>
      </c>
      <c r="G69" s="39" t="n">
        <v>2943.294158</v>
      </c>
      <c r="H69" s="39" t="n">
        <v>1650.615649</v>
      </c>
      <c r="I69" s="39" t="n">
        <v>2933.737943</v>
      </c>
      <c r="J69" s="39" t="n">
        <v>1663.320861</v>
      </c>
      <c r="K69" s="39" t="n">
        <v>2924.877664</v>
      </c>
      <c r="L69" s="39" t="n">
        <v>1639.492286</v>
      </c>
      <c r="M69" s="39">
        <f>K69-L69</f>
        <v/>
      </c>
      <c r="N69" s="39">
        <f>M69*100</f>
        <v/>
      </c>
      <c r="O69" s="39">
        <f>E69-K69</f>
        <v/>
      </c>
      <c r="P69" s="39">
        <f>F69-L69</f>
        <v/>
      </c>
      <c r="Q69" s="108">
        <f>L69/K69</f>
        <v/>
      </c>
      <c r="R69" s="108">
        <f>O69/E69</f>
        <v/>
      </c>
      <c r="S69" s="313">
        <f>((E69-F69)-(K69-L69))/(E69-F69)</f>
        <v/>
      </c>
      <c r="T69" s="108">
        <f>P69/F69</f>
        <v/>
      </c>
      <c r="U69" s="313">
        <f>K69/$K$113</f>
        <v/>
      </c>
      <c r="V69" s="100">
        <f>P69/O69</f>
        <v/>
      </c>
      <c r="W69" s="39">
        <f>O69/21</f>
        <v/>
      </c>
      <c r="X69" s="195">
        <f>(O69-P69)/21</f>
        <v/>
      </c>
      <c r="Y69" s="195">
        <f>P69/21</f>
        <v/>
      </c>
      <c r="Z69" s="108">
        <f>W69/C69</f>
        <v/>
      </c>
      <c r="AA69" s="314">
        <f>X69/(C69-D69)</f>
        <v/>
      </c>
      <c r="AB69" s="108">
        <f>Y69/D69</f>
        <v/>
      </c>
      <c r="AC69" s="108">
        <f>RRI(20,E69,K69)</f>
        <v/>
      </c>
      <c r="AD69" s="108">
        <f>RRI(20,F69,L69)</f>
        <v/>
      </c>
      <c r="AE69" s="314">
        <f>RRI(20,(E69-F69),(K69-L69))</f>
        <v/>
      </c>
      <c r="AF69" s="108">
        <f>Q69</f>
        <v/>
      </c>
      <c r="AG69" s="315">
        <f>IF(ISNUMBER(AE69),AE69,0)</f>
        <v/>
      </c>
    </row>
    <row r="70" ht="12.75" customHeight="1" s="324">
      <c r="A70" s="195" t="inlineStr">
        <is>
          <t>Myanmar</t>
        </is>
      </c>
      <c r="B70" s="195">
        <f t="array" ref="B70">INDEX(Countries!D70:D327, MATCH(A70, Countries!B70:B327, 0))</f>
        <v/>
      </c>
      <c r="C70" s="39" t="n">
        <v>5456.485067</v>
      </c>
      <c r="D70" s="39" t="n">
        <v>157.15392</v>
      </c>
      <c r="E70" s="39" t="n">
        <v>5318.63561</v>
      </c>
      <c r="F70" s="39" t="n">
        <v>149.400687</v>
      </c>
      <c r="G70" s="39" t="n">
        <v>4937.049734</v>
      </c>
      <c r="H70" s="39" t="n">
        <v>148.627644</v>
      </c>
      <c r="I70" s="39" t="n">
        <v>4913.954191</v>
      </c>
      <c r="J70" s="39" t="n">
        <v>149.250207</v>
      </c>
      <c r="K70" s="39" t="n">
        <v>4885.209402</v>
      </c>
      <c r="L70" s="39" t="n">
        <v>150.539452</v>
      </c>
      <c r="M70" s="39">
        <f>K70-L70</f>
        <v/>
      </c>
      <c r="N70" s="39">
        <f>M70*100</f>
        <v/>
      </c>
      <c r="O70" s="39">
        <f>E70-K70</f>
        <v/>
      </c>
      <c r="P70" s="39">
        <f>F70-L70</f>
        <v/>
      </c>
      <c r="Q70" s="108">
        <f>L70/K70</f>
        <v/>
      </c>
      <c r="R70" s="108">
        <f>O70/E70</f>
        <v/>
      </c>
      <c r="S70" s="313">
        <f>((E70-F70)-(K70-L70))/(E70-F70)</f>
        <v/>
      </c>
      <c r="T70" s="108">
        <f>P70/F70</f>
        <v/>
      </c>
      <c r="U70" s="313">
        <f>K70/$K$113</f>
        <v/>
      </c>
      <c r="V70" s="100">
        <f>P70/O70</f>
        <v/>
      </c>
      <c r="W70" s="39">
        <f>O70/21</f>
        <v/>
      </c>
      <c r="X70" s="195">
        <f>(O70-P70)/21</f>
        <v/>
      </c>
      <c r="Y70" s="195">
        <f>P70/21</f>
        <v/>
      </c>
      <c r="Z70" s="108">
        <f>W70/C70</f>
        <v/>
      </c>
      <c r="AA70" s="314">
        <f>X70/(C70-D70)</f>
        <v/>
      </c>
      <c r="AB70" s="108">
        <f>Y70/D70</f>
        <v/>
      </c>
      <c r="AC70" s="108">
        <f>RRI(20,E70,K70)</f>
        <v/>
      </c>
      <c r="AD70" s="108">
        <f>RRI(20,F70,L70)</f>
        <v/>
      </c>
      <c r="AE70" s="314">
        <f>RRI(20,(E70-F70),(K70-L70))</f>
        <v/>
      </c>
      <c r="AF70" s="108">
        <f>Q70</f>
        <v/>
      </c>
      <c r="AG70" s="315">
        <f>IF(ISNUMBER(AE70),AE70,0)</f>
        <v/>
      </c>
    </row>
    <row r="71" ht="12.75" customHeight="1" s="324">
      <c r="A71" s="195" t="inlineStr">
        <is>
          <t>New Caledonia</t>
        </is>
      </c>
      <c r="B71" s="195">
        <f t="array" ref="B71">INDEX(Countries!D71:D328, MATCH(A71, Countries!B71:B328, 0))</f>
        <v/>
      </c>
      <c r="C71" s="39" t="n">
        <v>302.39131</v>
      </c>
      <c r="D71" s="39" t="n">
        <v>93.172147</v>
      </c>
      <c r="E71" s="39" t="n">
        <v>302.390173</v>
      </c>
      <c r="F71" s="39" t="n">
        <v>93.171582</v>
      </c>
      <c r="G71" s="39" t="n">
        <v>302.390173</v>
      </c>
      <c r="H71" s="39" t="n">
        <v>93.171582</v>
      </c>
      <c r="I71" s="39" t="n">
        <v>294.695349</v>
      </c>
      <c r="J71" s="39" t="n">
        <v>91.703852</v>
      </c>
      <c r="K71" s="39" t="n">
        <v>294.695349</v>
      </c>
      <c r="L71" s="39" t="n">
        <v>91.703852</v>
      </c>
      <c r="M71" s="39">
        <f>K71-L71</f>
        <v/>
      </c>
      <c r="N71" s="39">
        <f>M71*100</f>
        <v/>
      </c>
      <c r="O71" s="39">
        <f>E71-K71</f>
        <v/>
      </c>
      <c r="P71" s="39">
        <f>F71-L71</f>
        <v/>
      </c>
      <c r="Q71" s="108">
        <f>L71/K71</f>
        <v/>
      </c>
      <c r="R71" s="108">
        <f>O71/E71</f>
        <v/>
      </c>
      <c r="S71" s="313">
        <f>((E71-F71)-(K71-L71))/(E71-F71)</f>
        <v/>
      </c>
      <c r="T71" s="108">
        <f>P71/F71</f>
        <v/>
      </c>
      <c r="U71" s="313">
        <f>K71/$K$113</f>
        <v/>
      </c>
      <c r="V71" s="100">
        <f>P71/O71</f>
        <v/>
      </c>
      <c r="W71" s="39">
        <f>O71/21</f>
        <v/>
      </c>
      <c r="X71" s="195">
        <f>(O71-P71)/21</f>
        <v/>
      </c>
      <c r="Y71" s="195">
        <f>P71/21</f>
        <v/>
      </c>
      <c r="Z71" s="108">
        <f>W71/C71</f>
        <v/>
      </c>
      <c r="AA71" s="314">
        <f>X71/(C71-D71)</f>
        <v/>
      </c>
      <c r="AB71" s="108">
        <f>Y71/D71</f>
        <v/>
      </c>
      <c r="AC71" s="108">
        <f>RRI(20,E71,K71)</f>
        <v/>
      </c>
      <c r="AD71" s="108">
        <f>RRI(20,F71,L71)</f>
        <v/>
      </c>
      <c r="AE71" s="314">
        <f>RRI(20,(E71-F71),(K71-L71))</f>
        <v/>
      </c>
      <c r="AF71" s="108">
        <f>Q71</f>
        <v/>
      </c>
      <c r="AG71" s="315">
        <f>IF(ISNUMBER(AE71),AE71,0)</f>
        <v/>
      </c>
    </row>
    <row r="72" ht="12.75" customHeight="1" s="324">
      <c r="A72" s="195" t="inlineStr">
        <is>
          <t>New Zealand</t>
        </is>
      </c>
      <c r="B72" s="195">
        <f t="array" ref="B72">INDEX(Countries!D72:D329, MATCH(A72, Countries!B72:B329, 0))</f>
        <v/>
      </c>
      <c r="C72" s="39" t="n">
        <v>328.939209</v>
      </c>
      <c r="D72" s="39" t="n">
        <v>25.265525</v>
      </c>
      <c r="E72" s="39" t="n">
        <v>325.396581</v>
      </c>
      <c r="F72" s="39" t="n">
        <v>24.943149</v>
      </c>
      <c r="G72" s="39" t="n">
        <v>312.976826</v>
      </c>
      <c r="H72" s="39" t="n">
        <v>24.211347</v>
      </c>
      <c r="I72" s="39" t="n">
        <v>305.859055</v>
      </c>
      <c r="J72" s="39" t="n">
        <v>22.374804</v>
      </c>
      <c r="K72" s="39" t="n">
        <v>310.312772</v>
      </c>
      <c r="L72" s="39" t="n">
        <v>23.509619</v>
      </c>
      <c r="M72" s="39">
        <f>K72-L72</f>
        <v/>
      </c>
      <c r="N72" s="39">
        <f>M72*100</f>
        <v/>
      </c>
      <c r="O72" s="39">
        <f>E72-K72</f>
        <v/>
      </c>
      <c r="P72" s="39">
        <f>F72-L72</f>
        <v/>
      </c>
      <c r="Q72" s="108">
        <f>L72/K72</f>
        <v/>
      </c>
      <c r="R72" s="108">
        <f>O72/E72</f>
        <v/>
      </c>
      <c r="S72" s="313">
        <f>((E72-F72)-(K72-L72))/(E72-F72)</f>
        <v/>
      </c>
      <c r="T72" s="108">
        <f>P72/F72</f>
        <v/>
      </c>
      <c r="U72" s="313">
        <f>K72/$K$113</f>
        <v/>
      </c>
      <c r="V72" s="100">
        <f>P72/O72</f>
        <v/>
      </c>
      <c r="W72" s="39">
        <f>O72/21</f>
        <v/>
      </c>
      <c r="X72" s="195">
        <f>(O72-P72)/21</f>
        <v/>
      </c>
      <c r="Y72" s="195">
        <f>P72/21</f>
        <v/>
      </c>
      <c r="Z72" s="108">
        <f>W72/C72</f>
        <v/>
      </c>
      <c r="AA72" s="314">
        <f>X72/(C72-D72)</f>
        <v/>
      </c>
      <c r="AB72" s="108">
        <f>Y72/D72</f>
        <v/>
      </c>
      <c r="AC72" s="108">
        <f>RRI(20,E72,K72)</f>
        <v/>
      </c>
      <c r="AD72" s="108">
        <f>RRI(20,F72,L72)</f>
        <v/>
      </c>
      <c r="AE72" s="314">
        <f>RRI(20,(E72-F72),(K72-L72))</f>
        <v/>
      </c>
      <c r="AF72" s="108">
        <f>Q72</f>
        <v/>
      </c>
      <c r="AG72" s="315">
        <f>IF(ISNUMBER(AE72),AE72,0)</f>
        <v/>
      </c>
    </row>
    <row r="73" ht="12.75" customHeight="1" s="324">
      <c r="A73" s="195" t="inlineStr">
        <is>
          <t>Nicaragua</t>
        </is>
      </c>
      <c r="B73" s="195">
        <f t="array" ref="B73">INDEX(Countries!D73:D330, MATCH(A73, Countries!B73:B330, 0))</f>
        <v/>
      </c>
      <c r="C73" s="39" t="n">
        <v>979.8767779999999</v>
      </c>
      <c r="D73" s="39" t="n">
        <v>753.268138</v>
      </c>
      <c r="E73" s="39" t="n">
        <v>937.6455549999999</v>
      </c>
      <c r="F73" s="39" t="n">
        <v>723.219411</v>
      </c>
      <c r="G73" s="39" t="n">
        <v>926.709706</v>
      </c>
      <c r="H73" s="39" t="n">
        <v>718.252043</v>
      </c>
      <c r="I73" s="39" t="n">
        <v>884.740169</v>
      </c>
      <c r="J73" s="39" t="n">
        <v>684.849913</v>
      </c>
      <c r="K73" s="39" t="n">
        <v>871.116683</v>
      </c>
      <c r="L73" s="39" t="n">
        <v>669.83228</v>
      </c>
      <c r="M73" s="39">
        <f>K73-L73</f>
        <v/>
      </c>
      <c r="N73" s="39">
        <f>M73*100</f>
        <v/>
      </c>
      <c r="O73" s="39">
        <f>E73-K73</f>
        <v/>
      </c>
      <c r="P73" s="39">
        <f>F73-L73</f>
        <v/>
      </c>
      <c r="Q73" s="108">
        <f>L73/K73</f>
        <v/>
      </c>
      <c r="R73" s="108">
        <f>O73/E73</f>
        <v/>
      </c>
      <c r="S73" s="313">
        <f>((E73-F73)-(K73-L73))/(E73-F73)</f>
        <v/>
      </c>
      <c r="T73" s="108">
        <f>P73/F73</f>
        <v/>
      </c>
      <c r="U73" s="313">
        <f>K73/$K$113</f>
        <v/>
      </c>
      <c r="V73" s="100">
        <f>P73/O73</f>
        <v/>
      </c>
      <c r="W73" s="39">
        <f>O73/21</f>
        <v/>
      </c>
      <c r="X73" s="195">
        <f>(O73-P73)/21</f>
        <v/>
      </c>
      <c r="Y73" s="195">
        <f>P73/21</f>
        <v/>
      </c>
      <c r="Z73" s="108">
        <f>W73/C73</f>
        <v/>
      </c>
      <c r="AA73" s="314">
        <f>X73/(C73-D73)</f>
        <v/>
      </c>
      <c r="AB73" s="108">
        <f>Y73/D73</f>
        <v/>
      </c>
      <c r="AC73" s="108">
        <f>RRI(20,E73,K73)</f>
        <v/>
      </c>
      <c r="AD73" s="108">
        <f>RRI(20,F73,L73)</f>
        <v/>
      </c>
      <c r="AE73" s="314">
        <f>RRI(20,(E73-F73),(K73-L73))</f>
        <v/>
      </c>
      <c r="AF73" s="108">
        <f>Q73</f>
        <v/>
      </c>
      <c r="AG73" s="315">
        <f>IF(ISNUMBER(AE73),AE73,0)</f>
        <v/>
      </c>
    </row>
    <row r="74" ht="12.75" customHeight="1" s="324">
      <c r="A74" s="195" t="inlineStr">
        <is>
          <t>Nigeria</t>
        </is>
      </c>
      <c r="B74" s="195">
        <f t="array" ref="B74">INDEX(Countries!D74:D331, MATCH(A74, Countries!B74:B331, 0))</f>
        <v/>
      </c>
      <c r="C74" s="39" t="n">
        <v>6619.438459</v>
      </c>
      <c r="D74" s="39" t="n">
        <v>339.029052</v>
      </c>
      <c r="E74" s="39" t="n">
        <v>6588.236907</v>
      </c>
      <c r="F74" s="39" t="n">
        <v>338.265099</v>
      </c>
      <c r="G74" s="39" t="n">
        <v>6564.782394</v>
      </c>
      <c r="H74" s="39" t="n">
        <v>337.059177</v>
      </c>
      <c r="I74" s="39" t="n">
        <v>6523.481954</v>
      </c>
      <c r="J74" s="39" t="n">
        <v>336.21211</v>
      </c>
      <c r="K74" s="39" t="n">
        <v>6495.670387</v>
      </c>
      <c r="L74" s="39" t="n">
        <v>335.828455</v>
      </c>
      <c r="M74" s="39">
        <f>K74-L74</f>
        <v/>
      </c>
      <c r="N74" s="39">
        <f>M74*100</f>
        <v/>
      </c>
      <c r="O74" s="39">
        <f>E74-K74</f>
        <v/>
      </c>
      <c r="P74" s="39">
        <f>F74-L74</f>
        <v/>
      </c>
      <c r="Q74" s="108">
        <f>L74/K74</f>
        <v/>
      </c>
      <c r="R74" s="108">
        <f>O74/E74</f>
        <v/>
      </c>
      <c r="S74" s="313">
        <f>((E74-F74)-(K74-L74))/(E74-F74)</f>
        <v/>
      </c>
      <c r="T74" s="108">
        <f>P74/F74</f>
        <v/>
      </c>
      <c r="U74" s="313">
        <f>K74/$K$113</f>
        <v/>
      </c>
      <c r="V74" s="100">
        <f>P74/O74</f>
        <v/>
      </c>
      <c r="W74" s="39">
        <f>O74/21</f>
        <v/>
      </c>
      <c r="X74" s="195">
        <f>(O74-P74)/21</f>
        <v/>
      </c>
      <c r="Y74" s="195">
        <f>P74/21</f>
        <v/>
      </c>
      <c r="Z74" s="108">
        <f>W74/C74</f>
        <v/>
      </c>
      <c r="AA74" s="314">
        <f>X74/(C74-D74)</f>
        <v/>
      </c>
      <c r="AB74" s="108">
        <f>Y74/D74</f>
        <v/>
      </c>
      <c r="AC74" s="108">
        <f>RRI(20,E74,K74)</f>
        <v/>
      </c>
      <c r="AD74" s="108">
        <f>RRI(20,F74,L74)</f>
        <v/>
      </c>
      <c r="AE74" s="314">
        <f>RRI(20,(E74-F74),(K74-L74))</f>
        <v/>
      </c>
      <c r="AF74" s="108">
        <f>Q74</f>
        <v/>
      </c>
      <c r="AG74" s="315">
        <f>IF(ISNUMBER(AE74),AE74,0)</f>
        <v/>
      </c>
    </row>
    <row r="75" ht="12.75" customHeight="1" s="324">
      <c r="A75" s="195" t="inlineStr">
        <is>
          <t>Oman</t>
        </is>
      </c>
      <c r="B75" s="195">
        <f t="array" ref="B75">INDEX(Countries!D75:D332, MATCH(A75, Countries!B75:B332, 0))</f>
        <v/>
      </c>
      <c r="C75" s="39" t="n">
        <v>1.182144</v>
      </c>
      <c r="D75" s="39" t="n">
        <v>0.403035</v>
      </c>
      <c r="E75" s="39" t="n">
        <v>1.157746</v>
      </c>
      <c r="F75" s="39" t="n">
        <v>0.403035</v>
      </c>
      <c r="G75" s="39" t="n">
        <v>1.15373</v>
      </c>
      <c r="H75" s="39" t="n">
        <v>0.400802</v>
      </c>
      <c r="I75" s="39" t="n">
        <v>1.092676</v>
      </c>
      <c r="J75" s="39" t="n">
        <v>0.400802</v>
      </c>
      <c r="K75" s="39" t="n">
        <v>1.088047</v>
      </c>
      <c r="L75" s="39" t="n">
        <v>0.400802</v>
      </c>
      <c r="M75" s="39">
        <f>K75-L75</f>
        <v/>
      </c>
      <c r="N75" s="39">
        <f>M75*100</f>
        <v/>
      </c>
      <c r="O75" s="39">
        <f>E75-K75</f>
        <v/>
      </c>
      <c r="P75" s="39">
        <f>F75-L75</f>
        <v/>
      </c>
      <c r="Q75" s="108">
        <f>L75/K75</f>
        <v/>
      </c>
      <c r="R75" s="108">
        <f>O75/E75</f>
        <v/>
      </c>
      <c r="S75" s="313">
        <f>((E75-F75)-(K75-L75))/(E75-F75)</f>
        <v/>
      </c>
      <c r="T75" s="108">
        <f>P75/F75</f>
        <v/>
      </c>
      <c r="U75" s="313">
        <f>K75/$K$113</f>
        <v/>
      </c>
      <c r="V75" s="100">
        <f>P75/O75</f>
        <v/>
      </c>
      <c r="W75" s="39">
        <f>O75/21</f>
        <v/>
      </c>
      <c r="X75" s="195">
        <f>(O75-P75)/21</f>
        <v/>
      </c>
      <c r="Y75" s="195">
        <f>P75/21</f>
        <v/>
      </c>
      <c r="Z75" s="108">
        <f>W75/C75</f>
        <v/>
      </c>
      <c r="AA75" s="314">
        <f>X75/(C75-D75)</f>
        <v/>
      </c>
      <c r="AB75" s="108">
        <f>Y75/D75</f>
        <v/>
      </c>
      <c r="AC75" s="108">
        <f>RRI(20,E75,K75)</f>
        <v/>
      </c>
      <c r="AD75" s="108">
        <f>RRI(20,F75,L75)</f>
        <v/>
      </c>
      <c r="AE75" s="314">
        <f>RRI(20,(E75-F75),(K75-L75))</f>
        <v/>
      </c>
      <c r="AF75" s="108">
        <f>Q75</f>
        <v/>
      </c>
      <c r="AG75" s="315">
        <f>IF(ISNUMBER(AE75),AE75,0)</f>
        <v/>
      </c>
    </row>
    <row r="76" ht="12.75" customHeight="1" s="324">
      <c r="A76" s="195" t="inlineStr">
        <is>
          <t>Pakistan</t>
        </is>
      </c>
      <c r="B76" s="195">
        <f t="array" ref="B76">INDEX(Countries!D76:D333, MATCH(A76, Countries!B76:B333, 0))</f>
        <v/>
      </c>
      <c r="C76" s="39" t="n">
        <v>793.4282020000001</v>
      </c>
      <c r="D76" s="39" t="n">
        <v>256.430033</v>
      </c>
      <c r="E76" s="39" t="n">
        <v>750.266994</v>
      </c>
      <c r="F76" s="39" t="n">
        <v>250.069903</v>
      </c>
      <c r="G76" s="39" t="n">
        <v>705.470584</v>
      </c>
      <c r="H76" s="39" t="n">
        <v>231.771705</v>
      </c>
      <c r="I76" s="39" t="n">
        <v>717.852426</v>
      </c>
      <c r="J76" s="39" t="n">
        <v>236.12294</v>
      </c>
      <c r="K76" s="39" t="n">
        <v>710.823637</v>
      </c>
      <c r="L76" s="39" t="n">
        <v>230.749676</v>
      </c>
      <c r="M76" s="39">
        <f>K76-L76</f>
        <v/>
      </c>
      <c r="N76" s="39">
        <f>M76*100</f>
        <v/>
      </c>
      <c r="O76" s="39">
        <f>E76-K76</f>
        <v/>
      </c>
      <c r="P76" s="39">
        <f>F76-L76</f>
        <v/>
      </c>
      <c r="Q76" s="108">
        <f>L76/K76</f>
        <v/>
      </c>
      <c r="R76" s="108">
        <f>O76/E76</f>
        <v/>
      </c>
      <c r="S76" s="313">
        <f>((E76-F76)-(K76-L76))/(E76-F76)</f>
        <v/>
      </c>
      <c r="T76" s="108">
        <f>P76/F76</f>
        <v/>
      </c>
      <c r="U76" s="313">
        <f>K76/$K$113</f>
        <v/>
      </c>
      <c r="V76" s="100">
        <f>P76/O76</f>
        <v/>
      </c>
      <c r="W76" s="39">
        <f>O76/21</f>
        <v/>
      </c>
      <c r="X76" s="195">
        <f>(O76-P76)/21</f>
        <v/>
      </c>
      <c r="Y76" s="195">
        <f>P76/21</f>
        <v/>
      </c>
      <c r="Z76" s="108">
        <f>W76/C76</f>
        <v/>
      </c>
      <c r="AA76" s="314">
        <f>X76/(C76-D76)</f>
        <v/>
      </c>
      <c r="AB76" s="108">
        <f>Y76/D76</f>
        <v/>
      </c>
      <c r="AC76" s="108">
        <f>RRI(20,E76,K76)</f>
        <v/>
      </c>
      <c r="AD76" s="108">
        <f>RRI(20,F76,L76)</f>
        <v/>
      </c>
      <c r="AE76" s="314">
        <f>RRI(20,(E76-F76),(K76-L76))</f>
        <v/>
      </c>
      <c r="AF76" s="108">
        <f>Q76</f>
        <v/>
      </c>
      <c r="AG76" s="315">
        <f>IF(ISNUMBER(AE76),AE76,0)</f>
        <v/>
      </c>
    </row>
    <row r="77" ht="12.75" customHeight="1" s="324">
      <c r="A77" s="195" t="inlineStr">
        <is>
          <t>Palau</t>
        </is>
      </c>
      <c r="B77" s="195">
        <f t="array" ref="B77">INDEX(Countries!D77:D334, MATCH(A77, Countries!B77:B334, 0))</f>
        <v/>
      </c>
      <c r="C77" s="39" t="n">
        <v>61.599747</v>
      </c>
      <c r="D77" s="39" t="n">
        <v>51.024907</v>
      </c>
      <c r="E77" s="39" t="n">
        <v>61.402022</v>
      </c>
      <c r="F77" s="39" t="n">
        <v>50.836298</v>
      </c>
      <c r="G77" s="39" t="n">
        <v>61.402022</v>
      </c>
      <c r="H77" s="39" t="n">
        <v>50.836298</v>
      </c>
      <c r="I77" s="39" t="n">
        <v>61.361763</v>
      </c>
      <c r="J77" s="39" t="n">
        <v>50.802443</v>
      </c>
      <c r="K77" s="39" t="n">
        <v>61.403918</v>
      </c>
      <c r="L77" s="39" t="n">
        <v>50.843158</v>
      </c>
      <c r="M77" s="39">
        <f>K77-L77</f>
        <v/>
      </c>
      <c r="N77" s="39">
        <f>M77*100</f>
        <v/>
      </c>
      <c r="O77" s="39">
        <f>E77-K77</f>
        <v/>
      </c>
      <c r="P77" s="39">
        <f>F77-L77</f>
        <v/>
      </c>
      <c r="Q77" s="108">
        <f>L77/K77</f>
        <v/>
      </c>
      <c r="R77" s="108">
        <f>O77/E77</f>
        <v/>
      </c>
      <c r="S77" s="313">
        <f>((E77-F77)-(K77-L77))/(E77-F77)</f>
        <v/>
      </c>
      <c r="T77" s="108">
        <f>P77/F77</f>
        <v/>
      </c>
      <c r="U77" s="313">
        <f>K77/$K$113</f>
        <v/>
      </c>
      <c r="V77" s="100">
        <f>P77/O77</f>
        <v/>
      </c>
      <c r="W77" s="39">
        <f>O77/21</f>
        <v/>
      </c>
      <c r="X77" s="195">
        <f>(O77-P77)/21</f>
        <v/>
      </c>
      <c r="Y77" s="195">
        <f>P77/21</f>
        <v/>
      </c>
      <c r="Z77" s="108">
        <f>W77/C77</f>
        <v/>
      </c>
      <c r="AA77" s="314">
        <f>X77/(C77-D77)</f>
        <v/>
      </c>
      <c r="AB77" s="108">
        <f>Y77/D77</f>
        <v/>
      </c>
      <c r="AC77" s="108">
        <f>RRI(20,E77,K77)</f>
        <v/>
      </c>
      <c r="AD77" s="108">
        <f>RRI(20,F77,L77)</f>
        <v/>
      </c>
      <c r="AE77" s="314">
        <f>RRI(20,(E77-F77),(K77-L77))</f>
        <v/>
      </c>
      <c r="AF77" s="108">
        <f>Q77</f>
        <v/>
      </c>
      <c r="AG77" s="315">
        <f>IF(ISNUMBER(AE77),AE77,0)</f>
        <v/>
      </c>
    </row>
    <row r="78" ht="12.75" customHeight="1" s="324">
      <c r="A78" s="195" t="inlineStr">
        <is>
          <t>Panama</t>
        </is>
      </c>
      <c r="B78" s="195">
        <f t="array" ref="B78">INDEX(Countries!D78:D335, MATCH(A78, Countries!B78:B335, 0))</f>
        <v/>
      </c>
      <c r="C78" s="39" t="n">
        <v>1562.668876</v>
      </c>
      <c r="D78" s="39" t="n">
        <v>643.859845</v>
      </c>
      <c r="E78" s="39" t="n">
        <v>1551.542644</v>
      </c>
      <c r="F78" s="39" t="n">
        <v>638.427094</v>
      </c>
      <c r="G78" s="39" t="n">
        <v>1532.17283</v>
      </c>
      <c r="H78" s="39" t="n">
        <v>635.522846</v>
      </c>
      <c r="I78" s="39" t="n">
        <v>1534.867916</v>
      </c>
      <c r="J78" s="39" t="n">
        <v>635.88097</v>
      </c>
      <c r="K78" s="39" t="n">
        <v>1520.75186</v>
      </c>
      <c r="L78" s="39" t="n">
        <v>631.027906</v>
      </c>
      <c r="M78" s="39">
        <f>K78-L78</f>
        <v/>
      </c>
      <c r="N78" s="39">
        <f>M78*100</f>
        <v/>
      </c>
      <c r="O78" s="39">
        <f>E78-K78</f>
        <v/>
      </c>
      <c r="P78" s="39">
        <f>F78-L78</f>
        <v/>
      </c>
      <c r="Q78" s="108">
        <f>L78/K78</f>
        <v/>
      </c>
      <c r="R78" s="108">
        <f>O78/E78</f>
        <v/>
      </c>
      <c r="S78" s="313">
        <f>((E78-F78)-(K78-L78))/(E78-F78)</f>
        <v/>
      </c>
      <c r="T78" s="108">
        <f>P78/F78</f>
        <v/>
      </c>
      <c r="U78" s="313">
        <f>K78/$K$113</f>
        <v/>
      </c>
      <c r="V78" s="100">
        <f>P78/O78</f>
        <v/>
      </c>
      <c r="W78" s="39">
        <f>O78/21</f>
        <v/>
      </c>
      <c r="X78" s="195">
        <f>(O78-P78)/21</f>
        <v/>
      </c>
      <c r="Y78" s="195">
        <f>P78/21</f>
        <v/>
      </c>
      <c r="Z78" s="108">
        <f>W78/C78</f>
        <v/>
      </c>
      <c r="AA78" s="314">
        <f>X78/(C78-D78)</f>
        <v/>
      </c>
      <c r="AB78" s="108">
        <f>Y78/D78</f>
        <v/>
      </c>
      <c r="AC78" s="108">
        <f>RRI(20,E78,K78)</f>
        <v/>
      </c>
      <c r="AD78" s="108">
        <f>RRI(20,F78,L78)</f>
        <v/>
      </c>
      <c r="AE78" s="314">
        <f>RRI(20,(E78-F78),(K78-L78))</f>
        <v/>
      </c>
      <c r="AF78" s="108">
        <f>Q78</f>
        <v/>
      </c>
      <c r="AG78" s="315">
        <f>IF(ISNUMBER(AE78),AE78,0)</f>
        <v/>
      </c>
    </row>
    <row r="79" ht="12.75" customHeight="1" s="324">
      <c r="A79" s="195" t="inlineStr">
        <is>
          <t>Papua New Guinea</t>
        </is>
      </c>
      <c r="B79" s="195">
        <f t="array" ref="B79">INDEX(Countries!D79:D336, MATCH(A79, Countries!B79:B336, 0))</f>
        <v/>
      </c>
      <c r="C79" s="39" t="n">
        <v>4931.766181</v>
      </c>
      <c r="D79" s="39" t="n">
        <v>222.572231</v>
      </c>
      <c r="E79" s="39" t="n">
        <v>4850.198169</v>
      </c>
      <c r="F79" s="39" t="n">
        <v>221.420359</v>
      </c>
      <c r="G79" s="39" t="n">
        <v>4816.075703</v>
      </c>
      <c r="H79" s="39" t="n">
        <v>219.653062</v>
      </c>
      <c r="I79" s="39" t="n">
        <v>4839.430268</v>
      </c>
      <c r="J79" s="39" t="n">
        <v>220.697113</v>
      </c>
      <c r="K79" s="39" t="n">
        <v>4788.269673</v>
      </c>
      <c r="L79" s="39" t="n">
        <v>218.665948</v>
      </c>
      <c r="M79" s="39">
        <f>K79-L79</f>
        <v/>
      </c>
      <c r="N79" s="39">
        <f>M79*100</f>
        <v/>
      </c>
      <c r="O79" s="39">
        <f>E79-K79</f>
        <v/>
      </c>
      <c r="P79" s="39">
        <f>F79-L79</f>
        <v/>
      </c>
      <c r="Q79" s="108">
        <f>L79/K79</f>
        <v/>
      </c>
      <c r="R79" s="108">
        <f>O79/E79</f>
        <v/>
      </c>
      <c r="S79" s="313">
        <f>((E79-F79)-(K79-L79))/(E79-F79)</f>
        <v/>
      </c>
      <c r="T79" s="108">
        <f>P79/F79</f>
        <v/>
      </c>
      <c r="U79" s="313">
        <f>K79/$K$113</f>
        <v/>
      </c>
      <c r="V79" s="100">
        <f>P79/O79</f>
        <v/>
      </c>
      <c r="W79" s="39">
        <f>O79/21</f>
        <v/>
      </c>
      <c r="X79" s="195">
        <f>(O79-P79)/21</f>
        <v/>
      </c>
      <c r="Y79" s="195">
        <f>P79/21</f>
        <v/>
      </c>
      <c r="Z79" s="108">
        <f>W79/C79</f>
        <v/>
      </c>
      <c r="AA79" s="314">
        <f>X79/(C79-D79)</f>
        <v/>
      </c>
      <c r="AB79" s="108">
        <f>Y79/D79</f>
        <v/>
      </c>
      <c r="AC79" s="108">
        <f>RRI(20,E79,K79)</f>
        <v/>
      </c>
      <c r="AD79" s="108">
        <f>RRI(20,F79,L79)</f>
        <v/>
      </c>
      <c r="AE79" s="314">
        <f>RRI(20,(E79-F79),(K79-L79))</f>
        <v/>
      </c>
      <c r="AF79" s="108">
        <f>Q79</f>
        <v/>
      </c>
      <c r="AG79" s="315">
        <f>IF(ISNUMBER(AE79),AE79,0)</f>
        <v/>
      </c>
    </row>
    <row r="80" ht="12.75" customHeight="1" s="324">
      <c r="A80" s="195" t="inlineStr">
        <is>
          <t>Philippines</t>
        </is>
      </c>
      <c r="B80" s="195">
        <f t="array" ref="B80">INDEX(Countries!D80:D337, MATCH(A80, Countries!B80:B337, 0))</f>
        <v/>
      </c>
      <c r="C80" s="39" t="n">
        <v>2857.164371</v>
      </c>
      <c r="D80" s="39" t="n">
        <v>973.819583</v>
      </c>
      <c r="E80" s="39" t="n">
        <v>2818.834251</v>
      </c>
      <c r="F80" s="39" t="n">
        <v>968.367576</v>
      </c>
      <c r="G80" s="39" t="n">
        <v>2708.639429</v>
      </c>
      <c r="H80" s="39" t="n">
        <v>945.859319</v>
      </c>
      <c r="I80" s="39" t="n">
        <v>2634.817709</v>
      </c>
      <c r="J80" s="39" t="n">
        <v>934.120751</v>
      </c>
      <c r="K80" s="39" t="n">
        <v>2674.554777</v>
      </c>
      <c r="L80" s="39" t="n">
        <v>938.552433</v>
      </c>
      <c r="M80" s="39">
        <f>K80-L80</f>
        <v/>
      </c>
      <c r="N80" s="39">
        <f>M80*100</f>
        <v/>
      </c>
      <c r="O80" s="39">
        <f>E80-K80</f>
        <v/>
      </c>
      <c r="P80" s="39">
        <f>F80-L80</f>
        <v/>
      </c>
      <c r="Q80" s="108">
        <f>L80/K80</f>
        <v/>
      </c>
      <c r="R80" s="108">
        <f>O80/E80</f>
        <v/>
      </c>
      <c r="S80" s="313">
        <f>((E80-F80)-(K80-L80))/(E80-F80)</f>
        <v/>
      </c>
      <c r="T80" s="108">
        <f>P80/F80</f>
        <v/>
      </c>
      <c r="U80" s="313">
        <f>K80/$K$113</f>
        <v/>
      </c>
      <c r="V80" s="100">
        <f>P80/O80</f>
        <v/>
      </c>
      <c r="W80" s="39">
        <f>O80/21</f>
        <v/>
      </c>
      <c r="X80" s="195">
        <f>(O80-P80)/21</f>
        <v/>
      </c>
      <c r="Y80" s="195">
        <f>P80/21</f>
        <v/>
      </c>
      <c r="Z80" s="108">
        <f>W80/C80</f>
        <v/>
      </c>
      <c r="AA80" s="314">
        <f>X80/(C80-D80)</f>
        <v/>
      </c>
      <c r="AB80" s="108">
        <f>Y80/D80</f>
        <v/>
      </c>
      <c r="AC80" s="108">
        <f>RRI(20,E80,K80)</f>
        <v/>
      </c>
      <c r="AD80" s="108">
        <f>RRI(20,F80,L80)</f>
        <v/>
      </c>
      <c r="AE80" s="314">
        <f>RRI(20,(E80-F80),(K80-L80))</f>
        <v/>
      </c>
      <c r="AF80" s="108">
        <f>Q80</f>
        <v/>
      </c>
      <c r="AG80" s="315">
        <f>IF(ISNUMBER(AE80),AE80,0)</f>
        <v/>
      </c>
    </row>
    <row r="81" ht="12.75" customHeight="1" s="324">
      <c r="A81" s="195" t="inlineStr">
        <is>
          <t>Puerto Rico</t>
        </is>
      </c>
      <c r="B81" s="195">
        <f t="array" ref="B81">INDEX(Countries!D81:D338, MATCH(A81, Countries!B81:B338, 0))</f>
        <v/>
      </c>
      <c r="C81" s="39" t="n">
        <v>92.198911</v>
      </c>
      <c r="D81" s="39" t="n">
        <v>46.633145</v>
      </c>
      <c r="E81" s="39" t="n">
        <v>92.105779</v>
      </c>
      <c r="F81" s="39" t="n">
        <v>46.592764</v>
      </c>
      <c r="G81" s="39" t="n">
        <v>92.105779</v>
      </c>
      <c r="H81" s="39" t="n">
        <v>46.592764</v>
      </c>
      <c r="I81" s="39" t="n">
        <v>88.831349</v>
      </c>
      <c r="J81" s="39" t="n">
        <v>44.639753</v>
      </c>
      <c r="K81" s="39" t="n">
        <v>88.049735</v>
      </c>
      <c r="L81" s="39" t="n">
        <v>44.119111</v>
      </c>
      <c r="M81" s="39">
        <f>K81-L81</f>
        <v/>
      </c>
      <c r="N81" s="39">
        <f>M81*100</f>
        <v/>
      </c>
      <c r="O81" s="39">
        <f>E81-K81</f>
        <v/>
      </c>
      <c r="P81" s="39">
        <f>F81-L81</f>
        <v/>
      </c>
      <c r="Q81" s="108">
        <f>L81/K81</f>
        <v/>
      </c>
      <c r="R81" s="108">
        <f>O81/E81</f>
        <v/>
      </c>
      <c r="S81" s="313">
        <f>((E81-F81)-(K81-L81))/(E81-F81)</f>
        <v/>
      </c>
      <c r="T81" s="108">
        <f>P81/F81</f>
        <v/>
      </c>
      <c r="U81" s="313">
        <f>K81/$K$113</f>
        <v/>
      </c>
      <c r="V81" s="100">
        <f>P81/O81</f>
        <v/>
      </c>
      <c r="W81" s="39">
        <f>O81/21</f>
        <v/>
      </c>
      <c r="X81" s="195">
        <f>(O81-P81)/21</f>
        <v/>
      </c>
      <c r="Y81" s="195">
        <f>P81/21</f>
        <v/>
      </c>
      <c r="Z81" s="108">
        <f>W81/C81</f>
        <v/>
      </c>
      <c r="AA81" s="314">
        <f>X81/(C81-D81)</f>
        <v/>
      </c>
      <c r="AB81" s="108">
        <f>Y81/D81</f>
        <v/>
      </c>
      <c r="AC81" s="108">
        <f>RRI(20,E81,K81)</f>
        <v/>
      </c>
      <c r="AD81" s="108">
        <f>RRI(20,F81,L81)</f>
        <v/>
      </c>
      <c r="AE81" s="314">
        <f>RRI(20,(E81-F81),(K81-L81))</f>
        <v/>
      </c>
      <c r="AF81" s="108">
        <f>Q81</f>
        <v/>
      </c>
      <c r="AG81" s="315">
        <f>IF(ISNUMBER(AE81),AE81,0)</f>
        <v/>
      </c>
    </row>
    <row r="82" ht="12.75" customHeight="1" s="324">
      <c r="A82" s="195" t="inlineStr">
        <is>
          <t>Qatar</t>
        </is>
      </c>
      <c r="B82" s="195">
        <f t="array" ref="B82">INDEX(Countries!D82:D339, MATCH(A82, Countries!B82:B339, 0))</f>
        <v/>
      </c>
      <c r="C82" s="39" t="n">
        <v>4.810254</v>
      </c>
      <c r="D82" s="39" t="n">
        <v>4.10997</v>
      </c>
      <c r="E82" s="39" t="n">
        <v>4.677947</v>
      </c>
      <c r="F82" s="39" t="n">
        <v>4.002345</v>
      </c>
      <c r="G82" s="39" t="n">
        <v>4.517513</v>
      </c>
      <c r="H82" s="39" t="n">
        <v>3.99172</v>
      </c>
      <c r="I82" s="39" t="n">
        <v>4.591213</v>
      </c>
      <c r="J82" s="39" t="n">
        <v>3.961157</v>
      </c>
      <c r="K82" s="39" t="n">
        <v>4.582331</v>
      </c>
      <c r="L82" s="39" t="n">
        <v>3.982366</v>
      </c>
      <c r="M82" s="39">
        <f>K82-L82</f>
        <v/>
      </c>
      <c r="N82" s="39">
        <f>M82*100</f>
        <v/>
      </c>
      <c r="O82" s="39">
        <f>E82-K82</f>
        <v/>
      </c>
      <c r="P82" s="39">
        <f>F82-L82</f>
        <v/>
      </c>
      <c r="Q82" s="108">
        <f>L82/K82</f>
        <v/>
      </c>
      <c r="R82" s="108">
        <f>O82/E82</f>
        <v/>
      </c>
      <c r="S82" s="313">
        <f>((E82-F82)-(K82-L82))/(E82-F82)</f>
        <v/>
      </c>
      <c r="T82" s="108">
        <f>P82/F82</f>
        <v/>
      </c>
      <c r="U82" s="313">
        <f>K82/$K$113</f>
        <v/>
      </c>
      <c r="V82" s="100">
        <f>P82/O82</f>
        <v/>
      </c>
      <c r="W82" s="39">
        <f>O82/21</f>
        <v/>
      </c>
      <c r="X82" s="195">
        <f>(O82-P82)/21</f>
        <v/>
      </c>
      <c r="Y82" s="195">
        <f>P82/21</f>
        <v/>
      </c>
      <c r="Z82" s="108">
        <f>W82/C82</f>
        <v/>
      </c>
      <c r="AA82" s="314">
        <f>X82/(C82-D82)</f>
        <v/>
      </c>
      <c r="AB82" s="108">
        <f>Y82/D82</f>
        <v/>
      </c>
      <c r="AC82" s="108">
        <f>RRI(20,E82,K82)</f>
        <v/>
      </c>
      <c r="AD82" s="108">
        <f>RRI(20,F82,L82)</f>
        <v/>
      </c>
      <c r="AE82" s="314">
        <f>RRI(20,(E82-F82),(K82-L82))</f>
        <v/>
      </c>
      <c r="AF82" s="108">
        <f>Q82</f>
        <v/>
      </c>
      <c r="AG82" s="315">
        <f>IF(ISNUMBER(AE82),AE82,0)</f>
        <v/>
      </c>
    </row>
    <row r="83" ht="12.75" customHeight="1" s="324">
      <c r="A83" s="195" t="inlineStr">
        <is>
          <t>Saint Kitts and Nevis</t>
        </is>
      </c>
      <c r="B83" s="195">
        <f t="array" ref="B83">INDEX(Countries!D83:D340, MATCH(A83, Countries!B83:B340, 0))</f>
        <v/>
      </c>
      <c r="C83" s="39" t="n">
        <v>0.302132</v>
      </c>
      <c r="D83" s="39" t="n">
        <v>0.130814</v>
      </c>
      <c r="E83" s="39" t="n">
        <v>0.300389</v>
      </c>
      <c r="F83" s="39" t="n">
        <v>0.129071</v>
      </c>
      <c r="G83" s="39" t="n">
        <v>0.300389</v>
      </c>
      <c r="H83" s="39" t="n">
        <v>0.129071</v>
      </c>
      <c r="I83" s="39" t="n">
        <v>0.287027</v>
      </c>
      <c r="J83" s="39" t="n">
        <v>0.117452</v>
      </c>
      <c r="K83" s="39" t="n">
        <v>0.288189</v>
      </c>
      <c r="L83" s="39" t="n">
        <v>0.118614</v>
      </c>
      <c r="M83" s="39">
        <f>K83-L83</f>
        <v/>
      </c>
      <c r="N83" s="39">
        <f>M83*100</f>
        <v/>
      </c>
      <c r="O83" s="39">
        <f>E83-K83</f>
        <v/>
      </c>
      <c r="P83" s="39">
        <f>F83-L83</f>
        <v/>
      </c>
      <c r="Q83" s="108">
        <f>L83/K83</f>
        <v/>
      </c>
      <c r="R83" s="108">
        <f>O83/E83</f>
        <v/>
      </c>
      <c r="S83" s="313">
        <f>((E83-F83)-(K83-L83))/(E83-F83)</f>
        <v/>
      </c>
      <c r="T83" s="108">
        <f>P83/F83</f>
        <v/>
      </c>
      <c r="U83" s="313">
        <f>K83/$K$113</f>
        <v/>
      </c>
      <c r="V83" s="100">
        <f>P83/O83</f>
        <v/>
      </c>
      <c r="W83" s="39">
        <f>O83/21</f>
        <v/>
      </c>
      <c r="X83" s="195">
        <f>(O83-P83)/21</f>
        <v/>
      </c>
      <c r="Y83" s="195">
        <f>P83/21</f>
        <v/>
      </c>
      <c r="Z83" s="108">
        <f>W83/C83</f>
        <v/>
      </c>
      <c r="AA83" s="314">
        <f>X83/(C83-D83)</f>
        <v/>
      </c>
      <c r="AB83" s="108">
        <f>Y83/D83</f>
        <v/>
      </c>
      <c r="AC83" s="108">
        <f>RRI(20,E83,K83)</f>
        <v/>
      </c>
      <c r="AD83" s="108">
        <f>RRI(20,F83,L83)</f>
        <v/>
      </c>
      <c r="AE83" s="314">
        <f>RRI(20,(E83-F83),(K83-L83))</f>
        <v/>
      </c>
      <c r="AF83" s="108">
        <f>Q83</f>
        <v/>
      </c>
      <c r="AG83" s="315">
        <f>IF(ISNUMBER(AE83),AE83,0)</f>
        <v/>
      </c>
    </row>
    <row r="84" ht="12.75" customHeight="1" s="324">
      <c r="A84" s="195" t="inlineStr">
        <is>
          <t>Saint Lucia</t>
        </is>
      </c>
      <c r="B84" s="195">
        <f t="array" ref="B84">INDEX(Countries!D84:D341, MATCH(A84, Countries!B84:B341, 0))</f>
        <v/>
      </c>
      <c r="C84" s="39" t="n">
        <v>1.662309</v>
      </c>
      <c r="D84" s="39" t="n">
        <v>1.075474</v>
      </c>
      <c r="E84" s="39" t="n">
        <v>1.658174</v>
      </c>
      <c r="F84" s="39" t="n">
        <v>1.07252</v>
      </c>
      <c r="G84" s="39" t="n">
        <v>1.658174</v>
      </c>
      <c r="H84" s="39" t="n">
        <v>1.07252</v>
      </c>
      <c r="I84" s="39" t="n">
        <v>1.652856</v>
      </c>
      <c r="J84" s="39" t="n">
        <v>1.07252</v>
      </c>
      <c r="K84" s="39" t="n">
        <v>1.656991</v>
      </c>
      <c r="L84" s="39" t="n">
        <v>1.075474</v>
      </c>
      <c r="M84" s="39">
        <f>K84-L84</f>
        <v/>
      </c>
      <c r="N84" s="39">
        <f>M84*100</f>
        <v/>
      </c>
      <c r="O84" s="39">
        <f>E84-K84</f>
        <v/>
      </c>
      <c r="P84" s="39">
        <f>F84-L84</f>
        <v/>
      </c>
      <c r="Q84" s="108">
        <f>L84/K84</f>
        <v/>
      </c>
      <c r="R84" s="108">
        <f>O84/E84</f>
        <v/>
      </c>
      <c r="S84" s="313">
        <f>((E84-F84)-(K84-L84))/(E84-F84)</f>
        <v/>
      </c>
      <c r="T84" s="108">
        <f>P84/F84</f>
        <v/>
      </c>
      <c r="U84" s="313">
        <f>K84/$K$113</f>
        <v/>
      </c>
      <c r="V84" s="100">
        <f>P84/O84</f>
        <v/>
      </c>
      <c r="W84" s="39">
        <f>O84/21</f>
        <v/>
      </c>
      <c r="X84" s="195">
        <f>(O84-P84)/21</f>
        <v/>
      </c>
      <c r="Y84" s="195">
        <f>P84/21</f>
        <v/>
      </c>
      <c r="Z84" s="108">
        <f>W84/C84</f>
        <v/>
      </c>
      <c r="AA84" s="314">
        <f>X84/(C84-D84)</f>
        <v/>
      </c>
      <c r="AB84" s="108">
        <f>Y84/D84</f>
        <v/>
      </c>
      <c r="AC84" s="108">
        <f>RRI(20,E84,K84)</f>
        <v/>
      </c>
      <c r="AD84" s="108">
        <f>RRI(20,F84,L84)</f>
        <v/>
      </c>
      <c r="AE84" s="314">
        <f>RRI(20,(E84-F84),(K84-L84))</f>
        <v/>
      </c>
      <c r="AF84" s="108">
        <f>Q84</f>
        <v/>
      </c>
      <c r="AG84" s="315">
        <f>IF(ISNUMBER(AE84),AE84,0)</f>
        <v/>
      </c>
    </row>
    <row r="85" ht="12.75" customHeight="1" s="324">
      <c r="A85" s="195" t="inlineStr">
        <is>
          <t>Saint Vincent and the Grenadines</t>
        </is>
      </c>
      <c r="B85" s="195">
        <f t="array" ref="B85">INDEX(Countries!D85:D342, MATCH(A85, Countries!B85:B342, 0))</f>
        <v/>
      </c>
      <c r="C85" s="39" t="n">
        <v>0.149903</v>
      </c>
      <c r="D85" s="39" t="n">
        <v>0.061072</v>
      </c>
      <c r="E85" s="39" t="n">
        <v>0.149903</v>
      </c>
      <c r="F85" s="39" t="n">
        <v>0.061072</v>
      </c>
      <c r="G85" s="39" t="n">
        <v>0.149903</v>
      </c>
      <c r="H85" s="39" t="n">
        <v>0.061072</v>
      </c>
      <c r="I85" s="39" t="n">
        <v>0.144567</v>
      </c>
      <c r="J85" s="39" t="n">
        <v>0.055736</v>
      </c>
      <c r="K85" s="39" t="n">
        <v>0.144567</v>
      </c>
      <c r="L85" s="39" t="n">
        <v>0.055736</v>
      </c>
      <c r="M85" s="39">
        <f>K85-L85</f>
        <v/>
      </c>
      <c r="N85" s="39">
        <f>M85*100</f>
        <v/>
      </c>
      <c r="O85" s="39">
        <f>E85-K85</f>
        <v/>
      </c>
      <c r="P85" s="39">
        <f>F85-L85</f>
        <v/>
      </c>
      <c r="Q85" s="108">
        <f>L85/K85</f>
        <v/>
      </c>
      <c r="R85" s="108">
        <f>O85/E85</f>
        <v/>
      </c>
      <c r="S85" s="313">
        <f>((E85-F85)-(K85-L85))/(E85-F85)</f>
        <v/>
      </c>
      <c r="T85" s="108">
        <f>P85/F85</f>
        <v/>
      </c>
      <c r="U85" s="313">
        <f>K85/$K$113</f>
        <v/>
      </c>
      <c r="V85" s="100">
        <f>P85/O85</f>
        <v/>
      </c>
      <c r="W85" s="39">
        <f>O85/21</f>
        <v/>
      </c>
      <c r="X85" s="195">
        <f>(O85-P85)/21</f>
        <v/>
      </c>
      <c r="Y85" s="195">
        <f>P85/21</f>
        <v/>
      </c>
      <c r="Z85" s="108">
        <f>W85/C85</f>
        <v/>
      </c>
      <c r="AA85" s="314">
        <f>X85/(C85-D85)</f>
        <v/>
      </c>
      <c r="AB85" s="108">
        <f>Y85/D85</f>
        <v/>
      </c>
      <c r="AC85" s="108">
        <f>RRI(20,E85,K85)</f>
        <v/>
      </c>
      <c r="AD85" s="108">
        <f>RRI(20,F85,L85)</f>
        <v/>
      </c>
      <c r="AE85" s="314">
        <f>RRI(20,(E85-F85),(K85-L85))</f>
        <v/>
      </c>
      <c r="AF85" s="108">
        <f>Q85</f>
        <v/>
      </c>
      <c r="AG85" s="315">
        <f>IF(ISNUMBER(AE85),AE85,0)</f>
        <v/>
      </c>
    </row>
    <row r="86" ht="12.75" customHeight="1" s="324">
      <c r="A86" s="195" t="inlineStr">
        <is>
          <t>Saint-Martin</t>
        </is>
      </c>
      <c r="B86" s="195">
        <f t="array" ref="B86">INDEX(Countries!D86:D343, MATCH(A86, Countries!B86:B343, 0))</f>
        <v/>
      </c>
      <c r="C86" s="39" t="n">
        <v>0.189205</v>
      </c>
      <c r="D86" s="39" t="n">
        <v>0.186447</v>
      </c>
      <c r="E86" s="39" t="n">
        <v>0.177632</v>
      </c>
      <c r="F86" s="39" t="n">
        <v>0.174874</v>
      </c>
      <c r="G86" s="39" t="n">
        <v>0.177632</v>
      </c>
      <c r="H86" s="39" t="n">
        <v>0.174874</v>
      </c>
      <c r="I86" s="39" t="n">
        <v>0.144652</v>
      </c>
      <c r="J86" s="39" t="n">
        <v>0.141893</v>
      </c>
      <c r="K86" s="39" t="n">
        <v>0.156224</v>
      </c>
      <c r="L86" s="39" t="n">
        <v>0.153466</v>
      </c>
      <c r="M86" s="39">
        <f>K86-L86</f>
        <v/>
      </c>
      <c r="N86" s="39">
        <f>M86*100</f>
        <v/>
      </c>
      <c r="O86" s="39">
        <f>E86-K86</f>
        <v/>
      </c>
      <c r="P86" s="39">
        <f>F86-L86</f>
        <v/>
      </c>
      <c r="Q86" s="108">
        <f>L86/K86</f>
        <v/>
      </c>
      <c r="R86" s="108">
        <f>O86/E86</f>
        <v/>
      </c>
      <c r="S86" s="313">
        <f>((E86-F86)-(K86-L86))/(E86-F86)</f>
        <v/>
      </c>
      <c r="T86" s="108">
        <f>P86/F86</f>
        <v/>
      </c>
      <c r="U86" s="313">
        <f>K86/$K$113</f>
        <v/>
      </c>
      <c r="V86" s="100">
        <f>P86/O86</f>
        <v/>
      </c>
      <c r="W86" s="39">
        <f>O86/21</f>
        <v/>
      </c>
      <c r="X86" s="195">
        <f>(O86-P86)/21</f>
        <v/>
      </c>
      <c r="Y86" s="195">
        <f>P86/21</f>
        <v/>
      </c>
      <c r="Z86" s="108">
        <f>W86/C86</f>
        <v/>
      </c>
      <c r="AA86" s="314">
        <f>X86/(C86-D86)</f>
        <v/>
      </c>
      <c r="AB86" s="108">
        <f>Y86/D86</f>
        <v/>
      </c>
      <c r="AC86" s="108">
        <f>RRI(20,E86,K86)</f>
        <v/>
      </c>
      <c r="AD86" s="108">
        <f>RRI(20,F86,L86)</f>
        <v/>
      </c>
      <c r="AE86" s="314">
        <f>RRI(20,(E86-F86),(K86-L86))</f>
        <v/>
      </c>
      <c r="AF86" s="108">
        <f>Q86</f>
        <v/>
      </c>
      <c r="AG86" s="315">
        <f>IF(ISNUMBER(AE86),AE86,0)</f>
        <v/>
      </c>
    </row>
    <row r="87" ht="12.75" customHeight="1" s="324">
      <c r="A87" s="195" t="inlineStr">
        <is>
          <t>Samoa</t>
        </is>
      </c>
      <c r="B87" s="195">
        <f t="array" ref="B87">INDEX(Countries!D87:D344, MATCH(A87, Countries!B87:B344, 0))</f>
        <v/>
      </c>
      <c r="C87" s="39" t="n">
        <v>3.044853</v>
      </c>
      <c r="D87" s="39" t="n">
        <v>0.590834</v>
      </c>
      <c r="E87" s="39" t="n">
        <v>3.034225</v>
      </c>
      <c r="F87" s="39" t="n">
        <v>0.584954</v>
      </c>
      <c r="G87" s="39" t="n">
        <v>3.034225</v>
      </c>
      <c r="H87" s="39" t="n">
        <v>0.584954</v>
      </c>
      <c r="I87" s="39" t="n">
        <v>3.040127</v>
      </c>
      <c r="J87" s="39" t="n">
        <v>0.590834</v>
      </c>
      <c r="K87" s="39" t="n">
        <v>3.040127</v>
      </c>
      <c r="L87" s="39" t="n">
        <v>0.590834</v>
      </c>
      <c r="M87" s="39">
        <f>K87-L87</f>
        <v/>
      </c>
      <c r="N87" s="39">
        <f>M87*100</f>
        <v/>
      </c>
      <c r="O87" s="39">
        <f>E87-K87</f>
        <v/>
      </c>
      <c r="P87" s="39">
        <f>F87-L87</f>
        <v/>
      </c>
      <c r="Q87" s="108">
        <f>L87/K87</f>
        <v/>
      </c>
      <c r="R87" s="108">
        <f>O87/E87</f>
        <v/>
      </c>
      <c r="S87" s="313">
        <f>((E87-F87)-(K87-L87))/(E87-F87)</f>
        <v/>
      </c>
      <c r="T87" s="108">
        <f>P87/F87</f>
        <v/>
      </c>
      <c r="U87" s="313">
        <f>K87/$K$113</f>
        <v/>
      </c>
      <c r="V87" s="100">
        <f>P87/O87</f>
        <v/>
      </c>
      <c r="W87" s="39">
        <f>O87/21</f>
        <v/>
      </c>
      <c r="X87" s="195">
        <f>(O87-P87)/21</f>
        <v/>
      </c>
      <c r="Y87" s="195">
        <f>P87/21</f>
        <v/>
      </c>
      <c r="Z87" s="108">
        <f>W87/C87</f>
        <v/>
      </c>
      <c r="AA87" s="314">
        <f>X87/(C87-D87)</f>
        <v/>
      </c>
      <c r="AB87" s="108">
        <f>Y87/D87</f>
        <v/>
      </c>
      <c r="AC87" s="108">
        <f>RRI(20,E87,K87)</f>
        <v/>
      </c>
      <c r="AD87" s="108">
        <f>RRI(20,F87,L87)</f>
        <v/>
      </c>
      <c r="AE87" s="314">
        <f>RRI(20,(E87-F87),(K87-L87))</f>
        <v/>
      </c>
      <c r="AF87" s="108">
        <f>Q87</f>
        <v/>
      </c>
      <c r="AG87" s="315">
        <f>IF(ISNUMBER(AE87),AE87,0)</f>
        <v/>
      </c>
    </row>
    <row r="88" ht="12.75" customHeight="1" s="324">
      <c r="A88" s="195" t="inlineStr">
        <is>
          <t>Sao Tome and Principe</t>
        </is>
      </c>
      <c r="B88" s="195">
        <f t="array" ref="B88">INDEX(Countries!D88:D345, MATCH(A88, Countries!B88:B345, 0))</f>
        <v/>
      </c>
      <c r="C88" s="39" t="n">
        <v>0.006686</v>
      </c>
      <c r="D88" s="39" t="n">
        <v>0</v>
      </c>
      <c r="E88" s="39" t="n">
        <v>0.004863</v>
      </c>
      <c r="F88" s="39" t="n">
        <v>0</v>
      </c>
      <c r="G88" s="39" t="n">
        <v>0.004863</v>
      </c>
      <c r="H88" s="39" t="n">
        <v>0</v>
      </c>
      <c r="I88" s="39" t="n">
        <v>0.004863</v>
      </c>
      <c r="J88" s="39" t="n">
        <v>0</v>
      </c>
      <c r="K88" s="39" t="n">
        <v>0.006686</v>
      </c>
      <c r="L88" s="39" t="n">
        <v>0</v>
      </c>
      <c r="M88" s="39">
        <f>K88-L88</f>
        <v/>
      </c>
      <c r="N88" s="39">
        <f>M88*100</f>
        <v/>
      </c>
      <c r="O88" s="39">
        <f>E88-K88</f>
        <v/>
      </c>
      <c r="P88" s="39">
        <f>F88-L88</f>
        <v/>
      </c>
      <c r="Q88" s="108">
        <f>L88/K88</f>
        <v/>
      </c>
      <c r="R88" s="108">
        <f>O88/E88</f>
        <v/>
      </c>
      <c r="S88" s="313">
        <f>((E88-F88)-(K88-L88))/(E88-F88)</f>
        <v/>
      </c>
      <c r="T88" s="108">
        <f>P88/F88</f>
        <v/>
      </c>
      <c r="U88" s="313">
        <f>K88/$K$113</f>
        <v/>
      </c>
      <c r="V88" s="100">
        <f>P88/O88</f>
        <v/>
      </c>
      <c r="W88" s="39">
        <f>O88/21</f>
        <v/>
      </c>
      <c r="X88" s="195">
        <f>(O88-P88)/21</f>
        <v/>
      </c>
      <c r="Y88" s="195">
        <f>P88/21</f>
        <v/>
      </c>
      <c r="Z88" s="108">
        <f>W88/C88</f>
        <v/>
      </c>
      <c r="AA88" s="314">
        <f>X88/(C88-D88)</f>
        <v/>
      </c>
      <c r="AB88" s="108">
        <f>Y88/D88</f>
        <v/>
      </c>
      <c r="AC88" s="108">
        <f>RRI(20,E88,K88)</f>
        <v/>
      </c>
      <c r="AD88" s="108">
        <f>RRI(20,F88,L88)</f>
        <v/>
      </c>
      <c r="AE88" s="314">
        <f>RRI(20,(E88-F88),(K88-L88))</f>
        <v/>
      </c>
      <c r="AF88" s="108">
        <f>Q88</f>
        <v/>
      </c>
      <c r="AG88" s="315">
        <f>IF(ISNUMBER(AE88),AE88,0)</f>
        <v/>
      </c>
    </row>
    <row r="89" ht="12.75" customHeight="1" s="324">
      <c r="A89" s="195" t="inlineStr">
        <is>
          <t>Saudi Arabia</t>
        </is>
      </c>
      <c r="B89" s="195">
        <f t="array" ref="B89">INDEX(Countries!D89:D346, MATCH(A89, Countries!B89:B346, 0))</f>
        <v/>
      </c>
      <c r="C89" s="39" t="n">
        <v>73.468661</v>
      </c>
      <c r="D89" s="39" t="n">
        <v>8.088969000000001</v>
      </c>
      <c r="E89" s="39" t="n">
        <v>71.235552</v>
      </c>
      <c r="F89" s="39" t="n">
        <v>7.979201</v>
      </c>
      <c r="G89" s="39" t="n">
        <v>66.45949299999999</v>
      </c>
      <c r="H89" s="39" t="n">
        <v>7.644496</v>
      </c>
      <c r="I89" s="39" t="n">
        <v>69.860286</v>
      </c>
      <c r="J89" s="39" t="n">
        <v>7.492826</v>
      </c>
      <c r="K89" s="39" t="n">
        <v>65.75603599999999</v>
      </c>
      <c r="L89" s="39" t="n">
        <v>7.506081</v>
      </c>
      <c r="M89" s="39">
        <f>K89-L89</f>
        <v/>
      </c>
      <c r="N89" s="39">
        <f>M89*100</f>
        <v/>
      </c>
      <c r="O89" s="39">
        <f>E89-K89</f>
        <v/>
      </c>
      <c r="P89" s="39">
        <f>F89-L89</f>
        <v/>
      </c>
      <c r="Q89" s="108">
        <f>L89/K89</f>
        <v/>
      </c>
      <c r="R89" s="108">
        <f>O89/E89</f>
        <v/>
      </c>
      <c r="S89" s="313">
        <f>((E89-F89)-(K89-L89))/(E89-F89)</f>
        <v/>
      </c>
      <c r="T89" s="108">
        <f>P89/F89</f>
        <v/>
      </c>
      <c r="U89" s="313">
        <f>K89/$K$113</f>
        <v/>
      </c>
      <c r="V89" s="100">
        <f>P89/O89</f>
        <v/>
      </c>
      <c r="W89" s="39">
        <f>O89/21</f>
        <v/>
      </c>
      <c r="X89" s="195">
        <f>(O89-P89)/21</f>
        <v/>
      </c>
      <c r="Y89" s="195">
        <f>P89/21</f>
        <v/>
      </c>
      <c r="Z89" s="108">
        <f>W89/C89</f>
        <v/>
      </c>
      <c r="AA89" s="314">
        <f>X89/(C89-D89)</f>
        <v/>
      </c>
      <c r="AB89" s="108">
        <f>Y89/D89</f>
        <v/>
      </c>
      <c r="AC89" s="108">
        <f>RRI(20,E89,K89)</f>
        <v/>
      </c>
      <c r="AD89" s="108">
        <f>RRI(20,F89,L89)</f>
        <v/>
      </c>
      <c r="AE89" s="314">
        <f>RRI(20,(E89-F89),(K89-L89))</f>
        <v/>
      </c>
      <c r="AF89" s="108">
        <f>Q89</f>
        <v/>
      </c>
      <c r="AG89" s="315">
        <f>IF(ISNUMBER(AE89),AE89,0)</f>
        <v/>
      </c>
    </row>
    <row r="90" ht="12.75" customHeight="1" s="324">
      <c r="A90" s="195" t="inlineStr">
        <is>
          <t>Senegal</t>
        </is>
      </c>
      <c r="B90" s="195">
        <f t="array" ref="B90">INDEX(Countries!D90:D347, MATCH(A90, Countries!B90:B347, 0))</f>
        <v/>
      </c>
      <c r="C90" s="39" t="n">
        <v>1318.852452</v>
      </c>
      <c r="D90" s="39" t="n">
        <v>787.277514</v>
      </c>
      <c r="E90" s="39" t="n">
        <v>1282.647009</v>
      </c>
      <c r="F90" s="39" t="n">
        <v>761.099781</v>
      </c>
      <c r="G90" s="39" t="n">
        <v>1267.219529</v>
      </c>
      <c r="H90" s="39" t="n">
        <v>754.219152</v>
      </c>
      <c r="I90" s="39" t="n">
        <v>1266.942756</v>
      </c>
      <c r="J90" s="39" t="n">
        <v>756.2696999999999</v>
      </c>
      <c r="K90" s="39" t="n">
        <v>1230.586475</v>
      </c>
      <c r="L90" s="39" t="n">
        <v>728.290152</v>
      </c>
      <c r="M90" s="39">
        <f>K90-L90</f>
        <v/>
      </c>
      <c r="N90" s="39">
        <f>M90*100</f>
        <v/>
      </c>
      <c r="O90" s="39">
        <f>E90-K90</f>
        <v/>
      </c>
      <c r="P90" s="39">
        <f>F90-L90</f>
        <v/>
      </c>
      <c r="Q90" s="108">
        <f>L90/K90</f>
        <v/>
      </c>
      <c r="R90" s="108">
        <f>O90/E90</f>
        <v/>
      </c>
      <c r="S90" s="313">
        <f>((E90-F90)-(K90-L90))/(E90-F90)</f>
        <v/>
      </c>
      <c r="T90" s="108">
        <f>P90/F90</f>
        <v/>
      </c>
      <c r="U90" s="313">
        <f>K90/$K$113</f>
        <v/>
      </c>
      <c r="V90" s="100">
        <f>P90/O90</f>
        <v/>
      </c>
      <c r="W90" s="39">
        <f>O90/21</f>
        <v/>
      </c>
      <c r="X90" s="195">
        <f>(O90-P90)/21</f>
        <v/>
      </c>
      <c r="Y90" s="195">
        <f>P90/21</f>
        <v/>
      </c>
      <c r="Z90" s="108">
        <f>W90/C90</f>
        <v/>
      </c>
      <c r="AA90" s="314">
        <f>X90/(C90-D90)</f>
        <v/>
      </c>
      <c r="AB90" s="108">
        <f>Y90/D90</f>
        <v/>
      </c>
      <c r="AC90" s="108">
        <f>RRI(20,E90,K90)</f>
        <v/>
      </c>
      <c r="AD90" s="108">
        <f>RRI(20,F90,L90)</f>
        <v/>
      </c>
      <c r="AE90" s="314">
        <f>RRI(20,(E90-F90),(K90-L90))</f>
        <v/>
      </c>
      <c r="AF90" s="108">
        <f>Q90</f>
        <v/>
      </c>
      <c r="AG90" s="315">
        <f>IF(ISNUMBER(AE90),AE90,0)</f>
        <v/>
      </c>
    </row>
    <row r="91" ht="12.75" customHeight="1" s="324">
      <c r="A91" s="195" t="inlineStr">
        <is>
          <t>Seychelles</t>
        </is>
      </c>
      <c r="B91" s="195">
        <f t="array" ref="B91">INDEX(Countries!D91:D348, MATCH(A91, Countries!B91:B348, 0))</f>
        <v/>
      </c>
      <c r="C91" s="39" t="n">
        <v>1.157895</v>
      </c>
      <c r="D91" s="39" t="n">
        <v>0.402453</v>
      </c>
      <c r="E91" s="39" t="n">
        <v>1.08337</v>
      </c>
      <c r="F91" s="39" t="n">
        <v>0.402453</v>
      </c>
      <c r="G91" s="39" t="n">
        <v>1.08337</v>
      </c>
      <c r="H91" s="39" t="n">
        <v>0.402453</v>
      </c>
      <c r="I91" s="39" t="n">
        <v>1.065801</v>
      </c>
      <c r="J91" s="39" t="n">
        <v>0.402453</v>
      </c>
      <c r="K91" s="39" t="n">
        <v>1.114879</v>
      </c>
      <c r="L91" s="39" t="n">
        <v>0.402453</v>
      </c>
      <c r="M91" s="39">
        <f>K91-L91</f>
        <v/>
      </c>
      <c r="N91" s="39">
        <f>M91*100</f>
        <v/>
      </c>
      <c r="O91" s="39">
        <f>E91-K91</f>
        <v/>
      </c>
      <c r="P91" s="39">
        <f>F91-L91</f>
        <v/>
      </c>
      <c r="Q91" s="108">
        <f>L91/K91</f>
        <v/>
      </c>
      <c r="R91" s="108">
        <f>O91/E91</f>
        <v/>
      </c>
      <c r="S91" s="313">
        <f>((E91-F91)-(K91-L91))/(E91-F91)</f>
        <v/>
      </c>
      <c r="T91" s="108">
        <f>P91/F91</f>
        <v/>
      </c>
      <c r="U91" s="313">
        <f>K91/$K$113</f>
        <v/>
      </c>
      <c r="V91" s="100">
        <f>P91/O91</f>
        <v/>
      </c>
      <c r="W91" s="39">
        <f>O91/21</f>
        <v/>
      </c>
      <c r="X91" s="195">
        <f>(O91-P91)/21</f>
        <v/>
      </c>
      <c r="Y91" s="195">
        <f>P91/21</f>
        <v/>
      </c>
      <c r="Z91" s="108">
        <f>W91/C91</f>
        <v/>
      </c>
      <c r="AA91" s="314">
        <f>X91/(C91-D91)</f>
        <v/>
      </c>
      <c r="AB91" s="108">
        <f>Y91/D91</f>
        <v/>
      </c>
      <c r="AC91" s="108">
        <f>RRI(20,E91,K91)</f>
        <v/>
      </c>
      <c r="AD91" s="108">
        <f>RRI(20,F91,L91)</f>
        <v/>
      </c>
      <c r="AE91" s="314">
        <f>RRI(20,(E91-F91),(K91-L91))</f>
        <v/>
      </c>
      <c r="AF91" s="108">
        <f>Q91</f>
        <v/>
      </c>
      <c r="AG91" s="315">
        <f>IF(ISNUMBER(AE91),AE91,0)</f>
        <v/>
      </c>
    </row>
    <row r="92" ht="12.75" customHeight="1" s="324">
      <c r="A92" s="195" t="inlineStr">
        <is>
          <t>Sierra Leone</t>
        </is>
      </c>
      <c r="B92" s="195">
        <f t="array" ref="B92">INDEX(Countries!D92:D349, MATCH(A92, Countries!B92:B349, 0))</f>
        <v/>
      </c>
      <c r="C92" s="39" t="n">
        <v>1279.379445</v>
      </c>
      <c r="D92" s="39" t="n">
        <v>0</v>
      </c>
      <c r="E92" s="39" t="n">
        <v>1269.300831</v>
      </c>
      <c r="F92" s="39" t="n">
        <v>0</v>
      </c>
      <c r="G92" s="39" t="n">
        <v>1265.506177</v>
      </c>
      <c r="H92" s="39" t="n">
        <v>0</v>
      </c>
      <c r="I92" s="39" t="n">
        <v>1269.242181</v>
      </c>
      <c r="J92" s="39" t="n">
        <v>0</v>
      </c>
      <c r="K92" s="39" t="n">
        <v>1264.79375</v>
      </c>
      <c r="L92" s="39" t="n">
        <v>0</v>
      </c>
      <c r="M92" s="39">
        <f>K92-L92</f>
        <v/>
      </c>
      <c r="N92" s="39">
        <f>M92*100</f>
        <v/>
      </c>
      <c r="O92" s="39">
        <f>E92-K92</f>
        <v/>
      </c>
      <c r="P92" s="39">
        <f>F92-L92</f>
        <v/>
      </c>
      <c r="Q92" s="108">
        <f>L92/K92</f>
        <v/>
      </c>
      <c r="R92" s="108">
        <f>O92/E92</f>
        <v/>
      </c>
      <c r="S92" s="313">
        <f>((E92-F92)-(K92-L92))/(E92-F92)</f>
        <v/>
      </c>
      <c r="T92" s="108">
        <f>P92/F92</f>
        <v/>
      </c>
      <c r="U92" s="313">
        <f>K92/$K$113</f>
        <v/>
      </c>
      <c r="V92" s="100">
        <f>P92/O92</f>
        <v/>
      </c>
      <c r="W92" s="39">
        <f>O92/21</f>
        <v/>
      </c>
      <c r="X92" s="195">
        <f>(O92-P92)/21</f>
        <v/>
      </c>
      <c r="Y92" s="195">
        <f>P92/21</f>
        <v/>
      </c>
      <c r="Z92" s="108">
        <f>W92/C92</f>
        <v/>
      </c>
      <c r="AA92" s="314">
        <f>X92/(C92-D92)</f>
        <v/>
      </c>
      <c r="AB92" s="108">
        <f>Y92/D92</f>
        <v/>
      </c>
      <c r="AC92" s="108">
        <f>RRI(20,E92,K92)</f>
        <v/>
      </c>
      <c r="AD92" s="108">
        <f>RRI(20,F92,L92)</f>
        <v/>
      </c>
      <c r="AE92" s="314">
        <f>RRI(20,(E92-F92),(K92-L92))</f>
        <v/>
      </c>
      <c r="AF92" s="108">
        <f>Q92</f>
        <v/>
      </c>
      <c r="AG92" s="315">
        <f>IF(ISNUMBER(AE92),AE92,0)</f>
        <v/>
      </c>
    </row>
    <row r="93" ht="12.75" customHeight="1" s="324">
      <c r="A93" s="195" t="inlineStr">
        <is>
          <t>Solomon Islands</t>
        </is>
      </c>
      <c r="B93" s="195">
        <f t="array" ref="B93">INDEX(Countries!D93:D350, MATCH(A93, Countries!B93:B350, 0))</f>
        <v/>
      </c>
      <c r="C93" s="39" t="n">
        <v>547.369788</v>
      </c>
      <c r="D93" s="39" t="n">
        <v>55.830707</v>
      </c>
      <c r="E93" s="39" t="n">
        <v>536.34851</v>
      </c>
      <c r="F93" s="39" t="n">
        <v>55.162712</v>
      </c>
      <c r="G93" s="39" t="n">
        <v>528.596128</v>
      </c>
      <c r="H93" s="39" t="n">
        <v>54.683034</v>
      </c>
      <c r="I93" s="39" t="n">
        <v>524.832255</v>
      </c>
      <c r="J93" s="39" t="n">
        <v>54.102714</v>
      </c>
      <c r="K93" s="39" t="n">
        <v>528.601485</v>
      </c>
      <c r="L93" s="39" t="n">
        <v>54.71605</v>
      </c>
      <c r="M93" s="39">
        <f>K93-L93</f>
        <v/>
      </c>
      <c r="N93" s="39">
        <f>M93*100</f>
        <v/>
      </c>
      <c r="O93" s="39">
        <f>E93-K93</f>
        <v/>
      </c>
      <c r="P93" s="39">
        <f>F93-L93</f>
        <v/>
      </c>
      <c r="Q93" s="108">
        <f>L93/K93</f>
        <v/>
      </c>
      <c r="R93" s="108">
        <f>O93/E93</f>
        <v/>
      </c>
      <c r="S93" s="313">
        <f>((E93-F93)-(K93-L93))/(E93-F93)</f>
        <v/>
      </c>
      <c r="T93" s="108">
        <f>P93/F93</f>
        <v/>
      </c>
      <c r="U93" s="313">
        <f>K93/$K$113</f>
        <v/>
      </c>
      <c r="V93" s="100">
        <f>P93/O93</f>
        <v/>
      </c>
      <c r="W93" s="39">
        <f>O93/21</f>
        <v/>
      </c>
      <c r="X93" s="195">
        <f>(O93-P93)/21</f>
        <v/>
      </c>
      <c r="Y93" s="195">
        <f>P93/21</f>
        <v/>
      </c>
      <c r="Z93" s="108">
        <f>W93/C93</f>
        <v/>
      </c>
      <c r="AA93" s="314">
        <f>X93/(C93-D93)</f>
        <v/>
      </c>
      <c r="AB93" s="108">
        <f>Y93/D93</f>
        <v/>
      </c>
      <c r="AC93" s="108">
        <f>RRI(20,E93,K93)</f>
        <v/>
      </c>
      <c r="AD93" s="108">
        <f>RRI(20,F93,L93)</f>
        <v/>
      </c>
      <c r="AE93" s="314">
        <f>RRI(20,(E93-F93),(K93-L93))</f>
        <v/>
      </c>
      <c r="AF93" s="108">
        <f>Q93</f>
        <v/>
      </c>
      <c r="AG93" s="315">
        <f>IF(ISNUMBER(AE93),AE93,0)</f>
        <v/>
      </c>
    </row>
    <row r="94" ht="12.75" customHeight="1" s="324">
      <c r="A94" s="195" t="inlineStr">
        <is>
          <t>Somalia</t>
        </is>
      </c>
      <c r="B94" s="195">
        <f t="array" ref="B94">INDEX(Countries!D94:D351, MATCH(A94, Countries!B94:B351, 0))</f>
        <v/>
      </c>
      <c r="C94" s="39" t="n">
        <v>22.555545</v>
      </c>
      <c r="D94" s="39" t="n">
        <v>0</v>
      </c>
      <c r="E94" s="39" t="n">
        <v>21.929154</v>
      </c>
      <c r="F94" s="39" t="n">
        <v>0</v>
      </c>
      <c r="G94" s="39" t="n">
        <v>21.14143</v>
      </c>
      <c r="H94" s="39" t="n">
        <v>0</v>
      </c>
      <c r="I94" s="39" t="n">
        <v>20.78058</v>
      </c>
      <c r="J94" s="39" t="n">
        <v>0</v>
      </c>
      <c r="K94" s="39" t="n">
        <v>21.161485</v>
      </c>
      <c r="L94" s="39" t="n">
        <v>0</v>
      </c>
      <c r="M94" s="39">
        <f>K94-L94</f>
        <v/>
      </c>
      <c r="N94" s="39">
        <f>M94*100</f>
        <v/>
      </c>
      <c r="O94" s="39">
        <f>E94-K94</f>
        <v/>
      </c>
      <c r="P94" s="39">
        <f>F94-L94</f>
        <v/>
      </c>
      <c r="Q94" s="108">
        <f>L94/K94</f>
        <v/>
      </c>
      <c r="R94" s="108">
        <f>O94/E94</f>
        <v/>
      </c>
      <c r="S94" s="313">
        <f>((E94-F94)-(K94-L94))/(E94-F94)</f>
        <v/>
      </c>
      <c r="T94" s="108">
        <f>P94/F94</f>
        <v/>
      </c>
      <c r="U94" s="313">
        <f>K94/$K$113</f>
        <v/>
      </c>
      <c r="V94" s="100">
        <f>P94/O94</f>
        <v/>
      </c>
      <c r="W94" s="39">
        <f>O94/21</f>
        <v/>
      </c>
      <c r="X94" s="195">
        <f>(O94-P94)/21</f>
        <v/>
      </c>
      <c r="Y94" s="195">
        <f>P94/21</f>
        <v/>
      </c>
      <c r="Z94" s="108">
        <f>W94/C94</f>
        <v/>
      </c>
      <c r="AA94" s="314">
        <f>X94/(C94-D94)</f>
        <v/>
      </c>
      <c r="AB94" s="108">
        <f>Y94/D94</f>
        <v/>
      </c>
      <c r="AC94" s="108">
        <f>RRI(20,E94,K94)</f>
        <v/>
      </c>
      <c r="AD94" s="108">
        <f>RRI(20,F94,L94)</f>
        <v/>
      </c>
      <c r="AE94" s="314">
        <f>RRI(20,(E94-F94),(K94-L94))</f>
        <v/>
      </c>
      <c r="AF94" s="108">
        <f>Q94</f>
        <v/>
      </c>
      <c r="AG94" s="315">
        <f>IF(ISNUMBER(AE94),AE94,0)</f>
        <v/>
      </c>
    </row>
    <row r="95" ht="12.75" customHeight="1" s="324">
      <c r="A95" s="195" t="inlineStr">
        <is>
          <t>South Africa</t>
        </is>
      </c>
      <c r="B95" s="195">
        <f t="array" ref="B95">INDEX(Countries!D95:D352, MATCH(A95, Countries!B95:B352, 0))</f>
        <v/>
      </c>
      <c r="C95" s="39" t="n">
        <v>26.64542</v>
      </c>
      <c r="D95" s="39" t="n">
        <v>9.084125</v>
      </c>
      <c r="E95" s="39" t="n">
        <v>26.453377</v>
      </c>
      <c r="F95" s="39" t="n">
        <v>9.020377999999999</v>
      </c>
      <c r="G95" s="39" t="n">
        <v>25.110107</v>
      </c>
      <c r="H95" s="39" t="n">
        <v>8.592226</v>
      </c>
      <c r="I95" s="39" t="n">
        <v>26.258541</v>
      </c>
      <c r="J95" s="39" t="n">
        <v>9.051075000000001</v>
      </c>
      <c r="K95" s="39" t="n">
        <v>24.922112</v>
      </c>
      <c r="L95" s="39" t="n">
        <v>8.612237</v>
      </c>
      <c r="M95" s="39">
        <f>K95-L95</f>
        <v/>
      </c>
      <c r="N95" s="39">
        <f>M95*100</f>
        <v/>
      </c>
      <c r="O95" s="39">
        <f>E95-K95</f>
        <v/>
      </c>
      <c r="P95" s="39">
        <f>F95-L95</f>
        <v/>
      </c>
      <c r="Q95" s="108">
        <f>L95/K95</f>
        <v/>
      </c>
      <c r="R95" s="108">
        <f>O95/E95</f>
        <v/>
      </c>
      <c r="S95" s="313">
        <f>((E95-F95)-(K95-L95))/(E95-F95)</f>
        <v/>
      </c>
      <c r="T95" s="108">
        <f>P95/F95</f>
        <v/>
      </c>
      <c r="U95" s="313">
        <f>K95/$K$113</f>
        <v/>
      </c>
      <c r="V95" s="100">
        <f>P95/O95</f>
        <v/>
      </c>
      <c r="W95" s="39">
        <f>O95/21</f>
        <v/>
      </c>
      <c r="X95" s="195">
        <f>(O95-P95)/21</f>
        <v/>
      </c>
      <c r="Y95" s="195">
        <f>P95/21</f>
        <v/>
      </c>
      <c r="Z95" s="108">
        <f>W95/C95</f>
        <v/>
      </c>
      <c r="AA95" s="314">
        <f>X95/(C95-D95)</f>
        <v/>
      </c>
      <c r="AB95" s="108">
        <f>Y95/D95</f>
        <v/>
      </c>
      <c r="AC95" s="108">
        <f>RRI(20,E95,K95)</f>
        <v/>
      </c>
      <c r="AD95" s="108">
        <f>RRI(20,F95,L95)</f>
        <v/>
      </c>
      <c r="AE95" s="314">
        <f>RRI(20,(E95-F95),(K95-L95))</f>
        <v/>
      </c>
      <c r="AF95" s="108">
        <f>Q95</f>
        <v/>
      </c>
      <c r="AG95" s="315">
        <f>IF(ISNUMBER(AE95),AE95,0)</f>
        <v/>
      </c>
    </row>
    <row r="96" ht="12.75" customHeight="1" s="324">
      <c r="A96" s="195" t="inlineStr">
        <is>
          <t>Sri Lanka</t>
        </is>
      </c>
      <c r="B96" s="195">
        <f t="array" ref="B96">INDEX(Countries!D96:D353, MATCH(A96, Countries!B96:B353, 0))</f>
        <v/>
      </c>
      <c r="C96" s="39" t="n">
        <v>234.257013</v>
      </c>
      <c r="D96" s="39" t="n">
        <v>10.352921</v>
      </c>
      <c r="E96" s="39" t="n">
        <v>220.865441</v>
      </c>
      <c r="F96" s="39" t="n">
        <v>10.210272</v>
      </c>
      <c r="G96" s="39" t="n">
        <v>218.414912</v>
      </c>
      <c r="H96" s="39" t="n">
        <v>9.99174</v>
      </c>
      <c r="I96" s="39" t="n">
        <v>200.34691</v>
      </c>
      <c r="J96" s="39" t="n">
        <v>9.758329</v>
      </c>
      <c r="K96" s="39" t="n">
        <v>197.173613</v>
      </c>
      <c r="L96" s="39" t="n">
        <v>9.426852999999999</v>
      </c>
      <c r="M96" s="39">
        <f>K96-L96</f>
        <v/>
      </c>
      <c r="N96" s="39">
        <f>M96*100</f>
        <v/>
      </c>
      <c r="O96" s="39">
        <f>E96-K96</f>
        <v/>
      </c>
      <c r="P96" s="39">
        <f>F96-L96</f>
        <v/>
      </c>
      <c r="Q96" s="108">
        <f>L96/K96</f>
        <v/>
      </c>
      <c r="R96" s="108">
        <f>O96/E96</f>
        <v/>
      </c>
      <c r="S96" s="313">
        <f>((E96-F96)-(K96-L96))/(E96-F96)</f>
        <v/>
      </c>
      <c r="T96" s="108">
        <f>P96/F96</f>
        <v/>
      </c>
      <c r="U96" s="313">
        <f>K96/$K$113</f>
        <v/>
      </c>
      <c r="V96" s="100">
        <f>P96/O96</f>
        <v/>
      </c>
      <c r="W96" s="39">
        <f>O96/21</f>
        <v/>
      </c>
      <c r="X96" s="195">
        <f>(O96-P96)/21</f>
        <v/>
      </c>
      <c r="Y96" s="195">
        <f>P96/21</f>
        <v/>
      </c>
      <c r="Z96" s="108">
        <f>W96/C96</f>
        <v/>
      </c>
      <c r="AA96" s="314">
        <f>X96/(C96-D96)</f>
        <v/>
      </c>
      <c r="AB96" s="108">
        <f>Y96/D96</f>
        <v/>
      </c>
      <c r="AC96" s="108">
        <f>RRI(20,E96,K96)</f>
        <v/>
      </c>
      <c r="AD96" s="108">
        <f>RRI(20,F96,L96)</f>
        <v/>
      </c>
      <c r="AE96" s="314">
        <f>RRI(20,(E96-F96),(K96-L96))</f>
        <v/>
      </c>
      <c r="AF96" s="108">
        <f>Q96</f>
        <v/>
      </c>
      <c r="AG96" s="315">
        <f>IF(ISNUMBER(AE96),AE96,0)</f>
        <v/>
      </c>
    </row>
    <row r="97" ht="12.75" customHeight="1" s="324">
      <c r="A97" s="195" t="inlineStr">
        <is>
          <t>Sudan</t>
        </is>
      </c>
      <c r="B97" s="195">
        <f t="array" ref="B97">INDEX(Countries!D97:D354, MATCH(A97, Countries!B97:B354, 0))</f>
        <v/>
      </c>
      <c r="C97" s="39" t="n">
        <v>5.185727</v>
      </c>
      <c r="D97" s="39" t="n">
        <v>0.978788</v>
      </c>
      <c r="E97" s="39" t="n">
        <v>5.070497</v>
      </c>
      <c r="F97" s="39" t="n">
        <v>0.933294</v>
      </c>
      <c r="G97" s="39" t="n">
        <v>5.047934</v>
      </c>
      <c r="H97" s="39" t="n">
        <v>0.973144</v>
      </c>
      <c r="I97" s="39" t="n">
        <v>5.012421</v>
      </c>
      <c r="J97" s="39" t="n">
        <v>0.9434</v>
      </c>
      <c r="K97" s="39" t="n">
        <v>5.040301</v>
      </c>
      <c r="L97" s="39" t="n">
        <v>0.933326</v>
      </c>
      <c r="M97" s="39">
        <f>K97-L97</f>
        <v/>
      </c>
      <c r="N97" s="39">
        <f>M97*100</f>
        <v/>
      </c>
      <c r="O97" s="39">
        <f>E97-K97</f>
        <v/>
      </c>
      <c r="P97" s="39">
        <f>F97-L97</f>
        <v/>
      </c>
      <c r="Q97" s="108">
        <f>L97/K97</f>
        <v/>
      </c>
      <c r="R97" s="108">
        <f>O97/E97</f>
        <v/>
      </c>
      <c r="S97" s="313">
        <f>((E97-F97)-(K97-L97))/(E97-F97)</f>
        <v/>
      </c>
      <c r="T97" s="108">
        <f>P97/F97</f>
        <v/>
      </c>
      <c r="U97" s="313">
        <f>K97/$K$113</f>
        <v/>
      </c>
      <c r="V97" s="100">
        <f>P97/O97</f>
        <v/>
      </c>
      <c r="W97" s="39">
        <f>O97/21</f>
        <v/>
      </c>
      <c r="X97" s="195">
        <f>(O97-P97)/21</f>
        <v/>
      </c>
      <c r="Y97" s="195">
        <f>P97/21</f>
        <v/>
      </c>
      <c r="Z97" s="108">
        <f>W97/C97</f>
        <v/>
      </c>
      <c r="AA97" s="314">
        <f>X97/(C97-D97)</f>
        <v/>
      </c>
      <c r="AB97" s="108">
        <f>Y97/D97</f>
        <v/>
      </c>
      <c r="AC97" s="108">
        <f>RRI(20,E97,K97)</f>
        <v/>
      </c>
      <c r="AD97" s="108">
        <f>RRI(20,F97,L97)</f>
        <v/>
      </c>
      <c r="AE97" s="314">
        <f>RRI(20,(E97-F97),(K97-L97))</f>
        <v/>
      </c>
      <c r="AF97" s="108">
        <f>Q97</f>
        <v/>
      </c>
      <c r="AG97" s="315">
        <f>IF(ISNUMBER(AE97),AE97,0)</f>
        <v/>
      </c>
    </row>
    <row r="98" ht="12.75" customHeight="1" s="324">
      <c r="A98" s="195" t="inlineStr">
        <is>
          <t>Suriname</t>
        </is>
      </c>
      <c r="B98" s="195">
        <f t="array" ref="B98">INDEX(Countries!D98:D355, MATCH(A98, Countries!B98:B355, 0))</f>
        <v/>
      </c>
      <c r="C98" s="39" t="n">
        <v>869.738706</v>
      </c>
      <c r="D98" s="39" t="n">
        <v>611.5648619999999</v>
      </c>
      <c r="E98" s="39" t="n">
        <v>734.205517</v>
      </c>
      <c r="F98" s="39" t="n">
        <v>496.006697</v>
      </c>
      <c r="G98" s="39" t="n">
        <v>761.878935</v>
      </c>
      <c r="H98" s="39" t="n">
        <v>528.793409</v>
      </c>
      <c r="I98" s="39" t="n">
        <v>777.657746</v>
      </c>
      <c r="J98" s="39" t="n">
        <v>538.5559500000001</v>
      </c>
      <c r="K98" s="39" t="n">
        <v>763.219279</v>
      </c>
      <c r="L98" s="39" t="n">
        <v>528.727168</v>
      </c>
      <c r="M98" s="39">
        <f>K98-L98</f>
        <v/>
      </c>
      <c r="N98" s="39">
        <f>M98*100</f>
        <v/>
      </c>
      <c r="O98" s="39">
        <f>E98-K98</f>
        <v/>
      </c>
      <c r="P98" s="39">
        <f>F98-L98</f>
        <v/>
      </c>
      <c r="Q98" s="108">
        <f>L98/K98</f>
        <v/>
      </c>
      <c r="R98" s="108">
        <f>O98/E98</f>
        <v/>
      </c>
      <c r="S98" s="313">
        <f>((E98-F98)-(K98-L98))/(E98-F98)</f>
        <v/>
      </c>
      <c r="T98" s="108">
        <f>P98/F98</f>
        <v/>
      </c>
      <c r="U98" s="313">
        <f>K98/$K$113</f>
        <v/>
      </c>
      <c r="V98" s="100">
        <f>P98/O98</f>
        <v/>
      </c>
      <c r="W98" s="39">
        <f>O98/21</f>
        <v/>
      </c>
      <c r="X98" s="195">
        <f>(O98-P98)/21</f>
        <v/>
      </c>
      <c r="Y98" s="195">
        <f>P98/21</f>
        <v/>
      </c>
      <c r="Z98" s="108">
        <f>W98/C98</f>
        <v/>
      </c>
      <c r="AA98" s="314">
        <f>X98/(C98-D98)</f>
        <v/>
      </c>
      <c r="AB98" s="108">
        <f>Y98/D98</f>
        <v/>
      </c>
      <c r="AC98" s="108">
        <f>RRI(20,E98,K98)</f>
        <v/>
      </c>
      <c r="AD98" s="108">
        <f>RRI(20,F98,L98)</f>
        <v/>
      </c>
      <c r="AE98" s="314">
        <f>RRI(20,(E98-F98),(K98-L98))</f>
        <v/>
      </c>
      <c r="AF98" s="108">
        <f>Q98</f>
        <v/>
      </c>
      <c r="AG98" s="315">
        <f>IF(ISNUMBER(AE98),AE98,0)</f>
        <v/>
      </c>
    </row>
    <row r="99" ht="12.75" customHeight="1" s="324">
      <c r="A99" s="195" t="inlineStr">
        <is>
          <t>Taiwan</t>
        </is>
      </c>
      <c r="B99" s="195">
        <f t="array" ref="B99">INDEX(Countries!D99:D356, MATCH(A99, Countries!B99:B356, 0))</f>
        <v/>
      </c>
      <c r="C99" s="39" t="n">
        <v>2.029964</v>
      </c>
      <c r="D99" s="39" t="n">
        <v>1.294326</v>
      </c>
      <c r="E99" s="39" t="n">
        <v>1.980859</v>
      </c>
      <c r="F99" s="39" t="n">
        <v>1.265495</v>
      </c>
      <c r="G99" s="39" t="n">
        <v>1.687533</v>
      </c>
      <c r="H99" s="39" t="n">
        <v>1.257784</v>
      </c>
      <c r="I99" s="39" t="n">
        <v>1.693358</v>
      </c>
      <c r="J99" s="39" t="n">
        <v>1.294326</v>
      </c>
      <c r="K99" s="39" t="n">
        <v>1.693358</v>
      </c>
      <c r="L99" s="39" t="n">
        <v>1.294326</v>
      </c>
      <c r="M99" s="39">
        <f>K99-L99</f>
        <v/>
      </c>
      <c r="N99" s="39">
        <f>M99*100</f>
        <v/>
      </c>
      <c r="O99" s="39">
        <f>E99-K99</f>
        <v/>
      </c>
      <c r="P99" s="39">
        <f>F99-L99</f>
        <v/>
      </c>
      <c r="Q99" s="108">
        <f>L99/K99</f>
        <v/>
      </c>
      <c r="R99" s="108">
        <f>O99/E99</f>
        <v/>
      </c>
      <c r="S99" s="313">
        <f>((E99-F99)-(K99-L99))/(E99-F99)</f>
        <v/>
      </c>
      <c r="T99" s="108">
        <f>P99/F99</f>
        <v/>
      </c>
      <c r="U99" s="313">
        <f>K99/$K$113</f>
        <v/>
      </c>
      <c r="V99" s="100">
        <f>P99/O99</f>
        <v/>
      </c>
      <c r="W99" s="39">
        <f>O99/21</f>
        <v/>
      </c>
      <c r="X99" s="195">
        <f>(O99-P99)/21</f>
        <v/>
      </c>
      <c r="Y99" s="195">
        <f>P99/21</f>
        <v/>
      </c>
      <c r="Z99" s="108">
        <f>W99/C99</f>
        <v/>
      </c>
      <c r="AA99" s="314">
        <f>X99/(C99-D99)</f>
        <v/>
      </c>
      <c r="AB99" s="108">
        <f>Y99/D99</f>
        <v/>
      </c>
      <c r="AC99" s="108">
        <f>RRI(20,E99,K99)</f>
        <v/>
      </c>
      <c r="AD99" s="108">
        <f>RRI(20,F99,L99)</f>
        <v/>
      </c>
      <c r="AE99" s="314">
        <f>RRI(20,(E99-F99),(K99-L99))</f>
        <v/>
      </c>
      <c r="AF99" s="108">
        <f>Q99</f>
        <v/>
      </c>
      <c r="AG99" s="315">
        <f>IF(ISNUMBER(AE99),AE99,0)</f>
        <v/>
      </c>
    </row>
    <row r="100" ht="12.75" customHeight="1" s="324">
      <c r="A100" s="195" t="inlineStr">
        <is>
          <t>Tanzania</t>
        </is>
      </c>
      <c r="B100" s="195">
        <f t="array" ref="B100">INDEX(Countries!D100:D357, MATCH(A100, Countries!B100:B357, 0))</f>
        <v/>
      </c>
      <c r="C100" s="39" t="n">
        <v>1208.787261</v>
      </c>
      <c r="D100" s="39" t="n">
        <v>960.881795</v>
      </c>
      <c r="E100" s="39" t="n">
        <v>1194.966793</v>
      </c>
      <c r="F100" s="39" t="n">
        <v>951.994462</v>
      </c>
      <c r="G100" s="39" t="n">
        <v>1176.785663</v>
      </c>
      <c r="H100" s="39" t="n">
        <v>939.31678</v>
      </c>
      <c r="I100" s="39" t="n">
        <v>1175.009923</v>
      </c>
      <c r="J100" s="39" t="n">
        <v>936.963448</v>
      </c>
      <c r="K100" s="39" t="n">
        <v>1164.95546</v>
      </c>
      <c r="L100" s="39" t="n">
        <v>931.839822</v>
      </c>
      <c r="M100" s="39">
        <f>K100-L100</f>
        <v/>
      </c>
      <c r="N100" s="39">
        <f>M100*100</f>
        <v/>
      </c>
      <c r="O100" s="39">
        <f>E100-K100</f>
        <v/>
      </c>
      <c r="P100" s="39">
        <f>F100-L100</f>
        <v/>
      </c>
      <c r="Q100" s="108">
        <f>L100/K100</f>
        <v/>
      </c>
      <c r="R100" s="108">
        <f>O100/E100</f>
        <v/>
      </c>
      <c r="S100" s="313">
        <f>((E100-F100)-(K100-L100))/(E100-F100)</f>
        <v/>
      </c>
      <c r="T100" s="108">
        <f>P100/F100</f>
        <v/>
      </c>
      <c r="U100" s="313">
        <f>K100/$K$113</f>
        <v/>
      </c>
      <c r="V100" s="100">
        <f>P100/O100</f>
        <v/>
      </c>
      <c r="W100" s="39">
        <f>O100/21</f>
        <v/>
      </c>
      <c r="X100" s="195">
        <f>(O100-P100)/21</f>
        <v/>
      </c>
      <c r="Y100" s="195">
        <f>P100/21</f>
        <v/>
      </c>
      <c r="Z100" s="108">
        <f>W100/C100</f>
        <v/>
      </c>
      <c r="AA100" s="314">
        <f>X100/(C100-D100)</f>
        <v/>
      </c>
      <c r="AB100" s="108">
        <f>Y100/D100</f>
        <v/>
      </c>
      <c r="AC100" s="108">
        <f>RRI(20,E100,K100)</f>
        <v/>
      </c>
      <c r="AD100" s="108">
        <f>RRI(20,F100,L100)</f>
        <v/>
      </c>
      <c r="AE100" s="314">
        <f>RRI(20,(E100-F100),(K100-L100))</f>
        <v/>
      </c>
      <c r="AF100" s="108">
        <f>Q100</f>
        <v/>
      </c>
      <c r="AG100" s="315">
        <f>IF(ISNUMBER(AE100),AE100,0)</f>
        <v/>
      </c>
    </row>
    <row r="101" ht="12.75" customHeight="1" s="324">
      <c r="A101" s="195" t="inlineStr">
        <is>
          <t>Thailand</t>
        </is>
      </c>
      <c r="B101" s="195">
        <f t="array" ref="B101">INDEX(Countries!D101:D358, MATCH(A101, Countries!B101:B358, 0))</f>
        <v/>
      </c>
      <c r="C101" s="39" t="n">
        <v>2510.466361</v>
      </c>
      <c r="D101" s="39" t="n">
        <v>162.766939</v>
      </c>
      <c r="E101" s="39" t="n">
        <v>2433.468383</v>
      </c>
      <c r="F101" s="39" t="n">
        <v>155.962844</v>
      </c>
      <c r="G101" s="39" t="n">
        <v>2290.481035</v>
      </c>
      <c r="H101" s="39" t="n">
        <v>148.484036</v>
      </c>
      <c r="I101" s="39" t="n">
        <v>2312.301879</v>
      </c>
      <c r="J101" s="39" t="n">
        <v>155.312146</v>
      </c>
      <c r="K101" s="39" t="n">
        <v>2315.528495</v>
      </c>
      <c r="L101" s="39" t="n">
        <v>154.767579</v>
      </c>
      <c r="M101" s="39">
        <f>K101-L101</f>
        <v/>
      </c>
      <c r="N101" s="39">
        <f>M101*100</f>
        <v/>
      </c>
      <c r="O101" s="39">
        <f>E101-K101</f>
        <v/>
      </c>
      <c r="P101" s="39">
        <f>F101-L101</f>
        <v/>
      </c>
      <c r="Q101" s="108">
        <f>L101/K101</f>
        <v/>
      </c>
      <c r="R101" s="108">
        <f>O101/E101</f>
        <v/>
      </c>
      <c r="S101" s="313">
        <f>((E101-F101)-(K101-L101))/(E101-F101)</f>
        <v/>
      </c>
      <c r="T101" s="108">
        <f>P101/F101</f>
        <v/>
      </c>
      <c r="U101" s="313">
        <f>K101/$K$113</f>
        <v/>
      </c>
      <c r="V101" s="100">
        <f>P101/O101</f>
        <v/>
      </c>
      <c r="W101" s="39">
        <f>O101/21</f>
        <v/>
      </c>
      <c r="X101" s="195">
        <f>(O101-P101)/21</f>
        <v/>
      </c>
      <c r="Y101" s="195">
        <f>P101/21</f>
        <v/>
      </c>
      <c r="Z101" s="108">
        <f>W101/C101</f>
        <v/>
      </c>
      <c r="AA101" s="314">
        <f>X101/(C101-D101)</f>
        <v/>
      </c>
      <c r="AB101" s="108">
        <f>Y101/D101</f>
        <v/>
      </c>
      <c r="AC101" s="108">
        <f>RRI(20,E101,K101)</f>
        <v/>
      </c>
      <c r="AD101" s="108">
        <f>RRI(20,F101,L101)</f>
        <v/>
      </c>
      <c r="AE101" s="314">
        <f>RRI(20,(E101-F101),(K101-L101))</f>
        <v/>
      </c>
      <c r="AF101" s="108">
        <f>Q101</f>
        <v/>
      </c>
      <c r="AG101" s="315">
        <f>IF(ISNUMBER(AE101),AE101,0)</f>
        <v/>
      </c>
    </row>
    <row r="102" ht="12.75" customHeight="1" s="324">
      <c r="A102" s="195" t="inlineStr">
        <is>
          <t>Tonga</t>
        </is>
      </c>
      <c r="B102" s="195">
        <f t="array" ref="B102">INDEX(Countries!D102:D359, MATCH(A102, Countries!B102:B359, 0))</f>
        <v/>
      </c>
      <c r="C102" s="39" t="n">
        <v>8.954414999999999</v>
      </c>
      <c r="D102" s="39" t="n">
        <v>1.885948</v>
      </c>
      <c r="E102" s="39" t="n">
        <v>8.903727</v>
      </c>
      <c r="F102" s="39" t="n">
        <v>1.880545</v>
      </c>
      <c r="G102" s="39" t="n">
        <v>8.903727</v>
      </c>
      <c r="H102" s="39" t="n">
        <v>1.880545</v>
      </c>
      <c r="I102" s="39" t="n">
        <v>8.711729999999999</v>
      </c>
      <c r="J102" s="39" t="n">
        <v>1.880545</v>
      </c>
      <c r="K102" s="39" t="n">
        <v>8.651036</v>
      </c>
      <c r="L102" s="39" t="n">
        <v>1.885948</v>
      </c>
      <c r="M102" s="39">
        <f>K102-L102</f>
        <v/>
      </c>
      <c r="N102" s="39">
        <f>M102*100</f>
        <v/>
      </c>
      <c r="O102" s="39">
        <f>E102-K102</f>
        <v/>
      </c>
      <c r="P102" s="39">
        <f>F102-L102</f>
        <v/>
      </c>
      <c r="Q102" s="108">
        <f>L102/K102</f>
        <v/>
      </c>
      <c r="R102" s="108">
        <f>O102/E102</f>
        <v/>
      </c>
      <c r="S102" s="313">
        <f>((E102-F102)-(K102-L102))/(E102-F102)</f>
        <v/>
      </c>
      <c r="T102" s="108">
        <f>P102/F102</f>
        <v/>
      </c>
      <c r="U102" s="313">
        <f>K102/$K$113</f>
        <v/>
      </c>
      <c r="V102" s="100">
        <f>P102/O102</f>
        <v/>
      </c>
      <c r="W102" s="39">
        <f>O102/21</f>
        <v/>
      </c>
      <c r="X102" s="195">
        <f>(O102-P102)/21</f>
        <v/>
      </c>
      <c r="Y102" s="195">
        <f>P102/21</f>
        <v/>
      </c>
      <c r="Z102" s="108">
        <f>W102/C102</f>
        <v/>
      </c>
      <c r="AA102" s="314">
        <f>X102/(C102-D102)</f>
        <v/>
      </c>
      <c r="AB102" s="108">
        <f>Y102/D102</f>
        <v/>
      </c>
      <c r="AC102" s="108">
        <f>RRI(20,E102,K102)</f>
        <v/>
      </c>
      <c r="AD102" s="108">
        <f>RRI(20,F102,L102)</f>
        <v/>
      </c>
      <c r="AE102" s="314">
        <f>RRI(20,(E102-F102),(K102-L102))</f>
        <v/>
      </c>
      <c r="AF102" s="108">
        <f>Q102</f>
        <v/>
      </c>
      <c r="AG102" s="315">
        <f>IF(ISNUMBER(AE102),AE102,0)</f>
        <v/>
      </c>
    </row>
    <row r="103" ht="12.75" customHeight="1" s="324">
      <c r="A103" s="195" t="inlineStr">
        <is>
          <t>Trinidad and Tobago</t>
        </is>
      </c>
      <c r="B103" s="195">
        <f t="array" ref="B103">INDEX(Countries!D103:D360, MATCH(A103, Countries!B103:B360, 0))</f>
        <v/>
      </c>
      <c r="C103" s="39" t="n">
        <v>57.724411</v>
      </c>
      <c r="D103" s="39" t="n">
        <v>19.205112</v>
      </c>
      <c r="E103" s="39" t="n">
        <v>57.279462</v>
      </c>
      <c r="F103" s="39" t="n">
        <v>19.164459</v>
      </c>
      <c r="G103" s="39" t="n">
        <v>54.392347</v>
      </c>
      <c r="H103" s="39" t="n">
        <v>18.138353</v>
      </c>
      <c r="I103" s="39" t="n">
        <v>54.947724</v>
      </c>
      <c r="J103" s="39" t="n">
        <v>18.149255</v>
      </c>
      <c r="K103" s="39" t="n">
        <v>52.767197</v>
      </c>
      <c r="L103" s="39" t="n">
        <v>17.611269</v>
      </c>
      <c r="M103" s="39">
        <f>K103-L103</f>
        <v/>
      </c>
      <c r="N103" s="39">
        <f>M103*100</f>
        <v/>
      </c>
      <c r="O103" s="39">
        <f>E103-K103</f>
        <v/>
      </c>
      <c r="P103" s="39">
        <f>F103-L103</f>
        <v/>
      </c>
      <c r="Q103" s="108">
        <f>L103/K103</f>
        <v/>
      </c>
      <c r="R103" s="108">
        <f>O103/E103</f>
        <v/>
      </c>
      <c r="S103" s="313">
        <f>((E103-F103)-(K103-L103))/(E103-F103)</f>
        <v/>
      </c>
      <c r="T103" s="108">
        <f>P103/F103</f>
        <v/>
      </c>
      <c r="U103" s="313">
        <f>K103/$K$113</f>
        <v/>
      </c>
      <c r="V103" s="100">
        <f>P103/O103</f>
        <v/>
      </c>
      <c r="W103" s="39">
        <f>O103/21</f>
        <v/>
      </c>
      <c r="X103" s="195">
        <f>(O103-P103)/21</f>
        <v/>
      </c>
      <c r="Y103" s="195">
        <f>P103/21</f>
        <v/>
      </c>
      <c r="Z103" s="108">
        <f>W103/C103</f>
        <v/>
      </c>
      <c r="AA103" s="314">
        <f>X103/(C103-D103)</f>
        <v/>
      </c>
      <c r="AB103" s="108">
        <f>Y103/D103</f>
        <v/>
      </c>
      <c r="AC103" s="108">
        <f>RRI(20,E103,K103)</f>
        <v/>
      </c>
      <c r="AD103" s="108">
        <f>RRI(20,F103,L103)</f>
        <v/>
      </c>
      <c r="AE103" s="314">
        <f>RRI(20,(E103-F103),(K103-L103))</f>
        <v/>
      </c>
      <c r="AF103" s="108">
        <f>Q103</f>
        <v/>
      </c>
      <c r="AG103" s="315">
        <f>IF(ISNUMBER(AE103),AE103,0)</f>
        <v/>
      </c>
    </row>
    <row r="104" ht="12.75" customHeight="1" s="324">
      <c r="A104" s="195" t="inlineStr">
        <is>
          <t>Turks and Caicos Islands</t>
        </is>
      </c>
      <c r="B104" s="195">
        <f t="array" ref="B104">INDEX(Countries!D104:D361, MATCH(A104, Countries!B104:B361, 0))</f>
        <v/>
      </c>
      <c r="C104" s="39" t="n">
        <v>130.08804</v>
      </c>
      <c r="D104" s="39" t="n">
        <v>100.481456</v>
      </c>
      <c r="E104" s="39" t="n">
        <v>128.133761</v>
      </c>
      <c r="F104" s="39" t="n">
        <v>99.177667</v>
      </c>
      <c r="G104" s="39" t="n">
        <v>124.951006</v>
      </c>
      <c r="H104" s="39" t="n">
        <v>97.6339</v>
      </c>
      <c r="I104" s="39" t="n">
        <v>121.50825</v>
      </c>
      <c r="J104" s="39" t="n">
        <v>95.11610899999999</v>
      </c>
      <c r="K104" s="39" t="n">
        <v>117.838465</v>
      </c>
      <c r="L104" s="39" t="n">
        <v>92.174481</v>
      </c>
      <c r="M104" s="39">
        <f>K104-L104</f>
        <v/>
      </c>
      <c r="N104" s="39">
        <f>M104*100</f>
        <v/>
      </c>
      <c r="O104" s="39">
        <f>E104-K104</f>
        <v/>
      </c>
      <c r="P104" s="39">
        <f>F104-L104</f>
        <v/>
      </c>
      <c r="Q104" s="108">
        <f>L104/K104</f>
        <v/>
      </c>
      <c r="R104" s="108">
        <f>O104/E104</f>
        <v/>
      </c>
      <c r="S104" s="313">
        <f>((E104-F104)-(K104-L104))/(E104-F104)</f>
        <v/>
      </c>
      <c r="T104" s="108">
        <f>P104/F104</f>
        <v/>
      </c>
      <c r="U104" s="313">
        <f>K104/$K$113</f>
        <v/>
      </c>
      <c r="V104" s="100">
        <f>P104/O104</f>
        <v/>
      </c>
      <c r="W104" s="39">
        <f>O104/21</f>
        <v/>
      </c>
      <c r="X104" s="195">
        <f>(O104-P104)/21</f>
        <v/>
      </c>
      <c r="Y104" s="195">
        <f>P104/21</f>
        <v/>
      </c>
      <c r="Z104" s="108">
        <f>W104/C104</f>
        <v/>
      </c>
      <c r="AA104" s="314">
        <f>X104/(C104-D104)</f>
        <v/>
      </c>
      <c r="AB104" s="108">
        <f>Y104/D104</f>
        <v/>
      </c>
      <c r="AC104" s="108">
        <f>RRI(20,E104,K104)</f>
        <v/>
      </c>
      <c r="AD104" s="108">
        <f>RRI(20,F104,L104)</f>
        <v/>
      </c>
      <c r="AE104" s="314">
        <f>RRI(20,(E104-F104),(K104-L104))</f>
        <v/>
      </c>
      <c r="AF104" s="108">
        <f>Q104</f>
        <v/>
      </c>
      <c r="AG104" s="315">
        <f>IF(ISNUMBER(AE104),AE104,0)</f>
        <v/>
      </c>
    </row>
    <row r="105" ht="12.75" customHeight="1" s="324">
      <c r="A105" s="195" t="inlineStr">
        <is>
          <t>United Arab Emirates</t>
        </is>
      </c>
      <c r="B105" s="195">
        <f t="array" ref="B105">INDEX(Countries!D105:D362, MATCH(A105, Countries!B105:B362, 0))</f>
        <v/>
      </c>
      <c r="C105" s="39" t="n">
        <v>80.009996</v>
      </c>
      <c r="D105" s="39" t="n">
        <v>13.023577</v>
      </c>
      <c r="E105" s="39" t="n">
        <v>79.519795</v>
      </c>
      <c r="F105" s="39" t="n">
        <v>12.900322</v>
      </c>
      <c r="G105" s="39" t="n">
        <v>77.02165599999999</v>
      </c>
      <c r="H105" s="39" t="n">
        <v>12.619107</v>
      </c>
      <c r="I105" s="39" t="n">
        <v>77.48610600000001</v>
      </c>
      <c r="J105" s="39" t="n">
        <v>12.614365</v>
      </c>
      <c r="K105" s="39" t="n">
        <v>72.69422</v>
      </c>
      <c r="L105" s="39" t="n">
        <v>11.218892</v>
      </c>
      <c r="M105" s="39">
        <f>K105-L105</f>
        <v/>
      </c>
      <c r="N105" s="39">
        <f>M105*100</f>
        <v/>
      </c>
      <c r="O105" s="39">
        <f>E105-K105</f>
        <v/>
      </c>
      <c r="P105" s="39">
        <f>F105-L105</f>
        <v/>
      </c>
      <c r="Q105" s="108">
        <f>L105/K105</f>
        <v/>
      </c>
      <c r="R105" s="108">
        <f>O105/E105</f>
        <v/>
      </c>
      <c r="S105" s="313">
        <f>((E105-F105)-(K105-L105))/(E105-F105)</f>
        <v/>
      </c>
      <c r="T105" s="108">
        <f>P105/F105</f>
        <v/>
      </c>
      <c r="U105" s="313">
        <f>K105/$K$113</f>
        <v/>
      </c>
      <c r="V105" s="100">
        <f>P105/O105</f>
        <v/>
      </c>
      <c r="W105" s="39">
        <f>O105/21</f>
        <v/>
      </c>
      <c r="X105" s="195">
        <f>(O105-P105)/21</f>
        <v/>
      </c>
      <c r="Y105" s="195">
        <f>P105/21</f>
        <v/>
      </c>
      <c r="Z105" s="108">
        <f>W105/C105</f>
        <v/>
      </c>
      <c r="AA105" s="314">
        <f>X105/(C105-D105)</f>
        <v/>
      </c>
      <c r="AB105" s="108">
        <f>Y105/D105</f>
        <v/>
      </c>
      <c r="AC105" s="108">
        <f>RRI(20,E105,K105)</f>
        <v/>
      </c>
      <c r="AD105" s="108">
        <f>RRI(20,F105,L105)</f>
        <v/>
      </c>
      <c r="AE105" s="314">
        <f>RRI(20,(E105-F105),(K105-L105))</f>
        <v/>
      </c>
      <c r="AF105" s="108">
        <f>Q105</f>
        <v/>
      </c>
      <c r="AG105" s="315">
        <f>IF(ISNUMBER(AE105),AE105,0)</f>
        <v/>
      </c>
    </row>
    <row r="106" ht="12.75" customHeight="1" s="324">
      <c r="A106" s="319" t="inlineStr">
        <is>
          <t>United States</t>
        </is>
      </c>
      <c r="B106" s="195">
        <f t="array" ref="B106">INDEX(Countries!D106:D363, MATCH(A106, Countries!B106:B363, 0))</f>
        <v/>
      </c>
      <c r="C106" s="317" t="n">
        <v>2148.852135</v>
      </c>
      <c r="D106" s="317" t="n">
        <v>1898.536301</v>
      </c>
      <c r="E106" s="317" t="n">
        <v>2085.422164</v>
      </c>
      <c r="F106" s="317" t="n">
        <v>1845.49901</v>
      </c>
      <c r="G106" s="317" t="n">
        <v>1981.861799</v>
      </c>
      <c r="H106" s="317" t="n">
        <v>1769.233058</v>
      </c>
      <c r="I106" s="317" t="n">
        <v>1928.185023</v>
      </c>
      <c r="J106" s="317" t="n">
        <v>1727.140809</v>
      </c>
      <c r="K106" s="317" t="n">
        <v>1878.657784</v>
      </c>
      <c r="L106" s="317" t="n">
        <v>1677.884621</v>
      </c>
      <c r="M106" s="39">
        <f>K106-L106</f>
        <v/>
      </c>
      <c r="N106" s="39">
        <f>M106*100</f>
        <v/>
      </c>
      <c r="O106" s="317">
        <f>E106-K106</f>
        <v/>
      </c>
      <c r="P106" s="317">
        <f>F106-L106</f>
        <v/>
      </c>
      <c r="Q106" s="84">
        <f>L106/K106</f>
        <v/>
      </c>
      <c r="R106" s="84">
        <f>O106/E106</f>
        <v/>
      </c>
      <c r="S106" s="78">
        <f>((E106-F106)-(K106-L106))/(E106-F106)</f>
        <v/>
      </c>
      <c r="T106" s="84">
        <f>P106/F106</f>
        <v/>
      </c>
      <c r="U106" s="78">
        <f>K106/$K$113</f>
        <v/>
      </c>
      <c r="V106" s="318">
        <f>P106/O106</f>
        <v/>
      </c>
      <c r="W106" s="317">
        <f>O106/21</f>
        <v/>
      </c>
      <c r="X106" s="319">
        <f>(O106-P106)/21</f>
        <v/>
      </c>
      <c r="Y106" s="319">
        <f>P106/21</f>
        <v/>
      </c>
      <c r="Z106" s="84">
        <f>W106/C106</f>
        <v/>
      </c>
      <c r="AA106" s="84">
        <f>X106/(C106-D106)</f>
        <v/>
      </c>
      <c r="AB106" s="84">
        <f>Y106/D106</f>
        <v/>
      </c>
      <c r="AC106" s="84">
        <f>RRI(20,E106,K106)</f>
        <v/>
      </c>
      <c r="AD106" s="84">
        <f>RRI(20,F106,L106)</f>
        <v/>
      </c>
      <c r="AE106" s="314">
        <f>RRI(20,(E106-F106),(K106-L106))</f>
        <v/>
      </c>
      <c r="AF106" s="84">
        <f>Q106</f>
        <v/>
      </c>
      <c r="AG106" s="315">
        <f>IF(ISNUMBER(AE106),AE106,0)</f>
        <v/>
      </c>
    </row>
    <row r="107" ht="12.75" customHeight="1" s="324">
      <c r="A107" s="195" t="inlineStr">
        <is>
          <t>Vanuatu</t>
        </is>
      </c>
      <c r="B107" s="195">
        <f t="array" ref="B107">INDEX(Countries!D107:D364, MATCH(A107, Countries!B107:B364, 0))</f>
        <v/>
      </c>
      <c r="C107" s="39" t="n">
        <v>17.769682</v>
      </c>
      <c r="D107" s="39" t="n">
        <v>0</v>
      </c>
      <c r="E107" s="39" t="n">
        <v>17.700817</v>
      </c>
      <c r="F107" s="39" t="n">
        <v>0</v>
      </c>
      <c r="G107" s="39" t="n">
        <v>17.700817</v>
      </c>
      <c r="H107" s="39" t="n">
        <v>0</v>
      </c>
      <c r="I107" s="39" t="n">
        <v>17.690338</v>
      </c>
      <c r="J107" s="39" t="n">
        <v>0</v>
      </c>
      <c r="K107" s="39" t="n">
        <v>17.636071</v>
      </c>
      <c r="L107" s="39" t="n">
        <v>0</v>
      </c>
      <c r="M107" s="39">
        <f>K107-L107</f>
        <v/>
      </c>
      <c r="N107" s="39">
        <f>M107*100</f>
        <v/>
      </c>
      <c r="O107" s="39">
        <f>E107-K107</f>
        <v/>
      </c>
      <c r="P107" s="39">
        <f>F107-L107</f>
        <v/>
      </c>
      <c r="Q107" s="108">
        <f>L107/K107</f>
        <v/>
      </c>
      <c r="R107" s="108">
        <f>O107/E107</f>
        <v/>
      </c>
      <c r="S107" s="313">
        <f>((E107-F107)-(K107-L107))/(E107-F107)</f>
        <v/>
      </c>
      <c r="T107" s="108">
        <f>P107/F107</f>
        <v/>
      </c>
      <c r="U107" s="313">
        <f>K107/$K$113</f>
        <v/>
      </c>
      <c r="V107" s="100">
        <f>P107/O107</f>
        <v/>
      </c>
      <c r="W107" s="39">
        <f>O107/21</f>
        <v/>
      </c>
      <c r="X107" s="195">
        <f>(O107-P107)/21</f>
        <v/>
      </c>
      <c r="Y107" s="195">
        <f>P107/21</f>
        <v/>
      </c>
      <c r="Z107" s="108">
        <f>W107/C107</f>
        <v/>
      </c>
      <c r="AA107" s="314">
        <f>X107/(C107-D107)</f>
        <v/>
      </c>
      <c r="AB107" s="108">
        <f>Y107/D107</f>
        <v/>
      </c>
      <c r="AC107" s="108">
        <f>RRI(20,E107,K107)</f>
        <v/>
      </c>
      <c r="AD107" s="108">
        <f>RRI(20,F107,L107)</f>
        <v/>
      </c>
      <c r="AE107" s="314">
        <f>RRI(20,(E107-F107),(K107-L107))</f>
        <v/>
      </c>
      <c r="AF107" s="108">
        <f>Q107</f>
        <v/>
      </c>
      <c r="AG107" s="315">
        <f>IF(ISNUMBER(AE107),AE107,0)</f>
        <v/>
      </c>
    </row>
    <row r="108" ht="12.75" customHeight="1" s="324">
      <c r="A108" s="195" t="inlineStr">
        <is>
          <t>Venezuela</t>
        </is>
      </c>
      <c r="B108" s="195">
        <f t="array" ref="B108">INDEX(Countries!D1:D365, MATCH(A108, Countries!B1:B365, 0))</f>
        <v/>
      </c>
      <c r="C108" s="39" t="n">
        <v>2918.368532</v>
      </c>
      <c r="D108" s="39" t="n">
        <v>1957.646263</v>
      </c>
      <c r="E108" s="39" t="n">
        <v>2835.331008</v>
      </c>
      <c r="F108" s="39" t="n">
        <v>1931.126392</v>
      </c>
      <c r="G108" s="39" t="n">
        <v>2803.137176</v>
      </c>
      <c r="H108" s="39" t="n">
        <v>1888.50041</v>
      </c>
      <c r="I108" s="39" t="n">
        <v>2819.901697</v>
      </c>
      <c r="J108" s="39" t="n">
        <v>1888.870446</v>
      </c>
      <c r="K108" s="39" t="n">
        <v>2781.476135</v>
      </c>
      <c r="L108" s="39" t="n">
        <v>1857.909775</v>
      </c>
      <c r="M108" s="39">
        <f>K108-L108</f>
        <v/>
      </c>
      <c r="N108" s="39">
        <f>M108*100</f>
        <v/>
      </c>
      <c r="O108" s="39">
        <f>E108-K108</f>
        <v/>
      </c>
      <c r="P108" s="39">
        <f>F108-L108</f>
        <v/>
      </c>
      <c r="Q108" s="108">
        <f>L108/K108</f>
        <v/>
      </c>
      <c r="R108" s="108">
        <f>O108/E108</f>
        <v/>
      </c>
      <c r="S108" s="313">
        <f>((E108-F108)-(K108-L108))/(E108-F108)</f>
        <v/>
      </c>
      <c r="T108" s="108">
        <f>P108/F108</f>
        <v/>
      </c>
      <c r="U108" s="313">
        <f>K108/$K$113</f>
        <v/>
      </c>
      <c r="V108" s="100">
        <f>P108/O108</f>
        <v/>
      </c>
      <c r="W108" s="39">
        <f>O108/21</f>
        <v/>
      </c>
      <c r="X108" s="195">
        <f>(O108-P108)/21</f>
        <v/>
      </c>
      <c r="Y108" s="195">
        <f>P108/21</f>
        <v/>
      </c>
      <c r="Z108" s="108">
        <f>W108/C108</f>
        <v/>
      </c>
      <c r="AA108" s="314">
        <f>X108/(C108-D108)</f>
        <v/>
      </c>
      <c r="AB108" s="108">
        <f>Y108/D108</f>
        <v/>
      </c>
      <c r="AC108" s="108">
        <f>RRI(20,E108,K108)</f>
        <v/>
      </c>
      <c r="AD108" s="108">
        <f>RRI(20,F108,L108)</f>
        <v/>
      </c>
      <c r="AE108" s="314">
        <f>RRI(20,(E108-F108),(K108-L108))</f>
        <v/>
      </c>
      <c r="AF108" s="108">
        <f>Q108</f>
        <v/>
      </c>
      <c r="AG108" s="315">
        <f>IF(ISNUMBER(AE108),AE108,0)</f>
        <v/>
      </c>
    </row>
    <row r="109" ht="12.75" customHeight="1" s="324">
      <c r="A109" s="195" t="inlineStr">
        <is>
          <t>Vietnam</t>
        </is>
      </c>
      <c r="B109" s="195">
        <f t="array" ref="B109">INDEX(Countries!D1:D366, MATCH(A109, Countries!B1:B366, 0))</f>
        <v/>
      </c>
      <c r="C109" s="39" t="n">
        <v>1799.313855</v>
      </c>
      <c r="D109" s="39" t="n">
        <v>834.193806</v>
      </c>
      <c r="E109" s="39" t="n">
        <v>1718.177229</v>
      </c>
      <c r="F109" s="39" t="n">
        <v>793.0144330000001</v>
      </c>
      <c r="G109" s="39" t="n">
        <v>1622.112847</v>
      </c>
      <c r="H109" s="39" t="n">
        <v>732.712277</v>
      </c>
      <c r="I109" s="39" t="n">
        <v>1599.76344</v>
      </c>
      <c r="J109" s="39" t="n">
        <v>736.577151</v>
      </c>
      <c r="K109" s="39" t="n">
        <v>1589.863153</v>
      </c>
      <c r="L109" s="39" t="n">
        <v>735.078649</v>
      </c>
      <c r="M109" s="39">
        <f>K109-L109</f>
        <v/>
      </c>
      <c r="N109" s="39">
        <f>M109*100</f>
        <v/>
      </c>
      <c r="O109" s="39">
        <f>E109-K109</f>
        <v/>
      </c>
      <c r="P109" s="39">
        <f>F109-L109</f>
        <v/>
      </c>
      <c r="Q109" s="108">
        <f>L109/K109</f>
        <v/>
      </c>
      <c r="R109" s="108">
        <f>O109/E109</f>
        <v/>
      </c>
      <c r="S109" s="313">
        <f>((E109-F109)-(K109-L109))/(E109-F109)</f>
        <v/>
      </c>
      <c r="T109" s="108">
        <f>P109/F109</f>
        <v/>
      </c>
      <c r="U109" s="313">
        <f>K109/$K$113</f>
        <v/>
      </c>
      <c r="V109" s="100">
        <f>P109/O109</f>
        <v/>
      </c>
      <c r="W109" s="39">
        <f>O109/21</f>
        <v/>
      </c>
      <c r="X109" s="195">
        <f>(O109-P109)/21</f>
        <v/>
      </c>
      <c r="Y109" s="195">
        <f>P109/21</f>
        <v/>
      </c>
      <c r="Z109" s="108">
        <f>W109/C109</f>
        <v/>
      </c>
      <c r="AA109" s="314">
        <f>X109/(C109-D109)</f>
        <v/>
      </c>
      <c r="AB109" s="108">
        <f>Y109/D109</f>
        <v/>
      </c>
      <c r="AC109" s="108">
        <f>RRI(20,E109,K109)</f>
        <v/>
      </c>
      <c r="AD109" s="108">
        <f>RRI(20,F109,L109)</f>
        <v/>
      </c>
      <c r="AE109" s="314">
        <f>RRI(20,(E109-F109),(K109-L109))</f>
        <v/>
      </c>
      <c r="AF109" s="108">
        <f>Q109</f>
        <v/>
      </c>
      <c r="AG109" s="315">
        <f>IF(ISNUMBER(AE109),AE109,0)</f>
        <v/>
      </c>
    </row>
    <row r="110" ht="12.75" customHeight="1" s="324">
      <c r="A110" s="195" t="inlineStr">
        <is>
          <t>Virgin Islands, U.S.</t>
        </is>
      </c>
      <c r="B110" s="195">
        <f t="array" ref="B110">INDEX(Countries!D110:D367, MATCH(A110, Countries!B110:B367, 0))</f>
        <v/>
      </c>
      <c r="C110" s="39" t="n">
        <v>2.087308</v>
      </c>
      <c r="D110" s="39" t="n">
        <v>1.223912</v>
      </c>
      <c r="E110" s="39" t="n">
        <v>2.067021</v>
      </c>
      <c r="F110" s="39" t="n">
        <v>1.208262</v>
      </c>
      <c r="G110" s="39" t="n">
        <v>2.067021</v>
      </c>
      <c r="H110" s="39" t="n">
        <v>1.208262</v>
      </c>
      <c r="I110" s="39" t="n">
        <v>2.061252</v>
      </c>
      <c r="J110" s="39" t="n">
        <v>1.211771</v>
      </c>
      <c r="K110" s="39" t="n">
        <v>2.049654</v>
      </c>
      <c r="L110" s="39" t="n">
        <v>1.200173</v>
      </c>
      <c r="M110" s="39">
        <f>K110-L110</f>
        <v/>
      </c>
      <c r="N110" s="39">
        <f>M110*100</f>
        <v/>
      </c>
      <c r="O110" s="39">
        <f>E110-K110</f>
        <v/>
      </c>
      <c r="P110" s="39">
        <f>F110-L110</f>
        <v/>
      </c>
      <c r="Q110" s="108">
        <f>L110/K110</f>
        <v/>
      </c>
      <c r="R110" s="108">
        <f>O110/E110</f>
        <v/>
      </c>
      <c r="S110" s="313">
        <f>((E110-F110)-(K110-L110))/(E110-F110)</f>
        <v/>
      </c>
      <c r="T110" s="108">
        <f>P110/F110</f>
        <v/>
      </c>
      <c r="U110" s="313">
        <f>K110/$K$113</f>
        <v/>
      </c>
      <c r="V110" s="100">
        <f>P110/O110</f>
        <v/>
      </c>
      <c r="W110" s="39">
        <f>O110/21</f>
        <v/>
      </c>
      <c r="X110" s="195">
        <f>(O110-P110)/21</f>
        <v/>
      </c>
      <c r="Y110" s="195">
        <f>P110/21</f>
        <v/>
      </c>
      <c r="Z110" s="108">
        <f>W110/C110</f>
        <v/>
      </c>
      <c r="AA110" s="314">
        <f>X110/(C110-D110)</f>
        <v/>
      </c>
      <c r="AB110" s="108">
        <f>Y110/D110</f>
        <v/>
      </c>
      <c r="AC110" s="108">
        <f>RRI(20,E110,K110)</f>
        <v/>
      </c>
      <c r="AD110" s="108">
        <f>RRI(20,F110,L110)</f>
        <v/>
      </c>
      <c r="AE110" s="314">
        <f>RRI(20,(E110-F110),(K110-L110))</f>
        <v/>
      </c>
      <c r="AF110" s="108">
        <f>Q110</f>
        <v/>
      </c>
      <c r="AG110" s="315">
        <f>IF(ISNUMBER(AE110),AE110,0)</f>
        <v/>
      </c>
    </row>
    <row r="111" ht="12.75" customHeight="1" s="324">
      <c r="A111" s="195" t="inlineStr">
        <is>
          <t>Yemen</t>
        </is>
      </c>
      <c r="B111" s="195">
        <f t="array" ref="B111">INDEX(Countries!D111:D368, MATCH(A111, Countries!B111:B368, 0))</f>
        <v/>
      </c>
      <c r="C111" s="39" t="n">
        <v>15.634238</v>
      </c>
      <c r="D111" s="39" t="n">
        <v>2.418147</v>
      </c>
      <c r="E111" s="39" t="n">
        <v>15.265364</v>
      </c>
      <c r="F111" s="39" t="n">
        <v>2.353974</v>
      </c>
      <c r="G111" s="39" t="n">
        <v>15.403492</v>
      </c>
      <c r="H111" s="39" t="n">
        <v>2.353974</v>
      </c>
      <c r="I111" s="39" t="n">
        <v>15.410758</v>
      </c>
      <c r="J111" s="39" t="n">
        <v>2.417552</v>
      </c>
      <c r="K111" s="39" t="n">
        <v>15.4196</v>
      </c>
      <c r="L111" s="39" t="n">
        <v>2.417552</v>
      </c>
      <c r="M111" s="39">
        <f>K111-L111</f>
        <v/>
      </c>
      <c r="N111" s="39">
        <f>M111*100</f>
        <v/>
      </c>
      <c r="O111" s="39">
        <f>E111-K111</f>
        <v/>
      </c>
      <c r="P111" s="39">
        <f>F111-L111</f>
        <v/>
      </c>
      <c r="Q111" s="108">
        <f>L111/K111</f>
        <v/>
      </c>
      <c r="R111" s="108">
        <f>O111/E111</f>
        <v/>
      </c>
      <c r="S111" s="313">
        <f>((E111-F111)-(K111-L111))/(E111-F111)</f>
        <v/>
      </c>
      <c r="T111" s="108">
        <f>P111/F111</f>
        <v/>
      </c>
      <c r="U111" s="313">
        <f>K111/$K$113</f>
        <v/>
      </c>
      <c r="V111" s="100">
        <f>P111/O111</f>
        <v/>
      </c>
      <c r="W111" s="39">
        <f>O111/21</f>
        <v/>
      </c>
      <c r="X111" s="195">
        <f>(O111-P111)/21</f>
        <v/>
      </c>
      <c r="Y111" s="195">
        <f>P111/21</f>
        <v/>
      </c>
      <c r="Z111" s="108">
        <f>W111/C111</f>
        <v/>
      </c>
      <c r="AA111" s="314">
        <f>X111/(C111-D111)</f>
        <v/>
      </c>
      <c r="AB111" s="108">
        <f>Y111/D111</f>
        <v/>
      </c>
      <c r="AC111" s="108">
        <f>RRI(20,E111,K111)</f>
        <v/>
      </c>
      <c r="AD111" s="108">
        <f>RRI(20,F111,L111)</f>
        <v/>
      </c>
      <c r="AE111" s="314">
        <f>RRI(20,(E111-F111),(K111-L111))</f>
        <v/>
      </c>
      <c r="AF111" s="108">
        <f>Q111</f>
        <v/>
      </c>
      <c r="AG111" s="315">
        <f>IF(ISNUMBER(AE111),AE111,0)</f>
        <v/>
      </c>
    </row>
    <row r="112" ht="12.75" customHeight="1" s="324">
      <c r="B112" s="195" t="n"/>
      <c r="M112" s="195" t="n"/>
      <c r="N112" s="195" t="n"/>
    </row>
    <row r="113" ht="12.75" customHeight="1" s="324">
      <c r="A113" s="38" t="inlineStr">
        <is>
          <t>Total</t>
        </is>
      </c>
      <c r="B113" s="195" t="inlineStr">
        <is>
          <t>Total</t>
        </is>
      </c>
      <c r="C113" s="39">
        <f>SUM(C5:C111)</f>
        <v/>
      </c>
      <c r="D113" s="39">
        <f>SUM(D5:D111)</f>
        <v/>
      </c>
      <c r="E113" s="39">
        <f>SUM(E5:E111)</f>
        <v/>
      </c>
      <c r="F113" s="39">
        <f>SUM(F5:F111)</f>
        <v/>
      </c>
      <c r="G113" s="39">
        <f>SUM(G5:G111)</f>
        <v/>
      </c>
      <c r="H113" s="39">
        <f>SUM(H5:H111)</f>
        <v/>
      </c>
      <c r="I113" s="39">
        <f>SUM(I5:I111)</f>
        <v/>
      </c>
      <c r="J113" s="39">
        <f>SUM(J5:J111)</f>
        <v/>
      </c>
      <c r="K113" s="39">
        <f>SUM(K5:K111)</f>
        <v/>
      </c>
      <c r="L113" s="39">
        <f>SUM(L5:L111)</f>
        <v/>
      </c>
      <c r="M113" s="39">
        <f>SUM(M5:M111)</f>
        <v/>
      </c>
      <c r="N113" s="197">
        <f>SUM(N5:N111)</f>
        <v/>
      </c>
      <c r="Q113" s="108">
        <f>L113/K113</f>
        <v/>
      </c>
      <c r="AE113" s="314">
        <f>RRI(20,(E113-F113),(K113-L113))</f>
        <v/>
      </c>
      <c r="AG113" s="315">
        <f>IF(ISNUMBER(AE113),AE113,0)</f>
        <v/>
      </c>
    </row>
    <row r="114" ht="12.75" customHeight="1" s="324">
      <c r="B114" s="195" t="n"/>
      <c r="M114" s="195" t="n"/>
      <c r="N114" s="195" t="n"/>
    </row>
    <row r="115" ht="12.75" customHeight="1" s="324">
      <c r="B115" s="195" t="n"/>
      <c r="M115" s="195" t="n"/>
      <c r="N115" s="195" t="n"/>
    </row>
    <row r="116" ht="12.75" customHeight="1" s="324">
      <c r="B116" s="195" t="n"/>
      <c r="M116" s="195" t="n"/>
      <c r="N116" s="195" t="n"/>
    </row>
    <row r="117" ht="12.75" customHeight="1" s="324">
      <c r="B117" s="195" t="n"/>
      <c r="M117" s="195" t="n"/>
      <c r="N117" s="195" t="n"/>
    </row>
    <row r="118" ht="12.75" customHeight="1" s="324">
      <c r="B118" s="195" t="n"/>
      <c r="M118" s="195" t="n"/>
      <c r="N118" s="195" t="n"/>
    </row>
    <row r="119" ht="12.75" customHeight="1" s="324">
      <c r="B119" s="195" t="n"/>
      <c r="M119" s="195" t="n"/>
      <c r="N119" s="195" t="n"/>
    </row>
    <row r="120" ht="12.75" customHeight="1" s="324">
      <c r="B120" s="195" t="n"/>
      <c r="M120" s="195" t="n"/>
      <c r="N120" s="195" t="n"/>
    </row>
    <row r="121" ht="12.75" customHeight="1" s="324">
      <c r="B121" s="195" t="n"/>
      <c r="M121" s="195" t="n"/>
      <c r="N121" s="195" t="n"/>
    </row>
    <row r="122" ht="12.75" customHeight="1" s="324">
      <c r="B122" s="195" t="n"/>
      <c r="M122" s="195" t="n"/>
      <c r="N122" s="195" t="n"/>
    </row>
    <row r="123" ht="12.75" customHeight="1" s="324">
      <c r="B123" s="195" t="n"/>
      <c r="M123" s="195" t="n"/>
      <c r="N123" s="195" t="n"/>
    </row>
    <row r="124" ht="12.75" customHeight="1" s="324">
      <c r="B124" s="195" t="n"/>
      <c r="M124" s="195" t="n"/>
      <c r="N124" s="195" t="n"/>
    </row>
    <row r="125" ht="12.75" customHeight="1" s="324">
      <c r="B125" s="195" t="n"/>
      <c r="M125" s="195" t="n"/>
      <c r="N125" s="195" t="n"/>
    </row>
    <row r="126" ht="12.75" customHeight="1" s="324">
      <c r="B126" s="195" t="n"/>
      <c r="M126" s="195" t="n"/>
      <c r="N126" s="195" t="n"/>
    </row>
    <row r="127" ht="12.75" customHeight="1" s="324">
      <c r="B127" s="195" t="n"/>
      <c r="M127" s="195" t="n"/>
      <c r="N127" s="195" t="n"/>
    </row>
    <row r="128" ht="12.75" customHeight="1" s="324">
      <c r="B128" s="195" t="n"/>
      <c r="M128" s="195" t="n"/>
      <c r="N128" s="195" t="n"/>
    </row>
    <row r="129" ht="12.75" customHeight="1" s="324">
      <c r="B129" s="195" t="n"/>
      <c r="M129" s="195" t="n"/>
      <c r="N129" s="195" t="n"/>
    </row>
    <row r="130" ht="12.75" customHeight="1" s="324">
      <c r="B130" s="195" t="n"/>
      <c r="M130" s="195" t="n"/>
      <c r="N130" s="195" t="n"/>
    </row>
    <row r="131" ht="12.75" customHeight="1" s="324">
      <c r="B131" s="195" t="n"/>
      <c r="M131" s="195" t="n"/>
      <c r="N131" s="195" t="n"/>
    </row>
    <row r="132" ht="12.75" customHeight="1" s="324">
      <c r="B132" s="195" t="n"/>
      <c r="M132" s="195" t="n"/>
      <c r="N132" s="195" t="n"/>
    </row>
    <row r="133" ht="12.75" customHeight="1" s="324">
      <c r="B133" s="195" t="n"/>
      <c r="M133" s="195" t="n"/>
      <c r="N133" s="195" t="n"/>
    </row>
    <row r="134" ht="12.75" customHeight="1" s="324">
      <c r="B134" s="195" t="n"/>
      <c r="M134" s="195" t="n"/>
      <c r="N134" s="195" t="n"/>
    </row>
    <row r="135" ht="12.75" customHeight="1" s="324">
      <c r="B135" s="195" t="n"/>
      <c r="M135" s="195" t="n"/>
      <c r="N135" s="195" t="n"/>
    </row>
    <row r="136" ht="12.75" customHeight="1" s="324">
      <c r="B136" s="195" t="n"/>
      <c r="M136" s="195" t="n"/>
      <c r="N136" s="195" t="n"/>
    </row>
    <row r="137" ht="12.75" customHeight="1" s="324">
      <c r="B137" s="195" t="n"/>
      <c r="M137" s="195" t="n"/>
      <c r="N137" s="195" t="n"/>
    </row>
    <row r="138" ht="12.75" customHeight="1" s="324">
      <c r="B138" s="195" t="n"/>
      <c r="M138" s="195" t="n"/>
      <c r="N138" s="195" t="n"/>
    </row>
    <row r="139" ht="12.75" customHeight="1" s="324">
      <c r="B139" s="195" t="n"/>
      <c r="M139" s="195" t="n"/>
      <c r="N139" s="195" t="n"/>
    </row>
    <row r="140" ht="12.75" customHeight="1" s="324">
      <c r="B140" s="195" t="n"/>
      <c r="M140" s="195" t="n"/>
      <c r="N140" s="195" t="n"/>
    </row>
    <row r="141" ht="12.75" customHeight="1" s="324">
      <c r="B141" s="195" t="n"/>
      <c r="M141" s="195" t="n"/>
      <c r="N141" s="195" t="n"/>
    </row>
    <row r="142" ht="12.75" customHeight="1" s="324">
      <c r="B142" s="195" t="n"/>
      <c r="M142" s="195" t="n"/>
      <c r="N142" s="195" t="n"/>
    </row>
    <row r="143" ht="12.75" customHeight="1" s="324">
      <c r="B143" s="195" t="n"/>
      <c r="M143" s="195" t="n"/>
      <c r="N143" s="195" t="n"/>
    </row>
    <row r="144" ht="12.75" customHeight="1" s="324">
      <c r="B144" s="195" t="n"/>
      <c r="M144" s="195" t="n"/>
      <c r="N144" s="195" t="n"/>
    </row>
    <row r="145" ht="12.75" customHeight="1" s="324">
      <c r="B145" s="195" t="n"/>
      <c r="M145" s="195" t="n"/>
      <c r="N145" s="195" t="n"/>
    </row>
    <row r="146" ht="12.75" customHeight="1" s="324">
      <c r="B146" s="195" t="n"/>
      <c r="M146" s="195" t="n"/>
      <c r="N146" s="195" t="n"/>
    </row>
    <row r="147" ht="12.75" customHeight="1" s="324">
      <c r="B147" s="195" t="n"/>
      <c r="M147" s="195" t="n"/>
      <c r="N147" s="195" t="n"/>
    </row>
    <row r="148" ht="12.75" customHeight="1" s="324">
      <c r="B148" s="195" t="n"/>
      <c r="M148" s="195" t="n"/>
      <c r="N148" s="195" t="n"/>
    </row>
    <row r="149" ht="12.75" customHeight="1" s="324">
      <c r="B149" s="195" t="n"/>
      <c r="M149" s="195" t="n"/>
      <c r="N149" s="195" t="n"/>
    </row>
    <row r="150" ht="12.75" customHeight="1" s="324">
      <c r="B150" s="195" t="n"/>
      <c r="M150" s="195" t="n"/>
      <c r="N150" s="195" t="n"/>
    </row>
    <row r="151" ht="12.75" customHeight="1" s="324">
      <c r="B151" s="195" t="n"/>
      <c r="M151" s="195" t="n"/>
      <c r="N151" s="195" t="n"/>
    </row>
    <row r="152" ht="12.75" customHeight="1" s="324">
      <c r="B152" s="195" t="n"/>
      <c r="M152" s="195" t="n"/>
      <c r="N152" s="195" t="n"/>
    </row>
    <row r="153" ht="12.75" customHeight="1" s="324">
      <c r="B153" s="195" t="n"/>
      <c r="M153" s="195" t="n"/>
      <c r="N153" s="195" t="n"/>
    </row>
    <row r="154" ht="12.75" customHeight="1" s="324">
      <c r="B154" s="195" t="n"/>
      <c r="M154" s="195" t="n"/>
      <c r="N154" s="195" t="n"/>
    </row>
    <row r="155" ht="12.75" customHeight="1" s="324">
      <c r="B155" s="195" t="n"/>
      <c r="M155" s="195" t="n"/>
      <c r="N155" s="195" t="n"/>
    </row>
    <row r="156" ht="12.75" customHeight="1" s="324">
      <c r="B156" s="195" t="n"/>
      <c r="M156" s="195" t="n"/>
      <c r="N156" s="195" t="n"/>
    </row>
    <row r="157" ht="12.75" customHeight="1" s="324">
      <c r="B157" s="195" t="n"/>
      <c r="M157" s="195" t="n"/>
      <c r="N157" s="195" t="n"/>
    </row>
    <row r="158" ht="12.75" customHeight="1" s="324">
      <c r="B158" s="195" t="n"/>
      <c r="M158" s="195" t="n"/>
      <c r="N158" s="195" t="n"/>
    </row>
    <row r="159" ht="12.75" customHeight="1" s="324">
      <c r="B159" s="195" t="n"/>
      <c r="M159" s="195" t="n"/>
      <c r="N159" s="195" t="n"/>
    </row>
    <row r="160" ht="12.75" customHeight="1" s="324">
      <c r="B160" s="195" t="n"/>
      <c r="M160" s="195" t="n"/>
      <c r="N160" s="195" t="n"/>
    </row>
    <row r="161" ht="12.75" customHeight="1" s="324">
      <c r="B161" s="195" t="n"/>
      <c r="M161" s="195" t="n"/>
      <c r="N161" s="195" t="n"/>
    </row>
    <row r="162" ht="12.75" customHeight="1" s="324">
      <c r="B162" s="195" t="n"/>
      <c r="M162" s="195" t="n"/>
      <c r="N162" s="195" t="n"/>
    </row>
    <row r="163" ht="12.75" customHeight="1" s="324">
      <c r="B163" s="195" t="n"/>
      <c r="M163" s="195" t="n"/>
      <c r="N163" s="195" t="n"/>
    </row>
    <row r="164" ht="12.75" customHeight="1" s="324">
      <c r="B164" s="195" t="n"/>
      <c r="M164" s="195" t="n"/>
      <c r="N164" s="195" t="n"/>
    </row>
    <row r="165" ht="12.75" customHeight="1" s="324">
      <c r="B165" s="195" t="n"/>
      <c r="M165" s="195" t="n"/>
      <c r="N165" s="195" t="n"/>
    </row>
    <row r="166" ht="12.75" customHeight="1" s="324">
      <c r="B166" s="195" t="n"/>
      <c r="M166" s="195" t="n"/>
      <c r="N166" s="195" t="n"/>
    </row>
    <row r="167" ht="12.75" customHeight="1" s="324">
      <c r="B167" s="195" t="n"/>
      <c r="M167" s="195" t="n"/>
      <c r="N167" s="195" t="n"/>
    </row>
    <row r="168" ht="12.75" customHeight="1" s="324">
      <c r="B168" s="195" t="n"/>
      <c r="M168" s="195" t="n"/>
      <c r="N168" s="195" t="n"/>
    </row>
    <row r="169" ht="12.75" customHeight="1" s="324">
      <c r="B169" s="195" t="n"/>
      <c r="M169" s="195" t="n"/>
      <c r="N169" s="195" t="n"/>
    </row>
    <row r="170" ht="12.75" customHeight="1" s="324">
      <c r="B170" s="195" t="n"/>
      <c r="M170" s="195" t="n"/>
      <c r="N170" s="195" t="n"/>
    </row>
    <row r="171" ht="12.75" customHeight="1" s="324">
      <c r="B171" s="195" t="n"/>
      <c r="M171" s="195" t="n"/>
      <c r="N171" s="195" t="n"/>
    </row>
    <row r="172" ht="12.75" customHeight="1" s="324">
      <c r="B172" s="195" t="n"/>
      <c r="M172" s="195" t="n"/>
      <c r="N172" s="195" t="n"/>
    </row>
    <row r="173" ht="12.75" customHeight="1" s="324">
      <c r="B173" s="195" t="n"/>
      <c r="M173" s="195" t="n"/>
      <c r="N173" s="195" t="n"/>
    </row>
    <row r="174" ht="12.75" customHeight="1" s="324">
      <c r="B174" s="195" t="n"/>
      <c r="M174" s="195" t="n"/>
      <c r="N174" s="195" t="n"/>
    </row>
    <row r="175" ht="12.75" customHeight="1" s="324">
      <c r="B175" s="195" t="n"/>
      <c r="M175" s="195" t="n"/>
      <c r="N175" s="195" t="n"/>
    </row>
    <row r="176" ht="12.75" customHeight="1" s="324">
      <c r="B176" s="195" t="n"/>
      <c r="M176" s="195" t="n"/>
      <c r="N176" s="195" t="n"/>
    </row>
    <row r="177" ht="12.75" customHeight="1" s="324">
      <c r="B177" s="195" t="n"/>
      <c r="M177" s="195" t="n"/>
      <c r="N177" s="195" t="n"/>
    </row>
    <row r="178" ht="12.75" customHeight="1" s="324">
      <c r="B178" s="195" t="n"/>
      <c r="M178" s="195" t="n"/>
      <c r="N178" s="195" t="n"/>
    </row>
    <row r="179" ht="12.75" customHeight="1" s="324">
      <c r="B179" s="195" t="n"/>
      <c r="M179" s="195" t="n"/>
      <c r="N179" s="195" t="n"/>
    </row>
    <row r="180" ht="12.75" customHeight="1" s="324">
      <c r="B180" s="195" t="n"/>
      <c r="M180" s="195" t="n"/>
      <c r="N180" s="195" t="n"/>
    </row>
    <row r="181" ht="12.75" customHeight="1" s="324">
      <c r="B181" s="195" t="n"/>
      <c r="M181" s="195" t="n"/>
      <c r="N181" s="195" t="n"/>
    </row>
    <row r="182" ht="12.75" customHeight="1" s="324">
      <c r="B182" s="195" t="n"/>
      <c r="M182" s="195" t="n"/>
      <c r="N182" s="195" t="n"/>
    </row>
    <row r="183" ht="12.75" customHeight="1" s="324">
      <c r="B183" s="195" t="n"/>
      <c r="M183" s="195" t="n"/>
      <c r="N183" s="195" t="n"/>
    </row>
    <row r="184" ht="12.75" customHeight="1" s="324">
      <c r="B184" s="195" t="n"/>
      <c r="M184" s="195" t="n"/>
      <c r="N184" s="195" t="n"/>
    </row>
    <row r="185" ht="12.75" customHeight="1" s="324">
      <c r="B185" s="195" t="n"/>
      <c r="M185" s="195" t="n"/>
      <c r="N185" s="195" t="n"/>
    </row>
    <row r="186" ht="12.75" customHeight="1" s="324">
      <c r="B186" s="195" t="n"/>
      <c r="M186" s="195" t="n"/>
      <c r="N186" s="195" t="n"/>
    </row>
    <row r="187" ht="12.75" customHeight="1" s="324">
      <c r="B187" s="195" t="n"/>
      <c r="M187" s="195" t="n"/>
      <c r="N187" s="195" t="n"/>
    </row>
    <row r="188" ht="12.75" customHeight="1" s="324">
      <c r="B188" s="195" t="n"/>
      <c r="M188" s="195" t="n"/>
      <c r="N188" s="195" t="n"/>
    </row>
    <row r="189" ht="12.75" customHeight="1" s="324">
      <c r="B189" s="195" t="n"/>
      <c r="M189" s="195" t="n"/>
      <c r="N189" s="195" t="n"/>
    </row>
    <row r="190" ht="12.75" customHeight="1" s="324">
      <c r="B190" s="195" t="n"/>
      <c r="M190" s="195" t="n"/>
      <c r="N190" s="195" t="n"/>
    </row>
    <row r="191" ht="12.75" customHeight="1" s="324">
      <c r="B191" s="195" t="n"/>
      <c r="M191" s="195" t="n"/>
      <c r="N191" s="195" t="n"/>
    </row>
    <row r="192" ht="12.75" customHeight="1" s="324">
      <c r="B192" s="195" t="n"/>
      <c r="M192" s="195" t="n"/>
      <c r="N192" s="195" t="n"/>
    </row>
    <row r="193" ht="12.75" customHeight="1" s="324">
      <c r="B193" s="195" t="n"/>
      <c r="M193" s="195" t="n"/>
      <c r="N193" s="195" t="n"/>
    </row>
    <row r="194" ht="12.75" customHeight="1" s="324">
      <c r="B194" s="195" t="n"/>
      <c r="M194" s="195" t="n"/>
      <c r="N194" s="195" t="n"/>
    </row>
    <row r="195" ht="12.75" customHeight="1" s="324">
      <c r="B195" s="195" t="n"/>
      <c r="M195" s="195" t="n"/>
      <c r="N195" s="195" t="n"/>
    </row>
    <row r="196" ht="12.75" customHeight="1" s="324">
      <c r="B196" s="195" t="n"/>
      <c r="M196" s="195" t="n"/>
      <c r="N196" s="195" t="n"/>
    </row>
    <row r="197" ht="12.75" customHeight="1" s="324">
      <c r="B197" s="195" t="n"/>
      <c r="M197" s="195" t="n"/>
      <c r="N197" s="195" t="n"/>
    </row>
    <row r="198" ht="12.75" customHeight="1" s="324">
      <c r="B198" s="195" t="n"/>
      <c r="M198" s="195" t="n"/>
      <c r="N198" s="195" t="n"/>
    </row>
    <row r="199" ht="12.75" customHeight="1" s="324">
      <c r="B199" s="195" t="n"/>
      <c r="M199" s="195" t="n"/>
      <c r="N199" s="195" t="n"/>
    </row>
    <row r="200" ht="12.75" customHeight="1" s="324">
      <c r="B200" s="195" t="n"/>
      <c r="M200" s="195" t="n"/>
      <c r="N200" s="195" t="n"/>
    </row>
    <row r="201" ht="12.75" customHeight="1" s="324">
      <c r="B201" s="195" t="n"/>
      <c r="M201" s="195" t="n"/>
      <c r="N201" s="195" t="n"/>
    </row>
    <row r="202" ht="12.75" customHeight="1" s="324">
      <c r="B202" s="195" t="n"/>
      <c r="M202" s="195" t="n"/>
      <c r="N202" s="195" t="n"/>
    </row>
    <row r="203" ht="12.75" customHeight="1" s="324">
      <c r="B203" s="195" t="n"/>
      <c r="M203" s="195" t="n"/>
      <c r="N203" s="195" t="n"/>
    </row>
    <row r="204" ht="12.75" customHeight="1" s="324">
      <c r="B204" s="195" t="n"/>
      <c r="M204" s="195" t="n"/>
      <c r="N204" s="195" t="n"/>
    </row>
    <row r="205" ht="12.75" customHeight="1" s="324">
      <c r="B205" s="195" t="n"/>
      <c r="M205" s="195" t="n"/>
      <c r="N205" s="195" t="n"/>
    </row>
    <row r="206" ht="12.75" customHeight="1" s="324">
      <c r="B206" s="195" t="n"/>
      <c r="M206" s="195" t="n"/>
      <c r="N206" s="195" t="n"/>
    </row>
    <row r="207" ht="12.75" customHeight="1" s="324">
      <c r="B207" s="195" t="n"/>
      <c r="M207" s="195" t="n"/>
      <c r="N207" s="195" t="n"/>
    </row>
    <row r="208" ht="12.75" customHeight="1" s="324">
      <c r="B208" s="195" t="n"/>
      <c r="M208" s="195" t="n"/>
      <c r="N208" s="195" t="n"/>
    </row>
    <row r="209" ht="12.75" customHeight="1" s="324">
      <c r="B209" s="195" t="n"/>
      <c r="M209" s="195" t="n"/>
      <c r="N209" s="195" t="n"/>
    </row>
    <row r="210" ht="12.75" customHeight="1" s="324">
      <c r="B210" s="195" t="n"/>
      <c r="M210" s="195" t="n"/>
      <c r="N210" s="195" t="n"/>
    </row>
    <row r="211" ht="12.75" customHeight="1" s="324">
      <c r="B211" s="195" t="n"/>
      <c r="M211" s="195" t="n"/>
      <c r="N211" s="195" t="n"/>
    </row>
    <row r="212" ht="12.75" customHeight="1" s="324">
      <c r="B212" s="195" t="n"/>
      <c r="M212" s="195" t="n"/>
      <c r="N212" s="195" t="n"/>
    </row>
    <row r="213" ht="12.75" customHeight="1" s="324">
      <c r="B213" s="195" t="n"/>
      <c r="M213" s="195" t="n"/>
      <c r="N213" s="195" t="n"/>
    </row>
    <row r="214" ht="12.75" customHeight="1" s="324">
      <c r="B214" s="195" t="n"/>
      <c r="M214" s="195" t="n"/>
      <c r="N214" s="195" t="n"/>
    </row>
    <row r="215" ht="12.75" customHeight="1" s="324">
      <c r="B215" s="195" t="n"/>
      <c r="M215" s="195" t="n"/>
      <c r="N215" s="195" t="n"/>
    </row>
    <row r="216" ht="12.75" customHeight="1" s="324">
      <c r="B216" s="195" t="n"/>
      <c r="M216" s="195" t="n"/>
      <c r="N216" s="195" t="n"/>
    </row>
    <row r="217" ht="12.75" customHeight="1" s="324">
      <c r="B217" s="195" t="n"/>
      <c r="M217" s="195" t="n"/>
      <c r="N217" s="195" t="n"/>
    </row>
    <row r="218" ht="12.75" customHeight="1" s="324">
      <c r="B218" s="195" t="n"/>
      <c r="M218" s="195" t="n"/>
      <c r="N218" s="195" t="n"/>
    </row>
    <row r="219" ht="12.75" customHeight="1" s="324">
      <c r="B219" s="195" t="n"/>
      <c r="M219" s="195" t="n"/>
      <c r="N219" s="195" t="n"/>
    </row>
    <row r="220" ht="12.75" customHeight="1" s="324">
      <c r="B220" s="195" t="n"/>
      <c r="M220" s="195" t="n"/>
      <c r="N220" s="195" t="n"/>
    </row>
    <row r="221" ht="12.75" customHeight="1" s="324">
      <c r="B221" s="195" t="n"/>
      <c r="M221" s="195" t="n"/>
      <c r="N221" s="195" t="n"/>
    </row>
    <row r="222" ht="12.75" customHeight="1" s="324">
      <c r="B222" s="195" t="n"/>
      <c r="M222" s="195" t="n"/>
      <c r="N222" s="195" t="n"/>
    </row>
    <row r="223" ht="12.75" customHeight="1" s="324">
      <c r="B223" s="195" t="n"/>
      <c r="M223" s="195" t="n"/>
      <c r="N223" s="195" t="n"/>
    </row>
    <row r="224" ht="12.75" customHeight="1" s="324">
      <c r="B224" s="195" t="n"/>
      <c r="M224" s="195" t="n"/>
      <c r="N224" s="195" t="n"/>
    </row>
    <row r="225" ht="12.75" customHeight="1" s="324">
      <c r="B225" s="195" t="n"/>
      <c r="M225" s="195" t="n"/>
      <c r="N225" s="195" t="n"/>
    </row>
    <row r="226" ht="12.75" customHeight="1" s="324">
      <c r="B226" s="195" t="n"/>
      <c r="M226" s="195" t="n"/>
      <c r="N226" s="195" t="n"/>
    </row>
    <row r="227" ht="12.75" customHeight="1" s="324">
      <c r="B227" s="195" t="n"/>
      <c r="M227" s="195" t="n"/>
      <c r="N227" s="195" t="n"/>
    </row>
    <row r="228" ht="12.75" customHeight="1" s="324">
      <c r="B228" s="195" t="n"/>
      <c r="M228" s="195" t="n"/>
      <c r="N228" s="195" t="n"/>
    </row>
    <row r="229" ht="12.75" customHeight="1" s="324">
      <c r="B229" s="195" t="n"/>
      <c r="M229" s="195" t="n"/>
      <c r="N229" s="195" t="n"/>
    </row>
    <row r="230" ht="12.75" customHeight="1" s="324">
      <c r="B230" s="195" t="n"/>
      <c r="M230" s="195" t="n"/>
      <c r="N230" s="195" t="n"/>
    </row>
    <row r="231" ht="12.75" customHeight="1" s="324">
      <c r="B231" s="195" t="n"/>
      <c r="M231" s="195" t="n"/>
      <c r="N231" s="195" t="n"/>
    </row>
    <row r="232" ht="12.75" customHeight="1" s="324">
      <c r="B232" s="195" t="n"/>
      <c r="M232" s="195" t="n"/>
      <c r="N232" s="195" t="n"/>
    </row>
    <row r="233" ht="12.75" customHeight="1" s="324">
      <c r="B233" s="195" t="n"/>
      <c r="M233" s="195" t="n"/>
      <c r="N233" s="195" t="n"/>
    </row>
    <row r="234" ht="12.75" customHeight="1" s="324">
      <c r="B234" s="195" t="n"/>
      <c r="M234" s="195" t="n"/>
      <c r="N234" s="195" t="n"/>
    </row>
    <row r="235" ht="12.75" customHeight="1" s="324">
      <c r="B235" s="195" t="n"/>
      <c r="M235" s="195" t="n"/>
      <c r="N235" s="195" t="n"/>
    </row>
    <row r="236" ht="12.75" customHeight="1" s="324">
      <c r="B236" s="195" t="n"/>
      <c r="M236" s="195" t="n"/>
      <c r="N236" s="195" t="n"/>
    </row>
    <row r="237" ht="12.75" customHeight="1" s="324">
      <c r="B237" s="195" t="n"/>
      <c r="M237" s="195" t="n"/>
      <c r="N237" s="195" t="n"/>
    </row>
    <row r="238" ht="12.75" customHeight="1" s="324">
      <c r="B238" s="195" t="n"/>
      <c r="M238" s="195" t="n"/>
      <c r="N238" s="195" t="n"/>
    </row>
    <row r="239" ht="12.75" customHeight="1" s="324">
      <c r="B239" s="195" t="n"/>
      <c r="M239" s="195" t="n"/>
      <c r="N239" s="195" t="n"/>
    </row>
    <row r="240" ht="12.75" customHeight="1" s="324">
      <c r="B240" s="195" t="n"/>
      <c r="M240" s="195" t="n"/>
      <c r="N240" s="195" t="n"/>
    </row>
    <row r="241" ht="12.75" customHeight="1" s="324">
      <c r="B241" s="195" t="n"/>
      <c r="M241" s="195" t="n"/>
      <c r="N241" s="195" t="n"/>
    </row>
    <row r="242" ht="12.75" customHeight="1" s="324">
      <c r="B242" s="195" t="n"/>
      <c r="M242" s="195" t="n"/>
      <c r="N242" s="195" t="n"/>
    </row>
    <row r="243" ht="12.75" customHeight="1" s="324">
      <c r="B243" s="195" t="n"/>
      <c r="M243" s="195" t="n"/>
      <c r="N243" s="195" t="n"/>
    </row>
    <row r="244" ht="12.75" customHeight="1" s="324">
      <c r="B244" s="195" t="n"/>
      <c r="M244" s="195" t="n"/>
      <c r="N244" s="195" t="n"/>
    </row>
    <row r="245" ht="12.75" customHeight="1" s="324">
      <c r="B245" s="195" t="n"/>
      <c r="M245" s="195" t="n"/>
      <c r="N245" s="195" t="n"/>
    </row>
    <row r="246" ht="12.75" customHeight="1" s="324">
      <c r="B246" s="195" t="n"/>
      <c r="M246" s="195" t="n"/>
      <c r="N246" s="195" t="n"/>
    </row>
    <row r="247" ht="12.75" customHeight="1" s="324">
      <c r="B247" s="195" t="n"/>
      <c r="M247" s="195" t="n"/>
      <c r="N247" s="195" t="n"/>
    </row>
    <row r="248" ht="12.75" customHeight="1" s="324">
      <c r="B248" s="195" t="n"/>
      <c r="M248" s="195" t="n"/>
      <c r="N248" s="195" t="n"/>
    </row>
    <row r="249" ht="12.75" customHeight="1" s="324">
      <c r="B249" s="195" t="n"/>
      <c r="M249" s="195" t="n"/>
      <c r="N249" s="195" t="n"/>
    </row>
    <row r="250" ht="12.75" customHeight="1" s="324">
      <c r="B250" s="195" t="n"/>
      <c r="M250" s="195" t="n"/>
      <c r="N250" s="195" t="n"/>
    </row>
    <row r="251" ht="12.75" customHeight="1" s="324">
      <c r="B251" s="195" t="n"/>
      <c r="M251" s="195" t="n"/>
      <c r="N251" s="195" t="n"/>
    </row>
    <row r="252" ht="12.75" customHeight="1" s="324">
      <c r="B252" s="195" t="n"/>
      <c r="M252" s="195" t="n"/>
      <c r="N252" s="195" t="n"/>
    </row>
    <row r="253" ht="12.75" customHeight="1" s="324">
      <c r="B253" s="195" t="n"/>
      <c r="M253" s="195" t="n"/>
      <c r="N253" s="195" t="n"/>
    </row>
    <row r="254" ht="12.75" customHeight="1" s="324">
      <c r="B254" s="195" t="n"/>
      <c r="M254" s="195" t="n"/>
      <c r="N254" s="195" t="n"/>
    </row>
    <row r="255" ht="12.75" customHeight="1" s="324">
      <c r="B255" s="195" t="n"/>
      <c r="M255" s="195" t="n"/>
      <c r="N255" s="195" t="n"/>
    </row>
    <row r="256" ht="12.75" customHeight="1" s="324">
      <c r="B256" s="195" t="n"/>
      <c r="M256" s="195" t="n"/>
      <c r="N256" s="195" t="n"/>
    </row>
    <row r="257" ht="12.75" customHeight="1" s="324">
      <c r="B257" s="195" t="n"/>
      <c r="M257" s="195" t="n"/>
      <c r="N257" s="195" t="n"/>
    </row>
    <row r="258" ht="12.75" customHeight="1" s="324">
      <c r="B258" s="195" t="n"/>
      <c r="M258" s="195" t="n"/>
      <c r="N258" s="195" t="n"/>
    </row>
    <row r="259" ht="12.75" customHeight="1" s="324">
      <c r="B259" s="195" t="n"/>
      <c r="M259" s="195" t="n"/>
      <c r="N259" s="195" t="n"/>
    </row>
    <row r="260" ht="12.75" customHeight="1" s="324">
      <c r="B260" s="195" t="n"/>
      <c r="M260" s="195" t="n"/>
      <c r="N260" s="195" t="n"/>
    </row>
    <row r="261" ht="12.75" customHeight="1" s="324">
      <c r="B261" s="195" t="n"/>
      <c r="M261" s="195" t="n"/>
      <c r="N261" s="195" t="n"/>
    </row>
    <row r="262" ht="12.75" customHeight="1" s="324">
      <c r="B262" s="195" t="n"/>
      <c r="M262" s="195" t="n"/>
      <c r="N262" s="195" t="n"/>
    </row>
    <row r="263" ht="12.75" customHeight="1" s="324">
      <c r="B263" s="195" t="n"/>
      <c r="M263" s="195" t="n"/>
      <c r="N263" s="195" t="n"/>
    </row>
    <row r="264" ht="12.75" customHeight="1" s="324">
      <c r="B264" s="195" t="n"/>
      <c r="M264" s="195" t="n"/>
      <c r="N264" s="195" t="n"/>
    </row>
    <row r="265" ht="12.75" customHeight="1" s="324">
      <c r="B265" s="195" t="n"/>
      <c r="M265" s="195" t="n"/>
      <c r="N265" s="195" t="n"/>
    </row>
    <row r="266" ht="12.75" customHeight="1" s="324">
      <c r="B266" s="195" t="n"/>
      <c r="M266" s="195" t="n"/>
      <c r="N266" s="195" t="n"/>
    </row>
    <row r="267" ht="12.75" customHeight="1" s="324">
      <c r="B267" s="195" t="n"/>
      <c r="M267" s="195" t="n"/>
      <c r="N267" s="195" t="n"/>
    </row>
    <row r="268" ht="12.75" customHeight="1" s="324">
      <c r="B268" s="195" t="n"/>
      <c r="M268" s="195" t="n"/>
      <c r="N268" s="195" t="n"/>
    </row>
    <row r="269" ht="12.75" customHeight="1" s="324">
      <c r="B269" s="195" t="n"/>
      <c r="M269" s="195" t="n"/>
      <c r="N269" s="195" t="n"/>
    </row>
    <row r="270" ht="12.75" customHeight="1" s="324">
      <c r="B270" s="195" t="n"/>
      <c r="M270" s="195" t="n"/>
      <c r="N270" s="195" t="n"/>
    </row>
    <row r="271" ht="12.75" customHeight="1" s="324">
      <c r="B271" s="195" t="n"/>
      <c r="M271" s="195" t="n"/>
      <c r="N271" s="195" t="n"/>
    </row>
    <row r="272" ht="12.75" customHeight="1" s="324">
      <c r="B272" s="195" t="n"/>
      <c r="M272" s="195" t="n"/>
      <c r="N272" s="195" t="n"/>
    </row>
    <row r="273" ht="12.75" customHeight="1" s="324">
      <c r="B273" s="195" t="n"/>
      <c r="M273" s="195" t="n"/>
      <c r="N273" s="195" t="n"/>
    </row>
    <row r="274" ht="12.75" customHeight="1" s="324">
      <c r="B274" s="195" t="n"/>
      <c r="M274" s="195" t="n"/>
      <c r="N274" s="195" t="n"/>
    </row>
    <row r="275" ht="12.75" customHeight="1" s="324">
      <c r="B275" s="195" t="n"/>
      <c r="M275" s="195" t="n"/>
      <c r="N275" s="195" t="n"/>
    </row>
    <row r="276" ht="12.75" customHeight="1" s="324">
      <c r="B276" s="195" t="n"/>
      <c r="M276" s="195" t="n"/>
      <c r="N276" s="195" t="n"/>
    </row>
    <row r="277" ht="12.75" customHeight="1" s="324">
      <c r="B277" s="195" t="n"/>
      <c r="M277" s="195" t="n"/>
      <c r="N277" s="195" t="n"/>
    </row>
    <row r="278" ht="12.75" customHeight="1" s="324">
      <c r="B278" s="195" t="n"/>
      <c r="M278" s="195" t="n"/>
      <c r="N278" s="195" t="n"/>
    </row>
    <row r="279" ht="12.75" customHeight="1" s="324">
      <c r="B279" s="195" t="n"/>
      <c r="M279" s="195" t="n"/>
      <c r="N279" s="195" t="n"/>
    </row>
    <row r="280" ht="12.75" customHeight="1" s="324">
      <c r="B280" s="195" t="n"/>
      <c r="M280" s="195" t="n"/>
      <c r="N280" s="195" t="n"/>
    </row>
    <row r="281" ht="12.75" customHeight="1" s="324">
      <c r="B281" s="195" t="n"/>
      <c r="M281" s="195" t="n"/>
      <c r="N281" s="195" t="n"/>
    </row>
    <row r="282" ht="12.75" customHeight="1" s="324">
      <c r="B282" s="195" t="n"/>
      <c r="M282" s="195" t="n"/>
      <c r="N282" s="195" t="n"/>
    </row>
    <row r="283" ht="12.75" customHeight="1" s="324">
      <c r="B283" s="195" t="n"/>
      <c r="M283" s="195" t="n"/>
      <c r="N283" s="195" t="n"/>
    </row>
    <row r="284" ht="12.75" customHeight="1" s="324">
      <c r="B284" s="195" t="n"/>
      <c r="M284" s="195" t="n"/>
      <c r="N284" s="195" t="n"/>
    </row>
    <row r="285" ht="12.75" customHeight="1" s="324">
      <c r="B285" s="195" t="n"/>
      <c r="M285" s="195" t="n"/>
      <c r="N285" s="195" t="n"/>
    </row>
    <row r="286" ht="12.75" customHeight="1" s="324">
      <c r="B286" s="195" t="n"/>
      <c r="M286" s="195" t="n"/>
      <c r="N286" s="195" t="n"/>
    </row>
    <row r="287" ht="12.75" customHeight="1" s="324">
      <c r="B287" s="195" t="n"/>
      <c r="M287" s="195" t="n"/>
      <c r="N287" s="195" t="n"/>
    </row>
    <row r="288" ht="12.75" customHeight="1" s="324">
      <c r="B288" s="195" t="n"/>
      <c r="M288" s="195" t="n"/>
      <c r="N288" s="195" t="n"/>
    </row>
    <row r="289" ht="12.75" customHeight="1" s="324">
      <c r="B289" s="195" t="n"/>
      <c r="M289" s="195" t="n"/>
      <c r="N289" s="195" t="n"/>
    </row>
    <row r="290" ht="12.75" customHeight="1" s="324">
      <c r="B290" s="195" t="n"/>
      <c r="M290" s="195" t="n"/>
      <c r="N290" s="195" t="n"/>
    </row>
    <row r="291" ht="12.75" customHeight="1" s="324">
      <c r="B291" s="195" t="n"/>
      <c r="M291" s="195" t="n"/>
      <c r="N291" s="195" t="n"/>
    </row>
    <row r="292" ht="12.75" customHeight="1" s="324">
      <c r="B292" s="195" t="n"/>
      <c r="M292" s="195" t="n"/>
      <c r="N292" s="195" t="n"/>
    </row>
    <row r="293" ht="12.75" customHeight="1" s="324">
      <c r="B293" s="195" t="n"/>
      <c r="M293" s="195" t="n"/>
      <c r="N293" s="195" t="n"/>
    </row>
    <row r="294" ht="12.75" customHeight="1" s="324">
      <c r="B294" s="195" t="n"/>
      <c r="M294" s="195" t="n"/>
      <c r="N294" s="195" t="n"/>
    </row>
    <row r="295" ht="12.75" customHeight="1" s="324">
      <c r="B295" s="195" t="n"/>
      <c r="M295" s="195" t="n"/>
      <c r="N295" s="195" t="n"/>
    </row>
    <row r="296" ht="12.75" customHeight="1" s="324">
      <c r="B296" s="195" t="n"/>
      <c r="M296" s="195" t="n"/>
      <c r="N296" s="195" t="n"/>
    </row>
    <row r="297" ht="12.75" customHeight="1" s="324">
      <c r="B297" s="195" t="n"/>
      <c r="M297" s="195" t="n"/>
      <c r="N297" s="195" t="n"/>
    </row>
    <row r="298" ht="12.75" customHeight="1" s="324">
      <c r="B298" s="195" t="n"/>
      <c r="M298" s="195" t="n"/>
      <c r="N298" s="195" t="n"/>
    </row>
    <row r="299" ht="12.75" customHeight="1" s="324">
      <c r="B299" s="195" t="n"/>
      <c r="M299" s="195" t="n"/>
      <c r="N299" s="195" t="n"/>
    </row>
    <row r="300" ht="12.75" customHeight="1" s="324">
      <c r="B300" s="195" t="n"/>
      <c r="M300" s="195" t="n"/>
      <c r="N300" s="195" t="n"/>
    </row>
    <row r="301" ht="12.75" customHeight="1" s="324">
      <c r="B301" s="195" t="n"/>
      <c r="M301" s="195" t="n"/>
      <c r="N301" s="195" t="n"/>
    </row>
    <row r="302" ht="12.75" customHeight="1" s="324">
      <c r="B302" s="195" t="n"/>
      <c r="M302" s="195" t="n"/>
      <c r="N302" s="195" t="n"/>
    </row>
    <row r="303" ht="12.75" customHeight="1" s="324">
      <c r="B303" s="195" t="n"/>
      <c r="M303" s="195" t="n"/>
      <c r="N303" s="195" t="n"/>
    </row>
    <row r="304" ht="12.75" customHeight="1" s="324">
      <c r="B304" s="195" t="n"/>
      <c r="M304" s="195" t="n"/>
      <c r="N304" s="195" t="n"/>
    </row>
    <row r="305" ht="12.75" customHeight="1" s="324">
      <c r="B305" s="195" t="n"/>
      <c r="M305" s="195" t="n"/>
      <c r="N305" s="195" t="n"/>
    </row>
    <row r="306" ht="12.75" customHeight="1" s="324">
      <c r="B306" s="195" t="n"/>
      <c r="M306" s="195" t="n"/>
      <c r="N306" s="195" t="n"/>
    </row>
    <row r="307" ht="12.75" customHeight="1" s="324">
      <c r="B307" s="195" t="n"/>
      <c r="M307" s="195" t="n"/>
      <c r="N307" s="195" t="n"/>
    </row>
    <row r="308" ht="12.75" customHeight="1" s="324">
      <c r="B308" s="195" t="n"/>
      <c r="M308" s="195" t="n"/>
      <c r="N308" s="195" t="n"/>
    </row>
    <row r="309" ht="12.75" customHeight="1" s="324">
      <c r="B309" s="195" t="n"/>
      <c r="M309" s="195" t="n"/>
      <c r="N309" s="195" t="n"/>
    </row>
    <row r="310" ht="12.75" customHeight="1" s="324">
      <c r="B310" s="195" t="n"/>
      <c r="M310" s="195" t="n"/>
      <c r="N310" s="195" t="n"/>
    </row>
    <row r="311" ht="12.75" customHeight="1" s="324">
      <c r="B311" s="195" t="n"/>
      <c r="M311" s="195" t="n"/>
      <c r="N311" s="195" t="n"/>
    </row>
    <row r="312" ht="12.75" customHeight="1" s="324">
      <c r="B312" s="195" t="n"/>
      <c r="M312" s="195" t="n"/>
      <c r="N312" s="195" t="n"/>
    </row>
    <row r="313" ht="12.75" customHeight="1" s="324">
      <c r="B313" s="195" t="n"/>
      <c r="M313" s="195" t="n"/>
      <c r="N313" s="195" t="n"/>
    </row>
    <row r="314" ht="12.75" customHeight="1" s="324">
      <c r="B314" s="195" t="n"/>
      <c r="M314" s="195" t="n"/>
      <c r="N314" s="195" t="n"/>
    </row>
    <row r="315" ht="12.75" customHeight="1" s="324">
      <c r="B315" s="195" t="n"/>
      <c r="M315" s="195" t="n"/>
      <c r="N315" s="195" t="n"/>
    </row>
    <row r="316" ht="12.75" customHeight="1" s="324">
      <c r="B316" s="195" t="n"/>
      <c r="M316" s="195" t="n"/>
      <c r="N316" s="195" t="n"/>
    </row>
    <row r="317" ht="12.75" customHeight="1" s="324">
      <c r="B317" s="195" t="n"/>
      <c r="M317" s="195" t="n"/>
      <c r="N317" s="195" t="n"/>
    </row>
    <row r="318" ht="12.75" customHeight="1" s="324">
      <c r="B318" s="195" t="n"/>
      <c r="M318" s="195" t="n"/>
      <c r="N318" s="195" t="n"/>
    </row>
    <row r="319" ht="12.75" customHeight="1" s="324">
      <c r="B319" s="195" t="n"/>
      <c r="M319" s="195" t="n"/>
      <c r="N319" s="195" t="n"/>
    </row>
    <row r="320" ht="12.75" customHeight="1" s="324">
      <c r="B320" s="195" t="n"/>
      <c r="M320" s="195" t="n"/>
      <c r="N320" s="195" t="n"/>
    </row>
    <row r="321" ht="12.75" customHeight="1" s="324">
      <c r="B321" s="195" t="n"/>
      <c r="M321" s="195" t="n"/>
      <c r="N321" s="195" t="n"/>
    </row>
    <row r="322" ht="12.75" customHeight="1" s="324">
      <c r="B322" s="195" t="n"/>
      <c r="M322" s="195" t="n"/>
      <c r="N322" s="195" t="n"/>
    </row>
    <row r="323" ht="12.75" customHeight="1" s="324">
      <c r="B323" s="195" t="n"/>
      <c r="M323" s="195" t="n"/>
      <c r="N323" s="195" t="n"/>
    </row>
    <row r="324" ht="12.75" customHeight="1" s="324">
      <c r="B324" s="195" t="n"/>
      <c r="M324" s="195" t="n"/>
      <c r="N324" s="195" t="n"/>
    </row>
    <row r="325" ht="12.75" customHeight="1" s="324">
      <c r="B325" s="195" t="n"/>
      <c r="M325" s="195" t="n"/>
      <c r="N325" s="195" t="n"/>
    </row>
    <row r="326" ht="12.75" customHeight="1" s="324">
      <c r="B326" s="195" t="n"/>
      <c r="M326" s="195" t="n"/>
      <c r="N326" s="195" t="n"/>
    </row>
    <row r="327" ht="12.75" customHeight="1" s="324">
      <c r="B327" s="195" t="n"/>
      <c r="M327" s="195" t="n"/>
      <c r="N327" s="195" t="n"/>
    </row>
    <row r="328" ht="12.75" customHeight="1" s="324">
      <c r="B328" s="195" t="n"/>
      <c r="M328" s="195" t="n"/>
      <c r="N328" s="195" t="n"/>
    </row>
    <row r="329" ht="12.75" customHeight="1" s="324">
      <c r="B329" s="195" t="n"/>
      <c r="M329" s="195" t="n"/>
      <c r="N329" s="195" t="n"/>
    </row>
    <row r="330" ht="12.75" customHeight="1" s="324">
      <c r="B330" s="195" t="n"/>
      <c r="M330" s="195" t="n"/>
      <c r="N330" s="195" t="n"/>
    </row>
    <row r="331" ht="12.75" customHeight="1" s="324">
      <c r="B331" s="195" t="n"/>
      <c r="M331" s="195" t="n"/>
      <c r="N331" s="195" t="n"/>
    </row>
    <row r="332" ht="12.75" customHeight="1" s="324">
      <c r="B332" s="195" t="n"/>
      <c r="M332" s="195" t="n"/>
      <c r="N332" s="195" t="n"/>
    </row>
    <row r="333" ht="12.75" customHeight="1" s="324">
      <c r="B333" s="195" t="n"/>
      <c r="M333" s="195" t="n"/>
      <c r="N333" s="195" t="n"/>
    </row>
    <row r="334" ht="12.75" customHeight="1" s="324">
      <c r="B334" s="195" t="n"/>
      <c r="M334" s="195" t="n"/>
      <c r="N334" s="195" t="n"/>
    </row>
    <row r="335" ht="12.75" customHeight="1" s="324">
      <c r="B335" s="195" t="n"/>
      <c r="M335" s="195" t="n"/>
      <c r="N335" s="195" t="n"/>
    </row>
    <row r="336" ht="12.75" customHeight="1" s="324">
      <c r="B336" s="195" t="n"/>
      <c r="M336" s="195" t="n"/>
      <c r="N336" s="195" t="n"/>
    </row>
    <row r="337" ht="12.75" customHeight="1" s="324">
      <c r="B337" s="195" t="n"/>
      <c r="M337" s="195" t="n"/>
      <c r="N337" s="195" t="n"/>
    </row>
    <row r="338" ht="12.75" customHeight="1" s="324">
      <c r="B338" s="195" t="n"/>
      <c r="M338" s="195" t="n"/>
      <c r="N338" s="195" t="n"/>
    </row>
    <row r="339" ht="12.75" customHeight="1" s="324">
      <c r="B339" s="195" t="n"/>
      <c r="M339" s="195" t="n"/>
      <c r="N339" s="195" t="n"/>
    </row>
    <row r="340" ht="12.75" customHeight="1" s="324">
      <c r="B340" s="195" t="n"/>
      <c r="M340" s="195" t="n"/>
      <c r="N340" s="195" t="n"/>
    </row>
    <row r="341" ht="12.75" customHeight="1" s="324">
      <c r="B341" s="195" t="n"/>
      <c r="M341" s="195" t="n"/>
      <c r="N341" s="195" t="n"/>
    </row>
    <row r="342" ht="12.75" customHeight="1" s="324">
      <c r="B342" s="195" t="n"/>
      <c r="M342" s="195" t="n"/>
      <c r="N342" s="195" t="n"/>
    </row>
    <row r="343" ht="12.75" customHeight="1" s="324">
      <c r="B343" s="195" t="n"/>
      <c r="M343" s="195" t="n"/>
      <c r="N343" s="195" t="n"/>
    </row>
    <row r="344" ht="12.75" customHeight="1" s="324">
      <c r="B344" s="195" t="n"/>
      <c r="M344" s="195" t="n"/>
      <c r="N344" s="195" t="n"/>
    </row>
    <row r="345" ht="12.75" customHeight="1" s="324">
      <c r="B345" s="195" t="n"/>
      <c r="M345" s="195" t="n"/>
      <c r="N345" s="195" t="n"/>
    </row>
    <row r="346" ht="12.75" customHeight="1" s="324">
      <c r="B346" s="195" t="n"/>
      <c r="M346" s="195" t="n"/>
      <c r="N346" s="195" t="n"/>
    </row>
    <row r="347" ht="12.75" customHeight="1" s="324">
      <c r="B347" s="195" t="n"/>
      <c r="M347" s="195" t="n"/>
      <c r="N347" s="195" t="n"/>
    </row>
    <row r="348" ht="12.75" customHeight="1" s="324">
      <c r="B348" s="195" t="n"/>
      <c r="M348" s="195" t="n"/>
      <c r="N348" s="195" t="n"/>
    </row>
    <row r="349" ht="12.75" customHeight="1" s="324">
      <c r="B349" s="195" t="n"/>
      <c r="M349" s="195" t="n"/>
      <c r="N349" s="195" t="n"/>
    </row>
    <row r="350" ht="12.75" customHeight="1" s="324">
      <c r="B350" s="195" t="n"/>
      <c r="M350" s="195" t="n"/>
      <c r="N350" s="195" t="n"/>
    </row>
    <row r="351" ht="12.75" customHeight="1" s="324">
      <c r="B351" s="195" t="n"/>
      <c r="M351" s="195" t="n"/>
      <c r="N351" s="195" t="n"/>
    </row>
    <row r="352" ht="12.75" customHeight="1" s="324">
      <c r="B352" s="195" t="n"/>
      <c r="M352" s="195" t="n"/>
      <c r="N352" s="195" t="n"/>
    </row>
    <row r="353" ht="12.75" customHeight="1" s="324">
      <c r="B353" s="195" t="n"/>
      <c r="M353" s="195" t="n"/>
      <c r="N353" s="195" t="n"/>
    </row>
    <row r="354" ht="12.75" customHeight="1" s="324">
      <c r="B354" s="195" t="n"/>
      <c r="M354" s="195" t="n"/>
      <c r="N354" s="195" t="n"/>
    </row>
    <row r="355" ht="12.75" customHeight="1" s="324">
      <c r="B355" s="195" t="n"/>
      <c r="M355" s="195" t="n"/>
      <c r="N355" s="195" t="n"/>
    </row>
    <row r="356" ht="12.75" customHeight="1" s="324">
      <c r="B356" s="195" t="n"/>
      <c r="M356" s="195" t="n"/>
      <c r="N356" s="195" t="n"/>
    </row>
    <row r="357" ht="12.75" customHeight="1" s="324">
      <c r="B357" s="195" t="n"/>
      <c r="M357" s="195" t="n"/>
      <c r="N357" s="195" t="n"/>
    </row>
    <row r="358" ht="12.75" customHeight="1" s="324">
      <c r="B358" s="195" t="n"/>
      <c r="M358" s="195" t="n"/>
      <c r="N358" s="195" t="n"/>
    </row>
    <row r="359" ht="12.75" customHeight="1" s="324">
      <c r="B359" s="195" t="n"/>
      <c r="M359" s="195" t="n"/>
      <c r="N359" s="195" t="n"/>
    </row>
    <row r="360" ht="12.75" customHeight="1" s="324">
      <c r="B360" s="195" t="n"/>
      <c r="M360" s="195" t="n"/>
      <c r="N360" s="195" t="n"/>
    </row>
    <row r="361" ht="12.75" customHeight="1" s="324">
      <c r="B361" s="195" t="n"/>
      <c r="M361" s="195" t="n"/>
      <c r="N361" s="195" t="n"/>
    </row>
    <row r="362" ht="12.75" customHeight="1" s="324">
      <c r="B362" s="195" t="n"/>
      <c r="M362" s="195" t="n"/>
      <c r="N362" s="195" t="n"/>
    </row>
    <row r="363" ht="12.75" customHeight="1" s="324">
      <c r="B363" s="195" t="n"/>
      <c r="M363" s="195" t="n"/>
      <c r="N363" s="195" t="n"/>
    </row>
    <row r="364" ht="12.75" customHeight="1" s="324">
      <c r="B364" s="195" t="n"/>
      <c r="M364" s="195" t="n"/>
      <c r="N364" s="195" t="n"/>
    </row>
    <row r="365" ht="12.75" customHeight="1" s="324">
      <c r="B365" s="195" t="n"/>
      <c r="M365" s="195" t="n"/>
      <c r="N365" s="195" t="n"/>
    </row>
    <row r="366" ht="12.75" customHeight="1" s="324">
      <c r="B366" s="195" t="n"/>
      <c r="M366" s="195" t="n"/>
      <c r="N366" s="195" t="n"/>
    </row>
    <row r="367" ht="12.75" customHeight="1" s="324">
      <c r="B367" s="195" t="n"/>
      <c r="M367" s="195" t="n"/>
      <c r="N367" s="195" t="n"/>
    </row>
    <row r="368" ht="12.75" customHeight="1" s="324">
      <c r="B368" s="195" t="n"/>
      <c r="M368" s="195" t="n"/>
      <c r="N368" s="195" t="n"/>
    </row>
    <row r="369" ht="12.75" customHeight="1" s="324">
      <c r="B369" s="195" t="n"/>
      <c r="M369" s="195" t="n"/>
      <c r="N369" s="195" t="n"/>
    </row>
    <row r="370" ht="12.75" customHeight="1" s="324">
      <c r="B370" s="195" t="n"/>
      <c r="M370" s="195" t="n"/>
      <c r="N370" s="195" t="n"/>
    </row>
    <row r="371" ht="12.75" customHeight="1" s="324">
      <c r="B371" s="195" t="n"/>
      <c r="M371" s="195" t="n"/>
      <c r="N371" s="195" t="n"/>
    </row>
    <row r="372" ht="12.75" customHeight="1" s="324">
      <c r="B372" s="195" t="n"/>
      <c r="M372" s="195" t="n"/>
      <c r="N372" s="195" t="n"/>
    </row>
    <row r="373" ht="12.75" customHeight="1" s="324">
      <c r="B373" s="195" t="n"/>
      <c r="M373" s="195" t="n"/>
      <c r="N373" s="195" t="n"/>
    </row>
    <row r="374" ht="12.75" customHeight="1" s="324">
      <c r="B374" s="195" t="n"/>
      <c r="M374" s="195" t="n"/>
      <c r="N374" s="195" t="n"/>
    </row>
    <row r="375" ht="12.75" customHeight="1" s="324">
      <c r="B375" s="195" t="n"/>
      <c r="M375" s="195" t="n"/>
      <c r="N375" s="195" t="n"/>
    </row>
    <row r="376" ht="12.75" customHeight="1" s="324">
      <c r="B376" s="195" t="n"/>
      <c r="M376" s="195" t="n"/>
      <c r="N376" s="195" t="n"/>
    </row>
    <row r="377" ht="12.75" customHeight="1" s="324">
      <c r="B377" s="195" t="n"/>
      <c r="M377" s="195" t="n"/>
      <c r="N377" s="195" t="n"/>
    </row>
    <row r="378" ht="12.75" customHeight="1" s="324">
      <c r="B378" s="195" t="n"/>
      <c r="M378" s="195" t="n"/>
      <c r="N378" s="195" t="n"/>
    </row>
    <row r="379" ht="12.75" customHeight="1" s="324">
      <c r="B379" s="195" t="n"/>
      <c r="M379" s="195" t="n"/>
      <c r="N379" s="195" t="n"/>
    </row>
    <row r="380" ht="12.75" customHeight="1" s="324">
      <c r="B380" s="195" t="n"/>
      <c r="M380" s="195" t="n"/>
      <c r="N380" s="195" t="n"/>
    </row>
    <row r="381" ht="12.75" customHeight="1" s="324">
      <c r="B381" s="195" t="n"/>
      <c r="M381" s="195" t="n"/>
      <c r="N381" s="195" t="n"/>
    </row>
    <row r="382" ht="12.75" customHeight="1" s="324">
      <c r="B382" s="195" t="n"/>
      <c r="M382" s="195" t="n"/>
      <c r="N382" s="195" t="n"/>
    </row>
    <row r="383" ht="12.75" customHeight="1" s="324">
      <c r="B383" s="195" t="n"/>
      <c r="M383" s="195" t="n"/>
      <c r="N383" s="195" t="n"/>
    </row>
    <row r="384" ht="12.75" customHeight="1" s="324">
      <c r="B384" s="195" t="n"/>
      <c r="M384" s="195" t="n"/>
      <c r="N384" s="195" t="n"/>
    </row>
    <row r="385" ht="12.75" customHeight="1" s="324">
      <c r="B385" s="195" t="n"/>
      <c r="M385" s="195" t="n"/>
      <c r="N385" s="195" t="n"/>
    </row>
    <row r="386" ht="12.75" customHeight="1" s="324">
      <c r="B386" s="195" t="n"/>
      <c r="M386" s="195" t="n"/>
      <c r="N386" s="195" t="n"/>
    </row>
    <row r="387" ht="12.75" customHeight="1" s="324">
      <c r="B387" s="195" t="n"/>
      <c r="M387" s="195" t="n"/>
      <c r="N387" s="195" t="n"/>
    </row>
    <row r="388" ht="12.75" customHeight="1" s="324">
      <c r="B388" s="195" t="n"/>
      <c r="M388" s="195" t="n"/>
      <c r="N388" s="195" t="n"/>
    </row>
    <row r="389" ht="12.75" customHeight="1" s="324">
      <c r="B389" s="195" t="n"/>
      <c r="M389" s="195" t="n"/>
      <c r="N389" s="195" t="n"/>
    </row>
    <row r="390" ht="12.75" customHeight="1" s="324">
      <c r="B390" s="195" t="n"/>
      <c r="M390" s="195" t="n"/>
      <c r="N390" s="195" t="n"/>
    </row>
    <row r="391" ht="12.75" customHeight="1" s="324">
      <c r="B391" s="195" t="n"/>
      <c r="M391" s="195" t="n"/>
      <c r="N391" s="195" t="n"/>
    </row>
    <row r="392" ht="12.75" customHeight="1" s="324">
      <c r="B392" s="195" t="n"/>
      <c r="M392" s="195" t="n"/>
      <c r="N392" s="195" t="n"/>
    </row>
    <row r="393" ht="12.75" customHeight="1" s="324">
      <c r="B393" s="195" t="n"/>
      <c r="M393" s="195" t="n"/>
      <c r="N393" s="195" t="n"/>
    </row>
    <row r="394" ht="12.75" customHeight="1" s="324">
      <c r="B394" s="195" t="n"/>
      <c r="M394" s="195" t="n"/>
      <c r="N394" s="195" t="n"/>
    </row>
    <row r="395" ht="12.75" customHeight="1" s="324">
      <c r="B395" s="195" t="n"/>
      <c r="M395" s="195" t="n"/>
      <c r="N395" s="195" t="n"/>
    </row>
    <row r="396" ht="12.75" customHeight="1" s="324">
      <c r="B396" s="195" t="n"/>
      <c r="M396" s="195" t="n"/>
      <c r="N396" s="195" t="n"/>
    </row>
    <row r="397" ht="12.75" customHeight="1" s="324">
      <c r="B397" s="195" t="n"/>
      <c r="M397" s="195" t="n"/>
      <c r="N397" s="195" t="n"/>
    </row>
    <row r="398" ht="12.75" customHeight="1" s="324">
      <c r="B398" s="195" t="n"/>
      <c r="M398" s="195" t="n"/>
      <c r="N398" s="195" t="n"/>
    </row>
    <row r="399" ht="12.75" customHeight="1" s="324">
      <c r="B399" s="195" t="n"/>
      <c r="M399" s="195" t="n"/>
      <c r="N399" s="195" t="n"/>
    </row>
    <row r="400" ht="12.75" customHeight="1" s="324">
      <c r="B400" s="195" t="n"/>
      <c r="M400" s="195" t="n"/>
      <c r="N400" s="195" t="n"/>
    </row>
    <row r="401" ht="12.75" customHeight="1" s="324">
      <c r="B401" s="195" t="n"/>
      <c r="M401" s="195" t="n"/>
      <c r="N401" s="195" t="n"/>
    </row>
    <row r="402" ht="12.75" customHeight="1" s="324">
      <c r="B402" s="195" t="n"/>
      <c r="M402" s="195" t="n"/>
      <c r="N402" s="195" t="n"/>
    </row>
    <row r="403" ht="12.75" customHeight="1" s="324">
      <c r="B403" s="195" t="n"/>
      <c r="M403" s="195" t="n"/>
      <c r="N403" s="195" t="n"/>
    </row>
    <row r="404" ht="12.75" customHeight="1" s="324">
      <c r="B404" s="195" t="n"/>
      <c r="M404" s="195" t="n"/>
      <c r="N404" s="195" t="n"/>
    </row>
    <row r="405" ht="12.75" customHeight="1" s="324">
      <c r="B405" s="195" t="n"/>
      <c r="M405" s="195" t="n"/>
      <c r="N405" s="195" t="n"/>
    </row>
    <row r="406" ht="12.75" customHeight="1" s="324">
      <c r="B406" s="195" t="n"/>
      <c r="M406" s="195" t="n"/>
      <c r="N406" s="195" t="n"/>
    </row>
    <row r="407" ht="12.75" customHeight="1" s="324">
      <c r="B407" s="195" t="n"/>
      <c r="M407" s="195" t="n"/>
      <c r="N407" s="195" t="n"/>
    </row>
    <row r="408" ht="12.75" customHeight="1" s="324">
      <c r="B408" s="195" t="n"/>
      <c r="M408" s="195" t="n"/>
      <c r="N408" s="195" t="n"/>
    </row>
    <row r="409" ht="12.75" customHeight="1" s="324">
      <c r="B409" s="195" t="n"/>
      <c r="M409" s="195" t="n"/>
      <c r="N409" s="195" t="n"/>
    </row>
    <row r="410" ht="12.75" customHeight="1" s="324">
      <c r="B410" s="195" t="n"/>
      <c r="M410" s="195" t="n"/>
      <c r="N410" s="195" t="n"/>
    </row>
    <row r="411" ht="12.75" customHeight="1" s="324">
      <c r="B411" s="195" t="n"/>
      <c r="M411" s="195" t="n"/>
      <c r="N411" s="195" t="n"/>
    </row>
    <row r="412" ht="12.75" customHeight="1" s="324">
      <c r="B412" s="195" t="n"/>
      <c r="M412" s="195" t="n"/>
      <c r="N412" s="195" t="n"/>
    </row>
    <row r="413" ht="12.75" customHeight="1" s="324">
      <c r="B413" s="195" t="n"/>
      <c r="M413" s="195" t="n"/>
      <c r="N413" s="195" t="n"/>
    </row>
    <row r="414" ht="12.75" customHeight="1" s="324">
      <c r="B414" s="195" t="n"/>
      <c r="M414" s="195" t="n"/>
      <c r="N414" s="195" t="n"/>
    </row>
    <row r="415" ht="12.75" customHeight="1" s="324">
      <c r="B415" s="195" t="n"/>
      <c r="M415" s="195" t="n"/>
      <c r="N415" s="195" t="n"/>
    </row>
    <row r="416" ht="12.75" customHeight="1" s="324">
      <c r="B416" s="195" t="n"/>
      <c r="M416" s="195" t="n"/>
      <c r="N416" s="195" t="n"/>
    </row>
    <row r="417" ht="12.75" customHeight="1" s="324">
      <c r="B417" s="195" t="n"/>
      <c r="M417" s="195" t="n"/>
      <c r="N417" s="195" t="n"/>
    </row>
    <row r="418" ht="12.75" customHeight="1" s="324">
      <c r="B418" s="195" t="n"/>
      <c r="M418" s="195" t="n"/>
      <c r="N418" s="195" t="n"/>
    </row>
    <row r="419" ht="12.75" customHeight="1" s="324">
      <c r="B419" s="195" t="n"/>
      <c r="M419" s="195" t="n"/>
      <c r="N419" s="195" t="n"/>
    </row>
    <row r="420" ht="12.75" customHeight="1" s="324">
      <c r="B420" s="195" t="n"/>
      <c r="M420" s="195" t="n"/>
      <c r="N420" s="195" t="n"/>
    </row>
    <row r="421" ht="12.75" customHeight="1" s="324">
      <c r="B421" s="195" t="n"/>
      <c r="M421" s="195" t="n"/>
      <c r="N421" s="195" t="n"/>
    </row>
    <row r="422" ht="12.75" customHeight="1" s="324">
      <c r="B422" s="195" t="n"/>
      <c r="M422" s="195" t="n"/>
      <c r="N422" s="195" t="n"/>
    </row>
    <row r="423" ht="12.75" customHeight="1" s="324">
      <c r="B423" s="195" t="n"/>
      <c r="M423" s="195" t="n"/>
      <c r="N423" s="195" t="n"/>
    </row>
    <row r="424" ht="12.75" customHeight="1" s="324">
      <c r="B424" s="195" t="n"/>
      <c r="M424" s="195" t="n"/>
      <c r="N424" s="195" t="n"/>
    </row>
    <row r="425" ht="12.75" customHeight="1" s="324">
      <c r="B425" s="195" t="n"/>
      <c r="M425" s="195" t="n"/>
      <c r="N425" s="195" t="n"/>
    </row>
    <row r="426" ht="12.75" customHeight="1" s="324">
      <c r="B426" s="195" t="n"/>
      <c r="M426" s="195" t="n"/>
      <c r="N426" s="195" t="n"/>
    </row>
    <row r="427" ht="12.75" customHeight="1" s="324">
      <c r="B427" s="195" t="n"/>
      <c r="M427" s="195" t="n"/>
      <c r="N427" s="195" t="n"/>
    </row>
    <row r="428" ht="12.75" customHeight="1" s="324">
      <c r="B428" s="195" t="n"/>
      <c r="M428" s="195" t="n"/>
      <c r="N428" s="195" t="n"/>
    </row>
    <row r="429" ht="12.75" customHeight="1" s="324">
      <c r="B429" s="195" t="n"/>
      <c r="M429" s="195" t="n"/>
      <c r="N429" s="195" t="n"/>
    </row>
    <row r="430" ht="12.75" customHeight="1" s="324">
      <c r="B430" s="195" t="n"/>
      <c r="M430" s="195" t="n"/>
      <c r="N430" s="195" t="n"/>
    </row>
    <row r="431" ht="12.75" customHeight="1" s="324">
      <c r="B431" s="195" t="n"/>
      <c r="M431" s="195" t="n"/>
      <c r="N431" s="195" t="n"/>
    </row>
    <row r="432" ht="12.75" customHeight="1" s="324">
      <c r="B432" s="195" t="n"/>
      <c r="M432" s="195" t="n"/>
      <c r="N432" s="195" t="n"/>
    </row>
    <row r="433" ht="12.75" customHeight="1" s="324">
      <c r="B433" s="195" t="n"/>
      <c r="M433" s="195" t="n"/>
      <c r="N433" s="195" t="n"/>
    </row>
    <row r="434" ht="12.75" customHeight="1" s="324">
      <c r="B434" s="195" t="n"/>
      <c r="M434" s="195" t="n"/>
      <c r="N434" s="195" t="n"/>
    </row>
    <row r="435" ht="12.75" customHeight="1" s="324">
      <c r="B435" s="195" t="n"/>
      <c r="M435" s="195" t="n"/>
      <c r="N435" s="195" t="n"/>
    </row>
    <row r="436" ht="12.75" customHeight="1" s="324">
      <c r="B436" s="195" t="n"/>
      <c r="M436" s="195" t="n"/>
      <c r="N436" s="195" t="n"/>
    </row>
    <row r="437" ht="12.75" customHeight="1" s="324">
      <c r="B437" s="195" t="n"/>
      <c r="M437" s="195" t="n"/>
      <c r="N437" s="195" t="n"/>
    </row>
    <row r="438" ht="12.75" customHeight="1" s="324">
      <c r="B438" s="195" t="n"/>
      <c r="M438" s="195" t="n"/>
      <c r="N438" s="195" t="n"/>
    </row>
    <row r="439" ht="12.75" customHeight="1" s="324">
      <c r="B439" s="195" t="n"/>
      <c r="M439" s="195" t="n"/>
      <c r="N439" s="195" t="n"/>
    </row>
    <row r="440" ht="12.75" customHeight="1" s="324">
      <c r="B440" s="195" t="n"/>
      <c r="M440" s="195" t="n"/>
      <c r="N440" s="195" t="n"/>
    </row>
    <row r="441" ht="12.75" customHeight="1" s="324">
      <c r="B441" s="195" t="n"/>
      <c r="M441" s="195" t="n"/>
      <c r="N441" s="195" t="n"/>
    </row>
    <row r="442" ht="12.75" customHeight="1" s="324">
      <c r="B442" s="195" t="n"/>
      <c r="M442" s="195" t="n"/>
      <c r="N442" s="195" t="n"/>
    </row>
    <row r="443" ht="12.75" customHeight="1" s="324">
      <c r="B443" s="195" t="n"/>
      <c r="M443" s="195" t="n"/>
      <c r="N443" s="195" t="n"/>
    </row>
    <row r="444" ht="12.75" customHeight="1" s="324">
      <c r="B444" s="195" t="n"/>
      <c r="M444" s="195" t="n"/>
      <c r="N444" s="195" t="n"/>
    </row>
    <row r="445" ht="12.75" customHeight="1" s="324">
      <c r="B445" s="195" t="n"/>
      <c r="M445" s="195" t="n"/>
      <c r="N445" s="195" t="n"/>
    </row>
    <row r="446" ht="12.75" customHeight="1" s="324">
      <c r="B446" s="195" t="n"/>
      <c r="M446" s="195" t="n"/>
      <c r="N446" s="195" t="n"/>
    </row>
    <row r="447" ht="12.75" customHeight="1" s="324">
      <c r="B447" s="195" t="n"/>
      <c r="M447" s="195" t="n"/>
      <c r="N447" s="195" t="n"/>
    </row>
    <row r="448" ht="12.75" customHeight="1" s="324">
      <c r="B448" s="195" t="n"/>
      <c r="M448" s="195" t="n"/>
      <c r="N448" s="195" t="n"/>
    </row>
    <row r="449" ht="12.75" customHeight="1" s="324">
      <c r="B449" s="195" t="n"/>
      <c r="M449" s="195" t="n"/>
      <c r="N449" s="195" t="n"/>
    </row>
    <row r="450" ht="12.75" customHeight="1" s="324">
      <c r="B450" s="195" t="n"/>
      <c r="M450" s="195" t="n"/>
      <c r="N450" s="195" t="n"/>
    </row>
    <row r="451" ht="12.75" customHeight="1" s="324">
      <c r="B451" s="195" t="n"/>
      <c r="M451" s="195" t="n"/>
      <c r="N451" s="195" t="n"/>
    </row>
    <row r="452" ht="12.75" customHeight="1" s="324">
      <c r="B452" s="195" t="n"/>
      <c r="M452" s="195" t="n"/>
      <c r="N452" s="195" t="n"/>
    </row>
    <row r="453" ht="12.75" customHeight="1" s="324">
      <c r="B453" s="195" t="n"/>
      <c r="M453" s="195" t="n"/>
      <c r="N453" s="195" t="n"/>
    </row>
    <row r="454" ht="12.75" customHeight="1" s="324">
      <c r="B454" s="195" t="n"/>
      <c r="M454" s="195" t="n"/>
      <c r="N454" s="195" t="n"/>
    </row>
    <row r="455" ht="12.75" customHeight="1" s="324">
      <c r="B455" s="195" t="n"/>
      <c r="M455" s="195" t="n"/>
      <c r="N455" s="195" t="n"/>
    </row>
    <row r="456" ht="12.75" customHeight="1" s="324">
      <c r="B456" s="195" t="n"/>
      <c r="M456" s="195" t="n"/>
      <c r="N456" s="195" t="n"/>
    </row>
    <row r="457" ht="12.75" customHeight="1" s="324">
      <c r="B457" s="195" t="n"/>
      <c r="M457" s="195" t="n"/>
      <c r="N457" s="195" t="n"/>
    </row>
    <row r="458" ht="12.75" customHeight="1" s="324">
      <c r="B458" s="195" t="n"/>
      <c r="M458" s="195" t="n"/>
      <c r="N458" s="195" t="n"/>
    </row>
    <row r="459" ht="12.75" customHeight="1" s="324">
      <c r="B459" s="195" t="n"/>
      <c r="M459" s="195" t="n"/>
      <c r="N459" s="195" t="n"/>
    </row>
    <row r="460" ht="12.75" customHeight="1" s="324">
      <c r="B460" s="195" t="n"/>
      <c r="M460" s="195" t="n"/>
      <c r="N460" s="195" t="n"/>
    </row>
    <row r="461" ht="12.75" customHeight="1" s="324">
      <c r="B461" s="195" t="n"/>
      <c r="M461" s="195" t="n"/>
      <c r="N461" s="195" t="n"/>
    </row>
    <row r="462" ht="12.75" customHeight="1" s="324">
      <c r="B462" s="195" t="n"/>
      <c r="M462" s="195" t="n"/>
      <c r="N462" s="195" t="n"/>
    </row>
    <row r="463" ht="12.75" customHeight="1" s="324">
      <c r="B463" s="195" t="n"/>
      <c r="M463" s="195" t="n"/>
      <c r="N463" s="195" t="n"/>
    </row>
    <row r="464" ht="12.75" customHeight="1" s="324">
      <c r="B464" s="195" t="n"/>
      <c r="M464" s="195" t="n"/>
      <c r="N464" s="195" t="n"/>
    </row>
    <row r="465" ht="12.75" customHeight="1" s="324">
      <c r="B465" s="195" t="n"/>
      <c r="M465" s="195" t="n"/>
      <c r="N465" s="195" t="n"/>
    </row>
    <row r="466" ht="12.75" customHeight="1" s="324">
      <c r="B466" s="195" t="n"/>
      <c r="M466" s="195" t="n"/>
      <c r="N466" s="195" t="n"/>
    </row>
    <row r="467" ht="12.75" customHeight="1" s="324">
      <c r="B467" s="195" t="n"/>
      <c r="M467" s="195" t="n"/>
      <c r="N467" s="195" t="n"/>
    </row>
    <row r="468" ht="12.75" customHeight="1" s="324">
      <c r="B468" s="195" t="n"/>
      <c r="M468" s="195" t="n"/>
      <c r="N468" s="195" t="n"/>
    </row>
    <row r="469" ht="12.75" customHeight="1" s="324">
      <c r="B469" s="195" t="n"/>
      <c r="M469" s="195" t="n"/>
      <c r="N469" s="195" t="n"/>
    </row>
    <row r="470" ht="12.75" customHeight="1" s="324">
      <c r="B470" s="195" t="n"/>
      <c r="M470" s="195" t="n"/>
      <c r="N470" s="195" t="n"/>
    </row>
    <row r="471" ht="12.75" customHeight="1" s="324">
      <c r="B471" s="195" t="n"/>
      <c r="M471" s="195" t="n"/>
      <c r="N471" s="195" t="n"/>
    </row>
    <row r="472" ht="12.75" customHeight="1" s="324">
      <c r="B472" s="195" t="n"/>
      <c r="M472" s="195" t="n"/>
      <c r="N472" s="195" t="n"/>
    </row>
    <row r="473" ht="12.75" customHeight="1" s="324">
      <c r="B473" s="195" t="n"/>
      <c r="M473" s="195" t="n"/>
      <c r="N473" s="195" t="n"/>
    </row>
    <row r="474" ht="12.75" customHeight="1" s="324">
      <c r="B474" s="195" t="n"/>
      <c r="M474" s="195" t="n"/>
      <c r="N474" s="195" t="n"/>
    </row>
    <row r="475" ht="12.75" customHeight="1" s="324">
      <c r="B475" s="195" t="n"/>
      <c r="M475" s="195" t="n"/>
      <c r="N475" s="195" t="n"/>
    </row>
    <row r="476" ht="12.75" customHeight="1" s="324">
      <c r="B476" s="195" t="n"/>
      <c r="M476" s="195" t="n"/>
      <c r="N476" s="195" t="n"/>
    </row>
    <row r="477" ht="12.75" customHeight="1" s="324">
      <c r="B477" s="195" t="n"/>
      <c r="M477" s="195" t="n"/>
      <c r="N477" s="195" t="n"/>
    </row>
    <row r="478" ht="12.75" customHeight="1" s="324">
      <c r="B478" s="195" t="n"/>
      <c r="M478" s="195" t="n"/>
      <c r="N478" s="195" t="n"/>
    </row>
    <row r="479" ht="12.75" customHeight="1" s="324">
      <c r="B479" s="195" t="n"/>
      <c r="M479" s="195" t="n"/>
      <c r="N479" s="195" t="n"/>
    </row>
    <row r="480" ht="12.75" customHeight="1" s="324">
      <c r="B480" s="195" t="n"/>
      <c r="M480" s="195" t="n"/>
      <c r="N480" s="195" t="n"/>
    </row>
    <row r="481" ht="12.75" customHeight="1" s="324">
      <c r="B481" s="195" t="n"/>
      <c r="M481" s="195" t="n"/>
      <c r="N481" s="195" t="n"/>
    </row>
    <row r="482" ht="12.75" customHeight="1" s="324">
      <c r="B482" s="195" t="n"/>
      <c r="M482" s="195" t="n"/>
      <c r="N482" s="195" t="n"/>
    </row>
    <row r="483" ht="12.75" customHeight="1" s="324">
      <c r="B483" s="195" t="n"/>
      <c r="M483" s="195" t="n"/>
      <c r="N483" s="195" t="n"/>
    </row>
    <row r="484" ht="12.75" customHeight="1" s="324">
      <c r="B484" s="195" t="n"/>
      <c r="M484" s="195" t="n"/>
      <c r="N484" s="195" t="n"/>
    </row>
    <row r="485" ht="12.75" customHeight="1" s="324">
      <c r="B485" s="195" t="n"/>
      <c r="M485" s="195" t="n"/>
      <c r="N485" s="195" t="n"/>
    </row>
    <row r="486" ht="12.75" customHeight="1" s="324">
      <c r="B486" s="195" t="n"/>
      <c r="M486" s="195" t="n"/>
      <c r="N486" s="195" t="n"/>
    </row>
    <row r="487" ht="12.75" customHeight="1" s="324">
      <c r="B487" s="195" t="n"/>
      <c r="M487" s="195" t="n"/>
      <c r="N487" s="195" t="n"/>
    </row>
    <row r="488" ht="12.75" customHeight="1" s="324">
      <c r="B488" s="195" t="n"/>
      <c r="M488" s="195" t="n"/>
      <c r="N488" s="195" t="n"/>
    </row>
    <row r="489" ht="12.75" customHeight="1" s="324">
      <c r="B489" s="195" t="n"/>
      <c r="M489" s="195" t="n"/>
      <c r="N489" s="195" t="n"/>
    </row>
    <row r="490" ht="12.75" customHeight="1" s="324">
      <c r="B490" s="195" t="n"/>
      <c r="M490" s="195" t="n"/>
      <c r="N490" s="195" t="n"/>
    </row>
    <row r="491" ht="12.75" customHeight="1" s="324">
      <c r="B491" s="195" t="n"/>
      <c r="M491" s="195" t="n"/>
      <c r="N491" s="195" t="n"/>
    </row>
    <row r="492" ht="12.75" customHeight="1" s="324">
      <c r="B492" s="195" t="n"/>
      <c r="M492" s="195" t="n"/>
      <c r="N492" s="195" t="n"/>
    </row>
    <row r="493" ht="12.75" customHeight="1" s="324">
      <c r="B493" s="195" t="n"/>
      <c r="M493" s="195" t="n"/>
      <c r="N493" s="195" t="n"/>
    </row>
    <row r="494" ht="12.75" customHeight="1" s="324">
      <c r="B494" s="195" t="n"/>
      <c r="M494" s="195" t="n"/>
      <c r="N494" s="195" t="n"/>
    </row>
    <row r="495" ht="12.75" customHeight="1" s="324">
      <c r="B495" s="195" t="n"/>
      <c r="M495" s="195" t="n"/>
      <c r="N495" s="195" t="n"/>
    </row>
    <row r="496" ht="12.75" customHeight="1" s="324">
      <c r="B496" s="195" t="n"/>
      <c r="M496" s="195" t="n"/>
      <c r="N496" s="195" t="n"/>
    </row>
    <row r="497" ht="12.75" customHeight="1" s="324">
      <c r="B497" s="195" t="n"/>
      <c r="M497" s="195" t="n"/>
      <c r="N497" s="195" t="n"/>
    </row>
    <row r="498" ht="12.75" customHeight="1" s="324">
      <c r="B498" s="195" t="n"/>
      <c r="M498" s="195" t="n"/>
      <c r="N498" s="195" t="n"/>
    </row>
    <row r="499" ht="12.75" customHeight="1" s="324">
      <c r="B499" s="195" t="n"/>
      <c r="M499" s="195" t="n"/>
      <c r="N499" s="195" t="n"/>
    </row>
    <row r="500" ht="12.75" customHeight="1" s="324">
      <c r="B500" s="195" t="n"/>
      <c r="M500" s="195" t="n"/>
      <c r="N500" s="195" t="n"/>
    </row>
    <row r="501" ht="12.75" customHeight="1" s="324">
      <c r="B501" s="195" t="n"/>
      <c r="M501" s="195" t="n"/>
      <c r="N501" s="195" t="n"/>
    </row>
    <row r="502" ht="12.75" customHeight="1" s="324">
      <c r="B502" s="195" t="n"/>
      <c r="M502" s="195" t="n"/>
      <c r="N502" s="195" t="n"/>
    </row>
    <row r="503" ht="12.75" customHeight="1" s="324">
      <c r="B503" s="195" t="n"/>
      <c r="M503" s="195" t="n"/>
      <c r="N503" s="195" t="n"/>
    </row>
    <row r="504" ht="12.75" customHeight="1" s="324">
      <c r="B504" s="195" t="n"/>
      <c r="M504" s="195" t="n"/>
      <c r="N504" s="195" t="n"/>
    </row>
    <row r="505" ht="12.75" customHeight="1" s="324">
      <c r="B505" s="195" t="n"/>
      <c r="M505" s="195" t="n"/>
      <c r="N505" s="195" t="n"/>
    </row>
    <row r="506" ht="12.75" customHeight="1" s="324">
      <c r="B506" s="195" t="n"/>
      <c r="M506" s="195" t="n"/>
      <c r="N506" s="195" t="n"/>
    </row>
    <row r="507" ht="12.75" customHeight="1" s="324">
      <c r="B507" s="195" t="n"/>
      <c r="M507" s="195" t="n"/>
      <c r="N507" s="195" t="n"/>
    </row>
    <row r="508" ht="12.75" customHeight="1" s="324">
      <c r="B508" s="195" t="n"/>
      <c r="M508" s="195" t="n"/>
      <c r="N508" s="195" t="n"/>
    </row>
    <row r="509" ht="12.75" customHeight="1" s="324">
      <c r="B509" s="195" t="n"/>
      <c r="M509" s="195" t="n"/>
      <c r="N509" s="195" t="n"/>
    </row>
    <row r="510" ht="12.75" customHeight="1" s="324">
      <c r="B510" s="195" t="n"/>
      <c r="M510" s="195" t="n"/>
      <c r="N510" s="195" t="n"/>
    </row>
    <row r="511" ht="12.75" customHeight="1" s="324">
      <c r="B511" s="195" t="n"/>
      <c r="M511" s="195" t="n"/>
      <c r="N511" s="195" t="n"/>
    </row>
    <row r="512" ht="12.75" customHeight="1" s="324">
      <c r="B512" s="195" t="n"/>
      <c r="M512" s="195" t="n"/>
      <c r="N512" s="195" t="n"/>
    </row>
    <row r="513" ht="12.75" customHeight="1" s="324">
      <c r="B513" s="195" t="n"/>
      <c r="M513" s="195" t="n"/>
      <c r="N513" s="195" t="n"/>
    </row>
    <row r="514" ht="12.75" customHeight="1" s="324">
      <c r="B514" s="195" t="n"/>
      <c r="M514" s="195" t="n"/>
      <c r="N514" s="195" t="n"/>
    </row>
    <row r="515" ht="12.75" customHeight="1" s="324">
      <c r="B515" s="195" t="n"/>
      <c r="M515" s="195" t="n"/>
      <c r="N515" s="195" t="n"/>
    </row>
    <row r="516" ht="12.75" customHeight="1" s="324">
      <c r="B516" s="195" t="n"/>
      <c r="M516" s="195" t="n"/>
      <c r="N516" s="195" t="n"/>
    </row>
    <row r="517" ht="12.75" customHeight="1" s="324">
      <c r="B517" s="195" t="n"/>
      <c r="M517" s="195" t="n"/>
      <c r="N517" s="195" t="n"/>
    </row>
    <row r="518" ht="12.75" customHeight="1" s="324">
      <c r="B518" s="195" t="n"/>
      <c r="M518" s="195" t="n"/>
      <c r="N518" s="195" t="n"/>
    </row>
    <row r="519" ht="12.75" customHeight="1" s="324">
      <c r="B519" s="195" t="n"/>
      <c r="M519" s="195" t="n"/>
      <c r="N519" s="195" t="n"/>
    </row>
    <row r="520" ht="12.75" customHeight="1" s="324">
      <c r="B520" s="195" t="n"/>
      <c r="M520" s="195" t="n"/>
      <c r="N520" s="195" t="n"/>
    </row>
    <row r="521" ht="12.75" customHeight="1" s="324">
      <c r="B521" s="195" t="n"/>
      <c r="M521" s="195" t="n"/>
      <c r="N521" s="195" t="n"/>
    </row>
    <row r="522" ht="12.75" customHeight="1" s="324">
      <c r="B522" s="195" t="n"/>
      <c r="M522" s="195" t="n"/>
      <c r="N522" s="195" t="n"/>
    </row>
    <row r="523" ht="12.75" customHeight="1" s="324">
      <c r="B523" s="195" t="n"/>
      <c r="M523" s="195" t="n"/>
      <c r="N523" s="195" t="n"/>
    </row>
    <row r="524" ht="12.75" customHeight="1" s="324">
      <c r="B524" s="195" t="n"/>
      <c r="M524" s="195" t="n"/>
      <c r="N524" s="195" t="n"/>
    </row>
    <row r="525" ht="12.75" customHeight="1" s="324">
      <c r="B525" s="195" t="n"/>
      <c r="M525" s="195" t="n"/>
      <c r="N525" s="195" t="n"/>
    </row>
    <row r="526" ht="12.75" customHeight="1" s="324">
      <c r="B526" s="195" t="n"/>
      <c r="M526" s="195" t="n"/>
      <c r="N526" s="195" t="n"/>
    </row>
    <row r="527" ht="12.75" customHeight="1" s="324">
      <c r="B527" s="195" t="n"/>
      <c r="M527" s="195" t="n"/>
      <c r="N527" s="195" t="n"/>
    </row>
    <row r="528" ht="12.75" customHeight="1" s="324">
      <c r="B528" s="195" t="n"/>
      <c r="M528" s="195" t="n"/>
      <c r="N528" s="195" t="n"/>
    </row>
    <row r="529" ht="12.75" customHeight="1" s="324">
      <c r="B529" s="195" t="n"/>
      <c r="M529" s="195" t="n"/>
      <c r="N529" s="195" t="n"/>
    </row>
    <row r="530" ht="12.75" customHeight="1" s="324">
      <c r="B530" s="195" t="n"/>
      <c r="M530" s="195" t="n"/>
      <c r="N530" s="195" t="n"/>
    </row>
    <row r="531" ht="12.75" customHeight="1" s="324">
      <c r="B531" s="195" t="n"/>
      <c r="M531" s="195" t="n"/>
      <c r="N531" s="195" t="n"/>
    </row>
    <row r="532" ht="12.75" customHeight="1" s="324">
      <c r="B532" s="195" t="n"/>
      <c r="M532" s="195" t="n"/>
      <c r="N532" s="195" t="n"/>
    </row>
    <row r="533" ht="12.75" customHeight="1" s="324">
      <c r="B533" s="195" t="n"/>
      <c r="M533" s="195" t="n"/>
      <c r="N533" s="195" t="n"/>
    </row>
    <row r="534" ht="12.75" customHeight="1" s="324">
      <c r="B534" s="195" t="n"/>
      <c r="M534" s="195" t="n"/>
      <c r="N534" s="195" t="n"/>
    </row>
    <row r="535" ht="12.75" customHeight="1" s="324">
      <c r="B535" s="195" t="n"/>
      <c r="M535" s="195" t="n"/>
      <c r="N535" s="195" t="n"/>
    </row>
    <row r="536" ht="12.75" customHeight="1" s="324">
      <c r="B536" s="195" t="n"/>
      <c r="M536" s="195" t="n"/>
      <c r="N536" s="195" t="n"/>
    </row>
    <row r="537" ht="12.75" customHeight="1" s="324">
      <c r="B537" s="195" t="n"/>
      <c r="M537" s="195" t="n"/>
      <c r="N537" s="195" t="n"/>
    </row>
    <row r="538" ht="12.75" customHeight="1" s="324">
      <c r="B538" s="195" t="n"/>
      <c r="M538" s="195" t="n"/>
      <c r="N538" s="195" t="n"/>
    </row>
    <row r="539" ht="12.75" customHeight="1" s="324">
      <c r="B539" s="195" t="n"/>
      <c r="M539" s="195" t="n"/>
      <c r="N539" s="195" t="n"/>
    </row>
    <row r="540" ht="12.75" customHeight="1" s="324">
      <c r="B540" s="195" t="n"/>
      <c r="M540" s="195" t="n"/>
      <c r="N540" s="195" t="n"/>
    </row>
    <row r="541" ht="12.75" customHeight="1" s="324">
      <c r="B541" s="195" t="n"/>
      <c r="M541" s="195" t="n"/>
      <c r="N541" s="195" t="n"/>
    </row>
    <row r="542" ht="12.75" customHeight="1" s="324">
      <c r="B542" s="195" t="n"/>
      <c r="M542" s="195" t="n"/>
      <c r="N542" s="195" t="n"/>
    </row>
    <row r="543" ht="12.75" customHeight="1" s="324">
      <c r="B543" s="195" t="n"/>
      <c r="M543" s="195" t="n"/>
      <c r="N543" s="195" t="n"/>
    </row>
    <row r="544" ht="12.75" customHeight="1" s="324">
      <c r="B544" s="195" t="n"/>
      <c r="M544" s="195" t="n"/>
      <c r="N544" s="195" t="n"/>
    </row>
    <row r="545" ht="12.75" customHeight="1" s="324">
      <c r="B545" s="195" t="n"/>
      <c r="M545" s="195" t="n"/>
      <c r="N545" s="195" t="n"/>
    </row>
    <row r="546" ht="12.75" customHeight="1" s="324">
      <c r="B546" s="195" t="n"/>
      <c r="M546" s="195" t="n"/>
      <c r="N546" s="195" t="n"/>
    </row>
    <row r="547" ht="12.75" customHeight="1" s="324">
      <c r="B547" s="195" t="n"/>
      <c r="M547" s="195" t="n"/>
      <c r="N547" s="195" t="n"/>
    </row>
    <row r="548" ht="12.75" customHeight="1" s="324">
      <c r="B548" s="195" t="n"/>
      <c r="M548" s="195" t="n"/>
      <c r="N548" s="195" t="n"/>
    </row>
    <row r="549" ht="12.75" customHeight="1" s="324">
      <c r="B549" s="195" t="n"/>
      <c r="M549" s="195" t="n"/>
      <c r="N549" s="195" t="n"/>
    </row>
    <row r="550" ht="12.75" customHeight="1" s="324">
      <c r="B550" s="195" t="n"/>
      <c r="M550" s="195" t="n"/>
      <c r="N550" s="195" t="n"/>
    </row>
    <row r="551" ht="12.75" customHeight="1" s="324">
      <c r="B551" s="195" t="n"/>
      <c r="M551" s="195" t="n"/>
      <c r="N551" s="195" t="n"/>
    </row>
    <row r="552" ht="12.75" customHeight="1" s="324">
      <c r="B552" s="195" t="n"/>
      <c r="M552" s="195" t="n"/>
      <c r="N552" s="195" t="n"/>
    </row>
    <row r="553" ht="12.75" customHeight="1" s="324">
      <c r="B553" s="195" t="n"/>
      <c r="M553" s="195" t="n"/>
      <c r="N553" s="195" t="n"/>
    </row>
    <row r="554" ht="12.75" customHeight="1" s="324">
      <c r="B554" s="195" t="n"/>
      <c r="M554" s="195" t="n"/>
      <c r="N554" s="195" t="n"/>
    </row>
    <row r="555" ht="12.75" customHeight="1" s="324">
      <c r="B555" s="195" t="n"/>
      <c r="M555" s="195" t="n"/>
      <c r="N555" s="195" t="n"/>
    </row>
    <row r="556" ht="12.75" customHeight="1" s="324">
      <c r="B556" s="195" t="n"/>
      <c r="M556" s="195" t="n"/>
      <c r="N556" s="195" t="n"/>
    </row>
    <row r="557" ht="12.75" customHeight="1" s="324">
      <c r="B557" s="195" t="n"/>
      <c r="M557" s="195" t="n"/>
      <c r="N557" s="195" t="n"/>
    </row>
    <row r="558" ht="12.75" customHeight="1" s="324">
      <c r="B558" s="195" t="n"/>
      <c r="M558" s="195" t="n"/>
      <c r="N558" s="195" t="n"/>
    </row>
    <row r="559" ht="12.75" customHeight="1" s="324">
      <c r="B559" s="195" t="n"/>
      <c r="M559" s="195" t="n"/>
      <c r="N559" s="195" t="n"/>
    </row>
    <row r="560" ht="12.75" customHeight="1" s="324">
      <c r="B560" s="195" t="n"/>
      <c r="M560" s="195" t="n"/>
      <c r="N560" s="195" t="n"/>
    </row>
    <row r="561" ht="12.75" customHeight="1" s="324">
      <c r="B561" s="195" t="n"/>
      <c r="M561" s="195" t="n"/>
      <c r="N561" s="195" t="n"/>
    </row>
    <row r="562" ht="12.75" customHeight="1" s="324">
      <c r="B562" s="195" t="n"/>
      <c r="M562" s="195" t="n"/>
      <c r="N562" s="195" t="n"/>
    </row>
    <row r="563" ht="12.75" customHeight="1" s="324">
      <c r="B563" s="195" t="n"/>
      <c r="M563" s="195" t="n"/>
      <c r="N563" s="195" t="n"/>
    </row>
    <row r="564" ht="12.75" customHeight="1" s="324">
      <c r="B564" s="195" t="n"/>
      <c r="M564" s="195" t="n"/>
      <c r="N564" s="195" t="n"/>
    </row>
    <row r="565" ht="12.75" customHeight="1" s="324">
      <c r="B565" s="195" t="n"/>
      <c r="M565" s="195" t="n"/>
      <c r="N565" s="195" t="n"/>
    </row>
    <row r="566" ht="12.75" customHeight="1" s="324">
      <c r="B566" s="195" t="n"/>
      <c r="M566" s="195" t="n"/>
      <c r="N566" s="195" t="n"/>
    </row>
    <row r="567" ht="12.75" customHeight="1" s="324">
      <c r="B567" s="195" t="n"/>
      <c r="M567" s="195" t="n"/>
      <c r="N567" s="195" t="n"/>
    </row>
    <row r="568" ht="12.75" customHeight="1" s="324">
      <c r="B568" s="195" t="n"/>
      <c r="M568" s="195" t="n"/>
      <c r="N568" s="195" t="n"/>
    </row>
    <row r="569" ht="12.75" customHeight="1" s="324">
      <c r="B569" s="195" t="n"/>
      <c r="M569" s="195" t="n"/>
      <c r="N569" s="195" t="n"/>
    </row>
    <row r="570" ht="12.75" customHeight="1" s="324">
      <c r="B570" s="195" t="n"/>
      <c r="M570" s="195" t="n"/>
      <c r="N570" s="195" t="n"/>
    </row>
    <row r="571" ht="12.75" customHeight="1" s="324">
      <c r="B571" s="195" t="n"/>
      <c r="M571" s="195" t="n"/>
      <c r="N571" s="195" t="n"/>
    </row>
    <row r="572" ht="12.75" customHeight="1" s="324">
      <c r="B572" s="195" t="n"/>
      <c r="M572" s="195" t="n"/>
      <c r="N572" s="195" t="n"/>
    </row>
    <row r="573" ht="12.75" customHeight="1" s="324">
      <c r="B573" s="195" t="n"/>
      <c r="M573" s="195" t="n"/>
      <c r="N573" s="195" t="n"/>
    </row>
    <row r="574" ht="12.75" customHeight="1" s="324">
      <c r="B574" s="195" t="n"/>
      <c r="M574" s="195" t="n"/>
      <c r="N574" s="195" t="n"/>
    </row>
    <row r="575" ht="12.75" customHeight="1" s="324">
      <c r="B575" s="195" t="n"/>
      <c r="M575" s="195" t="n"/>
      <c r="N575" s="195" t="n"/>
    </row>
    <row r="576" ht="12.75" customHeight="1" s="324">
      <c r="B576" s="195" t="n"/>
      <c r="M576" s="195" t="n"/>
      <c r="N576" s="195" t="n"/>
    </row>
    <row r="577" ht="12.75" customHeight="1" s="324">
      <c r="B577" s="195" t="n"/>
      <c r="M577" s="195" t="n"/>
      <c r="N577" s="195" t="n"/>
    </row>
    <row r="578" ht="12.75" customHeight="1" s="324">
      <c r="B578" s="195" t="n"/>
      <c r="M578" s="195" t="n"/>
      <c r="N578" s="195" t="n"/>
    </row>
    <row r="579" ht="12.75" customHeight="1" s="324">
      <c r="B579" s="195" t="n"/>
      <c r="M579" s="195" t="n"/>
      <c r="N579" s="195" t="n"/>
    </row>
    <row r="580" ht="12.75" customHeight="1" s="324">
      <c r="B580" s="195" t="n"/>
      <c r="M580" s="195" t="n"/>
      <c r="N580" s="195" t="n"/>
    </row>
    <row r="581" ht="12.75" customHeight="1" s="324">
      <c r="B581" s="195" t="n"/>
      <c r="M581" s="195" t="n"/>
      <c r="N581" s="195" t="n"/>
    </row>
    <row r="582" ht="12.75" customHeight="1" s="324">
      <c r="B582" s="195" t="n"/>
      <c r="M582" s="195" t="n"/>
      <c r="N582" s="195" t="n"/>
    </row>
    <row r="583" ht="12.75" customHeight="1" s="324">
      <c r="B583" s="195" t="n"/>
      <c r="M583" s="195" t="n"/>
      <c r="N583" s="195" t="n"/>
    </row>
    <row r="584" ht="12.75" customHeight="1" s="324">
      <c r="B584" s="195" t="n"/>
      <c r="M584" s="195" t="n"/>
      <c r="N584" s="195" t="n"/>
    </row>
    <row r="585" ht="12.75" customHeight="1" s="324">
      <c r="B585" s="195" t="n"/>
      <c r="M585" s="195" t="n"/>
      <c r="N585" s="195" t="n"/>
    </row>
    <row r="586" ht="12.75" customHeight="1" s="324">
      <c r="B586" s="195" t="n"/>
      <c r="M586" s="195" t="n"/>
      <c r="N586" s="195" t="n"/>
    </row>
    <row r="587" ht="12.75" customHeight="1" s="324">
      <c r="B587" s="195" t="n"/>
      <c r="M587" s="195" t="n"/>
      <c r="N587" s="195" t="n"/>
    </row>
    <row r="588" ht="12.75" customHeight="1" s="324">
      <c r="B588" s="195" t="n"/>
      <c r="M588" s="195" t="n"/>
      <c r="N588" s="195" t="n"/>
    </row>
    <row r="589" ht="12.75" customHeight="1" s="324">
      <c r="B589" s="195" t="n"/>
      <c r="M589" s="195" t="n"/>
      <c r="N589" s="195" t="n"/>
    </row>
    <row r="590" ht="12.75" customHeight="1" s="324">
      <c r="B590" s="195" t="n"/>
      <c r="M590" s="195" t="n"/>
      <c r="N590" s="195" t="n"/>
    </row>
    <row r="591" ht="12.75" customHeight="1" s="324">
      <c r="B591" s="195" t="n"/>
      <c r="M591" s="195" t="n"/>
      <c r="N591" s="195" t="n"/>
    </row>
    <row r="592" ht="12.75" customHeight="1" s="324">
      <c r="B592" s="195" t="n"/>
      <c r="M592" s="195" t="n"/>
      <c r="N592" s="195" t="n"/>
    </row>
    <row r="593" ht="12.75" customHeight="1" s="324">
      <c r="B593" s="195" t="n"/>
      <c r="M593" s="195" t="n"/>
      <c r="N593" s="195" t="n"/>
    </row>
    <row r="594" ht="12.75" customHeight="1" s="324">
      <c r="B594" s="195" t="n"/>
      <c r="M594" s="195" t="n"/>
      <c r="N594" s="195" t="n"/>
    </row>
    <row r="595" ht="12.75" customHeight="1" s="324">
      <c r="B595" s="195" t="n"/>
      <c r="M595" s="195" t="n"/>
      <c r="N595" s="195" t="n"/>
    </row>
    <row r="596" ht="12.75" customHeight="1" s="324">
      <c r="B596" s="195" t="n"/>
      <c r="M596" s="195" t="n"/>
      <c r="N596" s="195" t="n"/>
    </row>
    <row r="597" ht="12.75" customHeight="1" s="324">
      <c r="B597" s="195" t="n"/>
      <c r="M597" s="195" t="n"/>
      <c r="N597" s="195" t="n"/>
    </row>
    <row r="598" ht="12.75" customHeight="1" s="324">
      <c r="B598" s="195" t="n"/>
      <c r="M598" s="195" t="n"/>
      <c r="N598" s="195" t="n"/>
    </row>
    <row r="599" ht="12.75" customHeight="1" s="324">
      <c r="B599" s="195" t="n"/>
      <c r="M599" s="195" t="n"/>
      <c r="N599" s="195" t="n"/>
    </row>
    <row r="600" ht="12.75" customHeight="1" s="324">
      <c r="B600" s="195" t="n"/>
      <c r="M600" s="195" t="n"/>
      <c r="N600" s="195" t="n"/>
    </row>
    <row r="601" ht="12.75" customHeight="1" s="324">
      <c r="B601" s="195" t="n"/>
      <c r="M601" s="195" t="n"/>
      <c r="N601" s="195" t="n"/>
    </row>
    <row r="602" ht="12.75" customHeight="1" s="324">
      <c r="B602" s="195" t="n"/>
      <c r="M602" s="195" t="n"/>
      <c r="N602" s="195" t="n"/>
    </row>
    <row r="603" ht="12.75" customHeight="1" s="324">
      <c r="B603" s="195" t="n"/>
      <c r="M603" s="195" t="n"/>
      <c r="N603" s="195" t="n"/>
    </row>
    <row r="604" ht="12.75" customHeight="1" s="324">
      <c r="B604" s="195" t="n"/>
      <c r="M604" s="195" t="n"/>
      <c r="N604" s="195" t="n"/>
    </row>
    <row r="605" ht="12.75" customHeight="1" s="324">
      <c r="B605" s="195" t="n"/>
      <c r="M605" s="195" t="n"/>
      <c r="N605" s="195" t="n"/>
    </row>
    <row r="606" ht="12.75" customHeight="1" s="324">
      <c r="B606" s="195" t="n"/>
      <c r="M606" s="195" t="n"/>
      <c r="N606" s="195" t="n"/>
    </row>
    <row r="607" ht="12.75" customHeight="1" s="324">
      <c r="B607" s="195" t="n"/>
      <c r="M607" s="195" t="n"/>
      <c r="N607" s="195" t="n"/>
    </row>
    <row r="608" ht="12.75" customHeight="1" s="324">
      <c r="B608" s="195" t="n"/>
      <c r="M608" s="195" t="n"/>
      <c r="N608" s="195" t="n"/>
    </row>
    <row r="609" ht="12.75" customHeight="1" s="324">
      <c r="B609" s="195" t="n"/>
      <c r="M609" s="195" t="n"/>
      <c r="N609" s="195" t="n"/>
    </row>
    <row r="610" ht="12.75" customHeight="1" s="324">
      <c r="B610" s="195" t="n"/>
      <c r="M610" s="195" t="n"/>
      <c r="N610" s="195" t="n"/>
    </row>
    <row r="611" ht="12.75" customHeight="1" s="324">
      <c r="B611" s="195" t="n"/>
      <c r="M611" s="195" t="n"/>
      <c r="N611" s="195" t="n"/>
    </row>
    <row r="612" ht="12.75" customHeight="1" s="324">
      <c r="B612" s="195" t="n"/>
      <c r="M612" s="195" t="n"/>
      <c r="N612" s="195" t="n"/>
    </row>
    <row r="613" ht="12.75" customHeight="1" s="324">
      <c r="B613" s="195" t="n"/>
      <c r="M613" s="195" t="n"/>
      <c r="N613" s="195" t="n"/>
    </row>
    <row r="614" ht="12.75" customHeight="1" s="324">
      <c r="B614" s="195" t="n"/>
      <c r="M614" s="195" t="n"/>
      <c r="N614" s="195" t="n"/>
    </row>
    <row r="615" ht="12.75" customHeight="1" s="324">
      <c r="B615" s="195" t="n"/>
      <c r="M615" s="195" t="n"/>
      <c r="N615" s="195" t="n"/>
    </row>
    <row r="616" ht="12.75" customHeight="1" s="324">
      <c r="B616" s="195" t="n"/>
      <c r="M616" s="195" t="n"/>
      <c r="N616" s="195" t="n"/>
    </row>
    <row r="617" ht="12.75" customHeight="1" s="324">
      <c r="B617" s="195" t="n"/>
      <c r="M617" s="195" t="n"/>
      <c r="N617" s="195" t="n"/>
    </row>
    <row r="618" ht="12.75" customHeight="1" s="324">
      <c r="B618" s="195" t="n"/>
      <c r="M618" s="195" t="n"/>
      <c r="N618" s="195" t="n"/>
    </row>
    <row r="619" ht="12.75" customHeight="1" s="324">
      <c r="B619" s="195" t="n"/>
      <c r="M619" s="195" t="n"/>
      <c r="N619" s="195" t="n"/>
    </row>
    <row r="620" ht="12.75" customHeight="1" s="324">
      <c r="B620" s="195" t="n"/>
      <c r="M620" s="195" t="n"/>
      <c r="N620" s="195" t="n"/>
    </row>
    <row r="621" ht="12.75" customHeight="1" s="324">
      <c r="B621" s="195" t="n"/>
      <c r="M621" s="195" t="n"/>
      <c r="N621" s="195" t="n"/>
    </row>
    <row r="622" ht="12.75" customHeight="1" s="324">
      <c r="B622" s="195" t="n"/>
      <c r="M622" s="195" t="n"/>
      <c r="N622" s="195" t="n"/>
    </row>
    <row r="623" ht="12.75" customHeight="1" s="324">
      <c r="B623" s="195" t="n"/>
      <c r="M623" s="195" t="n"/>
      <c r="N623" s="195" t="n"/>
    </row>
    <row r="624" ht="12.75" customHeight="1" s="324">
      <c r="B624" s="195" t="n"/>
      <c r="M624" s="195" t="n"/>
      <c r="N624" s="195" t="n"/>
    </row>
    <row r="625" ht="12.75" customHeight="1" s="324">
      <c r="B625" s="195" t="n"/>
      <c r="M625" s="195" t="n"/>
      <c r="N625" s="195" t="n"/>
    </row>
    <row r="626" ht="12.75" customHeight="1" s="324">
      <c r="B626" s="195" t="n"/>
      <c r="M626" s="195" t="n"/>
      <c r="N626" s="195" t="n"/>
    </row>
    <row r="627" ht="12.75" customHeight="1" s="324">
      <c r="B627" s="195" t="n"/>
      <c r="M627" s="195" t="n"/>
      <c r="N627" s="195" t="n"/>
    </row>
    <row r="628" ht="12.75" customHeight="1" s="324">
      <c r="B628" s="195" t="n"/>
      <c r="M628" s="195" t="n"/>
      <c r="N628" s="195" t="n"/>
    </row>
    <row r="629" ht="12.75" customHeight="1" s="324">
      <c r="B629" s="195" t="n"/>
      <c r="M629" s="195" t="n"/>
      <c r="N629" s="195" t="n"/>
    </row>
    <row r="630" ht="12.75" customHeight="1" s="324">
      <c r="B630" s="195" t="n"/>
      <c r="M630" s="195" t="n"/>
      <c r="N630" s="195" t="n"/>
    </row>
    <row r="631" ht="12.75" customHeight="1" s="324">
      <c r="B631" s="195" t="n"/>
      <c r="M631" s="195" t="n"/>
      <c r="N631" s="195" t="n"/>
    </row>
    <row r="632" ht="12.75" customHeight="1" s="324">
      <c r="B632" s="195" t="n"/>
      <c r="M632" s="195" t="n"/>
      <c r="N632" s="195" t="n"/>
    </row>
    <row r="633" ht="12.75" customHeight="1" s="324">
      <c r="B633" s="195" t="n"/>
      <c r="M633" s="195" t="n"/>
      <c r="N633" s="195" t="n"/>
    </row>
    <row r="634" ht="12.75" customHeight="1" s="324">
      <c r="B634" s="195" t="n"/>
      <c r="M634" s="195" t="n"/>
      <c r="N634" s="195" t="n"/>
    </row>
    <row r="635" ht="12.75" customHeight="1" s="324">
      <c r="B635" s="195" t="n"/>
      <c r="M635" s="195" t="n"/>
      <c r="N635" s="195" t="n"/>
    </row>
    <row r="636" ht="12.75" customHeight="1" s="324">
      <c r="B636" s="195" t="n"/>
      <c r="M636" s="195" t="n"/>
      <c r="N636" s="195" t="n"/>
    </row>
    <row r="637" ht="12.75" customHeight="1" s="324">
      <c r="B637" s="195" t="n"/>
      <c r="M637" s="195" t="n"/>
      <c r="N637" s="195" t="n"/>
    </row>
    <row r="638" ht="12.75" customHeight="1" s="324">
      <c r="B638" s="195" t="n"/>
      <c r="M638" s="195" t="n"/>
      <c r="N638" s="195" t="n"/>
    </row>
    <row r="639" ht="12.75" customHeight="1" s="324">
      <c r="B639" s="195" t="n"/>
      <c r="M639" s="195" t="n"/>
      <c r="N639" s="195" t="n"/>
    </row>
    <row r="640" ht="12.75" customHeight="1" s="324">
      <c r="B640" s="195" t="n"/>
      <c r="M640" s="195" t="n"/>
      <c r="N640" s="195" t="n"/>
    </row>
    <row r="641" ht="12.75" customHeight="1" s="324">
      <c r="B641" s="195" t="n"/>
      <c r="M641" s="195" t="n"/>
      <c r="N641" s="195" t="n"/>
    </row>
    <row r="642" ht="12.75" customHeight="1" s="324">
      <c r="B642" s="195" t="n"/>
      <c r="M642" s="195" t="n"/>
      <c r="N642" s="195" t="n"/>
    </row>
    <row r="643" ht="12.75" customHeight="1" s="324">
      <c r="B643" s="195" t="n"/>
      <c r="M643" s="195" t="n"/>
      <c r="N643" s="195" t="n"/>
    </row>
    <row r="644" ht="12.75" customHeight="1" s="324">
      <c r="B644" s="195" t="n"/>
      <c r="M644" s="195" t="n"/>
      <c r="N644" s="195" t="n"/>
    </row>
    <row r="645" ht="12.75" customHeight="1" s="324">
      <c r="B645" s="195" t="n"/>
      <c r="M645" s="195" t="n"/>
      <c r="N645" s="195" t="n"/>
    </row>
    <row r="646" ht="12.75" customHeight="1" s="324">
      <c r="B646" s="195" t="n"/>
      <c r="M646" s="195" t="n"/>
      <c r="N646" s="195" t="n"/>
    </row>
    <row r="647" ht="12.75" customHeight="1" s="324">
      <c r="B647" s="195" t="n"/>
      <c r="M647" s="195" t="n"/>
      <c r="N647" s="195" t="n"/>
    </row>
    <row r="648" ht="12.75" customHeight="1" s="324">
      <c r="B648" s="195" t="n"/>
      <c r="M648" s="195" t="n"/>
      <c r="N648" s="195" t="n"/>
    </row>
    <row r="649" ht="12.75" customHeight="1" s="324">
      <c r="B649" s="195" t="n"/>
      <c r="M649" s="195" t="n"/>
      <c r="N649" s="195" t="n"/>
    </row>
    <row r="650" ht="12.75" customHeight="1" s="324">
      <c r="B650" s="195" t="n"/>
      <c r="M650" s="195" t="n"/>
      <c r="N650" s="195" t="n"/>
    </row>
    <row r="651" ht="12.75" customHeight="1" s="324">
      <c r="B651" s="195" t="n"/>
      <c r="M651" s="195" t="n"/>
      <c r="N651" s="195" t="n"/>
    </row>
    <row r="652" ht="12.75" customHeight="1" s="324">
      <c r="B652" s="195" t="n"/>
      <c r="M652" s="195" t="n"/>
      <c r="N652" s="195" t="n"/>
    </row>
    <row r="653" ht="12.75" customHeight="1" s="324">
      <c r="B653" s="195" t="n"/>
      <c r="M653" s="195" t="n"/>
      <c r="N653" s="195" t="n"/>
    </row>
    <row r="654" ht="12.75" customHeight="1" s="324">
      <c r="B654" s="195" t="n"/>
      <c r="M654" s="195" t="n"/>
      <c r="N654" s="195" t="n"/>
    </row>
    <row r="655" ht="12.75" customHeight="1" s="324">
      <c r="B655" s="195" t="n"/>
      <c r="M655" s="195" t="n"/>
      <c r="N655" s="195" t="n"/>
    </row>
    <row r="656" ht="12.75" customHeight="1" s="324">
      <c r="B656" s="195" t="n"/>
      <c r="M656" s="195" t="n"/>
      <c r="N656" s="195" t="n"/>
    </row>
    <row r="657" ht="12.75" customHeight="1" s="324">
      <c r="B657" s="195" t="n"/>
      <c r="M657" s="195" t="n"/>
      <c r="N657" s="195" t="n"/>
    </row>
    <row r="658" ht="12.75" customHeight="1" s="324">
      <c r="B658" s="195" t="n"/>
      <c r="M658" s="195" t="n"/>
      <c r="N658" s="195" t="n"/>
    </row>
    <row r="659" ht="12.75" customHeight="1" s="324">
      <c r="B659" s="195" t="n"/>
      <c r="M659" s="195" t="n"/>
      <c r="N659" s="195" t="n"/>
    </row>
    <row r="660" ht="12.75" customHeight="1" s="324">
      <c r="B660" s="195" t="n"/>
      <c r="M660" s="195" t="n"/>
      <c r="N660" s="195" t="n"/>
    </row>
    <row r="661" ht="12.75" customHeight="1" s="324">
      <c r="B661" s="195" t="n"/>
      <c r="M661" s="195" t="n"/>
      <c r="N661" s="195" t="n"/>
    </row>
    <row r="662" ht="12.75" customHeight="1" s="324">
      <c r="B662" s="195" t="n"/>
      <c r="M662" s="195" t="n"/>
      <c r="N662" s="195" t="n"/>
    </row>
    <row r="663" ht="12.75" customHeight="1" s="324">
      <c r="B663" s="195" t="n"/>
      <c r="M663" s="195" t="n"/>
      <c r="N663" s="195" t="n"/>
    </row>
    <row r="664" ht="12.75" customHeight="1" s="324">
      <c r="B664" s="195" t="n"/>
      <c r="M664" s="195" t="n"/>
      <c r="N664" s="195" t="n"/>
    </row>
    <row r="665" ht="12.75" customHeight="1" s="324">
      <c r="B665" s="195" t="n"/>
      <c r="M665" s="195" t="n"/>
      <c r="N665" s="195" t="n"/>
    </row>
    <row r="666" ht="12.75" customHeight="1" s="324">
      <c r="B666" s="195" t="n"/>
      <c r="M666" s="195" t="n"/>
      <c r="N666" s="195" t="n"/>
    </row>
    <row r="667" ht="12.75" customHeight="1" s="324">
      <c r="B667" s="195" t="n"/>
      <c r="M667" s="195" t="n"/>
      <c r="N667" s="195" t="n"/>
    </row>
    <row r="668" ht="12.75" customHeight="1" s="324">
      <c r="B668" s="195" t="n"/>
      <c r="M668" s="195" t="n"/>
      <c r="N668" s="195" t="n"/>
    </row>
    <row r="669" ht="12.75" customHeight="1" s="324">
      <c r="B669" s="195" t="n"/>
      <c r="M669" s="195" t="n"/>
      <c r="N669" s="195" t="n"/>
    </row>
    <row r="670" ht="12.75" customHeight="1" s="324">
      <c r="B670" s="195" t="n"/>
      <c r="M670" s="195" t="n"/>
      <c r="N670" s="195" t="n"/>
    </row>
    <row r="671" ht="12.75" customHeight="1" s="324">
      <c r="B671" s="195" t="n"/>
      <c r="M671" s="195" t="n"/>
      <c r="N671" s="195" t="n"/>
    </row>
    <row r="672" ht="12.75" customHeight="1" s="324">
      <c r="B672" s="195" t="n"/>
      <c r="M672" s="195" t="n"/>
      <c r="N672" s="195" t="n"/>
    </row>
    <row r="673" ht="12.75" customHeight="1" s="324">
      <c r="B673" s="195" t="n"/>
      <c r="M673" s="195" t="n"/>
      <c r="N673" s="195" t="n"/>
    </row>
    <row r="674" ht="12.75" customHeight="1" s="324">
      <c r="B674" s="195" t="n"/>
      <c r="M674" s="195" t="n"/>
      <c r="N674" s="195" t="n"/>
    </row>
    <row r="675" ht="12.75" customHeight="1" s="324">
      <c r="B675" s="195" t="n"/>
      <c r="M675" s="195" t="n"/>
      <c r="N675" s="195" t="n"/>
    </row>
    <row r="676" ht="12.75" customHeight="1" s="324">
      <c r="B676" s="195" t="n"/>
      <c r="M676" s="195" t="n"/>
      <c r="N676" s="195" t="n"/>
    </row>
    <row r="677" ht="12.75" customHeight="1" s="324">
      <c r="B677" s="195" t="n"/>
      <c r="M677" s="195" t="n"/>
      <c r="N677" s="195" t="n"/>
    </row>
    <row r="678" ht="12.75" customHeight="1" s="324">
      <c r="B678" s="195" t="n"/>
      <c r="M678" s="195" t="n"/>
      <c r="N678" s="195" t="n"/>
    </row>
    <row r="679" ht="12.75" customHeight="1" s="324">
      <c r="B679" s="195" t="n"/>
      <c r="M679" s="195" t="n"/>
      <c r="N679" s="195" t="n"/>
    </row>
    <row r="680" ht="12.75" customHeight="1" s="324">
      <c r="B680" s="195" t="n"/>
      <c r="M680" s="195" t="n"/>
      <c r="N680" s="195" t="n"/>
    </row>
    <row r="681" ht="12.75" customHeight="1" s="324">
      <c r="B681" s="195" t="n"/>
      <c r="M681" s="195" t="n"/>
      <c r="N681" s="195" t="n"/>
    </row>
    <row r="682" ht="12.75" customHeight="1" s="324">
      <c r="B682" s="195" t="n"/>
      <c r="M682" s="195" t="n"/>
      <c r="N682" s="195" t="n"/>
    </row>
    <row r="683" ht="12.75" customHeight="1" s="324">
      <c r="B683" s="195" t="n"/>
      <c r="M683" s="195" t="n"/>
      <c r="N683" s="195" t="n"/>
    </row>
    <row r="684" ht="12.75" customHeight="1" s="324">
      <c r="B684" s="195" t="n"/>
      <c r="M684" s="195" t="n"/>
      <c r="N684" s="195" t="n"/>
    </row>
    <row r="685" ht="12.75" customHeight="1" s="324">
      <c r="B685" s="195" t="n"/>
      <c r="M685" s="195" t="n"/>
      <c r="N685" s="195" t="n"/>
    </row>
    <row r="686" ht="12.75" customHeight="1" s="324">
      <c r="B686" s="195" t="n"/>
      <c r="M686" s="195" t="n"/>
      <c r="N686" s="195" t="n"/>
    </row>
    <row r="687" ht="12.75" customHeight="1" s="324">
      <c r="B687" s="195" t="n"/>
      <c r="M687" s="195" t="n"/>
      <c r="N687" s="195" t="n"/>
    </row>
    <row r="688" ht="12.75" customHeight="1" s="324">
      <c r="B688" s="195" t="n"/>
      <c r="M688" s="195" t="n"/>
      <c r="N688" s="195" t="n"/>
    </row>
    <row r="689" ht="12.75" customHeight="1" s="324">
      <c r="B689" s="195" t="n"/>
      <c r="M689" s="195" t="n"/>
      <c r="N689" s="195" t="n"/>
    </row>
    <row r="690" ht="12.75" customHeight="1" s="324">
      <c r="B690" s="195" t="n"/>
      <c r="M690" s="195" t="n"/>
      <c r="N690" s="195" t="n"/>
    </row>
    <row r="691" ht="12.75" customHeight="1" s="324">
      <c r="B691" s="195" t="n"/>
      <c r="M691" s="195" t="n"/>
      <c r="N691" s="195" t="n"/>
    </row>
    <row r="692" ht="12.75" customHeight="1" s="324">
      <c r="B692" s="195" t="n"/>
      <c r="M692" s="195" t="n"/>
      <c r="N692" s="195" t="n"/>
    </row>
    <row r="693" ht="12.75" customHeight="1" s="324">
      <c r="B693" s="195" t="n"/>
      <c r="M693" s="195" t="n"/>
      <c r="N693" s="195" t="n"/>
    </row>
    <row r="694" ht="12.75" customHeight="1" s="324">
      <c r="B694" s="195" t="n"/>
      <c r="M694" s="195" t="n"/>
      <c r="N694" s="195" t="n"/>
    </row>
    <row r="695" ht="12.75" customHeight="1" s="324">
      <c r="B695" s="195" t="n"/>
      <c r="M695" s="195" t="n"/>
      <c r="N695" s="195" t="n"/>
    </row>
    <row r="696" ht="12.75" customHeight="1" s="324">
      <c r="B696" s="195" t="n"/>
      <c r="M696" s="195" t="n"/>
      <c r="N696" s="195" t="n"/>
    </row>
    <row r="697" ht="12.75" customHeight="1" s="324">
      <c r="B697" s="195" t="n"/>
      <c r="M697" s="195" t="n"/>
      <c r="N697" s="195" t="n"/>
    </row>
    <row r="698" ht="12.75" customHeight="1" s="324">
      <c r="B698" s="195" t="n"/>
      <c r="M698" s="195" t="n"/>
      <c r="N698" s="195" t="n"/>
    </row>
    <row r="699" ht="12.75" customHeight="1" s="324">
      <c r="B699" s="195" t="n"/>
      <c r="M699" s="195" t="n"/>
      <c r="N699" s="195" t="n"/>
    </row>
    <row r="700" ht="12.75" customHeight="1" s="324">
      <c r="B700" s="195" t="n"/>
      <c r="M700" s="195" t="n"/>
      <c r="N700" s="195" t="n"/>
    </row>
    <row r="701" ht="12.75" customHeight="1" s="324">
      <c r="B701" s="195" t="n"/>
      <c r="M701" s="195" t="n"/>
      <c r="N701" s="195" t="n"/>
    </row>
    <row r="702" ht="12.75" customHeight="1" s="324">
      <c r="B702" s="195" t="n"/>
      <c r="M702" s="195" t="n"/>
      <c r="N702" s="195" t="n"/>
    </row>
    <row r="703" ht="12.75" customHeight="1" s="324">
      <c r="B703" s="195" t="n"/>
      <c r="M703" s="195" t="n"/>
      <c r="N703" s="195" t="n"/>
    </row>
    <row r="704" ht="12.75" customHeight="1" s="324">
      <c r="B704" s="195" t="n"/>
      <c r="M704" s="195" t="n"/>
      <c r="N704" s="195" t="n"/>
    </row>
    <row r="705" ht="12.75" customHeight="1" s="324">
      <c r="B705" s="195" t="n"/>
      <c r="M705" s="195" t="n"/>
      <c r="N705" s="195" t="n"/>
    </row>
    <row r="706" ht="12.75" customHeight="1" s="324">
      <c r="B706" s="195" t="n"/>
      <c r="M706" s="195" t="n"/>
      <c r="N706" s="195" t="n"/>
    </row>
    <row r="707" ht="12.75" customHeight="1" s="324">
      <c r="B707" s="195" t="n"/>
      <c r="M707" s="195" t="n"/>
      <c r="N707" s="195" t="n"/>
    </row>
    <row r="708" ht="12.75" customHeight="1" s="324">
      <c r="B708" s="195" t="n"/>
      <c r="M708" s="195" t="n"/>
      <c r="N708" s="195" t="n"/>
    </row>
    <row r="709" ht="12.75" customHeight="1" s="324">
      <c r="B709" s="195" t="n"/>
      <c r="M709" s="195" t="n"/>
      <c r="N709" s="195" t="n"/>
    </row>
    <row r="710" ht="12.75" customHeight="1" s="324">
      <c r="B710" s="195" t="n"/>
      <c r="M710" s="195" t="n"/>
      <c r="N710" s="195" t="n"/>
    </row>
    <row r="711" ht="12.75" customHeight="1" s="324">
      <c r="B711" s="195" t="n"/>
      <c r="M711" s="195" t="n"/>
      <c r="N711" s="195" t="n"/>
    </row>
    <row r="712" ht="12.75" customHeight="1" s="324">
      <c r="B712" s="195" t="n"/>
      <c r="M712" s="195" t="n"/>
      <c r="N712" s="195" t="n"/>
    </row>
    <row r="713" ht="12.75" customHeight="1" s="324">
      <c r="B713" s="195" t="n"/>
      <c r="M713" s="195" t="n"/>
      <c r="N713" s="195" t="n"/>
    </row>
    <row r="714" ht="12.75" customHeight="1" s="324">
      <c r="B714" s="195" t="n"/>
      <c r="M714" s="195" t="n"/>
      <c r="N714" s="195" t="n"/>
    </row>
    <row r="715" ht="12.75" customHeight="1" s="324">
      <c r="B715" s="195" t="n"/>
      <c r="M715" s="195" t="n"/>
      <c r="N715" s="195" t="n"/>
    </row>
    <row r="716" ht="12.75" customHeight="1" s="324">
      <c r="B716" s="195" t="n"/>
      <c r="M716" s="195" t="n"/>
      <c r="N716" s="195" t="n"/>
    </row>
    <row r="717" ht="12.75" customHeight="1" s="324">
      <c r="B717" s="195" t="n"/>
      <c r="M717" s="195" t="n"/>
      <c r="N717" s="195" t="n"/>
    </row>
    <row r="718" ht="12.75" customHeight="1" s="324">
      <c r="B718" s="195" t="n"/>
      <c r="M718" s="195" t="n"/>
      <c r="N718" s="195" t="n"/>
    </row>
    <row r="719" ht="12.75" customHeight="1" s="324">
      <c r="B719" s="195" t="n"/>
      <c r="M719" s="195" t="n"/>
      <c r="N719" s="195" t="n"/>
    </row>
    <row r="720" ht="12.75" customHeight="1" s="324">
      <c r="B720" s="195" t="n"/>
      <c r="M720" s="195" t="n"/>
      <c r="N720" s="195" t="n"/>
    </row>
    <row r="721" ht="12.75" customHeight="1" s="324">
      <c r="B721" s="195" t="n"/>
      <c r="M721" s="195" t="n"/>
      <c r="N721" s="195" t="n"/>
    </row>
    <row r="722" ht="12.75" customHeight="1" s="324">
      <c r="B722" s="195" t="n"/>
      <c r="M722" s="195" t="n"/>
      <c r="N722" s="195" t="n"/>
    </row>
    <row r="723" ht="12.75" customHeight="1" s="324">
      <c r="B723" s="195" t="n"/>
      <c r="M723" s="195" t="n"/>
      <c r="N723" s="195" t="n"/>
    </row>
    <row r="724" ht="12.75" customHeight="1" s="324">
      <c r="B724" s="195" t="n"/>
      <c r="M724" s="195" t="n"/>
      <c r="N724" s="195" t="n"/>
    </row>
    <row r="725" ht="12.75" customHeight="1" s="324">
      <c r="B725" s="195" t="n"/>
      <c r="M725" s="195" t="n"/>
      <c r="N725" s="195" t="n"/>
    </row>
    <row r="726" ht="12.75" customHeight="1" s="324">
      <c r="B726" s="195" t="n"/>
      <c r="M726" s="195" t="n"/>
      <c r="N726" s="195" t="n"/>
    </row>
    <row r="727" ht="12.75" customHeight="1" s="324">
      <c r="B727" s="195" t="n"/>
      <c r="M727" s="195" t="n"/>
      <c r="N727" s="195" t="n"/>
    </row>
    <row r="728" ht="12.75" customHeight="1" s="324">
      <c r="B728" s="195" t="n"/>
      <c r="M728" s="195" t="n"/>
      <c r="N728" s="195" t="n"/>
    </row>
    <row r="729" ht="12.75" customHeight="1" s="324">
      <c r="B729" s="195" t="n"/>
      <c r="M729" s="195" t="n"/>
      <c r="N729" s="195" t="n"/>
    </row>
    <row r="730" ht="12.75" customHeight="1" s="324">
      <c r="B730" s="195" t="n"/>
      <c r="M730" s="195" t="n"/>
      <c r="N730" s="195" t="n"/>
    </row>
    <row r="731" ht="12.75" customHeight="1" s="324">
      <c r="B731" s="195" t="n"/>
      <c r="M731" s="195" t="n"/>
      <c r="N731" s="195" t="n"/>
    </row>
    <row r="732" ht="12.75" customHeight="1" s="324">
      <c r="B732" s="195" t="n"/>
      <c r="M732" s="195" t="n"/>
      <c r="N732" s="195" t="n"/>
    </row>
    <row r="733" ht="12.75" customHeight="1" s="324">
      <c r="B733" s="195" t="n"/>
      <c r="M733" s="195" t="n"/>
      <c r="N733" s="195" t="n"/>
    </row>
    <row r="734" ht="12.75" customHeight="1" s="324">
      <c r="B734" s="195" t="n"/>
      <c r="M734" s="195" t="n"/>
      <c r="N734" s="195" t="n"/>
    </row>
    <row r="735" ht="12.75" customHeight="1" s="324">
      <c r="B735" s="195" t="n"/>
      <c r="M735" s="195" t="n"/>
      <c r="N735" s="195" t="n"/>
    </row>
    <row r="736" ht="12.75" customHeight="1" s="324">
      <c r="B736" s="195" t="n"/>
      <c r="M736" s="195" t="n"/>
      <c r="N736" s="195" t="n"/>
    </row>
    <row r="737" ht="12.75" customHeight="1" s="324">
      <c r="B737" s="195" t="n"/>
      <c r="M737" s="195" t="n"/>
      <c r="N737" s="195" t="n"/>
    </row>
    <row r="738" ht="12.75" customHeight="1" s="324">
      <c r="B738" s="195" t="n"/>
      <c r="M738" s="195" t="n"/>
      <c r="N738" s="195" t="n"/>
    </row>
    <row r="739" ht="12.75" customHeight="1" s="324">
      <c r="B739" s="195" t="n"/>
      <c r="M739" s="195" t="n"/>
      <c r="N739" s="195" t="n"/>
    </row>
    <row r="740" ht="12.75" customHeight="1" s="324">
      <c r="B740" s="195" t="n"/>
      <c r="M740" s="195" t="n"/>
      <c r="N740" s="195" t="n"/>
    </row>
    <row r="741" ht="12.75" customHeight="1" s="324">
      <c r="B741" s="195" t="n"/>
      <c r="M741" s="195" t="n"/>
      <c r="N741" s="195" t="n"/>
    </row>
    <row r="742" ht="12.75" customHeight="1" s="324">
      <c r="B742" s="195" t="n"/>
      <c r="M742" s="195" t="n"/>
      <c r="N742" s="195" t="n"/>
    </row>
    <row r="743" ht="12.75" customHeight="1" s="324">
      <c r="B743" s="195" t="n"/>
      <c r="M743" s="195" t="n"/>
      <c r="N743" s="195" t="n"/>
    </row>
    <row r="744" ht="12.75" customHeight="1" s="324">
      <c r="B744" s="195" t="n"/>
      <c r="M744" s="195" t="n"/>
      <c r="N744" s="195" t="n"/>
    </row>
    <row r="745" ht="12.75" customHeight="1" s="324">
      <c r="B745" s="195" t="n"/>
      <c r="M745" s="195" t="n"/>
      <c r="N745" s="195" t="n"/>
    </row>
    <row r="746" ht="12.75" customHeight="1" s="324">
      <c r="B746" s="195" t="n"/>
      <c r="M746" s="195" t="n"/>
      <c r="N746" s="195" t="n"/>
    </row>
    <row r="747" ht="12.75" customHeight="1" s="324">
      <c r="B747" s="195" t="n"/>
      <c r="M747" s="195" t="n"/>
      <c r="N747" s="195" t="n"/>
    </row>
    <row r="748" ht="12.75" customHeight="1" s="324">
      <c r="B748" s="195" t="n"/>
      <c r="M748" s="195" t="n"/>
      <c r="N748" s="195" t="n"/>
    </row>
    <row r="749" ht="12.75" customHeight="1" s="324">
      <c r="B749" s="195" t="n"/>
      <c r="M749" s="195" t="n"/>
      <c r="N749" s="195" t="n"/>
    </row>
    <row r="750" ht="12.75" customHeight="1" s="324">
      <c r="B750" s="195" t="n"/>
      <c r="M750" s="195" t="n"/>
      <c r="N750" s="195" t="n"/>
    </row>
    <row r="751" ht="12.75" customHeight="1" s="324">
      <c r="B751" s="195" t="n"/>
      <c r="M751" s="195" t="n"/>
      <c r="N751" s="195" t="n"/>
    </row>
    <row r="752" ht="12.75" customHeight="1" s="324">
      <c r="B752" s="195" t="n"/>
      <c r="M752" s="195" t="n"/>
      <c r="N752" s="195" t="n"/>
    </row>
    <row r="753" ht="12.75" customHeight="1" s="324">
      <c r="B753" s="195" t="n"/>
      <c r="M753" s="195" t="n"/>
      <c r="N753" s="195" t="n"/>
    </row>
    <row r="754" ht="12.75" customHeight="1" s="324">
      <c r="B754" s="195" t="n"/>
      <c r="M754" s="195" t="n"/>
      <c r="N754" s="195" t="n"/>
    </row>
    <row r="755" ht="12.75" customHeight="1" s="324">
      <c r="B755" s="195" t="n"/>
      <c r="M755" s="195" t="n"/>
      <c r="N755" s="195" t="n"/>
    </row>
    <row r="756" ht="12.75" customHeight="1" s="324">
      <c r="B756" s="195" t="n"/>
      <c r="M756" s="195" t="n"/>
      <c r="N756" s="195" t="n"/>
    </row>
    <row r="757" ht="12.75" customHeight="1" s="324">
      <c r="B757" s="195" t="n"/>
      <c r="M757" s="195" t="n"/>
      <c r="N757" s="195" t="n"/>
    </row>
    <row r="758" ht="12.75" customHeight="1" s="324">
      <c r="B758" s="195" t="n"/>
      <c r="M758" s="195" t="n"/>
      <c r="N758" s="195" t="n"/>
    </row>
    <row r="759" ht="12.75" customHeight="1" s="324">
      <c r="B759" s="195" t="n"/>
      <c r="M759" s="195" t="n"/>
      <c r="N759" s="195" t="n"/>
    </row>
    <row r="760" ht="12.75" customHeight="1" s="324">
      <c r="B760" s="195" t="n"/>
      <c r="M760" s="195" t="n"/>
      <c r="N760" s="195" t="n"/>
    </row>
    <row r="761" ht="12.75" customHeight="1" s="324">
      <c r="B761" s="195" t="n"/>
      <c r="M761" s="195" t="n"/>
      <c r="N761" s="195" t="n"/>
    </row>
    <row r="762" ht="12.75" customHeight="1" s="324">
      <c r="B762" s="195" t="n"/>
      <c r="M762" s="195" t="n"/>
      <c r="N762" s="195" t="n"/>
    </row>
    <row r="763" ht="12.75" customHeight="1" s="324">
      <c r="B763" s="195" t="n"/>
      <c r="M763" s="195" t="n"/>
      <c r="N763" s="195" t="n"/>
    </row>
    <row r="764" ht="12.75" customHeight="1" s="324">
      <c r="B764" s="195" t="n"/>
      <c r="M764" s="195" t="n"/>
      <c r="N764" s="195" t="n"/>
    </row>
    <row r="765" ht="12.75" customHeight="1" s="324">
      <c r="B765" s="195" t="n"/>
      <c r="M765" s="195" t="n"/>
      <c r="N765" s="195" t="n"/>
    </row>
    <row r="766" ht="12.75" customHeight="1" s="324">
      <c r="B766" s="195" t="n"/>
      <c r="M766" s="195" t="n"/>
      <c r="N766" s="195" t="n"/>
    </row>
    <row r="767" ht="12.75" customHeight="1" s="324">
      <c r="B767" s="195" t="n"/>
      <c r="M767" s="195" t="n"/>
      <c r="N767" s="195" t="n"/>
    </row>
    <row r="768" ht="12.75" customHeight="1" s="324">
      <c r="B768" s="195" t="n"/>
      <c r="M768" s="195" t="n"/>
      <c r="N768" s="195" t="n"/>
    </row>
    <row r="769" ht="12.75" customHeight="1" s="324">
      <c r="B769" s="195" t="n"/>
      <c r="M769" s="195" t="n"/>
      <c r="N769" s="195" t="n"/>
    </row>
    <row r="770" ht="12.75" customHeight="1" s="324">
      <c r="B770" s="195" t="n"/>
      <c r="M770" s="195" t="n"/>
      <c r="N770" s="195" t="n"/>
    </row>
    <row r="771" ht="12.75" customHeight="1" s="324">
      <c r="B771" s="195" t="n"/>
      <c r="M771" s="195" t="n"/>
      <c r="N771" s="195" t="n"/>
    </row>
    <row r="772" ht="12.75" customHeight="1" s="324">
      <c r="B772" s="195" t="n"/>
      <c r="M772" s="195" t="n"/>
      <c r="N772" s="195" t="n"/>
    </row>
    <row r="773" ht="12.75" customHeight="1" s="324">
      <c r="B773" s="195" t="n"/>
      <c r="M773" s="195" t="n"/>
      <c r="N773" s="195" t="n"/>
    </row>
    <row r="774" ht="12.75" customHeight="1" s="324">
      <c r="B774" s="195" t="n"/>
      <c r="M774" s="195" t="n"/>
      <c r="N774" s="195" t="n"/>
    </row>
    <row r="775" ht="12.75" customHeight="1" s="324">
      <c r="B775" s="195" t="n"/>
      <c r="M775" s="195" t="n"/>
      <c r="N775" s="195" t="n"/>
    </row>
    <row r="776" ht="12.75" customHeight="1" s="324">
      <c r="B776" s="195" t="n"/>
      <c r="M776" s="195" t="n"/>
      <c r="N776" s="195" t="n"/>
    </row>
    <row r="777" ht="12.75" customHeight="1" s="324">
      <c r="B777" s="195" t="n"/>
      <c r="M777" s="195" t="n"/>
      <c r="N777" s="195" t="n"/>
    </row>
    <row r="778" ht="12.75" customHeight="1" s="324">
      <c r="B778" s="195" t="n"/>
      <c r="M778" s="195" t="n"/>
      <c r="N778" s="195" t="n"/>
    </row>
    <row r="779" ht="12.75" customHeight="1" s="324">
      <c r="B779" s="195" t="n"/>
      <c r="M779" s="195" t="n"/>
      <c r="N779" s="195" t="n"/>
    </row>
    <row r="780" ht="12.75" customHeight="1" s="324">
      <c r="B780" s="195" t="n"/>
      <c r="M780" s="195" t="n"/>
      <c r="N780" s="195" t="n"/>
    </row>
    <row r="781" ht="12.75" customHeight="1" s="324">
      <c r="B781" s="195" t="n"/>
      <c r="M781" s="195" t="n"/>
      <c r="N781" s="195" t="n"/>
    </row>
    <row r="782" ht="12.75" customHeight="1" s="324">
      <c r="B782" s="195" t="n"/>
      <c r="M782" s="195" t="n"/>
      <c r="N782" s="195" t="n"/>
    </row>
    <row r="783" ht="12.75" customHeight="1" s="324">
      <c r="B783" s="195" t="n"/>
      <c r="M783" s="195" t="n"/>
      <c r="N783" s="195" t="n"/>
    </row>
    <row r="784" ht="12.75" customHeight="1" s="324">
      <c r="B784" s="195" t="n"/>
      <c r="M784" s="195" t="n"/>
      <c r="N784" s="195" t="n"/>
    </row>
    <row r="785" ht="12.75" customHeight="1" s="324">
      <c r="B785" s="195" t="n"/>
      <c r="M785" s="195" t="n"/>
      <c r="N785" s="195" t="n"/>
    </row>
    <row r="786" ht="12.75" customHeight="1" s="324">
      <c r="B786" s="195" t="n"/>
      <c r="M786" s="195" t="n"/>
      <c r="N786" s="195" t="n"/>
    </row>
    <row r="787" ht="12.75" customHeight="1" s="324">
      <c r="B787" s="195" t="n"/>
      <c r="M787" s="195" t="n"/>
      <c r="N787" s="195" t="n"/>
    </row>
    <row r="788" ht="12.75" customHeight="1" s="324">
      <c r="B788" s="195" t="n"/>
      <c r="M788" s="195" t="n"/>
      <c r="N788" s="195" t="n"/>
    </row>
    <row r="789" ht="12.75" customHeight="1" s="324">
      <c r="B789" s="195" t="n"/>
      <c r="M789" s="195" t="n"/>
      <c r="N789" s="195" t="n"/>
    </row>
    <row r="790" ht="12.75" customHeight="1" s="324">
      <c r="B790" s="195" t="n"/>
      <c r="M790" s="195" t="n"/>
      <c r="N790" s="195" t="n"/>
    </row>
    <row r="791" ht="12.75" customHeight="1" s="324">
      <c r="B791" s="195" t="n"/>
      <c r="M791" s="195" t="n"/>
      <c r="N791" s="195" t="n"/>
    </row>
    <row r="792" ht="12.75" customHeight="1" s="324">
      <c r="B792" s="195" t="n"/>
      <c r="M792" s="195" t="n"/>
      <c r="N792" s="195" t="n"/>
    </row>
    <row r="793" ht="12.75" customHeight="1" s="324">
      <c r="B793" s="195" t="n"/>
      <c r="M793" s="195" t="n"/>
      <c r="N793" s="195" t="n"/>
    </row>
    <row r="794" ht="12.75" customHeight="1" s="324">
      <c r="B794" s="195" t="n"/>
      <c r="M794" s="195" t="n"/>
      <c r="N794" s="195" t="n"/>
    </row>
    <row r="795" ht="12.75" customHeight="1" s="324">
      <c r="B795" s="195" t="n"/>
      <c r="M795" s="195" t="n"/>
      <c r="N795" s="195" t="n"/>
    </row>
    <row r="796" ht="12.75" customHeight="1" s="324">
      <c r="B796" s="195" t="n"/>
      <c r="M796" s="195" t="n"/>
      <c r="N796" s="195" t="n"/>
    </row>
    <row r="797" ht="12.75" customHeight="1" s="324">
      <c r="B797" s="195" t="n"/>
      <c r="M797" s="195" t="n"/>
      <c r="N797" s="195" t="n"/>
    </row>
    <row r="798" ht="12.75" customHeight="1" s="324">
      <c r="B798" s="195" t="n"/>
      <c r="M798" s="195" t="n"/>
      <c r="N798" s="195" t="n"/>
    </row>
    <row r="799" ht="12.75" customHeight="1" s="324">
      <c r="B799" s="195" t="n"/>
      <c r="M799" s="195" t="n"/>
      <c r="N799" s="195" t="n"/>
    </row>
    <row r="800" ht="12.75" customHeight="1" s="324">
      <c r="B800" s="195" t="n"/>
      <c r="M800" s="195" t="n"/>
      <c r="N800" s="195" t="n"/>
    </row>
    <row r="801" ht="12.75" customHeight="1" s="324">
      <c r="B801" s="195" t="n"/>
      <c r="M801" s="195" t="n"/>
      <c r="N801" s="195" t="n"/>
    </row>
    <row r="802" ht="12.75" customHeight="1" s="324">
      <c r="B802" s="195" t="n"/>
      <c r="M802" s="195" t="n"/>
      <c r="N802" s="195" t="n"/>
    </row>
    <row r="803" ht="12.75" customHeight="1" s="324">
      <c r="B803" s="195" t="n"/>
      <c r="M803" s="195" t="n"/>
      <c r="N803" s="195" t="n"/>
    </row>
    <row r="804" ht="12.75" customHeight="1" s="324">
      <c r="B804" s="195" t="n"/>
      <c r="M804" s="195" t="n"/>
      <c r="N804" s="195" t="n"/>
    </row>
    <row r="805" ht="12.75" customHeight="1" s="324">
      <c r="B805" s="195" t="n"/>
      <c r="M805" s="195" t="n"/>
      <c r="N805" s="195" t="n"/>
    </row>
    <row r="806" ht="12.75" customHeight="1" s="324">
      <c r="B806" s="195" t="n"/>
      <c r="M806" s="195" t="n"/>
      <c r="N806" s="195" t="n"/>
    </row>
    <row r="807" ht="12.75" customHeight="1" s="324">
      <c r="B807" s="195" t="n"/>
      <c r="M807" s="195" t="n"/>
      <c r="N807" s="195" t="n"/>
    </row>
    <row r="808" ht="12.75" customHeight="1" s="324">
      <c r="B808" s="195" t="n"/>
      <c r="M808" s="195" t="n"/>
      <c r="N808" s="195" t="n"/>
    </row>
    <row r="809" ht="12.75" customHeight="1" s="324">
      <c r="B809" s="195" t="n"/>
      <c r="M809" s="195" t="n"/>
      <c r="N809" s="195" t="n"/>
    </row>
    <row r="810" ht="12.75" customHeight="1" s="324">
      <c r="B810" s="195" t="n"/>
      <c r="M810" s="195" t="n"/>
      <c r="N810" s="195" t="n"/>
    </row>
    <row r="811" ht="12.75" customHeight="1" s="324">
      <c r="B811" s="195" t="n"/>
      <c r="M811" s="195" t="n"/>
      <c r="N811" s="195" t="n"/>
    </row>
    <row r="812" ht="12.75" customHeight="1" s="324">
      <c r="B812" s="195" t="n"/>
      <c r="M812" s="195" t="n"/>
      <c r="N812" s="195" t="n"/>
    </row>
    <row r="813" ht="12.75" customHeight="1" s="324">
      <c r="B813" s="195" t="n"/>
      <c r="M813" s="195" t="n"/>
      <c r="N813" s="195" t="n"/>
    </row>
    <row r="814" ht="12.75" customHeight="1" s="324">
      <c r="B814" s="195" t="n"/>
      <c r="M814" s="195" t="n"/>
      <c r="N814" s="195" t="n"/>
    </row>
    <row r="815" ht="12.75" customHeight="1" s="324">
      <c r="B815" s="195" t="n"/>
      <c r="M815" s="195" t="n"/>
      <c r="N815" s="195" t="n"/>
    </row>
    <row r="816" ht="12.75" customHeight="1" s="324">
      <c r="B816" s="195" t="n"/>
      <c r="M816" s="195" t="n"/>
      <c r="N816" s="195" t="n"/>
    </row>
    <row r="817" ht="12.75" customHeight="1" s="324">
      <c r="B817" s="195" t="n"/>
      <c r="M817" s="195" t="n"/>
      <c r="N817" s="195" t="n"/>
    </row>
    <row r="818" ht="12.75" customHeight="1" s="324">
      <c r="B818" s="195" t="n"/>
      <c r="M818" s="195" t="n"/>
      <c r="N818" s="195" t="n"/>
    </row>
    <row r="819" ht="12.75" customHeight="1" s="324">
      <c r="B819" s="195" t="n"/>
      <c r="M819" s="195" t="n"/>
      <c r="N819" s="195" t="n"/>
    </row>
    <row r="820" ht="12.75" customHeight="1" s="324">
      <c r="B820" s="195" t="n"/>
      <c r="M820" s="195" t="n"/>
      <c r="N820" s="195" t="n"/>
    </row>
    <row r="821" ht="12.75" customHeight="1" s="324">
      <c r="B821" s="195" t="n"/>
      <c r="M821" s="195" t="n"/>
      <c r="N821" s="195" t="n"/>
    </row>
    <row r="822" ht="12.75" customHeight="1" s="324">
      <c r="B822" s="195" t="n"/>
      <c r="M822" s="195" t="n"/>
      <c r="N822" s="195" t="n"/>
    </row>
    <row r="823" ht="12.75" customHeight="1" s="324">
      <c r="B823" s="195" t="n"/>
      <c r="M823" s="195" t="n"/>
      <c r="N823" s="195" t="n"/>
    </row>
    <row r="824" ht="12.75" customHeight="1" s="324">
      <c r="B824" s="195" t="n"/>
      <c r="M824" s="195" t="n"/>
      <c r="N824" s="195" t="n"/>
    </row>
    <row r="825" ht="12.75" customHeight="1" s="324">
      <c r="B825" s="195" t="n"/>
      <c r="M825" s="195" t="n"/>
      <c r="N825" s="195" t="n"/>
    </row>
    <row r="826" ht="12.75" customHeight="1" s="324">
      <c r="B826" s="195" t="n"/>
      <c r="M826" s="195" t="n"/>
      <c r="N826" s="195" t="n"/>
    </row>
    <row r="827" ht="12.75" customHeight="1" s="324">
      <c r="B827" s="195" t="n"/>
      <c r="M827" s="195" t="n"/>
      <c r="N827" s="195" t="n"/>
    </row>
    <row r="828" ht="12.75" customHeight="1" s="324">
      <c r="B828" s="195" t="n"/>
      <c r="M828" s="195" t="n"/>
      <c r="N828" s="195" t="n"/>
    </row>
    <row r="829" ht="12.75" customHeight="1" s="324">
      <c r="B829" s="195" t="n"/>
      <c r="M829" s="195" t="n"/>
      <c r="N829" s="195" t="n"/>
    </row>
    <row r="830" ht="12.75" customHeight="1" s="324">
      <c r="B830" s="195" t="n"/>
      <c r="M830" s="195" t="n"/>
      <c r="N830" s="195" t="n"/>
    </row>
    <row r="831" ht="12.75" customHeight="1" s="324">
      <c r="B831" s="195" t="n"/>
      <c r="M831" s="195" t="n"/>
      <c r="N831" s="195" t="n"/>
    </row>
    <row r="832" ht="12.75" customHeight="1" s="324">
      <c r="B832" s="195" t="n"/>
      <c r="M832" s="195" t="n"/>
      <c r="N832" s="195" t="n"/>
    </row>
    <row r="833" ht="12.75" customHeight="1" s="324">
      <c r="B833" s="195" t="n"/>
      <c r="M833" s="195" t="n"/>
      <c r="N833" s="195" t="n"/>
    </row>
    <row r="834" ht="12.75" customHeight="1" s="324">
      <c r="B834" s="195" t="n"/>
      <c r="M834" s="195" t="n"/>
      <c r="N834" s="195" t="n"/>
    </row>
    <row r="835" ht="12.75" customHeight="1" s="324">
      <c r="B835" s="195" t="n"/>
      <c r="M835" s="195" t="n"/>
      <c r="N835" s="195" t="n"/>
    </row>
    <row r="836" ht="12.75" customHeight="1" s="324">
      <c r="B836" s="195" t="n"/>
      <c r="M836" s="195" t="n"/>
      <c r="N836" s="195" t="n"/>
    </row>
    <row r="837" ht="12.75" customHeight="1" s="324">
      <c r="B837" s="195" t="n"/>
      <c r="M837" s="195" t="n"/>
      <c r="N837" s="195" t="n"/>
    </row>
    <row r="838" ht="12.75" customHeight="1" s="324">
      <c r="B838" s="195" t="n"/>
      <c r="M838" s="195" t="n"/>
      <c r="N838" s="195" t="n"/>
    </row>
    <row r="839" ht="12.75" customHeight="1" s="324">
      <c r="B839" s="195" t="n"/>
      <c r="M839" s="195" t="n"/>
      <c r="N839" s="195" t="n"/>
    </row>
    <row r="840" ht="12.75" customHeight="1" s="324">
      <c r="B840" s="195" t="n"/>
      <c r="M840" s="195" t="n"/>
      <c r="N840" s="195" t="n"/>
    </row>
    <row r="841" ht="12.75" customHeight="1" s="324">
      <c r="B841" s="195" t="n"/>
      <c r="M841" s="195" t="n"/>
      <c r="N841" s="195" t="n"/>
    </row>
    <row r="842" ht="12.75" customHeight="1" s="324">
      <c r="B842" s="195" t="n"/>
      <c r="M842" s="195" t="n"/>
      <c r="N842" s="195" t="n"/>
    </row>
    <row r="843" ht="12.75" customHeight="1" s="324">
      <c r="B843" s="195" t="n"/>
      <c r="M843" s="195" t="n"/>
      <c r="N843" s="195" t="n"/>
    </row>
    <row r="844" ht="12.75" customHeight="1" s="324">
      <c r="B844" s="195" t="n"/>
      <c r="M844" s="195" t="n"/>
      <c r="N844" s="195" t="n"/>
    </row>
    <row r="845" ht="12.75" customHeight="1" s="324">
      <c r="B845" s="195" t="n"/>
      <c r="M845" s="195" t="n"/>
      <c r="N845" s="195" t="n"/>
    </row>
    <row r="846" ht="12.75" customHeight="1" s="324">
      <c r="B846" s="195" t="n"/>
      <c r="M846" s="195" t="n"/>
      <c r="N846" s="195" t="n"/>
    </row>
    <row r="847" ht="12.75" customHeight="1" s="324">
      <c r="B847" s="195" t="n"/>
      <c r="M847" s="195" t="n"/>
      <c r="N847" s="195" t="n"/>
    </row>
    <row r="848" ht="12.75" customHeight="1" s="324">
      <c r="B848" s="195" t="n"/>
      <c r="M848" s="195" t="n"/>
      <c r="N848" s="195" t="n"/>
    </row>
    <row r="849" ht="12.75" customHeight="1" s="324">
      <c r="B849" s="195" t="n"/>
      <c r="M849" s="195" t="n"/>
      <c r="N849" s="195" t="n"/>
    </row>
    <row r="850" ht="12.75" customHeight="1" s="324">
      <c r="B850" s="195" t="n"/>
      <c r="M850" s="195" t="n"/>
      <c r="N850" s="195" t="n"/>
    </row>
    <row r="851" ht="12.75" customHeight="1" s="324">
      <c r="B851" s="195" t="n"/>
      <c r="M851" s="195" t="n"/>
      <c r="N851" s="195" t="n"/>
    </row>
    <row r="852" ht="12.75" customHeight="1" s="324">
      <c r="B852" s="195" t="n"/>
      <c r="M852" s="195" t="n"/>
      <c r="N852" s="195" t="n"/>
    </row>
    <row r="853" ht="12.75" customHeight="1" s="324">
      <c r="B853" s="195" t="n"/>
      <c r="M853" s="195" t="n"/>
      <c r="N853" s="195" t="n"/>
    </row>
    <row r="854" ht="12.75" customHeight="1" s="324">
      <c r="B854" s="195" t="n"/>
      <c r="M854" s="195" t="n"/>
      <c r="N854" s="195" t="n"/>
    </row>
    <row r="855" ht="12.75" customHeight="1" s="324">
      <c r="B855" s="195" t="n"/>
      <c r="M855" s="195" t="n"/>
      <c r="N855" s="195" t="n"/>
    </row>
    <row r="856" ht="12.75" customHeight="1" s="324">
      <c r="B856" s="195" t="n"/>
      <c r="M856" s="195" t="n"/>
      <c r="N856" s="195" t="n"/>
    </row>
    <row r="857" ht="12.75" customHeight="1" s="324">
      <c r="B857" s="195" t="n"/>
      <c r="M857" s="195" t="n"/>
      <c r="N857" s="195" t="n"/>
    </row>
    <row r="858" ht="12.75" customHeight="1" s="324">
      <c r="B858" s="195" t="n"/>
      <c r="M858" s="195" t="n"/>
      <c r="N858" s="195" t="n"/>
    </row>
    <row r="859" ht="12.75" customHeight="1" s="324">
      <c r="B859" s="195" t="n"/>
      <c r="M859" s="195" t="n"/>
      <c r="N859" s="195" t="n"/>
    </row>
    <row r="860" ht="12.75" customHeight="1" s="324">
      <c r="B860" s="195" t="n"/>
      <c r="M860" s="195" t="n"/>
      <c r="N860" s="195" t="n"/>
    </row>
    <row r="861" ht="12.75" customHeight="1" s="324">
      <c r="B861" s="195" t="n"/>
      <c r="M861" s="195" t="n"/>
      <c r="N861" s="195" t="n"/>
    </row>
    <row r="862" ht="12.75" customHeight="1" s="324">
      <c r="B862" s="195" t="n"/>
      <c r="M862" s="195" t="n"/>
      <c r="N862" s="195" t="n"/>
    </row>
    <row r="863" ht="12.75" customHeight="1" s="324">
      <c r="B863" s="195" t="n"/>
      <c r="M863" s="195" t="n"/>
      <c r="N863" s="195" t="n"/>
    </row>
    <row r="864" ht="12.75" customHeight="1" s="324">
      <c r="B864" s="195" t="n"/>
      <c r="M864" s="195" t="n"/>
      <c r="N864" s="195" t="n"/>
    </row>
    <row r="865" ht="12.75" customHeight="1" s="324">
      <c r="B865" s="195" t="n"/>
      <c r="M865" s="195" t="n"/>
      <c r="N865" s="195" t="n"/>
    </row>
    <row r="866" ht="12.75" customHeight="1" s="324">
      <c r="B866" s="195" t="n"/>
      <c r="M866" s="195" t="n"/>
      <c r="N866" s="195" t="n"/>
    </row>
    <row r="867" ht="12.75" customHeight="1" s="324">
      <c r="B867" s="195" t="n"/>
      <c r="M867" s="195" t="n"/>
      <c r="N867" s="195" t="n"/>
    </row>
    <row r="868" ht="12.75" customHeight="1" s="324">
      <c r="B868" s="195" t="n"/>
      <c r="M868" s="195" t="n"/>
      <c r="N868" s="195" t="n"/>
    </row>
    <row r="869" ht="12.75" customHeight="1" s="324">
      <c r="B869" s="195" t="n"/>
      <c r="M869" s="195" t="n"/>
      <c r="N869" s="195" t="n"/>
    </row>
    <row r="870" ht="12.75" customHeight="1" s="324">
      <c r="B870" s="195" t="n"/>
      <c r="M870" s="195" t="n"/>
      <c r="N870" s="195" t="n"/>
    </row>
    <row r="871" ht="12.75" customHeight="1" s="324">
      <c r="B871" s="195" t="n"/>
      <c r="M871" s="195" t="n"/>
      <c r="N871" s="195" t="n"/>
    </row>
    <row r="872" ht="12.75" customHeight="1" s="324">
      <c r="B872" s="195" t="n"/>
      <c r="M872" s="195" t="n"/>
      <c r="N872" s="195" t="n"/>
    </row>
    <row r="873" ht="12.75" customHeight="1" s="324">
      <c r="B873" s="195" t="n"/>
      <c r="M873" s="195" t="n"/>
      <c r="N873" s="195" t="n"/>
    </row>
    <row r="874" ht="12.75" customHeight="1" s="324">
      <c r="B874" s="195" t="n"/>
      <c r="M874" s="195" t="n"/>
      <c r="N874" s="195" t="n"/>
    </row>
    <row r="875" ht="12.75" customHeight="1" s="324">
      <c r="B875" s="195" t="n"/>
      <c r="M875" s="195" t="n"/>
      <c r="N875" s="195" t="n"/>
    </row>
    <row r="876" ht="12.75" customHeight="1" s="324">
      <c r="B876" s="195" t="n"/>
      <c r="M876" s="195" t="n"/>
      <c r="N876" s="195" t="n"/>
    </row>
    <row r="877" ht="12.75" customHeight="1" s="324">
      <c r="B877" s="195" t="n"/>
      <c r="M877" s="195" t="n"/>
      <c r="N877" s="195" t="n"/>
    </row>
    <row r="878" ht="12.75" customHeight="1" s="324">
      <c r="B878" s="195" t="n"/>
      <c r="M878" s="195" t="n"/>
      <c r="N878" s="195" t="n"/>
    </row>
    <row r="879" ht="12.75" customHeight="1" s="324">
      <c r="B879" s="195" t="n"/>
      <c r="M879" s="195" t="n"/>
      <c r="N879" s="195" t="n"/>
    </row>
    <row r="880" ht="12.75" customHeight="1" s="324">
      <c r="B880" s="195" t="n"/>
      <c r="M880" s="195" t="n"/>
      <c r="N880" s="195" t="n"/>
    </row>
    <row r="881" ht="12.75" customHeight="1" s="324">
      <c r="B881" s="195" t="n"/>
      <c r="M881" s="195" t="n"/>
      <c r="N881" s="195" t="n"/>
    </row>
    <row r="882" ht="12.75" customHeight="1" s="324">
      <c r="B882" s="195" t="n"/>
      <c r="M882" s="195" t="n"/>
      <c r="N882" s="195" t="n"/>
    </row>
    <row r="883" ht="12.75" customHeight="1" s="324">
      <c r="B883" s="195" t="n"/>
      <c r="M883" s="195" t="n"/>
      <c r="N883" s="195" t="n"/>
    </row>
    <row r="884" ht="12.75" customHeight="1" s="324">
      <c r="B884" s="195" t="n"/>
      <c r="M884" s="195" t="n"/>
      <c r="N884" s="195" t="n"/>
    </row>
    <row r="885" ht="12.75" customHeight="1" s="324">
      <c r="B885" s="195" t="n"/>
      <c r="M885" s="195" t="n"/>
      <c r="N885" s="195" t="n"/>
    </row>
    <row r="886" ht="12.75" customHeight="1" s="324">
      <c r="B886" s="195" t="n"/>
      <c r="M886" s="195" t="n"/>
      <c r="N886" s="195" t="n"/>
    </row>
    <row r="887" ht="12.75" customHeight="1" s="324">
      <c r="B887" s="195" t="n"/>
      <c r="M887" s="195" t="n"/>
      <c r="N887" s="195" t="n"/>
    </row>
    <row r="888" ht="12.75" customHeight="1" s="324">
      <c r="B888" s="195" t="n"/>
      <c r="M888" s="195" t="n"/>
      <c r="N888" s="195" t="n"/>
    </row>
    <row r="889" ht="12.75" customHeight="1" s="324">
      <c r="B889" s="195" t="n"/>
      <c r="M889" s="195" t="n"/>
      <c r="N889" s="195" t="n"/>
    </row>
    <row r="890" ht="12.75" customHeight="1" s="324">
      <c r="B890" s="195" t="n"/>
      <c r="M890" s="195" t="n"/>
      <c r="N890" s="195" t="n"/>
    </row>
    <row r="891" ht="12.75" customHeight="1" s="324">
      <c r="B891" s="195" t="n"/>
      <c r="M891" s="195" t="n"/>
      <c r="N891" s="195" t="n"/>
    </row>
    <row r="892" ht="12.75" customHeight="1" s="324">
      <c r="B892" s="195" t="n"/>
      <c r="M892" s="195" t="n"/>
      <c r="N892" s="195" t="n"/>
    </row>
    <row r="893" ht="12.75" customHeight="1" s="324">
      <c r="B893" s="195" t="n"/>
      <c r="M893" s="195" t="n"/>
      <c r="N893" s="195" t="n"/>
    </row>
    <row r="894" ht="12.75" customHeight="1" s="324">
      <c r="B894" s="195" t="n"/>
      <c r="M894" s="195" t="n"/>
      <c r="N894" s="195" t="n"/>
    </row>
    <row r="895" ht="12.75" customHeight="1" s="324">
      <c r="B895" s="195" t="n"/>
      <c r="M895" s="195" t="n"/>
      <c r="N895" s="195" t="n"/>
    </row>
    <row r="896" ht="12.75" customHeight="1" s="324">
      <c r="B896" s="195" t="n"/>
      <c r="M896" s="195" t="n"/>
      <c r="N896" s="195" t="n"/>
    </row>
    <row r="897" ht="12.75" customHeight="1" s="324">
      <c r="B897" s="195" t="n"/>
      <c r="M897" s="195" t="n"/>
      <c r="N897" s="195" t="n"/>
    </row>
    <row r="898" ht="12.75" customHeight="1" s="324">
      <c r="B898" s="195" t="n"/>
      <c r="M898" s="195" t="n"/>
      <c r="N898" s="195" t="n"/>
    </row>
    <row r="899" ht="12.75" customHeight="1" s="324">
      <c r="B899" s="195" t="n"/>
      <c r="M899" s="195" t="n"/>
      <c r="N899" s="195" t="n"/>
    </row>
    <row r="900" ht="12.75" customHeight="1" s="324">
      <c r="B900" s="195" t="n"/>
      <c r="M900" s="195" t="n"/>
      <c r="N900" s="195" t="n"/>
    </row>
    <row r="901" ht="12.75" customHeight="1" s="324">
      <c r="B901" s="195" t="n"/>
      <c r="M901" s="195" t="n"/>
      <c r="N901" s="195" t="n"/>
    </row>
    <row r="902" ht="12.75" customHeight="1" s="324">
      <c r="B902" s="195" t="n"/>
      <c r="M902" s="195" t="n"/>
      <c r="N902" s="195" t="n"/>
    </row>
    <row r="903" ht="12.75" customHeight="1" s="324">
      <c r="B903" s="195" t="n"/>
      <c r="M903" s="195" t="n"/>
      <c r="N903" s="195" t="n"/>
    </row>
    <row r="904" ht="12.75" customHeight="1" s="324">
      <c r="B904" s="195" t="n"/>
      <c r="M904" s="195" t="n"/>
      <c r="N904" s="195" t="n"/>
    </row>
    <row r="905" ht="12.75" customHeight="1" s="324">
      <c r="B905" s="195" t="n"/>
      <c r="M905" s="195" t="n"/>
      <c r="N905" s="195" t="n"/>
    </row>
    <row r="906" ht="12.75" customHeight="1" s="324">
      <c r="B906" s="195" t="n"/>
      <c r="M906" s="195" t="n"/>
      <c r="N906" s="195" t="n"/>
    </row>
    <row r="907" ht="12.75" customHeight="1" s="324">
      <c r="B907" s="195" t="n"/>
      <c r="M907" s="195" t="n"/>
      <c r="N907" s="195" t="n"/>
    </row>
    <row r="908" ht="12.75" customHeight="1" s="324">
      <c r="B908" s="195" t="n"/>
      <c r="M908" s="195" t="n"/>
      <c r="N908" s="195" t="n"/>
    </row>
    <row r="909" ht="12.75" customHeight="1" s="324">
      <c r="B909" s="195" t="n"/>
      <c r="M909" s="195" t="n"/>
      <c r="N909" s="195" t="n"/>
    </row>
    <row r="910" ht="12.75" customHeight="1" s="324">
      <c r="B910" s="195" t="n"/>
      <c r="M910" s="195" t="n"/>
      <c r="N910" s="195" t="n"/>
    </row>
    <row r="911" ht="12.75" customHeight="1" s="324">
      <c r="B911" s="195" t="n"/>
      <c r="M911" s="195" t="n"/>
      <c r="N911" s="195" t="n"/>
    </row>
    <row r="912" ht="12.75" customHeight="1" s="324">
      <c r="B912" s="195" t="n"/>
      <c r="M912" s="195" t="n"/>
      <c r="N912" s="195" t="n"/>
    </row>
    <row r="913" ht="12.75" customHeight="1" s="324">
      <c r="B913" s="195" t="n"/>
      <c r="M913" s="195" t="n"/>
      <c r="N913" s="195" t="n"/>
    </row>
    <row r="914" ht="12.75" customHeight="1" s="324">
      <c r="B914" s="195" t="n"/>
      <c r="M914" s="195" t="n"/>
      <c r="N914" s="195" t="n"/>
    </row>
    <row r="915" ht="12.75" customHeight="1" s="324">
      <c r="B915" s="195" t="n"/>
      <c r="M915" s="195" t="n"/>
      <c r="N915" s="195" t="n"/>
    </row>
    <row r="916" ht="12.75" customHeight="1" s="324">
      <c r="B916" s="195" t="n"/>
      <c r="M916" s="195" t="n"/>
      <c r="N916" s="195" t="n"/>
    </row>
    <row r="917" ht="12.75" customHeight="1" s="324">
      <c r="B917" s="195" t="n"/>
      <c r="M917" s="195" t="n"/>
      <c r="N917" s="195" t="n"/>
    </row>
    <row r="918" ht="12.75" customHeight="1" s="324">
      <c r="B918" s="195" t="n"/>
      <c r="M918" s="195" t="n"/>
      <c r="N918" s="195" t="n"/>
    </row>
    <row r="919" ht="12.75" customHeight="1" s="324">
      <c r="B919" s="195" t="n"/>
      <c r="M919" s="195" t="n"/>
      <c r="N919" s="195" t="n"/>
    </row>
    <row r="920" ht="12.75" customHeight="1" s="324">
      <c r="B920" s="195" t="n"/>
      <c r="M920" s="195" t="n"/>
      <c r="N920" s="195" t="n"/>
    </row>
    <row r="921" ht="12.75" customHeight="1" s="324">
      <c r="B921" s="195" t="n"/>
      <c r="M921" s="195" t="n"/>
      <c r="N921" s="195" t="n"/>
    </row>
    <row r="922" ht="12.75" customHeight="1" s="324">
      <c r="B922" s="195" t="n"/>
      <c r="M922" s="195" t="n"/>
      <c r="N922" s="195" t="n"/>
    </row>
    <row r="923" ht="12.75" customHeight="1" s="324">
      <c r="B923" s="195" t="n"/>
      <c r="M923" s="195" t="n"/>
      <c r="N923" s="195" t="n"/>
    </row>
    <row r="924" ht="12.75" customHeight="1" s="324">
      <c r="B924" s="195" t="n"/>
      <c r="M924" s="195" t="n"/>
      <c r="N924" s="195" t="n"/>
    </row>
    <row r="925" ht="12.75" customHeight="1" s="324">
      <c r="B925" s="195" t="n"/>
      <c r="M925" s="195" t="n"/>
      <c r="N925" s="195" t="n"/>
    </row>
    <row r="926" ht="12.75" customHeight="1" s="324">
      <c r="B926" s="195" t="n"/>
      <c r="M926" s="195" t="n"/>
      <c r="N926" s="195" t="n"/>
    </row>
    <row r="927" ht="12.75" customHeight="1" s="324">
      <c r="B927" s="195" t="n"/>
      <c r="M927" s="195" t="n"/>
      <c r="N927" s="195" t="n"/>
    </row>
    <row r="928" ht="12.75" customHeight="1" s="324">
      <c r="B928" s="195" t="n"/>
      <c r="M928" s="195" t="n"/>
      <c r="N928" s="195" t="n"/>
    </row>
    <row r="929" ht="12.75" customHeight="1" s="324">
      <c r="B929" s="195" t="n"/>
      <c r="M929" s="195" t="n"/>
      <c r="N929" s="195" t="n"/>
    </row>
    <row r="930" ht="12.75" customHeight="1" s="324">
      <c r="B930" s="195" t="n"/>
      <c r="M930" s="195" t="n"/>
      <c r="N930" s="195" t="n"/>
    </row>
    <row r="931" ht="12.75" customHeight="1" s="324">
      <c r="B931" s="195" t="n"/>
      <c r="M931" s="195" t="n"/>
      <c r="N931" s="195" t="n"/>
    </row>
    <row r="932" ht="12.75" customHeight="1" s="324">
      <c r="B932" s="195" t="n"/>
      <c r="M932" s="195" t="n"/>
      <c r="N932" s="195" t="n"/>
    </row>
    <row r="933" ht="12.75" customHeight="1" s="324">
      <c r="B933" s="195" t="n"/>
      <c r="M933" s="195" t="n"/>
      <c r="N933" s="195" t="n"/>
    </row>
    <row r="934" ht="12.75" customHeight="1" s="324">
      <c r="B934" s="195" t="n"/>
      <c r="M934" s="195" t="n"/>
      <c r="N934" s="195" t="n"/>
    </row>
    <row r="935" ht="12.75" customHeight="1" s="324">
      <c r="B935" s="195" t="n"/>
      <c r="M935" s="195" t="n"/>
      <c r="N935" s="195" t="n"/>
    </row>
    <row r="936" ht="12.75" customHeight="1" s="324">
      <c r="B936" s="195" t="n"/>
      <c r="M936" s="195" t="n"/>
      <c r="N936" s="195" t="n"/>
    </row>
    <row r="937" ht="12.75" customHeight="1" s="324">
      <c r="B937" s="195" t="n"/>
      <c r="M937" s="195" t="n"/>
      <c r="N937" s="195" t="n"/>
    </row>
    <row r="938" ht="12.75" customHeight="1" s="324">
      <c r="B938" s="195" t="n"/>
      <c r="M938" s="195" t="n"/>
      <c r="N938" s="195" t="n"/>
    </row>
    <row r="939" ht="12.75" customHeight="1" s="324">
      <c r="B939" s="195" t="n"/>
      <c r="M939" s="195" t="n"/>
      <c r="N939" s="195" t="n"/>
    </row>
    <row r="940" ht="12.75" customHeight="1" s="324">
      <c r="B940" s="195" t="n"/>
      <c r="M940" s="195" t="n"/>
      <c r="N940" s="195" t="n"/>
    </row>
    <row r="941" ht="12.75" customHeight="1" s="324">
      <c r="B941" s="195" t="n"/>
      <c r="M941" s="195" t="n"/>
      <c r="N941" s="195" t="n"/>
    </row>
    <row r="942" ht="12.75" customHeight="1" s="324">
      <c r="B942" s="195" t="n"/>
      <c r="M942" s="195" t="n"/>
      <c r="N942" s="195" t="n"/>
    </row>
    <row r="943" ht="12.75" customHeight="1" s="324">
      <c r="B943" s="195" t="n"/>
      <c r="M943" s="195" t="n"/>
      <c r="N943" s="195" t="n"/>
    </row>
    <row r="944" ht="12.75" customHeight="1" s="324">
      <c r="B944" s="195" t="n"/>
      <c r="M944" s="195" t="n"/>
      <c r="N944" s="195" t="n"/>
    </row>
    <row r="945" ht="12.75" customHeight="1" s="324">
      <c r="B945" s="195" t="n"/>
      <c r="M945" s="195" t="n"/>
      <c r="N945" s="195" t="n"/>
    </row>
    <row r="946" ht="12.75" customHeight="1" s="324">
      <c r="B946" s="195" t="n"/>
      <c r="M946" s="195" t="n"/>
      <c r="N946" s="195" t="n"/>
    </row>
    <row r="947" ht="12.75" customHeight="1" s="324">
      <c r="B947" s="195" t="n"/>
      <c r="M947" s="195" t="n"/>
      <c r="N947" s="195" t="n"/>
    </row>
    <row r="948" ht="12.75" customHeight="1" s="324">
      <c r="B948" s="195" t="n"/>
      <c r="M948" s="195" t="n"/>
      <c r="N948" s="195" t="n"/>
    </row>
    <row r="949" ht="12.75" customHeight="1" s="324">
      <c r="B949" s="195" t="n"/>
      <c r="M949" s="195" t="n"/>
      <c r="N949" s="195" t="n"/>
    </row>
    <row r="950" ht="12.75" customHeight="1" s="324">
      <c r="B950" s="195" t="n"/>
      <c r="M950" s="195" t="n"/>
      <c r="N950" s="195" t="n"/>
    </row>
    <row r="951" ht="12.75" customHeight="1" s="324">
      <c r="B951" s="195" t="n"/>
      <c r="M951" s="195" t="n"/>
      <c r="N951" s="195" t="n"/>
    </row>
    <row r="952" ht="12.75" customHeight="1" s="324">
      <c r="B952" s="195" t="n"/>
      <c r="M952" s="195" t="n"/>
      <c r="N952" s="195" t="n"/>
    </row>
    <row r="953" ht="12.75" customHeight="1" s="324">
      <c r="B953" s="195" t="n"/>
      <c r="M953" s="195" t="n"/>
      <c r="N953" s="195" t="n"/>
    </row>
    <row r="954" ht="12.75" customHeight="1" s="324">
      <c r="B954" s="195" t="n"/>
      <c r="M954" s="195" t="n"/>
      <c r="N954" s="195" t="n"/>
    </row>
    <row r="955" ht="12.75" customHeight="1" s="324">
      <c r="B955" s="195" t="n"/>
      <c r="M955" s="195" t="n"/>
      <c r="N955" s="195" t="n"/>
    </row>
    <row r="956" ht="12.75" customHeight="1" s="324">
      <c r="B956" s="195" t="n"/>
      <c r="M956" s="195" t="n"/>
      <c r="N956" s="195" t="n"/>
    </row>
    <row r="957" ht="12.75" customHeight="1" s="324">
      <c r="B957" s="195" t="n"/>
      <c r="M957" s="195" t="n"/>
      <c r="N957" s="195" t="n"/>
    </row>
    <row r="958" ht="12.75" customHeight="1" s="324">
      <c r="B958" s="195" t="n"/>
      <c r="M958" s="195" t="n"/>
      <c r="N958" s="195" t="n"/>
    </row>
    <row r="959" ht="12.75" customHeight="1" s="324">
      <c r="B959" s="195" t="n"/>
      <c r="M959" s="195" t="n"/>
      <c r="N959" s="195" t="n"/>
    </row>
    <row r="960" ht="12.75" customHeight="1" s="324">
      <c r="B960" s="195" t="n"/>
      <c r="M960" s="195" t="n"/>
      <c r="N960" s="195" t="n"/>
    </row>
    <row r="961" ht="12.75" customHeight="1" s="324">
      <c r="B961" s="195" t="n"/>
      <c r="M961" s="195" t="n"/>
      <c r="N961" s="195" t="n"/>
    </row>
    <row r="962" ht="12.75" customHeight="1" s="324">
      <c r="B962" s="195" t="n"/>
      <c r="M962" s="195" t="n"/>
      <c r="N962" s="195" t="n"/>
    </row>
    <row r="963" ht="12.75" customHeight="1" s="324">
      <c r="B963" s="195" t="n"/>
      <c r="M963" s="195" t="n"/>
      <c r="N963" s="195" t="n"/>
    </row>
    <row r="964" ht="12.75" customHeight="1" s="324">
      <c r="B964" s="195" t="n"/>
      <c r="M964" s="195" t="n"/>
      <c r="N964" s="195" t="n"/>
    </row>
    <row r="965" ht="12.75" customHeight="1" s="324">
      <c r="B965" s="195" t="n"/>
      <c r="M965" s="195" t="n"/>
      <c r="N965" s="195" t="n"/>
    </row>
    <row r="966" ht="12.75" customHeight="1" s="324">
      <c r="B966" s="195" t="n"/>
      <c r="M966" s="195" t="n"/>
      <c r="N966" s="195" t="n"/>
    </row>
    <row r="967" ht="12.75" customHeight="1" s="324">
      <c r="B967" s="195" t="n"/>
      <c r="M967" s="195" t="n"/>
      <c r="N967" s="195" t="n"/>
    </row>
    <row r="968" ht="12.75" customHeight="1" s="324">
      <c r="B968" s="195" t="n"/>
      <c r="M968" s="195" t="n"/>
      <c r="N968" s="195" t="n"/>
    </row>
    <row r="969" ht="12.75" customHeight="1" s="324">
      <c r="B969" s="195" t="n"/>
      <c r="M969" s="195" t="n"/>
      <c r="N969" s="195" t="n"/>
    </row>
    <row r="970" ht="12.75" customHeight="1" s="324">
      <c r="B970" s="195" t="n"/>
      <c r="M970" s="195" t="n"/>
      <c r="N970" s="195" t="n"/>
    </row>
    <row r="971" ht="12.75" customHeight="1" s="324">
      <c r="B971" s="195" t="n"/>
      <c r="M971" s="195" t="n"/>
      <c r="N971" s="195" t="n"/>
    </row>
    <row r="972" ht="12.75" customHeight="1" s="324">
      <c r="B972" s="195" t="n"/>
      <c r="M972" s="195" t="n"/>
      <c r="N972" s="195" t="n"/>
    </row>
    <row r="973" ht="12.75" customHeight="1" s="324">
      <c r="B973" s="195" t="n"/>
      <c r="M973" s="195" t="n"/>
      <c r="N973" s="195" t="n"/>
    </row>
    <row r="974" ht="12.75" customHeight="1" s="324">
      <c r="B974" s="195" t="n"/>
      <c r="M974" s="195" t="n"/>
      <c r="N974" s="195" t="n"/>
    </row>
    <row r="975" ht="12.75" customHeight="1" s="324">
      <c r="B975" s="195" t="n"/>
      <c r="M975" s="195" t="n"/>
      <c r="N975" s="195" t="n"/>
    </row>
    <row r="976" ht="12.75" customHeight="1" s="324">
      <c r="B976" s="195" t="n"/>
      <c r="M976" s="195" t="n"/>
      <c r="N976" s="195" t="n"/>
    </row>
    <row r="977" ht="12.75" customHeight="1" s="324">
      <c r="B977" s="195" t="n"/>
      <c r="M977" s="195" t="n"/>
      <c r="N977" s="195" t="n"/>
    </row>
    <row r="978" ht="12.75" customHeight="1" s="324">
      <c r="B978" s="195" t="n"/>
      <c r="M978" s="195" t="n"/>
      <c r="N978" s="195" t="n"/>
    </row>
    <row r="979" ht="12.75" customHeight="1" s="324">
      <c r="B979" s="195" t="n"/>
      <c r="M979" s="195" t="n"/>
      <c r="N979" s="195" t="n"/>
    </row>
    <row r="980" ht="12.75" customHeight="1" s="324">
      <c r="B980" s="195" t="n"/>
      <c r="M980" s="195" t="n"/>
      <c r="N980" s="195" t="n"/>
    </row>
    <row r="981" ht="12.75" customHeight="1" s="324">
      <c r="B981" s="195" t="n"/>
      <c r="M981" s="195" t="n"/>
      <c r="N981" s="195" t="n"/>
    </row>
    <row r="982" ht="12.75" customHeight="1" s="324">
      <c r="B982" s="195" t="n"/>
      <c r="M982" s="195" t="n"/>
      <c r="N982" s="195" t="n"/>
    </row>
    <row r="983" ht="12.75" customHeight="1" s="324">
      <c r="B983" s="195" t="n"/>
      <c r="M983" s="195" t="n"/>
      <c r="N983" s="195" t="n"/>
    </row>
    <row r="984" ht="12.75" customHeight="1" s="324">
      <c r="B984" s="195" t="n"/>
      <c r="M984" s="195" t="n"/>
      <c r="N984" s="195" t="n"/>
    </row>
    <row r="985" ht="12.75" customHeight="1" s="324">
      <c r="B985" s="195" t="n"/>
      <c r="M985" s="195" t="n"/>
      <c r="N985" s="195" t="n"/>
    </row>
    <row r="986" ht="12.75" customHeight="1" s="324">
      <c r="B986" s="195" t="n"/>
      <c r="M986" s="195" t="n"/>
      <c r="N986" s="195" t="n"/>
    </row>
    <row r="987" ht="12.75" customHeight="1" s="324">
      <c r="B987" s="195" t="n"/>
      <c r="M987" s="195" t="n"/>
      <c r="N987" s="195" t="n"/>
    </row>
    <row r="988" ht="12.75" customHeight="1" s="324">
      <c r="B988" s="195" t="n"/>
      <c r="M988" s="195" t="n"/>
      <c r="N988" s="195" t="n"/>
    </row>
    <row r="989" ht="12.75" customHeight="1" s="324">
      <c r="B989" s="195" t="n"/>
      <c r="M989" s="195" t="n"/>
      <c r="N989" s="195" t="n"/>
    </row>
    <row r="990" ht="12.75" customHeight="1" s="324">
      <c r="B990" s="195" t="n"/>
      <c r="M990" s="195" t="n"/>
      <c r="N990" s="195" t="n"/>
    </row>
    <row r="991" ht="12.75" customHeight="1" s="324">
      <c r="B991" s="195" t="n"/>
      <c r="M991" s="195" t="n"/>
      <c r="N991" s="195" t="n"/>
    </row>
    <row r="992" ht="12.75" customHeight="1" s="324">
      <c r="B992" s="195" t="n"/>
      <c r="M992" s="195" t="n"/>
      <c r="N992" s="195" t="n"/>
    </row>
    <row r="993" ht="12.75" customHeight="1" s="324">
      <c r="B993" s="195" t="n"/>
      <c r="M993" s="195" t="n"/>
      <c r="N993" s="195" t="n"/>
    </row>
    <row r="994" ht="12.75" customHeight="1" s="324">
      <c r="B994" s="195" t="n"/>
      <c r="M994" s="195" t="n"/>
      <c r="N994" s="195" t="n"/>
    </row>
    <row r="995" ht="12.75" customHeight="1" s="324">
      <c r="B995" s="195" t="n"/>
      <c r="M995" s="195" t="n"/>
      <c r="N995" s="195" t="n"/>
    </row>
    <row r="996" ht="12.75" customHeight="1" s="324">
      <c r="B996" s="195" t="n"/>
      <c r="M996" s="195" t="n"/>
      <c r="N996" s="195" t="n"/>
    </row>
    <row r="997" ht="12.75" customHeight="1" s="324">
      <c r="B997" s="195" t="n"/>
      <c r="M997" s="195" t="n"/>
      <c r="N997" s="195" t="n"/>
    </row>
    <row r="998" ht="12.75" customHeight="1" s="324">
      <c r="B998" s="195" t="n"/>
      <c r="M998" s="195" t="n"/>
      <c r="N998" s="195" t="n"/>
    </row>
    <row r="999" ht="12.75" customHeight="1" s="324">
      <c r="B999" s="195" t="n"/>
      <c r="M999" s="195" t="n"/>
      <c r="N999" s="195" t="n"/>
    </row>
    <row r="1000" ht="12.75" customHeight="1" s="324">
      <c r="B1000" s="195" t="n"/>
      <c r="M1000" s="195" t="n"/>
      <c r="N1000" s="195" t="n"/>
    </row>
  </sheetData>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50.xml><?xml version="1.0" encoding="utf-8"?>
<worksheet xmlns="http://schemas.openxmlformats.org/spreadsheetml/2006/main">
  <sheetPr codeName="Sheet54">
    <tabColor rgb="FFFFF2CC"/>
    <outlinePr summaryBelow="1" summaryRight="1"/>
    <pageSetUpPr/>
  </sheetPr>
  <dimension ref="A1:Z1000"/>
  <sheetViews>
    <sheetView workbookViewId="0">
      <selection activeCell="A1" sqref="A1"/>
    </sheetView>
  </sheetViews>
  <sheetFormatPr baseColWidth="8" defaultColWidth="12.63" defaultRowHeight="15" customHeight="1"/>
  <cols>
    <col width="20.63" customWidth="1" style="324" min="1" max="1"/>
    <col width="15.63" customWidth="1" style="324" min="2" max="2"/>
    <col width="8.630000000000001" customWidth="1" style="324" min="4" max="7"/>
    <col width="11.63" customWidth="1" style="324" min="8" max="8"/>
    <col width="8.630000000000001" customWidth="1" style="324" min="9" max="9"/>
    <col width="11" customWidth="1" style="324" min="10" max="10"/>
    <col width="8.630000000000001" customWidth="1" style="324" min="11" max="26"/>
  </cols>
  <sheetData>
    <row r="1" ht="30" customHeight="1" s="324">
      <c r="A1" s="45" t="inlineStr">
        <is>
          <t>Function: Seagrass extent from WCMC</t>
        </is>
      </c>
      <c r="I1" s="195" t="n"/>
      <c r="J1" s="195" t="n"/>
      <c r="K1" s="195" t="n"/>
      <c r="L1" s="195" t="n"/>
      <c r="M1" s="195" t="n"/>
      <c r="N1" s="195" t="n"/>
      <c r="O1" s="195" t="n"/>
      <c r="P1" s="195" t="n"/>
      <c r="Q1" s="195" t="n"/>
      <c r="R1" s="195" t="n"/>
      <c r="S1" s="195" t="n"/>
      <c r="T1" s="195" t="n"/>
      <c r="U1" s="195" t="n"/>
      <c r="V1" s="195" t="n"/>
      <c r="W1" s="195" t="n"/>
      <c r="X1" s="195" t="n"/>
      <c r="Y1" s="195" t="n"/>
      <c r="Z1" s="195" t="n"/>
    </row>
    <row r="2" ht="55.5" customHeight="1" s="324">
      <c r="A2" s="45" t="inlineStr">
        <is>
          <t>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is>
      </c>
      <c r="I2" s="195" t="n"/>
      <c r="J2" s="195" t="n"/>
      <c r="K2" s="195" t="n"/>
      <c r="L2" s="195" t="n"/>
      <c r="M2" s="195" t="n"/>
      <c r="N2" s="195" t="n"/>
      <c r="O2" s="195" t="n"/>
      <c r="P2" s="195" t="n"/>
      <c r="Q2" s="195" t="n"/>
      <c r="R2" s="195" t="n"/>
      <c r="S2" s="195" t="n"/>
      <c r="T2" s="195" t="n"/>
      <c r="U2" s="195" t="n"/>
      <c r="V2" s="195" t="n"/>
      <c r="W2" s="195" t="n"/>
      <c r="X2" s="195" t="n"/>
      <c r="Y2" s="195" t="n"/>
      <c r="Z2" s="195" t="n"/>
    </row>
    <row r="3" ht="36.75" customHeight="1" s="324">
      <c r="A3" s="308" t="inlineStr">
        <is>
          <t>Columns being referenced:</t>
        </is>
      </c>
      <c r="B3" s="309" t="inlineStr">
        <is>
          <t>seagrass extent (ha)</t>
        </is>
      </c>
      <c r="C3" s="320" t="n"/>
      <c r="D3" s="45" t="n"/>
      <c r="E3" s="45" t="n"/>
      <c r="F3" s="45" t="n"/>
      <c r="G3" s="45" t="n"/>
      <c r="H3" s="45" t="n"/>
      <c r="I3" s="195" t="n"/>
      <c r="J3" s="195" t="n"/>
      <c r="K3" s="195" t="n"/>
      <c r="L3" s="195" t="n"/>
      <c r="M3" s="195" t="n"/>
      <c r="N3" s="195" t="n"/>
      <c r="O3" s="195" t="n"/>
      <c r="P3" s="195" t="n"/>
      <c r="Q3" s="195" t="n"/>
      <c r="R3" s="195" t="n"/>
      <c r="S3" s="195" t="n"/>
      <c r="T3" s="195" t="n"/>
      <c r="U3" s="195" t="n"/>
      <c r="V3" s="195" t="n"/>
      <c r="W3" s="195" t="n"/>
      <c r="X3" s="195" t="n"/>
      <c r="Y3" s="195" t="n"/>
      <c r="Z3" s="195" t="n"/>
    </row>
    <row r="4" ht="12.75" customHeight="1" s="324">
      <c r="A4" s="195" t="inlineStr">
        <is>
          <t>ISO3</t>
        </is>
      </c>
      <c r="B4" s="195" t="inlineStr">
        <is>
          <t>total_area</t>
        </is>
      </c>
      <c r="C4" s="195" t="inlineStr">
        <is>
          <t>seagrass extent (ha)_old</t>
        </is>
      </c>
      <c r="D4" s="195" t="inlineStr">
        <is>
          <t>protected_area</t>
        </is>
      </c>
      <c r="E4" s="195" t="inlineStr">
        <is>
          <t>percent_protected</t>
        </is>
      </c>
      <c r="F4" s="195" t="inlineStr">
        <is>
          <t>presence</t>
        </is>
      </c>
      <c r="I4" s="38" t="inlineStr">
        <is>
          <t>seagrass extent (km2) - McKenzie et al 2020</t>
        </is>
      </c>
      <c r="J4" s="195" t="inlineStr">
        <is>
          <t>seagrass extent (ha)</t>
        </is>
      </c>
    </row>
    <row r="5" ht="12.75" customHeight="1" s="324">
      <c r="A5" s="195" t="inlineStr">
        <is>
          <t>ABNJ</t>
        </is>
      </c>
      <c r="B5" s="195" t="n">
        <v>6335.72744</v>
      </c>
      <c r="C5" s="195">
        <f>IF(ISNUMBER(B5),B5*100,0)</f>
        <v/>
      </c>
      <c r="D5" s="195" t="n">
        <v>0</v>
      </c>
      <c r="E5" s="195" t="n">
        <v>0</v>
      </c>
      <c r="F5" s="195" t="n">
        <v>2</v>
      </c>
      <c r="G5" s="179" t="n">
        <v>0</v>
      </c>
      <c r="H5" s="167">
        <f>IF(G5=0,C5,0)</f>
        <v/>
      </c>
      <c r="I5" s="38" t="e">
        <v>#N/A</v>
      </c>
      <c r="J5" s="195" t="e">
        <v>#N/A</v>
      </c>
    </row>
    <row r="6" ht="12.75" customHeight="1" s="324">
      <c r="A6" s="195" t="inlineStr">
        <is>
          <t>ABW</t>
        </is>
      </c>
      <c r="B6" s="195" t="n">
        <v>33.08692298</v>
      </c>
      <c r="C6" s="195">
        <f>IF(ISNUMBER(B6),B6*100,0)</f>
        <v/>
      </c>
      <c r="D6" s="195" t="n">
        <v>0</v>
      </c>
      <c r="E6" s="195" t="n">
        <v>0</v>
      </c>
      <c r="F6" s="195" t="n">
        <v>2</v>
      </c>
      <c r="G6" s="179" t="n">
        <v>1</v>
      </c>
      <c r="H6" s="195">
        <f>IF(G6=0,C6,0)</f>
        <v/>
      </c>
      <c r="I6" s="195" t="e">
        <v>#N/A</v>
      </c>
      <c r="J6" s="195" t="e">
        <v>#N/A</v>
      </c>
    </row>
    <row r="7" ht="12.75" customHeight="1" s="324">
      <c r="A7" s="195" t="inlineStr">
        <is>
          <t>AGO</t>
        </is>
      </c>
      <c r="B7" s="195" t="n">
        <v>592.8570579</v>
      </c>
      <c r="C7" s="195">
        <f>IF(ISNUMBER(B7),B7*100,0)</f>
        <v/>
      </c>
      <c r="D7" s="195" t="n">
        <v>0</v>
      </c>
      <c r="E7" s="195" t="n">
        <v>0</v>
      </c>
      <c r="F7" s="195" t="n">
        <v>2</v>
      </c>
      <c r="G7" s="179" t="n">
        <v>1</v>
      </c>
      <c r="H7" s="195">
        <f>IF(G7=0,C7,0)</f>
        <v/>
      </c>
      <c r="I7" s="195" t="n">
        <v>596.67</v>
      </c>
      <c r="J7" s="195" t="n">
        <v>59666.99999999999</v>
      </c>
    </row>
    <row r="8" ht="12.75" customHeight="1" s="324">
      <c r="A8" s="195" t="inlineStr">
        <is>
          <t>AIA</t>
        </is>
      </c>
      <c r="B8" s="195" t="n">
        <v>15.01026853</v>
      </c>
      <c r="C8" s="195">
        <f>IF(ISNUMBER(B8),B8*100,0)</f>
        <v/>
      </c>
      <c r="D8" s="195" t="n">
        <v>1.074707536</v>
      </c>
      <c r="E8" s="195" t="n">
        <v>7.159815519</v>
      </c>
      <c r="F8" s="195" t="n">
        <v>2</v>
      </c>
      <c r="G8" s="179" t="n">
        <v>1</v>
      </c>
      <c r="H8" s="195">
        <f>IF(G8=0,C8,0)</f>
        <v/>
      </c>
      <c r="I8" s="195" t="n">
        <v>13.7</v>
      </c>
      <c r="J8" s="195" t="n">
        <v>1370</v>
      </c>
    </row>
    <row r="9" ht="12.75" customHeight="1" s="324">
      <c r="A9" s="195" t="inlineStr">
        <is>
          <t>ALA</t>
        </is>
      </c>
      <c r="B9" s="321" t="n">
        <v>1.24106e-05</v>
      </c>
      <c r="C9" s="321">
        <f>IF(ISNUMBER(B9),B9*100,0)</f>
        <v/>
      </c>
      <c r="D9" s="195" t="n">
        <v>0</v>
      </c>
      <c r="E9" s="195" t="n">
        <v>0</v>
      </c>
      <c r="F9" s="195" t="n">
        <v>2</v>
      </c>
      <c r="G9" s="179" t="n">
        <v>0</v>
      </c>
      <c r="H9" s="321">
        <f>IF(G9=0,C9,0)</f>
        <v/>
      </c>
      <c r="I9" s="195" t="e">
        <v>#N/A</v>
      </c>
      <c r="J9" s="195" t="e">
        <v>#N/A</v>
      </c>
    </row>
    <row r="10" ht="12.75" customHeight="1" s="324">
      <c r="A10" s="195" t="inlineStr">
        <is>
          <t>ALB</t>
        </is>
      </c>
      <c r="B10" s="195" t="n">
        <v>44.01928165</v>
      </c>
      <c r="C10" s="195">
        <f>IF(ISNUMBER(B10),B10*100,0)</f>
        <v/>
      </c>
      <c r="D10" s="195" t="n">
        <v>2.937081536</v>
      </c>
      <c r="E10" s="195" t="n">
        <v>6.672261395</v>
      </c>
      <c r="F10" s="195" t="n">
        <v>2</v>
      </c>
      <c r="G10" s="179" t="n">
        <v>1</v>
      </c>
      <c r="H10" s="195">
        <f>IF(G10=0,C10,0)</f>
        <v/>
      </c>
      <c r="I10" s="195" t="n">
        <v>44.06</v>
      </c>
      <c r="J10" s="195" t="n">
        <v>4406</v>
      </c>
    </row>
    <row r="11" ht="12.75" customHeight="1" s="324">
      <c r="A11" s="195" t="inlineStr">
        <is>
          <t>ARE</t>
        </is>
      </c>
      <c r="B11" s="195" t="n">
        <v>1021.682402</v>
      </c>
      <c r="C11" s="195">
        <f>IF(ISNUMBER(B11),B11*100,0)</f>
        <v/>
      </c>
      <c r="D11" s="195" t="n">
        <v>441.895138</v>
      </c>
      <c r="E11" s="195" t="n">
        <v>43.25171276</v>
      </c>
      <c r="F11" s="195" t="n">
        <v>2</v>
      </c>
      <c r="G11" s="179" t="n">
        <v>1</v>
      </c>
      <c r="H11" s="195">
        <f>IF(G11=0,C11,0)</f>
        <v/>
      </c>
      <c r="I11" s="195" t="n">
        <v>1026.37</v>
      </c>
      <c r="J11" s="195" t="n">
        <v>102637</v>
      </c>
    </row>
    <row r="12" ht="12.75" customHeight="1" s="324">
      <c r="A12" s="195" t="inlineStr">
        <is>
          <t>ASM</t>
        </is>
      </c>
      <c r="B12" s="195" t="n">
        <v>461.078725</v>
      </c>
      <c r="C12" s="195">
        <f>IF(ISNUMBER(B12),B12*100,0)</f>
        <v/>
      </c>
      <c r="D12" s="195" t="n">
        <v>17.50123006</v>
      </c>
      <c r="E12" s="195" t="n">
        <v>3.795714075</v>
      </c>
      <c r="F12" s="195" t="n">
        <v>2</v>
      </c>
      <c r="G12" s="179" t="n">
        <v>1</v>
      </c>
      <c r="H12" s="195">
        <f>IF(G12=0,C12,0)</f>
        <v/>
      </c>
      <c r="I12" s="195" t="n">
        <v>381.14</v>
      </c>
      <c r="J12" s="195" t="n">
        <v>38114</v>
      </c>
    </row>
    <row r="13" ht="12.75" customHeight="1" s="324">
      <c r="A13" s="195" t="inlineStr">
        <is>
          <t>ATF</t>
        </is>
      </c>
      <c r="B13" s="321" t="n">
        <v>3.10268e-06</v>
      </c>
      <c r="C13" s="321">
        <f>IF(ISNUMBER(B13),B13*100,0)</f>
        <v/>
      </c>
      <c r="D13" s="195" t="n">
        <v>0</v>
      </c>
      <c r="E13" s="195" t="n">
        <v>0</v>
      </c>
      <c r="F13" s="195" t="n">
        <v>2</v>
      </c>
      <c r="G13" s="179" t="n">
        <v>1</v>
      </c>
      <c r="H13" s="195">
        <f>IF(G13=0,C13,0)</f>
        <v/>
      </c>
      <c r="I13" s="195" t="n">
        <v>0</v>
      </c>
      <c r="J13" s="195" t="n">
        <v>0</v>
      </c>
    </row>
    <row r="14" ht="12.75" customHeight="1" s="324">
      <c r="A14" s="195" t="inlineStr">
        <is>
          <t>ATG</t>
        </is>
      </c>
      <c r="B14" s="195" t="n">
        <v>249.6354881</v>
      </c>
      <c r="C14" s="195">
        <f>IF(ISNUMBER(B14),B14*100,0)</f>
        <v/>
      </c>
      <c r="D14" s="195" t="n">
        <v>53.26903013</v>
      </c>
      <c r="E14" s="195" t="n">
        <v>21.33872493</v>
      </c>
      <c r="F14" s="195" t="n">
        <v>2</v>
      </c>
      <c r="G14" s="179" t="n">
        <v>1</v>
      </c>
      <c r="H14" s="195">
        <f>IF(G14=0,C14,0)</f>
        <v/>
      </c>
      <c r="I14" s="195" t="n">
        <v>251.01</v>
      </c>
      <c r="J14" s="195" t="n">
        <v>25101</v>
      </c>
    </row>
    <row r="15" ht="12.75" customHeight="1" s="324">
      <c r="A15" s="195" t="inlineStr">
        <is>
          <t>AUS</t>
        </is>
      </c>
      <c r="B15" s="195" t="n">
        <v>41008.97792</v>
      </c>
      <c r="C15" s="195">
        <f>IF(ISNUMBER(B15),B15*100,0)</f>
        <v/>
      </c>
      <c r="D15" s="195" t="n">
        <v>16265.00278</v>
      </c>
      <c r="E15" s="195" t="n">
        <v>39.66205354</v>
      </c>
      <c r="F15" s="195" t="n">
        <v>2</v>
      </c>
      <c r="G15" s="179" t="n">
        <v>1</v>
      </c>
      <c r="H15" s="195">
        <f>IF(G15=0,C15,0)</f>
        <v/>
      </c>
      <c r="I15" s="195" t="n">
        <v>83012.98</v>
      </c>
      <c r="J15" s="195" t="n">
        <v>8301298</v>
      </c>
    </row>
    <row r="16" ht="12.75" customHeight="1" s="324">
      <c r="A16" s="195" t="inlineStr">
        <is>
          <t>AZE</t>
        </is>
      </c>
      <c r="B16" s="321" t="n">
        <v>6.20532e-05</v>
      </c>
      <c r="C16" s="321">
        <f>IF(ISNUMBER(B16),B16*100,0)</f>
        <v/>
      </c>
      <c r="D16" s="195" t="n">
        <v>0</v>
      </c>
      <c r="E16" s="195" t="n">
        <v>0</v>
      </c>
      <c r="F16" s="195" t="n">
        <v>2</v>
      </c>
      <c r="G16" s="179" t="n">
        <v>1</v>
      </c>
      <c r="H16" s="195">
        <f>IF(G16=0,C16,0)</f>
        <v/>
      </c>
      <c r="I16" s="195" t="n">
        <v>0</v>
      </c>
      <c r="J16" s="195" t="n">
        <v>0</v>
      </c>
    </row>
    <row r="17" ht="12.75" customHeight="1" s="324">
      <c r="A17" s="195" t="inlineStr">
        <is>
          <t>BEN</t>
        </is>
      </c>
      <c r="B17" s="195" t="n">
        <v>1342.761681</v>
      </c>
      <c r="C17" s="195">
        <f>IF(ISNUMBER(B17),B17*100,0)</f>
        <v/>
      </c>
      <c r="D17" s="195" t="n">
        <v>0</v>
      </c>
      <c r="E17" s="195" t="n">
        <v>0</v>
      </c>
      <c r="F17" s="195" t="n">
        <v>2</v>
      </c>
      <c r="G17" s="179" t="n">
        <v>1</v>
      </c>
      <c r="H17" s="195">
        <f>IF(G17=0,C17,0)</f>
        <v/>
      </c>
      <c r="I17" s="195" t="n">
        <v>1363.97</v>
      </c>
      <c r="J17" s="195" t="n">
        <v>136397</v>
      </c>
    </row>
    <row r="18" ht="12.75" customHeight="1" s="324">
      <c r="A18" s="195" t="inlineStr">
        <is>
          <t>BES</t>
        </is>
      </c>
      <c r="B18" s="195" t="n">
        <v>4.512303989</v>
      </c>
      <c r="C18" s="195">
        <f>IF(ISNUMBER(B18),B18*100,0)</f>
        <v/>
      </c>
      <c r="D18" s="195" t="n">
        <v>4.50516862</v>
      </c>
      <c r="E18" s="195" t="n">
        <v>99.8418686</v>
      </c>
      <c r="F18" s="195" t="n">
        <v>2</v>
      </c>
      <c r="G18" s="179" t="n">
        <v>1</v>
      </c>
      <c r="H18" s="195">
        <f>IF(G18=0,C18,0)</f>
        <v/>
      </c>
      <c r="I18" s="195" t="n">
        <v>3.82</v>
      </c>
      <c r="J18" s="195" t="n">
        <v>382</v>
      </c>
    </row>
    <row r="19" ht="12.75" customHeight="1" s="324">
      <c r="A19" s="195" t="inlineStr">
        <is>
          <t>BGD</t>
        </is>
      </c>
      <c r="B19" s="321" t="n">
        <v>3.10266e-06</v>
      </c>
      <c r="C19" s="321">
        <f>IF(ISNUMBER(B19),B19*100,0)</f>
        <v/>
      </c>
      <c r="D19" s="195" t="n">
        <v>0</v>
      </c>
      <c r="E19" s="195" t="n">
        <v>0</v>
      </c>
      <c r="F19" s="195" t="n">
        <v>2</v>
      </c>
      <c r="G19" s="179" t="n">
        <v>1</v>
      </c>
      <c r="H19" s="195">
        <f>IF(G19=0,C19,0)</f>
        <v/>
      </c>
      <c r="I19" s="195" t="n">
        <v>0</v>
      </c>
      <c r="J19" s="195" t="n">
        <v>0</v>
      </c>
    </row>
    <row r="20" ht="12.75" customHeight="1" s="324">
      <c r="A20" s="195" t="inlineStr">
        <is>
          <t>BHR</t>
        </is>
      </c>
      <c r="B20" s="195" t="n">
        <v>535.7485588</v>
      </c>
      <c r="C20" s="195">
        <f>IF(ISNUMBER(B20),B20*100,0)</f>
        <v/>
      </c>
      <c r="D20" s="195" t="n">
        <v>0</v>
      </c>
      <c r="E20" s="195" t="n">
        <v>0</v>
      </c>
      <c r="F20" s="195" t="n">
        <v>2</v>
      </c>
      <c r="G20" s="179" t="n">
        <v>1</v>
      </c>
      <c r="H20" s="195">
        <f>IF(G20=0,C20,0)</f>
        <v/>
      </c>
      <c r="I20" s="195" t="n">
        <v>365.98</v>
      </c>
      <c r="J20" s="195" t="n">
        <v>36598</v>
      </c>
    </row>
    <row r="21" ht="12.75" customHeight="1" s="324">
      <c r="A21" s="195" t="inlineStr">
        <is>
          <t>BHS</t>
        </is>
      </c>
      <c r="B21" s="195" t="n">
        <v>2256.956179</v>
      </c>
      <c r="C21" s="195">
        <f>IF(ISNUMBER(B21),B21*100,0)</f>
        <v/>
      </c>
      <c r="D21" s="195" t="n">
        <v>69.82627511</v>
      </c>
      <c r="E21" s="195" t="n">
        <v>3.093825027</v>
      </c>
      <c r="F21" s="195" t="n">
        <v>2</v>
      </c>
      <c r="G21" s="179" t="n">
        <v>1</v>
      </c>
      <c r="H21" s="195">
        <f>IF(G21=0,C21,0)</f>
        <v/>
      </c>
      <c r="I21" s="195" t="n">
        <v>2250.51</v>
      </c>
      <c r="J21" s="195" t="n">
        <v>225051</v>
      </c>
    </row>
    <row r="22" ht="12.75" customHeight="1" s="324">
      <c r="A22" s="195" t="inlineStr">
        <is>
          <t>BLM</t>
        </is>
      </c>
      <c r="B22" s="195" t="n">
        <v>16.89325124</v>
      </c>
      <c r="C22" s="195">
        <f>IF(ISNUMBER(B22),B22*100,0)</f>
        <v/>
      </c>
      <c r="D22" s="195" t="n">
        <v>16.3988764</v>
      </c>
      <c r="E22" s="195" t="n">
        <v>97.07353642</v>
      </c>
      <c r="F22" s="195" t="n">
        <v>2</v>
      </c>
      <c r="G22" s="179" t="n">
        <v>1</v>
      </c>
      <c r="H22" s="195">
        <f>IF(G22=0,C22,0)</f>
        <v/>
      </c>
      <c r="I22" s="195" t="e">
        <v>#N/A</v>
      </c>
      <c r="J22" s="195" t="e">
        <v>#N/A</v>
      </c>
    </row>
    <row r="23" ht="12.75" customHeight="1" s="324">
      <c r="A23" s="195" t="inlineStr">
        <is>
          <t>BLZ</t>
        </is>
      </c>
      <c r="B23" s="195" t="n">
        <v>4901.115852</v>
      </c>
      <c r="C23" s="195">
        <f>IF(ISNUMBER(B23),B23*100,0)</f>
        <v/>
      </c>
      <c r="D23" s="195" t="n">
        <v>2131.097093</v>
      </c>
      <c r="E23" s="195" t="n">
        <v>43.48187549</v>
      </c>
      <c r="F23" s="195" t="n">
        <v>2</v>
      </c>
      <c r="G23" s="179" t="n">
        <v>1</v>
      </c>
      <c r="H23" s="195">
        <f>IF(G23=0,C23,0)</f>
        <v/>
      </c>
      <c r="I23" s="195" t="n">
        <v>4847.84</v>
      </c>
      <c r="J23" s="195" t="n">
        <v>484784</v>
      </c>
    </row>
    <row r="24" ht="12.75" customHeight="1" s="324">
      <c r="A24" s="195" t="inlineStr">
        <is>
          <t>BMU</t>
        </is>
      </c>
      <c r="B24" s="321" t="n">
        <v>1.24109e-05</v>
      </c>
      <c r="C24" s="321">
        <f>IF(ISNUMBER(B24),B24*100,0)</f>
        <v/>
      </c>
      <c r="D24" s="195" t="n">
        <v>0</v>
      </c>
      <c r="E24" s="195" t="n">
        <v>0</v>
      </c>
      <c r="F24" s="195" t="n">
        <v>2</v>
      </c>
      <c r="G24" s="179" t="n">
        <v>1</v>
      </c>
      <c r="H24" s="195">
        <f>IF(G24=0,C24,0)</f>
        <v/>
      </c>
      <c r="I24" s="195" t="n">
        <v>16.25</v>
      </c>
      <c r="J24" s="195" t="n">
        <v>1625</v>
      </c>
    </row>
    <row r="25" ht="12.75" customHeight="1" s="324">
      <c r="A25" s="195" t="inlineStr">
        <is>
          <t>BRA</t>
        </is>
      </c>
      <c r="B25" s="195" t="n">
        <v>426.4819117</v>
      </c>
      <c r="C25" s="195">
        <f>IF(ISNUMBER(B25),B25*100,0)</f>
        <v/>
      </c>
      <c r="D25" s="195" t="n">
        <v>0.980516292</v>
      </c>
      <c r="E25" s="195" t="n">
        <v>0.229908061</v>
      </c>
      <c r="F25" s="195" t="n">
        <v>2</v>
      </c>
      <c r="G25" s="179" t="n">
        <v>1</v>
      </c>
      <c r="H25" s="195">
        <f>IF(G25=0,C25,0)</f>
        <v/>
      </c>
      <c r="I25" s="195" t="n">
        <v>429.34</v>
      </c>
      <c r="J25" s="195" t="n">
        <v>42934</v>
      </c>
    </row>
    <row r="26" ht="12.75" customHeight="1" s="324">
      <c r="A26" s="195" t="inlineStr">
        <is>
          <t>BRB</t>
        </is>
      </c>
      <c r="B26" s="195" t="n">
        <v>89.62936044999999</v>
      </c>
      <c r="C26" s="195">
        <f>IF(ISNUMBER(B26),B26*100,0)</f>
        <v/>
      </c>
      <c r="D26" s="195" t="n">
        <v>0</v>
      </c>
      <c r="E26" s="195" t="n">
        <v>0</v>
      </c>
      <c r="F26" s="195" t="n">
        <v>2</v>
      </c>
      <c r="G26" s="179" t="n">
        <v>1</v>
      </c>
      <c r="H26" s="195">
        <f>IF(G26=0,C26,0)</f>
        <v/>
      </c>
      <c r="I26" s="195" t="n">
        <v>90.17</v>
      </c>
      <c r="J26" s="195" t="n">
        <v>9017</v>
      </c>
    </row>
    <row r="27" ht="12.75" customHeight="1" s="324">
      <c r="A27" s="195" t="inlineStr">
        <is>
          <t>CAN</t>
        </is>
      </c>
      <c r="B27" s="195" t="n">
        <v>301.9091411</v>
      </c>
      <c r="C27" s="195">
        <f>IF(ISNUMBER(B27),B27*100,0)</f>
        <v/>
      </c>
      <c r="D27" s="195" t="n">
        <v>70.0127912</v>
      </c>
      <c r="E27" s="195" t="n">
        <v>23.19002033</v>
      </c>
      <c r="F27" s="195" t="n">
        <v>2</v>
      </c>
      <c r="G27" s="179" t="n">
        <v>1</v>
      </c>
      <c r="H27" s="195">
        <f>IF(G27=0,C27,0)</f>
        <v/>
      </c>
      <c r="I27" s="195" t="n">
        <v>645</v>
      </c>
      <c r="J27" s="195" t="n">
        <v>64500</v>
      </c>
    </row>
    <row r="28" ht="12.75" customHeight="1" s="324">
      <c r="A28" s="195" t="inlineStr">
        <is>
          <t>CCK</t>
        </is>
      </c>
      <c r="B28" s="195" t="n">
        <v>215.1809258</v>
      </c>
      <c r="C28" s="195">
        <f>IF(ISNUMBER(B28),B28*100,0)</f>
        <v/>
      </c>
      <c r="D28" s="195" t="n">
        <v>0</v>
      </c>
      <c r="E28" s="195" t="n">
        <v>0</v>
      </c>
      <c r="F28" s="195" t="n">
        <v>2</v>
      </c>
      <c r="G28" s="179" t="n">
        <v>1</v>
      </c>
      <c r="H28" s="195">
        <f>IF(G28=0,C28,0)</f>
        <v/>
      </c>
      <c r="I28" s="195" t="e">
        <v>#N/A</v>
      </c>
      <c r="J28" s="195" t="e">
        <v>#N/A</v>
      </c>
    </row>
    <row r="29" ht="12.75" customHeight="1" s="324">
      <c r="A29" s="195" t="inlineStr">
        <is>
          <t>CHL</t>
        </is>
      </c>
      <c r="B29" s="321" t="n">
        <v>3.10266e-06</v>
      </c>
      <c r="C29" s="321">
        <f>IF(ISNUMBER(B29),B29*100,0)</f>
        <v/>
      </c>
      <c r="D29" s="195" t="n">
        <v>0</v>
      </c>
      <c r="E29" s="195" t="n">
        <v>0</v>
      </c>
      <c r="F29" s="195" t="n">
        <v>2</v>
      </c>
      <c r="G29" s="179" t="n">
        <v>1</v>
      </c>
      <c r="H29" s="195">
        <f>IF(G29=0,C29,0)</f>
        <v/>
      </c>
      <c r="I29" s="195" t="n">
        <v>2</v>
      </c>
      <c r="J29" s="195" t="n">
        <v>200</v>
      </c>
    </row>
    <row r="30" ht="12.75" customHeight="1" s="324">
      <c r="A30" s="195" t="inlineStr">
        <is>
          <t>CHN</t>
        </is>
      </c>
      <c r="B30" s="195" t="n">
        <v>8029.679767</v>
      </c>
      <c r="C30" s="195">
        <f>IF(ISNUMBER(B30),B30*100,0)</f>
        <v/>
      </c>
      <c r="D30" s="195" t="n">
        <v>0.316748538</v>
      </c>
      <c r="E30" s="195" t="n">
        <v>0.003944722</v>
      </c>
      <c r="F30" s="195" t="n">
        <v>2</v>
      </c>
      <c r="G30" s="179" t="n">
        <v>1</v>
      </c>
      <c r="H30" s="195">
        <f>IF(G30=0,C30,0)</f>
        <v/>
      </c>
      <c r="I30" s="195" t="n">
        <v>79.444</v>
      </c>
      <c r="J30" s="195" t="n">
        <v>7944.400000000001</v>
      </c>
    </row>
    <row r="31" ht="12.75" customHeight="1" s="324">
      <c r="A31" s="195" t="inlineStr">
        <is>
          <t>COL</t>
        </is>
      </c>
      <c r="B31" s="195" t="n">
        <v>430.8011439</v>
      </c>
      <c r="C31" s="195">
        <f>IF(ISNUMBER(B31),B31*100,0)</f>
        <v/>
      </c>
      <c r="D31" s="195" t="n">
        <v>189.2413375</v>
      </c>
      <c r="E31" s="195" t="n">
        <v>43.92777043</v>
      </c>
      <c r="F31" s="195" t="n">
        <v>2</v>
      </c>
      <c r="G31" s="179" t="n">
        <v>1</v>
      </c>
      <c r="H31" s="195">
        <f>IF(G31=0,C31,0)</f>
        <v/>
      </c>
      <c r="I31" s="195" t="n">
        <v>433.52</v>
      </c>
      <c r="J31" s="195" t="n">
        <v>43352</v>
      </c>
    </row>
    <row r="32" ht="12.75" customHeight="1" s="324">
      <c r="A32" s="195" t="inlineStr">
        <is>
          <t>COM</t>
        </is>
      </c>
      <c r="B32" s="195" t="n">
        <v>1265.150038</v>
      </c>
      <c r="C32" s="195">
        <f>IF(ISNUMBER(B32),B32*100,0)</f>
        <v/>
      </c>
      <c r="D32" s="195" t="n">
        <v>56.63725214</v>
      </c>
      <c r="E32" s="195" t="n">
        <v>4.476722163</v>
      </c>
      <c r="F32" s="195" t="n">
        <v>2</v>
      </c>
      <c r="G32" s="179" t="n">
        <v>1</v>
      </c>
      <c r="H32" s="195">
        <f>IF(G32=0,C32,0)</f>
        <v/>
      </c>
      <c r="I32" s="195" t="n">
        <v>444.39</v>
      </c>
      <c r="J32" s="195" t="n">
        <v>44439</v>
      </c>
    </row>
    <row r="33" ht="12.75" customHeight="1" s="324">
      <c r="A33" s="195" t="inlineStr">
        <is>
          <t>CRI</t>
        </is>
      </c>
      <c r="B33" s="321" t="n">
        <v>1.86161e-05</v>
      </c>
      <c r="C33" s="321">
        <f>IF(ISNUMBER(B33),B33*100,0)</f>
        <v/>
      </c>
      <c r="D33" s="321" t="n">
        <v>1.55134e-05</v>
      </c>
      <c r="E33" s="195" t="n">
        <v>83.33335481</v>
      </c>
      <c r="F33" s="195" t="n">
        <v>2</v>
      </c>
      <c r="G33" s="179" t="n">
        <v>1</v>
      </c>
      <c r="H33" s="195">
        <f>IF(G33=0,C33,0)</f>
        <v/>
      </c>
      <c r="I33" s="195" t="n">
        <v>0.16</v>
      </c>
      <c r="J33" s="195" t="n">
        <v>16</v>
      </c>
    </row>
    <row r="34" ht="12.75" customHeight="1" s="324">
      <c r="A34" s="195" t="inlineStr">
        <is>
          <t>CUB</t>
        </is>
      </c>
      <c r="B34" s="195" t="n">
        <v>13906.05757</v>
      </c>
      <c r="C34" s="195">
        <f>IF(ISNUMBER(B34),B34*100,0)</f>
        <v/>
      </c>
      <c r="D34" s="195" t="n">
        <v>6029.74849</v>
      </c>
      <c r="E34" s="195" t="n">
        <v>43.36058914</v>
      </c>
      <c r="F34" s="195" t="n">
        <v>2</v>
      </c>
      <c r="G34" s="179" t="n">
        <v>1</v>
      </c>
      <c r="H34" s="195">
        <f>IF(G34=0,C34,0)</f>
        <v/>
      </c>
      <c r="I34" s="195" t="n">
        <v>16073</v>
      </c>
      <c r="J34" s="195" t="n">
        <v>1607300</v>
      </c>
    </row>
    <row r="35" ht="12.75" customHeight="1" s="324">
      <c r="A35" s="195" t="inlineStr">
        <is>
          <t>CUW</t>
        </is>
      </c>
      <c r="B35" s="321" t="n">
        <v>4.03345e-05</v>
      </c>
      <c r="C35" s="321">
        <f>IF(ISNUMBER(B35),B35*100,0)</f>
        <v/>
      </c>
      <c r="D35" s="321" t="n">
        <v>9.30796e-06</v>
      </c>
      <c r="E35" s="195" t="n">
        <v>23.07691359</v>
      </c>
      <c r="F35" s="195" t="n">
        <v>2</v>
      </c>
      <c r="G35" s="179" t="n">
        <v>1</v>
      </c>
      <c r="H35" s="195">
        <f>IF(G35=0,C35,0)</f>
        <v/>
      </c>
      <c r="I35" s="195" t="n">
        <v>8</v>
      </c>
      <c r="J35" s="195" t="n">
        <v>800</v>
      </c>
    </row>
    <row r="36" ht="12.75" customHeight="1" s="324">
      <c r="A36" s="195" t="inlineStr">
        <is>
          <t>CXR</t>
        </is>
      </c>
      <c r="B36" s="195" t="n">
        <v>158.4674232</v>
      </c>
      <c r="C36" s="195">
        <f>IF(ISNUMBER(B36),B36*100,0)</f>
        <v/>
      </c>
      <c r="D36" s="195" t="n">
        <v>11.30102722</v>
      </c>
      <c r="E36" s="195" t="n">
        <v>7.131451372</v>
      </c>
      <c r="F36" s="195" t="n">
        <v>2</v>
      </c>
      <c r="G36" s="179" t="n">
        <v>1</v>
      </c>
      <c r="H36" s="195">
        <f>IF(G36=0,C36,0)</f>
        <v/>
      </c>
      <c r="I36" s="195" t="e">
        <v>#N/A</v>
      </c>
      <c r="J36" s="195" t="e">
        <v>#N/A</v>
      </c>
    </row>
    <row r="37" ht="12.75" customHeight="1" s="324">
      <c r="A37" s="195" t="inlineStr">
        <is>
          <t>CYM</t>
        </is>
      </c>
      <c r="B37" s="195" t="n">
        <v>44.98452244</v>
      </c>
      <c r="C37" s="195">
        <f>IF(ISNUMBER(B37),B37*100,0)</f>
        <v/>
      </c>
      <c r="D37" s="195" t="n">
        <v>3.051914694</v>
      </c>
      <c r="E37" s="195" t="n">
        <v>6.784366106</v>
      </c>
      <c r="F37" s="195" t="n">
        <v>2</v>
      </c>
      <c r="G37" s="179" t="n">
        <v>1</v>
      </c>
      <c r="H37" s="195">
        <f>IF(G37=0,C37,0)</f>
        <v/>
      </c>
      <c r="I37" s="195" t="n">
        <v>63.9</v>
      </c>
      <c r="J37" s="195" t="n">
        <v>6390</v>
      </c>
    </row>
    <row r="38" ht="12.75" customHeight="1" s="324">
      <c r="A38" s="195" t="inlineStr">
        <is>
          <t>CYP</t>
        </is>
      </c>
      <c r="B38" s="195" t="n">
        <v>69.8779804</v>
      </c>
      <c r="C38" s="195">
        <f>IF(ISNUMBER(B38),B38*100,0)</f>
        <v/>
      </c>
      <c r="D38" s="195" t="n">
        <v>45.54149521</v>
      </c>
      <c r="E38" s="195" t="n">
        <v>65.17288415</v>
      </c>
      <c r="F38" s="195" t="n">
        <v>2</v>
      </c>
      <c r="G38" s="179" t="n">
        <v>1</v>
      </c>
      <c r="H38" s="195">
        <f>IF(G38=0,C38,0)</f>
        <v/>
      </c>
      <c r="I38" s="195" t="n">
        <v>70.04000000000001</v>
      </c>
      <c r="J38" s="195" t="n">
        <v>7004.000000000001</v>
      </c>
    </row>
    <row r="39" ht="12.75" customHeight="1" s="324">
      <c r="A39" s="195" t="inlineStr">
        <is>
          <t>DEU</t>
        </is>
      </c>
      <c r="B39" s="195" t="n">
        <v>317.3085849</v>
      </c>
      <c r="C39" s="195">
        <f>IF(ISNUMBER(B39),B39*100,0)</f>
        <v/>
      </c>
      <c r="D39" s="195" t="n">
        <v>317.1596276</v>
      </c>
      <c r="E39" s="195" t="n">
        <v>99.95305603</v>
      </c>
      <c r="F39" s="195" t="n">
        <v>2</v>
      </c>
      <c r="G39" s="179" t="n">
        <v>1</v>
      </c>
      <c r="H39" s="195">
        <f>IF(G39=0,C39,0)</f>
        <v/>
      </c>
      <c r="I39" s="195" t="n">
        <v>163.3</v>
      </c>
      <c r="J39" s="195" t="n">
        <v>16330</v>
      </c>
    </row>
    <row r="40" ht="12.75" customHeight="1" s="324">
      <c r="A40" s="195" t="inlineStr">
        <is>
          <t>DMA</t>
        </is>
      </c>
      <c r="B40" s="195" t="n">
        <v>513.9320584</v>
      </c>
      <c r="C40" s="195">
        <f>IF(ISNUMBER(B40),B40*100,0)</f>
        <v/>
      </c>
      <c r="D40" s="195" t="n">
        <v>6.609720523</v>
      </c>
      <c r="E40" s="195" t="n">
        <v>1.286107845</v>
      </c>
      <c r="F40" s="195" t="n">
        <v>2</v>
      </c>
      <c r="G40" s="179" t="n">
        <v>1</v>
      </c>
      <c r="H40" s="195">
        <f>IF(G40=0,C40,0)</f>
        <v/>
      </c>
      <c r="I40" s="195" t="n">
        <v>2.65</v>
      </c>
      <c r="J40" s="195" t="n">
        <v>265</v>
      </c>
    </row>
    <row r="41" ht="12.75" customHeight="1" s="324">
      <c r="A41" s="195" t="inlineStr">
        <is>
          <t>DNK</t>
        </is>
      </c>
      <c r="B41" s="195" t="n">
        <v>1182.111357</v>
      </c>
      <c r="C41" s="195">
        <f>IF(ISNUMBER(B41),B41*100,0)</f>
        <v/>
      </c>
      <c r="D41" s="195" t="n">
        <v>624.7571642</v>
      </c>
      <c r="E41" s="195" t="n">
        <v>52.85095693</v>
      </c>
      <c r="F41" s="195" t="n">
        <v>2</v>
      </c>
      <c r="G41" s="179" t="n">
        <v>1</v>
      </c>
      <c r="H41" s="195">
        <f>IF(G41=0,C41,0)</f>
        <v/>
      </c>
      <c r="I41" s="195" t="n">
        <v>1345</v>
      </c>
      <c r="J41" s="195" t="n">
        <v>134500</v>
      </c>
    </row>
    <row r="42" ht="12.75" customHeight="1" s="324">
      <c r="A42" s="195" t="inlineStr">
        <is>
          <t>DOM</t>
        </is>
      </c>
      <c r="B42" s="195" t="n">
        <v>346.6921931</v>
      </c>
      <c r="C42" s="195">
        <f>IF(ISNUMBER(B42),B42*100,0)</f>
        <v/>
      </c>
      <c r="D42" s="195" t="n">
        <v>86.04759414999999</v>
      </c>
      <c r="E42" s="195" t="n">
        <v>24.81959383</v>
      </c>
      <c r="F42" s="195" t="n">
        <v>2</v>
      </c>
      <c r="G42" s="179" t="n">
        <v>1</v>
      </c>
      <c r="H42" s="195">
        <f>IF(G42=0,C42,0)</f>
        <v/>
      </c>
      <c r="I42" s="195" t="n">
        <v>460.2</v>
      </c>
      <c r="J42" s="195" t="n">
        <v>46020</v>
      </c>
    </row>
    <row r="43" ht="12.75" customHeight="1" s="324">
      <c r="A43" s="195" t="inlineStr">
        <is>
          <t>DZA</t>
        </is>
      </c>
      <c r="B43" s="195" t="n">
        <v>40.48320198</v>
      </c>
      <c r="C43" s="195">
        <f>IF(ISNUMBER(B43),B43*100,0)</f>
        <v/>
      </c>
      <c r="D43" s="195" t="n">
        <v>0.02468952</v>
      </c>
      <c r="E43" s="195" t="n">
        <v>0.060987073</v>
      </c>
      <c r="F43" s="195" t="n">
        <v>2</v>
      </c>
      <c r="G43" s="179" t="n">
        <v>1</v>
      </c>
      <c r="H43" s="195">
        <f>IF(G43=0,C43,0)</f>
        <v/>
      </c>
      <c r="I43" s="195" t="n">
        <v>40.56</v>
      </c>
      <c r="J43" s="195" t="n">
        <v>4056</v>
      </c>
    </row>
    <row r="44" ht="12.75" customHeight="1" s="324">
      <c r="A44" s="195" t="inlineStr">
        <is>
          <t>EGY</t>
        </is>
      </c>
      <c r="B44" s="195" t="n">
        <v>2438.731789</v>
      </c>
      <c r="C44" s="195">
        <f>IF(ISNUMBER(B44),B44*100,0)</f>
        <v/>
      </c>
      <c r="D44" s="195" t="n">
        <v>470.0223349</v>
      </c>
      <c r="E44" s="195" t="n">
        <v>19.27322787</v>
      </c>
      <c r="F44" s="195" t="n">
        <v>2</v>
      </c>
      <c r="G44" s="179" t="n">
        <v>1</v>
      </c>
      <c r="H44" s="195">
        <f>IF(G44=0,C44,0)</f>
        <v/>
      </c>
      <c r="I44" s="195" t="n">
        <v>2202.62</v>
      </c>
      <c r="J44" s="195" t="n">
        <v>220262</v>
      </c>
    </row>
    <row r="45" ht="12.75" customHeight="1" s="324">
      <c r="A45" s="195" t="inlineStr">
        <is>
          <t>ERI</t>
        </is>
      </c>
      <c r="B45" s="195" t="n">
        <v>16.33345792</v>
      </c>
      <c r="C45" s="195">
        <f>IF(ISNUMBER(B45),B45*100,0)</f>
        <v/>
      </c>
      <c r="D45" s="195" t="n">
        <v>0</v>
      </c>
      <c r="E45" s="195" t="n">
        <v>0</v>
      </c>
      <c r="F45" s="195" t="n">
        <v>2</v>
      </c>
      <c r="G45" s="179" t="n">
        <v>1</v>
      </c>
      <c r="H45" s="195">
        <f>IF(G45=0,C45,0)</f>
        <v/>
      </c>
      <c r="I45" s="195" t="n">
        <v>3.13</v>
      </c>
      <c r="J45" s="195" t="n">
        <v>313</v>
      </c>
    </row>
    <row r="46" ht="12.75" customHeight="1" s="324">
      <c r="A46" s="195" t="inlineStr">
        <is>
          <t>ESH</t>
        </is>
      </c>
      <c r="B46" s="321" t="n">
        <v>3.1026e-06</v>
      </c>
      <c r="C46" s="321">
        <f>IF(ISNUMBER(B46),B46*100,0)</f>
        <v/>
      </c>
      <c r="D46" s="195" t="n">
        <v>0</v>
      </c>
      <c r="E46" s="195" t="n">
        <v>0</v>
      </c>
      <c r="F46" s="195" t="n">
        <v>2</v>
      </c>
      <c r="G46" s="179" t="n">
        <v>1</v>
      </c>
      <c r="H46" s="195">
        <f>IF(G46=0,C46,0)</f>
        <v/>
      </c>
      <c r="I46" s="195" t="n">
        <v>0</v>
      </c>
      <c r="J46" s="195" t="n">
        <v>0</v>
      </c>
    </row>
    <row r="47" ht="12.75" customHeight="1" s="324">
      <c r="A47" s="195" t="inlineStr">
        <is>
          <t>ESP</t>
        </is>
      </c>
      <c r="B47" s="195" t="n">
        <v>3100.361824</v>
      </c>
      <c r="C47" s="195">
        <f>IF(ISNUMBER(B47),B47*100,0)</f>
        <v/>
      </c>
      <c r="D47" s="195" t="n">
        <v>2051.523017</v>
      </c>
      <c r="E47" s="195" t="n">
        <v>66.1704386</v>
      </c>
      <c r="F47" s="195" t="n">
        <v>2</v>
      </c>
      <c r="G47" s="179" t="n">
        <v>1</v>
      </c>
      <c r="H47" s="195">
        <f>IF(G47=0,C47,0)</f>
        <v/>
      </c>
      <c r="I47" s="195" t="n">
        <v>2759.31</v>
      </c>
      <c r="J47" s="195" t="n">
        <v>275931</v>
      </c>
    </row>
    <row r="48" ht="12.75" customHeight="1" s="324">
      <c r="A48" s="195" t="inlineStr">
        <is>
          <t>EST</t>
        </is>
      </c>
      <c r="B48" s="321" t="n">
        <v>3.10266e-05</v>
      </c>
      <c r="C48" s="321">
        <f>IF(ISNUMBER(B48),B48*100,0)</f>
        <v/>
      </c>
      <c r="D48" s="321" t="n">
        <v>2.48213e-05</v>
      </c>
      <c r="E48" s="195" t="n">
        <v>80.00015781</v>
      </c>
      <c r="F48" s="195" t="n">
        <v>2</v>
      </c>
      <c r="G48" s="179" t="n">
        <v>1</v>
      </c>
      <c r="H48" s="195">
        <f>IF(G48=0,C48,0)</f>
        <v/>
      </c>
      <c r="I48" s="195" t="n">
        <v>155</v>
      </c>
      <c r="J48" s="195" t="n">
        <v>15500</v>
      </c>
    </row>
    <row r="49" ht="12.75" customHeight="1" s="324">
      <c r="A49" s="195" t="inlineStr">
        <is>
          <t>FIN</t>
        </is>
      </c>
      <c r="B49" s="195" t="n">
        <v>0.000179954</v>
      </c>
      <c r="C49" s="195">
        <f>IF(ISNUMBER(B49),B49*100,0)</f>
        <v/>
      </c>
      <c r="D49" s="321" t="n">
        <v>4.65401e-05</v>
      </c>
      <c r="E49" s="195" t="n">
        <v>25.86217868</v>
      </c>
      <c r="F49" s="195" t="n">
        <v>2</v>
      </c>
      <c r="G49" s="179" t="n">
        <v>1</v>
      </c>
      <c r="H49" s="195">
        <f>IF(G49=0,C49,0)</f>
        <v/>
      </c>
      <c r="I49" s="195" t="n">
        <v>30</v>
      </c>
      <c r="J49" s="195" t="n">
        <v>3000</v>
      </c>
    </row>
    <row r="50" ht="12.75" customHeight="1" s="324">
      <c r="A50" s="195" t="inlineStr">
        <is>
          <t>FJI</t>
        </is>
      </c>
      <c r="B50" s="195" t="n">
        <v>1736.2906</v>
      </c>
      <c r="C50" s="195">
        <f>IF(ISNUMBER(B50),B50*100,0)</f>
        <v/>
      </c>
      <c r="D50" s="195" t="n">
        <v>288.1320362</v>
      </c>
      <c r="E50" s="195" t="n">
        <v>16.59468964</v>
      </c>
      <c r="F50" s="195" t="n">
        <v>2</v>
      </c>
      <c r="G50" s="179" t="n">
        <v>1</v>
      </c>
      <c r="H50" s="195">
        <f>IF(G50=0,C50,0)</f>
        <v/>
      </c>
      <c r="I50" s="195" t="n">
        <v>38.36</v>
      </c>
      <c r="J50" s="195" t="n">
        <v>3836</v>
      </c>
    </row>
    <row r="51" ht="12.75" customHeight="1" s="324">
      <c r="A51" s="195" t="inlineStr">
        <is>
          <t>FRA</t>
        </is>
      </c>
      <c r="B51" s="195" t="n">
        <v>1094.506548</v>
      </c>
      <c r="C51" s="195">
        <f>IF(ISNUMBER(B51),B51*100,0)</f>
        <v/>
      </c>
      <c r="D51" s="195" t="n">
        <v>1057.256954</v>
      </c>
      <c r="E51" s="195" t="n">
        <v>96.59667689</v>
      </c>
      <c r="F51" s="195" t="n">
        <v>2</v>
      </c>
      <c r="G51" s="179" t="n">
        <v>1</v>
      </c>
      <c r="H51" s="195">
        <f>IF(G51=0,C51,0)</f>
        <v/>
      </c>
      <c r="I51" s="195" t="n">
        <v>1038.96</v>
      </c>
      <c r="J51" s="195" t="n">
        <v>103896</v>
      </c>
    </row>
    <row r="52" ht="12.75" customHeight="1" s="324">
      <c r="A52" s="195" t="inlineStr">
        <is>
          <t>FSM</t>
        </is>
      </c>
      <c r="B52" s="195" t="n">
        <v>1584.22135</v>
      </c>
      <c r="C52" s="195">
        <f>IF(ISNUMBER(B52),B52*100,0)</f>
        <v/>
      </c>
      <c r="D52" s="195" t="n">
        <v>0</v>
      </c>
      <c r="E52" s="195" t="n">
        <v>0</v>
      </c>
      <c r="F52" s="195" t="n">
        <v>2</v>
      </c>
      <c r="G52" s="179" t="n">
        <v>1</v>
      </c>
      <c r="H52" s="195">
        <f>IF(G52=0,C52,0)</f>
        <v/>
      </c>
      <c r="I52" s="195" t="n">
        <v>48.69</v>
      </c>
      <c r="J52" s="195" t="n">
        <v>4869</v>
      </c>
    </row>
    <row r="53" ht="12.75" customHeight="1" s="324">
      <c r="A53" s="195" t="inlineStr">
        <is>
          <t>GBR</t>
        </is>
      </c>
      <c r="B53" s="195" t="n">
        <v>149.2749843</v>
      </c>
      <c r="C53" s="195">
        <f>IF(ISNUMBER(B53),B53*100,0)</f>
        <v/>
      </c>
      <c r="D53" s="195" t="n">
        <v>122.8425036</v>
      </c>
      <c r="E53" s="195" t="n">
        <v>82.29275939999999</v>
      </c>
      <c r="F53" s="195" t="n">
        <v>2</v>
      </c>
      <c r="G53" s="179" t="n">
        <v>1</v>
      </c>
      <c r="H53" s="195">
        <f>IF(G53=0,C53,0)</f>
        <v/>
      </c>
      <c r="I53" s="195" t="n">
        <v>131.58</v>
      </c>
      <c r="J53" s="195" t="n">
        <v>13158</v>
      </c>
    </row>
    <row r="54" ht="12.75" customHeight="1" s="324">
      <c r="A54" s="195" t="inlineStr">
        <is>
          <t>GGY</t>
        </is>
      </c>
      <c r="B54" s="321" t="n">
        <v>1.24106e-05</v>
      </c>
      <c r="C54" s="321">
        <f>IF(ISNUMBER(B54),B54*100,0)</f>
        <v/>
      </c>
      <c r="D54" s="195" t="n">
        <v>0</v>
      </c>
      <c r="E54" s="195" t="n">
        <v>0</v>
      </c>
      <c r="F54" s="195" t="n">
        <v>2</v>
      </c>
      <c r="G54" s="179" t="n">
        <v>1</v>
      </c>
      <c r="H54" s="195">
        <f>IF(G54=0,C54,0)</f>
        <v/>
      </c>
      <c r="I54" s="195" t="n">
        <v>0</v>
      </c>
      <c r="J54" s="195" t="n">
        <v>0</v>
      </c>
    </row>
    <row r="55" ht="12.75" customHeight="1" s="324">
      <c r="A55" s="195" t="inlineStr">
        <is>
          <t>GHA</t>
        </is>
      </c>
      <c r="B55" s="195" t="n">
        <v>2713.71099</v>
      </c>
      <c r="C55" s="195">
        <f>IF(ISNUMBER(B55),B55*100,0)</f>
        <v/>
      </c>
      <c r="D55" s="195" t="n">
        <v>0</v>
      </c>
      <c r="E55" s="195" t="n">
        <v>0</v>
      </c>
      <c r="F55" s="195" t="n">
        <v>2</v>
      </c>
      <c r="G55" s="179" t="n">
        <v>1</v>
      </c>
      <c r="H55" s="195">
        <f>IF(G55=0,C55,0)</f>
        <v/>
      </c>
      <c r="I55" s="195" t="n">
        <v>2732.59</v>
      </c>
      <c r="J55" s="195" t="n">
        <v>273259</v>
      </c>
    </row>
    <row r="56" ht="12.75" customHeight="1" s="324">
      <c r="A56" s="195" t="inlineStr">
        <is>
          <t>GIN</t>
        </is>
      </c>
      <c r="B56" s="195" t="n">
        <v>12809.59674</v>
      </c>
      <c r="C56" s="195">
        <f>IF(ISNUMBER(B56),B56*100,0)</f>
        <v/>
      </c>
      <c r="D56" s="195" t="n">
        <v>533.2489433</v>
      </c>
      <c r="E56" s="195" t="n">
        <v>4.162886266</v>
      </c>
      <c r="F56" s="195" t="n">
        <v>2</v>
      </c>
      <c r="G56" s="179" t="n">
        <v>1</v>
      </c>
      <c r="H56" s="195">
        <f>IF(G56=0,C56,0)</f>
        <v/>
      </c>
      <c r="I56" s="195" t="n">
        <v>12900.66</v>
      </c>
      <c r="J56" s="195" t="n">
        <v>1290066</v>
      </c>
    </row>
    <row r="57" ht="12.75" customHeight="1" s="324">
      <c r="A57" s="195" t="inlineStr">
        <is>
          <t>GLP</t>
        </is>
      </c>
      <c r="B57" s="195" t="n">
        <v>758.3864038</v>
      </c>
      <c r="C57" s="195">
        <f>IF(ISNUMBER(B57),B57*100,0)</f>
        <v/>
      </c>
      <c r="D57" s="195" t="n">
        <v>742.8487499</v>
      </c>
      <c r="E57" s="195" t="n">
        <v>97.95122198999999</v>
      </c>
      <c r="F57" s="195" t="n">
        <v>2</v>
      </c>
      <c r="G57" s="179" t="n">
        <v>1</v>
      </c>
      <c r="H57" s="195">
        <f>IF(G57=0,C57,0)</f>
        <v/>
      </c>
      <c r="I57" s="195" t="n">
        <v>82</v>
      </c>
      <c r="J57" s="195" t="n">
        <v>8200</v>
      </c>
    </row>
    <row r="58" ht="12.75" customHeight="1" s="324">
      <c r="A58" s="195" t="inlineStr">
        <is>
          <t>GNB</t>
        </is>
      </c>
      <c r="B58" s="195" t="n">
        <v>15318.29862</v>
      </c>
      <c r="C58" s="195">
        <f>IF(ISNUMBER(B58),B58*100,0)</f>
        <v/>
      </c>
      <c r="D58" s="195" t="n">
        <v>2341.016473</v>
      </c>
      <c r="E58" s="195" t="n">
        <v>15.28248359</v>
      </c>
      <c r="F58" s="195" t="n">
        <v>2</v>
      </c>
      <c r="G58" s="179" t="n">
        <v>1</v>
      </c>
      <c r="H58" s="195">
        <f>IF(G58=0,C58,0)</f>
        <v/>
      </c>
      <c r="I58" s="195" t="n">
        <v>15397.14</v>
      </c>
      <c r="J58" s="195" t="n">
        <v>1539714</v>
      </c>
    </row>
    <row r="59" ht="12.75" customHeight="1" s="324">
      <c r="A59" s="195" t="inlineStr">
        <is>
          <t>GRC</t>
        </is>
      </c>
      <c r="B59" s="195" t="n">
        <v>626.4325698</v>
      </c>
      <c r="C59" s="195">
        <f>IF(ISNUMBER(B59),B59*100,0)</f>
        <v/>
      </c>
      <c r="D59" s="195" t="n">
        <v>570.9029914</v>
      </c>
      <c r="E59" s="195" t="n">
        <v>91.13558568000001</v>
      </c>
      <c r="F59" s="195" t="n">
        <v>2</v>
      </c>
      <c r="G59" s="179" t="n">
        <v>1</v>
      </c>
      <c r="H59" s="195">
        <f>IF(G59=0,C59,0)</f>
        <v/>
      </c>
      <c r="I59" s="195" t="n">
        <v>411.41</v>
      </c>
      <c r="J59" s="195" t="n">
        <v>41141</v>
      </c>
    </row>
    <row r="60" ht="12.75" customHeight="1" s="324">
      <c r="A60" s="195" t="inlineStr">
        <is>
          <t>GRD</t>
        </is>
      </c>
      <c r="B60" s="195" t="n">
        <v>9.917503395000001</v>
      </c>
      <c r="C60" s="195">
        <f>IF(ISNUMBER(B60),B60*100,0)</f>
        <v/>
      </c>
      <c r="D60" s="195" t="n">
        <v>0.693755178</v>
      </c>
      <c r="E60" s="195" t="n">
        <v>6.995260303</v>
      </c>
      <c r="F60" s="195" t="n">
        <v>2</v>
      </c>
      <c r="G60" s="179" t="n">
        <v>1</v>
      </c>
      <c r="H60" s="195">
        <f>IF(G60=0,C60,0)</f>
        <v/>
      </c>
      <c r="I60" s="195" t="n">
        <v>7.09</v>
      </c>
      <c r="J60" s="195" t="n">
        <v>709</v>
      </c>
    </row>
    <row r="61" ht="12.75" customHeight="1" s="324">
      <c r="A61" s="195" t="inlineStr">
        <is>
          <t>GRL</t>
        </is>
      </c>
      <c r="B61" s="321" t="n">
        <v>9.307969999999999e-06</v>
      </c>
      <c r="C61" s="321">
        <f>IF(ISNUMBER(B61),B61*100,0)</f>
        <v/>
      </c>
      <c r="D61" s="195" t="n">
        <v>0</v>
      </c>
      <c r="E61" s="195" t="n">
        <v>0</v>
      </c>
      <c r="F61" s="195" t="n">
        <v>2</v>
      </c>
      <c r="G61" s="179" t="n">
        <v>1</v>
      </c>
      <c r="H61" s="195">
        <f>IF(G61=0,C61,0)</f>
        <v/>
      </c>
      <c r="I61" s="195" t="n">
        <v>0</v>
      </c>
      <c r="J61" s="195" t="n">
        <v>0</v>
      </c>
    </row>
    <row r="62" ht="12.75" customHeight="1" s="324">
      <c r="A62" s="195" t="inlineStr">
        <is>
          <t>GTM</t>
        </is>
      </c>
      <c r="B62" s="195" t="n">
        <v>0.18324354</v>
      </c>
      <c r="C62" s="195">
        <f>IF(ISNUMBER(B62),B62*100,0)</f>
        <v/>
      </c>
      <c r="D62" s="195" t="n">
        <v>0.130607527</v>
      </c>
      <c r="E62" s="195" t="n">
        <v>71.27537852</v>
      </c>
      <c r="F62" s="195" t="n">
        <v>2</v>
      </c>
      <c r="G62" s="179" t="n">
        <v>1</v>
      </c>
      <c r="H62" s="195">
        <f>IF(G62=0,C62,0)</f>
        <v/>
      </c>
      <c r="I62" s="195" t="n">
        <v>4.81</v>
      </c>
      <c r="J62" s="195" t="n">
        <v>480.9999999999999</v>
      </c>
    </row>
    <row r="63" ht="12.75" customHeight="1" s="324">
      <c r="A63" s="195" t="inlineStr">
        <is>
          <t>GUM</t>
        </is>
      </c>
      <c r="B63" s="195" t="n">
        <v>473.2747876</v>
      </c>
      <c r="C63" s="195">
        <f>IF(ISNUMBER(B63),B63*100,0)</f>
        <v/>
      </c>
      <c r="D63" s="195" t="n">
        <v>39.48295888</v>
      </c>
      <c r="E63" s="195" t="n">
        <v>8.342502055000001</v>
      </c>
      <c r="F63" s="195" t="n">
        <v>2</v>
      </c>
      <c r="G63" s="179" t="n">
        <v>1</v>
      </c>
      <c r="H63" s="195">
        <f>IF(G63=0,C63,0)</f>
        <v/>
      </c>
      <c r="I63" s="195" t="n">
        <v>3.07</v>
      </c>
      <c r="J63" s="195" t="n">
        <v>307</v>
      </c>
    </row>
    <row r="64" ht="12.75" customHeight="1" s="324">
      <c r="A64" s="195" t="inlineStr">
        <is>
          <t>HKG</t>
        </is>
      </c>
      <c r="B64" s="195" t="n">
        <v>45.36796876</v>
      </c>
      <c r="C64" s="195">
        <f>IF(ISNUMBER(B64),B64*100,0)</f>
        <v/>
      </c>
      <c r="D64" s="195" t="n">
        <v>5.727787317</v>
      </c>
      <c r="E64" s="195" t="n">
        <v>12.62517912</v>
      </c>
      <c r="F64" s="195" t="n">
        <v>2</v>
      </c>
      <c r="G64" s="179" t="n">
        <v>1</v>
      </c>
      <c r="H64" s="195">
        <f>IF(G64=0,C64,0)</f>
        <v/>
      </c>
      <c r="I64" s="195" t="n">
        <v>0.16</v>
      </c>
      <c r="J64" s="195" t="n">
        <v>16</v>
      </c>
    </row>
    <row r="65" ht="12.75" customHeight="1" s="324">
      <c r="A65" s="195" t="inlineStr">
        <is>
          <t>HND</t>
        </is>
      </c>
      <c r="B65" s="195" t="n">
        <v>2739.154467</v>
      </c>
      <c r="C65" s="195">
        <f>IF(ISNUMBER(B65),B65*100,0)</f>
        <v/>
      </c>
      <c r="D65" s="195" t="n">
        <v>731.8685515</v>
      </c>
      <c r="E65" s="195" t="n">
        <v>26.71877619</v>
      </c>
      <c r="F65" s="195" t="n">
        <v>2</v>
      </c>
      <c r="G65" s="179" t="n">
        <v>1</v>
      </c>
      <c r="H65" s="195">
        <f>IF(G65=0,C65,0)</f>
        <v/>
      </c>
      <c r="I65" s="195" t="n">
        <v>2739.12</v>
      </c>
      <c r="J65" s="195" t="n">
        <v>273912</v>
      </c>
    </row>
    <row r="66" ht="12.75" customHeight="1" s="324">
      <c r="A66" s="195" t="inlineStr">
        <is>
          <t>HRV</t>
        </is>
      </c>
      <c r="B66" s="195" t="n">
        <v>299.6177049</v>
      </c>
      <c r="C66" s="195">
        <f>IF(ISNUMBER(B66),B66*100,0)</f>
        <v/>
      </c>
      <c r="D66" s="195" t="n">
        <v>171.7716943</v>
      </c>
      <c r="E66" s="195" t="n">
        <v>57.33028839</v>
      </c>
      <c r="F66" s="195" t="n">
        <v>2</v>
      </c>
      <c r="G66" s="179" t="n">
        <v>1</v>
      </c>
      <c r="H66" s="195">
        <f>IF(G66=0,C66,0)</f>
        <v/>
      </c>
      <c r="I66" s="195" t="n">
        <v>299.66</v>
      </c>
      <c r="J66" s="195" t="n">
        <v>29966</v>
      </c>
    </row>
    <row r="67" ht="12.75" customHeight="1" s="324">
      <c r="A67" s="195" t="inlineStr">
        <is>
          <t>HTI</t>
        </is>
      </c>
      <c r="B67" s="195" t="n">
        <v>748.6302821</v>
      </c>
      <c r="C67" s="195">
        <f>IF(ISNUMBER(B67),B67*100,0)</f>
        <v/>
      </c>
      <c r="D67" s="195" t="n">
        <v>10.88962733</v>
      </c>
      <c r="E67" s="195" t="n">
        <v>1.454606845</v>
      </c>
      <c r="F67" s="195" t="n">
        <v>2</v>
      </c>
      <c r="G67" s="179" t="n">
        <v>1</v>
      </c>
      <c r="H67" s="195">
        <f>IF(G67=0,C67,0)</f>
        <v/>
      </c>
      <c r="I67" s="195" t="n">
        <v>612.27</v>
      </c>
      <c r="J67" s="195" t="n">
        <v>61227</v>
      </c>
    </row>
    <row r="68" ht="12.75" customHeight="1" s="324">
      <c r="A68" s="195" t="inlineStr">
        <is>
          <t>IDN</t>
        </is>
      </c>
      <c r="B68" s="195" t="n">
        <v>17597.08315</v>
      </c>
      <c r="C68" s="195">
        <f>IF(ISNUMBER(B68),B68*100,0)</f>
        <v/>
      </c>
      <c r="D68" s="195" t="n">
        <v>3548.055534</v>
      </c>
      <c r="E68" s="195" t="n">
        <v>20.16274802</v>
      </c>
      <c r="F68" s="195" t="n">
        <v>2</v>
      </c>
      <c r="G68" s="179" t="n">
        <v>1</v>
      </c>
      <c r="H68" s="195">
        <f>IF(G68=0,C68,0)</f>
        <v/>
      </c>
      <c r="I68" s="195" t="n">
        <v>2934.64</v>
      </c>
      <c r="J68" s="195" t="n">
        <v>293464</v>
      </c>
    </row>
    <row r="69" ht="12.75" customHeight="1" s="324">
      <c r="A69" s="195" t="inlineStr">
        <is>
          <t>IMN</t>
        </is>
      </c>
      <c r="B69" s="321" t="n">
        <v>6.51549e-05</v>
      </c>
      <c r="C69" s="321">
        <f>IF(ISNUMBER(B69),B69*100,0)</f>
        <v/>
      </c>
      <c r="D69" s="321" t="n">
        <v>6.51549e-05</v>
      </c>
      <c r="E69" s="195" t="n">
        <v>100</v>
      </c>
      <c r="F69" s="195" t="n">
        <v>2</v>
      </c>
      <c r="G69" s="179" t="n">
        <v>1</v>
      </c>
      <c r="H69" s="195">
        <f>IF(G69=0,C69,0)</f>
        <v/>
      </c>
      <c r="I69" s="195" t="n">
        <v>0</v>
      </c>
      <c r="J69" s="195" t="n">
        <v>0</v>
      </c>
    </row>
    <row r="70" ht="12.75" customHeight="1" s="324">
      <c r="A70" s="195" t="inlineStr">
        <is>
          <t>IND</t>
        </is>
      </c>
      <c r="B70" s="195" t="n">
        <v>4229.409283</v>
      </c>
      <c r="C70" s="195">
        <f>IF(ISNUMBER(B70),B70*100,0)</f>
        <v/>
      </c>
      <c r="D70" s="195" t="n">
        <v>0.001024088</v>
      </c>
      <c r="E70" s="321" t="n">
        <v>2.42135e-05</v>
      </c>
      <c r="F70" s="195" t="n">
        <v>2</v>
      </c>
      <c r="G70" s="179" t="n">
        <v>1</v>
      </c>
      <c r="H70" s="195">
        <f>IF(G70=0,C70,0)</f>
        <v/>
      </c>
      <c r="I70" s="195" t="n">
        <v>516.59</v>
      </c>
      <c r="J70" s="195" t="n">
        <v>51659</v>
      </c>
    </row>
    <row r="71" ht="12.75" customHeight="1" s="324">
      <c r="A71" s="195" t="inlineStr">
        <is>
          <t>IRL</t>
        </is>
      </c>
      <c r="B71" s="195" t="n">
        <v>3.65161555</v>
      </c>
      <c r="C71" s="195">
        <f>IF(ISNUMBER(B71),B71*100,0)</f>
        <v/>
      </c>
      <c r="D71" s="195" t="n">
        <v>3.64957673</v>
      </c>
      <c r="E71" s="195" t="n">
        <v>99.94416661</v>
      </c>
      <c r="F71" s="195" t="n">
        <v>2</v>
      </c>
      <c r="G71" s="179" t="n">
        <v>1</v>
      </c>
      <c r="H71" s="195">
        <f>IF(G71=0,C71,0)</f>
        <v/>
      </c>
      <c r="I71" s="195" t="n">
        <v>17.1</v>
      </c>
      <c r="J71" s="195" t="n">
        <v>1710</v>
      </c>
    </row>
    <row r="72" ht="12.75" customHeight="1" s="324">
      <c r="A72" s="195" t="inlineStr">
        <is>
          <t>IRN</t>
        </is>
      </c>
      <c r="B72" s="195" t="n">
        <v>2704.38381</v>
      </c>
      <c r="C72" s="195">
        <f>IF(ISNUMBER(B72),B72*100,0)</f>
        <v/>
      </c>
      <c r="D72" s="195" t="n">
        <v>290.7007184</v>
      </c>
      <c r="E72" s="195" t="n">
        <v>10.74924045</v>
      </c>
      <c r="F72" s="195" t="n">
        <v>2</v>
      </c>
      <c r="G72" s="179" t="n">
        <v>1</v>
      </c>
      <c r="H72" s="195">
        <f>IF(G72=0,C72,0)</f>
        <v/>
      </c>
      <c r="I72" s="195" t="n">
        <v>2714.34</v>
      </c>
      <c r="J72" s="195" t="n">
        <v>271434</v>
      </c>
    </row>
    <row r="73" ht="12.75" customHeight="1" s="324">
      <c r="A73" s="195" t="inlineStr">
        <is>
          <t>IRQ</t>
        </is>
      </c>
      <c r="B73" s="195" t="n">
        <v>74.87882738</v>
      </c>
      <c r="C73" s="195">
        <f>IF(ISNUMBER(B73),B73*100,0)</f>
        <v/>
      </c>
      <c r="D73" s="195" t="n">
        <v>0</v>
      </c>
      <c r="E73" s="195" t="n">
        <v>0</v>
      </c>
      <c r="F73" s="195" t="n">
        <v>2</v>
      </c>
      <c r="G73" s="179" t="n">
        <v>1</v>
      </c>
      <c r="H73" s="195">
        <f>IF(G73=0,C73,0)</f>
        <v/>
      </c>
      <c r="I73" s="195" t="n">
        <v>0</v>
      </c>
      <c r="J73" s="195" t="n">
        <v>0</v>
      </c>
    </row>
    <row r="74" ht="12.75" customHeight="1" s="324">
      <c r="A74" s="195" t="inlineStr">
        <is>
          <t>ISL</t>
        </is>
      </c>
      <c r="B74" s="321" t="n">
        <v>8.99774e-05</v>
      </c>
      <c r="C74" s="321">
        <f>IF(ISNUMBER(B74),B74*100,0)</f>
        <v/>
      </c>
      <c r="D74" s="321" t="n">
        <v>3.72321e-05</v>
      </c>
      <c r="E74" s="195" t="n">
        <v>41.37936807</v>
      </c>
      <c r="F74" s="195" t="n">
        <v>2</v>
      </c>
      <c r="G74" s="179" t="n">
        <v>1</v>
      </c>
      <c r="H74" s="195">
        <f>IF(G74=0,C74,0)</f>
        <v/>
      </c>
      <c r="I74" s="195" t="n">
        <v>5</v>
      </c>
      <c r="J74" s="195" t="n">
        <v>500</v>
      </c>
    </row>
    <row r="75" ht="12.75" customHeight="1" s="324">
      <c r="A75" s="195" t="inlineStr">
        <is>
          <t>ISR</t>
        </is>
      </c>
      <c r="B75" s="195" t="n">
        <v>17.39566938</v>
      </c>
      <c r="C75" s="195">
        <f>IF(ISNUMBER(B75),B75*100,0)</f>
        <v/>
      </c>
      <c r="D75" s="195" t="n">
        <v>1.939634854</v>
      </c>
      <c r="E75" s="195" t="n">
        <v>11.15010185</v>
      </c>
      <c r="F75" s="195" t="n">
        <v>2</v>
      </c>
      <c r="G75" s="179" t="n">
        <v>1</v>
      </c>
      <c r="H75" s="195">
        <f>IF(G75=0,C75,0)</f>
        <v/>
      </c>
      <c r="I75" s="195" t="n">
        <v>17.45</v>
      </c>
      <c r="J75" s="195" t="n">
        <v>1745</v>
      </c>
    </row>
    <row r="76" ht="12.75" customHeight="1" s="324">
      <c r="A76" s="195" t="inlineStr">
        <is>
          <t>ITA</t>
        </is>
      </c>
      <c r="B76" s="195" t="n">
        <v>3724.985608</v>
      </c>
      <c r="C76" s="195">
        <f>IF(ISNUMBER(B76),B76*100,0)</f>
        <v/>
      </c>
      <c r="D76" s="195" t="n">
        <v>1842.900497</v>
      </c>
      <c r="E76" s="195" t="n">
        <v>49.47403001</v>
      </c>
      <c r="F76" s="195" t="n">
        <v>2</v>
      </c>
      <c r="G76" s="179" t="n">
        <v>1</v>
      </c>
      <c r="H76" s="195">
        <f>IF(G76=0,C76,0)</f>
        <v/>
      </c>
      <c r="I76" s="195" t="n">
        <v>9030.58</v>
      </c>
      <c r="J76" s="195" t="n">
        <v>903058</v>
      </c>
    </row>
    <row r="77" ht="12.75" customHeight="1" s="324">
      <c r="A77" s="195" t="inlineStr">
        <is>
          <t>JAM</t>
        </is>
      </c>
      <c r="B77" s="195" t="n">
        <v>791.6962023</v>
      </c>
      <c r="C77" s="195">
        <f>IF(ISNUMBER(B77),B77*100,0)</f>
        <v/>
      </c>
      <c r="D77" s="195" t="n">
        <v>132.7625682</v>
      </c>
      <c r="E77" s="195" t="n">
        <v>16.76938298</v>
      </c>
      <c r="F77" s="195" t="n">
        <v>2</v>
      </c>
      <c r="G77" s="179" t="n">
        <v>1</v>
      </c>
      <c r="H77" s="195">
        <f>IF(G77=0,C77,0)</f>
        <v/>
      </c>
      <c r="I77" s="195" t="n">
        <v>781.16</v>
      </c>
      <c r="J77" s="195" t="n">
        <v>78116</v>
      </c>
    </row>
    <row r="78" ht="12.75" customHeight="1" s="324">
      <c r="A78" s="195" t="inlineStr">
        <is>
          <t>JEY</t>
        </is>
      </c>
      <c r="B78" s="321" t="n">
        <v>4.03343e-05</v>
      </c>
      <c r="C78" s="321">
        <f>IF(ISNUMBER(B78),B78*100,0)</f>
        <v/>
      </c>
      <c r="D78" s="321" t="n">
        <v>4.03343e-05</v>
      </c>
      <c r="E78" s="195" t="n">
        <v>100</v>
      </c>
      <c r="F78" s="195" t="n">
        <v>2</v>
      </c>
      <c r="G78" s="179" t="n">
        <v>1</v>
      </c>
      <c r="H78" s="195">
        <f>IF(G78=0,C78,0)</f>
        <v/>
      </c>
      <c r="I78" s="195" t="n">
        <v>0</v>
      </c>
      <c r="J78" s="195" t="n">
        <v>0</v>
      </c>
    </row>
    <row r="79" ht="12.75" customHeight="1" s="324">
      <c r="A79" s="195" t="inlineStr">
        <is>
          <t>JOR</t>
        </is>
      </c>
      <c r="B79" s="195" t="n">
        <v>1.37053977</v>
      </c>
      <c r="C79" s="195">
        <f>IF(ISNUMBER(B79),B79*100,0)</f>
        <v/>
      </c>
      <c r="D79" s="195" t="n">
        <v>0</v>
      </c>
      <c r="E79" s="195" t="n">
        <v>0</v>
      </c>
      <c r="F79" s="195" t="n">
        <v>2</v>
      </c>
      <c r="G79" s="179" t="n">
        <v>1</v>
      </c>
      <c r="H79" s="195">
        <f>IF(G79=0,C79,0)</f>
        <v/>
      </c>
      <c r="I79" s="195" t="n">
        <v>1.37</v>
      </c>
      <c r="J79" s="195" t="n">
        <v>137</v>
      </c>
    </row>
    <row r="80" ht="12.75" customHeight="1" s="324">
      <c r="A80" s="195" t="inlineStr">
        <is>
          <t>JPN</t>
        </is>
      </c>
      <c r="B80" s="195" t="n">
        <v>473.7327756</v>
      </c>
      <c r="C80" s="195">
        <f>IF(ISNUMBER(B80),B80*100,0)</f>
        <v/>
      </c>
      <c r="D80" s="195" t="n">
        <v>405.0927174</v>
      </c>
      <c r="E80" s="195" t="n">
        <v>85.51080657</v>
      </c>
      <c r="F80" s="195" t="n">
        <v>2</v>
      </c>
      <c r="G80" s="179" t="n">
        <v>1</v>
      </c>
      <c r="H80" s="195">
        <f>IF(G80=0,C80,0)</f>
        <v/>
      </c>
      <c r="I80" s="195" t="n">
        <v>474.57</v>
      </c>
      <c r="J80" s="195" t="n">
        <v>47457</v>
      </c>
    </row>
    <row r="81" ht="12.75" customHeight="1" s="324">
      <c r="A81" s="195" t="inlineStr">
        <is>
          <t>KAZ</t>
        </is>
      </c>
      <c r="B81" s="321" t="n">
        <v>7.446450000000001e-05</v>
      </c>
      <c r="C81" s="321">
        <f>IF(ISNUMBER(B81),B81*100,0)</f>
        <v/>
      </c>
      <c r="D81" s="321" t="n">
        <v>3.10267e-05</v>
      </c>
      <c r="E81" s="195" t="n">
        <v>41.66644601</v>
      </c>
      <c r="F81" s="195" t="n">
        <v>2</v>
      </c>
      <c r="G81" s="179" t="n">
        <v>1</v>
      </c>
      <c r="H81" s="195">
        <f>IF(G81=0,C81,0)</f>
        <v/>
      </c>
      <c r="I81" s="195" t="n">
        <v>0</v>
      </c>
      <c r="J81" s="195" t="n">
        <v>0</v>
      </c>
    </row>
    <row r="82" ht="12.75" customHeight="1" s="324">
      <c r="A82" s="195" t="inlineStr">
        <is>
          <t>KEN</t>
        </is>
      </c>
      <c r="B82" s="195" t="n">
        <v>116.0616842</v>
      </c>
      <c r="C82" s="195">
        <f>IF(ISNUMBER(B82),B82*100,0)</f>
        <v/>
      </c>
      <c r="D82" s="195" t="n">
        <v>72.61264681</v>
      </c>
      <c r="E82" s="195" t="n">
        <v>62.56384037</v>
      </c>
      <c r="F82" s="195" t="n">
        <v>2</v>
      </c>
      <c r="G82" s="179" t="n">
        <v>1</v>
      </c>
      <c r="H82" s="195">
        <f>IF(G82=0,C82,0)</f>
        <v/>
      </c>
      <c r="I82" s="195" t="n">
        <v>113.22</v>
      </c>
      <c r="J82" s="195" t="n">
        <v>11322</v>
      </c>
    </row>
    <row r="83" ht="12.75" customHeight="1" s="324">
      <c r="A83" s="195" t="inlineStr">
        <is>
          <t>KHM</t>
        </is>
      </c>
      <c r="B83" s="321" t="n">
        <v>1.86158e-05</v>
      </c>
      <c r="C83" s="321">
        <f>IF(ISNUMBER(B83),B83*100,0)</f>
        <v/>
      </c>
      <c r="D83" s="321" t="n">
        <v>6.20524e-06</v>
      </c>
      <c r="E83" s="195" t="n">
        <v>33.33320066</v>
      </c>
      <c r="F83" s="195" t="n">
        <v>2</v>
      </c>
      <c r="G83" s="179" t="n">
        <v>1</v>
      </c>
      <c r="H83" s="195">
        <f>IF(G83=0,C83,0)</f>
        <v/>
      </c>
      <c r="I83" s="195" t="n">
        <v>338.14</v>
      </c>
      <c r="J83" s="195" t="n">
        <v>33814</v>
      </c>
    </row>
    <row r="84" ht="12.75" customHeight="1" s="324">
      <c r="A84" s="195" t="inlineStr">
        <is>
          <t>KIR</t>
        </is>
      </c>
      <c r="B84" s="195" t="n">
        <v>496.2341908</v>
      </c>
      <c r="C84" s="195">
        <f>IF(ISNUMBER(B84),B84*100,0)</f>
        <v/>
      </c>
      <c r="D84" s="195" t="n">
        <v>0</v>
      </c>
      <c r="E84" s="195" t="n">
        <v>0</v>
      </c>
      <c r="F84" s="195" t="n">
        <v>2</v>
      </c>
      <c r="G84" s="179" t="n">
        <v>1</v>
      </c>
      <c r="H84" s="195">
        <f>IF(G84=0,C84,0)</f>
        <v/>
      </c>
      <c r="I84" s="195" t="n">
        <v>277.86</v>
      </c>
      <c r="J84" s="195" t="n">
        <v>27786</v>
      </c>
    </row>
    <row r="85" ht="12.75" customHeight="1" s="324">
      <c r="A85" s="195" t="inlineStr">
        <is>
          <t>KNA</t>
        </is>
      </c>
      <c r="B85" s="195" t="n">
        <v>60.08679097</v>
      </c>
      <c r="C85" s="195">
        <f>IF(ISNUMBER(B85),B85*100,0)</f>
        <v/>
      </c>
      <c r="D85" s="195" t="n">
        <v>52.07103414</v>
      </c>
      <c r="E85" s="195" t="n">
        <v>86.65970225</v>
      </c>
      <c r="F85" s="195" t="n">
        <v>2</v>
      </c>
      <c r="G85" s="179" t="n">
        <v>1</v>
      </c>
      <c r="H85" s="195">
        <f>IF(G85=0,C85,0)</f>
        <v/>
      </c>
      <c r="I85" s="195" t="n">
        <v>60.42</v>
      </c>
      <c r="J85" s="195" t="n">
        <v>6042</v>
      </c>
    </row>
    <row r="86" ht="12.75" customHeight="1" s="324">
      <c r="A86" s="195" t="inlineStr">
        <is>
          <t>KOR</t>
        </is>
      </c>
      <c r="B86" s="195" t="n">
        <v>0.000319574</v>
      </c>
      <c r="C86" s="195">
        <f>IF(ISNUMBER(B86),B86*100,0)</f>
        <v/>
      </c>
      <c r="D86" s="321" t="n">
        <v>9.308e-05</v>
      </c>
      <c r="E86" s="195" t="n">
        <v>29.12628889</v>
      </c>
      <c r="F86" s="195" t="n">
        <v>2</v>
      </c>
      <c r="G86" s="179" t="n">
        <v>1</v>
      </c>
      <c r="H86" s="195">
        <f>IF(G86=0,C86,0)</f>
        <v/>
      </c>
      <c r="I86" s="195" t="n">
        <v>70</v>
      </c>
      <c r="J86" s="195" t="n">
        <v>7000</v>
      </c>
    </row>
    <row r="87" ht="12.75" customHeight="1" s="324">
      <c r="A87" s="195" t="inlineStr">
        <is>
          <t>KWT</t>
        </is>
      </c>
      <c r="B87" s="195" t="n">
        <v>1584.368924</v>
      </c>
      <c r="C87" s="195">
        <f>IF(ISNUMBER(B87),B87*100,0)</f>
        <v/>
      </c>
      <c r="D87" s="195" t="n">
        <v>192.3090884</v>
      </c>
      <c r="E87" s="195" t="n">
        <v>12.13789828</v>
      </c>
      <c r="F87" s="195" t="n">
        <v>2</v>
      </c>
      <c r="G87" s="179" t="n">
        <v>1</v>
      </c>
      <c r="H87" s="195">
        <f>IF(G87=0,C87,0)</f>
        <v/>
      </c>
      <c r="I87" s="195" t="n">
        <v>50</v>
      </c>
      <c r="J87" s="195" t="n">
        <v>5000</v>
      </c>
    </row>
    <row r="88" ht="12.75" customHeight="1" s="324">
      <c r="A88" s="195" t="inlineStr">
        <is>
          <t>LBN</t>
        </is>
      </c>
      <c r="B88" s="321" t="n">
        <v>9.30798e-06</v>
      </c>
      <c r="C88" s="321">
        <f>IF(ISNUMBER(B88),B88*100,0)</f>
        <v/>
      </c>
      <c r="D88" s="195" t="n">
        <v>0</v>
      </c>
      <c r="E88" s="195" t="n">
        <v>0</v>
      </c>
      <c r="F88" s="195" t="n">
        <v>2</v>
      </c>
      <c r="G88" s="179" t="n">
        <v>1</v>
      </c>
      <c r="H88" s="195">
        <f>IF(G88=0,C88,0)</f>
        <v/>
      </c>
      <c r="I88" s="195" t="n">
        <v>0</v>
      </c>
      <c r="J88" s="195" t="n">
        <v>0</v>
      </c>
    </row>
    <row r="89" ht="12.75" customHeight="1" s="324">
      <c r="A89" s="195" t="inlineStr">
        <is>
          <t>LBY</t>
        </is>
      </c>
      <c r="B89" s="195" t="n">
        <v>11.51678471</v>
      </c>
      <c r="C89" s="195">
        <f>IF(ISNUMBER(B89),B89*100,0)</f>
        <v/>
      </c>
      <c r="D89" s="195" t="n">
        <v>0</v>
      </c>
      <c r="E89" s="195" t="n">
        <v>0</v>
      </c>
      <c r="F89" s="195" t="n">
        <v>2</v>
      </c>
      <c r="G89" s="179" t="n">
        <v>1</v>
      </c>
      <c r="H89" s="195">
        <f>IF(G89=0,C89,0)</f>
        <v/>
      </c>
      <c r="I89" s="195" t="n">
        <v>11.55</v>
      </c>
      <c r="J89" s="195" t="n">
        <v>1155</v>
      </c>
    </row>
    <row r="90" ht="12.75" customHeight="1" s="324">
      <c r="A90" s="195" t="inlineStr">
        <is>
          <t>LCA</t>
        </is>
      </c>
      <c r="B90" s="195" t="n">
        <v>6.613645464</v>
      </c>
      <c r="C90" s="195">
        <f>IF(ISNUMBER(B90),B90*100,0)</f>
        <v/>
      </c>
      <c r="D90" s="195" t="n">
        <v>4.270949636</v>
      </c>
      <c r="E90" s="195" t="n">
        <v>64.57784379</v>
      </c>
      <c r="F90" s="195" t="n">
        <v>2</v>
      </c>
      <c r="G90" s="179" t="n">
        <v>1</v>
      </c>
      <c r="H90" s="195">
        <f>IF(G90=0,C90,0)</f>
        <v/>
      </c>
      <c r="I90" s="195" t="n">
        <v>6.65</v>
      </c>
      <c r="J90" s="195" t="n">
        <v>665</v>
      </c>
    </row>
    <row r="91" ht="12.75" customHeight="1" s="324">
      <c r="A91" s="195" t="inlineStr">
        <is>
          <t>LKA</t>
        </is>
      </c>
      <c r="B91" s="195" t="n">
        <v>2867.852843</v>
      </c>
      <c r="C91" s="195">
        <f>IF(ISNUMBER(B91),B91*100,0)</f>
        <v/>
      </c>
      <c r="D91" s="195" t="n">
        <v>4.047682729</v>
      </c>
      <c r="E91" s="195" t="n">
        <v>0.141139834</v>
      </c>
      <c r="F91" s="195" t="n">
        <v>2</v>
      </c>
      <c r="G91" s="179" t="n">
        <v>1</v>
      </c>
      <c r="H91" s="195">
        <f>IF(G91=0,C91,0)</f>
        <v/>
      </c>
      <c r="I91" s="195" t="n">
        <v>1404.06</v>
      </c>
      <c r="J91" s="195" t="n">
        <v>140406</v>
      </c>
    </row>
    <row r="92" ht="12.75" customHeight="1" s="324">
      <c r="A92" s="195" t="inlineStr">
        <is>
          <t>LTU</t>
        </is>
      </c>
      <c r="B92" s="321" t="n">
        <v>6.20528e-06</v>
      </c>
      <c r="C92" s="321">
        <f>IF(ISNUMBER(B92),B92*100,0)</f>
        <v/>
      </c>
      <c r="D92" s="321" t="n">
        <v>3.10264e-06</v>
      </c>
      <c r="E92" s="195" t="n">
        <v>49.99991533</v>
      </c>
      <c r="F92" s="195" t="n">
        <v>2</v>
      </c>
      <c r="G92" s="179" t="n">
        <v>1</v>
      </c>
      <c r="H92" s="195">
        <f>IF(G92=0,C92,0)</f>
        <v/>
      </c>
      <c r="I92" s="195" t="n">
        <v>0</v>
      </c>
      <c r="J92" s="195" t="n">
        <v>0</v>
      </c>
    </row>
    <row r="93" ht="12.75" customHeight="1" s="324">
      <c r="A93" s="195" t="inlineStr">
        <is>
          <t>MAF</t>
        </is>
      </c>
      <c r="B93" s="195" t="n">
        <v>48.62595516</v>
      </c>
      <c r="C93" s="195">
        <f>IF(ISNUMBER(B93),B93*100,0)</f>
        <v/>
      </c>
      <c r="D93" s="195" t="n">
        <v>47.02905145</v>
      </c>
      <c r="E93" s="195" t="n">
        <v>96.71594377</v>
      </c>
      <c r="F93" s="195" t="n">
        <v>2</v>
      </c>
      <c r="G93" s="179" t="n">
        <v>1</v>
      </c>
      <c r="H93" s="195">
        <f>IF(G93=0,C93,0)</f>
        <v/>
      </c>
      <c r="I93" s="195" t="n">
        <v>65.26000000000001</v>
      </c>
      <c r="J93" s="195" t="n">
        <v>6526.000000000001</v>
      </c>
    </row>
    <row r="94" ht="12.75" customHeight="1" s="324">
      <c r="A94" s="195" t="inlineStr">
        <is>
          <t>MAR</t>
        </is>
      </c>
      <c r="B94" s="321" t="n">
        <v>1.24108e-05</v>
      </c>
      <c r="C94" s="321">
        <f>IF(ISNUMBER(B94),B94*100,0)</f>
        <v/>
      </c>
      <c r="D94" s="321" t="n">
        <v>6.2054e-06</v>
      </c>
      <c r="E94" s="195" t="n">
        <v>50.00014146</v>
      </c>
      <c r="F94" s="195" t="n">
        <v>2</v>
      </c>
      <c r="G94" s="179" t="n">
        <v>1</v>
      </c>
      <c r="H94" s="195">
        <f>IF(G94=0,C94,0)</f>
        <v/>
      </c>
      <c r="I94" s="195" t="n">
        <v>0</v>
      </c>
      <c r="J94" s="195" t="n">
        <v>0</v>
      </c>
    </row>
    <row r="95" ht="12.75" customHeight="1" s="324">
      <c r="A95" s="195" t="inlineStr">
        <is>
          <t>MCO</t>
        </is>
      </c>
      <c r="B95" s="195" t="n">
        <v>0.423292301</v>
      </c>
      <c r="C95" s="195">
        <f>IF(ISNUMBER(B95),B95*100,0)</f>
        <v/>
      </c>
      <c r="D95" s="195" t="n">
        <v>0.423289199</v>
      </c>
      <c r="E95" s="195" t="n">
        <v>99.99926701</v>
      </c>
      <c r="F95" s="195" t="n">
        <v>2</v>
      </c>
      <c r="G95" s="179" t="n">
        <v>1</v>
      </c>
      <c r="H95" s="195">
        <f>IF(G95=0,C95,0)</f>
        <v/>
      </c>
      <c r="I95" s="195" t="n">
        <v>0</v>
      </c>
      <c r="J95" s="195" t="n">
        <v>0</v>
      </c>
    </row>
    <row r="96" ht="12.75" customHeight="1" s="324">
      <c r="A96" s="195" t="inlineStr">
        <is>
          <t>MDG</t>
        </is>
      </c>
      <c r="B96" s="195" t="n">
        <v>5764.783444</v>
      </c>
      <c r="C96" s="195">
        <f>IF(ISNUMBER(B96),B96*100,0)</f>
        <v/>
      </c>
      <c r="D96" s="195" t="n">
        <v>1181.889851</v>
      </c>
      <c r="E96" s="195" t="n">
        <v>20.50189503</v>
      </c>
      <c r="F96" s="195" t="n">
        <v>2</v>
      </c>
      <c r="G96" s="179" t="n">
        <v>1</v>
      </c>
      <c r="H96" s="195">
        <f>IF(G96=0,C96,0)</f>
        <v/>
      </c>
      <c r="I96" s="195" t="n">
        <v>5793.46</v>
      </c>
      <c r="J96" s="195" t="n">
        <v>579346</v>
      </c>
    </row>
    <row r="97" ht="12.75" customHeight="1" s="324">
      <c r="A97" s="195" t="inlineStr">
        <is>
          <t>MDV</t>
        </is>
      </c>
      <c r="B97" s="195" t="n">
        <v>2400.96703</v>
      </c>
      <c r="C97" s="195">
        <f>IF(ISNUMBER(B97),B97*100,0)</f>
        <v/>
      </c>
      <c r="D97" s="195" t="n">
        <v>25.50429704</v>
      </c>
      <c r="E97" s="195" t="n">
        <v>1.062251031</v>
      </c>
      <c r="F97" s="195" t="n">
        <v>2</v>
      </c>
      <c r="G97" s="179" t="n">
        <v>1</v>
      </c>
      <c r="H97" s="195">
        <f>IF(G97=0,C97,0)</f>
        <v/>
      </c>
      <c r="I97" s="195" t="n">
        <v>2378.99</v>
      </c>
      <c r="J97" s="195" t="n">
        <v>237899</v>
      </c>
    </row>
    <row r="98" ht="12.75" customHeight="1" s="324">
      <c r="A98" s="195" t="inlineStr">
        <is>
          <t>MEX</t>
        </is>
      </c>
      <c r="B98" s="195" t="n">
        <v>9758.423516000001</v>
      </c>
      <c r="C98" s="195">
        <f>IF(ISNUMBER(B98),B98*100,0)</f>
        <v/>
      </c>
      <c r="D98" s="195" t="n">
        <v>5913.053533</v>
      </c>
      <c r="E98" s="195" t="n">
        <v>60.59435239</v>
      </c>
      <c r="F98" s="195" t="n">
        <v>2</v>
      </c>
      <c r="G98" s="179" t="n">
        <v>1</v>
      </c>
      <c r="H98" s="195">
        <f>IF(G98=0,C98,0)</f>
        <v/>
      </c>
      <c r="I98" s="195" t="n">
        <v>9577.379999999999</v>
      </c>
      <c r="J98" s="195" t="n">
        <v>957737.9999999999</v>
      </c>
    </row>
    <row r="99" ht="12.75" customHeight="1" s="324">
      <c r="A99" s="195" t="inlineStr">
        <is>
          <t>MHL</t>
        </is>
      </c>
      <c r="B99" s="195" t="n">
        <v>525.8356504</v>
      </c>
      <c r="C99" s="195">
        <f>IF(ISNUMBER(B99),B99*100,0)</f>
        <v/>
      </c>
      <c r="D99" s="195" t="n">
        <v>2.003983469</v>
      </c>
      <c r="E99" s="195" t="n">
        <v>0.381104527</v>
      </c>
      <c r="F99" s="195" t="n">
        <v>2</v>
      </c>
      <c r="G99" s="179" t="n">
        <v>1</v>
      </c>
      <c r="H99" s="195">
        <f>IF(G99=0,C99,0)</f>
        <v/>
      </c>
      <c r="I99" s="195" t="n">
        <v>510.7</v>
      </c>
      <c r="J99" s="195" t="n">
        <v>51070</v>
      </c>
    </row>
    <row r="100" ht="12.75" customHeight="1" s="324">
      <c r="A100" s="195" t="inlineStr">
        <is>
          <t>MLT</t>
        </is>
      </c>
      <c r="B100" s="195" t="n">
        <v>70.41108267</v>
      </c>
      <c r="C100" s="195">
        <f>IF(ISNUMBER(B100),B100*100,0)</f>
        <v/>
      </c>
      <c r="D100" s="195" t="n">
        <v>64.40706118999999</v>
      </c>
      <c r="E100" s="195" t="n">
        <v>91.47290277</v>
      </c>
      <c r="F100" s="195" t="n">
        <v>2</v>
      </c>
      <c r="G100" s="179" t="n">
        <v>1</v>
      </c>
      <c r="H100" s="195">
        <f>IF(G100=0,C100,0)</f>
        <v/>
      </c>
      <c r="I100" s="195" t="n">
        <v>70.56</v>
      </c>
      <c r="J100" s="195" t="n">
        <v>7056</v>
      </c>
    </row>
    <row r="101" ht="12.75" customHeight="1" s="324">
      <c r="A101" s="195" t="inlineStr">
        <is>
          <t>MMR</t>
        </is>
      </c>
      <c r="B101" s="195" t="n">
        <v>2933.54998</v>
      </c>
      <c r="C101" s="195">
        <f>IF(ISNUMBER(B101),B101*100,0)</f>
        <v/>
      </c>
      <c r="D101" s="195" t="n">
        <v>9.656281183999999</v>
      </c>
      <c r="E101" s="195" t="n">
        <v>0.329167093</v>
      </c>
      <c r="F101" s="195" t="n">
        <v>2</v>
      </c>
      <c r="G101" s="179" t="n">
        <v>1</v>
      </c>
      <c r="H101" s="195">
        <f>IF(G101=0,C101,0)</f>
        <v/>
      </c>
      <c r="I101" s="195" t="n">
        <v>4.26</v>
      </c>
      <c r="J101" s="195" t="n">
        <v>426</v>
      </c>
    </row>
    <row r="102" ht="12.75" customHeight="1" s="324">
      <c r="A102" s="195" t="inlineStr">
        <is>
          <t>MNE</t>
        </is>
      </c>
      <c r="B102" s="321" t="n">
        <v>6.20547e-06</v>
      </c>
      <c r="C102" s="321">
        <f>IF(ISNUMBER(B102),B102*100,0)</f>
        <v/>
      </c>
      <c r="D102" s="195" t="n">
        <v>0</v>
      </c>
      <c r="E102" s="195" t="n">
        <v>0</v>
      </c>
      <c r="F102" s="195" t="n">
        <v>2</v>
      </c>
      <c r="G102" s="179" t="n">
        <v>1</v>
      </c>
      <c r="H102" s="195">
        <f>IF(G102=0,C102,0)</f>
        <v/>
      </c>
      <c r="I102" s="195" t="n">
        <v>0</v>
      </c>
      <c r="J102" s="195" t="n">
        <v>0</v>
      </c>
    </row>
    <row r="103" ht="12.75" customHeight="1" s="324">
      <c r="A103" s="195" t="inlineStr">
        <is>
          <t>MNP</t>
        </is>
      </c>
      <c r="B103" s="321" t="n">
        <v>1.24105e-05</v>
      </c>
      <c r="C103" s="321">
        <f>IF(ISNUMBER(B103),B103*100,0)</f>
        <v/>
      </c>
      <c r="D103" s="321" t="n">
        <v>3.10263e-06</v>
      </c>
      <c r="E103" s="195" t="n">
        <v>25.00007734</v>
      </c>
      <c r="F103" s="195" t="n">
        <v>2</v>
      </c>
      <c r="G103" s="179" t="n">
        <v>1</v>
      </c>
      <c r="H103" s="195">
        <f>IF(G103=0,C103,0)</f>
        <v/>
      </c>
      <c r="I103" s="195" t="n">
        <v>6.7</v>
      </c>
      <c r="J103" s="195" t="n">
        <v>670</v>
      </c>
    </row>
    <row r="104" ht="12.75" customHeight="1" s="324">
      <c r="A104" s="195" t="inlineStr">
        <is>
          <t>MOZ</t>
        </is>
      </c>
      <c r="B104" s="195" t="n">
        <v>689.8336798</v>
      </c>
      <c r="C104" s="195">
        <f>IF(ISNUMBER(B104),B104*100,0)</f>
        <v/>
      </c>
      <c r="D104" s="195" t="n">
        <v>648.9513735</v>
      </c>
      <c r="E104" s="195" t="n">
        <v>94.07359955</v>
      </c>
      <c r="F104" s="195" t="n">
        <v>2</v>
      </c>
      <c r="G104" s="179" t="n">
        <v>1</v>
      </c>
      <c r="H104" s="195">
        <f>IF(G104=0,C104,0)</f>
        <v/>
      </c>
      <c r="I104" s="195" t="n">
        <v>727.9499999999999</v>
      </c>
      <c r="J104" s="195" t="n">
        <v>72795</v>
      </c>
    </row>
    <row r="105" ht="12.75" customHeight="1" s="324">
      <c r="A105" s="195" t="inlineStr">
        <is>
          <t>MRT</t>
        </is>
      </c>
      <c r="B105" s="321" t="n">
        <v>1.86158e-05</v>
      </c>
      <c r="C105" s="321">
        <f>IF(ISNUMBER(B105),B105*100,0)</f>
        <v/>
      </c>
      <c r="D105" s="321" t="n">
        <v>1.55132e-05</v>
      </c>
      <c r="E105" s="195" t="n">
        <v>83.33339847000001</v>
      </c>
      <c r="F105" s="195" t="n">
        <v>2</v>
      </c>
      <c r="G105" s="179" t="n">
        <v>1</v>
      </c>
      <c r="H105" s="195">
        <f>IF(G105=0,C105,0)</f>
        <v/>
      </c>
      <c r="I105" s="195" t="n">
        <v>0</v>
      </c>
      <c r="J105" s="195" t="n">
        <v>0</v>
      </c>
    </row>
    <row r="106" ht="12.75" customHeight="1" s="324">
      <c r="A106" s="195" t="inlineStr">
        <is>
          <t>MSR</t>
        </is>
      </c>
      <c r="B106" s="195" t="n">
        <v>12.99992361</v>
      </c>
      <c r="C106" s="195">
        <f>IF(ISNUMBER(B106),B106*100,0)</f>
        <v/>
      </c>
      <c r="D106" s="195" t="n">
        <v>0</v>
      </c>
      <c r="E106" s="195" t="n">
        <v>0</v>
      </c>
      <c r="F106" s="195" t="n">
        <v>2</v>
      </c>
      <c r="G106" s="179" t="n">
        <v>1</v>
      </c>
      <c r="H106" s="195">
        <f>IF(G106=0,C106,0)</f>
        <v/>
      </c>
      <c r="I106" s="195" t="n">
        <v>13.07</v>
      </c>
      <c r="J106" s="195" t="n">
        <v>1307</v>
      </c>
    </row>
    <row r="107" ht="12.75" customHeight="1" s="324">
      <c r="A107" s="195" t="inlineStr">
        <is>
          <t>MTQ</t>
        </is>
      </c>
      <c r="B107" s="195" t="n">
        <v>548.7740375</v>
      </c>
      <c r="C107" s="195">
        <f>IF(ISNUMBER(B107),B107*100,0)</f>
        <v/>
      </c>
      <c r="D107" s="195" t="n">
        <v>541.9925491</v>
      </c>
      <c r="E107" s="195" t="n">
        <v>98.76424759</v>
      </c>
      <c r="F107" s="195" t="n">
        <v>2</v>
      </c>
      <c r="G107" s="179" t="n">
        <v>1</v>
      </c>
      <c r="H107" s="195">
        <f>IF(G107=0,C107,0)</f>
        <v/>
      </c>
      <c r="I107" s="195" t="n">
        <v>41</v>
      </c>
      <c r="J107" s="195" t="n">
        <v>4100</v>
      </c>
    </row>
    <row r="108" ht="12.75" customHeight="1" s="324">
      <c r="A108" s="195" t="inlineStr">
        <is>
          <t>MUS</t>
        </is>
      </c>
      <c r="B108" s="195" t="n">
        <v>132.3056058</v>
      </c>
      <c r="C108" s="195">
        <f>IF(ISNUMBER(B108),B108*100,0)</f>
        <v/>
      </c>
      <c r="D108" s="321" t="n">
        <v>4.34373e-05</v>
      </c>
      <c r="E108" s="321" t="n">
        <v>3.2831e-05</v>
      </c>
      <c r="F108" s="195" t="n">
        <v>2</v>
      </c>
      <c r="G108" s="179" t="n">
        <v>1</v>
      </c>
      <c r="H108" s="195">
        <f>IF(G108=0,C108,0)</f>
        <v/>
      </c>
      <c r="I108" s="195" t="n">
        <v>30</v>
      </c>
      <c r="J108" s="195" t="n">
        <v>3000</v>
      </c>
    </row>
    <row r="109" ht="12.75" customHeight="1" s="324">
      <c r="A109" s="195" t="inlineStr">
        <is>
          <t>MYS</t>
        </is>
      </c>
      <c r="B109" s="195" t="n">
        <v>540.556782</v>
      </c>
      <c r="C109" s="195">
        <f>IF(ISNUMBER(B109),B109*100,0)</f>
        <v/>
      </c>
      <c r="D109" s="195" t="n">
        <v>98.8692416</v>
      </c>
      <c r="E109" s="195" t="n">
        <v>18.29026013</v>
      </c>
      <c r="F109" s="195" t="n">
        <v>2</v>
      </c>
      <c r="G109" s="179" t="n">
        <v>1</v>
      </c>
      <c r="H109" s="195">
        <f>IF(G109=0,C109,0)</f>
        <v/>
      </c>
      <c r="I109" s="195" t="n">
        <v>8.92</v>
      </c>
      <c r="J109" s="195" t="n">
        <v>892</v>
      </c>
    </row>
    <row r="110" ht="12.75" customHeight="1" s="324">
      <c r="A110" s="195" t="inlineStr">
        <is>
          <t>MYT</t>
        </is>
      </c>
      <c r="B110" s="195" t="n">
        <v>161.8689676</v>
      </c>
      <c r="C110" s="195">
        <f>IF(ISNUMBER(B110),B110*100,0)</f>
        <v/>
      </c>
      <c r="D110" s="195" t="n">
        <v>148.4901421</v>
      </c>
      <c r="E110" s="195" t="n">
        <v>91.7347805</v>
      </c>
      <c r="F110" s="195" t="n">
        <v>2</v>
      </c>
      <c r="G110" s="179" t="n">
        <v>1</v>
      </c>
      <c r="H110" s="195">
        <f>IF(G110=0,C110,0)</f>
        <v/>
      </c>
      <c r="I110" s="195" t="n">
        <v>1275.26</v>
      </c>
      <c r="J110" s="195" t="n">
        <v>127526</v>
      </c>
    </row>
    <row r="111" ht="12.75" customHeight="1" s="324">
      <c r="A111" s="195" t="inlineStr">
        <is>
          <t>NCL</t>
        </is>
      </c>
      <c r="B111" s="195" t="n">
        <v>1469.298834</v>
      </c>
      <c r="C111" s="195">
        <f>IF(ISNUMBER(B111),B111*100,0)</f>
        <v/>
      </c>
      <c r="D111" s="195" t="n">
        <v>1173.610321</v>
      </c>
      <c r="E111" s="195" t="n">
        <v>79.87553613999999</v>
      </c>
      <c r="F111" s="195" t="n">
        <v>2</v>
      </c>
      <c r="G111" s="179" t="n">
        <v>1</v>
      </c>
      <c r="H111" s="195">
        <f>IF(G111=0,C111,0)</f>
        <v/>
      </c>
      <c r="I111" s="195" t="n">
        <v>936</v>
      </c>
      <c r="J111" s="195" t="n">
        <v>93600</v>
      </c>
    </row>
    <row r="112" ht="12.75" customHeight="1" s="324">
      <c r="A112" s="195" t="inlineStr">
        <is>
          <t>NFK</t>
        </is>
      </c>
      <c r="B112" s="321" t="n">
        <v>3.10269e-06</v>
      </c>
      <c r="C112" s="321">
        <f>IF(ISNUMBER(B112),B112*100,0)</f>
        <v/>
      </c>
      <c r="D112" s="195" t="n">
        <v>0</v>
      </c>
      <c r="E112" s="195" t="n">
        <v>0</v>
      </c>
      <c r="F112" s="195" t="n">
        <v>2</v>
      </c>
      <c r="G112" s="179" t="n">
        <v>0</v>
      </c>
      <c r="H112" s="321">
        <f>IF(G112=0,C112,0)</f>
        <v/>
      </c>
      <c r="I112" s="195" t="e">
        <v>#N/A</v>
      </c>
      <c r="J112" s="195" t="e">
        <v>#N/A</v>
      </c>
    </row>
    <row r="113" ht="12.75" customHeight="1" s="324">
      <c r="A113" s="195" t="inlineStr">
        <is>
          <t>NGA</t>
        </is>
      </c>
      <c r="B113" s="195" t="n">
        <v>8829.355772999999</v>
      </c>
      <c r="C113" s="195">
        <f>IF(ISNUMBER(B113),B113*100,0)</f>
        <v/>
      </c>
      <c r="D113" s="195" t="n">
        <v>1.148234339</v>
      </c>
      <c r="E113" s="195" t="n">
        <v>0.013004735</v>
      </c>
      <c r="F113" s="195" t="n">
        <v>2</v>
      </c>
      <c r="G113" s="179" t="n">
        <v>1</v>
      </c>
      <c r="H113" s="195">
        <f>IF(G113=0,C113,0)</f>
        <v/>
      </c>
      <c r="I113" s="195" t="n">
        <v>8876.870000000001</v>
      </c>
      <c r="J113" s="195" t="n">
        <v>887687.0000000001</v>
      </c>
    </row>
    <row r="114" ht="12.75" customHeight="1" s="324">
      <c r="A114" s="195" t="inlineStr">
        <is>
          <t>NIC</t>
        </is>
      </c>
      <c r="B114" s="195" t="n">
        <v>5532.423809</v>
      </c>
      <c r="C114" s="195">
        <f>IF(ISNUMBER(B114),B114*100,0)</f>
        <v/>
      </c>
      <c r="D114" s="195" t="n">
        <v>914.113881</v>
      </c>
      <c r="E114" s="195" t="n">
        <v>16.52284627</v>
      </c>
      <c r="F114" s="195" t="n">
        <v>2</v>
      </c>
      <c r="G114" s="179" t="n">
        <v>1</v>
      </c>
      <c r="H114" s="195">
        <f>IF(G114=0,C114,0)</f>
        <v/>
      </c>
      <c r="I114" s="195" t="n">
        <v>5565.56</v>
      </c>
      <c r="J114" s="195" t="n">
        <v>556556</v>
      </c>
    </row>
    <row r="115" ht="12.75" customHeight="1" s="324">
      <c r="A115" s="195" t="inlineStr">
        <is>
          <t>NLD</t>
        </is>
      </c>
      <c r="B115" s="195" t="n">
        <v>1.122541864</v>
      </c>
      <c r="C115" s="195">
        <f>IF(ISNUMBER(B115),B115*100,0)</f>
        <v/>
      </c>
      <c r="D115" s="195" t="n">
        <v>1.122535659</v>
      </c>
      <c r="E115" s="195" t="n">
        <v>99.99944721</v>
      </c>
      <c r="F115" s="195" t="n">
        <v>2</v>
      </c>
      <c r="G115" s="179" t="n">
        <v>1</v>
      </c>
      <c r="H115" s="195">
        <f>IF(G115=0,C115,0)</f>
        <v/>
      </c>
      <c r="I115" s="195" t="n">
        <v>2.76</v>
      </c>
      <c r="J115" s="195" t="n">
        <v>276</v>
      </c>
    </row>
    <row r="116" ht="12.75" customHeight="1" s="324">
      <c r="A116" s="195" t="inlineStr">
        <is>
          <t>NOR</t>
        </is>
      </c>
      <c r="B116" s="195" t="n">
        <v>62.27841769</v>
      </c>
      <c r="C116" s="195">
        <f>IF(ISNUMBER(B116),B116*100,0)</f>
        <v/>
      </c>
      <c r="D116" s="195" t="n">
        <v>11.98408999</v>
      </c>
      <c r="E116" s="195" t="n">
        <v>19.24276569</v>
      </c>
      <c r="F116" s="195" t="n">
        <v>2</v>
      </c>
      <c r="G116" s="179" t="n">
        <v>1</v>
      </c>
      <c r="H116" s="195">
        <f>IF(G116=0,C116,0)</f>
        <v/>
      </c>
      <c r="I116" s="195" t="n">
        <v>66.37</v>
      </c>
      <c r="J116" s="195" t="n">
        <v>6637</v>
      </c>
    </row>
    <row r="117" ht="12.75" customHeight="1" s="324">
      <c r="A117" s="195" t="inlineStr">
        <is>
          <t>NZL</t>
        </is>
      </c>
      <c r="B117" s="195" t="n">
        <v>0.000158236</v>
      </c>
      <c r="C117" s="195">
        <f>IF(ISNUMBER(B117),B117*100,0)</f>
        <v/>
      </c>
      <c r="D117" s="321" t="n">
        <v>2.17184e-05</v>
      </c>
      <c r="E117" s="195" t="n">
        <v>13.72534361</v>
      </c>
      <c r="F117" s="195" t="n">
        <v>2</v>
      </c>
      <c r="G117" s="179" t="n">
        <v>1</v>
      </c>
      <c r="H117" s="195">
        <f>IF(G117=0,C117,0)</f>
        <v/>
      </c>
      <c r="I117" s="195" t="n">
        <v>294</v>
      </c>
      <c r="J117" s="195" t="n">
        <v>29400</v>
      </c>
    </row>
    <row r="118" ht="12.75" customHeight="1" s="324">
      <c r="A118" s="195" t="inlineStr">
        <is>
          <t>OMN</t>
        </is>
      </c>
      <c r="B118" s="321" t="n">
        <v>4.96432e-05</v>
      </c>
      <c r="C118" s="321">
        <f>IF(ISNUMBER(B118),B118*100,0)</f>
        <v/>
      </c>
      <c r="D118" s="321" t="n">
        <v>6.20542e-06</v>
      </c>
      <c r="E118" s="195" t="n">
        <v>12.50005862</v>
      </c>
      <c r="F118" s="195" t="n">
        <v>2</v>
      </c>
      <c r="G118" s="179" t="n">
        <v>1</v>
      </c>
      <c r="H118" s="195">
        <f>IF(G118=0,C118,0)</f>
        <v/>
      </c>
      <c r="I118" s="195" t="n">
        <v>0</v>
      </c>
      <c r="J118" s="195" t="n">
        <v>0</v>
      </c>
    </row>
    <row r="119" ht="12.75" customHeight="1" s="324">
      <c r="A119" s="195" t="inlineStr">
        <is>
          <t>PAN</t>
        </is>
      </c>
      <c r="B119" s="195" t="n">
        <v>1791.345207</v>
      </c>
      <c r="C119" s="195">
        <f>IF(ISNUMBER(B119),B119*100,0)</f>
        <v/>
      </c>
      <c r="D119" s="195" t="n">
        <v>91.36694575999999</v>
      </c>
      <c r="E119" s="195" t="n">
        <v>5.100465584</v>
      </c>
      <c r="F119" s="195" t="n">
        <v>2</v>
      </c>
      <c r="G119" s="179" t="n">
        <v>1</v>
      </c>
      <c r="H119" s="195">
        <f>IF(G119=0,C119,0)</f>
        <v/>
      </c>
      <c r="I119" s="195" t="n">
        <v>1802.12</v>
      </c>
      <c r="J119" s="195" t="n">
        <v>180212</v>
      </c>
    </row>
    <row r="120" ht="12.75" customHeight="1" s="324">
      <c r="A120" s="195" t="inlineStr">
        <is>
          <t>PHL</t>
        </is>
      </c>
      <c r="B120" s="195" t="n">
        <v>14945.98472</v>
      </c>
      <c r="C120" s="195">
        <f>IF(ISNUMBER(B120),B120*100,0)</f>
        <v/>
      </c>
      <c r="D120" s="195" t="n">
        <v>4339.651048</v>
      </c>
      <c r="E120" s="195" t="n">
        <v>29.0355646</v>
      </c>
      <c r="F120" s="195" t="n">
        <v>2</v>
      </c>
      <c r="G120" s="179" t="n">
        <v>1</v>
      </c>
      <c r="H120" s="195">
        <f>IF(G120=0,C120,0)</f>
        <v/>
      </c>
      <c r="I120" s="195" t="n">
        <v>978</v>
      </c>
      <c r="J120" s="195" t="n">
        <v>97800</v>
      </c>
    </row>
    <row r="121" ht="12.75" customHeight="1" s="324">
      <c r="A121" s="195" t="inlineStr">
        <is>
          <t>PLW</t>
        </is>
      </c>
      <c r="B121" s="195" t="n">
        <v>727.4328449</v>
      </c>
      <c r="C121" s="195">
        <f>IF(ISNUMBER(B121),B121*100,0)</f>
        <v/>
      </c>
      <c r="D121" s="195" t="n">
        <v>720.3429449</v>
      </c>
      <c r="E121" s="195" t="n">
        <v>99.02535331999999</v>
      </c>
      <c r="F121" s="195" t="n">
        <v>2</v>
      </c>
      <c r="G121" s="179" t="n">
        <v>1</v>
      </c>
      <c r="H121" s="195">
        <f>IF(G121=0,C121,0)</f>
        <v/>
      </c>
      <c r="I121" s="195" t="n">
        <v>79.98</v>
      </c>
      <c r="J121" s="195" t="n">
        <v>7998</v>
      </c>
    </row>
    <row r="122" ht="12.75" customHeight="1" s="324">
      <c r="A122" s="195" t="inlineStr">
        <is>
          <t>PNG</t>
        </is>
      </c>
      <c r="B122" s="195" t="n">
        <v>9226.265389</v>
      </c>
      <c r="C122" s="195">
        <f>IF(ISNUMBER(B122),B122*100,0)</f>
        <v/>
      </c>
      <c r="D122" s="195" t="n">
        <v>1107.79264</v>
      </c>
      <c r="E122" s="195" t="n">
        <v>12.00694532</v>
      </c>
      <c r="F122" s="195" t="n">
        <v>2</v>
      </c>
      <c r="G122" s="179" t="n">
        <v>1</v>
      </c>
      <c r="H122" s="195">
        <f>IF(G122=0,C122,0)</f>
        <v/>
      </c>
      <c r="I122" s="195" t="n">
        <v>117.2</v>
      </c>
      <c r="J122" s="195" t="n">
        <v>11720</v>
      </c>
    </row>
    <row r="123" ht="12.75" customHeight="1" s="324">
      <c r="A123" s="195" t="inlineStr">
        <is>
          <t>POL</t>
        </is>
      </c>
      <c r="B123" s="195" t="n">
        <v>2.65949332</v>
      </c>
      <c r="C123" s="195">
        <f>IF(ISNUMBER(B123),B123*100,0)</f>
        <v/>
      </c>
      <c r="D123" s="195" t="n">
        <v>2.659487114</v>
      </c>
      <c r="E123" s="195" t="n">
        <v>99.99976667</v>
      </c>
      <c r="F123" s="195" t="n">
        <v>2</v>
      </c>
      <c r="G123" s="179" t="n">
        <v>1</v>
      </c>
      <c r="H123" s="195">
        <f>IF(G123=0,C123,0)</f>
        <v/>
      </c>
      <c r="I123" s="195" t="n">
        <v>2.65</v>
      </c>
      <c r="J123" s="195" t="n">
        <v>265</v>
      </c>
    </row>
    <row r="124" ht="12.75" customHeight="1" s="324">
      <c r="A124" s="195" t="inlineStr">
        <is>
          <t>PRI</t>
        </is>
      </c>
      <c r="B124" s="195" t="n">
        <v>600.6546</v>
      </c>
      <c r="C124" s="195">
        <f>IF(ISNUMBER(B124),B124*100,0)</f>
        <v/>
      </c>
      <c r="D124" s="195" t="n">
        <v>123.3863557</v>
      </c>
      <c r="E124" s="195" t="n">
        <v>20.54198132</v>
      </c>
      <c r="F124" s="195" t="n">
        <v>2</v>
      </c>
      <c r="G124" s="179" t="n">
        <v>1</v>
      </c>
      <c r="H124" s="195">
        <f>IF(G124=0,C124,0)</f>
        <v/>
      </c>
      <c r="I124" s="195" t="n">
        <v>603.92</v>
      </c>
      <c r="J124" s="195" t="n">
        <v>60391.99999999999</v>
      </c>
    </row>
    <row r="125" ht="12.75" customHeight="1" s="324">
      <c r="A125" s="195" t="inlineStr">
        <is>
          <t>PRK</t>
        </is>
      </c>
      <c r="B125" s="321" t="n">
        <v>3.72318e-05</v>
      </c>
      <c r="C125" s="321">
        <f>IF(ISNUMBER(B125),B125*100,0)</f>
        <v/>
      </c>
      <c r="D125" s="195" t="n">
        <v>0</v>
      </c>
      <c r="E125" s="195" t="n">
        <v>0</v>
      </c>
      <c r="F125" s="195" t="n">
        <v>2</v>
      </c>
      <c r="G125" s="179" t="n">
        <v>1</v>
      </c>
      <c r="H125" s="195">
        <f>IF(G125=0,C125,0)</f>
        <v/>
      </c>
      <c r="I125" s="195" t="n">
        <v>0</v>
      </c>
      <c r="J125" s="195" t="n">
        <v>0</v>
      </c>
    </row>
    <row r="126" ht="12.75" customHeight="1" s="324">
      <c r="A126" s="195" t="inlineStr">
        <is>
          <t>PRT</t>
        </is>
      </c>
      <c r="B126" s="195" t="n">
        <v>0.038047462</v>
      </c>
      <c r="C126" s="195">
        <f>IF(ISNUMBER(B126),B126*100,0)</f>
        <v/>
      </c>
      <c r="D126" s="195" t="n">
        <v>0.001721384</v>
      </c>
      <c r="E126" s="195" t="n">
        <v>4.524307752</v>
      </c>
      <c r="F126" s="195" t="n">
        <v>2</v>
      </c>
      <c r="G126" s="179" t="n">
        <v>1</v>
      </c>
      <c r="H126" s="195">
        <f>IF(G126=0,C126,0)</f>
        <v/>
      </c>
      <c r="I126" s="195" t="n">
        <v>16.91</v>
      </c>
      <c r="J126" s="195" t="n">
        <v>1691</v>
      </c>
    </row>
    <row r="127" ht="12.75" customHeight="1" s="324">
      <c r="A127" s="195" t="inlineStr">
        <is>
          <t>PYF</t>
        </is>
      </c>
      <c r="B127" s="195" t="n">
        <v>785.1988949</v>
      </c>
      <c r="C127" s="195">
        <f>IF(ISNUMBER(B127),B127*100,0)</f>
        <v/>
      </c>
      <c r="D127" s="195" t="n">
        <v>0</v>
      </c>
      <c r="E127" s="195" t="n">
        <v>0</v>
      </c>
      <c r="F127" s="195" t="n">
        <v>2</v>
      </c>
      <c r="G127" s="179" t="n">
        <v>1</v>
      </c>
      <c r="H127" s="195">
        <f>IF(G127=0,C127,0)</f>
        <v/>
      </c>
      <c r="I127" s="195" t="n">
        <v>28.7</v>
      </c>
      <c r="J127" s="195" t="n">
        <v>2870</v>
      </c>
    </row>
    <row r="128" ht="12.75" customHeight="1" s="324">
      <c r="A128" s="195" t="inlineStr">
        <is>
          <t>QAT</t>
        </is>
      </c>
      <c r="B128" s="195" t="n">
        <v>1147.194976</v>
      </c>
      <c r="C128" s="195">
        <f>IF(ISNUMBER(B128),B128*100,0)</f>
        <v/>
      </c>
      <c r="D128" s="195" t="n">
        <v>87.71274955</v>
      </c>
      <c r="E128" s="195" t="n">
        <v>7.645844983</v>
      </c>
      <c r="F128" s="195" t="n">
        <v>2</v>
      </c>
      <c r="G128" s="179" t="n">
        <v>1</v>
      </c>
      <c r="H128" s="195">
        <f>IF(G128=0,C128,0)</f>
        <v/>
      </c>
      <c r="I128" s="195" t="n">
        <v>1323.75</v>
      </c>
      <c r="J128" s="195" t="n">
        <v>132375</v>
      </c>
    </row>
    <row r="129" ht="12.75" customHeight="1" s="324">
      <c r="A129" s="195" t="inlineStr">
        <is>
          <t>REU</t>
        </is>
      </c>
      <c r="B129" s="321" t="n">
        <v>3.10269e-06</v>
      </c>
      <c r="C129" s="321">
        <f>IF(ISNUMBER(B129),B129*100,0)</f>
        <v/>
      </c>
      <c r="D129" s="195" t="n">
        <v>0</v>
      </c>
      <c r="E129" s="195" t="n">
        <v>0</v>
      </c>
      <c r="F129" s="195" t="n">
        <v>2</v>
      </c>
      <c r="G129" s="179" t="n">
        <v>1</v>
      </c>
      <c r="H129" s="195">
        <f>IF(G129=0,C129,0)</f>
        <v/>
      </c>
      <c r="I129" s="195" t="n">
        <v>0.01</v>
      </c>
      <c r="J129" s="195" t="n">
        <v>1</v>
      </c>
    </row>
    <row r="130" ht="12.75" customHeight="1" s="324">
      <c r="A130" s="195" t="inlineStr">
        <is>
          <t>ROU</t>
        </is>
      </c>
      <c r="B130" s="321" t="n">
        <v>1.55133e-05</v>
      </c>
      <c r="C130" s="321">
        <f>IF(ISNUMBER(B130),B130*100,0)</f>
        <v/>
      </c>
      <c r="D130" s="321" t="n">
        <v>1.24106e-05</v>
      </c>
      <c r="E130" s="195" t="n">
        <v>79.99986005</v>
      </c>
      <c r="F130" s="195" t="n">
        <v>2</v>
      </c>
      <c r="G130" s="179" t="n">
        <v>1</v>
      </c>
      <c r="H130" s="195">
        <f>IF(G130=0,C130,0)</f>
        <v/>
      </c>
      <c r="I130" s="195" t="n">
        <v>0</v>
      </c>
      <c r="J130" s="195" t="n">
        <v>0</v>
      </c>
    </row>
    <row r="131" ht="12.75" customHeight="1" s="324">
      <c r="A131" s="195" t="inlineStr">
        <is>
          <t>RUS</t>
        </is>
      </c>
      <c r="B131" s="195" t="n">
        <v>680.042559</v>
      </c>
      <c r="C131" s="195">
        <f>IF(ISNUMBER(B131),B131*100,0)</f>
        <v/>
      </c>
      <c r="D131" s="195" t="n">
        <v>15.41743948</v>
      </c>
      <c r="E131" s="195" t="n">
        <v>2.26712862</v>
      </c>
      <c r="F131" s="195" t="n">
        <v>2</v>
      </c>
      <c r="G131" s="179" t="n">
        <v>1</v>
      </c>
      <c r="H131" s="195">
        <f>IF(G131=0,C131,0)</f>
        <v/>
      </c>
      <c r="I131" s="195" t="n">
        <v>492.2</v>
      </c>
      <c r="J131" s="195" t="n">
        <v>49220.00000000001</v>
      </c>
    </row>
    <row r="132" ht="12.75" customHeight="1" s="324">
      <c r="A132" s="195" t="inlineStr">
        <is>
          <t>SAU</t>
        </is>
      </c>
      <c r="B132" s="195" t="n">
        <v>20983.36203</v>
      </c>
      <c r="C132" s="195">
        <f>IF(ISNUMBER(B132),B132*100,0)</f>
        <v/>
      </c>
      <c r="D132" s="195" t="n">
        <v>331.5316967</v>
      </c>
      <c r="E132" s="195" t="n">
        <v>1.579974154</v>
      </c>
      <c r="F132" s="195" t="n">
        <v>2</v>
      </c>
      <c r="G132" s="179" t="n">
        <v>1</v>
      </c>
      <c r="H132" s="195">
        <f>IF(G132=0,C132,0)</f>
        <v/>
      </c>
      <c r="I132" s="195" t="n">
        <v>370</v>
      </c>
      <c r="J132" s="195" t="n">
        <v>37000</v>
      </c>
    </row>
    <row r="133" ht="12.75" customHeight="1" s="324">
      <c r="A133" s="195" t="inlineStr">
        <is>
          <t>SDN</t>
        </is>
      </c>
      <c r="B133" s="195" t="n">
        <v>4439.92729</v>
      </c>
      <c r="C133" s="195">
        <f>IF(ISNUMBER(B133),B133*100,0)</f>
        <v/>
      </c>
      <c r="D133" s="321" t="n">
        <v>3.10266e-06</v>
      </c>
      <c r="E133" s="321" t="n">
        <v>6.98809e-08</v>
      </c>
      <c r="F133" s="195" t="n">
        <v>2</v>
      </c>
      <c r="G133" s="179" t="n">
        <v>1</v>
      </c>
      <c r="H133" s="195">
        <f>IF(G133=0,C133,0)</f>
        <v/>
      </c>
      <c r="I133" s="195" t="n">
        <v>4424.63</v>
      </c>
      <c r="J133" s="195" t="n">
        <v>442463</v>
      </c>
    </row>
    <row r="134" ht="12.75" customHeight="1" s="324">
      <c r="A134" s="195" t="inlineStr">
        <is>
          <t>SEN</t>
        </is>
      </c>
      <c r="B134" s="195" t="n">
        <v>1482.058494</v>
      </c>
      <c r="C134" s="195">
        <f>IF(ISNUMBER(B134),B134*100,0)</f>
        <v/>
      </c>
      <c r="D134" s="195" t="n">
        <v>482.2959352</v>
      </c>
      <c r="E134" s="195" t="n">
        <v>32.54230094</v>
      </c>
      <c r="F134" s="195" t="n">
        <v>2</v>
      </c>
      <c r="G134" s="179" t="n">
        <v>1</v>
      </c>
      <c r="H134" s="195">
        <f>IF(G134=0,C134,0)</f>
        <v/>
      </c>
      <c r="I134" s="195" t="n">
        <v>1490.78</v>
      </c>
      <c r="J134" s="195" t="n">
        <v>149078</v>
      </c>
    </row>
    <row r="135" ht="12.75" customHeight="1" s="324">
      <c r="A135" s="195" t="inlineStr">
        <is>
          <t>SGP</t>
        </is>
      </c>
      <c r="B135" s="195" t="n">
        <v>127.0494055</v>
      </c>
      <c r="C135" s="195">
        <f>IF(ISNUMBER(B135),B135*100,0)</f>
        <v/>
      </c>
      <c r="D135" s="195" t="n">
        <v>0</v>
      </c>
      <c r="E135" s="195" t="n">
        <v>0</v>
      </c>
      <c r="F135" s="195" t="n">
        <v>2</v>
      </c>
      <c r="G135" s="179" t="n">
        <v>1</v>
      </c>
      <c r="H135" s="195">
        <f>IF(G135=0,C135,0)</f>
        <v/>
      </c>
      <c r="I135" s="195" t="n">
        <v>0.337</v>
      </c>
      <c r="J135" s="195" t="n">
        <v>33.7</v>
      </c>
    </row>
    <row r="136" ht="12.75" customHeight="1" s="324">
      <c r="A136" s="195" t="inlineStr">
        <is>
          <t>SLB</t>
        </is>
      </c>
      <c r="B136" s="195" t="n">
        <v>1253.887969</v>
      </c>
      <c r="C136" s="195">
        <f>IF(ISNUMBER(B136),B136*100,0)</f>
        <v/>
      </c>
      <c r="D136" s="195" t="n">
        <v>167.1690763</v>
      </c>
      <c r="E136" s="195" t="n">
        <v>13.3320584</v>
      </c>
      <c r="F136" s="195" t="n">
        <v>2</v>
      </c>
      <c r="G136" s="179" t="n">
        <v>1</v>
      </c>
      <c r="H136" s="195">
        <f>IF(G136=0,C136,0)</f>
        <v/>
      </c>
      <c r="I136" s="195" t="n">
        <v>78.95999999999999</v>
      </c>
      <c r="J136" s="195" t="n">
        <v>7895.999999999999</v>
      </c>
    </row>
    <row r="137" ht="12.75" customHeight="1" s="324">
      <c r="A137" s="195" t="inlineStr">
        <is>
          <t>SLE</t>
        </is>
      </c>
      <c r="B137" s="195" t="n">
        <v>4411.132434</v>
      </c>
      <c r="C137" s="195">
        <f>IF(ISNUMBER(B137),B137*100,0)</f>
        <v/>
      </c>
      <c r="D137" s="195" t="n">
        <v>1.177889234</v>
      </c>
      <c r="E137" s="195" t="n">
        <v>0.02670265</v>
      </c>
      <c r="F137" s="195" t="n">
        <v>2</v>
      </c>
      <c r="G137" s="179" t="n">
        <v>1</v>
      </c>
      <c r="H137" s="195">
        <f>IF(G137=0,C137,0)</f>
        <v/>
      </c>
      <c r="I137" s="195" t="n">
        <v>4445.62</v>
      </c>
      <c r="J137" s="195" t="n">
        <v>444562</v>
      </c>
    </row>
    <row r="138" ht="12.75" customHeight="1" s="324">
      <c r="A138" s="195" t="inlineStr">
        <is>
          <t>SOM</t>
        </is>
      </c>
      <c r="B138" s="321" t="n">
        <v>9.30805e-06</v>
      </c>
      <c r="C138" s="321">
        <f>IF(ISNUMBER(B138),B138*100,0)</f>
        <v/>
      </c>
      <c r="D138" s="195" t="n">
        <v>0</v>
      </c>
      <c r="E138" s="195" t="n">
        <v>0</v>
      </c>
      <c r="F138" s="195" t="n">
        <v>2</v>
      </c>
      <c r="G138" s="179" t="n">
        <v>1</v>
      </c>
      <c r="H138" s="195">
        <f>IF(G138=0,C138,0)</f>
        <v/>
      </c>
      <c r="I138" s="195" t="n">
        <v>0</v>
      </c>
      <c r="J138" s="195" t="n">
        <v>0</v>
      </c>
    </row>
    <row r="139" ht="12.75" customHeight="1" s="324">
      <c r="A139" s="195" t="inlineStr">
        <is>
          <t>STP</t>
        </is>
      </c>
      <c r="B139" s="321" t="n">
        <v>3.10257e-06</v>
      </c>
      <c r="C139" s="321">
        <f>IF(ISNUMBER(B139),B139*100,0)</f>
        <v/>
      </c>
      <c r="D139" s="195" t="n">
        <v>0</v>
      </c>
      <c r="E139" s="195" t="n">
        <v>0</v>
      </c>
      <c r="F139" s="195" t="n">
        <v>2</v>
      </c>
      <c r="G139" s="179" t="n">
        <v>1</v>
      </c>
      <c r="H139" s="195">
        <f>IF(G139=0,C139,0)</f>
        <v/>
      </c>
      <c r="I139" s="195" t="n">
        <v>0</v>
      </c>
      <c r="J139" s="195" t="n">
        <v>0</v>
      </c>
    </row>
    <row r="140" ht="12.75" customHeight="1" s="324">
      <c r="A140" s="195" t="inlineStr">
        <is>
          <t>SUR</t>
        </is>
      </c>
      <c r="B140" s="321" t="n">
        <v>6.20529e-06</v>
      </c>
      <c r="C140" s="321">
        <f>IF(ISNUMBER(B140),B140*100,0)</f>
        <v/>
      </c>
      <c r="D140" s="321" t="n">
        <v>3.10263e-06</v>
      </c>
      <c r="E140" s="195" t="n">
        <v>49.99973875</v>
      </c>
      <c r="F140" s="195" t="n">
        <v>2</v>
      </c>
      <c r="G140" s="179" t="n">
        <v>1</v>
      </c>
      <c r="H140" s="195">
        <f>IF(G140=0,C140,0)</f>
        <v/>
      </c>
      <c r="I140" s="195" t="n">
        <v>0</v>
      </c>
      <c r="J140" s="195" t="n">
        <v>0</v>
      </c>
    </row>
    <row r="141" ht="12.75" customHeight="1" s="324">
      <c r="A141" s="195" t="inlineStr">
        <is>
          <t>SVN</t>
        </is>
      </c>
      <c r="B141" s="195" t="n">
        <v>0.08510237800000001</v>
      </c>
      <c r="C141" s="195">
        <f>IF(ISNUMBER(B141),B141*100,0)</f>
        <v/>
      </c>
      <c r="D141" s="321" t="n">
        <v>4.51089e-05</v>
      </c>
      <c r="E141" s="195" t="n">
        <v>0.053005497</v>
      </c>
      <c r="F141" s="195" t="n">
        <v>2</v>
      </c>
      <c r="G141" s="179" t="n">
        <v>1</v>
      </c>
      <c r="H141" s="195">
        <f>IF(G141=0,C141,0)</f>
        <v/>
      </c>
      <c r="I141" s="195" t="n">
        <v>0.08</v>
      </c>
      <c r="J141" s="195" t="n">
        <v>8</v>
      </c>
    </row>
    <row r="142" ht="12.75" customHeight="1" s="324">
      <c r="A142" s="195" t="inlineStr">
        <is>
          <t>SWE</t>
        </is>
      </c>
      <c r="B142" s="195" t="n">
        <v>33.87931189</v>
      </c>
      <c r="C142" s="195">
        <f>IF(ISNUMBER(B142),B142*100,0)</f>
        <v/>
      </c>
      <c r="D142" s="195" t="n">
        <v>18.82019373</v>
      </c>
      <c r="E142" s="195" t="n">
        <v>55.55069653</v>
      </c>
      <c r="F142" s="195" t="n">
        <v>2</v>
      </c>
      <c r="G142" s="179" t="n">
        <v>1</v>
      </c>
      <c r="H142" s="195">
        <f>IF(G142=0,C142,0)</f>
        <v/>
      </c>
      <c r="I142" s="195" t="n">
        <v>18.25</v>
      </c>
      <c r="J142" s="195" t="n">
        <v>1825</v>
      </c>
    </row>
    <row r="143" ht="12.75" customHeight="1" s="324">
      <c r="A143" s="195" t="inlineStr">
        <is>
          <t>SXM</t>
        </is>
      </c>
      <c r="B143" s="195" t="n">
        <v>24.1557061</v>
      </c>
      <c r="C143" s="195">
        <f>IF(ISNUMBER(B143),B143*100,0)</f>
        <v/>
      </c>
      <c r="D143" s="195" t="n">
        <v>0.723838073</v>
      </c>
      <c r="E143" s="195" t="n">
        <v>2.996551084</v>
      </c>
      <c r="F143" s="195" t="n">
        <v>2</v>
      </c>
      <c r="G143" s="179" t="n">
        <v>1</v>
      </c>
      <c r="H143" s="195">
        <f>IF(G143=0,C143,0)</f>
        <v/>
      </c>
      <c r="I143" s="195" t="n">
        <v>27.34</v>
      </c>
      <c r="J143" s="195" t="n">
        <v>2734</v>
      </c>
    </row>
    <row r="144" ht="12.75" customHeight="1" s="324">
      <c r="A144" s="195" t="inlineStr">
        <is>
          <t>SYC</t>
        </is>
      </c>
      <c r="B144" s="321" t="n">
        <v>5.58478e-05</v>
      </c>
      <c r="C144" s="321">
        <f>IF(ISNUMBER(B144),B144*100,0)</f>
        <v/>
      </c>
      <c r="D144" s="321" t="n">
        <v>1.8616e-05</v>
      </c>
      <c r="E144" s="195" t="n">
        <v>33.3334231</v>
      </c>
      <c r="F144" s="195" t="n">
        <v>2</v>
      </c>
      <c r="G144" s="179" t="n">
        <v>1</v>
      </c>
      <c r="H144" s="195">
        <f>IF(G144=0,C144,0)</f>
        <v/>
      </c>
      <c r="I144" s="195" t="n">
        <v>0</v>
      </c>
      <c r="J144" s="195" t="n">
        <v>0</v>
      </c>
    </row>
    <row r="145" ht="12.75" customHeight="1" s="324">
      <c r="A145" s="195" t="inlineStr">
        <is>
          <t>SYR</t>
        </is>
      </c>
      <c r="B145" s="321" t="n">
        <v>4.65405e-05</v>
      </c>
      <c r="C145" s="321">
        <f>IF(ISNUMBER(B145),B145*100,0)</f>
        <v/>
      </c>
      <c r="D145" s="195" t="n">
        <v>0</v>
      </c>
      <c r="E145" s="195" t="n">
        <v>0</v>
      </c>
      <c r="F145" s="195" t="n">
        <v>2</v>
      </c>
      <c r="G145" s="179" t="n">
        <v>1</v>
      </c>
      <c r="H145" s="195">
        <f>IF(G145=0,C145,0)</f>
        <v/>
      </c>
      <c r="I145" s="195" t="n">
        <v>0</v>
      </c>
      <c r="J145" s="195" t="n">
        <v>0</v>
      </c>
    </row>
    <row r="146" ht="12.75" customHeight="1" s="324">
      <c r="A146" s="195" t="inlineStr">
        <is>
          <t>TCA</t>
        </is>
      </c>
      <c r="B146" s="195" t="n">
        <v>951.9578979</v>
      </c>
      <c r="C146" s="195">
        <f>IF(ISNUMBER(B146),B146*100,0)</f>
        <v/>
      </c>
      <c r="D146" s="195" t="n">
        <v>66.32897443</v>
      </c>
      <c r="E146" s="195" t="n">
        <v>6.96763739</v>
      </c>
      <c r="F146" s="195" t="n">
        <v>2</v>
      </c>
      <c r="G146" s="179" t="n">
        <v>1</v>
      </c>
      <c r="H146" s="195">
        <f>IF(G146=0,C146,0)</f>
        <v/>
      </c>
      <c r="I146" s="195" t="n">
        <v>489.12</v>
      </c>
      <c r="J146" s="195" t="n">
        <v>48912</v>
      </c>
    </row>
    <row r="147" ht="12.75" customHeight="1" s="324">
      <c r="A147" s="195" t="inlineStr">
        <is>
          <t>TGO</t>
        </is>
      </c>
      <c r="B147" s="195" t="n">
        <v>189.8222066</v>
      </c>
      <c r="C147" s="195">
        <f>IF(ISNUMBER(B147),B147*100,0)</f>
        <v/>
      </c>
      <c r="D147" s="195" t="n">
        <v>0</v>
      </c>
      <c r="E147" s="195" t="n">
        <v>0</v>
      </c>
      <c r="F147" s="195" t="n">
        <v>2</v>
      </c>
      <c r="G147" s="179" t="n">
        <v>1</v>
      </c>
      <c r="H147" s="195">
        <f>IF(G147=0,C147,0)</f>
        <v/>
      </c>
      <c r="I147" s="195" t="n">
        <v>188.89</v>
      </c>
      <c r="J147" s="195" t="n">
        <v>18889</v>
      </c>
    </row>
    <row r="148" ht="12.75" customHeight="1" s="324">
      <c r="A148" s="195" t="inlineStr">
        <is>
          <t>THA</t>
        </is>
      </c>
      <c r="B148" s="195" t="n">
        <v>1822.150234</v>
      </c>
      <c r="C148" s="195">
        <f>IF(ISNUMBER(B148),B148*100,0)</f>
        <v/>
      </c>
      <c r="D148" s="195" t="n">
        <v>1408.502136</v>
      </c>
      <c r="E148" s="195" t="n">
        <v>77.29890266</v>
      </c>
      <c r="F148" s="195" t="n">
        <v>2</v>
      </c>
      <c r="G148" s="179" t="n">
        <v>1</v>
      </c>
      <c r="H148" s="195">
        <f>IF(G148=0,C148,0)</f>
        <v/>
      </c>
      <c r="I148" s="195" t="n">
        <v>255.73</v>
      </c>
      <c r="J148" s="195" t="n">
        <v>25573</v>
      </c>
    </row>
    <row r="149" ht="12.75" customHeight="1" s="324">
      <c r="A149" s="195" t="inlineStr">
        <is>
          <t>TKM</t>
        </is>
      </c>
      <c r="B149" s="321" t="n">
        <v>2.48213e-05</v>
      </c>
      <c r="C149" s="321">
        <f>IF(ISNUMBER(B149),B149*100,0)</f>
        <v/>
      </c>
      <c r="D149" s="321" t="n">
        <v>3.10267e-06</v>
      </c>
      <c r="E149" s="195" t="n">
        <v>12.500042</v>
      </c>
      <c r="F149" s="195" t="n">
        <v>2</v>
      </c>
      <c r="G149" s="179" t="n">
        <v>1</v>
      </c>
      <c r="H149" s="195">
        <f>IF(G149=0,C149,0)</f>
        <v/>
      </c>
      <c r="I149" s="195" t="n">
        <v>0</v>
      </c>
      <c r="J149" s="195" t="n">
        <v>0</v>
      </c>
    </row>
    <row r="150" ht="12.75" customHeight="1" s="324">
      <c r="A150" s="195" t="inlineStr">
        <is>
          <t>TLS</t>
        </is>
      </c>
      <c r="B150" s="195" t="n">
        <v>334.7836364</v>
      </c>
      <c r="C150" s="195">
        <f>IF(ISNUMBER(B150),B150*100,0)</f>
        <v/>
      </c>
      <c r="D150" s="195" t="n">
        <v>4.005725709</v>
      </c>
      <c r="E150" s="195" t="n">
        <v>1.196511799</v>
      </c>
      <c r="F150" s="195" t="n">
        <v>2</v>
      </c>
      <c r="G150" s="179" t="n">
        <v>1</v>
      </c>
      <c r="H150" s="195">
        <f>IF(G150=0,C150,0)</f>
        <v/>
      </c>
      <c r="I150" s="195" t="n">
        <v>42.66</v>
      </c>
      <c r="J150" s="195" t="n">
        <v>4266</v>
      </c>
    </row>
    <row r="151" ht="12.75" customHeight="1" s="324">
      <c r="A151" s="195" t="inlineStr">
        <is>
          <t>TON</t>
        </is>
      </c>
      <c r="B151" s="195" t="n">
        <v>3684.589058</v>
      </c>
      <c r="C151" s="195">
        <f>IF(ISNUMBER(B151),B151*100,0)</f>
        <v/>
      </c>
      <c r="D151" s="195" t="n">
        <v>184.7012686</v>
      </c>
      <c r="E151" s="195" t="n">
        <v>5.012805111</v>
      </c>
      <c r="F151" s="195" t="n">
        <v>2</v>
      </c>
      <c r="G151" s="179" t="n">
        <v>1</v>
      </c>
      <c r="H151" s="195">
        <f>IF(G151=0,C151,0)</f>
        <v/>
      </c>
      <c r="I151" s="195" t="n">
        <v>2991.52</v>
      </c>
      <c r="J151" s="195" t="n">
        <v>299152</v>
      </c>
    </row>
    <row r="152" ht="12.75" customHeight="1" s="324">
      <c r="A152" s="195" t="inlineStr">
        <is>
          <t>TTO</t>
        </is>
      </c>
      <c r="B152" s="195" t="n">
        <v>1.11733615</v>
      </c>
      <c r="C152" s="195">
        <f>IF(ISNUMBER(B152),B152*100,0)</f>
        <v/>
      </c>
      <c r="D152" s="195" t="n">
        <v>0.582254174</v>
      </c>
      <c r="E152" s="195" t="n">
        <v>52.11092234</v>
      </c>
      <c r="F152" s="195" t="n">
        <v>2</v>
      </c>
      <c r="G152" s="179" t="n">
        <v>1</v>
      </c>
      <c r="H152" s="195">
        <f>IF(G152=0,C152,0)</f>
        <v/>
      </c>
      <c r="I152" s="195" t="n">
        <v>1.12</v>
      </c>
      <c r="J152" s="195" t="n">
        <v>112</v>
      </c>
    </row>
    <row r="153" ht="12.75" customHeight="1" s="324">
      <c r="A153" s="195" t="inlineStr">
        <is>
          <t>TUN</t>
        </is>
      </c>
      <c r="B153" s="195" t="n">
        <v>4988.245786</v>
      </c>
      <c r="C153" s="195">
        <f>IF(ISNUMBER(B153),B153*100,0)</f>
        <v/>
      </c>
      <c r="D153" s="195" t="n">
        <v>122.9022409</v>
      </c>
      <c r="E153" s="195" t="n">
        <v>2.463836912</v>
      </c>
      <c r="F153" s="195" t="n">
        <v>2</v>
      </c>
      <c r="G153" s="179" t="n">
        <v>1</v>
      </c>
      <c r="H153" s="195">
        <f>IF(G153=0,C153,0)</f>
        <v/>
      </c>
      <c r="I153" s="195" t="n">
        <v>5000.62</v>
      </c>
      <c r="J153" s="195" t="n">
        <v>500062</v>
      </c>
    </row>
    <row r="154" ht="12.75" customHeight="1" s="324">
      <c r="A154" s="195" t="inlineStr">
        <is>
          <t>TUR</t>
        </is>
      </c>
      <c r="B154" s="195" t="n">
        <v>0.260102583</v>
      </c>
      <c r="C154" s="195">
        <f>IF(ISNUMBER(B154),B154*100,0)</f>
        <v/>
      </c>
      <c r="D154" s="321" t="n">
        <v>3.10272e-06</v>
      </c>
      <c r="E154" s="195" t="n">
        <v>0.001192883</v>
      </c>
      <c r="F154" s="195" t="n">
        <v>2</v>
      </c>
      <c r="G154" s="179" t="n">
        <v>1</v>
      </c>
      <c r="H154" s="195">
        <f>IF(G154=0,C154,0)</f>
        <v/>
      </c>
      <c r="I154" s="195" t="n">
        <v>2.31</v>
      </c>
      <c r="J154" s="195" t="n">
        <v>231</v>
      </c>
    </row>
    <row r="155" ht="12.75" customHeight="1" s="324">
      <c r="A155" s="195" t="inlineStr">
        <is>
          <t>TWN</t>
        </is>
      </c>
      <c r="B155" s="195" t="n">
        <v>1241.93971</v>
      </c>
      <c r="C155" s="195">
        <f>IF(ISNUMBER(B155),B155*100,0)</f>
        <v/>
      </c>
      <c r="D155" s="195" t="n">
        <v>136.989767</v>
      </c>
      <c r="E155" s="195" t="n">
        <v>11.03030735</v>
      </c>
      <c r="F155" s="195" t="n">
        <v>2</v>
      </c>
      <c r="G155" s="179" t="n">
        <v>1</v>
      </c>
      <c r="H155" s="195">
        <f>IF(G155=0,C155,0)</f>
        <v/>
      </c>
      <c r="I155" s="195" t="n">
        <v>11.85</v>
      </c>
      <c r="J155" s="195" t="n">
        <v>1185</v>
      </c>
    </row>
    <row r="156" ht="12.75" customHeight="1" s="324">
      <c r="A156" s="195" t="inlineStr">
        <is>
          <t>TZA</t>
        </is>
      </c>
      <c r="B156" s="195" t="n">
        <v>45.76915024</v>
      </c>
      <c r="C156" s="195">
        <f>IF(ISNUMBER(B156),B156*100,0)</f>
        <v/>
      </c>
      <c r="D156" s="195" t="n">
        <v>1.605895559</v>
      </c>
      <c r="E156" s="195" t="n">
        <v>3.508685547</v>
      </c>
      <c r="F156" s="195" t="n">
        <v>2</v>
      </c>
      <c r="G156" s="179" t="n">
        <v>1</v>
      </c>
      <c r="H156" s="195">
        <f>IF(G156=0,C156,0)</f>
        <v/>
      </c>
      <c r="I156" s="195" t="n">
        <v>46.07</v>
      </c>
      <c r="J156" s="195" t="n">
        <v>4607</v>
      </c>
    </row>
    <row r="157" ht="12.75" customHeight="1" s="324">
      <c r="A157" s="195" t="inlineStr">
        <is>
          <t>UKR</t>
        </is>
      </c>
      <c r="B157" s="195" t="n">
        <v>155.695511</v>
      </c>
      <c r="C157" s="195">
        <f>IF(ISNUMBER(B157),B157*100,0)</f>
        <v/>
      </c>
      <c r="D157" s="195" t="n">
        <v>93.57686355</v>
      </c>
      <c r="E157" s="195" t="n">
        <v>60.10248011</v>
      </c>
      <c r="F157" s="195" t="n">
        <v>2</v>
      </c>
      <c r="G157" s="179" t="n">
        <v>1</v>
      </c>
      <c r="H157" s="195">
        <f>IF(G157=0,C157,0)</f>
        <v/>
      </c>
      <c r="I157" s="195" t="n">
        <v>5861.58</v>
      </c>
      <c r="J157" s="195" t="n">
        <v>586158</v>
      </c>
    </row>
    <row r="158" ht="12.75" customHeight="1" s="324">
      <c r="A158" s="195" t="inlineStr">
        <is>
          <t>USA</t>
        </is>
      </c>
      <c r="B158" s="195" t="n">
        <v>13940.22969</v>
      </c>
      <c r="C158" s="195">
        <f>IF(ISNUMBER(B158),B158*100,0)</f>
        <v/>
      </c>
      <c r="D158" s="195" t="n">
        <v>8524.270081999999</v>
      </c>
      <c r="E158" s="195" t="n">
        <v>61.14870608</v>
      </c>
      <c r="F158" s="195" t="n">
        <v>2</v>
      </c>
      <c r="G158" s="179" t="n">
        <v>1</v>
      </c>
      <c r="H158" s="195">
        <f>IF(G158=0,C158,0)</f>
        <v/>
      </c>
      <c r="I158" s="195" t="n">
        <v>14422.38</v>
      </c>
      <c r="J158" s="195" t="n">
        <v>1442238</v>
      </c>
    </row>
    <row r="159" ht="12.75" customHeight="1" s="324">
      <c r="A159" s="195" t="inlineStr">
        <is>
          <t>VCT</t>
        </is>
      </c>
      <c r="B159" s="195" t="n">
        <v>0.311822714</v>
      </c>
      <c r="C159" s="195">
        <f>IF(ISNUMBER(B159),B159*100,0)</f>
        <v/>
      </c>
      <c r="D159" s="195" t="n">
        <v>0.040396716</v>
      </c>
      <c r="E159" s="195" t="n">
        <v>12.95502663</v>
      </c>
      <c r="F159" s="195" t="n">
        <v>2</v>
      </c>
      <c r="G159" s="179" t="n">
        <v>1</v>
      </c>
      <c r="H159" s="195">
        <f>IF(G159=0,C159,0)</f>
        <v/>
      </c>
      <c r="I159" s="195" t="n">
        <v>3.2</v>
      </c>
      <c r="J159" s="195" t="n">
        <v>320</v>
      </c>
    </row>
    <row r="160" ht="12.75" customHeight="1" s="324">
      <c r="A160" s="195" t="inlineStr">
        <is>
          <t>VEN</t>
        </is>
      </c>
      <c r="B160" s="195" t="n">
        <v>1286.25383</v>
      </c>
      <c r="C160" s="195">
        <f>IF(ISNUMBER(B160),B160*100,0)</f>
        <v/>
      </c>
      <c r="D160" s="195" t="n">
        <v>98.43350564000001</v>
      </c>
      <c r="E160" s="195" t="n">
        <v>7.652727892</v>
      </c>
      <c r="F160" s="195" t="n">
        <v>2</v>
      </c>
      <c r="G160" s="179" t="n">
        <v>1</v>
      </c>
      <c r="H160" s="195">
        <f>IF(G160=0,C160,0)</f>
        <v/>
      </c>
      <c r="I160" s="195" t="n">
        <v>1272.42</v>
      </c>
      <c r="J160" s="195" t="n">
        <v>127242</v>
      </c>
    </row>
    <row r="161" ht="12.75" customHeight="1" s="324">
      <c r="A161" s="195" t="inlineStr">
        <is>
          <t>VGB</t>
        </is>
      </c>
      <c r="B161" s="195" t="n">
        <v>40.74168062</v>
      </c>
      <c r="C161" s="195">
        <f>IF(ISNUMBER(B161),B161*100,0)</f>
        <v/>
      </c>
      <c r="D161" s="195" t="n">
        <v>0.111369109</v>
      </c>
      <c r="E161" s="195" t="n">
        <v>0.273354234</v>
      </c>
      <c r="F161" s="195" t="n">
        <v>2</v>
      </c>
      <c r="G161" s="179" t="n">
        <v>1</v>
      </c>
      <c r="H161" s="195">
        <f>IF(G161=0,C161,0)</f>
        <v/>
      </c>
      <c r="I161" s="195" t="n">
        <v>39.91</v>
      </c>
      <c r="J161" s="195" t="n">
        <v>3991</v>
      </c>
    </row>
    <row r="162" ht="12.75" customHeight="1" s="324">
      <c r="A162" s="195" t="inlineStr">
        <is>
          <t>VIR</t>
        </is>
      </c>
      <c r="B162" s="195" t="n">
        <v>83.75281333</v>
      </c>
      <c r="C162" s="195">
        <f>IF(ISNUMBER(B162),B162*100,0)</f>
        <v/>
      </c>
      <c r="D162" s="195" t="n">
        <v>25.86737641</v>
      </c>
      <c r="E162" s="195" t="n">
        <v>30.88538209</v>
      </c>
      <c r="F162" s="195" t="n">
        <v>2</v>
      </c>
      <c r="G162" s="179" t="n">
        <v>1</v>
      </c>
      <c r="H162" s="195">
        <f>IF(G162=0,C162,0)</f>
        <v/>
      </c>
      <c r="I162" s="195" t="n">
        <v>84.09</v>
      </c>
      <c r="J162" s="195" t="n">
        <v>8409</v>
      </c>
    </row>
    <row r="163" ht="12.75" customHeight="1" s="324">
      <c r="A163" s="195" t="inlineStr">
        <is>
          <t>VNM</t>
        </is>
      </c>
      <c r="B163" s="195" t="n">
        <v>233.6158747</v>
      </c>
      <c r="C163" s="195">
        <f>IF(ISNUMBER(B163),B163*100,0)</f>
        <v/>
      </c>
      <c r="D163" s="195" t="n">
        <v>22.92150795</v>
      </c>
      <c r="E163" s="195" t="n">
        <v>9.811622593999999</v>
      </c>
      <c r="F163" s="195" t="n">
        <v>2</v>
      </c>
      <c r="G163" s="179" t="n">
        <v>1</v>
      </c>
      <c r="H163" s="195">
        <f>IF(G163=0,C163,0)</f>
        <v/>
      </c>
      <c r="I163" s="195" t="n">
        <v>157.45</v>
      </c>
      <c r="J163" s="195" t="n">
        <v>15745</v>
      </c>
    </row>
    <row r="164" ht="12.75" customHeight="1" s="324">
      <c r="A164" s="195" t="inlineStr">
        <is>
          <t>VUT</t>
        </is>
      </c>
      <c r="B164" s="195" t="n">
        <v>1237.733143</v>
      </c>
      <c r="C164" s="195">
        <f>IF(ISNUMBER(B164),B164*100,0)</f>
        <v/>
      </c>
      <c r="D164" s="195" t="n">
        <v>3.179871694</v>
      </c>
      <c r="E164" s="195" t="n">
        <v>0.256910927</v>
      </c>
      <c r="F164" s="195" t="n">
        <v>2</v>
      </c>
      <c r="G164" s="179" t="n">
        <v>1</v>
      </c>
      <c r="H164" s="195">
        <f>IF(G164=0,C164,0)</f>
        <v/>
      </c>
      <c r="I164" s="195" t="n">
        <v>1100.44</v>
      </c>
      <c r="J164" s="195" t="n">
        <v>110044</v>
      </c>
    </row>
    <row r="165" ht="12.75" customHeight="1" s="324">
      <c r="A165" s="195" t="inlineStr">
        <is>
          <t>WSM</t>
        </is>
      </c>
      <c r="B165" s="195" t="n">
        <v>982.8723327</v>
      </c>
      <c r="C165" s="195">
        <f>IF(ISNUMBER(B165),B165*100,0)</f>
        <v/>
      </c>
      <c r="D165" s="195" t="n">
        <v>47.37314431</v>
      </c>
      <c r="E165" s="195" t="n">
        <v>4.819867518</v>
      </c>
      <c r="F165" s="195" t="n">
        <v>2</v>
      </c>
      <c r="G165" s="179" t="n">
        <v>1</v>
      </c>
      <c r="H165" s="195">
        <f>IF(G165=0,C165,0)</f>
        <v/>
      </c>
      <c r="I165" s="195" t="n">
        <v>734.12</v>
      </c>
      <c r="J165" s="195" t="n">
        <v>73412</v>
      </c>
    </row>
    <row r="166" ht="12.75" customHeight="1" s="324">
      <c r="A166" s="195" t="inlineStr">
        <is>
          <t>xKI</t>
        </is>
      </c>
      <c r="B166" s="321" t="n">
        <v>3.10262e-06</v>
      </c>
      <c r="C166" s="321">
        <f>IF(ISNUMBER(B166),B166*100,0)</f>
        <v/>
      </c>
      <c r="D166" s="321" t="n">
        <v>3.10262e-06</v>
      </c>
      <c r="E166" s="195" t="n">
        <v>100</v>
      </c>
      <c r="F166" s="195" t="n">
        <v>2</v>
      </c>
      <c r="G166" s="179" t="n">
        <v>0</v>
      </c>
      <c r="H166" s="321">
        <f>IF(G166=0,C166,0)</f>
        <v/>
      </c>
      <c r="I166" s="195" t="e">
        <v>#N/A</v>
      </c>
      <c r="J166" s="195" t="e">
        <v>#N/A</v>
      </c>
    </row>
    <row r="167" ht="12.75" customHeight="1" s="324">
      <c r="A167" s="195" t="inlineStr">
        <is>
          <t>YEM</t>
        </is>
      </c>
      <c r="B167" s="195" t="n">
        <v>5455.4819</v>
      </c>
      <c r="C167" s="195">
        <f>IF(ISNUMBER(B167),B167*100,0)</f>
        <v/>
      </c>
      <c r="D167" s="321" t="n">
        <v>6.20522e-06</v>
      </c>
      <c r="E167" s="321" t="n">
        <v>1.13743e-07</v>
      </c>
      <c r="F167" s="195" t="n">
        <v>2</v>
      </c>
      <c r="G167" s="179" t="n">
        <v>1</v>
      </c>
      <c r="H167" s="195">
        <f>IF(G167=0,C167,0)</f>
        <v/>
      </c>
      <c r="I167" s="195" t="n">
        <v>5354.26</v>
      </c>
      <c r="J167" s="195" t="n">
        <v>535426</v>
      </c>
    </row>
    <row r="168" ht="12.75" customHeight="1" s="324">
      <c r="A168" s="195" t="inlineStr">
        <is>
          <t>ZAF</t>
        </is>
      </c>
      <c r="B168" s="195" t="n">
        <v>405.5657793</v>
      </c>
      <c r="C168" s="195">
        <f>IF(ISNUMBER(B168),B168*100,0)</f>
        <v/>
      </c>
      <c r="D168" s="195" t="n">
        <v>405.5657318</v>
      </c>
      <c r="E168" s="195" t="n">
        <v>99.99998828</v>
      </c>
      <c r="F168" s="195" t="n">
        <v>2</v>
      </c>
      <c r="G168" s="179" t="n">
        <v>1</v>
      </c>
      <c r="H168" s="195">
        <f>IF(G168=0,C168,0)</f>
        <v/>
      </c>
      <c r="I168" s="195" t="n">
        <v>381.03</v>
      </c>
      <c r="J168" s="195" t="n">
        <v>38103</v>
      </c>
    </row>
    <row r="169" ht="12.75" customHeight="1" s="324">
      <c r="A169" s="195" t="inlineStr">
        <is>
          <t>AFG</t>
        </is>
      </c>
      <c r="B169" s="195" t="inlineStr">
        <is>
          <t>-</t>
        </is>
      </c>
      <c r="C169" s="195">
        <f>IF(ISNUMBER(B169),B169*100,0)</f>
        <v/>
      </c>
      <c r="D169" s="195" t="inlineStr">
        <is>
          <t>-</t>
        </is>
      </c>
      <c r="E169" s="195" t="inlineStr">
        <is>
          <t>-</t>
        </is>
      </c>
      <c r="F169" s="195" t="n">
        <v>0</v>
      </c>
      <c r="G169" s="180" t="n"/>
      <c r="H169" s="167">
        <f>SUM(H5:H168)</f>
        <v/>
      </c>
      <c r="I169" s="195" t="e">
        <v>#N/A</v>
      </c>
      <c r="J169" s="195" t="e">
        <v>#N/A</v>
      </c>
    </row>
    <row r="170" ht="12.75" customHeight="1" s="324">
      <c r="A170" s="195" t="inlineStr">
        <is>
          <t>AND</t>
        </is>
      </c>
      <c r="B170" s="195" t="inlineStr">
        <is>
          <t>-</t>
        </is>
      </c>
      <c r="C170" s="195">
        <f>IF(ISNUMBER(B170),B170*100,0)</f>
        <v/>
      </c>
      <c r="D170" s="195" t="inlineStr">
        <is>
          <t>-</t>
        </is>
      </c>
      <c r="E170" s="195" t="inlineStr">
        <is>
          <t>-</t>
        </is>
      </c>
      <c r="F170" s="195" t="n">
        <v>0</v>
      </c>
      <c r="G170" s="180" t="n"/>
      <c r="I170" s="195" t="e">
        <v>#N/A</v>
      </c>
      <c r="J170" s="195" t="e">
        <v>#N/A</v>
      </c>
    </row>
    <row r="171" ht="12.75" customHeight="1" s="324">
      <c r="A171" s="195" t="inlineStr">
        <is>
          <t>ARG</t>
        </is>
      </c>
      <c r="B171" s="195" t="inlineStr">
        <is>
          <t>-</t>
        </is>
      </c>
      <c r="C171" s="195">
        <f>IF(ISNUMBER(B171),B171*100,0)</f>
        <v/>
      </c>
      <c r="D171" s="195" t="inlineStr">
        <is>
          <t>-</t>
        </is>
      </c>
      <c r="E171" s="195" t="inlineStr">
        <is>
          <t>-</t>
        </is>
      </c>
      <c r="F171" s="195" t="n">
        <v>2</v>
      </c>
      <c r="G171" s="180" t="n"/>
      <c r="I171" s="195" t="n">
        <v>1</v>
      </c>
      <c r="J171" s="195" t="n">
        <v>100</v>
      </c>
    </row>
    <row r="172" ht="12.75" customHeight="1" s="324">
      <c r="A172" s="195" t="inlineStr">
        <is>
          <t>ARM</t>
        </is>
      </c>
      <c r="B172" s="195" t="inlineStr">
        <is>
          <t>-</t>
        </is>
      </c>
      <c r="C172" s="195">
        <f>IF(ISNUMBER(B172),B172*100,0)</f>
        <v/>
      </c>
      <c r="D172" s="195" t="inlineStr">
        <is>
          <t>-</t>
        </is>
      </c>
      <c r="E172" s="195" t="inlineStr">
        <is>
          <t>-</t>
        </is>
      </c>
      <c r="F172" s="195" t="n">
        <v>0</v>
      </c>
      <c r="G172" s="180" t="n"/>
      <c r="I172" s="195" t="e">
        <v>#N/A</v>
      </c>
      <c r="J172" s="195" t="e">
        <v>#N/A</v>
      </c>
    </row>
    <row r="173" ht="12.75" customHeight="1" s="324">
      <c r="A173" s="195" t="inlineStr">
        <is>
          <t>ATA</t>
        </is>
      </c>
      <c r="B173" s="195" t="inlineStr">
        <is>
          <t>-</t>
        </is>
      </c>
      <c r="C173" s="195">
        <f>IF(ISNUMBER(B173),B173*100,0)</f>
        <v/>
      </c>
      <c r="D173" s="195" t="inlineStr">
        <is>
          <t>-</t>
        </is>
      </c>
      <c r="E173" s="195" t="inlineStr">
        <is>
          <t>-</t>
        </is>
      </c>
      <c r="F173" s="195" t="n">
        <v>0</v>
      </c>
      <c r="G173" s="180" t="n"/>
      <c r="I173" s="195" t="e">
        <v>#N/A</v>
      </c>
      <c r="J173" s="195" t="e">
        <v>#N/A</v>
      </c>
    </row>
    <row r="174" ht="12.75" customHeight="1" s="324">
      <c r="A174" s="195" t="inlineStr">
        <is>
          <t>AUT</t>
        </is>
      </c>
      <c r="B174" s="195" t="inlineStr">
        <is>
          <t>-</t>
        </is>
      </c>
      <c r="C174" s="195">
        <f>IF(ISNUMBER(B174),B174*100,0)</f>
        <v/>
      </c>
      <c r="D174" s="195" t="inlineStr">
        <is>
          <t>-</t>
        </is>
      </c>
      <c r="E174" s="195" t="inlineStr">
        <is>
          <t>-</t>
        </is>
      </c>
      <c r="F174" s="195" t="n">
        <v>0</v>
      </c>
      <c r="G174" s="180" t="n"/>
      <c r="I174" s="195" t="e">
        <v>#N/A</v>
      </c>
      <c r="J174" s="195" t="e">
        <v>#N/A</v>
      </c>
    </row>
    <row r="175" ht="12.75" customHeight="1" s="324">
      <c r="A175" s="195" t="inlineStr">
        <is>
          <t>BDI</t>
        </is>
      </c>
      <c r="B175" s="195" t="inlineStr">
        <is>
          <t>-</t>
        </is>
      </c>
      <c r="C175" s="195">
        <f>IF(ISNUMBER(B175),B175*100,0)</f>
        <v/>
      </c>
      <c r="D175" s="195" t="inlineStr">
        <is>
          <t>-</t>
        </is>
      </c>
      <c r="E175" s="195" t="inlineStr">
        <is>
          <t>-</t>
        </is>
      </c>
      <c r="F175" s="195" t="n">
        <v>0</v>
      </c>
      <c r="G175" s="180" t="n"/>
      <c r="I175" s="195" t="e">
        <v>#N/A</v>
      </c>
      <c r="J175" s="195" t="e">
        <v>#N/A</v>
      </c>
    </row>
    <row r="176" ht="12.75" customHeight="1" s="324">
      <c r="A176" s="195" t="inlineStr">
        <is>
          <t>BEL</t>
        </is>
      </c>
      <c r="B176" s="195" t="inlineStr">
        <is>
          <t>-</t>
        </is>
      </c>
      <c r="C176" s="195">
        <f>IF(ISNUMBER(B176),B176*100,0)</f>
        <v/>
      </c>
      <c r="D176" s="195" t="inlineStr">
        <is>
          <t>-</t>
        </is>
      </c>
      <c r="E176" s="195" t="inlineStr">
        <is>
          <t>-</t>
        </is>
      </c>
      <c r="F176" s="195" t="n">
        <v>1</v>
      </c>
      <c r="G176" s="180" t="n"/>
      <c r="I176" s="195" t="n">
        <v>0</v>
      </c>
      <c r="J176" s="195" t="n">
        <v>0</v>
      </c>
    </row>
    <row r="177" ht="12.75" customHeight="1" s="324">
      <c r="A177" s="195" t="inlineStr">
        <is>
          <t>BFA</t>
        </is>
      </c>
      <c r="B177" s="195" t="inlineStr">
        <is>
          <t>-</t>
        </is>
      </c>
      <c r="C177" s="195">
        <f>IF(ISNUMBER(B177),B177*100,0)</f>
        <v/>
      </c>
      <c r="D177" s="195" t="inlineStr">
        <is>
          <t>-</t>
        </is>
      </c>
      <c r="E177" s="195" t="inlineStr">
        <is>
          <t>-</t>
        </is>
      </c>
      <c r="F177" s="195" t="n">
        <v>0</v>
      </c>
      <c r="G177" s="180" t="n"/>
      <c r="I177" s="195" t="e">
        <v>#N/A</v>
      </c>
      <c r="J177" s="195" t="e">
        <v>#N/A</v>
      </c>
    </row>
    <row r="178" ht="12.75" customHeight="1" s="324">
      <c r="A178" s="195" t="inlineStr">
        <is>
          <t>BGR</t>
        </is>
      </c>
      <c r="B178" s="195" t="inlineStr">
        <is>
          <t>-</t>
        </is>
      </c>
      <c r="C178" s="195">
        <f>IF(ISNUMBER(B178),B178*100,0)</f>
        <v/>
      </c>
      <c r="D178" s="195" t="inlineStr">
        <is>
          <t>-</t>
        </is>
      </c>
      <c r="E178" s="195" t="inlineStr">
        <is>
          <t>-</t>
        </is>
      </c>
      <c r="F178" s="195" t="n">
        <v>2</v>
      </c>
      <c r="G178" s="180" t="n"/>
      <c r="I178" s="195" t="n">
        <v>2.95</v>
      </c>
      <c r="J178" s="195" t="n">
        <v>295</v>
      </c>
    </row>
    <row r="179" ht="12.75" customHeight="1" s="324">
      <c r="A179" s="195" t="inlineStr">
        <is>
          <t>BIH</t>
        </is>
      </c>
      <c r="B179" s="195" t="inlineStr">
        <is>
          <t>-</t>
        </is>
      </c>
      <c r="C179" s="195">
        <f>IF(ISNUMBER(B179),B179*100,0)</f>
        <v/>
      </c>
      <c r="D179" s="195" t="inlineStr">
        <is>
          <t>-</t>
        </is>
      </c>
      <c r="E179" s="195" t="inlineStr">
        <is>
          <t>-</t>
        </is>
      </c>
      <c r="F179" s="195" t="n">
        <v>1</v>
      </c>
      <c r="G179" s="180" t="n"/>
      <c r="I179" s="195" t="n">
        <v>0</v>
      </c>
      <c r="J179" s="195" t="n">
        <v>0</v>
      </c>
    </row>
    <row r="180" ht="12.75" customHeight="1" s="324">
      <c r="A180" s="195" t="inlineStr">
        <is>
          <t>BLR</t>
        </is>
      </c>
      <c r="B180" s="195" t="inlineStr">
        <is>
          <t>-</t>
        </is>
      </c>
      <c r="C180" s="195">
        <f>IF(ISNUMBER(B180),B180*100,0)</f>
        <v/>
      </c>
      <c r="D180" s="195" t="inlineStr">
        <is>
          <t>-</t>
        </is>
      </c>
      <c r="E180" s="195" t="inlineStr">
        <is>
          <t>-</t>
        </is>
      </c>
      <c r="F180" s="195" t="n">
        <v>0</v>
      </c>
      <c r="G180" s="180" t="n"/>
      <c r="I180" s="195" t="e">
        <v>#N/A</v>
      </c>
      <c r="J180" s="195" t="e">
        <v>#N/A</v>
      </c>
    </row>
    <row r="181" ht="12.75" customHeight="1" s="324">
      <c r="A181" s="195" t="inlineStr">
        <is>
          <t>BOL</t>
        </is>
      </c>
      <c r="B181" s="195" t="inlineStr">
        <is>
          <t>-</t>
        </is>
      </c>
      <c r="C181" s="195">
        <f>IF(ISNUMBER(B181),B181*100,0)</f>
        <v/>
      </c>
      <c r="D181" s="195" t="inlineStr">
        <is>
          <t>-</t>
        </is>
      </c>
      <c r="E181" s="195" t="inlineStr">
        <is>
          <t>-</t>
        </is>
      </c>
      <c r="F181" s="195" t="n">
        <v>0</v>
      </c>
      <c r="G181" s="180" t="n"/>
      <c r="I181" s="195" t="e">
        <v>#N/A</v>
      </c>
      <c r="J181" s="195" t="e">
        <v>#N/A</v>
      </c>
    </row>
    <row r="182" ht="12.75" customHeight="1" s="324">
      <c r="A182" s="195" t="inlineStr">
        <is>
          <t>BRN</t>
        </is>
      </c>
      <c r="B182" s="195" t="inlineStr">
        <is>
          <t>-</t>
        </is>
      </c>
      <c r="C182" s="195">
        <f>IF(ISNUMBER(B182),B182*100,0)</f>
        <v/>
      </c>
      <c r="D182" s="195" t="inlineStr">
        <is>
          <t>-</t>
        </is>
      </c>
      <c r="E182" s="195" t="inlineStr">
        <is>
          <t>-</t>
        </is>
      </c>
      <c r="F182" s="195" t="n">
        <v>2</v>
      </c>
      <c r="G182" s="180" t="n"/>
      <c r="I182" s="195" t="n">
        <v>0</v>
      </c>
      <c r="J182" s="195" t="n">
        <v>0</v>
      </c>
    </row>
    <row r="183" ht="12.75" customHeight="1" s="324">
      <c r="A183" s="195" t="inlineStr">
        <is>
          <t>BTN</t>
        </is>
      </c>
      <c r="B183" s="195" t="inlineStr">
        <is>
          <t>-</t>
        </is>
      </c>
      <c r="C183" s="195">
        <f>IF(ISNUMBER(B183),B183*100,0)</f>
        <v/>
      </c>
      <c r="D183" s="195" t="inlineStr">
        <is>
          <t>-</t>
        </is>
      </c>
      <c r="E183" s="195" t="inlineStr">
        <is>
          <t>-</t>
        </is>
      </c>
      <c r="F183" s="195" t="n">
        <v>0</v>
      </c>
      <c r="G183" s="180" t="n"/>
      <c r="I183" s="195" t="e">
        <v>#N/A</v>
      </c>
      <c r="J183" s="195" t="e">
        <v>#N/A</v>
      </c>
    </row>
    <row r="184" ht="12.75" customHeight="1" s="324">
      <c r="A184" s="195" t="inlineStr">
        <is>
          <t>BVT</t>
        </is>
      </c>
      <c r="B184" s="195" t="inlineStr">
        <is>
          <t>-</t>
        </is>
      </c>
      <c r="C184" s="195">
        <f>IF(ISNUMBER(B184),B184*100,0)</f>
        <v/>
      </c>
      <c r="D184" s="195" t="inlineStr">
        <is>
          <t>-</t>
        </is>
      </c>
      <c r="E184" s="195" t="inlineStr">
        <is>
          <t>-</t>
        </is>
      </c>
      <c r="F184" s="195" t="n">
        <v>0</v>
      </c>
      <c r="G184" s="180" t="n"/>
      <c r="I184" s="195" t="e">
        <v>#N/A</v>
      </c>
      <c r="J184" s="195" t="e">
        <v>#N/A</v>
      </c>
    </row>
    <row r="185" ht="12.75" customHeight="1" s="324">
      <c r="A185" s="195" t="inlineStr">
        <is>
          <t>BWA</t>
        </is>
      </c>
      <c r="B185" s="195" t="inlineStr">
        <is>
          <t>-</t>
        </is>
      </c>
      <c r="C185" s="195">
        <f>IF(ISNUMBER(B185),B185*100,0)</f>
        <v/>
      </c>
      <c r="D185" s="195" t="inlineStr">
        <is>
          <t>-</t>
        </is>
      </c>
      <c r="E185" s="195" t="inlineStr">
        <is>
          <t>-</t>
        </is>
      </c>
      <c r="F185" s="195" t="n">
        <v>0</v>
      </c>
      <c r="G185" s="180" t="n"/>
      <c r="I185" s="195" t="e">
        <v>#N/A</v>
      </c>
      <c r="J185" s="195" t="e">
        <v>#N/A</v>
      </c>
    </row>
    <row r="186" ht="12.75" customHeight="1" s="324">
      <c r="A186" s="195" t="inlineStr">
        <is>
          <t>CAF</t>
        </is>
      </c>
      <c r="B186" s="195" t="inlineStr">
        <is>
          <t>-</t>
        </is>
      </c>
      <c r="C186" s="195">
        <f>IF(ISNUMBER(B186),B186*100,0)</f>
        <v/>
      </c>
      <c r="D186" s="195" t="inlineStr">
        <is>
          <t>-</t>
        </is>
      </c>
      <c r="E186" s="195" t="inlineStr">
        <is>
          <t>-</t>
        </is>
      </c>
      <c r="F186" s="195" t="n">
        <v>0</v>
      </c>
      <c r="G186" s="180" t="n"/>
      <c r="I186" s="195" t="e">
        <v>#N/A</v>
      </c>
      <c r="J186" s="195" t="e">
        <v>#N/A</v>
      </c>
    </row>
    <row r="187" ht="12.75" customHeight="1" s="324">
      <c r="A187" s="195" t="inlineStr">
        <is>
          <t>CHE</t>
        </is>
      </c>
      <c r="B187" s="195" t="inlineStr">
        <is>
          <t>-</t>
        </is>
      </c>
      <c r="C187" s="195">
        <f>IF(ISNUMBER(B187),B187*100,0)</f>
        <v/>
      </c>
      <c r="D187" s="195" t="inlineStr">
        <is>
          <t>-</t>
        </is>
      </c>
      <c r="E187" s="195" t="inlineStr">
        <is>
          <t>-</t>
        </is>
      </c>
      <c r="F187" s="195" t="n">
        <v>0</v>
      </c>
      <c r="G187" s="180" t="n"/>
      <c r="I187" s="195" t="e">
        <v>#N/A</v>
      </c>
      <c r="J187" s="195" t="e">
        <v>#N/A</v>
      </c>
    </row>
    <row r="188" ht="12.75" customHeight="1" s="324">
      <c r="A188" s="195" t="inlineStr">
        <is>
          <t>CIV</t>
        </is>
      </c>
      <c r="B188" s="195" t="inlineStr">
        <is>
          <t>-</t>
        </is>
      </c>
      <c r="C188" s="195">
        <f>IF(ISNUMBER(B188),B188*100,0)</f>
        <v/>
      </c>
      <c r="D188" s="195" t="inlineStr">
        <is>
          <t>-</t>
        </is>
      </c>
      <c r="E188" s="195" t="inlineStr">
        <is>
          <t>-</t>
        </is>
      </c>
      <c r="F188" s="195" t="n">
        <v>1</v>
      </c>
      <c r="G188" s="180" t="n"/>
      <c r="I188" s="195" t="n">
        <v>0</v>
      </c>
      <c r="J188" s="195" t="n">
        <v>0</v>
      </c>
    </row>
    <row r="189" ht="12.75" customHeight="1" s="324">
      <c r="A189" s="195" t="inlineStr">
        <is>
          <t>CMR</t>
        </is>
      </c>
      <c r="B189" s="195" t="inlineStr">
        <is>
          <t>-</t>
        </is>
      </c>
      <c r="C189" s="195">
        <f>IF(ISNUMBER(B189),B189*100,0)</f>
        <v/>
      </c>
      <c r="D189" s="195" t="inlineStr">
        <is>
          <t>-</t>
        </is>
      </c>
      <c r="E189" s="195" t="inlineStr">
        <is>
          <t>-</t>
        </is>
      </c>
      <c r="F189" s="195" t="n">
        <v>0</v>
      </c>
      <c r="G189" s="180" t="n"/>
      <c r="I189" s="195" t="n">
        <v>0</v>
      </c>
      <c r="J189" s="195" t="n">
        <v>0</v>
      </c>
    </row>
    <row r="190" ht="12.75" customHeight="1" s="324">
      <c r="A190" s="195" t="inlineStr">
        <is>
          <t>COD</t>
        </is>
      </c>
      <c r="B190" s="195" t="inlineStr">
        <is>
          <t>-</t>
        </is>
      </c>
      <c r="C190" s="195">
        <f>IF(ISNUMBER(B190),B190*100,0)</f>
        <v/>
      </c>
      <c r="D190" s="195" t="inlineStr">
        <is>
          <t>-</t>
        </is>
      </c>
      <c r="E190" s="195" t="inlineStr">
        <is>
          <t>-</t>
        </is>
      </c>
      <c r="F190" s="195" t="n">
        <v>1</v>
      </c>
      <c r="G190" s="180" t="n"/>
      <c r="I190" s="195" t="e">
        <v>#N/A</v>
      </c>
      <c r="J190" s="195" t="e">
        <v>#N/A</v>
      </c>
    </row>
    <row r="191" ht="12.75" customHeight="1" s="324">
      <c r="A191" s="195" t="inlineStr">
        <is>
          <t>COG</t>
        </is>
      </c>
      <c r="B191" s="195" t="inlineStr">
        <is>
          <t>-</t>
        </is>
      </c>
      <c r="C191" s="195">
        <f>IF(ISNUMBER(B191),B191*100,0)</f>
        <v/>
      </c>
      <c r="D191" s="195" t="inlineStr">
        <is>
          <t>-</t>
        </is>
      </c>
      <c r="E191" s="195" t="inlineStr">
        <is>
          <t>-</t>
        </is>
      </c>
      <c r="F191" s="195" t="n">
        <v>0</v>
      </c>
      <c r="G191" s="180" t="n"/>
      <c r="I191" s="195" t="n">
        <v>0</v>
      </c>
      <c r="J191" s="195" t="n">
        <v>0</v>
      </c>
    </row>
    <row r="192" ht="12.75" customHeight="1" s="324">
      <c r="A192" s="195" t="inlineStr">
        <is>
          <t>COK</t>
        </is>
      </c>
      <c r="B192" s="195" t="inlineStr">
        <is>
          <t>-</t>
        </is>
      </c>
      <c r="C192" s="195">
        <f>IF(ISNUMBER(B192),B192*100,0)</f>
        <v/>
      </c>
      <c r="D192" s="195" t="inlineStr">
        <is>
          <t>-</t>
        </is>
      </c>
      <c r="E192" s="195" t="inlineStr">
        <is>
          <t>-</t>
        </is>
      </c>
      <c r="F192" s="195" t="n">
        <v>0</v>
      </c>
      <c r="G192" s="180" t="n"/>
      <c r="I192" s="195" t="n">
        <v>0</v>
      </c>
      <c r="J192" s="195" t="n">
        <v>0</v>
      </c>
    </row>
    <row r="193" ht="12.75" customHeight="1" s="324">
      <c r="A193" s="195" t="inlineStr">
        <is>
          <t>CPV</t>
        </is>
      </c>
      <c r="B193" s="195" t="inlineStr">
        <is>
          <t>-</t>
        </is>
      </c>
      <c r="C193" s="195">
        <f>IF(ISNUMBER(B193),B193*100,0)</f>
        <v/>
      </c>
      <c r="D193" s="195" t="inlineStr">
        <is>
          <t>-</t>
        </is>
      </c>
      <c r="E193" s="195" t="inlineStr">
        <is>
          <t>-</t>
        </is>
      </c>
      <c r="F193" s="195" t="n">
        <v>2</v>
      </c>
      <c r="G193" s="180" t="n"/>
      <c r="I193" s="195" t="n">
        <v>2e-05</v>
      </c>
      <c r="J193" s="195" t="n">
        <v>0.002</v>
      </c>
    </row>
    <row r="194" ht="12.75" customHeight="1" s="324">
      <c r="A194" s="195" t="inlineStr">
        <is>
          <t>CZE</t>
        </is>
      </c>
      <c r="B194" s="195" t="inlineStr">
        <is>
          <t>-</t>
        </is>
      </c>
      <c r="C194" s="195">
        <f>IF(ISNUMBER(B194),B194*100,0)</f>
        <v/>
      </c>
      <c r="D194" s="195" t="inlineStr">
        <is>
          <t>-</t>
        </is>
      </c>
      <c r="E194" s="195" t="inlineStr">
        <is>
          <t>-</t>
        </is>
      </c>
      <c r="F194" s="195" t="n">
        <v>0</v>
      </c>
      <c r="G194" s="180" t="n"/>
      <c r="I194" s="195" t="e">
        <v>#N/A</v>
      </c>
      <c r="J194" s="195" t="e">
        <v>#N/A</v>
      </c>
    </row>
    <row r="195" ht="12.75" customHeight="1" s="324">
      <c r="A195" s="195" t="inlineStr">
        <is>
          <t>DJI</t>
        </is>
      </c>
      <c r="B195" s="195" t="inlineStr">
        <is>
          <t>-</t>
        </is>
      </c>
      <c r="C195" s="195">
        <f>IF(ISNUMBER(B195),B195*100,0)</f>
        <v/>
      </c>
      <c r="D195" s="195" t="inlineStr">
        <is>
          <t>-</t>
        </is>
      </c>
      <c r="E195" s="195" t="inlineStr">
        <is>
          <t>-</t>
        </is>
      </c>
      <c r="F195" s="195" t="n">
        <v>1</v>
      </c>
      <c r="G195" s="180" t="n"/>
      <c r="I195" s="195" t="n">
        <v>0</v>
      </c>
      <c r="J195" s="195" t="n">
        <v>0</v>
      </c>
    </row>
    <row r="196" ht="12.75" customHeight="1" s="324">
      <c r="A196" s="195" t="inlineStr">
        <is>
          <t>ECU</t>
        </is>
      </c>
      <c r="B196" s="195" t="inlineStr">
        <is>
          <t>-</t>
        </is>
      </c>
      <c r="C196" s="195">
        <f>IF(ISNUMBER(B196),B196*100,0)</f>
        <v/>
      </c>
      <c r="D196" s="195" t="inlineStr">
        <is>
          <t>-</t>
        </is>
      </c>
      <c r="E196" s="195" t="inlineStr">
        <is>
          <t>-</t>
        </is>
      </c>
      <c r="F196" s="195" t="n">
        <v>2</v>
      </c>
      <c r="G196" s="180" t="n"/>
      <c r="I196" s="195" t="n">
        <v>0</v>
      </c>
      <c r="J196" s="195" t="n">
        <v>0</v>
      </c>
    </row>
    <row r="197" ht="12.75" customHeight="1" s="324">
      <c r="A197" s="195" t="inlineStr">
        <is>
          <t>ETH</t>
        </is>
      </c>
      <c r="B197" s="195" t="inlineStr">
        <is>
          <t>-</t>
        </is>
      </c>
      <c r="C197" s="195">
        <f>IF(ISNUMBER(B197),B197*100,0)</f>
        <v/>
      </c>
      <c r="D197" s="195" t="inlineStr">
        <is>
          <t>-</t>
        </is>
      </c>
      <c r="E197" s="195" t="inlineStr">
        <is>
          <t>-</t>
        </is>
      </c>
      <c r="F197" s="195" t="n">
        <v>0</v>
      </c>
      <c r="G197" s="180" t="n"/>
      <c r="I197" s="195" t="e">
        <v>#N/A</v>
      </c>
      <c r="J197" s="195" t="e">
        <v>#N/A</v>
      </c>
    </row>
    <row r="198" ht="12.75" customHeight="1" s="324">
      <c r="A198" s="195" t="inlineStr">
        <is>
          <t>FLK</t>
        </is>
      </c>
      <c r="B198" s="195" t="inlineStr">
        <is>
          <t>-</t>
        </is>
      </c>
      <c r="C198" s="195">
        <f>IF(ISNUMBER(B198),B198*100,0)</f>
        <v/>
      </c>
      <c r="D198" s="195" t="inlineStr">
        <is>
          <t>-</t>
        </is>
      </c>
      <c r="E198" s="195" t="inlineStr">
        <is>
          <t>-</t>
        </is>
      </c>
      <c r="F198" s="195" t="n">
        <v>1</v>
      </c>
      <c r="G198" s="180" t="n"/>
      <c r="I198" s="195" t="n">
        <v>0</v>
      </c>
      <c r="J198" s="195" t="n">
        <v>0</v>
      </c>
    </row>
    <row r="199" ht="12.75" customHeight="1" s="324">
      <c r="A199" s="195" t="inlineStr">
        <is>
          <t>FRO</t>
        </is>
      </c>
      <c r="B199" s="195" t="inlineStr">
        <is>
          <t>-</t>
        </is>
      </c>
      <c r="C199" s="195">
        <f>IF(ISNUMBER(B199),B199*100,0)</f>
        <v/>
      </c>
      <c r="D199" s="195" t="inlineStr">
        <is>
          <t>-</t>
        </is>
      </c>
      <c r="E199" s="195" t="inlineStr">
        <is>
          <t>-</t>
        </is>
      </c>
      <c r="F199" s="195" t="n">
        <v>1</v>
      </c>
      <c r="G199" s="180" t="n"/>
      <c r="I199" s="195" t="n">
        <v>0</v>
      </c>
      <c r="J199" s="195" t="n">
        <v>0</v>
      </c>
    </row>
    <row r="200" ht="12.75" customHeight="1" s="324">
      <c r="A200" s="195" t="inlineStr">
        <is>
          <t>GAB</t>
        </is>
      </c>
      <c r="B200" s="195" t="inlineStr">
        <is>
          <t>-</t>
        </is>
      </c>
      <c r="C200" s="195">
        <f>IF(ISNUMBER(B200),B200*100,0)</f>
        <v/>
      </c>
      <c r="D200" s="195" t="inlineStr">
        <is>
          <t>-</t>
        </is>
      </c>
      <c r="E200" s="195" t="inlineStr">
        <is>
          <t>-</t>
        </is>
      </c>
      <c r="F200" s="195" t="n">
        <v>2</v>
      </c>
      <c r="G200" s="180" t="n"/>
      <c r="I200" s="195" t="n">
        <v>0</v>
      </c>
      <c r="J200" s="195" t="n">
        <v>0</v>
      </c>
    </row>
    <row r="201" ht="12.75" customHeight="1" s="324">
      <c r="A201" s="195" t="inlineStr">
        <is>
          <t>GEO</t>
        </is>
      </c>
      <c r="B201" s="195" t="inlineStr">
        <is>
          <t>-</t>
        </is>
      </c>
      <c r="C201" s="195">
        <f>IF(ISNUMBER(B201),B201*100,0)</f>
        <v/>
      </c>
      <c r="D201" s="195" t="inlineStr">
        <is>
          <t>-</t>
        </is>
      </c>
      <c r="E201" s="195" t="inlineStr">
        <is>
          <t>-</t>
        </is>
      </c>
      <c r="F201" s="195" t="n">
        <v>1</v>
      </c>
      <c r="G201" s="180" t="n"/>
      <c r="I201" s="195" t="n">
        <v>0</v>
      </c>
      <c r="J201" s="195" t="n">
        <v>0</v>
      </c>
    </row>
    <row r="202" ht="12.75" customHeight="1" s="324">
      <c r="A202" s="195" t="inlineStr">
        <is>
          <t>GIB</t>
        </is>
      </c>
      <c r="B202" s="195" t="inlineStr">
        <is>
          <t>-</t>
        </is>
      </c>
      <c r="C202" s="195">
        <f>IF(ISNUMBER(B202),B202*100,0)</f>
        <v/>
      </c>
      <c r="D202" s="195" t="inlineStr">
        <is>
          <t>-</t>
        </is>
      </c>
      <c r="E202" s="195" t="inlineStr">
        <is>
          <t>-</t>
        </is>
      </c>
      <c r="F202" s="195" t="n">
        <v>1</v>
      </c>
      <c r="G202" s="180" t="n"/>
      <c r="I202" s="195" t="n">
        <v>0</v>
      </c>
      <c r="J202" s="195" t="n">
        <v>0</v>
      </c>
    </row>
    <row r="203" ht="12.75" customHeight="1" s="324">
      <c r="A203" s="195" t="inlineStr">
        <is>
          <t>GMB</t>
        </is>
      </c>
      <c r="B203" s="195" t="inlineStr">
        <is>
          <t>-</t>
        </is>
      </c>
      <c r="C203" s="195">
        <f>IF(ISNUMBER(B203),B203*100,0)</f>
        <v/>
      </c>
      <c r="D203" s="195" t="inlineStr">
        <is>
          <t>-</t>
        </is>
      </c>
      <c r="E203" s="195" t="inlineStr">
        <is>
          <t>-</t>
        </is>
      </c>
      <c r="F203" s="195" t="n">
        <v>2</v>
      </c>
      <c r="G203" s="180" t="n"/>
      <c r="I203" s="195" t="n">
        <v>0</v>
      </c>
      <c r="J203" s="195" t="n">
        <v>0</v>
      </c>
    </row>
    <row r="204" ht="12.75" customHeight="1" s="324">
      <c r="A204" s="195" t="inlineStr">
        <is>
          <t>GNQ</t>
        </is>
      </c>
      <c r="B204" s="195" t="inlineStr">
        <is>
          <t>-</t>
        </is>
      </c>
      <c r="C204" s="195">
        <f>IF(ISNUMBER(B204),B204*100,0)</f>
        <v/>
      </c>
      <c r="D204" s="195" t="inlineStr">
        <is>
          <t>-</t>
        </is>
      </c>
      <c r="E204" s="195" t="inlineStr">
        <is>
          <t>-</t>
        </is>
      </c>
      <c r="F204" s="195" t="n">
        <v>2</v>
      </c>
      <c r="G204" s="180" t="n"/>
      <c r="I204" s="195" t="n">
        <v>0</v>
      </c>
      <c r="J204" s="195" t="n">
        <v>0</v>
      </c>
    </row>
    <row r="205" ht="12.75" customHeight="1" s="324">
      <c r="A205" s="195" t="inlineStr">
        <is>
          <t>GUF</t>
        </is>
      </c>
      <c r="B205" s="195" t="inlineStr">
        <is>
          <t>-</t>
        </is>
      </c>
      <c r="C205" s="195">
        <f>IF(ISNUMBER(B205),B205*100,0)</f>
        <v/>
      </c>
      <c r="D205" s="195" t="inlineStr">
        <is>
          <t>-</t>
        </is>
      </c>
      <c r="E205" s="195" t="inlineStr">
        <is>
          <t>-</t>
        </is>
      </c>
      <c r="F205" s="195" t="n">
        <v>1</v>
      </c>
      <c r="G205" s="180" t="n"/>
      <c r="I205" s="195" t="n">
        <v>0</v>
      </c>
      <c r="J205" s="195" t="n">
        <v>0</v>
      </c>
    </row>
    <row r="206" ht="12.75" customHeight="1" s="324">
      <c r="A206" s="195" t="inlineStr">
        <is>
          <t>GUY</t>
        </is>
      </c>
      <c r="B206" s="195" t="inlineStr">
        <is>
          <t>-</t>
        </is>
      </c>
      <c r="C206" s="195">
        <f>IF(ISNUMBER(B206),B206*100,0)</f>
        <v/>
      </c>
      <c r="D206" s="195" t="inlineStr">
        <is>
          <t>-</t>
        </is>
      </c>
      <c r="E206" s="195" t="inlineStr">
        <is>
          <t>-</t>
        </is>
      </c>
      <c r="F206" s="195" t="n">
        <v>1</v>
      </c>
      <c r="G206" s="180" t="n"/>
      <c r="I206" s="195" t="n">
        <v>0</v>
      </c>
      <c r="J206" s="195" t="n">
        <v>0</v>
      </c>
    </row>
    <row r="207" ht="12.75" customHeight="1" s="324">
      <c r="A207" s="195" t="inlineStr">
        <is>
          <t>HMD</t>
        </is>
      </c>
      <c r="B207" s="195" t="inlineStr">
        <is>
          <t>-</t>
        </is>
      </c>
      <c r="C207" s="195">
        <f>IF(ISNUMBER(B207),B207*100,0)</f>
        <v/>
      </c>
      <c r="D207" s="195" t="inlineStr">
        <is>
          <t>-</t>
        </is>
      </c>
      <c r="E207" s="195" t="inlineStr">
        <is>
          <t>-</t>
        </is>
      </c>
      <c r="F207" s="195" t="n">
        <v>0</v>
      </c>
      <c r="G207" s="180" t="n"/>
      <c r="I207" s="195" t="e">
        <v>#N/A</v>
      </c>
      <c r="J207" s="195" t="e">
        <v>#N/A</v>
      </c>
    </row>
    <row r="208" ht="12.75" customHeight="1" s="324">
      <c r="A208" s="195" t="inlineStr">
        <is>
          <t>HUN</t>
        </is>
      </c>
      <c r="B208" s="195" t="inlineStr">
        <is>
          <t>-</t>
        </is>
      </c>
      <c r="C208" s="195">
        <f>IF(ISNUMBER(B208),B208*100,0)</f>
        <v/>
      </c>
      <c r="D208" s="195" t="inlineStr">
        <is>
          <t>-</t>
        </is>
      </c>
      <c r="E208" s="195" t="inlineStr">
        <is>
          <t>-</t>
        </is>
      </c>
      <c r="F208" s="195" t="n">
        <v>0</v>
      </c>
      <c r="G208" s="180" t="n"/>
      <c r="I208" s="195" t="e">
        <v>#N/A</v>
      </c>
      <c r="J208" s="195" t="e">
        <v>#N/A</v>
      </c>
    </row>
    <row r="209" ht="12.75" customHeight="1" s="324">
      <c r="A209" s="195" t="inlineStr">
        <is>
          <t>IOT</t>
        </is>
      </c>
      <c r="B209" s="195" t="inlineStr">
        <is>
          <t>-</t>
        </is>
      </c>
      <c r="C209" s="195">
        <f>IF(ISNUMBER(B209),B209*100,0)</f>
        <v/>
      </c>
      <c r="D209" s="195" t="inlineStr">
        <is>
          <t>-</t>
        </is>
      </c>
      <c r="E209" s="195" t="inlineStr">
        <is>
          <t>-</t>
        </is>
      </c>
      <c r="F209" s="195" t="n">
        <v>2</v>
      </c>
      <c r="G209" s="180" t="n"/>
      <c r="I209" s="195" t="n">
        <v>0</v>
      </c>
      <c r="J209" s="195" t="n">
        <v>0</v>
      </c>
    </row>
    <row r="210" ht="12.75" customHeight="1" s="324">
      <c r="A210" s="195" t="inlineStr">
        <is>
          <t>KGZ</t>
        </is>
      </c>
      <c r="B210" s="195" t="inlineStr">
        <is>
          <t>-</t>
        </is>
      </c>
      <c r="C210" s="195">
        <f>IF(ISNUMBER(B210),B210*100,0)</f>
        <v/>
      </c>
      <c r="D210" s="195" t="inlineStr">
        <is>
          <t>-</t>
        </is>
      </c>
      <c r="E210" s="195" t="inlineStr">
        <is>
          <t>-</t>
        </is>
      </c>
      <c r="F210" s="195" t="n">
        <v>0</v>
      </c>
      <c r="G210" s="180" t="n"/>
      <c r="I210" s="195" t="e">
        <v>#N/A</v>
      </c>
      <c r="J210" s="195" t="e">
        <v>#N/A</v>
      </c>
    </row>
    <row r="211" ht="12.75" customHeight="1" s="324">
      <c r="A211" s="195" t="inlineStr">
        <is>
          <t>LAO</t>
        </is>
      </c>
      <c r="B211" s="195" t="inlineStr">
        <is>
          <t>-</t>
        </is>
      </c>
      <c r="C211" s="195">
        <f>IF(ISNUMBER(B211),B211*100,0)</f>
        <v/>
      </c>
      <c r="D211" s="195" t="inlineStr">
        <is>
          <t>-</t>
        </is>
      </c>
      <c r="E211" s="195" t="inlineStr">
        <is>
          <t>-</t>
        </is>
      </c>
      <c r="F211" s="195" t="n">
        <v>0</v>
      </c>
      <c r="G211" s="180" t="n"/>
      <c r="I211" s="195" t="e">
        <v>#N/A</v>
      </c>
      <c r="J211" s="195" t="e">
        <v>#N/A</v>
      </c>
    </row>
    <row r="212" ht="12.75" customHeight="1" s="324">
      <c r="A212" s="195" t="inlineStr">
        <is>
          <t>LBR</t>
        </is>
      </c>
      <c r="B212" s="195" t="inlineStr">
        <is>
          <t>-</t>
        </is>
      </c>
      <c r="C212" s="195">
        <f>IF(ISNUMBER(B212),B212*100,0)</f>
        <v/>
      </c>
      <c r="D212" s="195" t="inlineStr">
        <is>
          <t>-</t>
        </is>
      </c>
      <c r="E212" s="195" t="inlineStr">
        <is>
          <t>-</t>
        </is>
      </c>
      <c r="F212" s="195" t="n">
        <v>1</v>
      </c>
      <c r="G212" s="180" t="n"/>
      <c r="I212" s="195" t="n">
        <v>0</v>
      </c>
      <c r="J212" s="195" t="n">
        <v>0</v>
      </c>
    </row>
    <row r="213" ht="12.75" customHeight="1" s="324">
      <c r="A213" s="195" t="inlineStr">
        <is>
          <t>LIE</t>
        </is>
      </c>
      <c r="B213" s="195" t="inlineStr">
        <is>
          <t>-</t>
        </is>
      </c>
      <c r="C213" s="195">
        <f>IF(ISNUMBER(B213),B213*100,0)</f>
        <v/>
      </c>
      <c r="D213" s="195" t="inlineStr">
        <is>
          <t>-</t>
        </is>
      </c>
      <c r="E213" s="195" t="inlineStr">
        <is>
          <t>-</t>
        </is>
      </c>
      <c r="F213" s="195" t="n">
        <v>0</v>
      </c>
      <c r="G213" s="180" t="n"/>
      <c r="I213" s="195" t="e">
        <v>#N/A</v>
      </c>
      <c r="J213" s="195" t="e">
        <v>#N/A</v>
      </c>
    </row>
    <row r="214" ht="12.75" customHeight="1" s="324">
      <c r="A214" s="195" t="inlineStr">
        <is>
          <t>LSO</t>
        </is>
      </c>
      <c r="B214" s="195" t="inlineStr">
        <is>
          <t>-</t>
        </is>
      </c>
      <c r="C214" s="195">
        <f>IF(ISNUMBER(B214),B214*100,0)</f>
        <v/>
      </c>
      <c r="D214" s="195" t="inlineStr">
        <is>
          <t>-</t>
        </is>
      </c>
      <c r="E214" s="195" t="inlineStr">
        <is>
          <t>-</t>
        </is>
      </c>
      <c r="F214" s="195" t="n">
        <v>0</v>
      </c>
      <c r="G214" s="180" t="n"/>
      <c r="I214" s="195" t="e">
        <v>#N/A</v>
      </c>
      <c r="J214" s="195" t="e">
        <v>#N/A</v>
      </c>
    </row>
    <row r="215" ht="12.75" customHeight="1" s="324">
      <c r="A215" s="195" t="inlineStr">
        <is>
          <t>LUX</t>
        </is>
      </c>
      <c r="B215" s="195" t="inlineStr">
        <is>
          <t>-</t>
        </is>
      </c>
      <c r="C215" s="195">
        <f>IF(ISNUMBER(B215),B215*100,0)</f>
        <v/>
      </c>
      <c r="D215" s="195" t="inlineStr">
        <is>
          <t>-</t>
        </is>
      </c>
      <c r="E215" s="195" t="inlineStr">
        <is>
          <t>-</t>
        </is>
      </c>
      <c r="F215" s="195" t="n">
        <v>0</v>
      </c>
      <c r="G215" s="180" t="n"/>
      <c r="I215" s="195" t="e">
        <v>#N/A</v>
      </c>
      <c r="J215" s="195" t="e">
        <v>#N/A</v>
      </c>
    </row>
    <row r="216" ht="12.75" customHeight="1" s="324">
      <c r="A216" s="195" t="inlineStr">
        <is>
          <t>LVA</t>
        </is>
      </c>
      <c r="B216" s="195" t="inlineStr">
        <is>
          <t>-</t>
        </is>
      </c>
      <c r="C216" s="195">
        <f>IF(ISNUMBER(B216),B216*100,0)</f>
        <v/>
      </c>
      <c r="D216" s="195" t="inlineStr">
        <is>
          <t>-</t>
        </is>
      </c>
      <c r="E216" s="195" t="inlineStr">
        <is>
          <t>-</t>
        </is>
      </c>
      <c r="F216" s="195" t="n">
        <v>2</v>
      </c>
      <c r="G216" s="180" t="n"/>
      <c r="I216" s="195" t="n">
        <v>0</v>
      </c>
      <c r="J216" s="195" t="n">
        <v>0</v>
      </c>
    </row>
    <row r="217" ht="12.75" customHeight="1" s="324">
      <c r="A217" s="195" t="inlineStr">
        <is>
          <t>MAC</t>
        </is>
      </c>
      <c r="B217" s="195" t="inlineStr">
        <is>
          <t>-</t>
        </is>
      </c>
      <c r="C217" s="195">
        <f>IF(ISNUMBER(B217),B217*100,0)</f>
        <v/>
      </c>
      <c r="D217" s="195" t="inlineStr">
        <is>
          <t>-</t>
        </is>
      </c>
      <c r="E217" s="195" t="inlineStr">
        <is>
          <t>-</t>
        </is>
      </c>
      <c r="F217" s="195" t="n">
        <v>1</v>
      </c>
      <c r="G217" s="180" t="n"/>
      <c r="I217" s="195" t="n">
        <v>0</v>
      </c>
      <c r="J217" s="195" t="n">
        <v>0</v>
      </c>
    </row>
    <row r="218" ht="12.75" customHeight="1" s="324">
      <c r="A218" s="195" t="inlineStr">
        <is>
          <t>MDA</t>
        </is>
      </c>
      <c r="B218" s="195" t="inlineStr">
        <is>
          <t>-</t>
        </is>
      </c>
      <c r="C218" s="195">
        <f>IF(ISNUMBER(B218),B218*100,0)</f>
        <v/>
      </c>
      <c r="D218" s="195" t="inlineStr">
        <is>
          <t>-</t>
        </is>
      </c>
      <c r="E218" s="195" t="inlineStr">
        <is>
          <t>-</t>
        </is>
      </c>
      <c r="F218" s="195" t="n">
        <v>0</v>
      </c>
      <c r="G218" s="180" t="n"/>
      <c r="I218" s="195" t="e">
        <v>#N/A</v>
      </c>
      <c r="J218" s="195" t="e">
        <v>#N/A</v>
      </c>
    </row>
    <row r="219" ht="12.75" customHeight="1" s="324">
      <c r="A219" s="195" t="inlineStr">
        <is>
          <t>MKD</t>
        </is>
      </c>
      <c r="B219" s="195" t="inlineStr">
        <is>
          <t>-</t>
        </is>
      </c>
      <c r="C219" s="195">
        <f>IF(ISNUMBER(B219),B219*100,0)</f>
        <v/>
      </c>
      <c r="D219" s="195" t="inlineStr">
        <is>
          <t>-</t>
        </is>
      </c>
      <c r="E219" s="195" t="inlineStr">
        <is>
          <t>-</t>
        </is>
      </c>
      <c r="F219" s="195" t="n">
        <v>0</v>
      </c>
      <c r="G219" s="180" t="n"/>
      <c r="I219" s="195" t="e">
        <v>#N/A</v>
      </c>
      <c r="J219" s="195" t="e">
        <v>#N/A</v>
      </c>
    </row>
    <row r="220" ht="12.75" customHeight="1" s="324">
      <c r="A220" s="195" t="inlineStr">
        <is>
          <t>MLI</t>
        </is>
      </c>
      <c r="B220" s="195" t="inlineStr">
        <is>
          <t>-</t>
        </is>
      </c>
      <c r="C220" s="195">
        <f>IF(ISNUMBER(B220),B220*100,0)</f>
        <v/>
      </c>
      <c r="D220" s="195" t="inlineStr">
        <is>
          <t>-</t>
        </is>
      </c>
      <c r="E220" s="195" t="inlineStr">
        <is>
          <t>-</t>
        </is>
      </c>
      <c r="F220" s="195" t="n">
        <v>0</v>
      </c>
      <c r="G220" s="180" t="n"/>
      <c r="I220" s="195" t="e">
        <v>#N/A</v>
      </c>
      <c r="J220" s="195" t="e">
        <v>#N/A</v>
      </c>
    </row>
    <row r="221" ht="12.75" customHeight="1" s="324">
      <c r="A221" s="195" t="inlineStr">
        <is>
          <t>MNG</t>
        </is>
      </c>
      <c r="B221" s="195" t="inlineStr">
        <is>
          <t>-</t>
        </is>
      </c>
      <c r="C221" s="195">
        <f>IF(ISNUMBER(B221),B221*100,0)</f>
        <v/>
      </c>
      <c r="D221" s="195" t="inlineStr">
        <is>
          <t>-</t>
        </is>
      </c>
      <c r="E221" s="195" t="inlineStr">
        <is>
          <t>-</t>
        </is>
      </c>
      <c r="F221" s="195" t="n">
        <v>0</v>
      </c>
      <c r="G221" s="180" t="n"/>
      <c r="I221" s="195" t="e">
        <v>#N/A</v>
      </c>
      <c r="J221" s="195" t="e">
        <v>#N/A</v>
      </c>
    </row>
    <row r="222" ht="12.75" customHeight="1" s="324">
      <c r="A222" s="195" t="inlineStr">
        <is>
          <t>MWI</t>
        </is>
      </c>
      <c r="B222" s="195" t="inlineStr">
        <is>
          <t>-</t>
        </is>
      </c>
      <c r="C222" s="195">
        <f>IF(ISNUMBER(B222),B222*100,0)</f>
        <v/>
      </c>
      <c r="D222" s="195" t="inlineStr">
        <is>
          <t>-</t>
        </is>
      </c>
      <c r="E222" s="195" t="inlineStr">
        <is>
          <t>-</t>
        </is>
      </c>
      <c r="F222" s="195" t="n">
        <v>0</v>
      </c>
      <c r="G222" s="180" t="n"/>
      <c r="I222" s="195" t="e">
        <v>#N/A</v>
      </c>
      <c r="J222" s="195" t="e">
        <v>#N/A</v>
      </c>
    </row>
    <row r="223" ht="12.75" customHeight="1" s="324">
      <c r="A223" s="195" t="inlineStr">
        <is>
          <t>NAM</t>
        </is>
      </c>
      <c r="B223" s="195" t="inlineStr">
        <is>
          <t>-</t>
        </is>
      </c>
      <c r="C223" s="195">
        <f>IF(ISNUMBER(B223),B223*100,0)</f>
        <v/>
      </c>
      <c r="D223" s="195" t="inlineStr">
        <is>
          <t>-</t>
        </is>
      </c>
      <c r="E223" s="195" t="inlineStr">
        <is>
          <t>-</t>
        </is>
      </c>
      <c r="F223" s="195" t="n">
        <v>1</v>
      </c>
      <c r="G223" s="180" t="n"/>
      <c r="I223" s="195" t="n">
        <v>0</v>
      </c>
      <c r="J223" s="195" t="n">
        <v>0</v>
      </c>
    </row>
    <row r="224" ht="12.75" customHeight="1" s="324">
      <c r="A224" s="195" t="inlineStr">
        <is>
          <t>NER</t>
        </is>
      </c>
      <c r="B224" s="195" t="inlineStr">
        <is>
          <t>-</t>
        </is>
      </c>
      <c r="C224" s="195">
        <f>IF(ISNUMBER(B224),B224*100,0)</f>
        <v/>
      </c>
      <c r="D224" s="195" t="inlineStr">
        <is>
          <t>-</t>
        </is>
      </c>
      <c r="E224" s="195" t="inlineStr">
        <is>
          <t>-</t>
        </is>
      </c>
      <c r="F224" s="195" t="n">
        <v>0</v>
      </c>
      <c r="G224" s="180" t="n"/>
      <c r="I224" s="195" t="e">
        <v>#N/A</v>
      </c>
      <c r="J224" s="195" t="e">
        <v>#N/A</v>
      </c>
    </row>
    <row r="225" ht="12.75" customHeight="1" s="324">
      <c r="A225" s="195" t="inlineStr">
        <is>
          <t>NIU</t>
        </is>
      </c>
      <c r="B225" s="195" t="inlineStr">
        <is>
          <t>-</t>
        </is>
      </c>
      <c r="C225" s="195">
        <f>IF(ISNUMBER(B225),B225*100,0)</f>
        <v/>
      </c>
      <c r="D225" s="195" t="inlineStr">
        <is>
          <t>-</t>
        </is>
      </c>
      <c r="E225" s="195" t="inlineStr">
        <is>
          <t>-</t>
        </is>
      </c>
      <c r="F225" s="195" t="n">
        <v>1</v>
      </c>
      <c r="G225" s="180" t="n"/>
      <c r="I225" s="195" t="n">
        <v>0</v>
      </c>
      <c r="J225" s="195" t="n">
        <v>0</v>
      </c>
    </row>
    <row r="226" ht="12.75" customHeight="1" s="324">
      <c r="A226" s="195" t="inlineStr">
        <is>
          <t>NPL</t>
        </is>
      </c>
      <c r="B226" s="195" t="inlineStr">
        <is>
          <t>-</t>
        </is>
      </c>
      <c r="C226" s="195">
        <f>IF(ISNUMBER(B226),B226*100,0)</f>
        <v/>
      </c>
      <c r="D226" s="195" t="inlineStr">
        <is>
          <t>-</t>
        </is>
      </c>
      <c r="E226" s="195" t="inlineStr">
        <is>
          <t>-</t>
        </is>
      </c>
      <c r="F226" s="195" t="n">
        <v>0</v>
      </c>
      <c r="G226" s="180" t="n"/>
      <c r="I226" s="195" t="e">
        <v>#N/A</v>
      </c>
      <c r="J226" s="195" t="e">
        <v>#N/A</v>
      </c>
    </row>
    <row r="227" ht="12.75" customHeight="1" s="324">
      <c r="A227" s="195" t="inlineStr">
        <is>
          <t>NRU</t>
        </is>
      </c>
      <c r="B227" s="195" t="inlineStr">
        <is>
          <t>-</t>
        </is>
      </c>
      <c r="C227" s="195">
        <f>IF(ISNUMBER(B227),B227*100,0)</f>
        <v/>
      </c>
      <c r="D227" s="195" t="inlineStr">
        <is>
          <t>-</t>
        </is>
      </c>
      <c r="E227" s="195" t="inlineStr">
        <is>
          <t>-</t>
        </is>
      </c>
      <c r="F227" s="195" t="n">
        <v>0</v>
      </c>
      <c r="G227" s="180" t="n"/>
      <c r="I227" s="195" t="n">
        <v>0</v>
      </c>
      <c r="J227" s="195" t="n">
        <v>0</v>
      </c>
    </row>
    <row r="228" ht="12.75" customHeight="1" s="324">
      <c r="A228" s="195" t="inlineStr">
        <is>
          <t>PAK</t>
        </is>
      </c>
      <c r="B228" s="195" t="inlineStr">
        <is>
          <t>-</t>
        </is>
      </c>
      <c r="C228" s="195">
        <f>IF(ISNUMBER(B228),B228*100,0)</f>
        <v/>
      </c>
      <c r="D228" s="195" t="inlineStr">
        <is>
          <t>-</t>
        </is>
      </c>
      <c r="E228" s="195" t="inlineStr">
        <is>
          <t>-</t>
        </is>
      </c>
      <c r="F228" s="195" t="n">
        <v>1</v>
      </c>
      <c r="G228" s="180" t="n"/>
      <c r="I228" s="195" t="n">
        <v>0</v>
      </c>
      <c r="J228" s="195" t="n">
        <v>0</v>
      </c>
    </row>
    <row r="229" ht="12.75" customHeight="1" s="324">
      <c r="A229" s="195" t="inlineStr">
        <is>
          <t>PCN</t>
        </is>
      </c>
      <c r="B229" s="195" t="inlineStr">
        <is>
          <t>-</t>
        </is>
      </c>
      <c r="C229" s="195">
        <f>IF(ISNUMBER(B229),B229*100,0)</f>
        <v/>
      </c>
      <c r="D229" s="195" t="inlineStr">
        <is>
          <t>-</t>
        </is>
      </c>
      <c r="E229" s="195" t="inlineStr">
        <is>
          <t>-</t>
        </is>
      </c>
      <c r="F229" s="195" t="n">
        <v>0</v>
      </c>
      <c r="G229" s="180" t="n"/>
      <c r="I229" s="195" t="n">
        <v>0</v>
      </c>
      <c r="J229" s="195" t="n">
        <v>0</v>
      </c>
    </row>
    <row r="230" ht="12.75" customHeight="1" s="324">
      <c r="A230" s="195" t="inlineStr">
        <is>
          <t>PER</t>
        </is>
      </c>
      <c r="B230" s="195" t="inlineStr">
        <is>
          <t>-</t>
        </is>
      </c>
      <c r="C230" s="195">
        <f>IF(ISNUMBER(B230),B230*100,0)</f>
        <v/>
      </c>
      <c r="D230" s="195" t="inlineStr">
        <is>
          <t>-</t>
        </is>
      </c>
      <c r="E230" s="195" t="inlineStr">
        <is>
          <t>-</t>
        </is>
      </c>
      <c r="F230" s="195" t="n">
        <v>2</v>
      </c>
      <c r="G230" s="180" t="n"/>
      <c r="I230" s="195" t="n">
        <v>0</v>
      </c>
      <c r="J230" s="195" t="n">
        <v>0</v>
      </c>
    </row>
    <row r="231" ht="12.75" customHeight="1" s="324">
      <c r="A231" s="195" t="inlineStr">
        <is>
          <t>PRY</t>
        </is>
      </c>
      <c r="B231" s="195" t="inlineStr">
        <is>
          <t>-</t>
        </is>
      </c>
      <c r="C231" s="195">
        <f>IF(ISNUMBER(B231),B231*100,0)</f>
        <v/>
      </c>
      <c r="D231" s="195" t="inlineStr">
        <is>
          <t>-</t>
        </is>
      </c>
      <c r="E231" s="195" t="inlineStr">
        <is>
          <t>-</t>
        </is>
      </c>
      <c r="F231" s="195" t="n">
        <v>0</v>
      </c>
      <c r="G231" s="180" t="n"/>
      <c r="I231" s="195" t="e">
        <v>#N/A</v>
      </c>
      <c r="J231" s="195" t="e">
        <v>#N/A</v>
      </c>
    </row>
    <row r="232" ht="12.75" customHeight="1" s="324">
      <c r="A232" s="195" t="inlineStr">
        <is>
          <t>PSE</t>
        </is>
      </c>
      <c r="B232" s="195" t="inlineStr">
        <is>
          <t>-</t>
        </is>
      </c>
      <c r="C232" s="195">
        <f>IF(ISNUMBER(B232),B232*100,0)</f>
        <v/>
      </c>
      <c r="D232" s="195" t="inlineStr">
        <is>
          <t>-</t>
        </is>
      </c>
      <c r="E232" s="195" t="inlineStr">
        <is>
          <t>-</t>
        </is>
      </c>
      <c r="F232" s="195" t="n">
        <v>1</v>
      </c>
      <c r="G232" s="180" t="n"/>
      <c r="I232" s="195" t="e">
        <v>#N/A</v>
      </c>
      <c r="J232" s="195" t="e">
        <v>#N/A</v>
      </c>
    </row>
    <row r="233" ht="12.75" customHeight="1" s="324">
      <c r="A233" s="195" t="inlineStr">
        <is>
          <t>RWA</t>
        </is>
      </c>
      <c r="B233" s="195" t="inlineStr">
        <is>
          <t>-</t>
        </is>
      </c>
      <c r="C233" s="195">
        <f>IF(ISNUMBER(B233),B233*100,0)</f>
        <v/>
      </c>
      <c r="D233" s="195" t="inlineStr">
        <is>
          <t>-</t>
        </is>
      </c>
      <c r="E233" s="195" t="inlineStr">
        <is>
          <t>-</t>
        </is>
      </c>
      <c r="F233" s="195" t="n">
        <v>0</v>
      </c>
      <c r="G233" s="180" t="n"/>
      <c r="I233" s="195" t="e">
        <v>#N/A</v>
      </c>
      <c r="J233" s="195" t="e">
        <v>#N/A</v>
      </c>
    </row>
    <row r="234" ht="12.75" customHeight="1" s="324">
      <c r="A234" s="195" t="inlineStr">
        <is>
          <t>SGS</t>
        </is>
      </c>
      <c r="B234" s="195" t="inlineStr">
        <is>
          <t>-</t>
        </is>
      </c>
      <c r="C234" s="195">
        <f>IF(ISNUMBER(B234),B234*100,0)</f>
        <v/>
      </c>
      <c r="D234" s="195" t="inlineStr">
        <is>
          <t>-</t>
        </is>
      </c>
      <c r="E234" s="195" t="inlineStr">
        <is>
          <t>-</t>
        </is>
      </c>
      <c r="F234" s="195" t="n">
        <v>0</v>
      </c>
      <c r="G234" s="180" t="n"/>
      <c r="I234" s="195" t="e">
        <v>#N/A</v>
      </c>
      <c r="J234" s="195" t="e">
        <v>#N/A</v>
      </c>
    </row>
    <row r="235" ht="12.75" customHeight="1" s="324">
      <c r="A235" s="195" t="inlineStr">
        <is>
          <t>SHN</t>
        </is>
      </c>
      <c r="B235" s="195" t="inlineStr">
        <is>
          <t>-</t>
        </is>
      </c>
      <c r="C235" s="195">
        <f>IF(ISNUMBER(B235),B235*100,0)</f>
        <v/>
      </c>
      <c r="D235" s="195" t="inlineStr">
        <is>
          <t>-</t>
        </is>
      </c>
      <c r="E235" s="195" t="inlineStr">
        <is>
          <t>-</t>
        </is>
      </c>
      <c r="F235" s="195" t="n">
        <v>2</v>
      </c>
      <c r="G235" s="180" t="n"/>
      <c r="I235" s="195" t="n">
        <v>0</v>
      </c>
      <c r="J235" s="195" t="n">
        <v>0</v>
      </c>
    </row>
    <row r="236" ht="12.75" customHeight="1" s="324">
      <c r="A236" s="195" t="inlineStr">
        <is>
          <t>SJM</t>
        </is>
      </c>
      <c r="B236" s="195" t="inlineStr">
        <is>
          <t>-</t>
        </is>
      </c>
      <c r="C236" s="195">
        <f>IF(ISNUMBER(B236),B236*100,0)</f>
        <v/>
      </c>
      <c r="D236" s="195" t="inlineStr">
        <is>
          <t>-</t>
        </is>
      </c>
      <c r="E236" s="195" t="inlineStr">
        <is>
          <t>-</t>
        </is>
      </c>
      <c r="F236" s="195" t="n">
        <v>0</v>
      </c>
      <c r="G236" s="180" t="n"/>
      <c r="I236" s="195" t="e">
        <v>#N/A</v>
      </c>
      <c r="J236" s="195" t="e">
        <v>#N/A</v>
      </c>
    </row>
    <row r="237" ht="12.75" customHeight="1" s="324">
      <c r="A237" s="195" t="inlineStr">
        <is>
          <t>SLV</t>
        </is>
      </c>
      <c r="B237" s="195" t="inlineStr">
        <is>
          <t>-</t>
        </is>
      </c>
      <c r="C237" s="195">
        <f>IF(ISNUMBER(B237),B237*100,0)</f>
        <v/>
      </c>
      <c r="D237" s="195" t="inlineStr">
        <is>
          <t>-</t>
        </is>
      </c>
      <c r="E237" s="195" t="inlineStr">
        <is>
          <t>-</t>
        </is>
      </c>
      <c r="F237" s="195" t="n">
        <v>1</v>
      </c>
      <c r="G237" s="180" t="n"/>
      <c r="I237" s="195" t="n">
        <v>0</v>
      </c>
      <c r="J237" s="195" t="n">
        <v>0</v>
      </c>
    </row>
    <row r="238" ht="12.75" customHeight="1" s="324">
      <c r="A238" s="195" t="inlineStr">
        <is>
          <t>SMR</t>
        </is>
      </c>
      <c r="B238" s="195" t="inlineStr">
        <is>
          <t>-</t>
        </is>
      </c>
      <c r="C238" s="195">
        <f>IF(ISNUMBER(B238),B238*100,0)</f>
        <v/>
      </c>
      <c r="D238" s="195" t="inlineStr">
        <is>
          <t>-</t>
        </is>
      </c>
      <c r="E238" s="195" t="inlineStr">
        <is>
          <t>-</t>
        </is>
      </c>
      <c r="F238" s="195" t="n">
        <v>0</v>
      </c>
      <c r="G238" s="180" t="n"/>
      <c r="I238" s="195" t="e">
        <v>#N/A</v>
      </c>
      <c r="J238" s="195" t="e">
        <v>#N/A</v>
      </c>
    </row>
    <row r="239" ht="12.75" customHeight="1" s="324">
      <c r="A239" s="195" t="inlineStr">
        <is>
          <t>SPM</t>
        </is>
      </c>
      <c r="B239" s="195" t="inlineStr">
        <is>
          <t>-</t>
        </is>
      </c>
      <c r="C239" s="195">
        <f>IF(ISNUMBER(B239),B239*100,0)</f>
        <v/>
      </c>
      <c r="D239" s="195" t="inlineStr">
        <is>
          <t>-</t>
        </is>
      </c>
      <c r="E239" s="195" t="inlineStr">
        <is>
          <t>-</t>
        </is>
      </c>
      <c r="F239" s="195" t="n">
        <v>1</v>
      </c>
      <c r="G239" s="180" t="n"/>
      <c r="I239" s="195" t="n">
        <v>0</v>
      </c>
      <c r="J239" s="195" t="n">
        <v>0</v>
      </c>
    </row>
    <row r="240" ht="12.75" customHeight="1" s="324">
      <c r="A240" s="195" t="inlineStr">
        <is>
          <t>SRB</t>
        </is>
      </c>
      <c r="B240" s="195" t="inlineStr">
        <is>
          <t>-</t>
        </is>
      </c>
      <c r="C240" s="195">
        <f>IF(ISNUMBER(B240),B240*100,0)</f>
        <v/>
      </c>
      <c r="D240" s="195" t="inlineStr">
        <is>
          <t>-</t>
        </is>
      </c>
      <c r="E240" s="195" t="inlineStr">
        <is>
          <t>-</t>
        </is>
      </c>
      <c r="F240" s="195" t="n">
        <v>0</v>
      </c>
      <c r="G240" s="180" t="n"/>
      <c r="I240" s="195" t="e">
        <v>#N/A</v>
      </c>
      <c r="J240" s="195" t="e">
        <v>#N/A</v>
      </c>
    </row>
    <row r="241" ht="12.75" customHeight="1" s="324">
      <c r="A241" s="195" t="inlineStr">
        <is>
          <t>SSD</t>
        </is>
      </c>
      <c r="B241" s="195" t="inlineStr">
        <is>
          <t>-</t>
        </is>
      </c>
      <c r="C241" s="195">
        <f>IF(ISNUMBER(B241),B241*100,0)</f>
        <v/>
      </c>
      <c r="D241" s="195" t="inlineStr">
        <is>
          <t>-</t>
        </is>
      </c>
      <c r="E241" s="195" t="inlineStr">
        <is>
          <t>-</t>
        </is>
      </c>
      <c r="F241" s="195" t="n">
        <v>0</v>
      </c>
      <c r="G241" s="180" t="n"/>
      <c r="I241" s="195" t="e">
        <v>#N/A</v>
      </c>
      <c r="J241" s="195" t="e">
        <v>#N/A</v>
      </c>
    </row>
    <row r="242" ht="12.75" customHeight="1" s="324">
      <c r="A242" s="195" t="inlineStr">
        <is>
          <t>SVK</t>
        </is>
      </c>
      <c r="B242" s="195" t="inlineStr">
        <is>
          <t>-</t>
        </is>
      </c>
      <c r="C242" s="195">
        <f>IF(ISNUMBER(B242),B242*100,0)</f>
        <v/>
      </c>
      <c r="D242" s="195" t="inlineStr">
        <is>
          <t>-</t>
        </is>
      </c>
      <c r="E242" s="195" t="inlineStr">
        <is>
          <t>-</t>
        </is>
      </c>
      <c r="F242" s="195" t="n">
        <v>0</v>
      </c>
      <c r="G242" s="180" t="n"/>
      <c r="I242" s="195" t="e">
        <v>#N/A</v>
      </c>
      <c r="J242" s="195" t="e">
        <v>#N/A</v>
      </c>
    </row>
    <row r="243" ht="12.75" customHeight="1" s="324">
      <c r="A243" s="195" t="inlineStr">
        <is>
          <t>SWZ</t>
        </is>
      </c>
      <c r="B243" s="195" t="inlineStr">
        <is>
          <t>-</t>
        </is>
      </c>
      <c r="C243" s="195">
        <f>IF(ISNUMBER(B243),B243*100,0)</f>
        <v/>
      </c>
      <c r="D243" s="195" t="inlineStr">
        <is>
          <t>-</t>
        </is>
      </c>
      <c r="E243" s="195" t="inlineStr">
        <is>
          <t>-</t>
        </is>
      </c>
      <c r="F243" s="195" t="n">
        <v>0</v>
      </c>
      <c r="G243" s="180" t="n"/>
      <c r="I243" s="195" t="e">
        <v>#N/A</v>
      </c>
      <c r="J243" s="195" t="e">
        <v>#N/A</v>
      </c>
    </row>
    <row r="244" ht="12.75" customHeight="1" s="324">
      <c r="A244" s="195" t="inlineStr">
        <is>
          <t>TCD</t>
        </is>
      </c>
      <c r="B244" s="195" t="inlineStr">
        <is>
          <t>-</t>
        </is>
      </c>
      <c r="C244" s="195">
        <f>IF(ISNUMBER(B244),B244*100,0)</f>
        <v/>
      </c>
      <c r="D244" s="195" t="inlineStr">
        <is>
          <t>-</t>
        </is>
      </c>
      <c r="E244" s="195" t="inlineStr">
        <is>
          <t>-</t>
        </is>
      </c>
      <c r="F244" s="195" t="n">
        <v>0</v>
      </c>
      <c r="G244" s="180" t="n"/>
      <c r="I244" s="195" t="e">
        <v>#N/A</v>
      </c>
      <c r="J244" s="195" t="e">
        <v>#N/A</v>
      </c>
    </row>
    <row r="245" ht="12.75" customHeight="1" s="324">
      <c r="A245" s="195" t="inlineStr">
        <is>
          <t>TJK</t>
        </is>
      </c>
      <c r="B245" s="195" t="inlineStr">
        <is>
          <t>-</t>
        </is>
      </c>
      <c r="C245" s="195">
        <f>IF(ISNUMBER(B245),B245*100,0)</f>
        <v/>
      </c>
      <c r="D245" s="195" t="inlineStr">
        <is>
          <t>-</t>
        </is>
      </c>
      <c r="E245" s="195" t="inlineStr">
        <is>
          <t>-</t>
        </is>
      </c>
      <c r="F245" s="195" t="n">
        <v>0</v>
      </c>
      <c r="G245" s="180" t="n"/>
      <c r="I245" s="195" t="e">
        <v>#N/A</v>
      </c>
      <c r="J245" s="195" t="e">
        <v>#N/A</v>
      </c>
    </row>
    <row r="246" ht="12.75" customHeight="1" s="324">
      <c r="A246" s="195" t="inlineStr">
        <is>
          <t>TKL</t>
        </is>
      </c>
      <c r="B246" s="195" t="inlineStr">
        <is>
          <t>-</t>
        </is>
      </c>
      <c r="C246" s="195">
        <f>IF(ISNUMBER(B246),B246*100,0)</f>
        <v/>
      </c>
      <c r="D246" s="195" t="inlineStr">
        <is>
          <t>-</t>
        </is>
      </c>
      <c r="E246" s="195" t="inlineStr">
        <is>
          <t>-</t>
        </is>
      </c>
      <c r="F246" s="195" t="n">
        <v>0</v>
      </c>
      <c r="G246" s="180" t="n"/>
      <c r="I246" s="195" t="n">
        <v>0</v>
      </c>
      <c r="J246" s="195" t="n">
        <v>0</v>
      </c>
    </row>
    <row r="247" ht="12.75" customHeight="1" s="324">
      <c r="A247" s="195" t="inlineStr">
        <is>
          <t>TUV</t>
        </is>
      </c>
      <c r="B247" s="195" t="inlineStr">
        <is>
          <t>-</t>
        </is>
      </c>
      <c r="C247" s="195">
        <f>IF(ISNUMBER(B247),B247*100,0)</f>
        <v/>
      </c>
      <c r="D247" s="195" t="inlineStr">
        <is>
          <t>-</t>
        </is>
      </c>
      <c r="E247" s="195" t="inlineStr">
        <is>
          <t>-</t>
        </is>
      </c>
      <c r="F247" s="195" t="n">
        <v>2</v>
      </c>
      <c r="G247" s="180" t="n"/>
      <c r="I247" s="195" t="n">
        <v>0</v>
      </c>
      <c r="J247" s="195" t="n">
        <v>0</v>
      </c>
    </row>
    <row r="248" ht="12.75" customHeight="1" s="324">
      <c r="A248" s="195" t="inlineStr">
        <is>
          <t>UGA</t>
        </is>
      </c>
      <c r="B248" s="195" t="inlineStr">
        <is>
          <t>-</t>
        </is>
      </c>
      <c r="C248" s="195">
        <f>IF(ISNUMBER(B248),B248*100,0)</f>
        <v/>
      </c>
      <c r="D248" s="195" t="inlineStr">
        <is>
          <t>-</t>
        </is>
      </c>
      <c r="E248" s="195" t="inlineStr">
        <is>
          <t>-</t>
        </is>
      </c>
      <c r="F248" s="195" t="n">
        <v>0</v>
      </c>
      <c r="G248" s="180" t="n"/>
      <c r="I248" s="195" t="e">
        <v>#N/A</v>
      </c>
      <c r="J248" s="195" t="e">
        <v>#N/A</v>
      </c>
    </row>
    <row r="249" ht="12.75" customHeight="1" s="324">
      <c r="A249" s="195" t="inlineStr">
        <is>
          <t>UMI</t>
        </is>
      </c>
      <c r="B249" s="195" t="inlineStr">
        <is>
          <t>-</t>
        </is>
      </c>
      <c r="C249" s="195">
        <f>IF(ISNUMBER(B249),B249*100,0)</f>
        <v/>
      </c>
      <c r="D249" s="195" t="inlineStr">
        <is>
          <t>-</t>
        </is>
      </c>
      <c r="E249" s="195" t="inlineStr">
        <is>
          <t>-</t>
        </is>
      </c>
      <c r="F249" s="195" t="n">
        <v>2</v>
      </c>
      <c r="G249" s="180" t="n"/>
      <c r="I249" s="195" t="n">
        <v>487.16</v>
      </c>
      <c r="J249" s="195" t="n">
        <v>48716</v>
      </c>
    </row>
    <row r="250" ht="12.75" customHeight="1" s="324">
      <c r="A250" s="195" t="inlineStr">
        <is>
          <t>URY</t>
        </is>
      </c>
      <c r="B250" s="195" t="inlineStr">
        <is>
          <t>-</t>
        </is>
      </c>
      <c r="C250" s="195">
        <f>IF(ISNUMBER(B250),B250*100,0)</f>
        <v/>
      </c>
      <c r="D250" s="195" t="inlineStr">
        <is>
          <t>-</t>
        </is>
      </c>
      <c r="E250" s="195" t="inlineStr">
        <is>
          <t>-</t>
        </is>
      </c>
      <c r="F250" s="195" t="n">
        <v>1</v>
      </c>
      <c r="G250" s="180" t="n"/>
      <c r="I250" s="195" t="n">
        <v>0</v>
      </c>
      <c r="J250" s="195" t="n">
        <v>0</v>
      </c>
    </row>
    <row r="251" ht="12.75" customHeight="1" s="324">
      <c r="A251" s="195" t="inlineStr">
        <is>
          <t>UZB</t>
        </is>
      </c>
      <c r="B251" s="195" t="inlineStr">
        <is>
          <t>-</t>
        </is>
      </c>
      <c r="C251" s="195">
        <f>IF(ISNUMBER(B251),B251*100,0)</f>
        <v/>
      </c>
      <c r="D251" s="195" t="inlineStr">
        <is>
          <t>-</t>
        </is>
      </c>
      <c r="E251" s="195" t="inlineStr">
        <is>
          <t>-</t>
        </is>
      </c>
      <c r="F251" s="195" t="n">
        <v>0</v>
      </c>
      <c r="G251" s="180" t="n"/>
      <c r="I251" s="195" t="e">
        <v>#N/A</v>
      </c>
      <c r="J251" s="195" t="e">
        <v>#N/A</v>
      </c>
    </row>
    <row r="252" ht="12.75" customHeight="1" s="324">
      <c r="A252" s="195" t="inlineStr">
        <is>
          <t>VAT</t>
        </is>
      </c>
      <c r="B252" s="195" t="inlineStr">
        <is>
          <t>-</t>
        </is>
      </c>
      <c r="C252" s="195">
        <f>IF(ISNUMBER(B252),B252*100,0)</f>
        <v/>
      </c>
      <c r="D252" s="195" t="inlineStr">
        <is>
          <t>-</t>
        </is>
      </c>
      <c r="E252" s="195" t="inlineStr">
        <is>
          <t>-</t>
        </is>
      </c>
      <c r="F252" s="195" t="n">
        <v>0</v>
      </c>
      <c r="G252" s="180" t="n"/>
      <c r="I252" s="195" t="e">
        <v>#N/A</v>
      </c>
      <c r="J252" s="195" t="e">
        <v>#N/A</v>
      </c>
    </row>
    <row r="253" ht="12.75" customHeight="1" s="324">
      <c r="A253" s="195" t="inlineStr">
        <is>
          <t>WLF</t>
        </is>
      </c>
      <c r="B253" s="195" t="inlineStr">
        <is>
          <t>-</t>
        </is>
      </c>
      <c r="C253" s="195">
        <f>IF(ISNUMBER(B253),B253*100,0)</f>
        <v/>
      </c>
      <c r="D253" s="195" t="inlineStr">
        <is>
          <t>-</t>
        </is>
      </c>
      <c r="E253" s="195" t="inlineStr">
        <is>
          <t>-</t>
        </is>
      </c>
      <c r="F253" s="195" t="n">
        <v>2</v>
      </c>
      <c r="G253" s="180" t="n"/>
      <c r="I253" s="195" t="n">
        <v>24.3</v>
      </c>
      <c r="J253" s="195" t="n">
        <v>2430</v>
      </c>
    </row>
    <row r="254" ht="12.75" customHeight="1" s="324">
      <c r="A254" s="195" t="inlineStr">
        <is>
          <t>ZMB</t>
        </is>
      </c>
      <c r="B254" s="195" t="inlineStr">
        <is>
          <t>-</t>
        </is>
      </c>
      <c r="C254" s="195">
        <f>IF(ISNUMBER(B254),B254*100,0)</f>
        <v/>
      </c>
      <c r="D254" s="195" t="inlineStr">
        <is>
          <t>-</t>
        </is>
      </c>
      <c r="E254" s="195" t="inlineStr">
        <is>
          <t>-</t>
        </is>
      </c>
      <c r="F254" s="195" t="n">
        <v>0</v>
      </c>
      <c r="G254" s="180" t="n"/>
      <c r="I254" s="195" t="e">
        <v>#N/A</v>
      </c>
      <c r="J254" s="195" t="e">
        <v>#N/A</v>
      </c>
    </row>
    <row r="255" ht="12.75" customHeight="1" s="324">
      <c r="A255" s="195" t="inlineStr">
        <is>
          <t>ZWE</t>
        </is>
      </c>
      <c r="B255" s="195" t="inlineStr">
        <is>
          <t>-</t>
        </is>
      </c>
      <c r="C255" s="195">
        <f>IF(ISNUMBER(B255),B255*100,0)</f>
        <v/>
      </c>
      <c r="D255" s="195" t="inlineStr">
        <is>
          <t>-</t>
        </is>
      </c>
      <c r="E255" s="195" t="inlineStr">
        <is>
          <t>-</t>
        </is>
      </c>
      <c r="F255" s="195" t="n">
        <v>0</v>
      </c>
      <c r="G255" s="180" t="n"/>
      <c r="I255" s="195" t="e">
        <v>#N/A</v>
      </c>
      <c r="J255" s="195" t="e">
        <v>#N/A</v>
      </c>
    </row>
    <row r="256" ht="12.75" customHeight="1" s="324">
      <c r="C256" s="197">
        <f>SUM(C5:C255)</f>
        <v/>
      </c>
      <c r="J256" s="197" t="e">
        <v>#N/A</v>
      </c>
    </row>
    <row r="257" ht="12.75" customHeight="1" s="324">
      <c r="C257" s="195" t="n"/>
      <c r="J257" s="195" t="n">
        <v>0</v>
      </c>
    </row>
    <row r="258" ht="12.75" customHeight="1" s="324">
      <c r="C258" s="195" t="n"/>
    </row>
    <row r="259" ht="12.75" customHeight="1" s="324">
      <c r="C259" s="195" t="n"/>
    </row>
    <row r="260" ht="12.75" customHeight="1" s="324">
      <c r="C260" s="195" t="n"/>
    </row>
    <row r="261" ht="12.75" customHeight="1" s="324">
      <c r="C261" s="195" t="n"/>
    </row>
    <row r="262" ht="12.75" customHeight="1" s="324">
      <c r="C262" s="195" t="n"/>
    </row>
    <row r="263" ht="12.75" customHeight="1" s="324">
      <c r="C263" s="195" t="n"/>
    </row>
    <row r="264" ht="12.75" customHeight="1" s="324">
      <c r="C264" s="195" t="n"/>
    </row>
    <row r="265" ht="12.75" customHeight="1" s="324">
      <c r="C265" s="195" t="n"/>
    </row>
    <row r="266" ht="12.75" customHeight="1" s="324">
      <c r="C266" s="195" t="n"/>
    </row>
    <row r="267" ht="12.75" customHeight="1" s="324">
      <c r="C267" s="195" t="n"/>
    </row>
    <row r="268" ht="12.75" customHeight="1" s="324">
      <c r="C268" s="195" t="n"/>
    </row>
    <row r="269" ht="12.75" customHeight="1" s="324">
      <c r="C269" s="195" t="n"/>
    </row>
    <row r="270" ht="12.75" customHeight="1" s="324">
      <c r="C270" s="195" t="n"/>
    </row>
    <row r="271" ht="12.75" customHeight="1" s="324">
      <c r="C271" s="195" t="n"/>
    </row>
    <row r="272" ht="12.75" customHeight="1" s="324">
      <c r="C272" s="195" t="n"/>
    </row>
    <row r="273" ht="12.75" customHeight="1" s="324">
      <c r="C273" s="195" t="n"/>
    </row>
    <row r="274" ht="12.75" customHeight="1" s="324">
      <c r="C274" s="195" t="n"/>
    </row>
    <row r="275" ht="12.75" customHeight="1" s="324">
      <c r="C275" s="195" t="n"/>
    </row>
    <row r="276" ht="12.75" customHeight="1" s="324">
      <c r="C276" s="195" t="n"/>
    </row>
    <row r="277" ht="12.75" customHeight="1" s="324">
      <c r="C277" s="195" t="n"/>
    </row>
    <row r="278" ht="12.75" customHeight="1" s="324">
      <c r="C278" s="195" t="n"/>
    </row>
    <row r="279" ht="12.75" customHeight="1" s="324">
      <c r="C279" s="195" t="n"/>
    </row>
    <row r="280" ht="12.75" customHeight="1" s="324">
      <c r="C280" s="195" t="n"/>
    </row>
    <row r="281" ht="12.75" customHeight="1" s="324">
      <c r="C281" s="195" t="n"/>
    </row>
    <row r="282" ht="12.75" customHeight="1" s="324">
      <c r="C282" s="195" t="n"/>
    </row>
    <row r="283" ht="12.75" customHeight="1" s="324">
      <c r="C283" s="195" t="n"/>
    </row>
    <row r="284" ht="12.75" customHeight="1" s="324">
      <c r="C284" s="195" t="n"/>
    </row>
    <row r="285" ht="12.75" customHeight="1" s="324">
      <c r="C285" s="195" t="n"/>
    </row>
    <row r="286" ht="12.75" customHeight="1" s="324">
      <c r="C286" s="195" t="n"/>
    </row>
    <row r="287" ht="12.75" customHeight="1" s="324">
      <c r="C287" s="195" t="n"/>
    </row>
    <row r="288" ht="12.75" customHeight="1" s="324">
      <c r="C288" s="195" t="n"/>
    </row>
    <row r="289" ht="12.75" customHeight="1" s="324">
      <c r="C289" s="195" t="n"/>
    </row>
    <row r="290" ht="12.75" customHeight="1" s="324">
      <c r="C290" s="195" t="n"/>
    </row>
    <row r="291" ht="12.75" customHeight="1" s="324">
      <c r="C291" s="195" t="n"/>
    </row>
    <row r="292" ht="12.75" customHeight="1" s="324">
      <c r="C292" s="195" t="n"/>
    </row>
    <row r="293" ht="12.75" customHeight="1" s="324">
      <c r="C293" s="195" t="n"/>
    </row>
    <row r="294" ht="12.75" customHeight="1" s="324">
      <c r="C294" s="195" t="n"/>
    </row>
    <row r="295" ht="12.75" customHeight="1" s="324">
      <c r="C295" s="195" t="n"/>
    </row>
    <row r="296" ht="12.75" customHeight="1" s="324">
      <c r="C296" s="195" t="n"/>
    </row>
    <row r="297" ht="12.75" customHeight="1" s="324">
      <c r="C297" s="195" t="n"/>
    </row>
    <row r="298" ht="12.75" customHeight="1" s="324">
      <c r="C298" s="195" t="n"/>
    </row>
    <row r="299" ht="12.75" customHeight="1" s="324">
      <c r="C299" s="195" t="n"/>
    </row>
    <row r="300" ht="12.75" customHeight="1" s="324">
      <c r="C300" s="195" t="n"/>
    </row>
    <row r="301" ht="12.75" customHeight="1" s="324">
      <c r="C301" s="195" t="n"/>
    </row>
    <row r="302" ht="12.75" customHeight="1" s="324">
      <c r="C302" s="195" t="n"/>
    </row>
    <row r="303" ht="12.75" customHeight="1" s="324">
      <c r="C303" s="195" t="n"/>
    </row>
    <row r="304" ht="12.75" customHeight="1" s="324">
      <c r="C304" s="195" t="n"/>
    </row>
    <row r="305" ht="12.75" customHeight="1" s="324">
      <c r="C305" s="195" t="n"/>
    </row>
    <row r="306" ht="12.75" customHeight="1" s="324">
      <c r="C306" s="195" t="n"/>
    </row>
    <row r="307" ht="12.75" customHeight="1" s="324">
      <c r="C307" s="195" t="n"/>
    </row>
    <row r="308" ht="12.75" customHeight="1" s="324">
      <c r="C308" s="195" t="n"/>
    </row>
    <row r="309" ht="12.75" customHeight="1" s="324">
      <c r="C309" s="195" t="n"/>
    </row>
    <row r="310" ht="12.75" customHeight="1" s="324">
      <c r="C310" s="195" t="n"/>
    </row>
    <row r="311" ht="12.75" customHeight="1" s="324">
      <c r="C311" s="195" t="n"/>
    </row>
    <row r="312" ht="12.75" customHeight="1" s="324">
      <c r="C312" s="195" t="n"/>
    </row>
    <row r="313" ht="12.75" customHeight="1" s="324">
      <c r="C313" s="195" t="n"/>
    </row>
    <row r="314" ht="12.75" customHeight="1" s="324">
      <c r="C314" s="195" t="n"/>
    </row>
    <row r="315" ht="12.75" customHeight="1" s="324">
      <c r="C315" s="195" t="n"/>
    </row>
    <row r="316" ht="12.75" customHeight="1" s="324">
      <c r="C316" s="195" t="n"/>
    </row>
    <row r="317" ht="12.75" customHeight="1" s="324">
      <c r="C317" s="195" t="n"/>
    </row>
    <row r="318" ht="12.75" customHeight="1" s="324">
      <c r="C318" s="195" t="n"/>
    </row>
    <row r="319" ht="12.75" customHeight="1" s="324">
      <c r="C319" s="195" t="n"/>
    </row>
    <row r="320" ht="12.75" customHeight="1" s="324">
      <c r="C320" s="195" t="n"/>
    </row>
    <row r="321" ht="12.75" customHeight="1" s="324">
      <c r="C321" s="195" t="n"/>
    </row>
    <row r="322" ht="12.75" customHeight="1" s="324">
      <c r="C322" s="195" t="n"/>
    </row>
    <row r="323" ht="12.75" customHeight="1" s="324">
      <c r="C323" s="195" t="n"/>
    </row>
    <row r="324" ht="12.75" customHeight="1" s="324">
      <c r="C324" s="195" t="n"/>
    </row>
    <row r="325" ht="12.75" customHeight="1" s="324">
      <c r="C325" s="195" t="n"/>
    </row>
    <row r="326" ht="12.75" customHeight="1" s="324">
      <c r="C326" s="195" t="n"/>
    </row>
    <row r="327" ht="12.75" customHeight="1" s="324">
      <c r="C327" s="195" t="n"/>
    </row>
    <row r="328" ht="12.75" customHeight="1" s="324">
      <c r="C328" s="195" t="n"/>
    </row>
    <row r="329" ht="12.75" customHeight="1" s="324">
      <c r="C329" s="195" t="n"/>
    </row>
    <row r="330" ht="12.75" customHeight="1" s="324">
      <c r="C330" s="195" t="n"/>
    </row>
    <row r="331" ht="12.75" customHeight="1" s="324">
      <c r="C331" s="195" t="n"/>
    </row>
    <row r="332" ht="12.75" customHeight="1" s="324">
      <c r="C332" s="195" t="n"/>
    </row>
    <row r="333" ht="12.75" customHeight="1" s="324">
      <c r="C333" s="195" t="n"/>
    </row>
    <row r="334" ht="12.75" customHeight="1" s="324">
      <c r="C334" s="195" t="n"/>
    </row>
    <row r="335" ht="12.75" customHeight="1" s="324">
      <c r="C335" s="195" t="n"/>
    </row>
    <row r="336" ht="12.75" customHeight="1" s="324">
      <c r="C336" s="195" t="n"/>
    </row>
    <row r="337" ht="12.75" customHeight="1" s="324">
      <c r="C337" s="195" t="n"/>
    </row>
    <row r="338" ht="12.75" customHeight="1" s="324">
      <c r="C338" s="195" t="n"/>
    </row>
    <row r="339" ht="12.75" customHeight="1" s="324">
      <c r="C339" s="195" t="n"/>
    </row>
    <row r="340" ht="12.75" customHeight="1" s="324">
      <c r="C340" s="195" t="n"/>
    </row>
    <row r="341" ht="12.75" customHeight="1" s="324">
      <c r="C341" s="195" t="n"/>
    </row>
    <row r="342" ht="12.75" customHeight="1" s="324">
      <c r="C342" s="195" t="n"/>
    </row>
    <row r="343" ht="12.75" customHeight="1" s="324">
      <c r="C343" s="195" t="n"/>
    </row>
    <row r="344" ht="12.75" customHeight="1" s="324">
      <c r="C344" s="195" t="n"/>
    </row>
    <row r="345" ht="12.75" customHeight="1" s="324">
      <c r="C345" s="195" t="n"/>
    </row>
    <row r="346" ht="12.75" customHeight="1" s="324">
      <c r="C346" s="195" t="n"/>
    </row>
    <row r="347" ht="12.75" customHeight="1" s="324">
      <c r="C347" s="195" t="n"/>
    </row>
    <row r="348" ht="12.75" customHeight="1" s="324">
      <c r="C348" s="195" t="n"/>
    </row>
    <row r="349" ht="12.75" customHeight="1" s="324">
      <c r="C349" s="195" t="n"/>
    </row>
    <row r="350" ht="12.75" customHeight="1" s="324">
      <c r="C350" s="195" t="n"/>
    </row>
    <row r="351" ht="12.75" customHeight="1" s="324">
      <c r="C351" s="195" t="n"/>
    </row>
    <row r="352" ht="12.75" customHeight="1" s="324">
      <c r="C352" s="195" t="n"/>
    </row>
    <row r="353" ht="12.75" customHeight="1" s="324">
      <c r="C353" s="195" t="n"/>
    </row>
    <row r="354" ht="12.75" customHeight="1" s="324">
      <c r="C354" s="195" t="n"/>
    </row>
    <row r="355" ht="12.75" customHeight="1" s="324">
      <c r="C355" s="195" t="n"/>
    </row>
    <row r="356" ht="12.75" customHeight="1" s="324">
      <c r="C356" s="195" t="n"/>
    </row>
    <row r="357" ht="12.75" customHeight="1" s="324">
      <c r="C357" s="195" t="n"/>
    </row>
    <row r="358" ht="12.75" customHeight="1" s="324">
      <c r="C358" s="195" t="n"/>
    </row>
    <row r="359" ht="12.75" customHeight="1" s="324">
      <c r="C359" s="195" t="n"/>
    </row>
    <row r="360" ht="12.75" customHeight="1" s="324">
      <c r="C360" s="195" t="n"/>
    </row>
    <row r="361" ht="12.75" customHeight="1" s="324">
      <c r="C361" s="195" t="n"/>
    </row>
    <row r="362" ht="12.75" customHeight="1" s="324">
      <c r="C362" s="195" t="n"/>
    </row>
    <row r="363" ht="12.75" customHeight="1" s="324">
      <c r="C363" s="195" t="n"/>
    </row>
    <row r="364" ht="12.75" customHeight="1" s="324">
      <c r="C364" s="195" t="n"/>
    </row>
    <row r="365" ht="12.75" customHeight="1" s="324">
      <c r="C365" s="195" t="n"/>
    </row>
    <row r="366" ht="12.75" customHeight="1" s="324">
      <c r="C366" s="195" t="n"/>
    </row>
    <row r="367" ht="12.75" customHeight="1" s="324">
      <c r="C367" s="195" t="n"/>
    </row>
    <row r="368" ht="12.75" customHeight="1" s="324">
      <c r="C368" s="195" t="n"/>
    </row>
    <row r="369" ht="12.75" customHeight="1" s="324">
      <c r="C369" s="195" t="n"/>
    </row>
    <row r="370" ht="12.75" customHeight="1" s="324">
      <c r="C370" s="195" t="n"/>
    </row>
    <row r="371" ht="12.75" customHeight="1" s="324">
      <c r="C371" s="195" t="n"/>
    </row>
    <row r="372" ht="12.75" customHeight="1" s="324">
      <c r="C372" s="195" t="n"/>
    </row>
    <row r="373" ht="12.75" customHeight="1" s="324">
      <c r="C373" s="195" t="n"/>
    </row>
    <row r="374" ht="12.75" customHeight="1" s="324">
      <c r="C374" s="195" t="n"/>
    </row>
    <row r="375" ht="12.75" customHeight="1" s="324">
      <c r="C375" s="195" t="n"/>
    </row>
    <row r="376" ht="12.75" customHeight="1" s="324">
      <c r="C376" s="195" t="n"/>
    </row>
    <row r="377" ht="12.75" customHeight="1" s="324">
      <c r="C377" s="195" t="n"/>
    </row>
    <row r="378" ht="12.75" customHeight="1" s="324">
      <c r="C378" s="195" t="n"/>
    </row>
    <row r="379" ht="12.75" customHeight="1" s="324">
      <c r="C379" s="195" t="n"/>
    </row>
    <row r="380" ht="12.75" customHeight="1" s="324">
      <c r="C380" s="195" t="n"/>
    </row>
    <row r="381" ht="12.75" customHeight="1" s="324">
      <c r="C381" s="195" t="n"/>
    </row>
    <row r="382" ht="12.75" customHeight="1" s="324">
      <c r="C382" s="195" t="n"/>
    </row>
    <row r="383" ht="12.75" customHeight="1" s="324">
      <c r="C383" s="195" t="n"/>
    </row>
    <row r="384" ht="12.75" customHeight="1" s="324">
      <c r="C384" s="195" t="n"/>
    </row>
    <row r="385" ht="12.75" customHeight="1" s="324">
      <c r="C385" s="195" t="n"/>
    </row>
    <row r="386" ht="12.75" customHeight="1" s="324">
      <c r="C386" s="195" t="n"/>
    </row>
    <row r="387" ht="12.75" customHeight="1" s="324">
      <c r="C387" s="195" t="n"/>
    </row>
    <row r="388" ht="12.75" customHeight="1" s="324">
      <c r="C388" s="195" t="n"/>
    </row>
    <row r="389" ht="12.75" customHeight="1" s="324">
      <c r="C389" s="195" t="n"/>
    </row>
    <row r="390" ht="12.75" customHeight="1" s="324">
      <c r="C390" s="195" t="n"/>
    </row>
    <row r="391" ht="12.75" customHeight="1" s="324">
      <c r="C391" s="195" t="n"/>
    </row>
    <row r="392" ht="12.75" customHeight="1" s="324">
      <c r="C392" s="195" t="n"/>
    </row>
    <row r="393" ht="12.75" customHeight="1" s="324">
      <c r="C393" s="195" t="n"/>
    </row>
    <row r="394" ht="12.75" customHeight="1" s="324">
      <c r="C394" s="195" t="n"/>
    </row>
    <row r="395" ht="12.75" customHeight="1" s="324">
      <c r="C395" s="195" t="n"/>
    </row>
    <row r="396" ht="12.75" customHeight="1" s="324">
      <c r="C396" s="195" t="n"/>
    </row>
    <row r="397" ht="12.75" customHeight="1" s="324">
      <c r="C397" s="195" t="n"/>
    </row>
    <row r="398" ht="12.75" customHeight="1" s="324">
      <c r="C398" s="195" t="n"/>
    </row>
    <row r="399" ht="12.75" customHeight="1" s="324">
      <c r="C399" s="195" t="n"/>
    </row>
    <row r="400" ht="12.75" customHeight="1" s="324">
      <c r="C400" s="195" t="n"/>
    </row>
    <row r="401" ht="12.75" customHeight="1" s="324">
      <c r="C401" s="195" t="n"/>
    </row>
    <row r="402" ht="12.75" customHeight="1" s="324">
      <c r="C402" s="195" t="n"/>
    </row>
    <row r="403" ht="12.75" customHeight="1" s="324">
      <c r="C403" s="195" t="n"/>
    </row>
    <row r="404" ht="12.75" customHeight="1" s="324">
      <c r="C404" s="195" t="n"/>
    </row>
    <row r="405" ht="12.75" customHeight="1" s="324">
      <c r="C405" s="195" t="n"/>
    </row>
    <row r="406" ht="12.75" customHeight="1" s="324">
      <c r="C406" s="195" t="n"/>
    </row>
    <row r="407" ht="12.75" customHeight="1" s="324">
      <c r="C407" s="195" t="n"/>
    </row>
    <row r="408" ht="12.75" customHeight="1" s="324">
      <c r="C408" s="195" t="n"/>
    </row>
    <row r="409" ht="12.75" customHeight="1" s="324">
      <c r="C409" s="195" t="n"/>
    </row>
    <row r="410" ht="12.75" customHeight="1" s="324">
      <c r="C410" s="195" t="n"/>
    </row>
    <row r="411" ht="12.75" customHeight="1" s="324">
      <c r="C411" s="195" t="n"/>
    </row>
    <row r="412" ht="12.75" customHeight="1" s="324">
      <c r="C412" s="195" t="n"/>
    </row>
    <row r="413" ht="12.75" customHeight="1" s="324">
      <c r="C413" s="195" t="n"/>
    </row>
    <row r="414" ht="12.75" customHeight="1" s="324">
      <c r="C414" s="195" t="n"/>
    </row>
    <row r="415" ht="12.75" customHeight="1" s="324">
      <c r="C415" s="195" t="n"/>
    </row>
    <row r="416" ht="12.75" customHeight="1" s="324">
      <c r="C416" s="195" t="n"/>
    </row>
    <row r="417" ht="12.75" customHeight="1" s="324">
      <c r="C417" s="195" t="n"/>
    </row>
    <row r="418" ht="12.75" customHeight="1" s="324">
      <c r="C418" s="195" t="n"/>
    </row>
    <row r="419" ht="12.75" customHeight="1" s="324">
      <c r="C419" s="195" t="n"/>
    </row>
    <row r="420" ht="12.75" customHeight="1" s="324">
      <c r="C420" s="195" t="n"/>
    </row>
    <row r="421" ht="12.75" customHeight="1" s="324">
      <c r="C421" s="195" t="n"/>
    </row>
    <row r="422" ht="12.75" customHeight="1" s="324">
      <c r="C422" s="195" t="n"/>
    </row>
    <row r="423" ht="12.75" customHeight="1" s="324">
      <c r="C423" s="195" t="n"/>
    </row>
    <row r="424" ht="12.75" customHeight="1" s="324">
      <c r="C424" s="195" t="n"/>
    </row>
    <row r="425" ht="12.75" customHeight="1" s="324">
      <c r="C425" s="195" t="n"/>
    </row>
    <row r="426" ht="12.75" customHeight="1" s="324">
      <c r="C426" s="195" t="n"/>
    </row>
    <row r="427" ht="12.75" customHeight="1" s="324">
      <c r="C427" s="195" t="n"/>
    </row>
    <row r="428" ht="12.75" customHeight="1" s="324">
      <c r="C428" s="195" t="n"/>
    </row>
    <row r="429" ht="12.75" customHeight="1" s="324">
      <c r="C429" s="195" t="n"/>
    </row>
    <row r="430" ht="12.75" customHeight="1" s="324">
      <c r="C430" s="195" t="n"/>
    </row>
    <row r="431" ht="12.75" customHeight="1" s="324">
      <c r="C431" s="195" t="n"/>
    </row>
    <row r="432" ht="12.75" customHeight="1" s="324">
      <c r="C432" s="195" t="n"/>
    </row>
    <row r="433" ht="12.75" customHeight="1" s="324">
      <c r="C433" s="195" t="n"/>
    </row>
    <row r="434" ht="12.75" customHeight="1" s="324">
      <c r="C434" s="195" t="n"/>
    </row>
    <row r="435" ht="12.75" customHeight="1" s="324">
      <c r="C435" s="195" t="n"/>
    </row>
    <row r="436" ht="12.75" customHeight="1" s="324">
      <c r="C436" s="195" t="n"/>
    </row>
    <row r="437" ht="12.75" customHeight="1" s="324">
      <c r="C437" s="195" t="n"/>
    </row>
    <row r="438" ht="12.75" customHeight="1" s="324">
      <c r="C438" s="195" t="n"/>
    </row>
    <row r="439" ht="12.75" customHeight="1" s="324">
      <c r="C439" s="195" t="n"/>
    </row>
    <row r="440" ht="12.75" customHeight="1" s="324">
      <c r="C440" s="195" t="n"/>
    </row>
    <row r="441" ht="12.75" customHeight="1" s="324">
      <c r="C441" s="195" t="n"/>
    </row>
    <row r="442" ht="12.75" customHeight="1" s="324">
      <c r="C442" s="195" t="n"/>
    </row>
    <row r="443" ht="12.75" customHeight="1" s="324">
      <c r="C443" s="195" t="n"/>
    </row>
    <row r="444" ht="12.75" customHeight="1" s="324">
      <c r="C444" s="195" t="n"/>
    </row>
    <row r="445" ht="12.75" customHeight="1" s="324">
      <c r="C445" s="195" t="n"/>
    </row>
    <row r="446" ht="12.75" customHeight="1" s="324">
      <c r="C446" s="195" t="n"/>
    </row>
    <row r="447" ht="12.75" customHeight="1" s="324">
      <c r="C447" s="195" t="n"/>
    </row>
    <row r="448" ht="12.75" customHeight="1" s="324">
      <c r="C448" s="195" t="n"/>
    </row>
    <row r="449" ht="12.75" customHeight="1" s="324">
      <c r="C449" s="195" t="n"/>
    </row>
    <row r="450" ht="12.75" customHeight="1" s="324">
      <c r="C450" s="195" t="n"/>
    </row>
    <row r="451" ht="12.75" customHeight="1" s="324">
      <c r="C451" s="195" t="n"/>
    </row>
    <row r="452" ht="12.75" customHeight="1" s="324">
      <c r="C452" s="195" t="n"/>
    </row>
    <row r="453" ht="12.75" customHeight="1" s="324">
      <c r="C453" s="195" t="n"/>
    </row>
    <row r="454" ht="12.75" customHeight="1" s="324">
      <c r="C454" s="195" t="n"/>
    </row>
    <row r="455" ht="12.75" customHeight="1" s="324">
      <c r="C455" s="195" t="n"/>
    </row>
    <row r="456" ht="12.75" customHeight="1" s="324">
      <c r="C456" s="195" t="n"/>
    </row>
    <row r="457" ht="12.75" customHeight="1" s="324">
      <c r="C457" s="195" t="n"/>
    </row>
    <row r="458" ht="12.75" customHeight="1" s="324">
      <c r="C458" s="195" t="n"/>
    </row>
    <row r="459" ht="12.75" customHeight="1" s="324">
      <c r="C459" s="195" t="n"/>
    </row>
    <row r="460" ht="12.75" customHeight="1" s="324">
      <c r="C460" s="195" t="n"/>
    </row>
    <row r="461" ht="12.75" customHeight="1" s="324">
      <c r="C461" s="195" t="n"/>
    </row>
    <row r="462" ht="12.75" customHeight="1" s="324">
      <c r="C462" s="195" t="n"/>
    </row>
    <row r="463" ht="12.75" customHeight="1" s="324">
      <c r="C463" s="195" t="n"/>
    </row>
    <row r="464" ht="12.75" customHeight="1" s="324">
      <c r="C464" s="195" t="n"/>
    </row>
    <row r="465" ht="12.75" customHeight="1" s="324">
      <c r="C465" s="195" t="n"/>
    </row>
    <row r="466" ht="12.75" customHeight="1" s="324">
      <c r="C466" s="195" t="n"/>
    </row>
    <row r="467" ht="12.75" customHeight="1" s="324">
      <c r="C467" s="195" t="n"/>
    </row>
    <row r="468" ht="12.75" customHeight="1" s="324">
      <c r="C468" s="195" t="n"/>
    </row>
    <row r="469" ht="12.75" customHeight="1" s="324">
      <c r="C469" s="195" t="n"/>
    </row>
    <row r="470" ht="12.75" customHeight="1" s="324">
      <c r="C470" s="195" t="n"/>
    </row>
    <row r="471" ht="12.75" customHeight="1" s="324">
      <c r="C471" s="195" t="n"/>
    </row>
    <row r="472" ht="12.75" customHeight="1" s="324">
      <c r="C472" s="195" t="n"/>
    </row>
    <row r="473" ht="12.75" customHeight="1" s="324">
      <c r="C473" s="195" t="n"/>
    </row>
    <row r="474" ht="12.75" customHeight="1" s="324">
      <c r="C474" s="195" t="n"/>
    </row>
    <row r="475" ht="12.75" customHeight="1" s="324">
      <c r="C475" s="195" t="n"/>
    </row>
    <row r="476" ht="12.75" customHeight="1" s="324">
      <c r="C476" s="195" t="n"/>
    </row>
    <row r="477" ht="12.75" customHeight="1" s="324">
      <c r="C477" s="195" t="n"/>
    </row>
    <row r="478" ht="12.75" customHeight="1" s="324">
      <c r="C478" s="195" t="n"/>
    </row>
    <row r="479" ht="12.75" customHeight="1" s="324">
      <c r="C479" s="195" t="n"/>
    </row>
    <row r="480" ht="12.75" customHeight="1" s="324">
      <c r="C480" s="195" t="n"/>
    </row>
    <row r="481" ht="12.75" customHeight="1" s="324">
      <c r="C481" s="195" t="n"/>
    </row>
    <row r="482" ht="12.75" customHeight="1" s="324">
      <c r="C482" s="195" t="n"/>
    </row>
    <row r="483" ht="12.75" customHeight="1" s="324">
      <c r="C483" s="195" t="n"/>
    </row>
    <row r="484" ht="12.75" customHeight="1" s="324">
      <c r="C484" s="195" t="n"/>
    </row>
    <row r="485" ht="12.75" customHeight="1" s="324">
      <c r="C485" s="195" t="n"/>
    </row>
    <row r="486" ht="12.75" customHeight="1" s="324">
      <c r="C486" s="195" t="n"/>
    </row>
    <row r="487" ht="12.75" customHeight="1" s="324">
      <c r="C487" s="195" t="n"/>
    </row>
    <row r="488" ht="12.75" customHeight="1" s="324">
      <c r="C488" s="195" t="n"/>
    </row>
    <row r="489" ht="12.75" customHeight="1" s="324">
      <c r="C489" s="195" t="n"/>
    </row>
    <row r="490" ht="12.75" customHeight="1" s="324">
      <c r="C490" s="195" t="n"/>
    </row>
    <row r="491" ht="12.75" customHeight="1" s="324">
      <c r="C491" s="195" t="n"/>
    </row>
    <row r="492" ht="12.75" customHeight="1" s="324">
      <c r="C492" s="195" t="n"/>
    </row>
    <row r="493" ht="12.75" customHeight="1" s="324">
      <c r="C493" s="195" t="n"/>
    </row>
    <row r="494" ht="12.75" customHeight="1" s="324">
      <c r="C494" s="195" t="n"/>
    </row>
    <row r="495" ht="12.75" customHeight="1" s="324">
      <c r="C495" s="195" t="n"/>
    </row>
    <row r="496" ht="12.75" customHeight="1" s="324">
      <c r="C496" s="195" t="n"/>
    </row>
    <row r="497" ht="12.75" customHeight="1" s="324">
      <c r="C497" s="195" t="n"/>
    </row>
    <row r="498" ht="12.75" customHeight="1" s="324">
      <c r="C498" s="195" t="n"/>
    </row>
    <row r="499" ht="12.75" customHeight="1" s="324">
      <c r="C499" s="195" t="n"/>
    </row>
    <row r="500" ht="12.75" customHeight="1" s="324">
      <c r="C500" s="195" t="n"/>
    </row>
    <row r="501" ht="12.75" customHeight="1" s="324">
      <c r="C501" s="195" t="n"/>
    </row>
    <row r="502" ht="12.75" customHeight="1" s="324">
      <c r="C502" s="195" t="n"/>
    </row>
    <row r="503" ht="12.75" customHeight="1" s="324">
      <c r="C503" s="195" t="n"/>
    </row>
    <row r="504" ht="12.75" customHeight="1" s="324">
      <c r="C504" s="195" t="n"/>
    </row>
    <row r="505" ht="12.75" customHeight="1" s="324">
      <c r="C505" s="195" t="n"/>
    </row>
    <row r="506" ht="12.75" customHeight="1" s="324">
      <c r="C506" s="195" t="n"/>
    </row>
    <row r="507" ht="12.75" customHeight="1" s="324">
      <c r="C507" s="195" t="n"/>
    </row>
    <row r="508" ht="12.75" customHeight="1" s="324">
      <c r="C508" s="195" t="n"/>
    </row>
    <row r="509" ht="12.75" customHeight="1" s="324">
      <c r="C509" s="195" t="n"/>
    </row>
    <row r="510" ht="12.75" customHeight="1" s="324">
      <c r="C510" s="195" t="n"/>
    </row>
    <row r="511" ht="12.75" customHeight="1" s="324">
      <c r="C511" s="195" t="n"/>
    </row>
    <row r="512" ht="12.75" customHeight="1" s="324">
      <c r="C512" s="195" t="n"/>
    </row>
    <row r="513" ht="12.75" customHeight="1" s="324">
      <c r="C513" s="195" t="n"/>
    </row>
    <row r="514" ht="12.75" customHeight="1" s="324">
      <c r="C514" s="195" t="n"/>
    </row>
    <row r="515" ht="12.75" customHeight="1" s="324">
      <c r="C515" s="195" t="n"/>
    </row>
    <row r="516" ht="12.75" customHeight="1" s="324">
      <c r="C516" s="195" t="n"/>
    </row>
    <row r="517" ht="12.75" customHeight="1" s="324">
      <c r="C517" s="195" t="n"/>
    </row>
    <row r="518" ht="12.75" customHeight="1" s="324">
      <c r="C518" s="195" t="n"/>
    </row>
    <row r="519" ht="12.75" customHeight="1" s="324">
      <c r="C519" s="195" t="n"/>
    </row>
    <row r="520" ht="12.75" customHeight="1" s="324">
      <c r="C520" s="195" t="n"/>
    </row>
    <row r="521" ht="12.75" customHeight="1" s="324">
      <c r="C521" s="195" t="n"/>
    </row>
    <row r="522" ht="12.75" customHeight="1" s="324">
      <c r="C522" s="195" t="n"/>
    </row>
    <row r="523" ht="12.75" customHeight="1" s="324">
      <c r="C523" s="195" t="n"/>
    </row>
    <row r="524" ht="12.75" customHeight="1" s="324">
      <c r="C524" s="195" t="n"/>
    </row>
    <row r="525" ht="12.75" customHeight="1" s="324">
      <c r="C525" s="195" t="n"/>
    </row>
    <row r="526" ht="12.75" customHeight="1" s="324">
      <c r="C526" s="195" t="n"/>
    </row>
    <row r="527" ht="12.75" customHeight="1" s="324">
      <c r="C527" s="195" t="n"/>
    </row>
    <row r="528" ht="12.75" customHeight="1" s="324">
      <c r="C528" s="195" t="n"/>
    </row>
    <row r="529" ht="12.75" customHeight="1" s="324">
      <c r="C529" s="195" t="n"/>
    </row>
    <row r="530" ht="12.75" customHeight="1" s="324">
      <c r="C530" s="195" t="n"/>
    </row>
    <row r="531" ht="12.75" customHeight="1" s="324">
      <c r="C531" s="195" t="n"/>
    </row>
    <row r="532" ht="12.75" customHeight="1" s="324">
      <c r="C532" s="195" t="n"/>
    </row>
    <row r="533" ht="12.75" customHeight="1" s="324">
      <c r="C533" s="195" t="n"/>
    </row>
    <row r="534" ht="12.75" customHeight="1" s="324">
      <c r="C534" s="195" t="n"/>
    </row>
    <row r="535" ht="12.75" customHeight="1" s="324">
      <c r="C535" s="195" t="n"/>
    </row>
    <row r="536" ht="12.75" customHeight="1" s="324">
      <c r="C536" s="195" t="n"/>
    </row>
    <row r="537" ht="12.75" customHeight="1" s="324">
      <c r="C537" s="195" t="n"/>
    </row>
    <row r="538" ht="12.75" customHeight="1" s="324">
      <c r="C538" s="195" t="n"/>
    </row>
    <row r="539" ht="12.75" customHeight="1" s="324">
      <c r="C539" s="195" t="n"/>
    </row>
    <row r="540" ht="12.75" customHeight="1" s="324">
      <c r="C540" s="195" t="n"/>
    </row>
    <row r="541" ht="12.75" customHeight="1" s="324">
      <c r="C541" s="195" t="n"/>
    </row>
    <row r="542" ht="12.75" customHeight="1" s="324">
      <c r="C542" s="195" t="n"/>
    </row>
    <row r="543" ht="12.75" customHeight="1" s="324">
      <c r="C543" s="195" t="n"/>
    </row>
    <row r="544" ht="12.75" customHeight="1" s="324">
      <c r="C544" s="195" t="n"/>
    </row>
    <row r="545" ht="12.75" customHeight="1" s="324">
      <c r="C545" s="195" t="n"/>
    </row>
    <row r="546" ht="12.75" customHeight="1" s="324">
      <c r="C546" s="195" t="n"/>
    </row>
    <row r="547" ht="12.75" customHeight="1" s="324">
      <c r="C547" s="195" t="n"/>
    </row>
    <row r="548" ht="12.75" customHeight="1" s="324">
      <c r="C548" s="195" t="n"/>
    </row>
    <row r="549" ht="12.75" customHeight="1" s="324">
      <c r="C549" s="195" t="n"/>
    </row>
    <row r="550" ht="12.75" customHeight="1" s="324">
      <c r="C550" s="195" t="n"/>
    </row>
    <row r="551" ht="12.75" customHeight="1" s="324">
      <c r="C551" s="195" t="n"/>
    </row>
    <row r="552" ht="12.75" customHeight="1" s="324">
      <c r="C552" s="195" t="n"/>
    </row>
    <row r="553" ht="12.75" customHeight="1" s="324">
      <c r="C553" s="195" t="n"/>
    </row>
    <row r="554" ht="12.75" customHeight="1" s="324">
      <c r="C554" s="195" t="n"/>
    </row>
    <row r="555" ht="12.75" customHeight="1" s="324">
      <c r="C555" s="195" t="n"/>
    </row>
    <row r="556" ht="12.75" customHeight="1" s="324">
      <c r="C556" s="195" t="n"/>
    </row>
    <row r="557" ht="12.75" customHeight="1" s="324">
      <c r="C557" s="195" t="n"/>
    </row>
    <row r="558" ht="12.75" customHeight="1" s="324">
      <c r="C558" s="195" t="n"/>
    </row>
    <row r="559" ht="12.75" customHeight="1" s="324">
      <c r="C559" s="195" t="n"/>
    </row>
    <row r="560" ht="12.75" customHeight="1" s="324">
      <c r="C560" s="195" t="n"/>
    </row>
    <row r="561" ht="12.75" customHeight="1" s="324">
      <c r="C561" s="195" t="n"/>
    </row>
    <row r="562" ht="12.75" customHeight="1" s="324">
      <c r="C562" s="195" t="n"/>
    </row>
    <row r="563" ht="12.75" customHeight="1" s="324">
      <c r="C563" s="195" t="n"/>
    </row>
    <row r="564" ht="12.75" customHeight="1" s="324">
      <c r="C564" s="195" t="n"/>
    </row>
    <row r="565" ht="12.75" customHeight="1" s="324">
      <c r="C565" s="195" t="n"/>
    </row>
    <row r="566" ht="12.75" customHeight="1" s="324">
      <c r="C566" s="195" t="n"/>
    </row>
    <row r="567" ht="12.75" customHeight="1" s="324">
      <c r="C567" s="195" t="n"/>
    </row>
    <row r="568" ht="12.75" customHeight="1" s="324">
      <c r="C568" s="195" t="n"/>
    </row>
    <row r="569" ht="12.75" customHeight="1" s="324">
      <c r="C569" s="195" t="n"/>
    </row>
    <row r="570" ht="12.75" customHeight="1" s="324">
      <c r="C570" s="195" t="n"/>
    </row>
    <row r="571" ht="12.75" customHeight="1" s="324">
      <c r="C571" s="195" t="n"/>
    </row>
    <row r="572" ht="12.75" customHeight="1" s="324">
      <c r="C572" s="195" t="n"/>
    </row>
    <row r="573" ht="12.75" customHeight="1" s="324">
      <c r="C573" s="195" t="n"/>
    </row>
    <row r="574" ht="12.75" customHeight="1" s="324">
      <c r="C574" s="195" t="n"/>
    </row>
    <row r="575" ht="12.75" customHeight="1" s="324">
      <c r="C575" s="195" t="n"/>
    </row>
    <row r="576" ht="12.75" customHeight="1" s="324">
      <c r="C576" s="195" t="n"/>
    </row>
    <row r="577" ht="12.75" customHeight="1" s="324">
      <c r="C577" s="195" t="n"/>
    </row>
    <row r="578" ht="12.75" customHeight="1" s="324">
      <c r="C578" s="195" t="n"/>
    </row>
    <row r="579" ht="12.75" customHeight="1" s="324">
      <c r="C579" s="195" t="n"/>
    </row>
    <row r="580" ht="12.75" customHeight="1" s="324">
      <c r="C580" s="195" t="n"/>
    </row>
    <row r="581" ht="12.75" customHeight="1" s="324">
      <c r="C581" s="195" t="n"/>
    </row>
    <row r="582" ht="12.75" customHeight="1" s="324">
      <c r="C582" s="195" t="n"/>
    </row>
    <row r="583" ht="12.75" customHeight="1" s="324">
      <c r="C583" s="195" t="n"/>
    </row>
    <row r="584" ht="12.75" customHeight="1" s="324">
      <c r="C584" s="195" t="n"/>
    </row>
    <row r="585" ht="12.75" customHeight="1" s="324">
      <c r="C585" s="195" t="n"/>
    </row>
    <row r="586" ht="12.75" customHeight="1" s="324">
      <c r="C586" s="195" t="n"/>
    </row>
    <row r="587" ht="12.75" customHeight="1" s="324">
      <c r="C587" s="195" t="n"/>
    </row>
    <row r="588" ht="12.75" customHeight="1" s="324">
      <c r="C588" s="195" t="n"/>
    </row>
    <row r="589" ht="12.75" customHeight="1" s="324">
      <c r="C589" s="195" t="n"/>
    </row>
    <row r="590" ht="12.75" customHeight="1" s="324">
      <c r="C590" s="195" t="n"/>
    </row>
    <row r="591" ht="12.75" customHeight="1" s="324">
      <c r="C591" s="195" t="n"/>
    </row>
    <row r="592" ht="12.75" customHeight="1" s="324">
      <c r="C592" s="195" t="n"/>
    </row>
    <row r="593" ht="12.75" customHeight="1" s="324">
      <c r="C593" s="195" t="n"/>
    </row>
    <row r="594" ht="12.75" customHeight="1" s="324">
      <c r="C594" s="195" t="n"/>
    </row>
    <row r="595" ht="12.75" customHeight="1" s="324">
      <c r="C595" s="195" t="n"/>
    </row>
    <row r="596" ht="12.75" customHeight="1" s="324">
      <c r="C596" s="195" t="n"/>
    </row>
    <row r="597" ht="12.75" customHeight="1" s="324">
      <c r="C597" s="195" t="n"/>
    </row>
    <row r="598" ht="12.75" customHeight="1" s="324">
      <c r="C598" s="195" t="n"/>
    </row>
    <row r="599" ht="12.75" customHeight="1" s="324">
      <c r="C599" s="195" t="n"/>
    </row>
    <row r="600" ht="12.75" customHeight="1" s="324">
      <c r="C600" s="195" t="n"/>
    </row>
    <row r="601" ht="12.75" customHeight="1" s="324">
      <c r="C601" s="195" t="n"/>
    </row>
    <row r="602" ht="12.75" customHeight="1" s="324">
      <c r="C602" s="195" t="n"/>
    </row>
    <row r="603" ht="12.75" customHeight="1" s="324">
      <c r="C603" s="195" t="n"/>
    </row>
    <row r="604" ht="12.75" customHeight="1" s="324">
      <c r="C604" s="195" t="n"/>
    </row>
    <row r="605" ht="12.75" customHeight="1" s="324">
      <c r="C605" s="195" t="n"/>
    </row>
    <row r="606" ht="12.75" customHeight="1" s="324">
      <c r="C606" s="195" t="n"/>
    </row>
    <row r="607" ht="12.75" customHeight="1" s="324">
      <c r="C607" s="195" t="n"/>
    </row>
    <row r="608" ht="12.75" customHeight="1" s="324">
      <c r="C608" s="195" t="n"/>
    </row>
    <row r="609" ht="12.75" customHeight="1" s="324">
      <c r="C609" s="195" t="n"/>
    </row>
    <row r="610" ht="12.75" customHeight="1" s="324">
      <c r="C610" s="195" t="n"/>
    </row>
    <row r="611" ht="12.75" customHeight="1" s="324">
      <c r="C611" s="195" t="n"/>
    </row>
    <row r="612" ht="12.75" customHeight="1" s="324">
      <c r="C612" s="195" t="n"/>
    </row>
    <row r="613" ht="12.75" customHeight="1" s="324">
      <c r="C613" s="195" t="n"/>
    </row>
    <row r="614" ht="12.75" customHeight="1" s="324">
      <c r="C614" s="195" t="n"/>
    </row>
    <row r="615" ht="12.75" customHeight="1" s="324">
      <c r="C615" s="195" t="n"/>
    </row>
    <row r="616" ht="12.75" customHeight="1" s="324">
      <c r="C616" s="195" t="n"/>
    </row>
    <row r="617" ht="12.75" customHeight="1" s="324">
      <c r="C617" s="195" t="n"/>
    </row>
    <row r="618" ht="12.75" customHeight="1" s="324">
      <c r="C618" s="195" t="n"/>
    </row>
    <row r="619" ht="12.75" customHeight="1" s="324">
      <c r="C619" s="195" t="n"/>
    </row>
    <row r="620" ht="12.75" customHeight="1" s="324">
      <c r="C620" s="195" t="n"/>
    </row>
    <row r="621" ht="12.75" customHeight="1" s="324">
      <c r="C621" s="195" t="n"/>
    </row>
    <row r="622" ht="12.75" customHeight="1" s="324">
      <c r="C622" s="195" t="n"/>
    </row>
    <row r="623" ht="12.75" customHeight="1" s="324">
      <c r="C623" s="195" t="n"/>
    </row>
    <row r="624" ht="12.75" customHeight="1" s="324">
      <c r="C624" s="195" t="n"/>
    </row>
    <row r="625" ht="12.75" customHeight="1" s="324">
      <c r="C625" s="195" t="n"/>
    </row>
    <row r="626" ht="12.75" customHeight="1" s="324">
      <c r="C626" s="195" t="n"/>
    </row>
    <row r="627" ht="12.75" customHeight="1" s="324">
      <c r="C627" s="195" t="n"/>
    </row>
    <row r="628" ht="12.75" customHeight="1" s="324">
      <c r="C628" s="195" t="n"/>
    </row>
    <row r="629" ht="12.75" customHeight="1" s="324">
      <c r="C629" s="195" t="n"/>
    </row>
    <row r="630" ht="12.75" customHeight="1" s="324">
      <c r="C630" s="195" t="n"/>
    </row>
    <row r="631" ht="12.75" customHeight="1" s="324">
      <c r="C631" s="195" t="n"/>
    </row>
    <row r="632" ht="12.75" customHeight="1" s="324">
      <c r="C632" s="195" t="n"/>
    </row>
    <row r="633" ht="12.75" customHeight="1" s="324">
      <c r="C633" s="195" t="n"/>
    </row>
    <row r="634" ht="12.75" customHeight="1" s="324">
      <c r="C634" s="195" t="n"/>
    </row>
    <row r="635" ht="12.75" customHeight="1" s="324">
      <c r="C635" s="195" t="n"/>
    </row>
    <row r="636" ht="12.75" customHeight="1" s="324">
      <c r="C636" s="195" t="n"/>
    </row>
    <row r="637" ht="12.75" customHeight="1" s="324">
      <c r="C637" s="195" t="n"/>
    </row>
    <row r="638" ht="12.75" customHeight="1" s="324">
      <c r="C638" s="195" t="n"/>
    </row>
    <row r="639" ht="12.75" customHeight="1" s="324">
      <c r="C639" s="195" t="n"/>
    </row>
    <row r="640" ht="12.75" customHeight="1" s="324">
      <c r="C640" s="195" t="n"/>
    </row>
    <row r="641" ht="12.75" customHeight="1" s="324">
      <c r="C641" s="195" t="n"/>
    </row>
    <row r="642" ht="12.75" customHeight="1" s="324">
      <c r="C642" s="195" t="n"/>
    </row>
    <row r="643" ht="12.75" customHeight="1" s="324">
      <c r="C643" s="195" t="n"/>
    </row>
    <row r="644" ht="12.75" customHeight="1" s="324">
      <c r="C644" s="195" t="n"/>
    </row>
    <row r="645" ht="12.75" customHeight="1" s="324">
      <c r="C645" s="195" t="n"/>
    </row>
    <row r="646" ht="12.75" customHeight="1" s="324">
      <c r="C646" s="195" t="n"/>
    </row>
    <row r="647" ht="12.75" customHeight="1" s="324">
      <c r="C647" s="195" t="n"/>
    </row>
    <row r="648" ht="12.75" customHeight="1" s="324">
      <c r="C648" s="195" t="n"/>
    </row>
    <row r="649" ht="12.75" customHeight="1" s="324">
      <c r="C649" s="195" t="n"/>
    </row>
    <row r="650" ht="12.75" customHeight="1" s="324">
      <c r="C650" s="195" t="n"/>
    </row>
    <row r="651" ht="12.75" customHeight="1" s="324">
      <c r="C651" s="195" t="n"/>
    </row>
    <row r="652" ht="12.75" customHeight="1" s="324">
      <c r="C652" s="195" t="n"/>
    </row>
    <row r="653" ht="12.75" customHeight="1" s="324">
      <c r="C653" s="195" t="n"/>
    </row>
    <row r="654" ht="12.75" customHeight="1" s="324">
      <c r="C654" s="195" t="n"/>
    </row>
    <row r="655" ht="12.75" customHeight="1" s="324">
      <c r="C655" s="195" t="n"/>
    </row>
    <row r="656" ht="12.75" customHeight="1" s="324">
      <c r="C656" s="195" t="n"/>
    </row>
    <row r="657" ht="12.75" customHeight="1" s="324">
      <c r="C657" s="195" t="n"/>
    </row>
    <row r="658" ht="12.75" customHeight="1" s="324">
      <c r="C658" s="195" t="n"/>
    </row>
    <row r="659" ht="12.75" customHeight="1" s="324">
      <c r="C659" s="195" t="n"/>
    </row>
    <row r="660" ht="12.75" customHeight="1" s="324">
      <c r="C660" s="195" t="n"/>
    </row>
    <row r="661" ht="12.75" customHeight="1" s="324">
      <c r="C661" s="195" t="n"/>
    </row>
    <row r="662" ht="12.75" customHeight="1" s="324">
      <c r="C662" s="195" t="n"/>
    </row>
    <row r="663" ht="12.75" customHeight="1" s="324">
      <c r="C663" s="195" t="n"/>
    </row>
    <row r="664" ht="12.75" customHeight="1" s="324">
      <c r="C664" s="195" t="n"/>
    </row>
    <row r="665" ht="12.75" customHeight="1" s="324">
      <c r="C665" s="195" t="n"/>
    </row>
    <row r="666" ht="12.75" customHeight="1" s="324">
      <c r="C666" s="195" t="n"/>
    </row>
    <row r="667" ht="12.75" customHeight="1" s="324">
      <c r="C667" s="195" t="n"/>
    </row>
    <row r="668" ht="12.75" customHeight="1" s="324">
      <c r="C668" s="195" t="n"/>
    </row>
    <row r="669" ht="12.75" customHeight="1" s="324">
      <c r="C669" s="195" t="n"/>
    </row>
    <row r="670" ht="12.75" customHeight="1" s="324">
      <c r="C670" s="195" t="n"/>
    </row>
    <row r="671" ht="12.75" customHeight="1" s="324">
      <c r="C671" s="195" t="n"/>
    </row>
    <row r="672" ht="12.75" customHeight="1" s="324">
      <c r="C672" s="195" t="n"/>
    </row>
    <row r="673" ht="12.75" customHeight="1" s="324">
      <c r="C673" s="195" t="n"/>
    </row>
    <row r="674" ht="12.75" customHeight="1" s="324">
      <c r="C674" s="195" t="n"/>
    </row>
    <row r="675" ht="12.75" customHeight="1" s="324">
      <c r="C675" s="195" t="n"/>
    </row>
    <row r="676" ht="12.75" customHeight="1" s="324">
      <c r="C676" s="195" t="n"/>
    </row>
    <row r="677" ht="12.75" customHeight="1" s="324">
      <c r="C677" s="195" t="n"/>
    </row>
    <row r="678" ht="12.75" customHeight="1" s="324">
      <c r="C678" s="195" t="n"/>
    </row>
    <row r="679" ht="12.75" customHeight="1" s="324">
      <c r="C679" s="195" t="n"/>
    </row>
    <row r="680" ht="12.75" customHeight="1" s="324">
      <c r="C680" s="195" t="n"/>
    </row>
    <row r="681" ht="12.75" customHeight="1" s="324">
      <c r="C681" s="195" t="n"/>
    </row>
    <row r="682" ht="12.75" customHeight="1" s="324">
      <c r="C682" s="195" t="n"/>
    </row>
    <row r="683" ht="12.75" customHeight="1" s="324">
      <c r="C683" s="195" t="n"/>
    </row>
    <row r="684" ht="12.75" customHeight="1" s="324">
      <c r="C684" s="195" t="n"/>
    </row>
    <row r="685" ht="12.75" customHeight="1" s="324">
      <c r="C685" s="195" t="n"/>
    </row>
    <row r="686" ht="12.75" customHeight="1" s="324">
      <c r="C686" s="195" t="n"/>
    </row>
    <row r="687" ht="12.75" customHeight="1" s="324">
      <c r="C687" s="195" t="n"/>
    </row>
    <row r="688" ht="12.75" customHeight="1" s="324">
      <c r="C688" s="195" t="n"/>
    </row>
    <row r="689" ht="12.75" customHeight="1" s="324">
      <c r="C689" s="195" t="n"/>
    </row>
    <row r="690" ht="12.75" customHeight="1" s="324">
      <c r="C690" s="195" t="n"/>
    </row>
    <row r="691" ht="12.75" customHeight="1" s="324">
      <c r="C691" s="195" t="n"/>
    </row>
    <row r="692" ht="12.75" customHeight="1" s="324">
      <c r="C692" s="195" t="n"/>
    </row>
    <row r="693" ht="12.75" customHeight="1" s="324">
      <c r="C693" s="195" t="n"/>
    </row>
    <row r="694" ht="12.75" customHeight="1" s="324">
      <c r="C694" s="195" t="n"/>
    </row>
    <row r="695" ht="12.75" customHeight="1" s="324">
      <c r="C695" s="195" t="n"/>
    </row>
    <row r="696" ht="12.75" customHeight="1" s="324">
      <c r="C696" s="195" t="n"/>
    </row>
    <row r="697" ht="12.75" customHeight="1" s="324">
      <c r="C697" s="195" t="n"/>
    </row>
    <row r="698" ht="12.75" customHeight="1" s="324">
      <c r="C698" s="195" t="n"/>
    </row>
    <row r="699" ht="12.75" customHeight="1" s="324">
      <c r="C699" s="195" t="n"/>
    </row>
    <row r="700" ht="12.75" customHeight="1" s="324">
      <c r="C700" s="195" t="n"/>
    </row>
    <row r="701" ht="12.75" customHeight="1" s="324">
      <c r="C701" s="195" t="n"/>
    </row>
    <row r="702" ht="12.75" customHeight="1" s="324">
      <c r="C702" s="195" t="n"/>
    </row>
    <row r="703" ht="12.75" customHeight="1" s="324">
      <c r="C703" s="195" t="n"/>
    </row>
    <row r="704" ht="12.75" customHeight="1" s="324">
      <c r="C704" s="195" t="n"/>
    </row>
    <row r="705" ht="12.75" customHeight="1" s="324">
      <c r="C705" s="195" t="n"/>
    </row>
    <row r="706" ht="12.75" customHeight="1" s="324">
      <c r="C706" s="195" t="n"/>
    </row>
    <row r="707" ht="12.75" customHeight="1" s="324">
      <c r="C707" s="195" t="n"/>
    </row>
    <row r="708" ht="12.75" customHeight="1" s="324">
      <c r="C708" s="195" t="n"/>
    </row>
    <row r="709" ht="12.75" customHeight="1" s="324">
      <c r="C709" s="195" t="n"/>
    </row>
    <row r="710" ht="12.75" customHeight="1" s="324">
      <c r="C710" s="195" t="n"/>
    </row>
    <row r="711" ht="12.75" customHeight="1" s="324">
      <c r="C711" s="195" t="n"/>
    </row>
    <row r="712" ht="12.75" customHeight="1" s="324">
      <c r="C712" s="195" t="n"/>
    </row>
    <row r="713" ht="12.75" customHeight="1" s="324">
      <c r="C713" s="195" t="n"/>
    </row>
    <row r="714" ht="12.75" customHeight="1" s="324">
      <c r="C714" s="195" t="n"/>
    </row>
    <row r="715" ht="12.75" customHeight="1" s="324">
      <c r="C715" s="195" t="n"/>
    </row>
    <row r="716" ht="12.75" customHeight="1" s="324">
      <c r="C716" s="195" t="n"/>
    </row>
    <row r="717" ht="12.75" customHeight="1" s="324">
      <c r="C717" s="195" t="n"/>
    </row>
    <row r="718" ht="12.75" customHeight="1" s="324">
      <c r="C718" s="195" t="n"/>
    </row>
    <row r="719" ht="12.75" customHeight="1" s="324">
      <c r="C719" s="195" t="n"/>
    </row>
    <row r="720" ht="12.75" customHeight="1" s="324">
      <c r="C720" s="195" t="n"/>
    </row>
    <row r="721" ht="12.75" customHeight="1" s="324">
      <c r="C721" s="195" t="n"/>
    </row>
    <row r="722" ht="12.75" customHeight="1" s="324">
      <c r="C722" s="195" t="n"/>
    </row>
    <row r="723" ht="12.75" customHeight="1" s="324">
      <c r="C723" s="195" t="n"/>
    </row>
    <row r="724" ht="12.75" customHeight="1" s="324">
      <c r="C724" s="195" t="n"/>
    </row>
    <row r="725" ht="12.75" customHeight="1" s="324">
      <c r="C725" s="195" t="n"/>
    </row>
    <row r="726" ht="12.75" customHeight="1" s="324">
      <c r="C726" s="195" t="n"/>
    </row>
    <row r="727" ht="12.75" customHeight="1" s="324">
      <c r="C727" s="195" t="n"/>
    </row>
    <row r="728" ht="12.75" customHeight="1" s="324">
      <c r="C728" s="195" t="n"/>
    </row>
    <row r="729" ht="12.75" customHeight="1" s="324">
      <c r="C729" s="195" t="n"/>
    </row>
    <row r="730" ht="12.75" customHeight="1" s="324">
      <c r="C730" s="195" t="n"/>
    </row>
    <row r="731" ht="12.75" customHeight="1" s="324">
      <c r="C731" s="195" t="n"/>
    </row>
    <row r="732" ht="12.75" customHeight="1" s="324">
      <c r="C732" s="195" t="n"/>
    </row>
    <row r="733" ht="12.75" customHeight="1" s="324">
      <c r="C733" s="195" t="n"/>
    </row>
    <row r="734" ht="12.75" customHeight="1" s="324">
      <c r="C734" s="195" t="n"/>
    </row>
    <row r="735" ht="12.75" customHeight="1" s="324">
      <c r="C735" s="195" t="n"/>
    </row>
    <row r="736" ht="12.75" customHeight="1" s="324">
      <c r="C736" s="195" t="n"/>
    </row>
    <row r="737" ht="12.75" customHeight="1" s="324">
      <c r="C737" s="195" t="n"/>
    </row>
    <row r="738" ht="12.75" customHeight="1" s="324">
      <c r="C738" s="195" t="n"/>
    </row>
    <row r="739" ht="12.75" customHeight="1" s="324">
      <c r="C739" s="195" t="n"/>
    </row>
    <row r="740" ht="12.75" customHeight="1" s="324">
      <c r="C740" s="195" t="n"/>
    </row>
    <row r="741" ht="12.75" customHeight="1" s="324">
      <c r="C741" s="195" t="n"/>
    </row>
    <row r="742" ht="12.75" customHeight="1" s="324">
      <c r="C742" s="195" t="n"/>
    </row>
    <row r="743" ht="12.75" customHeight="1" s="324">
      <c r="C743" s="195" t="n"/>
    </row>
    <row r="744" ht="12.75" customHeight="1" s="324">
      <c r="C744" s="195" t="n"/>
    </row>
    <row r="745" ht="12.75" customHeight="1" s="324">
      <c r="C745" s="195" t="n"/>
    </row>
    <row r="746" ht="12.75" customHeight="1" s="324">
      <c r="C746" s="195" t="n"/>
    </row>
    <row r="747" ht="12.75" customHeight="1" s="324">
      <c r="C747" s="195" t="n"/>
    </row>
    <row r="748" ht="12.75" customHeight="1" s="324">
      <c r="C748" s="195" t="n"/>
    </row>
    <row r="749" ht="12.75" customHeight="1" s="324">
      <c r="C749" s="195" t="n"/>
    </row>
    <row r="750" ht="12.75" customHeight="1" s="324">
      <c r="C750" s="195" t="n"/>
    </row>
    <row r="751" ht="12.75" customHeight="1" s="324">
      <c r="C751" s="195" t="n"/>
    </row>
    <row r="752" ht="12.75" customHeight="1" s="324">
      <c r="C752" s="195" t="n"/>
    </row>
    <row r="753" ht="12.75" customHeight="1" s="324">
      <c r="C753" s="195" t="n"/>
    </row>
    <row r="754" ht="12.75" customHeight="1" s="324">
      <c r="C754" s="195" t="n"/>
    </row>
    <row r="755" ht="12.75" customHeight="1" s="324">
      <c r="C755" s="195" t="n"/>
    </row>
    <row r="756" ht="12.75" customHeight="1" s="324">
      <c r="C756" s="195" t="n"/>
    </row>
    <row r="757" ht="12.75" customHeight="1" s="324">
      <c r="C757" s="195" t="n"/>
    </row>
    <row r="758" ht="12.75" customHeight="1" s="324">
      <c r="C758" s="195" t="n"/>
    </row>
    <row r="759" ht="12.75" customHeight="1" s="324">
      <c r="C759" s="195" t="n"/>
    </row>
    <row r="760" ht="12.75" customHeight="1" s="324">
      <c r="C760" s="195" t="n"/>
    </row>
    <row r="761" ht="12.75" customHeight="1" s="324">
      <c r="C761" s="195" t="n"/>
    </row>
    <row r="762" ht="12.75" customHeight="1" s="324">
      <c r="C762" s="195" t="n"/>
    </row>
    <row r="763" ht="12.75" customHeight="1" s="324">
      <c r="C763" s="195" t="n"/>
    </row>
    <row r="764" ht="12.75" customHeight="1" s="324">
      <c r="C764" s="195" t="n"/>
    </row>
    <row r="765" ht="12.75" customHeight="1" s="324">
      <c r="C765" s="195" t="n"/>
    </row>
    <row r="766" ht="12.75" customHeight="1" s="324">
      <c r="C766" s="195" t="n"/>
    </row>
    <row r="767" ht="12.75" customHeight="1" s="324">
      <c r="C767" s="195" t="n"/>
    </row>
    <row r="768" ht="12.75" customHeight="1" s="324">
      <c r="C768" s="195" t="n"/>
    </row>
    <row r="769" ht="12.75" customHeight="1" s="324">
      <c r="C769" s="195" t="n"/>
    </row>
    <row r="770" ht="12.75" customHeight="1" s="324">
      <c r="C770" s="195" t="n"/>
    </row>
    <row r="771" ht="12.75" customHeight="1" s="324">
      <c r="C771" s="195" t="n"/>
    </row>
    <row r="772" ht="12.75" customHeight="1" s="324">
      <c r="C772" s="195" t="n"/>
    </row>
    <row r="773" ht="12.75" customHeight="1" s="324">
      <c r="C773" s="195" t="n"/>
    </row>
    <row r="774" ht="12.75" customHeight="1" s="324">
      <c r="C774" s="195" t="n"/>
    </row>
    <row r="775" ht="12.75" customHeight="1" s="324">
      <c r="C775" s="195" t="n"/>
    </row>
    <row r="776" ht="12.75" customHeight="1" s="324">
      <c r="C776" s="195" t="n"/>
    </row>
    <row r="777" ht="12.75" customHeight="1" s="324">
      <c r="C777" s="195" t="n"/>
    </row>
    <row r="778" ht="12.75" customHeight="1" s="324">
      <c r="C778" s="195" t="n"/>
    </row>
    <row r="779" ht="12.75" customHeight="1" s="324">
      <c r="C779" s="195" t="n"/>
    </row>
    <row r="780" ht="12.75" customHeight="1" s="324">
      <c r="C780" s="195" t="n"/>
    </row>
    <row r="781" ht="12.75" customHeight="1" s="324">
      <c r="C781" s="195" t="n"/>
    </row>
    <row r="782" ht="12.75" customHeight="1" s="324">
      <c r="C782" s="195" t="n"/>
    </row>
    <row r="783" ht="12.75" customHeight="1" s="324">
      <c r="C783" s="195" t="n"/>
    </row>
    <row r="784" ht="12.75" customHeight="1" s="324">
      <c r="C784" s="195" t="n"/>
    </row>
    <row r="785" ht="12.75" customHeight="1" s="324">
      <c r="C785" s="195" t="n"/>
    </row>
    <row r="786" ht="12.75" customHeight="1" s="324">
      <c r="C786" s="195" t="n"/>
    </row>
    <row r="787" ht="12.75" customHeight="1" s="324">
      <c r="C787" s="195" t="n"/>
    </row>
    <row r="788" ht="12.75" customHeight="1" s="324">
      <c r="C788" s="195" t="n"/>
    </row>
    <row r="789" ht="12.75" customHeight="1" s="324">
      <c r="C789" s="195" t="n"/>
    </row>
    <row r="790" ht="12.75" customHeight="1" s="324">
      <c r="C790" s="195" t="n"/>
    </row>
    <row r="791" ht="12.75" customHeight="1" s="324">
      <c r="C791" s="195" t="n"/>
    </row>
    <row r="792" ht="12.75" customHeight="1" s="324">
      <c r="C792" s="195" t="n"/>
    </row>
    <row r="793" ht="12.75" customHeight="1" s="324">
      <c r="C793" s="195" t="n"/>
    </row>
    <row r="794" ht="12.75" customHeight="1" s="324">
      <c r="C794" s="195" t="n"/>
    </row>
    <row r="795" ht="12.75" customHeight="1" s="324">
      <c r="C795" s="195" t="n"/>
    </row>
    <row r="796" ht="12.75" customHeight="1" s="324">
      <c r="C796" s="195" t="n"/>
    </row>
    <row r="797" ht="12.75" customHeight="1" s="324">
      <c r="C797" s="195" t="n"/>
    </row>
    <row r="798" ht="12.75" customHeight="1" s="324">
      <c r="C798" s="195" t="n"/>
    </row>
    <row r="799" ht="12.75" customHeight="1" s="324">
      <c r="C799" s="195" t="n"/>
    </row>
    <row r="800" ht="12.75" customHeight="1" s="324">
      <c r="C800" s="195" t="n"/>
    </row>
    <row r="801" ht="12.75" customHeight="1" s="324">
      <c r="C801" s="195" t="n"/>
    </row>
    <row r="802" ht="12.75" customHeight="1" s="324">
      <c r="C802" s="195" t="n"/>
    </row>
    <row r="803" ht="12.75" customHeight="1" s="324">
      <c r="C803" s="195" t="n"/>
    </row>
    <row r="804" ht="12.75" customHeight="1" s="324">
      <c r="C804" s="195" t="n"/>
    </row>
    <row r="805" ht="12.75" customHeight="1" s="324">
      <c r="C805" s="195" t="n"/>
    </row>
    <row r="806" ht="12.75" customHeight="1" s="324">
      <c r="C806" s="195" t="n"/>
    </row>
    <row r="807" ht="12.75" customHeight="1" s="324">
      <c r="C807" s="195" t="n"/>
    </row>
    <row r="808" ht="12.75" customHeight="1" s="324">
      <c r="C808" s="195" t="n"/>
    </row>
    <row r="809" ht="12.75" customHeight="1" s="324">
      <c r="C809" s="195" t="n"/>
    </row>
    <row r="810" ht="12.75" customHeight="1" s="324">
      <c r="C810" s="195" t="n"/>
    </row>
    <row r="811" ht="12.75" customHeight="1" s="324">
      <c r="C811" s="195" t="n"/>
    </row>
    <row r="812" ht="12.75" customHeight="1" s="324">
      <c r="C812" s="195" t="n"/>
    </row>
    <row r="813" ht="12.75" customHeight="1" s="324">
      <c r="C813" s="195" t="n"/>
    </row>
    <row r="814" ht="12.75" customHeight="1" s="324">
      <c r="C814" s="195" t="n"/>
    </row>
    <row r="815" ht="12.75" customHeight="1" s="324">
      <c r="C815" s="195" t="n"/>
    </row>
    <row r="816" ht="12.75" customHeight="1" s="324">
      <c r="C816" s="195" t="n"/>
    </row>
    <row r="817" ht="12.75" customHeight="1" s="324">
      <c r="C817" s="195" t="n"/>
    </row>
    <row r="818" ht="12.75" customHeight="1" s="324">
      <c r="C818" s="195" t="n"/>
    </row>
    <row r="819" ht="12.75" customHeight="1" s="324">
      <c r="C819" s="195" t="n"/>
    </row>
    <row r="820" ht="12.75" customHeight="1" s="324">
      <c r="C820" s="195" t="n"/>
    </row>
    <row r="821" ht="12.75" customHeight="1" s="324">
      <c r="C821" s="195" t="n"/>
    </row>
    <row r="822" ht="12.75" customHeight="1" s="324">
      <c r="C822" s="195" t="n"/>
    </row>
    <row r="823" ht="12.75" customHeight="1" s="324">
      <c r="C823" s="195" t="n"/>
    </row>
    <row r="824" ht="12.75" customHeight="1" s="324">
      <c r="C824" s="195" t="n"/>
    </row>
    <row r="825" ht="12.75" customHeight="1" s="324">
      <c r="C825" s="195" t="n"/>
    </row>
    <row r="826" ht="12.75" customHeight="1" s="324">
      <c r="C826" s="195" t="n"/>
    </row>
    <row r="827" ht="12.75" customHeight="1" s="324">
      <c r="C827" s="195" t="n"/>
    </row>
    <row r="828" ht="12.75" customHeight="1" s="324">
      <c r="C828" s="195" t="n"/>
    </row>
    <row r="829" ht="12.75" customHeight="1" s="324">
      <c r="C829" s="195" t="n"/>
    </row>
    <row r="830" ht="12.75" customHeight="1" s="324">
      <c r="C830" s="195" t="n"/>
    </row>
    <row r="831" ht="12.75" customHeight="1" s="324">
      <c r="C831" s="195" t="n"/>
    </row>
    <row r="832" ht="12.75" customHeight="1" s="324">
      <c r="C832" s="195" t="n"/>
    </row>
    <row r="833" ht="12.75" customHeight="1" s="324">
      <c r="C833" s="195" t="n"/>
    </row>
    <row r="834" ht="12.75" customHeight="1" s="324">
      <c r="C834" s="195" t="n"/>
    </row>
    <row r="835" ht="12.75" customHeight="1" s="324">
      <c r="C835" s="195" t="n"/>
    </row>
    <row r="836" ht="12.75" customHeight="1" s="324">
      <c r="C836" s="195" t="n"/>
    </row>
    <row r="837" ht="12.75" customHeight="1" s="324">
      <c r="C837" s="195" t="n"/>
    </row>
    <row r="838" ht="12.75" customHeight="1" s="324">
      <c r="C838" s="195" t="n"/>
    </row>
    <row r="839" ht="12.75" customHeight="1" s="324">
      <c r="C839" s="195" t="n"/>
    </row>
    <row r="840" ht="12.75" customHeight="1" s="324">
      <c r="C840" s="195" t="n"/>
    </row>
    <row r="841" ht="12.75" customHeight="1" s="324">
      <c r="C841" s="195" t="n"/>
    </row>
    <row r="842" ht="12.75" customHeight="1" s="324">
      <c r="C842" s="195" t="n"/>
    </row>
    <row r="843" ht="12.75" customHeight="1" s="324">
      <c r="C843" s="195" t="n"/>
    </row>
    <row r="844" ht="12.75" customHeight="1" s="324">
      <c r="C844" s="195" t="n"/>
    </row>
    <row r="845" ht="12.75" customHeight="1" s="324">
      <c r="C845" s="195" t="n"/>
    </row>
    <row r="846" ht="12.75" customHeight="1" s="324">
      <c r="C846" s="195" t="n"/>
    </row>
    <row r="847" ht="12.75" customHeight="1" s="324">
      <c r="C847" s="195" t="n"/>
    </row>
    <row r="848" ht="12.75" customHeight="1" s="324">
      <c r="C848" s="195" t="n"/>
    </row>
    <row r="849" ht="12.75" customHeight="1" s="324">
      <c r="C849" s="195" t="n"/>
    </row>
    <row r="850" ht="12.75" customHeight="1" s="324">
      <c r="C850" s="195" t="n"/>
    </row>
    <row r="851" ht="12.75" customHeight="1" s="324">
      <c r="C851" s="195" t="n"/>
    </row>
    <row r="852" ht="12.75" customHeight="1" s="324">
      <c r="C852" s="195" t="n"/>
    </row>
    <row r="853" ht="12.75" customHeight="1" s="324">
      <c r="C853" s="195" t="n"/>
    </row>
    <row r="854" ht="12.75" customHeight="1" s="324">
      <c r="C854" s="195" t="n"/>
    </row>
    <row r="855" ht="12.75" customHeight="1" s="324">
      <c r="C855" s="195" t="n"/>
    </row>
    <row r="856" ht="12.75" customHeight="1" s="324">
      <c r="C856" s="195" t="n"/>
    </row>
    <row r="857" ht="12.75" customHeight="1" s="324">
      <c r="C857" s="195" t="n"/>
    </row>
    <row r="858" ht="12.75" customHeight="1" s="324">
      <c r="C858" s="195" t="n"/>
    </row>
    <row r="859" ht="12.75" customHeight="1" s="324">
      <c r="C859" s="195" t="n"/>
    </row>
    <row r="860" ht="12.75" customHeight="1" s="324">
      <c r="C860" s="195" t="n"/>
    </row>
    <row r="861" ht="12.75" customHeight="1" s="324">
      <c r="C861" s="195" t="n"/>
    </row>
    <row r="862" ht="12.75" customHeight="1" s="324">
      <c r="C862" s="195" t="n"/>
    </row>
    <row r="863" ht="12.75" customHeight="1" s="324">
      <c r="C863" s="195" t="n"/>
    </row>
    <row r="864" ht="12.75" customHeight="1" s="324">
      <c r="C864" s="195" t="n"/>
    </row>
    <row r="865" ht="12.75" customHeight="1" s="324">
      <c r="C865" s="195" t="n"/>
    </row>
    <row r="866" ht="12.75" customHeight="1" s="324">
      <c r="C866" s="195" t="n"/>
    </row>
    <row r="867" ht="12.75" customHeight="1" s="324">
      <c r="C867" s="195" t="n"/>
    </row>
    <row r="868" ht="12.75" customHeight="1" s="324">
      <c r="C868" s="195" t="n"/>
    </row>
    <row r="869" ht="12.75" customHeight="1" s="324">
      <c r="C869" s="195" t="n"/>
    </row>
    <row r="870" ht="12.75" customHeight="1" s="324">
      <c r="C870" s="195" t="n"/>
    </row>
    <row r="871" ht="12.75" customHeight="1" s="324">
      <c r="C871" s="195" t="n"/>
    </row>
    <row r="872" ht="12.75" customHeight="1" s="324">
      <c r="C872" s="195" t="n"/>
    </row>
    <row r="873" ht="12.75" customHeight="1" s="324">
      <c r="C873" s="195" t="n"/>
    </row>
    <row r="874" ht="12.75" customHeight="1" s="324">
      <c r="C874" s="195" t="n"/>
    </row>
    <row r="875" ht="12.75" customHeight="1" s="324">
      <c r="C875" s="195" t="n"/>
    </row>
    <row r="876" ht="12.75" customHeight="1" s="324">
      <c r="C876" s="195" t="n"/>
    </row>
    <row r="877" ht="12.75" customHeight="1" s="324">
      <c r="C877" s="195" t="n"/>
    </row>
    <row r="878" ht="12.75" customHeight="1" s="324">
      <c r="C878" s="195" t="n"/>
    </row>
    <row r="879" ht="12.75" customHeight="1" s="324">
      <c r="C879" s="195" t="n"/>
    </row>
    <row r="880" ht="12.75" customHeight="1" s="324">
      <c r="C880" s="195" t="n"/>
    </row>
    <row r="881" ht="12.75" customHeight="1" s="324">
      <c r="C881" s="195" t="n"/>
    </row>
    <row r="882" ht="12.75" customHeight="1" s="324">
      <c r="C882" s="195" t="n"/>
    </row>
    <row r="883" ht="12.75" customHeight="1" s="324">
      <c r="C883" s="195" t="n"/>
    </row>
    <row r="884" ht="12.75" customHeight="1" s="324">
      <c r="C884" s="195" t="n"/>
    </row>
    <row r="885" ht="12.75" customHeight="1" s="324">
      <c r="C885" s="195" t="n"/>
    </row>
    <row r="886" ht="12.75" customHeight="1" s="324">
      <c r="C886" s="195" t="n"/>
    </row>
    <row r="887" ht="12.75" customHeight="1" s="324">
      <c r="C887" s="195" t="n"/>
    </row>
    <row r="888" ht="12.75" customHeight="1" s="324">
      <c r="C888" s="195" t="n"/>
    </row>
    <row r="889" ht="12.75" customHeight="1" s="324">
      <c r="C889" s="195" t="n"/>
    </row>
    <row r="890" ht="12.75" customHeight="1" s="324">
      <c r="C890" s="195" t="n"/>
    </row>
    <row r="891" ht="12.75" customHeight="1" s="324">
      <c r="C891" s="195" t="n"/>
    </row>
    <row r="892" ht="12.75" customHeight="1" s="324">
      <c r="C892" s="195" t="n"/>
    </row>
    <row r="893" ht="12.75" customHeight="1" s="324">
      <c r="C893" s="195" t="n"/>
    </row>
    <row r="894" ht="12.75" customHeight="1" s="324">
      <c r="C894" s="195" t="n"/>
    </row>
    <row r="895" ht="12.75" customHeight="1" s="324">
      <c r="C895" s="195" t="n"/>
    </row>
    <row r="896" ht="12.75" customHeight="1" s="324">
      <c r="C896" s="195" t="n"/>
    </row>
    <row r="897" ht="12.75" customHeight="1" s="324">
      <c r="C897" s="195" t="n"/>
    </row>
    <row r="898" ht="12.75" customHeight="1" s="324">
      <c r="C898" s="195" t="n"/>
    </row>
    <row r="899" ht="12.75" customHeight="1" s="324">
      <c r="C899" s="195" t="n"/>
    </row>
    <row r="900" ht="12.75" customHeight="1" s="324">
      <c r="C900" s="195" t="n"/>
    </row>
    <row r="901" ht="12.75" customHeight="1" s="324">
      <c r="C901" s="195" t="n"/>
    </row>
    <row r="902" ht="12.75" customHeight="1" s="324">
      <c r="C902" s="195" t="n"/>
    </row>
    <row r="903" ht="12.75" customHeight="1" s="324">
      <c r="C903" s="195" t="n"/>
    </row>
    <row r="904" ht="12.75" customHeight="1" s="324">
      <c r="C904" s="195" t="n"/>
    </row>
    <row r="905" ht="12.75" customHeight="1" s="324">
      <c r="C905" s="195" t="n"/>
    </row>
    <row r="906" ht="12.75" customHeight="1" s="324">
      <c r="C906" s="195" t="n"/>
    </row>
    <row r="907" ht="12.75" customHeight="1" s="324">
      <c r="C907" s="195" t="n"/>
    </row>
    <row r="908" ht="12.75" customHeight="1" s="324">
      <c r="C908" s="195" t="n"/>
    </row>
    <row r="909" ht="12.75" customHeight="1" s="324">
      <c r="C909" s="195" t="n"/>
    </row>
    <row r="910" ht="12.75" customHeight="1" s="324">
      <c r="C910" s="195" t="n"/>
    </row>
    <row r="911" ht="12.75" customHeight="1" s="324">
      <c r="C911" s="195" t="n"/>
    </row>
    <row r="912" ht="12.75" customHeight="1" s="324">
      <c r="C912" s="195" t="n"/>
    </row>
    <row r="913" ht="12.75" customHeight="1" s="324">
      <c r="C913" s="195" t="n"/>
    </row>
    <row r="914" ht="12.75" customHeight="1" s="324">
      <c r="C914" s="195" t="n"/>
    </row>
    <row r="915" ht="12.75" customHeight="1" s="324">
      <c r="C915" s="195" t="n"/>
    </row>
    <row r="916" ht="12.75" customHeight="1" s="324">
      <c r="C916" s="195" t="n"/>
    </row>
    <row r="917" ht="12.75" customHeight="1" s="324">
      <c r="C917" s="195" t="n"/>
    </row>
    <row r="918" ht="12.75" customHeight="1" s="324">
      <c r="C918" s="195" t="n"/>
    </row>
    <row r="919" ht="12.75" customHeight="1" s="324">
      <c r="C919" s="195" t="n"/>
    </row>
    <row r="920" ht="12.75" customHeight="1" s="324">
      <c r="C920" s="195" t="n"/>
    </row>
    <row r="921" ht="12.75" customHeight="1" s="324">
      <c r="C921" s="195" t="n"/>
    </row>
    <row r="922" ht="12.75" customHeight="1" s="324">
      <c r="C922" s="195" t="n"/>
    </row>
    <row r="923" ht="12.75" customHeight="1" s="324">
      <c r="C923" s="195" t="n"/>
    </row>
    <row r="924" ht="12.75" customHeight="1" s="324">
      <c r="C924" s="195" t="n"/>
    </row>
    <row r="925" ht="12.75" customHeight="1" s="324">
      <c r="C925" s="195" t="n"/>
    </row>
    <row r="926" ht="12.75" customHeight="1" s="324">
      <c r="C926" s="195" t="n"/>
    </row>
    <row r="927" ht="12.75" customHeight="1" s="324">
      <c r="C927" s="195" t="n"/>
    </row>
    <row r="928" ht="12.75" customHeight="1" s="324">
      <c r="C928" s="195" t="n"/>
    </row>
    <row r="929" ht="12.75" customHeight="1" s="324">
      <c r="C929" s="195" t="n"/>
    </row>
    <row r="930" ht="12.75" customHeight="1" s="324">
      <c r="C930" s="195" t="n"/>
    </row>
    <row r="931" ht="12.75" customHeight="1" s="324">
      <c r="C931" s="195" t="n"/>
    </row>
    <row r="932" ht="12.75" customHeight="1" s="324">
      <c r="C932" s="195" t="n"/>
    </row>
    <row r="933" ht="12.75" customHeight="1" s="324">
      <c r="C933" s="195" t="n"/>
    </row>
    <row r="934" ht="12.75" customHeight="1" s="324">
      <c r="C934" s="195" t="n"/>
    </row>
    <row r="935" ht="12.75" customHeight="1" s="324">
      <c r="C935" s="195" t="n"/>
    </row>
    <row r="936" ht="12.75" customHeight="1" s="324">
      <c r="C936" s="195" t="n"/>
    </row>
    <row r="937" ht="12.75" customHeight="1" s="324">
      <c r="C937" s="195" t="n"/>
    </row>
    <row r="938" ht="12.75" customHeight="1" s="324">
      <c r="C938" s="195" t="n"/>
    </row>
    <row r="939" ht="12.75" customHeight="1" s="324">
      <c r="C939" s="195" t="n"/>
    </row>
    <row r="940" ht="12.75" customHeight="1" s="324">
      <c r="C940" s="195" t="n"/>
    </row>
    <row r="941" ht="12.75" customHeight="1" s="324">
      <c r="C941" s="195" t="n"/>
    </row>
    <row r="942" ht="12.75" customHeight="1" s="324">
      <c r="C942" s="195" t="n"/>
    </row>
    <row r="943" ht="12.75" customHeight="1" s="324">
      <c r="C943" s="195" t="n"/>
    </row>
    <row r="944" ht="12.75" customHeight="1" s="324">
      <c r="C944" s="195" t="n"/>
    </row>
    <row r="945" ht="12.75" customHeight="1" s="324">
      <c r="C945" s="195" t="n"/>
    </row>
    <row r="946" ht="12.75" customHeight="1" s="324">
      <c r="C946" s="195" t="n"/>
    </row>
    <row r="947" ht="12.75" customHeight="1" s="324">
      <c r="C947" s="195" t="n"/>
    </row>
    <row r="948" ht="12.75" customHeight="1" s="324">
      <c r="C948" s="195" t="n"/>
    </row>
    <row r="949" ht="12.75" customHeight="1" s="324">
      <c r="C949" s="195" t="n"/>
    </row>
    <row r="950" ht="12.75" customHeight="1" s="324">
      <c r="C950" s="195" t="n"/>
    </row>
    <row r="951" ht="12.75" customHeight="1" s="324">
      <c r="C951" s="195" t="n"/>
    </row>
    <row r="952" ht="12.75" customHeight="1" s="324">
      <c r="C952" s="195" t="n"/>
    </row>
    <row r="953" ht="12.75" customHeight="1" s="324">
      <c r="C953" s="195" t="n"/>
    </row>
    <row r="954" ht="12.75" customHeight="1" s="324">
      <c r="C954" s="195" t="n"/>
    </row>
    <row r="955" ht="12.75" customHeight="1" s="324">
      <c r="C955" s="195" t="n"/>
    </row>
    <row r="956" ht="12.75" customHeight="1" s="324">
      <c r="C956" s="195" t="n"/>
    </row>
    <row r="957" ht="12.75" customHeight="1" s="324">
      <c r="C957" s="195" t="n"/>
    </row>
    <row r="958" ht="12.75" customHeight="1" s="324">
      <c r="C958" s="195" t="n"/>
    </row>
    <row r="959" ht="12.75" customHeight="1" s="324">
      <c r="C959" s="195" t="n"/>
    </row>
    <row r="960" ht="12.75" customHeight="1" s="324">
      <c r="C960" s="195" t="n"/>
    </row>
    <row r="961" ht="12.75" customHeight="1" s="324">
      <c r="C961" s="195" t="n"/>
    </row>
    <row r="962" ht="12.75" customHeight="1" s="324">
      <c r="C962" s="195" t="n"/>
    </row>
    <row r="963" ht="12.75" customHeight="1" s="324">
      <c r="C963" s="195" t="n"/>
    </row>
    <row r="964" ht="12.75" customHeight="1" s="324">
      <c r="C964" s="195" t="n"/>
    </row>
    <row r="965" ht="12.75" customHeight="1" s="324">
      <c r="C965" s="195" t="n"/>
    </row>
    <row r="966" ht="12.75" customHeight="1" s="324">
      <c r="C966" s="195" t="n"/>
    </row>
    <row r="967" ht="12.75" customHeight="1" s="324">
      <c r="C967" s="195" t="n"/>
    </row>
    <row r="968" ht="12.75" customHeight="1" s="324">
      <c r="C968" s="195" t="n"/>
    </row>
    <row r="969" ht="12.75" customHeight="1" s="324">
      <c r="C969" s="195" t="n"/>
    </row>
    <row r="970" ht="12.75" customHeight="1" s="324">
      <c r="C970" s="195" t="n"/>
    </row>
    <row r="971" ht="12.75" customHeight="1" s="324">
      <c r="C971" s="195" t="n"/>
    </row>
    <row r="972" ht="12.75" customHeight="1" s="324">
      <c r="C972" s="195" t="n"/>
    </row>
    <row r="973" ht="12.75" customHeight="1" s="324">
      <c r="C973" s="195" t="n"/>
    </row>
    <row r="974" ht="12.75" customHeight="1" s="324">
      <c r="C974" s="195" t="n"/>
    </row>
    <row r="975" ht="12.75" customHeight="1" s="324">
      <c r="C975" s="195" t="n"/>
    </row>
    <row r="976" ht="12.75" customHeight="1" s="324">
      <c r="C976" s="195" t="n"/>
    </row>
    <row r="977" ht="12.75" customHeight="1" s="324">
      <c r="C977" s="195" t="n"/>
    </row>
    <row r="978" ht="12.75" customHeight="1" s="324">
      <c r="C978" s="195" t="n"/>
    </row>
    <row r="979" ht="12.75" customHeight="1" s="324">
      <c r="C979" s="195" t="n"/>
    </row>
    <row r="980" ht="12.75" customHeight="1" s="324">
      <c r="C980" s="195" t="n"/>
    </row>
    <row r="981" ht="12.75" customHeight="1" s="324">
      <c r="C981" s="195" t="n"/>
    </row>
    <row r="982" ht="12.75" customHeight="1" s="324">
      <c r="C982" s="195" t="n"/>
    </row>
    <row r="983" ht="12.75" customHeight="1" s="324">
      <c r="C983" s="195" t="n"/>
    </row>
    <row r="984" ht="12.75" customHeight="1" s="324">
      <c r="C984" s="195" t="n"/>
    </row>
    <row r="985" ht="12.75" customHeight="1" s="324">
      <c r="C985" s="195" t="n"/>
    </row>
    <row r="986" ht="12.75" customHeight="1" s="324">
      <c r="C986" s="195" t="n"/>
    </row>
    <row r="987" ht="12.75" customHeight="1" s="324">
      <c r="C987" s="195" t="n"/>
    </row>
    <row r="988" ht="12.75" customHeight="1" s="324">
      <c r="C988" s="195" t="n"/>
    </row>
    <row r="989" ht="12.75" customHeight="1" s="324">
      <c r="C989" s="195" t="n"/>
    </row>
    <row r="990" ht="12.75" customHeight="1" s="324">
      <c r="C990" s="195" t="n"/>
    </row>
    <row r="991" ht="12.75" customHeight="1" s="324">
      <c r="C991" s="195" t="n"/>
    </row>
    <row r="992" ht="12.75" customHeight="1" s="324">
      <c r="C992" s="195" t="n"/>
    </row>
    <row r="993" ht="12.75" customHeight="1" s="324">
      <c r="C993" s="195" t="n"/>
    </row>
    <row r="994" ht="12.75" customHeight="1" s="324">
      <c r="C994" s="195" t="n"/>
    </row>
    <row r="995" ht="12.75" customHeight="1" s="324">
      <c r="C995" s="195" t="n"/>
    </row>
    <row r="996" ht="12.75" customHeight="1" s="324">
      <c r="C996" s="195" t="n"/>
    </row>
    <row r="997" ht="12.75" customHeight="1" s="324">
      <c r="C997" s="195" t="n"/>
    </row>
    <row r="998" ht="12.75" customHeight="1" s="324">
      <c r="C998" s="195" t="n"/>
    </row>
    <row r="999" ht="12.75" customHeight="1" s="324">
      <c r="C999" s="195" t="n"/>
    </row>
    <row r="1000" ht="12.75" customHeight="1" s="324">
      <c r="C1000" s="195" t="n"/>
    </row>
  </sheetData>
  <autoFilter ref="$A$4:$J$257"/>
  <mergeCells count="2">
    <mergeCell ref="A2:H2"/>
    <mergeCell ref="A1:H1"/>
  </mergeCells>
  <pageMargins left="0.236111111111111" right="0.7" top="0.75" bottom="0.75" header="0" footer="0"/>
  <pageSetup orientation="portrait"/>
  <headerFooter>
    <oddHeader/>
    <oddFooter>&amp;CPage &amp;P of </oddFooter>
    <evenHeader/>
    <evenFooter/>
    <firstHeader/>
    <firstFooter/>
  </headerFooter>
</worksheet>
</file>

<file path=xl/worksheets/sheet51.xml><?xml version="1.0" encoding="utf-8"?>
<worksheet xmlns="http://schemas.openxmlformats.org/spreadsheetml/2006/main">
  <sheetPr codeName="Sheet52">
    <tabColor rgb="FFFFF2CC"/>
    <outlinePr summaryBelow="1" summaryRight="1"/>
    <pageSetUpPr/>
  </sheetPr>
  <dimension ref="A1:Z256"/>
  <sheetViews>
    <sheetView workbookViewId="0">
      <selection activeCell="A1" sqref="A1"/>
    </sheetView>
  </sheetViews>
  <sheetFormatPr baseColWidth="8" defaultColWidth="12.63" defaultRowHeight="15" customHeight="1"/>
  <cols>
    <col width="16.88" customWidth="1" style="324" min="1" max="1"/>
    <col width="15.63" customWidth="1" style="324" min="2" max="2"/>
    <col width="8.630000000000001" customWidth="1" style="324" min="3" max="3"/>
    <col width="13.63" customWidth="1" style="324" min="4" max="4"/>
    <col width="8.630000000000001" customWidth="1" style="324" min="5" max="7"/>
    <col width="15.5" customWidth="1" style="324" min="8" max="8"/>
    <col width="8.630000000000001" customWidth="1" style="324" min="9" max="26"/>
  </cols>
  <sheetData>
    <row r="1" ht="33.75" customHeight="1" s="324">
      <c r="A1" s="45" t="inlineStr">
        <is>
          <t>Function: Salt marsh extent from WCMC</t>
        </is>
      </c>
      <c r="I1" s="195" t="n"/>
      <c r="J1" s="195" t="n"/>
      <c r="K1" s="195" t="n"/>
      <c r="L1" s="195" t="n"/>
      <c r="M1" s="195" t="n"/>
      <c r="N1" s="195" t="n"/>
      <c r="O1" s="195" t="n"/>
      <c r="P1" s="195" t="n"/>
      <c r="Q1" s="195" t="n"/>
      <c r="R1" s="195" t="n"/>
      <c r="S1" s="195" t="n"/>
      <c r="T1" s="195" t="n"/>
      <c r="U1" s="195" t="n"/>
      <c r="V1" s="195" t="n"/>
      <c r="W1" s="195" t="n"/>
      <c r="X1" s="195" t="n"/>
      <c r="Y1" s="195" t="n"/>
      <c r="Z1" s="195" t="n"/>
    </row>
    <row r="2" ht="69" customHeight="1" s="324">
      <c r="A2" s="45" t="inlineStr">
        <is>
          <t>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is>
      </c>
      <c r="I2" s="195" t="n"/>
      <c r="J2" s="195" t="n"/>
      <c r="K2" s="195" t="n"/>
      <c r="L2" s="195" t="n"/>
      <c r="M2" s="195" t="n"/>
      <c r="N2" s="195" t="n"/>
      <c r="O2" s="195" t="n"/>
      <c r="P2" s="195" t="n"/>
      <c r="Q2" s="195" t="n"/>
      <c r="R2" s="195" t="n"/>
      <c r="S2" s="195" t="n"/>
      <c r="T2" s="195" t="n"/>
      <c r="U2" s="195" t="n"/>
      <c r="V2" s="195" t="n"/>
      <c r="W2" s="195" t="n"/>
      <c r="X2" s="195" t="n"/>
      <c r="Y2" s="195" t="n"/>
      <c r="Z2" s="195" t="n"/>
    </row>
    <row r="3" ht="12.75" customHeight="1" s="324">
      <c r="A3" s="308" t="inlineStr">
        <is>
          <t>Columns being referenced:</t>
        </is>
      </c>
      <c r="B3" s="309" t="inlineStr">
        <is>
          <t>salt marsh extent (ha)</t>
        </is>
      </c>
      <c r="C3" s="320" t="n"/>
      <c r="D3" s="45" t="n"/>
      <c r="E3" s="45" t="n"/>
      <c r="F3" s="45" t="n"/>
      <c r="G3" s="45" t="n"/>
      <c r="H3" s="45" t="n"/>
      <c r="I3" s="195" t="n"/>
      <c r="J3" s="195" t="n"/>
      <c r="K3" s="195" t="n"/>
      <c r="L3" s="195" t="n"/>
      <c r="M3" s="195" t="n"/>
      <c r="N3" s="195" t="n"/>
      <c r="O3" s="195" t="n"/>
      <c r="P3" s="195" t="n"/>
      <c r="Q3" s="195" t="n"/>
      <c r="R3" s="195" t="n"/>
      <c r="S3" s="195" t="n"/>
      <c r="T3" s="195" t="n"/>
      <c r="U3" s="195" t="n"/>
      <c r="V3" s="195" t="n"/>
      <c r="W3" s="195" t="n"/>
      <c r="X3" s="195" t="n"/>
      <c r="Y3" s="195" t="n"/>
      <c r="Z3" s="195" t="n"/>
    </row>
    <row r="4" ht="12.75" customHeight="1" s="324">
      <c r="A4" s="195" t="n"/>
      <c r="B4" s="195" t="inlineStr">
        <is>
          <t>ISO3</t>
        </is>
      </c>
      <c r="C4" s="195" t="inlineStr">
        <is>
          <t>total_area</t>
        </is>
      </c>
      <c r="D4" s="195" t="inlineStr">
        <is>
          <t>salt marsh extent (ha)_old</t>
        </is>
      </c>
      <c r="E4" s="195" t="inlineStr">
        <is>
          <t>protected_area</t>
        </is>
      </c>
      <c r="F4" s="195" t="inlineStr">
        <is>
          <t>percent_protected</t>
        </is>
      </c>
      <c r="G4" s="195" t="inlineStr">
        <is>
          <t>presence</t>
        </is>
      </c>
      <c r="H4" s="195" t="inlineStr">
        <is>
          <t>salt marsh extent (ha)</t>
        </is>
      </c>
    </row>
    <row r="5" ht="12.75" customHeight="1" s="324">
      <c r="A5" s="195" t="n">
        <v>1</v>
      </c>
      <c r="B5" s="195" t="inlineStr">
        <is>
          <t>AGO</t>
        </is>
      </c>
      <c r="C5" s="195" t="n">
        <v>4.1149203726672</v>
      </c>
      <c r="D5" s="195">
        <f>IF(ISNUMBER(C5),C5*100,0)</f>
        <v/>
      </c>
      <c r="E5" s="195" t="n">
        <v>0.9977466011196739</v>
      </c>
      <c r="F5" s="195" t="n">
        <v>24.2470451614829</v>
      </c>
      <c r="G5" s="195" t="n">
        <v>2</v>
      </c>
      <c r="H5" s="38" t="n">
        <v>1713.650329564784</v>
      </c>
    </row>
    <row r="6" ht="12.75" customHeight="1" s="324">
      <c r="A6" s="195" t="n">
        <v>2</v>
      </c>
      <c r="B6" s="195" t="inlineStr">
        <is>
          <t>ALA</t>
        </is>
      </c>
      <c r="C6" s="195" t="n">
        <v>0.7580651819422179</v>
      </c>
      <c r="D6" s="195">
        <f>IF(ISNUMBER(C6),C6*100,0)</f>
        <v/>
      </c>
      <c r="E6" s="195" t="n">
        <v>0.0223359849498313</v>
      </c>
      <c r="F6" s="195" t="n">
        <v>2.94644649060453</v>
      </c>
      <c r="G6" s="195" t="n">
        <v>2</v>
      </c>
      <c r="H6" s="195" t="n">
        <v>0</v>
      </c>
      <c r="I6" s="195" t="n"/>
    </row>
    <row r="7" ht="12.75" customHeight="1" s="324">
      <c r="A7" s="195" t="n">
        <v>3</v>
      </c>
      <c r="B7" s="195" t="inlineStr">
        <is>
          <t>ALB</t>
        </is>
      </c>
      <c r="C7" s="195" t="n">
        <v>54.5599588089528</v>
      </c>
      <c r="D7" s="195">
        <f>IF(ISNUMBER(C7),C7*100,0)</f>
        <v/>
      </c>
      <c r="E7" s="195" t="n">
        <v>46.2691076755062</v>
      </c>
      <c r="F7" s="195" t="n">
        <v>84.80414700737241</v>
      </c>
      <c r="G7" s="195" t="n">
        <v>2</v>
      </c>
      <c r="H7" s="195" t="n">
        <v>7900.330886491285</v>
      </c>
      <c r="I7" s="195" t="n"/>
    </row>
    <row r="8" ht="12.75" customHeight="1" s="324">
      <c r="A8" s="195" t="n">
        <v>4</v>
      </c>
      <c r="B8" s="195" t="inlineStr">
        <is>
          <t>ARE</t>
        </is>
      </c>
      <c r="C8" s="195" t="n">
        <v>55.5296555220255</v>
      </c>
      <c r="D8" s="195">
        <f>IF(ISNUMBER(C8),C8*100,0)</f>
        <v/>
      </c>
      <c r="E8" s="195" t="n">
        <v>10.4604462768005</v>
      </c>
      <c r="F8" s="195" t="n">
        <v>18.83758539192</v>
      </c>
      <c r="G8" s="195" t="n">
        <v>2</v>
      </c>
      <c r="H8" s="195" t="n">
        <v>736.5654509397442</v>
      </c>
      <c r="I8" s="195" t="n"/>
    </row>
    <row r="9" ht="12.75" customHeight="1" s="324">
      <c r="A9" s="195" t="n">
        <v>5</v>
      </c>
      <c r="B9" s="195" t="inlineStr">
        <is>
          <t>ARG</t>
        </is>
      </c>
      <c r="C9" s="195" t="n">
        <v>4761.72677011559</v>
      </c>
      <c r="D9" s="195">
        <f>IF(ISNUMBER(C9),C9*100,0)</f>
        <v/>
      </c>
      <c r="E9" s="195" t="n">
        <v>2018.00084481145</v>
      </c>
      <c r="F9" s="195" t="n">
        <v>42.3796018174823</v>
      </c>
      <c r="G9" s="195" t="n">
        <v>2</v>
      </c>
      <c r="H9" s="195" t="n">
        <v>242867.7987706515</v>
      </c>
      <c r="I9" s="195" t="n"/>
    </row>
    <row r="10" ht="12.75" customHeight="1" s="324">
      <c r="A10" s="195" t="n">
        <v>6</v>
      </c>
      <c r="B10" s="195" t="inlineStr">
        <is>
          <t>ASM</t>
        </is>
      </c>
      <c r="C10" s="195" t="n">
        <v>1.99672928573158</v>
      </c>
      <c r="D10" s="195">
        <f>IF(ISNUMBER(C10),C10*100,0)</f>
        <v/>
      </c>
      <c r="E10" s="195" t="n">
        <v>0.416946293028692</v>
      </c>
      <c r="F10" s="195" t="n">
        <v>20.8814633014173</v>
      </c>
      <c r="G10" s="195" t="n">
        <v>2</v>
      </c>
      <c r="H10" s="195" t="n">
        <v>0</v>
      </c>
      <c r="I10" s="195" t="n"/>
    </row>
    <row r="11" ht="12.75" customHeight="1" s="324">
      <c r="A11" s="195" t="n">
        <v>7</v>
      </c>
      <c r="B11" s="195" t="inlineStr">
        <is>
          <t>ATG</t>
        </is>
      </c>
      <c r="C11" s="195" t="n">
        <v>25.9888750497518</v>
      </c>
      <c r="D11" s="195">
        <f>IF(ISNUMBER(C11),C11*100,0)</f>
        <v/>
      </c>
      <c r="E11" s="195" t="n">
        <v>22.8824971535496</v>
      </c>
      <c r="F11" s="195" t="n">
        <v>88.0472783440778</v>
      </c>
      <c r="G11" s="195" t="n">
        <v>2</v>
      </c>
      <c r="H11" s="195" t="n">
        <v>37.60069889373781</v>
      </c>
      <c r="I11" s="195" t="n"/>
    </row>
    <row r="12" ht="12.75" customHeight="1" s="324">
      <c r="A12" s="195" t="n">
        <v>8</v>
      </c>
      <c r="B12" s="195" t="inlineStr">
        <is>
          <t>AUS</t>
        </is>
      </c>
      <c r="C12" s="195" t="n">
        <v>13186.5854733994</v>
      </c>
      <c r="D12" s="167">
        <f>IF(ISNUMBER(C12),C12*100,0)</f>
        <v/>
      </c>
      <c r="E12" s="195" t="n">
        <v>4233.86136291207</v>
      </c>
      <c r="F12" s="195" t="n">
        <v>32.1073364401483</v>
      </c>
      <c r="G12" s="195" t="n">
        <v>2</v>
      </c>
      <c r="H12" s="195" t="n">
        <v>208040.9433212356</v>
      </c>
      <c r="I12" s="195" t="n"/>
    </row>
    <row r="13" ht="12.75" customHeight="1" s="324">
      <c r="A13" s="195" t="n">
        <v>9</v>
      </c>
      <c r="B13" s="195" t="inlineStr">
        <is>
          <t>AZE</t>
        </is>
      </c>
      <c r="C13" s="195" t="n">
        <v>0.997746551912462</v>
      </c>
      <c r="D13" s="195">
        <f>IF(ISNUMBER(C13),C13*100,0)</f>
        <v/>
      </c>
      <c r="E13" s="195" t="n">
        <v>0</v>
      </c>
      <c r="F13" s="195" t="n">
        <v>0</v>
      </c>
      <c r="G13" s="195" t="n">
        <v>2</v>
      </c>
      <c r="H13" s="195" t="n">
        <v>0</v>
      </c>
      <c r="I13" s="195" t="n"/>
    </row>
    <row r="14" ht="12.75" customHeight="1" s="324">
      <c r="A14" s="195" t="n">
        <v>10</v>
      </c>
      <c r="B14" s="195" t="inlineStr">
        <is>
          <t>BEL</t>
        </is>
      </c>
      <c r="C14" s="195" t="n">
        <v>4.40658084853609</v>
      </c>
      <c r="D14" s="195">
        <f>IF(ISNUMBER(C14),C14*100,0)</f>
        <v/>
      </c>
      <c r="E14" s="195" t="n">
        <v>3.63699642744118</v>
      </c>
      <c r="F14" s="195" t="n">
        <v>82.5355656109075</v>
      </c>
      <c r="G14" s="195" t="n">
        <v>2</v>
      </c>
      <c r="H14" s="195" t="n">
        <v>545.4318218194444</v>
      </c>
      <c r="I14" s="195" t="n"/>
    </row>
    <row r="15" ht="12.75" customHeight="1" s="324">
      <c r="A15" s="195" t="n">
        <v>11</v>
      </c>
      <c r="B15" s="195" t="inlineStr">
        <is>
          <t>BGR</t>
        </is>
      </c>
      <c r="C15" s="195" t="n">
        <v>1.31334207952052</v>
      </c>
      <c r="D15" s="195">
        <f>IF(ISNUMBER(C15),C15*100,0)</f>
        <v/>
      </c>
      <c r="E15" s="195" t="n">
        <v>0.315595516547506</v>
      </c>
      <c r="F15" s="195" t="n">
        <v>24.0299554448697</v>
      </c>
      <c r="G15" s="195" t="n">
        <v>2</v>
      </c>
      <c r="H15" s="195" t="n">
        <v>1954.269278890067</v>
      </c>
      <c r="I15" s="195" t="n"/>
    </row>
    <row r="16" ht="12.75" customHeight="1" s="324">
      <c r="A16" s="195" t="n">
        <v>12</v>
      </c>
      <c r="B16" s="195" t="inlineStr">
        <is>
          <t>BHR</t>
        </is>
      </c>
      <c r="C16" s="195" t="n">
        <v>18.825165564829</v>
      </c>
      <c r="D16" s="195">
        <f>IF(ISNUMBER(C16),C16*100,0)</f>
        <v/>
      </c>
      <c r="E16" s="195" t="n">
        <v>0</v>
      </c>
      <c r="F16" s="195" t="n">
        <v>0</v>
      </c>
      <c r="G16" s="195" t="n">
        <v>2</v>
      </c>
      <c r="H16" s="195" t="n">
        <v>0</v>
      </c>
      <c r="I16" s="195" t="n"/>
    </row>
    <row r="17" ht="12.75" customHeight="1" s="324">
      <c r="A17" s="195" t="n">
        <v>13</v>
      </c>
      <c r="B17" s="195" t="inlineStr">
        <is>
          <t>BHS</t>
        </is>
      </c>
      <c r="C17" s="195" t="n">
        <v>325.608363124706</v>
      </c>
      <c r="D17" s="195">
        <f>IF(ISNUMBER(C17),C17*100,0)</f>
        <v/>
      </c>
      <c r="E17" s="195" t="n">
        <v>290.799712520345</v>
      </c>
      <c r="F17" s="195" t="n">
        <v>89.3096570768886</v>
      </c>
      <c r="G17" s="195" t="n">
        <v>2</v>
      </c>
      <c r="H17" s="195" t="n">
        <v>11628.6654802035</v>
      </c>
      <c r="I17" s="195" t="n"/>
    </row>
    <row r="18" ht="12.75" customHeight="1" s="324">
      <c r="A18" s="195" t="n">
        <v>14</v>
      </c>
      <c r="B18" s="195" t="inlineStr">
        <is>
          <t>BIH</t>
        </is>
      </c>
      <c r="C18" s="195" t="n">
        <v>25.5796968205445</v>
      </c>
      <c r="D18" s="195">
        <f>IF(ISNUMBER(C18),C18*100,0)</f>
        <v/>
      </c>
      <c r="E18" s="195" t="n">
        <v>2.90105669851679</v>
      </c>
      <c r="F18" s="195" t="n">
        <v>11.3412473919033</v>
      </c>
      <c r="G18" s="195" t="n">
        <v>2</v>
      </c>
      <c r="H18" s="195" t="n">
        <v>593.1902896684654</v>
      </c>
      <c r="I18" s="195" t="n"/>
    </row>
    <row r="19" ht="12.75" customHeight="1" s="324">
      <c r="A19" s="195" t="n">
        <v>15</v>
      </c>
      <c r="B19" s="195" t="inlineStr">
        <is>
          <t>BRA</t>
        </is>
      </c>
      <c r="C19" s="195" t="n">
        <v>2906.19188544046</v>
      </c>
      <c r="D19" s="195">
        <f>IF(ISNUMBER(C19),C19*100,0)</f>
        <v/>
      </c>
      <c r="E19" s="195" t="n">
        <v>959.091952549451</v>
      </c>
      <c r="F19" s="195" t="n">
        <v>33.0016733359674</v>
      </c>
      <c r="G19" s="195" t="n">
        <v>2</v>
      </c>
      <c r="H19" s="195" t="n">
        <v>106591.9735232805</v>
      </c>
      <c r="I19" s="195" t="n"/>
    </row>
    <row r="20" ht="12.75" customHeight="1" s="324">
      <c r="A20" s="322" t="n">
        <v>16</v>
      </c>
      <c r="B20" s="322" t="inlineStr">
        <is>
          <t>CAN</t>
        </is>
      </c>
      <c r="C20" s="322" t="n">
        <v>68200.0819304647</v>
      </c>
      <c r="D20" s="322">
        <f>IF(ISNUMBER(C20),C20*100,0)</f>
        <v/>
      </c>
      <c r="E20" s="322" t="n">
        <v>51092.6446826336</v>
      </c>
      <c r="F20" s="322" t="n">
        <v>74.9158112958376</v>
      </c>
      <c r="G20" s="322" t="n">
        <v>2</v>
      </c>
      <c r="H20" s="322" t="n">
        <v>6820008.19304647</v>
      </c>
      <c r="I20" s="195" t="inlineStr">
        <is>
          <t>not in worthington et al wcmc swap</t>
        </is>
      </c>
    </row>
    <row r="21" ht="12.75" customHeight="1" s="324">
      <c r="A21" s="195" t="n">
        <v>17</v>
      </c>
      <c r="B21" s="195" t="inlineStr">
        <is>
          <t>CHL</t>
        </is>
      </c>
      <c r="C21" s="195" t="n">
        <v>656.3288127285319</v>
      </c>
      <c r="D21" s="195">
        <f>IF(ISNUMBER(C21),C21*100,0)</f>
        <v/>
      </c>
      <c r="E21" s="195" t="n">
        <v>380.463248100537</v>
      </c>
      <c r="F21" s="195" t="n">
        <v>57.9683903436832</v>
      </c>
      <c r="G21" s="195" t="n">
        <v>2</v>
      </c>
      <c r="H21" s="195" t="n">
        <v>45936.44386377812</v>
      </c>
      <c r="I21" s="195" t="n"/>
    </row>
    <row r="22" ht="12.75" customHeight="1" s="324">
      <c r="A22" s="195" t="n">
        <v>18</v>
      </c>
      <c r="B22" s="195" t="inlineStr">
        <is>
          <t>CHN</t>
        </is>
      </c>
      <c r="C22" s="195" t="n">
        <v>5419.02276794656</v>
      </c>
      <c r="D22" s="195">
        <f>IF(ISNUMBER(C22),C22*100,0)</f>
        <v/>
      </c>
      <c r="E22" s="195" t="n">
        <v>243.428453396519</v>
      </c>
      <c r="F22" s="195" t="n">
        <v>4.49210981058051</v>
      </c>
      <c r="G22" s="195" t="n">
        <v>2</v>
      </c>
      <c r="H22" s="195" t="n">
        <v>116696.9711241906</v>
      </c>
      <c r="I22" s="195" t="n"/>
    </row>
    <row r="23" ht="12.75" customHeight="1" s="324">
      <c r="A23" s="195" t="n">
        <v>19</v>
      </c>
      <c r="B23" s="195" t="inlineStr">
        <is>
          <t>COK</t>
        </is>
      </c>
      <c r="C23" s="195" t="n">
        <v>0.997746574117134</v>
      </c>
      <c r="D23" s="195">
        <f>IF(ISNUMBER(C23),C23*100,0)</f>
        <v/>
      </c>
      <c r="E23" s="195" t="n">
        <v>0.0512651389028184</v>
      </c>
      <c r="F23" s="195" t="n">
        <v>5.1380922002344</v>
      </c>
      <c r="G23" s="195" t="n">
        <v>2</v>
      </c>
      <c r="H23" s="195" t="n">
        <v>0</v>
      </c>
      <c r="I23" s="195" t="n"/>
    </row>
    <row r="24" ht="12.75" customHeight="1" s="324">
      <c r="A24" s="195" t="n">
        <v>20</v>
      </c>
      <c r="B24" s="195" t="inlineStr">
        <is>
          <t>CRI</t>
        </is>
      </c>
      <c r="C24" s="195" t="n">
        <v>5.99285380428272</v>
      </c>
      <c r="D24" s="195">
        <f>IF(ISNUMBER(C24),C24*100,0)</f>
        <v/>
      </c>
      <c r="E24" s="195" t="n">
        <v>4.37318783012831</v>
      </c>
      <c r="F24" s="195" t="n">
        <v>72.97337750844279</v>
      </c>
      <c r="G24" s="195" t="n">
        <v>2</v>
      </c>
      <c r="H24" s="195" t="n">
        <v>1500.196013147048</v>
      </c>
      <c r="I24" s="195" t="n"/>
    </row>
    <row r="25" ht="12.75" customHeight="1" s="324">
      <c r="A25" s="195" t="n">
        <v>21</v>
      </c>
      <c r="B25" s="195" t="inlineStr">
        <is>
          <t>CUB</t>
        </is>
      </c>
      <c r="C25" s="195" t="n">
        <v>7006.41806381695</v>
      </c>
      <c r="D25" s="195">
        <f>IF(ISNUMBER(C25),C25*100,0)</f>
        <v/>
      </c>
      <c r="E25" s="195" t="n">
        <v>6247.17944365462</v>
      </c>
      <c r="F25" s="195" t="n">
        <v>89.1636694635274</v>
      </c>
      <c r="G25" s="195" t="n">
        <v>2</v>
      </c>
      <c r="H25" s="195" t="n">
        <v>78377.83086022073</v>
      </c>
      <c r="I25" s="195" t="n"/>
    </row>
    <row r="26" ht="12.75" customHeight="1" s="324">
      <c r="A26" s="195" t="n">
        <v>22</v>
      </c>
      <c r="B26" s="195" t="inlineStr">
        <is>
          <t>CYP</t>
        </is>
      </c>
      <c r="C26" s="195" t="n">
        <v>19.5672692581967</v>
      </c>
      <c r="D26" s="195">
        <f>IF(ISNUMBER(C26),C26*100,0)</f>
        <v/>
      </c>
      <c r="E26" s="195" t="n">
        <v>18.445392559763</v>
      </c>
      <c r="F26" s="195" t="n">
        <v>94.2665648250137</v>
      </c>
      <c r="G26" s="195" t="n">
        <v>2</v>
      </c>
      <c r="H26" s="195" t="n">
        <v>297.8603719696046</v>
      </c>
      <c r="I26" s="195" t="n"/>
    </row>
    <row r="27" ht="12.75" customHeight="1" s="324">
      <c r="A27" s="195" t="n">
        <v>23</v>
      </c>
      <c r="B27" s="195" t="inlineStr">
        <is>
          <t>DEU</t>
        </is>
      </c>
      <c r="C27" s="195" t="n">
        <v>203.070924334074</v>
      </c>
      <c r="D27" s="195">
        <f>IF(ISNUMBER(C27),C27*100,0)</f>
        <v/>
      </c>
      <c r="E27" s="195" t="n">
        <v>199.638514480795</v>
      </c>
      <c r="F27" s="195" t="n">
        <v>98.3097482495167</v>
      </c>
      <c r="G27" s="195" t="n">
        <v>2</v>
      </c>
      <c r="H27" s="195" t="n">
        <v>34537.69724368442</v>
      </c>
      <c r="I27" s="195" t="n"/>
    </row>
    <row r="28" ht="12.75" customHeight="1" s="324">
      <c r="A28" s="195" t="n">
        <v>24</v>
      </c>
      <c r="B28" s="195" t="inlineStr">
        <is>
          <t>DJI</t>
        </is>
      </c>
      <c r="C28" s="195" t="n">
        <v>0.9977466158637081</v>
      </c>
      <c r="D28" s="195">
        <f>IF(ISNUMBER(C28),C28*100,0)</f>
        <v/>
      </c>
      <c r="E28" s="195" t="n">
        <v>0</v>
      </c>
      <c r="F28" s="195" t="n">
        <v>0</v>
      </c>
      <c r="G28" s="195" t="n">
        <v>2</v>
      </c>
      <c r="H28" s="195" t="n">
        <v>0</v>
      </c>
      <c r="I28" s="195" t="n"/>
    </row>
    <row r="29" ht="12.75" customHeight="1" s="324">
      <c r="A29" s="195" t="n">
        <v>25</v>
      </c>
      <c r="B29" s="195" t="inlineStr">
        <is>
          <t>DNK</t>
        </is>
      </c>
      <c r="C29" s="195" t="n">
        <v>304.35344656917</v>
      </c>
      <c r="D29" s="195">
        <f>IF(ISNUMBER(C29),C29*100,0)</f>
        <v/>
      </c>
      <c r="E29" s="195" t="n">
        <v>292.344979537403</v>
      </c>
      <c r="F29" s="195" t="n">
        <v>96.05443369637089</v>
      </c>
      <c r="G29" s="195" t="n">
        <v>2</v>
      </c>
      <c r="H29" s="195" t="n">
        <v>26412.09926617247</v>
      </c>
      <c r="I29" s="195" t="n"/>
    </row>
    <row r="30" ht="12.75" customHeight="1" s="324">
      <c r="A30" s="195" t="n">
        <v>26</v>
      </c>
      <c r="B30" s="195" t="inlineStr">
        <is>
          <t>DPT</t>
        </is>
      </c>
      <c r="C30" s="195" t="n">
        <v>2.20711201408454</v>
      </c>
      <c r="D30" s="195">
        <f>IF(ISNUMBER(C30),C30*100,0)</f>
        <v/>
      </c>
      <c r="E30" s="195" t="n">
        <v>1.57327617365865</v>
      </c>
      <c r="F30" s="195" t="n">
        <v>71.2821172472847</v>
      </c>
      <c r="G30" s="195" t="n">
        <v>2</v>
      </c>
      <c r="H30" s="195" t="n">
        <v>0</v>
      </c>
      <c r="I30" s="195" t="n"/>
    </row>
    <row r="31" ht="12.75" customHeight="1" s="324">
      <c r="A31" s="195" t="n">
        <v>27</v>
      </c>
      <c r="B31" s="195" t="inlineStr">
        <is>
          <t>DZA</t>
        </is>
      </c>
      <c r="C31" s="195" t="n">
        <v>1.99549318096299</v>
      </c>
      <c r="D31" s="195">
        <f>IF(ISNUMBER(C31),C31*100,0)</f>
        <v/>
      </c>
      <c r="E31" s="195" t="n">
        <v>1.99549318096299</v>
      </c>
      <c r="F31" s="195" t="n">
        <v>100</v>
      </c>
      <c r="G31" s="195" t="n">
        <v>2</v>
      </c>
      <c r="H31" s="195" t="n">
        <v>2691.763111977576</v>
      </c>
      <c r="I31" s="195" t="n"/>
    </row>
    <row r="32" ht="12.75" customHeight="1" s="324">
      <c r="A32" s="195" t="n">
        <v>28</v>
      </c>
      <c r="B32" s="195" t="inlineStr">
        <is>
          <t>ECU</t>
        </is>
      </c>
      <c r="C32" s="195" t="n">
        <v>647.623192486668</v>
      </c>
      <c r="D32" s="195">
        <f>IF(ISNUMBER(C32),C32*100,0)</f>
        <v/>
      </c>
      <c r="E32" s="195" t="n">
        <v>283.126891384029</v>
      </c>
      <c r="F32" s="195" t="n">
        <v>43.7178431329662</v>
      </c>
      <c r="G32" s="195" t="n">
        <v>2</v>
      </c>
      <c r="H32" s="195" t="n">
        <v>95.42831354904168</v>
      </c>
      <c r="I32" s="195" t="n"/>
    </row>
    <row r="33" ht="12.75" customHeight="1" s="324">
      <c r="A33" s="195" t="n">
        <v>29</v>
      </c>
      <c r="B33" s="195" t="inlineStr">
        <is>
          <t>EGY</t>
        </is>
      </c>
      <c r="C33" s="195" t="n">
        <v>54.9727062852492</v>
      </c>
      <c r="D33" s="195">
        <f>IF(ISNUMBER(C33),C33*100,0)</f>
        <v/>
      </c>
      <c r="E33" s="195" t="n">
        <v>21.5683987515263</v>
      </c>
      <c r="F33" s="195" t="n">
        <v>39.2347406722338</v>
      </c>
      <c r="G33" s="195" t="n">
        <v>2</v>
      </c>
      <c r="H33" s="195" t="n">
        <v>17682.70760156254</v>
      </c>
      <c r="I33" s="195" t="n"/>
    </row>
    <row r="34" ht="12.75" customHeight="1" s="324">
      <c r="A34" s="195" t="n">
        <v>30</v>
      </c>
      <c r="B34" s="195" t="inlineStr">
        <is>
          <t>ESH</t>
        </is>
      </c>
      <c r="C34" s="195" t="n">
        <v>0.844751589802631</v>
      </c>
      <c r="D34" s="195">
        <f>IF(ISNUMBER(C34),C34*100,0)</f>
        <v/>
      </c>
      <c r="E34" s="195" t="n">
        <v>0</v>
      </c>
      <c r="F34" s="195" t="n">
        <v>0</v>
      </c>
      <c r="G34" s="195" t="n">
        <v>2</v>
      </c>
      <c r="H34" s="195" t="n">
        <v>26.20053733825685</v>
      </c>
      <c r="I34" s="195" t="n"/>
    </row>
    <row r="35" ht="12.75" customHeight="1" s="324">
      <c r="A35" s="195" t="n">
        <v>31</v>
      </c>
      <c r="B35" s="195" t="inlineStr">
        <is>
          <t>ESP</t>
        </is>
      </c>
      <c r="C35" s="195" t="n">
        <v>883.581568353256</v>
      </c>
      <c r="D35" s="195">
        <f>IF(ISNUMBER(C35),C35*100,0)</f>
        <v/>
      </c>
      <c r="E35" s="195" t="n">
        <v>850.033361686282</v>
      </c>
      <c r="F35" s="195" t="n">
        <v>96.20315680311241</v>
      </c>
      <c r="G35" s="195" t="n">
        <v>2</v>
      </c>
      <c r="H35" s="195" t="n">
        <v>34122.92411480599</v>
      </c>
      <c r="I35" s="195" t="n"/>
    </row>
    <row r="36" ht="12.75" customHeight="1" s="324">
      <c r="A36" s="195" t="n">
        <v>32</v>
      </c>
      <c r="B36" s="195" t="inlineStr">
        <is>
          <t>EST</t>
        </is>
      </c>
      <c r="C36" s="195" t="n">
        <v>224.049755459842</v>
      </c>
      <c r="D36" s="195">
        <f>IF(ISNUMBER(C36),C36*100,0)</f>
        <v/>
      </c>
      <c r="E36" s="195" t="n">
        <v>208.053198979726</v>
      </c>
      <c r="F36" s="195" t="n">
        <v>92.86026603899469</v>
      </c>
      <c r="G36" s="195" t="n">
        <v>2</v>
      </c>
      <c r="H36" s="195" t="n">
        <v>26942.15546661427</v>
      </c>
      <c r="I36" s="195" t="n"/>
    </row>
    <row r="37" ht="12.75" customHeight="1" s="324">
      <c r="A37" s="195" t="n">
        <v>33</v>
      </c>
      <c r="B37" s="322" t="inlineStr">
        <is>
          <t>FIN</t>
        </is>
      </c>
      <c r="C37" s="322" t="n">
        <v>132.473784150712</v>
      </c>
      <c r="D37" s="322">
        <f>IF(ISNUMBER(C37),C37*100,0)</f>
        <v/>
      </c>
      <c r="E37" s="322" t="n">
        <v>87.67933352311159</v>
      </c>
      <c r="F37" s="322" t="n">
        <v>66.18617720118949</v>
      </c>
      <c r="G37" s="322" t="n">
        <v>2</v>
      </c>
      <c r="H37" s="322" t="n">
        <v>13247.3784150712</v>
      </c>
      <c r="I37" s="195" t="n"/>
    </row>
    <row r="38" ht="12.75" customHeight="1" s="324">
      <c r="A38" s="195" t="n">
        <v>34</v>
      </c>
      <c r="B38" s="195" t="inlineStr">
        <is>
          <t>FJI</t>
        </is>
      </c>
      <c r="C38" s="195" t="n">
        <v>1293.16442384894</v>
      </c>
      <c r="D38" s="195">
        <f>IF(ISNUMBER(C38),C38*100,0)</f>
        <v/>
      </c>
      <c r="E38" s="195" t="n">
        <v>160.821479169865</v>
      </c>
      <c r="F38" s="195" t="n">
        <v>12.4362746301975</v>
      </c>
      <c r="G38" s="195" t="n">
        <v>2</v>
      </c>
      <c r="H38" s="195" t="n">
        <v>0</v>
      </c>
      <c r="I38" s="195" t="n"/>
    </row>
    <row r="39" ht="12.75" customHeight="1" s="324">
      <c r="A39" s="195" t="n">
        <v>35</v>
      </c>
      <c r="B39" s="195" t="inlineStr">
        <is>
          <t>FRA</t>
        </is>
      </c>
      <c r="C39" s="195" t="n">
        <v>800.795474470054</v>
      </c>
      <c r="D39" s="195">
        <f>IF(ISNUMBER(C39),C39*100,0)</f>
        <v/>
      </c>
      <c r="E39" s="195" t="n">
        <v>770.841251574716</v>
      </c>
      <c r="F39" s="195" t="n">
        <v>96.2594415365345</v>
      </c>
      <c r="G39" s="195" t="n">
        <v>2</v>
      </c>
      <c r="H39" s="195" t="n">
        <v>67216.16439590398</v>
      </c>
      <c r="I39" s="195" t="n"/>
    </row>
    <row r="40" ht="12.75" customHeight="1" s="324">
      <c r="A40" s="195" t="n">
        <v>36</v>
      </c>
      <c r="B40" s="195" t="inlineStr">
        <is>
          <t>GBR</t>
        </is>
      </c>
      <c r="C40" s="195" t="n">
        <v>562.145102585156</v>
      </c>
      <c r="D40" s="195">
        <f>IF(ISNUMBER(C40),C40*100,0)</f>
        <v/>
      </c>
      <c r="E40" s="195" t="n">
        <v>520.383766630174</v>
      </c>
      <c r="F40" s="195" t="n">
        <v>92.5710753748573</v>
      </c>
      <c r="G40" s="195" t="n">
        <v>2</v>
      </c>
      <c r="H40" s="195" t="n">
        <v>52770.04511156891</v>
      </c>
      <c r="I40" s="195" t="n"/>
    </row>
    <row r="41" ht="12.75" customHeight="1" s="324">
      <c r="A41" s="195" t="n">
        <v>37</v>
      </c>
      <c r="B41" s="195" t="inlineStr">
        <is>
          <t>GEO</t>
        </is>
      </c>
      <c r="C41" s="195" t="n">
        <v>5.99285533754899</v>
      </c>
      <c r="D41" s="195">
        <f>IF(ISNUMBER(C41),C41*100,0)</f>
        <v/>
      </c>
      <c r="E41" s="195" t="n">
        <v>0.997746608475603</v>
      </c>
      <c r="F41" s="195" t="n">
        <v>16.6489353117552</v>
      </c>
      <c r="G41" s="195" t="n">
        <v>2</v>
      </c>
      <c r="H41" s="195" t="n">
        <v>6503.844473049568</v>
      </c>
      <c r="I41" s="195" t="n"/>
    </row>
    <row r="42" ht="12.75" customHeight="1" s="324">
      <c r="A42" s="195" t="n">
        <v>38</v>
      </c>
      <c r="B42" s="195" t="inlineStr">
        <is>
          <t>GHA</t>
        </is>
      </c>
      <c r="C42" s="195" t="n">
        <v>99.9718050598989</v>
      </c>
      <c r="D42" s="195">
        <f>IF(ISNUMBER(C42),C42*100,0)</f>
        <v/>
      </c>
      <c r="E42" s="195" t="n">
        <v>0</v>
      </c>
      <c r="F42" s="195" t="n">
        <v>0</v>
      </c>
      <c r="G42" s="195" t="n">
        <v>2</v>
      </c>
      <c r="H42" s="195" t="n">
        <v>1695.660460646105</v>
      </c>
      <c r="I42" s="195" t="n"/>
    </row>
    <row r="43" ht="12.75" customHeight="1" s="324">
      <c r="A43" s="195" t="n">
        <v>39</v>
      </c>
      <c r="B43" s="195" t="inlineStr">
        <is>
          <t>GMB</t>
        </is>
      </c>
      <c r="C43" s="195" t="n">
        <v>199.970134859195</v>
      </c>
      <c r="D43" s="195">
        <f>IF(ISNUMBER(C43),C43*100,0)</f>
        <v/>
      </c>
      <c r="E43" s="195" t="n">
        <v>141.675904269983</v>
      </c>
      <c r="F43" s="195" t="n">
        <v>70.8485316418581</v>
      </c>
      <c r="G43" s="195" t="n">
        <v>2</v>
      </c>
      <c r="H43" s="195" t="n">
        <v>4046.910759762006</v>
      </c>
      <c r="I43" s="195" t="n"/>
    </row>
    <row r="44" ht="12.75" customHeight="1" s="324">
      <c r="A44" s="195" t="n">
        <v>40</v>
      </c>
      <c r="B44" s="195" t="inlineStr">
        <is>
          <t>GRC</t>
        </is>
      </c>
      <c r="C44" s="195" t="n">
        <v>139.963577422363</v>
      </c>
      <c r="D44" s="195">
        <f>IF(ISNUMBER(C44),C44*100,0)</f>
        <v/>
      </c>
      <c r="E44" s="195" t="n">
        <v>111.556040394786</v>
      </c>
      <c r="F44" s="195" t="n">
        <v>79.7036217916515</v>
      </c>
      <c r="G44" s="195" t="n">
        <v>2</v>
      </c>
      <c r="H44" s="195" t="n">
        <v>21326.26877078898</v>
      </c>
      <c r="I44" s="195" t="n"/>
    </row>
    <row r="45" ht="12.75" customHeight="1" s="324">
      <c r="A45" s="195" t="n">
        <v>41</v>
      </c>
      <c r="B45" s="322" t="inlineStr">
        <is>
          <t>GRL</t>
        </is>
      </c>
      <c r="C45" s="322" t="n">
        <v>3912.02346593456</v>
      </c>
      <c r="D45" s="322">
        <f>IF(ISNUMBER(C45),C45*100,0)</f>
        <v/>
      </c>
      <c r="E45" s="322" t="n">
        <v>3585.91323871017</v>
      </c>
      <c r="F45" s="322" t="n">
        <v>91.66389900101269</v>
      </c>
      <c r="G45" s="322" t="n">
        <v>2</v>
      </c>
      <c r="H45" s="322" t="n">
        <v>391202.346593456</v>
      </c>
      <c r="I45" s="195" t="n"/>
    </row>
    <row r="46" ht="12.75" customHeight="1" s="324">
      <c r="A46" s="195" t="n">
        <v>42</v>
      </c>
      <c r="B46" s="195" t="inlineStr">
        <is>
          <t>GUM</t>
        </is>
      </c>
      <c r="C46" s="195" t="n">
        <v>0.07996641041897359</v>
      </c>
      <c r="D46" s="195">
        <f>IF(ISNUMBER(C46),C46*100,0)</f>
        <v/>
      </c>
      <c r="E46" s="195" t="n">
        <v>0.0071861817836339</v>
      </c>
      <c r="F46" s="195" t="n">
        <v>8.98650038932951</v>
      </c>
      <c r="G46" s="195" t="n">
        <v>2</v>
      </c>
      <c r="H46" s="195" t="n">
        <v>0</v>
      </c>
      <c r="I46" s="195" t="n"/>
    </row>
    <row r="47" ht="12.75" customHeight="1" s="324">
      <c r="A47" s="195" t="n">
        <v>43</v>
      </c>
      <c r="B47" s="195" t="inlineStr">
        <is>
          <t>HKG</t>
        </is>
      </c>
      <c r="C47" s="195" t="n">
        <v>0.406171444268296</v>
      </c>
      <c r="D47" s="195">
        <f>IF(ISNUMBER(C47),C47*100,0)</f>
        <v/>
      </c>
      <c r="E47" s="195" t="n">
        <v>0</v>
      </c>
      <c r="F47" s="195" t="n">
        <v>0</v>
      </c>
      <c r="G47" s="195" t="n">
        <v>2</v>
      </c>
      <c r="H47" s="195" t="n">
        <v>0</v>
      </c>
      <c r="I47" s="195" t="n"/>
    </row>
    <row r="48" ht="12.75" customHeight="1" s="324">
      <c r="A48" s="195" t="n">
        <v>44</v>
      </c>
      <c r="B48" s="195" t="inlineStr">
        <is>
          <t>HND</t>
        </is>
      </c>
      <c r="C48" s="195" t="n">
        <v>63.2926360295864</v>
      </c>
      <c r="D48" s="195">
        <f>IF(ISNUMBER(C48),C48*100,0)</f>
        <v/>
      </c>
      <c r="E48" s="195" t="n">
        <v>44.324921266749</v>
      </c>
      <c r="F48" s="195" t="n">
        <v>70.0317194026002</v>
      </c>
      <c r="G48" s="195" t="n">
        <v>2</v>
      </c>
      <c r="H48" s="195" t="n">
        <v>39315.9541201491</v>
      </c>
      <c r="I48" s="195" t="n"/>
    </row>
    <row r="49" ht="12.75" customHeight="1" s="324">
      <c r="A49" s="195" t="n">
        <v>45</v>
      </c>
      <c r="B49" s="195" t="inlineStr">
        <is>
          <t>HRV</t>
        </is>
      </c>
      <c r="C49" s="195" t="n">
        <v>94.7787316824984</v>
      </c>
      <c r="D49" s="195">
        <f>IF(ISNUMBER(C49),C49*100,0)</f>
        <v/>
      </c>
      <c r="E49" s="195" t="n">
        <v>90.6896734574201</v>
      </c>
      <c r="F49" s="195" t="n">
        <v>95.6856795269466</v>
      </c>
      <c r="G49" s="195" t="n">
        <v>2</v>
      </c>
      <c r="H49" s="195" t="n">
        <v>5172.590372338812</v>
      </c>
      <c r="I49" s="195" t="n"/>
    </row>
    <row r="50" ht="12.75" customHeight="1" s="324">
      <c r="A50" s="195" t="n">
        <v>46</v>
      </c>
      <c r="B50" s="195" t="inlineStr">
        <is>
          <t>IND</t>
        </is>
      </c>
      <c r="C50" s="195" t="n">
        <v>1671.31456030351</v>
      </c>
      <c r="D50" s="195">
        <f>IF(ISNUMBER(C50),C50*100,0)</f>
        <v/>
      </c>
      <c r="E50" s="195" t="n">
        <v>4.22103421615563</v>
      </c>
      <c r="F50" s="195" t="n">
        <v>0.252557736072681</v>
      </c>
      <c r="G50" s="195" t="n">
        <v>2</v>
      </c>
      <c r="H50" s="195" t="n">
        <v>5229.629173006142</v>
      </c>
      <c r="I50" s="195" t="n"/>
    </row>
    <row r="51" ht="12.75" customHeight="1" s="324">
      <c r="A51" s="195" t="n">
        <v>47</v>
      </c>
      <c r="B51" s="195" t="inlineStr">
        <is>
          <t>IRL</t>
        </is>
      </c>
      <c r="C51" s="195" t="n">
        <v>99.07722202693959</v>
      </c>
      <c r="D51" s="195">
        <f>IF(ISNUMBER(C51),C51*100,0)</f>
        <v/>
      </c>
      <c r="E51" s="195" t="n">
        <v>87.9841144263775</v>
      </c>
      <c r="F51" s="195" t="n">
        <v>88.8035742488361</v>
      </c>
      <c r="G51" s="195" t="n">
        <v>2</v>
      </c>
      <c r="H51" s="195" t="n">
        <v>13059.00317409447</v>
      </c>
      <c r="I51" s="195" t="n"/>
    </row>
    <row r="52" ht="12.75" customHeight="1" s="324">
      <c r="A52" s="195" t="n">
        <v>48</v>
      </c>
      <c r="B52" s="195" t="inlineStr">
        <is>
          <t>IRN</t>
        </is>
      </c>
      <c r="C52" s="195" t="n">
        <v>18260.2002586378</v>
      </c>
      <c r="D52" s="195">
        <f>IF(ISNUMBER(C52),C52*100,0)</f>
        <v/>
      </c>
      <c r="E52" s="195" t="n">
        <v>3577.23063098187</v>
      </c>
      <c r="F52" s="195" t="n">
        <v>19.5903143465785</v>
      </c>
      <c r="G52" s="195" t="n">
        <v>2</v>
      </c>
      <c r="H52" s="195" t="n">
        <v>1124.761057639699</v>
      </c>
      <c r="I52" s="195" t="n"/>
    </row>
    <row r="53" ht="12.75" customHeight="1" s="324">
      <c r="A53" s="195" t="n">
        <v>49</v>
      </c>
      <c r="B53" s="195" t="inlineStr">
        <is>
          <t>IRQ</t>
        </is>
      </c>
      <c r="C53" s="195" t="n">
        <v>6599.20091699695</v>
      </c>
      <c r="D53" s="195">
        <f>IF(ISNUMBER(C53),C53*100,0)</f>
        <v/>
      </c>
      <c r="E53" s="195" t="n">
        <v>93.7330257145621</v>
      </c>
      <c r="F53" s="195" t="n">
        <v>1.4203693279461</v>
      </c>
      <c r="G53" s="195" t="n">
        <v>2</v>
      </c>
      <c r="H53" s="195" t="n">
        <v>138.8951002986862</v>
      </c>
      <c r="I53" s="195" t="n"/>
    </row>
    <row r="54" ht="12.75" customHeight="1" s="324">
      <c r="A54" s="195" t="n">
        <v>50</v>
      </c>
      <c r="B54" s="195" t="inlineStr">
        <is>
          <t>ISL</t>
        </is>
      </c>
      <c r="C54" s="195" t="n">
        <v>43.2733328494041</v>
      </c>
      <c r="D54" s="195">
        <f>IF(ISNUMBER(C54),C54*100,0)</f>
        <v/>
      </c>
      <c r="E54" s="195" t="n">
        <v>11.3714023145026</v>
      </c>
      <c r="F54" s="195" t="n">
        <v>26.278082980288</v>
      </c>
      <c r="G54" s="195" t="n">
        <v>2</v>
      </c>
      <c r="H54" s="195" t="n">
        <v>0</v>
      </c>
      <c r="I54" s="195" t="n"/>
    </row>
    <row r="55" ht="12.75" customHeight="1" s="324">
      <c r="A55" s="195" t="n">
        <v>51</v>
      </c>
      <c r="B55" s="195" t="inlineStr">
        <is>
          <t>ITA</t>
        </is>
      </c>
      <c r="C55" s="195" t="n">
        <v>439.330971322335</v>
      </c>
      <c r="D55" s="195">
        <f>IF(ISNUMBER(C55),C55*100,0)</f>
        <v/>
      </c>
      <c r="E55" s="195" t="n">
        <v>415.5001593094</v>
      </c>
      <c r="F55" s="195" t="n">
        <v>94.5756585425318</v>
      </c>
      <c r="G55" s="195" t="n">
        <v>2</v>
      </c>
      <c r="H55" s="195" t="n">
        <v>22870.46178281053</v>
      </c>
      <c r="I55" s="195" t="n"/>
    </row>
    <row r="56" ht="12.75" customHeight="1" s="324">
      <c r="A56" s="195" t="n">
        <v>52</v>
      </c>
      <c r="B56" s="195" t="inlineStr">
        <is>
          <t>JPN</t>
        </is>
      </c>
      <c r="C56" s="195" t="n">
        <v>8.97971914745799</v>
      </c>
      <c r="D56" s="195">
        <f>IF(ISNUMBER(C56),C56*100,0)</f>
        <v/>
      </c>
      <c r="E56" s="195" t="n">
        <v>5.79177809321453</v>
      </c>
      <c r="F56" s="195" t="n">
        <v>64.4984325022468</v>
      </c>
      <c r="G56" s="195" t="n">
        <v>2</v>
      </c>
      <c r="H56" s="195" t="n">
        <v>25529.28365136423</v>
      </c>
      <c r="I56" s="195" t="n"/>
    </row>
    <row r="57" ht="12.75" customHeight="1" s="324">
      <c r="A57" s="195" t="n">
        <v>53</v>
      </c>
      <c r="B57" s="195" t="inlineStr">
        <is>
          <t>KEN</t>
        </is>
      </c>
      <c r="C57" s="195" t="n">
        <v>1.99549315523612</v>
      </c>
      <c r="D57" s="195">
        <f>IF(ISNUMBER(C57),C57*100,0)</f>
        <v/>
      </c>
      <c r="E57" s="195" t="n">
        <v>0</v>
      </c>
      <c r="F57" s="195" t="n">
        <v>0</v>
      </c>
      <c r="G57" s="195" t="n">
        <v>2</v>
      </c>
      <c r="H57" s="195" t="n">
        <v>157.2350460588552</v>
      </c>
      <c r="I57" s="195" t="n"/>
    </row>
    <row r="58" ht="12.75" customHeight="1" s="324">
      <c r="A58" s="195" t="n">
        <v>54</v>
      </c>
      <c r="B58" s="195" t="inlineStr">
        <is>
          <t>KHM</t>
        </is>
      </c>
      <c r="C58" s="195" t="n">
        <v>0.224005694915426</v>
      </c>
      <c r="D58" s="195">
        <f>IF(ISNUMBER(C58),C58*100,0)</f>
        <v/>
      </c>
      <c r="E58" s="195" t="n">
        <v>0</v>
      </c>
      <c r="F58" s="195" t="n">
        <v>0</v>
      </c>
      <c r="G58" s="195" t="n">
        <v>2</v>
      </c>
      <c r="H58" s="195" t="n">
        <v>1574.173124743559</v>
      </c>
      <c r="I58" s="195" t="n"/>
    </row>
    <row r="59" ht="12.75" customHeight="1" s="324">
      <c r="A59" s="195" t="n">
        <v>55</v>
      </c>
      <c r="B59" s="195" t="inlineStr">
        <is>
          <t>KOR</t>
        </is>
      </c>
      <c r="C59" s="195" t="n">
        <v>224.946095698903</v>
      </c>
      <c r="D59" s="195">
        <f>IF(ISNUMBER(C59),C59*100,0)</f>
        <v/>
      </c>
      <c r="E59" s="195" t="n">
        <v>32.9308196555044</v>
      </c>
      <c r="F59" s="195" t="n">
        <v>14.6394270828258</v>
      </c>
      <c r="G59" s="195" t="n">
        <v>2</v>
      </c>
      <c r="H59" s="195" t="n">
        <v>18085.90983501811</v>
      </c>
      <c r="I59" s="195" t="n"/>
    </row>
    <row r="60" ht="12.75" customHeight="1" s="324">
      <c r="A60" s="195" t="n">
        <v>56</v>
      </c>
      <c r="B60" s="195" t="inlineStr">
        <is>
          <t>KWT</t>
        </is>
      </c>
      <c r="C60" s="195" t="n">
        <v>11298.539567458</v>
      </c>
      <c r="D60" s="195">
        <f>IF(ISNUMBER(C60),C60*100,0)</f>
        <v/>
      </c>
      <c r="E60" s="195" t="n">
        <v>1296.76979656158</v>
      </c>
      <c r="F60" s="195" t="n">
        <v>11.4773222576175</v>
      </c>
      <c r="G60" s="195" t="n">
        <v>2</v>
      </c>
      <c r="H60" s="195" t="n">
        <v>89.20802477874763</v>
      </c>
      <c r="I60" s="195" t="n"/>
    </row>
    <row r="61" ht="12.75" customHeight="1" s="324">
      <c r="A61" s="195" t="n">
        <v>57</v>
      </c>
      <c r="B61" s="195" t="inlineStr">
        <is>
          <t>LBY</t>
        </is>
      </c>
      <c r="C61" s="195" t="n">
        <v>1.99549318826622</v>
      </c>
      <c r="D61" s="195">
        <f>IF(ISNUMBER(C61),C61*100,0)</f>
        <v/>
      </c>
      <c r="E61" s="195" t="n">
        <v>0</v>
      </c>
      <c r="F61" s="195" t="n">
        <v>0</v>
      </c>
      <c r="G61" s="195" t="n">
        <v>2</v>
      </c>
      <c r="H61" s="195" t="n">
        <v>200.7276767946281</v>
      </c>
      <c r="I61" s="195" t="n"/>
    </row>
    <row r="62" ht="12.75" customHeight="1" s="324">
      <c r="A62" s="195" t="n">
        <v>58</v>
      </c>
      <c r="B62" s="195" t="inlineStr">
        <is>
          <t>LKA</t>
        </is>
      </c>
      <c r="C62" s="195" t="n">
        <v>77.95818974194491</v>
      </c>
      <c r="D62" s="195">
        <f>IF(ISNUMBER(C62),C62*100,0)</f>
        <v/>
      </c>
      <c r="E62" s="195" t="n">
        <v>27.9297802043775</v>
      </c>
      <c r="F62" s="195" t="n">
        <v>35.8266146210294</v>
      </c>
      <c r="G62" s="195" t="n">
        <v>2</v>
      </c>
      <c r="H62" s="195" t="n">
        <v>615.2763885786826</v>
      </c>
      <c r="I62" s="195" t="n"/>
    </row>
    <row r="63" ht="12.75" customHeight="1" s="324">
      <c r="A63" s="195" t="n">
        <v>59</v>
      </c>
      <c r="B63" s="195" t="inlineStr">
        <is>
          <t>LTU</t>
        </is>
      </c>
      <c r="C63" s="195" t="n">
        <v>0.9977465885146251</v>
      </c>
      <c r="D63" s="195">
        <f>IF(ISNUMBER(C63),C63*100,0)</f>
        <v/>
      </c>
      <c r="E63" s="195" t="n">
        <v>0.9977465885146251</v>
      </c>
      <c r="F63" s="195" t="n">
        <v>100</v>
      </c>
      <c r="G63" s="195" t="n">
        <v>2</v>
      </c>
      <c r="H63" s="195" t="n">
        <v>3813.589559602908</v>
      </c>
      <c r="I63" s="195" t="n"/>
    </row>
    <row r="64" ht="12.75" customHeight="1" s="324">
      <c r="A64" s="195" t="n">
        <v>60</v>
      </c>
      <c r="B64" s="195" t="inlineStr">
        <is>
          <t>LVA</t>
        </is>
      </c>
      <c r="C64" s="195" t="n">
        <v>8.694887541165469</v>
      </c>
      <c r="D64" s="195">
        <f>IF(ISNUMBER(C64),C64*100,0)</f>
        <v/>
      </c>
      <c r="E64" s="195" t="n">
        <v>7.75612314326578</v>
      </c>
      <c r="F64" s="195" t="n">
        <v>89.2032600369452</v>
      </c>
      <c r="G64" s="195" t="n">
        <v>2</v>
      </c>
      <c r="H64" s="195" t="n">
        <v>16361.4057192153</v>
      </c>
      <c r="I64" s="195" t="n"/>
    </row>
    <row r="65" ht="12.75" customHeight="1" s="324">
      <c r="A65" s="195" t="n">
        <v>61</v>
      </c>
      <c r="B65" s="195" t="inlineStr">
        <is>
          <t>MAC</t>
        </is>
      </c>
      <c r="C65" s="195" t="n">
        <v>1.00019403411015</v>
      </c>
      <c r="D65" s="195">
        <f>IF(ISNUMBER(C65),C65*100,0)</f>
        <v/>
      </c>
      <c r="E65" s="195" t="n">
        <v>0</v>
      </c>
      <c r="F65" s="195" t="n">
        <v>0</v>
      </c>
      <c r="G65" s="195" t="n">
        <v>2</v>
      </c>
      <c r="H65" s="195" t="n">
        <v>0</v>
      </c>
      <c r="I65" s="195" t="n"/>
    </row>
    <row r="66" ht="12.75" customHeight="1" s="324">
      <c r="A66" s="195" t="n">
        <v>62</v>
      </c>
      <c r="B66" s="195" t="inlineStr">
        <is>
          <t>MAR</t>
        </is>
      </c>
      <c r="C66" s="195" t="n">
        <v>66.9772220158362</v>
      </c>
      <c r="D66" s="195">
        <f>IF(ISNUMBER(C66),C66*100,0)</f>
        <v/>
      </c>
      <c r="E66" s="195" t="n">
        <v>66.9772220158362</v>
      </c>
      <c r="F66" s="195" t="n">
        <v>100</v>
      </c>
      <c r="G66" s="195" t="n">
        <v>2</v>
      </c>
      <c r="H66" s="195" t="n">
        <v>4301.781117957168</v>
      </c>
      <c r="I66" s="195" t="n"/>
    </row>
    <row r="67" ht="12.75" customHeight="1" s="324">
      <c r="A67" s="195" t="n">
        <v>63</v>
      </c>
      <c r="B67" s="195" t="inlineStr">
        <is>
          <t>MDG</t>
        </is>
      </c>
      <c r="C67" s="195" t="n">
        <v>57.8254575569581</v>
      </c>
      <c r="D67" s="195">
        <f>IF(ISNUMBER(C67),C67*100,0)</f>
        <v/>
      </c>
      <c r="E67" s="195" t="n">
        <v>36.2673877889383</v>
      </c>
      <c r="F67" s="195" t="n">
        <v>62.7187216862311</v>
      </c>
      <c r="G67" s="195" t="n">
        <v>2</v>
      </c>
      <c r="H67" s="195" t="n">
        <v>15331.01062806887</v>
      </c>
      <c r="I67" s="195" t="n"/>
    </row>
    <row r="68" ht="12.75" customHeight="1" s="324">
      <c r="A68" s="195" t="n">
        <v>64</v>
      </c>
      <c r="B68" s="195" t="inlineStr">
        <is>
          <t>MEX</t>
        </is>
      </c>
      <c r="C68" s="195" t="n">
        <v>15313.8077049954</v>
      </c>
      <c r="D68" s="195">
        <f>IF(ISNUMBER(C68),C68*100,0)</f>
        <v/>
      </c>
      <c r="E68" s="195" t="n">
        <v>11411.1351579979</v>
      </c>
      <c r="F68" s="195" t="n">
        <v>74.5153352962346</v>
      </c>
      <c r="G68" s="195" t="n">
        <v>2</v>
      </c>
      <c r="H68" s="195" t="n">
        <v>119496.8699451733</v>
      </c>
      <c r="I68" s="195" t="n"/>
    </row>
    <row r="69" ht="12.75" customHeight="1" s="324">
      <c r="A69" s="195" t="n">
        <v>65</v>
      </c>
      <c r="B69" s="195" t="inlineStr">
        <is>
          <t>MLT</t>
        </is>
      </c>
      <c r="C69" s="195" t="n">
        <v>0.997746560380426</v>
      </c>
      <c r="D69" s="195">
        <f>IF(ISNUMBER(C69),C69*100,0)</f>
        <v/>
      </c>
      <c r="E69" s="195" t="n">
        <v>0.63971417991643</v>
      </c>
      <c r="F69" s="195" t="n">
        <v>64.11589929936881</v>
      </c>
      <c r="G69" s="195" t="n">
        <v>2</v>
      </c>
      <c r="H69" s="195" t="n">
        <v>0</v>
      </c>
      <c r="I69" s="195" t="n"/>
    </row>
    <row r="70" ht="12.75" customHeight="1" s="324">
      <c r="A70" s="195" t="n">
        <v>66</v>
      </c>
      <c r="B70" s="195" t="inlineStr">
        <is>
          <t>MNE</t>
        </is>
      </c>
      <c r="C70" s="195" t="n">
        <v>1.05026221431482</v>
      </c>
      <c r="D70" s="195">
        <f>IF(ISNUMBER(C70),C70*100,0)</f>
        <v/>
      </c>
      <c r="E70" s="195" t="n">
        <v>1.00544716088894</v>
      </c>
      <c r="F70" s="195" t="n">
        <v>95.7329652714288</v>
      </c>
      <c r="G70" s="195" t="n">
        <v>2</v>
      </c>
      <c r="H70" s="195" t="n">
        <v>2667.162224538287</v>
      </c>
      <c r="I70" s="195" t="n"/>
    </row>
    <row r="71" ht="12.75" customHeight="1" s="324">
      <c r="A71" s="195" t="n">
        <v>67</v>
      </c>
      <c r="B71" s="195" t="inlineStr">
        <is>
          <t>MNP</t>
        </is>
      </c>
      <c r="C71" s="195" t="n">
        <v>0.00161727442105768</v>
      </c>
      <c r="D71" s="195">
        <f>IF(ISNUMBER(C71),C71*100,0)</f>
        <v/>
      </c>
      <c r="E71" s="195" t="n">
        <v>0.000976257153091943</v>
      </c>
      <c r="F71" s="195" t="n">
        <v>60.3643475949789</v>
      </c>
      <c r="G71" s="195" t="n">
        <v>2</v>
      </c>
      <c r="H71" s="195" t="n">
        <v>0</v>
      </c>
      <c r="I71" s="195" t="n"/>
    </row>
    <row r="72" ht="12.75" customHeight="1" s="324">
      <c r="A72" s="195" t="n">
        <v>68</v>
      </c>
      <c r="B72" s="195" t="inlineStr">
        <is>
          <t>MRT</t>
        </is>
      </c>
      <c r="C72" s="195" t="n">
        <v>12133.4739510172</v>
      </c>
      <c r="D72" s="195">
        <f>IF(ISNUMBER(C72),C72*100,0)</f>
        <v/>
      </c>
      <c r="E72" s="195" t="n">
        <v>2453.47937716563</v>
      </c>
      <c r="F72" s="195" t="n">
        <v>20.2207495319997</v>
      </c>
      <c r="G72" s="195" t="n">
        <v>2</v>
      </c>
      <c r="H72" s="195" t="n">
        <v>2866.966476302637</v>
      </c>
      <c r="I72" s="195" t="n"/>
    </row>
    <row r="73" ht="12.75" customHeight="1" s="324">
      <c r="A73" s="195" t="n">
        <v>69</v>
      </c>
      <c r="B73" s="195" t="inlineStr">
        <is>
          <t>NAM</t>
        </is>
      </c>
      <c r="C73" s="195" t="n">
        <v>210.001163308001</v>
      </c>
      <c r="D73" s="195">
        <f>IF(ISNUMBER(C73),C73*100,0)</f>
        <v/>
      </c>
      <c r="E73" s="195" t="n">
        <v>142.708619541206</v>
      </c>
      <c r="F73" s="195" t="n">
        <v>67.95610904873919</v>
      </c>
      <c r="G73" s="195" t="n">
        <v>2</v>
      </c>
      <c r="H73" s="195" t="n">
        <v>395.1710071453227</v>
      </c>
      <c r="I73" s="195" t="n"/>
    </row>
    <row r="74" ht="12.75" customHeight="1" s="324">
      <c r="A74" s="195" t="n">
        <v>70</v>
      </c>
      <c r="B74" s="195" t="inlineStr">
        <is>
          <t>NCL</t>
        </is>
      </c>
      <c r="C74" s="195" t="n">
        <v>0.997746576236889</v>
      </c>
      <c r="D74" s="195">
        <f>IF(ISNUMBER(C74),C74*100,0)</f>
        <v/>
      </c>
      <c r="E74" s="195" t="n">
        <v>0</v>
      </c>
      <c r="F74" s="195" t="n">
        <v>0</v>
      </c>
      <c r="G74" s="195" t="n">
        <v>2</v>
      </c>
      <c r="H74" s="195" t="n">
        <v>136.0559516120911</v>
      </c>
      <c r="I74" s="195" t="n"/>
    </row>
    <row r="75" ht="12.75" customHeight="1" s="324">
      <c r="A75" s="195" t="n">
        <v>71</v>
      </c>
      <c r="B75" s="195" t="inlineStr">
        <is>
          <t>NIC</t>
        </is>
      </c>
      <c r="C75" s="195" t="n">
        <v>753.057928004391</v>
      </c>
      <c r="D75" s="195">
        <f>IF(ISNUMBER(C75),C75*100,0)</f>
        <v/>
      </c>
      <c r="E75" s="195" t="n">
        <v>476.798593125415</v>
      </c>
      <c r="F75" s="195" t="n">
        <v>63.314995486328</v>
      </c>
      <c r="G75" s="195" t="n">
        <v>2</v>
      </c>
      <c r="H75" s="195" t="n">
        <v>55970.67320187829</v>
      </c>
      <c r="I75" s="195" t="n"/>
    </row>
    <row r="76" ht="12.75" customHeight="1" s="324">
      <c r="A76" s="195" t="n">
        <v>72</v>
      </c>
      <c r="B76" s="195" t="inlineStr">
        <is>
          <t>NLD</t>
        </is>
      </c>
      <c r="C76" s="195" t="n">
        <v>151.502737116509</v>
      </c>
      <c r="D76" s="195">
        <f>IF(ISNUMBER(C76),C76*100,0)</f>
        <v/>
      </c>
      <c r="E76" s="195" t="n">
        <v>147.321871698097</v>
      </c>
      <c r="F76" s="195" t="n">
        <v>97.240402716159</v>
      </c>
      <c r="G76" s="195" t="n">
        <v>2</v>
      </c>
      <c r="H76" s="195" t="n">
        <v>18394.4899618309</v>
      </c>
      <c r="I76" s="195" t="n"/>
    </row>
    <row r="77" ht="12.75" customHeight="1" s="324">
      <c r="A77" s="195" t="n">
        <v>73</v>
      </c>
      <c r="B77" s="322" t="inlineStr">
        <is>
          <t>NOR</t>
        </is>
      </c>
      <c r="C77" s="322" t="n">
        <v>48.9701862272995</v>
      </c>
      <c r="D77" s="322">
        <f>IF(ISNUMBER(C77),C77*100,0)</f>
        <v/>
      </c>
      <c r="E77" s="322" t="n">
        <v>21.1154170430783</v>
      </c>
      <c r="F77" s="322" t="n">
        <v>43.1189233078862</v>
      </c>
      <c r="G77" s="322" t="n">
        <v>2</v>
      </c>
      <c r="H77" s="322" t="n">
        <v>4897.01862272995</v>
      </c>
      <c r="I77" s="195" t="n"/>
    </row>
    <row r="78" ht="12.75" customHeight="1" s="324">
      <c r="A78" s="195" t="n">
        <v>74</v>
      </c>
      <c r="B78" s="195" t="inlineStr">
        <is>
          <t>NZL</t>
        </is>
      </c>
      <c r="C78" s="195" t="n">
        <v>196.284991263459</v>
      </c>
      <c r="D78" s="195">
        <f>IF(ISNUMBER(C78),C78*100,0)</f>
        <v/>
      </c>
      <c r="E78" s="195" t="n">
        <v>46.9793642996655</v>
      </c>
      <c r="F78" s="195" t="n">
        <v>23.9342621141158</v>
      </c>
      <c r="G78" s="195" t="n">
        <v>2</v>
      </c>
      <c r="H78" s="195" t="n">
        <v>24479.68850079022</v>
      </c>
      <c r="I78" s="195" t="n"/>
    </row>
    <row r="79" ht="12.75" customHeight="1" s="324">
      <c r="A79" s="195" t="n">
        <v>75</v>
      </c>
      <c r="B79" s="195" t="inlineStr">
        <is>
          <t>OMN</t>
        </is>
      </c>
      <c r="C79" s="195" t="n">
        <v>1.21354406908681</v>
      </c>
      <c r="D79" s="195">
        <f>IF(ISNUMBER(C79),C79*100,0)</f>
        <v/>
      </c>
      <c r="E79" s="195" t="n">
        <v>0.997746597181646</v>
      </c>
      <c r="F79" s="195" t="n">
        <v>82.217582582926</v>
      </c>
      <c r="G79" s="195" t="n">
        <v>2</v>
      </c>
      <c r="H79" s="195" t="n">
        <v>85.35562672271716</v>
      </c>
      <c r="I79" s="195" t="n"/>
    </row>
    <row r="80" ht="12.75" customHeight="1" s="324">
      <c r="A80" s="195" t="n">
        <v>76</v>
      </c>
      <c r="B80" s="195" t="inlineStr">
        <is>
          <t>PAK</t>
        </is>
      </c>
      <c r="C80" s="195" t="n">
        <v>4001.05317745601</v>
      </c>
      <c r="D80" s="195">
        <f>IF(ISNUMBER(C80),C80*100,0)</f>
        <v/>
      </c>
      <c r="E80" s="195" t="n">
        <v>3630.53237403778</v>
      </c>
      <c r="F80" s="195" t="n">
        <v>90.7394181735467</v>
      </c>
      <c r="G80" s="195" t="n">
        <v>2</v>
      </c>
      <c r="H80" s="195" t="n">
        <v>194.4038059898376</v>
      </c>
      <c r="I80" s="195" t="n"/>
    </row>
    <row r="81" ht="12.75" customHeight="1" s="324">
      <c r="A81" s="195" t="n">
        <v>77</v>
      </c>
      <c r="B81" s="195" t="inlineStr">
        <is>
          <t>PAN</t>
        </is>
      </c>
      <c r="C81" s="195" t="n">
        <v>220.964892508235</v>
      </c>
      <c r="D81" s="195">
        <f>IF(ISNUMBER(C81),C81*100,0)</f>
        <v/>
      </c>
      <c r="E81" s="195" t="n">
        <v>87.8134211868763</v>
      </c>
      <c r="F81" s="195" t="n">
        <v>39.7408928586263</v>
      </c>
      <c r="G81" s="195" t="n">
        <v>2</v>
      </c>
      <c r="H81" s="195" t="n">
        <v>245.0428891521228</v>
      </c>
      <c r="I81" s="195" t="n"/>
    </row>
    <row r="82" ht="12.75" customHeight="1" s="324">
      <c r="A82" s="195" t="n">
        <v>78</v>
      </c>
      <c r="B82" s="195" t="inlineStr">
        <is>
          <t>PER</t>
        </is>
      </c>
      <c r="C82" s="195" t="n">
        <v>289.643978234784</v>
      </c>
      <c r="D82" s="195">
        <f>IF(ISNUMBER(C82),C82*100,0)</f>
        <v/>
      </c>
      <c r="E82" s="195" t="n">
        <v>47.613377373573</v>
      </c>
      <c r="F82" s="195" t="n">
        <v>16.4385870073148</v>
      </c>
      <c r="G82" s="195" t="n">
        <v>2</v>
      </c>
      <c r="H82" s="195" t="n">
        <v>1008.292904113204</v>
      </c>
      <c r="I82" s="195" t="n"/>
    </row>
    <row r="83" ht="12.75" customHeight="1" s="324">
      <c r="A83" s="195" t="n">
        <v>79</v>
      </c>
      <c r="B83" s="195" t="inlineStr">
        <is>
          <t>PHL</t>
        </is>
      </c>
      <c r="C83" s="195" t="n">
        <v>1.99549315169896</v>
      </c>
      <c r="D83" s="195">
        <f>IF(ISNUMBER(C83),C83*100,0)</f>
        <v/>
      </c>
      <c r="E83" s="195" t="n">
        <v>0</v>
      </c>
      <c r="F83" s="195" t="n">
        <v>0</v>
      </c>
      <c r="G83" s="195" t="n">
        <v>2</v>
      </c>
      <c r="H83" s="195" t="n">
        <v>728.475253787994</v>
      </c>
      <c r="I83" s="195" t="n"/>
    </row>
    <row r="84" ht="12.75" customHeight="1" s="324">
      <c r="A84" s="195" t="n">
        <v>80</v>
      </c>
      <c r="B84" s="195" t="inlineStr">
        <is>
          <t>POL</t>
        </is>
      </c>
      <c r="C84" s="195" t="n">
        <v>8.890580289865261</v>
      </c>
      <c r="D84" s="195">
        <f>IF(ISNUMBER(C84),C84*100,0)</f>
        <v/>
      </c>
      <c r="E84" s="195" t="n">
        <v>7.60049280434893</v>
      </c>
      <c r="F84" s="195" t="n">
        <v>85.4892769261985</v>
      </c>
      <c r="G84" s="195" t="n">
        <v>2</v>
      </c>
      <c r="H84" s="195" t="n">
        <v>16137.22566606953</v>
      </c>
      <c r="I84" s="195" t="n"/>
    </row>
    <row r="85" ht="12.75" customHeight="1" s="324">
      <c r="A85" s="195" t="n">
        <v>81</v>
      </c>
      <c r="B85" s="195" t="inlineStr">
        <is>
          <t>PRI</t>
        </is>
      </c>
      <c r="C85" s="195" t="n">
        <v>58.4387258259773</v>
      </c>
      <c r="D85" s="195">
        <f>IF(ISNUMBER(C85),C85*100,0)</f>
        <v/>
      </c>
      <c r="E85" s="195" t="n">
        <v>12.9139516523662</v>
      </c>
      <c r="F85" s="195" t="n">
        <v>22.0982772465338</v>
      </c>
      <c r="G85" s="195" t="n">
        <v>2</v>
      </c>
      <c r="H85" s="195" t="n">
        <v>230.6030159088136</v>
      </c>
      <c r="I85" s="195" t="n"/>
    </row>
    <row r="86" ht="12.75" customHeight="1" s="324">
      <c r="A86" s="195" t="n">
        <v>82</v>
      </c>
      <c r="B86" s="195" t="inlineStr">
        <is>
          <t>PRK</t>
        </is>
      </c>
      <c r="C86" s="195" t="n">
        <v>6.84620989693073</v>
      </c>
      <c r="D86" s="195">
        <f>IF(ISNUMBER(C86),C86*100,0)</f>
        <v/>
      </c>
      <c r="E86" s="195" t="n">
        <v>0</v>
      </c>
      <c r="F86" s="195" t="n">
        <v>0</v>
      </c>
      <c r="G86" s="195" t="n">
        <v>2</v>
      </c>
      <c r="H86" s="195" t="n">
        <v>8052.106409064703</v>
      </c>
      <c r="I86" s="195" t="n"/>
    </row>
    <row r="87" ht="12.75" customHeight="1" s="324">
      <c r="A87" s="195" t="n">
        <v>83</v>
      </c>
      <c r="B87" s="195" t="inlineStr">
        <is>
          <t>PRT</t>
        </is>
      </c>
      <c r="C87" s="195" t="n">
        <v>198.935384038407</v>
      </c>
      <c r="D87" s="195">
        <f>IF(ISNUMBER(C87),C87*100,0)</f>
        <v/>
      </c>
      <c r="E87" s="195" t="n">
        <v>184.660769094394</v>
      </c>
      <c r="F87" s="195" t="n">
        <v>92.82449675154</v>
      </c>
      <c r="G87" s="195" t="n">
        <v>2</v>
      </c>
      <c r="H87" s="195" t="n">
        <v>15788.57313071851</v>
      </c>
      <c r="I87" s="195" t="n"/>
    </row>
    <row r="88" ht="12.75" customHeight="1" s="324">
      <c r="A88" s="195" t="n">
        <v>84</v>
      </c>
      <c r="B88" s="195" t="inlineStr">
        <is>
          <t>QAT</t>
        </is>
      </c>
      <c r="C88" s="195" t="n">
        <v>3.15292255692798</v>
      </c>
      <c r="D88" s="195">
        <f>IF(ISNUMBER(C88),C88*100,0)</f>
        <v/>
      </c>
      <c r="E88" s="195" t="n">
        <v>0.997746562330184</v>
      </c>
      <c r="F88" s="195" t="n">
        <v>31.6451338183938</v>
      </c>
      <c r="G88" s="195" t="n">
        <v>2</v>
      </c>
      <c r="H88" s="195" t="n">
        <v>64.56334064025869</v>
      </c>
      <c r="I88" s="195" t="n"/>
    </row>
    <row r="89" ht="12.75" customHeight="1" s="324">
      <c r="A89" s="195" t="n">
        <v>85</v>
      </c>
      <c r="B89" s="195" t="inlineStr">
        <is>
          <t>ROU</t>
        </is>
      </c>
      <c r="C89" s="195" t="n">
        <v>54.7215575295328</v>
      </c>
      <c r="D89" s="195">
        <f>IF(ISNUMBER(C89),C89*100,0)</f>
        <v/>
      </c>
      <c r="E89" s="195" t="n">
        <v>54.7215575295328</v>
      </c>
      <c r="F89" s="195" t="n">
        <v>100</v>
      </c>
      <c r="G89" s="195" t="n">
        <v>2</v>
      </c>
      <c r="H89" s="195" t="n">
        <v>66744.30032835441</v>
      </c>
      <c r="I89" s="195" t="n"/>
    </row>
    <row r="90" ht="12.75" customHeight="1" s="324">
      <c r="A90" s="195" t="n">
        <v>86</v>
      </c>
      <c r="B90" s="322" t="inlineStr">
        <is>
          <t>RUS</t>
        </is>
      </c>
      <c r="C90" s="322" t="n">
        <v>9405.84974382401</v>
      </c>
      <c r="D90" s="322">
        <f>IF(ISNUMBER(C90),C90*100,0)</f>
        <v/>
      </c>
      <c r="E90" s="322" t="n">
        <v>3326.67668772347</v>
      </c>
      <c r="F90" s="322" t="n">
        <v>35.3681674524708</v>
      </c>
      <c r="G90" s="322" t="n">
        <v>2</v>
      </c>
      <c r="H90" s="322" t="n">
        <v>940584.974382401</v>
      </c>
      <c r="I90" s="195" t="n"/>
    </row>
    <row r="91" ht="12.75" customHeight="1" s="324">
      <c r="A91" s="195" t="n">
        <v>87</v>
      </c>
      <c r="B91" s="195" t="inlineStr">
        <is>
          <t>SAU</t>
        </is>
      </c>
      <c r="C91" s="195" t="n">
        <v>420.574017110933</v>
      </c>
      <c r="D91" s="195">
        <f>IF(ISNUMBER(C91),C91*100,0)</f>
        <v/>
      </c>
      <c r="E91" s="195" t="n">
        <v>0</v>
      </c>
      <c r="F91" s="195" t="n">
        <v>0</v>
      </c>
      <c r="G91" s="195" t="n">
        <v>2</v>
      </c>
      <c r="H91" s="195" t="n">
        <v>191.0565708801329</v>
      </c>
      <c r="I91" s="195" t="n"/>
    </row>
    <row r="92" ht="12.75" customHeight="1" s="324">
      <c r="A92" s="195" t="n">
        <v>88</v>
      </c>
      <c r="B92" s="195" t="inlineStr">
        <is>
          <t>SDN</t>
        </is>
      </c>
      <c r="C92" s="195" t="n">
        <v>0.997746578501967</v>
      </c>
      <c r="D92" s="195">
        <f>IF(ISNUMBER(C92),C92*100,0)</f>
        <v/>
      </c>
      <c r="E92" s="195" t="n">
        <v>0</v>
      </c>
      <c r="F92" s="195" t="n">
        <v>0</v>
      </c>
      <c r="G92" s="195" t="n">
        <v>2</v>
      </c>
      <c r="H92" s="195" t="n">
        <v>0</v>
      </c>
      <c r="I92" s="195" t="n"/>
    </row>
    <row r="93" ht="12.75" customHeight="1" s="324">
      <c r="A93" s="195" t="n">
        <v>89</v>
      </c>
      <c r="B93" s="195" t="inlineStr">
        <is>
          <t>SOM</t>
        </is>
      </c>
      <c r="C93" s="195" t="n">
        <v>0.99774657513536</v>
      </c>
      <c r="D93" s="195">
        <f>IF(ISNUMBER(C93),C93*100,0)</f>
        <v/>
      </c>
      <c r="E93" s="195" t="n">
        <v>0</v>
      </c>
      <c r="F93" s="195" t="n">
        <v>0</v>
      </c>
      <c r="G93" s="195" t="n">
        <v>2</v>
      </c>
      <c r="H93" s="195" t="n">
        <v>26.74438124465945</v>
      </c>
      <c r="I93" s="195" t="n"/>
    </row>
    <row r="94" ht="12.75" customHeight="1" s="324">
      <c r="A94" s="195" t="n">
        <v>90</v>
      </c>
      <c r="B94" s="195" t="inlineStr">
        <is>
          <t>SUR</t>
        </is>
      </c>
      <c r="C94" s="195" t="n">
        <v>119.977888036083</v>
      </c>
      <c r="D94" s="195">
        <f>IF(ISNUMBER(C94),C94*100,0)</f>
        <v/>
      </c>
      <c r="E94" s="195" t="n">
        <v>119.977888036083</v>
      </c>
      <c r="F94" s="195" t="n">
        <v>100</v>
      </c>
      <c r="G94" s="195" t="n">
        <v>2</v>
      </c>
      <c r="H94" s="195" t="n">
        <v>4243.66510830689</v>
      </c>
      <c r="I94" s="195" t="n"/>
    </row>
    <row r="95" ht="12.75" customHeight="1" s="324">
      <c r="A95" s="195" t="n">
        <v>91</v>
      </c>
      <c r="B95" s="195" t="inlineStr">
        <is>
          <t>SVN</t>
        </is>
      </c>
      <c r="C95" s="195" t="n">
        <v>3.20913385014855</v>
      </c>
      <c r="D95" s="195">
        <f>IF(ISNUMBER(C95),C95*100,0)</f>
        <v/>
      </c>
      <c r="E95" s="195" t="n">
        <v>1.06679732392191</v>
      </c>
      <c r="F95" s="195" t="n">
        <v>33.2425312790404</v>
      </c>
      <c r="G95" s="195" t="n">
        <v>2</v>
      </c>
      <c r="H95" s="195" t="n">
        <v>129.9029849311828</v>
      </c>
      <c r="I95" s="195" t="n"/>
    </row>
    <row r="96" ht="12.75" customHeight="1" s="324">
      <c r="A96" s="195" t="n">
        <v>92</v>
      </c>
      <c r="B96" s="195" t="inlineStr">
        <is>
          <t>SWE</t>
        </is>
      </c>
      <c r="C96" s="195" t="n">
        <v>355.298512876604</v>
      </c>
      <c r="D96" s="195">
        <f>IF(ISNUMBER(C96),C96*100,0)</f>
        <v/>
      </c>
      <c r="E96" s="195" t="n">
        <v>197.632065426133</v>
      </c>
      <c r="F96" s="195" t="n">
        <v>55.6242309673756</v>
      </c>
      <c r="G96" s="195" t="n">
        <v>2</v>
      </c>
      <c r="H96" s="195" t="n">
        <v>11706.71586131982</v>
      </c>
      <c r="I96" s="195" t="n"/>
    </row>
    <row r="97" ht="12.75" customHeight="1" s="324">
      <c r="A97" s="195" t="n">
        <v>93</v>
      </c>
      <c r="B97" s="195" t="inlineStr">
        <is>
          <t>TON</t>
        </is>
      </c>
      <c r="C97" s="195" t="n">
        <v>2.99472705303861</v>
      </c>
      <c r="D97" s="195">
        <f>IF(ISNUMBER(C97),C97*100,0)</f>
        <v/>
      </c>
      <c r="E97" s="195" t="n">
        <v>0.0919033601798586</v>
      </c>
      <c r="F97" s="195" t="n">
        <v>3.06883928158356</v>
      </c>
      <c r="G97" s="195" t="n">
        <v>2</v>
      </c>
      <c r="H97" s="195" t="n">
        <v>10.0173462463379</v>
      </c>
      <c r="I97" s="195" t="n"/>
    </row>
    <row r="98" ht="12.75" customHeight="1" s="324">
      <c r="A98" s="195" t="n">
        <v>94</v>
      </c>
      <c r="B98" s="195" t="inlineStr">
        <is>
          <t>TUN</t>
        </is>
      </c>
      <c r="C98" s="195" t="n">
        <v>1.99549316768183</v>
      </c>
      <c r="D98" s="195">
        <f>IF(ISNUMBER(C98),C98*100,0)</f>
        <v/>
      </c>
      <c r="E98" s="195" t="n">
        <v>0.997746609984215</v>
      </c>
      <c r="F98" s="195" t="n">
        <v>50.0000013101172</v>
      </c>
      <c r="G98" s="195" t="n">
        <v>2</v>
      </c>
      <c r="H98" s="195" t="n">
        <v>5379.512271317521</v>
      </c>
      <c r="I98" s="195" t="n"/>
    </row>
    <row r="99" ht="12.75" customHeight="1" s="324">
      <c r="A99" s="195" t="n">
        <v>95</v>
      </c>
      <c r="B99" s="195" t="inlineStr">
        <is>
          <t>TUR</t>
        </is>
      </c>
      <c r="C99" s="195" t="n">
        <v>256.178074276283</v>
      </c>
      <c r="D99" s="195">
        <f>IF(ISNUMBER(C99),C99*100,0)</f>
        <v/>
      </c>
      <c r="E99" s="195" t="n">
        <v>143.207205181771</v>
      </c>
      <c r="F99" s="195" t="n">
        <v>55.9014293422023</v>
      </c>
      <c r="G99" s="195" t="n">
        <v>2</v>
      </c>
      <c r="H99" s="195" t="n">
        <v>25250.38838530804</v>
      </c>
      <c r="I99" s="195" t="n"/>
    </row>
    <row r="100" ht="12.75" customHeight="1" s="324">
      <c r="A100" s="195" t="n">
        <v>96</v>
      </c>
      <c r="B100" s="195" t="inlineStr">
        <is>
          <t>TWN</t>
        </is>
      </c>
      <c r="C100" s="195" t="n">
        <v>47.0473490974593</v>
      </c>
      <c r="D100" s="195">
        <f>IF(ISNUMBER(C100),C100*100,0)</f>
        <v/>
      </c>
      <c r="E100" s="195" t="n">
        <v>0.82591826828883</v>
      </c>
      <c r="F100" s="195" t="n">
        <v>1.75550436769121</v>
      </c>
      <c r="G100" s="195" t="n">
        <v>2</v>
      </c>
      <c r="H100" s="195" t="n">
        <v>224.3527931766437</v>
      </c>
      <c r="I100" s="195" t="n"/>
    </row>
    <row r="101" ht="12.75" customHeight="1" s="324">
      <c r="A101" s="195" t="n">
        <v>97</v>
      </c>
      <c r="B101" s="195" t="inlineStr">
        <is>
          <t>TZA</t>
        </is>
      </c>
      <c r="C101" s="195" t="n">
        <v>5967.29902556908</v>
      </c>
      <c r="D101" s="195">
        <f>IF(ISNUMBER(C101),C101*100,0)</f>
        <v/>
      </c>
      <c r="E101" s="195" t="n">
        <v>3601.8914213888</v>
      </c>
      <c r="F101" s="195" t="n">
        <v>60.3604982079023</v>
      </c>
      <c r="G101" s="195" t="n">
        <v>2</v>
      </c>
      <c r="H101" s="195" t="n">
        <v>594.7029888214265</v>
      </c>
      <c r="I101" s="195" t="n"/>
    </row>
    <row r="102" ht="12.75" customHeight="1" s="324">
      <c r="A102" s="195" t="n">
        <v>98</v>
      </c>
      <c r="B102" s="195" t="inlineStr">
        <is>
          <t>UKR</t>
        </is>
      </c>
      <c r="C102" s="195" t="n">
        <v>2.92098603646244</v>
      </c>
      <c r="D102" s="195">
        <f>IF(ISNUMBER(C102),C102*100,0)</f>
        <v/>
      </c>
      <c r="E102" s="195" t="n">
        <v>0.925492881184739</v>
      </c>
      <c r="F102" s="195" t="n">
        <v>31.6842624248074</v>
      </c>
      <c r="G102" s="195" t="n">
        <v>2</v>
      </c>
      <c r="H102" s="195" t="n">
        <v>92375.05085470986</v>
      </c>
      <c r="I102" s="195" t="n"/>
    </row>
    <row r="103" ht="12.75" customHeight="1" s="324">
      <c r="A103" s="195" t="n">
        <v>99</v>
      </c>
      <c r="B103" s="195" t="inlineStr">
        <is>
          <t>URY</t>
        </is>
      </c>
      <c r="C103" s="195" t="n">
        <v>303.75936834445</v>
      </c>
      <c r="D103" s="195">
        <f>IF(ISNUMBER(C103),C103*100,0)</f>
        <v/>
      </c>
      <c r="E103" s="195" t="n">
        <v>197.931510120904</v>
      </c>
      <c r="F103" s="195" t="n">
        <v>65.160627374119</v>
      </c>
      <c r="G103" s="195" t="n">
        <v>2</v>
      </c>
      <c r="H103" s="195" t="n">
        <v>28675.20004499382</v>
      </c>
      <c r="I103" s="195" t="n"/>
    </row>
    <row r="104" ht="12.75" customHeight="1" s="324">
      <c r="A104" s="195" t="n">
        <v>100</v>
      </c>
      <c r="B104" s="195" t="inlineStr">
        <is>
          <t>USA</t>
        </is>
      </c>
      <c r="C104" s="195" t="n">
        <v>18786.3016053824</v>
      </c>
      <c r="D104" s="167">
        <f>IF(ISNUMBER(C104),C104*100,0)</f>
        <v/>
      </c>
      <c r="E104" s="195" t="n">
        <v>6103.20681322676</v>
      </c>
      <c r="F104" s="195" t="n">
        <v>32.48753768266</v>
      </c>
      <c r="G104" s="195" t="n">
        <v>2</v>
      </c>
      <c r="H104" s="195" t="n">
        <v>1850768.70549782</v>
      </c>
      <c r="I104" s="195" t="n"/>
    </row>
    <row r="105" ht="12.75" customHeight="1" s="324">
      <c r="A105" s="195" t="n">
        <v>101</v>
      </c>
      <c r="B105" s="195" t="inlineStr">
        <is>
          <t>VEN</t>
        </is>
      </c>
      <c r="C105" s="195" t="n">
        <v>2583.0095308693</v>
      </c>
      <c r="D105" s="195">
        <f>IF(ISNUMBER(C105),C105*100,0)</f>
        <v/>
      </c>
      <c r="E105" s="195" t="n">
        <v>378.303259333964</v>
      </c>
      <c r="F105" s="195" t="n">
        <v>14.6458328865185</v>
      </c>
      <c r="G105" s="195" t="n">
        <v>2</v>
      </c>
      <c r="H105" s="195" t="n">
        <v>16519.09977758617</v>
      </c>
      <c r="I105" s="195" t="n"/>
    </row>
    <row r="106" ht="12.75" customHeight="1" s="324">
      <c r="A106" s="195" t="n">
        <v>102</v>
      </c>
      <c r="B106" s="195" t="inlineStr">
        <is>
          <t>VIR</t>
        </is>
      </c>
      <c r="C106" s="195" t="n">
        <v>1.26391901912234</v>
      </c>
      <c r="D106" s="195">
        <f>IF(ISNUMBER(C106),C106*100,0)</f>
        <v/>
      </c>
      <c r="E106" s="195" t="n">
        <v>0.412619837232182</v>
      </c>
      <c r="F106" s="195" t="n">
        <v>32.6460660049807</v>
      </c>
      <c r="G106" s="195" t="n">
        <v>2</v>
      </c>
      <c r="H106" s="195" t="n">
        <v>0</v>
      </c>
      <c r="I106" s="195" t="n"/>
    </row>
    <row r="107" ht="12.75" customHeight="1" s="324">
      <c r="A107" s="195" t="n">
        <v>103</v>
      </c>
      <c r="B107" s="195" t="inlineStr">
        <is>
          <t>VNM</t>
        </is>
      </c>
      <c r="C107" s="195" t="n">
        <v>301.194505284933</v>
      </c>
      <c r="D107" s="195">
        <f>IF(ISNUMBER(C107),C107*100,0)</f>
        <v/>
      </c>
      <c r="E107" s="195" t="n">
        <v>0.9977465770424</v>
      </c>
      <c r="F107" s="195" t="n">
        <v>0.331263206843206</v>
      </c>
      <c r="G107" s="195" t="n">
        <v>2</v>
      </c>
      <c r="H107" s="195" t="n">
        <v>1213.586208449393</v>
      </c>
      <c r="I107" s="195" t="n"/>
    </row>
    <row r="108" ht="12.75" customHeight="1" s="324">
      <c r="A108" s="195" t="n">
        <v>104</v>
      </c>
      <c r="B108" s="195" t="inlineStr">
        <is>
          <t>VUT</t>
        </is>
      </c>
      <c r="C108" s="195" t="n">
        <v>1.99549320695315</v>
      </c>
      <c r="D108" s="195">
        <f>IF(ISNUMBER(C108),C108*100,0)</f>
        <v/>
      </c>
      <c r="E108" s="195" t="n">
        <v>0</v>
      </c>
      <c r="F108" s="195" t="n">
        <v>0</v>
      </c>
      <c r="G108" s="195" t="n">
        <v>2</v>
      </c>
      <c r="H108" s="195" t="n">
        <v>13.54089489288329</v>
      </c>
      <c r="I108" s="195" t="n"/>
    </row>
    <row r="109" ht="12.75" customHeight="1" s="324">
      <c r="A109" s="195" t="n">
        <v>105</v>
      </c>
      <c r="B109" s="195" t="inlineStr">
        <is>
          <t>YEM</t>
        </is>
      </c>
      <c r="C109" s="195" t="n">
        <v>0.997746554760933</v>
      </c>
      <c r="D109" s="195">
        <f>IF(ISNUMBER(C109),C109*100,0)</f>
        <v/>
      </c>
      <c r="E109" s="195" t="n">
        <v>0</v>
      </c>
      <c r="F109" s="195" t="n">
        <v>0</v>
      </c>
      <c r="G109" s="195" t="n">
        <v>2</v>
      </c>
      <c r="H109" s="195" t="n">
        <v>0</v>
      </c>
      <c r="I109" s="195" t="n"/>
    </row>
    <row r="110" ht="12.75" customHeight="1" s="324">
      <c r="A110" s="195" t="n">
        <v>106</v>
      </c>
      <c r="B110" s="195" t="inlineStr">
        <is>
          <t>ZAF</t>
        </is>
      </c>
      <c r="C110" s="195" t="n">
        <v>1041.33114793247</v>
      </c>
      <c r="D110" s="195">
        <f>IF(ISNUMBER(C110),C110*100,0)</f>
        <v/>
      </c>
      <c r="E110" s="195" t="n">
        <v>220.143561329218</v>
      </c>
      <c r="F110" s="195" t="n">
        <v>21.140591229438</v>
      </c>
      <c r="G110" s="195" t="n">
        <v>2</v>
      </c>
      <c r="H110" s="195" t="n">
        <v>8927.208391196924</v>
      </c>
      <c r="I110" s="195" t="n"/>
    </row>
    <row r="111" ht="12.75" customHeight="1" s="324">
      <c r="A111" s="195" t="n">
        <v>107</v>
      </c>
      <c r="B111" s="195" t="inlineStr">
        <is>
          <t>ABW</t>
        </is>
      </c>
      <c r="C111" s="195" t="inlineStr">
        <is>
          <t>-</t>
        </is>
      </c>
      <c r="D111" s="195">
        <f>IF(ISNUMBER(C111),C111*100,0)</f>
        <v/>
      </c>
      <c r="E111" s="195" t="inlineStr">
        <is>
          <t>-</t>
        </is>
      </c>
      <c r="F111" s="195" t="inlineStr">
        <is>
          <t>-</t>
        </is>
      </c>
      <c r="G111" s="195" t="n">
        <v>2</v>
      </c>
      <c r="H111" s="195" t="n">
        <v>0</v>
      </c>
      <c r="I111" s="195" t="n"/>
    </row>
    <row r="112" ht="12.75" customHeight="1" s="324">
      <c r="A112" s="195" t="n">
        <v>108</v>
      </c>
      <c r="B112" s="195" t="inlineStr">
        <is>
          <t>AFG</t>
        </is>
      </c>
      <c r="C112" s="195" t="inlineStr">
        <is>
          <t>-</t>
        </is>
      </c>
      <c r="D112" s="195">
        <f>IF(ISNUMBER(C112),C112*100,0)</f>
        <v/>
      </c>
      <c r="E112" s="195" t="inlineStr">
        <is>
          <t>-</t>
        </is>
      </c>
      <c r="F112" s="195" t="inlineStr">
        <is>
          <t>-</t>
        </is>
      </c>
      <c r="G112" s="195" t="n">
        <v>0</v>
      </c>
      <c r="H112" s="195" t="n">
        <v>0</v>
      </c>
      <c r="I112" s="195" t="n"/>
    </row>
    <row r="113" ht="12.75" customHeight="1" s="324">
      <c r="A113" s="195" t="n">
        <v>109</v>
      </c>
      <c r="B113" s="195" t="inlineStr">
        <is>
          <t>AIA</t>
        </is>
      </c>
      <c r="C113" s="195" t="inlineStr">
        <is>
          <t>-</t>
        </is>
      </c>
      <c r="D113" s="195">
        <f>IF(ISNUMBER(C113),C113*100,0)</f>
        <v/>
      </c>
      <c r="E113" s="195" t="inlineStr">
        <is>
          <t>-</t>
        </is>
      </c>
      <c r="F113" s="195" t="inlineStr">
        <is>
          <t>-</t>
        </is>
      </c>
      <c r="G113" s="195" t="n">
        <v>2</v>
      </c>
      <c r="H113" s="195" t="n">
        <v>0</v>
      </c>
      <c r="I113" s="195" t="n"/>
    </row>
    <row r="114" ht="12.75" customHeight="1" s="324">
      <c r="A114" s="195" t="n">
        <v>110</v>
      </c>
      <c r="B114" s="195" t="inlineStr">
        <is>
          <t>AND</t>
        </is>
      </c>
      <c r="C114" s="195" t="inlineStr">
        <is>
          <t>-</t>
        </is>
      </c>
      <c r="D114" s="195">
        <f>IF(ISNUMBER(C114),C114*100,0)</f>
        <v/>
      </c>
      <c r="E114" s="195" t="inlineStr">
        <is>
          <t>-</t>
        </is>
      </c>
      <c r="F114" s="195" t="inlineStr">
        <is>
          <t>-</t>
        </is>
      </c>
      <c r="G114" s="195" t="n">
        <v>0</v>
      </c>
      <c r="H114" s="195" t="n">
        <v>0</v>
      </c>
      <c r="I114" s="195" t="n"/>
    </row>
    <row r="115" ht="12.75" customHeight="1" s="324">
      <c r="A115" s="195" t="n">
        <v>111</v>
      </c>
      <c r="B115" s="195" t="inlineStr">
        <is>
          <t>ARM</t>
        </is>
      </c>
      <c r="C115" s="195" t="inlineStr">
        <is>
          <t>-</t>
        </is>
      </c>
      <c r="D115" s="195">
        <f>IF(ISNUMBER(C115),C115*100,0)</f>
        <v/>
      </c>
      <c r="E115" s="195" t="inlineStr">
        <is>
          <t>-</t>
        </is>
      </c>
      <c r="F115" s="195" t="inlineStr">
        <is>
          <t>-</t>
        </is>
      </c>
      <c r="G115" s="195" t="n">
        <v>0</v>
      </c>
      <c r="H115" s="195" t="n">
        <v>0</v>
      </c>
      <c r="I115" s="195" t="n"/>
    </row>
    <row r="116" ht="12.75" customHeight="1" s="324">
      <c r="A116" s="195" t="n">
        <v>112</v>
      </c>
      <c r="B116" s="195" t="inlineStr">
        <is>
          <t>ATA</t>
        </is>
      </c>
      <c r="C116" s="195" t="inlineStr">
        <is>
          <t>-</t>
        </is>
      </c>
      <c r="D116" s="195">
        <f>IF(ISNUMBER(C116),C116*100,0)</f>
        <v/>
      </c>
      <c r="E116" s="195" t="inlineStr">
        <is>
          <t>-</t>
        </is>
      </c>
      <c r="F116" s="195" t="inlineStr">
        <is>
          <t>-</t>
        </is>
      </c>
      <c r="G116" s="195" t="n">
        <v>0</v>
      </c>
      <c r="H116" s="195" t="n">
        <v>0</v>
      </c>
      <c r="I116" s="195" t="n"/>
    </row>
    <row r="117" ht="12.75" customHeight="1" s="324">
      <c r="A117" s="195" t="n">
        <v>113</v>
      </c>
      <c r="B117" s="195" t="inlineStr">
        <is>
          <t>ATF</t>
        </is>
      </c>
      <c r="C117" s="195" t="inlineStr">
        <is>
          <t>-</t>
        </is>
      </c>
      <c r="D117" s="195">
        <f>IF(ISNUMBER(C117),C117*100,0)</f>
        <v/>
      </c>
      <c r="E117" s="195" t="inlineStr">
        <is>
          <t>-</t>
        </is>
      </c>
      <c r="F117" s="195" t="inlineStr">
        <is>
          <t>-</t>
        </is>
      </c>
      <c r="G117" s="195" t="n">
        <v>1</v>
      </c>
      <c r="H117" s="195" t="n">
        <v>0</v>
      </c>
      <c r="I117" s="195" t="n"/>
    </row>
    <row r="118" ht="12.75" customHeight="1" s="324">
      <c r="A118" s="195" t="n">
        <v>114</v>
      </c>
      <c r="B118" s="195" t="inlineStr">
        <is>
          <t>AUT</t>
        </is>
      </c>
      <c r="C118" s="195" t="inlineStr">
        <is>
          <t>-</t>
        </is>
      </c>
      <c r="D118" s="195">
        <f>IF(ISNUMBER(C118),C118*100,0)</f>
        <v/>
      </c>
      <c r="E118" s="195" t="inlineStr">
        <is>
          <t>-</t>
        </is>
      </c>
      <c r="F118" s="195" t="inlineStr">
        <is>
          <t>-</t>
        </is>
      </c>
      <c r="G118" s="195" t="n">
        <v>0</v>
      </c>
      <c r="H118" s="195" t="n">
        <v>0</v>
      </c>
      <c r="I118" s="195" t="n"/>
    </row>
    <row r="119" ht="12.75" customHeight="1" s="324">
      <c r="A119" s="195" t="n">
        <v>115</v>
      </c>
      <c r="B119" s="195" t="inlineStr">
        <is>
          <t>BDI</t>
        </is>
      </c>
      <c r="C119" s="195" t="inlineStr">
        <is>
          <t>-</t>
        </is>
      </c>
      <c r="D119" s="195">
        <f>IF(ISNUMBER(C119),C119*100,0)</f>
        <v/>
      </c>
      <c r="E119" s="195" t="inlineStr">
        <is>
          <t>-</t>
        </is>
      </c>
      <c r="F119" s="195" t="inlineStr">
        <is>
          <t>-</t>
        </is>
      </c>
      <c r="G119" s="195" t="n">
        <v>0</v>
      </c>
      <c r="H119" s="195" t="n">
        <v>0</v>
      </c>
      <c r="I119" s="195" t="n"/>
    </row>
    <row r="120" ht="12.75" customHeight="1" s="324">
      <c r="A120" s="195" t="n">
        <v>116</v>
      </c>
      <c r="B120" s="195" t="inlineStr">
        <is>
          <t>BEN</t>
        </is>
      </c>
      <c r="C120" s="195" t="inlineStr">
        <is>
          <t>-</t>
        </is>
      </c>
      <c r="D120" s="195">
        <f>IF(ISNUMBER(C120),C120*100,0)</f>
        <v/>
      </c>
      <c r="E120" s="195" t="inlineStr">
        <is>
          <t>-</t>
        </is>
      </c>
      <c r="F120" s="195" t="inlineStr">
        <is>
          <t>-</t>
        </is>
      </c>
      <c r="G120" s="195" t="n">
        <v>2</v>
      </c>
      <c r="H120" s="195" t="n">
        <v>5392.805957269793</v>
      </c>
      <c r="I120" s="195" t="n"/>
    </row>
    <row r="121" ht="12.75" customHeight="1" s="324">
      <c r="A121" s="195" t="n">
        <v>117</v>
      </c>
      <c r="B121" s="195" t="inlineStr">
        <is>
          <t>BES</t>
        </is>
      </c>
      <c r="C121" s="195" t="inlineStr">
        <is>
          <t>-</t>
        </is>
      </c>
      <c r="D121" s="195">
        <f>IF(ISNUMBER(C121),C121*100,0)</f>
        <v/>
      </c>
      <c r="E121" s="195" t="inlineStr">
        <is>
          <t>-</t>
        </is>
      </c>
      <c r="F121" s="195" t="inlineStr">
        <is>
          <t>-</t>
        </is>
      </c>
      <c r="G121" s="195" t="n">
        <v>2</v>
      </c>
      <c r="H121" s="195" t="n">
        <v>0</v>
      </c>
      <c r="I121" s="195" t="n"/>
    </row>
    <row r="122" ht="12.75" customHeight="1" s="324">
      <c r="A122" s="195" t="n">
        <v>118</v>
      </c>
      <c r="B122" s="195" t="inlineStr">
        <is>
          <t>BFA</t>
        </is>
      </c>
      <c r="C122" s="195" t="inlineStr">
        <is>
          <t>-</t>
        </is>
      </c>
      <c r="D122" s="195">
        <f>IF(ISNUMBER(C122),C122*100,0)</f>
        <v/>
      </c>
      <c r="E122" s="195" t="inlineStr">
        <is>
          <t>-</t>
        </is>
      </c>
      <c r="F122" s="195" t="inlineStr">
        <is>
          <t>-</t>
        </is>
      </c>
      <c r="G122" s="195" t="n">
        <v>0</v>
      </c>
      <c r="H122" s="195" t="n">
        <v>0</v>
      </c>
      <c r="I122" s="195" t="n"/>
    </row>
    <row r="123" ht="12.75" customHeight="1" s="324">
      <c r="A123" s="195" t="n">
        <v>119</v>
      </c>
      <c r="B123" s="195" t="inlineStr">
        <is>
          <t>BGD</t>
        </is>
      </c>
      <c r="C123" s="195" t="inlineStr">
        <is>
          <t>-</t>
        </is>
      </c>
      <c r="D123" s="195">
        <f>IF(ISNUMBER(C123),C123*100,0)</f>
        <v/>
      </c>
      <c r="E123" s="195" t="inlineStr">
        <is>
          <t>-</t>
        </is>
      </c>
      <c r="F123" s="195" t="inlineStr">
        <is>
          <t>-</t>
        </is>
      </c>
      <c r="G123" s="195" t="n">
        <v>2</v>
      </c>
      <c r="H123" s="195" t="n">
        <v>20246.26827126644</v>
      </c>
      <c r="I123" s="195" t="n"/>
    </row>
    <row r="124" ht="12.75" customHeight="1" s="324">
      <c r="A124" s="195" t="n">
        <v>120</v>
      </c>
      <c r="B124" s="195" t="inlineStr">
        <is>
          <t>BLM</t>
        </is>
      </c>
      <c r="C124" s="195" t="inlineStr">
        <is>
          <t>-</t>
        </is>
      </c>
      <c r="D124" s="195">
        <f>IF(ISNUMBER(C124),C124*100,0)</f>
        <v/>
      </c>
      <c r="E124" s="195" t="inlineStr">
        <is>
          <t>-</t>
        </is>
      </c>
      <c r="F124" s="195" t="inlineStr">
        <is>
          <t>-</t>
        </is>
      </c>
      <c r="G124" s="195" t="n">
        <v>2</v>
      </c>
      <c r="H124" s="195" t="n">
        <v>0</v>
      </c>
      <c r="I124" s="195" t="n"/>
    </row>
    <row r="125" ht="12.75" customHeight="1" s="324">
      <c r="A125" s="195" t="n">
        <v>121</v>
      </c>
      <c r="B125" s="195" t="inlineStr">
        <is>
          <t>BLR</t>
        </is>
      </c>
      <c r="C125" s="195" t="inlineStr">
        <is>
          <t>-</t>
        </is>
      </c>
      <c r="D125" s="195">
        <f>IF(ISNUMBER(C125),C125*100,0)</f>
        <v/>
      </c>
      <c r="E125" s="195" t="inlineStr">
        <is>
          <t>-</t>
        </is>
      </c>
      <c r="F125" s="195" t="inlineStr">
        <is>
          <t>-</t>
        </is>
      </c>
      <c r="G125" s="195" t="n">
        <v>0</v>
      </c>
      <c r="H125" s="195" t="n">
        <v>0</v>
      </c>
      <c r="I125" s="195" t="n"/>
    </row>
    <row r="126" ht="12.75" customHeight="1" s="324">
      <c r="A126" s="195" t="n">
        <v>122</v>
      </c>
      <c r="B126" s="195" t="inlineStr">
        <is>
          <t>BLZ</t>
        </is>
      </c>
      <c r="C126" s="195" t="inlineStr">
        <is>
          <t>-</t>
        </is>
      </c>
      <c r="D126" s="195">
        <f>IF(ISNUMBER(C126),C126*100,0)</f>
        <v/>
      </c>
      <c r="E126" s="195" t="inlineStr">
        <is>
          <t>-</t>
        </is>
      </c>
      <c r="F126" s="195" t="inlineStr">
        <is>
          <t>-</t>
        </is>
      </c>
      <c r="G126" s="195" t="n">
        <v>2</v>
      </c>
      <c r="H126" s="195" t="n">
        <v>6388.289847118168</v>
      </c>
      <c r="I126" s="195" t="n"/>
    </row>
    <row r="127" ht="12.75" customHeight="1" s="324">
      <c r="A127" s="195" t="n">
        <v>123</v>
      </c>
      <c r="B127" s="195" t="inlineStr">
        <is>
          <t>BMU</t>
        </is>
      </c>
      <c r="C127" s="195" t="inlineStr">
        <is>
          <t>-</t>
        </is>
      </c>
      <c r="D127" s="195">
        <f>IF(ISNUMBER(C127),C127*100,0)</f>
        <v/>
      </c>
      <c r="E127" s="195" t="inlineStr">
        <is>
          <t>-</t>
        </is>
      </c>
      <c r="F127" s="195" t="inlineStr">
        <is>
          <t>-</t>
        </is>
      </c>
      <c r="G127" s="195" t="n">
        <v>2</v>
      </c>
      <c r="H127" s="195" t="n">
        <v>0</v>
      </c>
      <c r="I127" s="195" t="n"/>
    </row>
    <row r="128" ht="12.75" customHeight="1" s="324">
      <c r="A128" s="195" t="n">
        <v>124</v>
      </c>
      <c r="B128" s="195" t="inlineStr">
        <is>
          <t>BOL</t>
        </is>
      </c>
      <c r="C128" s="195" t="inlineStr">
        <is>
          <t>-</t>
        </is>
      </c>
      <c r="D128" s="195">
        <f>IF(ISNUMBER(C128),C128*100,0)</f>
        <v/>
      </c>
      <c r="E128" s="195" t="inlineStr">
        <is>
          <t>-</t>
        </is>
      </c>
      <c r="F128" s="195" t="inlineStr">
        <is>
          <t>-</t>
        </is>
      </c>
      <c r="G128" s="195" t="n">
        <v>0</v>
      </c>
      <c r="H128" s="195" t="n">
        <v>0</v>
      </c>
      <c r="I128" s="195" t="n"/>
    </row>
    <row r="129" ht="12.75" customHeight="1" s="324">
      <c r="A129" s="195" t="n">
        <v>125</v>
      </c>
      <c r="B129" s="195" t="inlineStr">
        <is>
          <t>BRB</t>
        </is>
      </c>
      <c r="C129" s="195" t="inlineStr">
        <is>
          <t>-</t>
        </is>
      </c>
      <c r="D129" s="195">
        <f>IF(ISNUMBER(C129),C129*100,0)</f>
        <v/>
      </c>
      <c r="E129" s="195" t="inlineStr">
        <is>
          <t>-</t>
        </is>
      </c>
      <c r="F129" s="195" t="inlineStr">
        <is>
          <t>-</t>
        </is>
      </c>
      <c r="G129" s="195" t="n">
        <v>2</v>
      </c>
      <c r="H129" s="195" t="n">
        <v>0</v>
      </c>
      <c r="I129" s="195" t="n"/>
    </row>
    <row r="130" ht="12.75" customHeight="1" s="324">
      <c r="A130" s="195" t="n">
        <v>126</v>
      </c>
      <c r="B130" s="195" t="inlineStr">
        <is>
          <t>BRN</t>
        </is>
      </c>
      <c r="C130" s="195" t="inlineStr">
        <is>
          <t>-</t>
        </is>
      </c>
      <c r="D130" s="195">
        <f>IF(ISNUMBER(C130),C130*100,0)</f>
        <v/>
      </c>
      <c r="E130" s="195" t="inlineStr">
        <is>
          <t>-</t>
        </is>
      </c>
      <c r="F130" s="195" t="inlineStr">
        <is>
          <t>-</t>
        </is>
      </c>
      <c r="G130" s="195" t="n">
        <v>2</v>
      </c>
      <c r="H130" s="195" t="n">
        <v>33.85906378250121</v>
      </c>
      <c r="I130" s="195" t="n"/>
    </row>
    <row r="131" ht="12.75" customHeight="1" s="324">
      <c r="A131" s="195" t="n">
        <v>127</v>
      </c>
      <c r="B131" s="195" t="inlineStr">
        <is>
          <t>BTN</t>
        </is>
      </c>
      <c r="C131" s="195" t="inlineStr">
        <is>
          <t>-</t>
        </is>
      </c>
      <c r="D131" s="195">
        <f>IF(ISNUMBER(C131),C131*100,0)</f>
        <v/>
      </c>
      <c r="E131" s="195" t="inlineStr">
        <is>
          <t>-</t>
        </is>
      </c>
      <c r="F131" s="195" t="inlineStr">
        <is>
          <t>-</t>
        </is>
      </c>
      <c r="G131" s="195" t="n">
        <v>0</v>
      </c>
      <c r="H131" s="195" t="n">
        <v>0</v>
      </c>
      <c r="I131" s="195" t="n"/>
    </row>
    <row r="132" ht="12.75" customHeight="1" s="324">
      <c r="A132" s="195" t="n">
        <v>128</v>
      </c>
      <c r="B132" s="195" t="inlineStr">
        <is>
          <t>BVT</t>
        </is>
      </c>
      <c r="C132" s="195" t="inlineStr">
        <is>
          <t>-</t>
        </is>
      </c>
      <c r="D132" s="195">
        <f>IF(ISNUMBER(C132),C132*100,0)</f>
        <v/>
      </c>
      <c r="E132" s="195" t="inlineStr">
        <is>
          <t>-</t>
        </is>
      </c>
      <c r="F132" s="195" t="inlineStr">
        <is>
          <t>-</t>
        </is>
      </c>
      <c r="G132" s="195" t="n">
        <v>1</v>
      </c>
      <c r="H132" s="195" t="n">
        <v>0</v>
      </c>
      <c r="I132" s="195" t="n"/>
    </row>
    <row r="133" ht="12.75" customHeight="1" s="324">
      <c r="A133" s="195" t="n">
        <v>129</v>
      </c>
      <c r="B133" s="195" t="inlineStr">
        <is>
          <t>BWA</t>
        </is>
      </c>
      <c r="C133" s="195" t="inlineStr">
        <is>
          <t>-</t>
        </is>
      </c>
      <c r="D133" s="195">
        <f>IF(ISNUMBER(C133),C133*100,0)</f>
        <v/>
      </c>
      <c r="E133" s="195" t="inlineStr">
        <is>
          <t>-</t>
        </is>
      </c>
      <c r="F133" s="195" t="inlineStr">
        <is>
          <t>-</t>
        </is>
      </c>
      <c r="G133" s="195" t="n">
        <v>0</v>
      </c>
      <c r="H133" s="195" t="n">
        <v>0</v>
      </c>
      <c r="I133" s="195" t="n"/>
    </row>
    <row r="134" ht="12.75" customHeight="1" s="324">
      <c r="A134" s="195" t="n">
        <v>130</v>
      </c>
      <c r="B134" s="195" t="inlineStr">
        <is>
          <t>CAF</t>
        </is>
      </c>
      <c r="C134" s="195" t="inlineStr">
        <is>
          <t>-</t>
        </is>
      </c>
      <c r="D134" s="195">
        <f>IF(ISNUMBER(C134),C134*100,0)</f>
        <v/>
      </c>
      <c r="E134" s="195" t="inlineStr">
        <is>
          <t>-</t>
        </is>
      </c>
      <c r="F134" s="195" t="inlineStr">
        <is>
          <t>-</t>
        </is>
      </c>
      <c r="G134" s="195" t="n">
        <v>0</v>
      </c>
      <c r="H134" s="195" t="n">
        <v>0</v>
      </c>
      <c r="I134" s="195" t="n"/>
    </row>
    <row r="135" ht="12.75" customHeight="1" s="324">
      <c r="A135" s="195" t="n">
        <v>131</v>
      </c>
      <c r="B135" s="195" t="inlineStr">
        <is>
          <t>CCK</t>
        </is>
      </c>
      <c r="C135" s="195" t="inlineStr">
        <is>
          <t>-</t>
        </is>
      </c>
      <c r="D135" s="195">
        <f>IF(ISNUMBER(C135),C135*100,0)</f>
        <v/>
      </c>
      <c r="E135" s="195" t="inlineStr">
        <is>
          <t>-</t>
        </is>
      </c>
      <c r="F135" s="195" t="inlineStr">
        <is>
          <t>-</t>
        </is>
      </c>
      <c r="G135" s="195" t="n">
        <v>2</v>
      </c>
      <c r="H135" s="195" t="n">
        <v>0</v>
      </c>
      <c r="I135" s="195" t="n"/>
    </row>
    <row r="136" ht="12.75" customHeight="1" s="324">
      <c r="A136" s="195" t="n">
        <v>132</v>
      </c>
      <c r="B136" s="195" t="inlineStr">
        <is>
          <t>CHE</t>
        </is>
      </c>
      <c r="C136" s="195" t="inlineStr">
        <is>
          <t>-</t>
        </is>
      </c>
      <c r="D136" s="195">
        <f>IF(ISNUMBER(C136),C136*100,0)</f>
        <v/>
      </c>
      <c r="E136" s="195" t="inlineStr">
        <is>
          <t>-</t>
        </is>
      </c>
      <c r="F136" s="195" t="inlineStr">
        <is>
          <t>-</t>
        </is>
      </c>
      <c r="G136" s="195" t="n">
        <v>0</v>
      </c>
      <c r="H136" s="195" t="n">
        <v>0</v>
      </c>
      <c r="I136" s="195" t="n"/>
    </row>
    <row r="137" ht="12.75" customHeight="1" s="324">
      <c r="A137" s="195" t="n">
        <v>133</v>
      </c>
      <c r="B137" s="195" t="inlineStr">
        <is>
          <t>CIV</t>
        </is>
      </c>
      <c r="C137" s="195" t="inlineStr">
        <is>
          <t>-</t>
        </is>
      </c>
      <c r="D137" s="195">
        <f>IF(ISNUMBER(C137),C137*100,0)</f>
        <v/>
      </c>
      <c r="E137" s="195" t="inlineStr">
        <is>
          <t>-</t>
        </is>
      </c>
      <c r="F137" s="195" t="inlineStr">
        <is>
          <t>-</t>
        </is>
      </c>
      <c r="G137" s="195" t="n">
        <v>2</v>
      </c>
      <c r="H137" s="195" t="n">
        <v>255.4906717600506</v>
      </c>
      <c r="I137" s="195" t="n"/>
    </row>
    <row r="138" ht="12.75" customHeight="1" s="324">
      <c r="A138" s="195" t="n">
        <v>134</v>
      </c>
      <c r="B138" s="195" t="inlineStr">
        <is>
          <t>CMR</t>
        </is>
      </c>
      <c r="C138" s="195" t="inlineStr">
        <is>
          <t>-</t>
        </is>
      </c>
      <c r="D138" s="195">
        <f>IF(ISNUMBER(C138),C138*100,0)</f>
        <v/>
      </c>
      <c r="E138" s="195" t="inlineStr">
        <is>
          <t>-</t>
        </is>
      </c>
      <c r="F138" s="195" t="inlineStr">
        <is>
          <t>-</t>
        </is>
      </c>
      <c r="G138" s="195" t="n">
        <v>2</v>
      </c>
      <c r="H138" s="195" t="n">
        <v>0</v>
      </c>
      <c r="I138" s="195" t="n"/>
    </row>
    <row r="139" ht="12.75" customHeight="1" s="324">
      <c r="A139" s="195" t="n">
        <v>135</v>
      </c>
      <c r="B139" s="195" t="inlineStr">
        <is>
          <t>COD</t>
        </is>
      </c>
      <c r="C139" s="195" t="inlineStr">
        <is>
          <t>-</t>
        </is>
      </c>
      <c r="D139" s="195">
        <f>IF(ISNUMBER(C139),C139*100,0)</f>
        <v/>
      </c>
      <c r="E139" s="195" t="inlineStr">
        <is>
          <t>-</t>
        </is>
      </c>
      <c r="F139" s="195" t="inlineStr">
        <is>
          <t>-</t>
        </is>
      </c>
      <c r="G139" s="195" t="n">
        <v>2</v>
      </c>
      <c r="H139" s="195" t="n">
        <v>213.3819562774659</v>
      </c>
      <c r="I139" s="195" t="n"/>
    </row>
    <row r="140" ht="12.75" customHeight="1" s="324">
      <c r="A140" s="195" t="n">
        <v>136</v>
      </c>
      <c r="B140" s="195" t="inlineStr">
        <is>
          <t>COG</t>
        </is>
      </c>
      <c r="C140" s="195" t="inlineStr">
        <is>
          <t>-</t>
        </is>
      </c>
      <c r="D140" s="195">
        <f>IF(ISNUMBER(C140),C140*100,0)</f>
        <v/>
      </c>
      <c r="E140" s="195" t="inlineStr">
        <is>
          <t>-</t>
        </is>
      </c>
      <c r="F140" s="195" t="inlineStr">
        <is>
          <t>-</t>
        </is>
      </c>
      <c r="G140" s="195" t="n">
        <v>2</v>
      </c>
      <c r="H140" s="195" t="n">
        <v>178.4282520721435</v>
      </c>
      <c r="I140" s="195" t="n"/>
    </row>
    <row r="141" ht="12.75" customHeight="1" s="324">
      <c r="A141" s="195" t="n">
        <v>137</v>
      </c>
      <c r="B141" s="195" t="inlineStr">
        <is>
          <t>COL</t>
        </is>
      </c>
      <c r="C141" s="195" t="inlineStr">
        <is>
          <t>-</t>
        </is>
      </c>
      <c r="D141" s="195">
        <f>IF(ISNUMBER(C141),C141*100,0)</f>
        <v/>
      </c>
      <c r="E141" s="195" t="inlineStr">
        <is>
          <t>-</t>
        </is>
      </c>
      <c r="F141" s="195" t="inlineStr">
        <is>
          <t>-</t>
        </is>
      </c>
      <c r="G141" s="195" t="n">
        <v>2</v>
      </c>
      <c r="H141" s="195" t="n">
        <v>4592.839952629232</v>
      </c>
      <c r="I141" s="195" t="n"/>
    </row>
    <row r="142" ht="12.75" customHeight="1" s="324">
      <c r="A142" s="195" t="n">
        <v>138</v>
      </c>
      <c r="B142" s="195" t="inlineStr">
        <is>
          <t>COM</t>
        </is>
      </c>
      <c r="C142" s="195" t="inlineStr">
        <is>
          <t>-</t>
        </is>
      </c>
      <c r="D142" s="195">
        <f>IF(ISNUMBER(C142),C142*100,0)</f>
        <v/>
      </c>
      <c r="E142" s="195" t="inlineStr">
        <is>
          <t>-</t>
        </is>
      </c>
      <c r="F142" s="195" t="inlineStr">
        <is>
          <t>-</t>
        </is>
      </c>
      <c r="G142" s="195" t="n">
        <v>2</v>
      </c>
      <c r="H142" s="195" t="n">
        <v>12.39809853897091</v>
      </c>
      <c r="I142" s="195" t="n"/>
    </row>
    <row r="143" ht="12.75" customHeight="1" s="324">
      <c r="A143" s="195" t="n">
        <v>139</v>
      </c>
      <c r="B143" s="195" t="inlineStr">
        <is>
          <t>CPV</t>
        </is>
      </c>
      <c r="C143" s="195" t="inlineStr">
        <is>
          <t>-</t>
        </is>
      </c>
      <c r="D143" s="195">
        <f>IF(ISNUMBER(C143),C143*100,0)</f>
        <v/>
      </c>
      <c r="E143" s="195" t="inlineStr">
        <is>
          <t>-</t>
        </is>
      </c>
      <c r="F143" s="195" t="inlineStr">
        <is>
          <t>-</t>
        </is>
      </c>
      <c r="G143" s="195" t="n">
        <v>2</v>
      </c>
      <c r="H143" s="195" t="n">
        <v>0</v>
      </c>
      <c r="I143" s="195" t="n"/>
    </row>
    <row r="144" ht="12.75" customHeight="1" s="324">
      <c r="A144" s="195" t="n">
        <v>140</v>
      </c>
      <c r="B144" s="195" t="inlineStr">
        <is>
          <t>CUW</t>
        </is>
      </c>
      <c r="C144" s="195" t="inlineStr">
        <is>
          <t>-</t>
        </is>
      </c>
      <c r="D144" s="195">
        <f>IF(ISNUMBER(C144),C144*100,0)</f>
        <v/>
      </c>
      <c r="E144" s="195" t="inlineStr">
        <is>
          <t>-</t>
        </is>
      </c>
      <c r="F144" s="195" t="inlineStr">
        <is>
          <t>-</t>
        </is>
      </c>
      <c r="G144" s="195" t="n">
        <v>2</v>
      </c>
      <c r="H144" s="195" t="n">
        <v>0</v>
      </c>
      <c r="I144" s="195" t="n"/>
    </row>
    <row r="145" ht="12.75" customHeight="1" s="324">
      <c r="A145" s="195" t="n">
        <v>141</v>
      </c>
      <c r="B145" s="195" t="inlineStr">
        <is>
          <t>CXR</t>
        </is>
      </c>
      <c r="C145" s="195" t="inlineStr">
        <is>
          <t>-</t>
        </is>
      </c>
      <c r="D145" s="195">
        <f>IF(ISNUMBER(C145),C145*100,0)</f>
        <v/>
      </c>
      <c r="E145" s="195" t="inlineStr">
        <is>
          <t>-</t>
        </is>
      </c>
      <c r="F145" s="195" t="inlineStr">
        <is>
          <t>-</t>
        </is>
      </c>
      <c r="G145" s="195" t="n">
        <v>1</v>
      </c>
      <c r="H145" s="195" t="n">
        <v>0</v>
      </c>
      <c r="I145" s="195" t="n"/>
    </row>
    <row r="146" ht="12.75" customHeight="1" s="324">
      <c r="A146" s="195" t="n">
        <v>142</v>
      </c>
      <c r="B146" s="195" t="inlineStr">
        <is>
          <t>CYM</t>
        </is>
      </c>
      <c r="C146" s="195" t="inlineStr">
        <is>
          <t>-</t>
        </is>
      </c>
      <c r="D146" s="195">
        <f>IF(ISNUMBER(C146),C146*100,0)</f>
        <v/>
      </c>
      <c r="E146" s="195" t="inlineStr">
        <is>
          <t>-</t>
        </is>
      </c>
      <c r="F146" s="195" t="inlineStr">
        <is>
          <t>-</t>
        </is>
      </c>
      <c r="G146" s="195" t="n">
        <v>2</v>
      </c>
      <c r="H146" s="195" t="n">
        <v>132.9656287675744</v>
      </c>
      <c r="I146" s="195" t="n"/>
    </row>
    <row r="147" ht="12.75" customHeight="1" s="324">
      <c r="A147" s="195" t="n">
        <v>143</v>
      </c>
      <c r="B147" s="195" t="inlineStr">
        <is>
          <t>CZE</t>
        </is>
      </c>
      <c r="C147" s="195" t="inlineStr">
        <is>
          <t>-</t>
        </is>
      </c>
      <c r="D147" s="195">
        <f>IF(ISNUMBER(C147),C147*100,0)</f>
        <v/>
      </c>
      <c r="E147" s="195" t="inlineStr">
        <is>
          <t>-</t>
        </is>
      </c>
      <c r="F147" s="195" t="inlineStr">
        <is>
          <t>-</t>
        </is>
      </c>
      <c r="G147" s="195" t="n">
        <v>0</v>
      </c>
      <c r="H147" s="195" t="n">
        <v>0</v>
      </c>
      <c r="I147" s="195" t="n"/>
    </row>
    <row r="148" ht="12.75" customHeight="1" s="324">
      <c r="A148" s="195" t="n">
        <v>144</v>
      </c>
      <c r="B148" s="195" t="inlineStr">
        <is>
          <t>DMA</t>
        </is>
      </c>
      <c r="C148" s="195" t="inlineStr">
        <is>
          <t>-</t>
        </is>
      </c>
      <c r="D148" s="195">
        <f>IF(ISNUMBER(C148),C148*100,0)</f>
        <v/>
      </c>
      <c r="E148" s="195" t="inlineStr">
        <is>
          <t>-</t>
        </is>
      </c>
      <c r="F148" s="195" t="inlineStr">
        <is>
          <t>-</t>
        </is>
      </c>
      <c r="G148" s="195" t="n">
        <v>2</v>
      </c>
      <c r="H148" s="195" t="n">
        <v>0</v>
      </c>
      <c r="I148" s="195" t="n"/>
    </row>
    <row r="149" ht="12.75" customHeight="1" s="324">
      <c r="A149" s="195" t="n">
        <v>145</v>
      </c>
      <c r="B149" s="195" t="inlineStr">
        <is>
          <t>DOM</t>
        </is>
      </c>
      <c r="C149" s="195" t="inlineStr">
        <is>
          <t>-</t>
        </is>
      </c>
      <c r="D149" s="195">
        <f>IF(ISNUMBER(C149),C149*100,0)</f>
        <v/>
      </c>
      <c r="E149" s="195" t="inlineStr">
        <is>
          <t>-</t>
        </is>
      </c>
      <c r="F149" s="195" t="inlineStr">
        <is>
          <t>-</t>
        </is>
      </c>
      <c r="G149" s="195" t="n">
        <v>2</v>
      </c>
      <c r="H149" s="195" t="n">
        <v>1737.28014118805</v>
      </c>
      <c r="I149" s="195" t="n"/>
    </row>
    <row r="150" ht="12.75" customHeight="1" s="324">
      <c r="A150" s="195" t="n">
        <v>146</v>
      </c>
      <c r="B150" s="195" t="inlineStr">
        <is>
          <t>ERI</t>
        </is>
      </c>
      <c r="C150" s="195" t="inlineStr">
        <is>
          <t>-</t>
        </is>
      </c>
      <c r="D150" s="195">
        <f>IF(ISNUMBER(C150),C150*100,0)</f>
        <v/>
      </c>
      <c r="E150" s="195" t="inlineStr">
        <is>
          <t>-</t>
        </is>
      </c>
      <c r="F150" s="195" t="inlineStr">
        <is>
          <t>-</t>
        </is>
      </c>
      <c r="G150" s="195" t="n">
        <v>2</v>
      </c>
      <c r="H150" s="195" t="n">
        <v>0</v>
      </c>
      <c r="I150" s="195" t="n"/>
    </row>
    <row r="151" ht="12.75" customHeight="1" s="324">
      <c r="A151" s="195" t="n">
        <v>147</v>
      </c>
      <c r="B151" s="195" t="inlineStr">
        <is>
          <t>ETH</t>
        </is>
      </c>
      <c r="C151" s="195" t="inlineStr">
        <is>
          <t>-</t>
        </is>
      </c>
      <c r="D151" s="195">
        <f>IF(ISNUMBER(C151),C151*100,0)</f>
        <v/>
      </c>
      <c r="E151" s="195" t="inlineStr">
        <is>
          <t>-</t>
        </is>
      </c>
      <c r="F151" s="195" t="inlineStr">
        <is>
          <t>-</t>
        </is>
      </c>
      <c r="G151" s="195" t="n">
        <v>0</v>
      </c>
      <c r="H151" s="195" t="n">
        <v>0</v>
      </c>
      <c r="I151" s="195" t="n"/>
    </row>
    <row r="152" ht="12.75" customHeight="1" s="324">
      <c r="A152" s="195" t="n">
        <v>148</v>
      </c>
      <c r="B152" s="195" t="inlineStr">
        <is>
          <t>FLK</t>
        </is>
      </c>
      <c r="C152" s="195" t="inlineStr">
        <is>
          <t>-</t>
        </is>
      </c>
      <c r="D152" s="195">
        <f>IF(ISNUMBER(C152),C152*100,0)</f>
        <v/>
      </c>
      <c r="E152" s="195" t="inlineStr">
        <is>
          <t>-</t>
        </is>
      </c>
      <c r="F152" s="195" t="inlineStr">
        <is>
          <t>-</t>
        </is>
      </c>
      <c r="G152" s="195" t="n">
        <v>2</v>
      </c>
      <c r="H152" s="195" t="n">
        <v>651.3395013203685</v>
      </c>
      <c r="I152" s="195" t="n"/>
    </row>
    <row r="153" ht="12.75" customHeight="1" s="324">
      <c r="A153" s="195" t="n">
        <v>149</v>
      </c>
      <c r="B153" s="195" t="inlineStr">
        <is>
          <t>FRO</t>
        </is>
      </c>
      <c r="C153" s="195" t="inlineStr">
        <is>
          <t>-</t>
        </is>
      </c>
      <c r="D153" s="195">
        <f>IF(ISNUMBER(C153),C153*100,0)</f>
        <v/>
      </c>
      <c r="E153" s="195" t="inlineStr">
        <is>
          <t>-</t>
        </is>
      </c>
      <c r="F153" s="195" t="inlineStr">
        <is>
          <t>-</t>
        </is>
      </c>
      <c r="G153" s="195" t="n">
        <v>2</v>
      </c>
      <c r="H153" s="195" t="n">
        <v>0</v>
      </c>
      <c r="I153" s="195" t="n"/>
    </row>
    <row r="154" ht="12.75" customHeight="1" s="324">
      <c r="A154" s="195" t="n">
        <v>150</v>
      </c>
      <c r="B154" s="195" t="inlineStr">
        <is>
          <t>FSM</t>
        </is>
      </c>
      <c r="C154" s="195" t="inlineStr">
        <is>
          <t>-</t>
        </is>
      </c>
      <c r="D154" s="195">
        <f>IF(ISNUMBER(C154),C154*100,0)</f>
        <v/>
      </c>
      <c r="E154" s="195" t="inlineStr">
        <is>
          <t>-</t>
        </is>
      </c>
      <c r="F154" s="195" t="inlineStr">
        <is>
          <t>-</t>
        </is>
      </c>
      <c r="G154" s="195" t="n">
        <v>2</v>
      </c>
      <c r="H154" s="195" t="n">
        <v>0</v>
      </c>
      <c r="I154" s="195" t="n"/>
    </row>
    <row r="155" ht="12.75" customHeight="1" s="324">
      <c r="A155" s="195" t="n">
        <v>151</v>
      </c>
      <c r="B155" s="195" t="inlineStr">
        <is>
          <t>GAB</t>
        </is>
      </c>
      <c r="C155" s="195" t="inlineStr">
        <is>
          <t>-</t>
        </is>
      </c>
      <c r="D155" s="195">
        <f>IF(ISNUMBER(C155),C155*100,0)</f>
        <v/>
      </c>
      <c r="E155" s="195" t="inlineStr">
        <is>
          <t>-</t>
        </is>
      </c>
      <c r="F155" s="195" t="inlineStr">
        <is>
          <t>-</t>
        </is>
      </c>
      <c r="G155" s="195" t="n">
        <v>2</v>
      </c>
      <c r="H155" s="195" t="n">
        <v>3469.056710052413</v>
      </c>
      <c r="I155" s="195" t="n"/>
    </row>
    <row r="156" ht="12.75" customHeight="1" s="324">
      <c r="A156" s="195" t="n">
        <v>152</v>
      </c>
      <c r="B156" s="195" t="inlineStr">
        <is>
          <t>GGY</t>
        </is>
      </c>
      <c r="C156" s="195" t="inlineStr">
        <is>
          <t>-</t>
        </is>
      </c>
      <c r="D156" s="195">
        <f>IF(ISNUMBER(C156),C156*100,0)</f>
        <v/>
      </c>
      <c r="E156" s="195" t="inlineStr">
        <is>
          <t>-</t>
        </is>
      </c>
      <c r="F156" s="195" t="inlineStr">
        <is>
          <t>-</t>
        </is>
      </c>
      <c r="G156" s="195" t="n">
        <v>2</v>
      </c>
      <c r="H156" s="195" t="n">
        <v>0</v>
      </c>
      <c r="I156" s="195" t="n"/>
    </row>
    <row r="157" ht="12.75" customHeight="1" s="324">
      <c r="A157" s="195" t="n">
        <v>153</v>
      </c>
      <c r="B157" s="195" t="inlineStr">
        <is>
          <t>GIB</t>
        </is>
      </c>
      <c r="C157" s="195" t="inlineStr">
        <is>
          <t>-</t>
        </is>
      </c>
      <c r="D157" s="195">
        <f>IF(ISNUMBER(C157),C157*100,0)</f>
        <v/>
      </c>
      <c r="E157" s="195" t="inlineStr">
        <is>
          <t>-</t>
        </is>
      </c>
      <c r="F157" s="195" t="inlineStr">
        <is>
          <t>-</t>
        </is>
      </c>
      <c r="G157" s="195" t="n">
        <v>2</v>
      </c>
      <c r="H157" s="195" t="n">
        <v>0</v>
      </c>
      <c r="I157" s="195" t="n"/>
    </row>
    <row r="158" ht="12.75" customHeight="1" s="324">
      <c r="A158" s="195" t="n">
        <v>154</v>
      </c>
      <c r="B158" s="195" t="inlineStr">
        <is>
          <t>GIN</t>
        </is>
      </c>
      <c r="C158" s="195" t="inlineStr">
        <is>
          <t>-</t>
        </is>
      </c>
      <c r="D158" s="195">
        <f>IF(ISNUMBER(C158),C158*100,0)</f>
        <v/>
      </c>
      <c r="E158" s="195" t="inlineStr">
        <is>
          <t>-</t>
        </is>
      </c>
      <c r="F158" s="195" t="inlineStr">
        <is>
          <t>-</t>
        </is>
      </c>
      <c r="G158" s="195" t="n">
        <v>2</v>
      </c>
      <c r="H158" s="195" t="n">
        <v>328.0949297515869</v>
      </c>
      <c r="I158" s="195" t="n"/>
    </row>
    <row r="159" ht="12.75" customHeight="1" s="324">
      <c r="A159" s="195" t="n">
        <v>155</v>
      </c>
      <c r="B159" s="195" t="inlineStr">
        <is>
          <t>GLP</t>
        </is>
      </c>
      <c r="C159" s="195" t="inlineStr">
        <is>
          <t>-</t>
        </is>
      </c>
      <c r="D159" s="195">
        <f>IF(ISNUMBER(C159),C159*100,0)</f>
        <v/>
      </c>
      <c r="E159" s="195" t="inlineStr">
        <is>
          <t>-</t>
        </is>
      </c>
      <c r="F159" s="195" t="inlineStr">
        <is>
          <t>-</t>
        </is>
      </c>
      <c r="G159" s="195" t="n">
        <v>2</v>
      </c>
      <c r="H159" s="195" t="n">
        <v>0</v>
      </c>
      <c r="I159" s="195" t="n"/>
    </row>
    <row r="160" ht="12.75" customHeight="1" s="324">
      <c r="A160" s="195" t="n">
        <v>156</v>
      </c>
      <c r="B160" s="195" t="inlineStr">
        <is>
          <t>GNB</t>
        </is>
      </c>
      <c r="C160" s="195" t="inlineStr">
        <is>
          <t>-</t>
        </is>
      </c>
      <c r="D160" s="195">
        <f>IF(ISNUMBER(C160),C160*100,0)</f>
        <v/>
      </c>
      <c r="E160" s="195" t="inlineStr">
        <is>
          <t>-</t>
        </is>
      </c>
      <c r="F160" s="195" t="inlineStr">
        <is>
          <t>-</t>
        </is>
      </c>
      <c r="G160" s="195" t="n">
        <v>2</v>
      </c>
      <c r="H160" s="195" t="n">
        <v>6881.629433636742</v>
      </c>
      <c r="I160" s="195" t="n"/>
    </row>
    <row r="161" ht="12.75" customHeight="1" s="324">
      <c r="A161" s="195" t="n">
        <v>157</v>
      </c>
      <c r="B161" s="195" t="inlineStr">
        <is>
          <t>GNQ</t>
        </is>
      </c>
      <c r="C161" s="195" t="inlineStr">
        <is>
          <t>-</t>
        </is>
      </c>
      <c r="D161" s="195">
        <f>IF(ISNUMBER(C161),C161*100,0)</f>
        <v/>
      </c>
      <c r="E161" s="195" t="inlineStr">
        <is>
          <t>-</t>
        </is>
      </c>
      <c r="F161" s="195" t="inlineStr">
        <is>
          <t>-</t>
        </is>
      </c>
      <c r="G161" s="195" t="n">
        <v>2</v>
      </c>
      <c r="H161" s="195" t="n">
        <v>21.72728908233641</v>
      </c>
      <c r="I161" s="195" t="n"/>
    </row>
    <row r="162" ht="12.75" customHeight="1" s="324">
      <c r="A162" s="195" t="n">
        <v>158</v>
      </c>
      <c r="B162" s="195" t="inlineStr">
        <is>
          <t>GRD</t>
        </is>
      </c>
      <c r="C162" s="195" t="inlineStr">
        <is>
          <t>-</t>
        </is>
      </c>
      <c r="D162" s="195">
        <f>IF(ISNUMBER(C162),C162*100,0)</f>
        <v/>
      </c>
      <c r="E162" s="195" t="inlineStr">
        <is>
          <t>-</t>
        </is>
      </c>
      <c r="F162" s="195" t="inlineStr">
        <is>
          <t>-</t>
        </is>
      </c>
      <c r="G162" s="195" t="n">
        <v>2</v>
      </c>
      <c r="H162" s="195" t="n">
        <v>0</v>
      </c>
      <c r="I162" s="195" t="n"/>
    </row>
    <row r="163" ht="12.75" customHeight="1" s="324">
      <c r="A163" s="195" t="n">
        <v>159</v>
      </c>
      <c r="B163" s="195" t="inlineStr">
        <is>
          <t>GTM</t>
        </is>
      </c>
      <c r="C163" s="195" t="inlineStr">
        <is>
          <t>-</t>
        </is>
      </c>
      <c r="D163" s="195">
        <f>IF(ISNUMBER(C163),C163*100,0)</f>
        <v/>
      </c>
      <c r="E163" s="195" t="inlineStr">
        <is>
          <t>-</t>
        </is>
      </c>
      <c r="F163" s="195" t="inlineStr">
        <is>
          <t>-</t>
        </is>
      </c>
      <c r="G163" s="195" t="n">
        <v>2</v>
      </c>
      <c r="H163" s="195" t="n">
        <v>1155.621289017038</v>
      </c>
      <c r="I163" s="195" t="n"/>
    </row>
    <row r="164" ht="12.75" customHeight="1" s="324">
      <c r="A164" s="195" t="n">
        <v>160</v>
      </c>
      <c r="B164" s="195" t="inlineStr">
        <is>
          <t>GUF</t>
        </is>
      </c>
      <c r="C164" s="195" t="inlineStr">
        <is>
          <t>-</t>
        </is>
      </c>
      <c r="D164" s="195">
        <f>IF(ISNUMBER(C164),C164*100,0)</f>
        <v/>
      </c>
      <c r="E164" s="195" t="inlineStr">
        <is>
          <t>-</t>
        </is>
      </c>
      <c r="F164" s="195" t="inlineStr">
        <is>
          <t>-</t>
        </is>
      </c>
      <c r="G164" s="195" t="n">
        <v>2</v>
      </c>
      <c r="H164" s="195" t="n">
        <v>478.0631308715821</v>
      </c>
      <c r="I164" s="195" t="n"/>
    </row>
    <row r="165" ht="12.75" customHeight="1" s="324">
      <c r="A165" s="195" t="n">
        <v>161</v>
      </c>
      <c r="B165" s="195" t="inlineStr">
        <is>
          <t>GUY</t>
        </is>
      </c>
      <c r="C165" s="195" t="inlineStr">
        <is>
          <t>-</t>
        </is>
      </c>
      <c r="D165" s="195">
        <f>IF(ISNUMBER(C165),C165*100,0)</f>
        <v/>
      </c>
      <c r="E165" s="195" t="inlineStr">
        <is>
          <t>-</t>
        </is>
      </c>
      <c r="F165" s="195" t="inlineStr">
        <is>
          <t>-</t>
        </is>
      </c>
      <c r="G165" s="195" t="n">
        <v>2</v>
      </c>
      <c r="H165" s="195" t="n">
        <v>3328.03709938736</v>
      </c>
      <c r="I165" s="195" t="n"/>
    </row>
    <row r="166" ht="12.75" customHeight="1" s="324">
      <c r="A166" s="195" t="n">
        <v>162</v>
      </c>
      <c r="B166" s="195" t="inlineStr">
        <is>
          <t>HMD</t>
        </is>
      </c>
      <c r="C166" s="195" t="inlineStr">
        <is>
          <t>-</t>
        </is>
      </c>
      <c r="D166" s="195">
        <f>IF(ISNUMBER(C166),C166*100,0)</f>
        <v/>
      </c>
      <c r="E166" s="195" t="inlineStr">
        <is>
          <t>-</t>
        </is>
      </c>
      <c r="F166" s="195" t="inlineStr">
        <is>
          <t>-</t>
        </is>
      </c>
      <c r="G166" s="195" t="n">
        <v>1</v>
      </c>
      <c r="H166" s="195" t="n">
        <v>0</v>
      </c>
      <c r="I166" s="195" t="n"/>
    </row>
    <row r="167" ht="12.75" customHeight="1" s="324">
      <c r="A167" s="195" t="n">
        <v>163</v>
      </c>
      <c r="B167" s="195" t="inlineStr">
        <is>
          <t>HTI</t>
        </is>
      </c>
      <c r="C167" s="195" t="inlineStr">
        <is>
          <t>-</t>
        </is>
      </c>
      <c r="D167" s="195">
        <f>IF(ISNUMBER(C167),C167*100,0)</f>
        <v/>
      </c>
      <c r="E167" s="195" t="inlineStr">
        <is>
          <t>-</t>
        </is>
      </c>
      <c r="F167" s="195" t="inlineStr">
        <is>
          <t>-</t>
        </is>
      </c>
      <c r="G167" s="195" t="n">
        <v>2</v>
      </c>
      <c r="H167" s="195" t="n">
        <v>3864.407894061277</v>
      </c>
      <c r="I167" s="195" t="n"/>
    </row>
    <row r="168" ht="12.75" customHeight="1" s="324">
      <c r="A168" s="195" t="n">
        <v>164</v>
      </c>
      <c r="B168" s="195" t="inlineStr">
        <is>
          <t>HUN</t>
        </is>
      </c>
      <c r="C168" s="195" t="inlineStr">
        <is>
          <t>-</t>
        </is>
      </c>
      <c r="D168" s="195">
        <f>IF(ISNUMBER(C168),C168*100,0)</f>
        <v/>
      </c>
      <c r="E168" s="195" t="inlineStr">
        <is>
          <t>-</t>
        </is>
      </c>
      <c r="F168" s="195" t="inlineStr">
        <is>
          <t>-</t>
        </is>
      </c>
      <c r="G168" s="195" t="n">
        <v>0</v>
      </c>
      <c r="H168" s="195" t="n">
        <v>0</v>
      </c>
      <c r="I168" s="195" t="n"/>
    </row>
    <row r="169" ht="12.75" customHeight="1" s="324">
      <c r="A169" s="195" t="n">
        <v>165</v>
      </c>
      <c r="B169" s="195" t="inlineStr">
        <is>
          <t>IDN</t>
        </is>
      </c>
      <c r="C169" s="195" t="inlineStr">
        <is>
          <t>-</t>
        </is>
      </c>
      <c r="D169" s="195">
        <f>IF(ISNUMBER(C169),C169*100,0)</f>
        <v/>
      </c>
      <c r="E169" s="195" t="inlineStr">
        <is>
          <t>-</t>
        </is>
      </c>
      <c r="F169" s="195" t="inlineStr">
        <is>
          <t>-</t>
        </is>
      </c>
      <c r="G169" s="195" t="n">
        <v>2</v>
      </c>
      <c r="H169" s="195" t="n">
        <v>17072.17413029073</v>
      </c>
      <c r="I169" s="195" t="n"/>
    </row>
    <row r="170" ht="12.75" customHeight="1" s="324">
      <c r="A170" s="195" t="n">
        <v>166</v>
      </c>
      <c r="B170" s="195" t="inlineStr">
        <is>
          <t>IMN</t>
        </is>
      </c>
      <c r="C170" s="195" t="inlineStr">
        <is>
          <t>-</t>
        </is>
      </c>
      <c r="D170" s="195">
        <f>IF(ISNUMBER(C170),C170*100,0)</f>
        <v/>
      </c>
      <c r="E170" s="195" t="inlineStr">
        <is>
          <t>-</t>
        </is>
      </c>
      <c r="F170" s="195" t="inlineStr">
        <is>
          <t>-</t>
        </is>
      </c>
      <c r="G170" s="195" t="n">
        <v>2</v>
      </c>
      <c r="H170" s="195" t="n">
        <v>0</v>
      </c>
      <c r="I170" s="195" t="n"/>
    </row>
    <row r="171" ht="12.75" customHeight="1" s="324">
      <c r="A171" s="195" t="n">
        <v>167</v>
      </c>
      <c r="B171" s="195" t="inlineStr">
        <is>
          <t>IOT</t>
        </is>
      </c>
      <c r="C171" s="195" t="inlineStr">
        <is>
          <t>-</t>
        </is>
      </c>
      <c r="D171" s="195">
        <f>IF(ISNUMBER(C171),C171*100,0)</f>
        <v/>
      </c>
      <c r="E171" s="195" t="inlineStr">
        <is>
          <t>-</t>
        </is>
      </c>
      <c r="F171" s="195" t="inlineStr">
        <is>
          <t>-</t>
        </is>
      </c>
      <c r="G171" s="195" t="n">
        <v>1</v>
      </c>
      <c r="H171" s="195" t="n">
        <v>0</v>
      </c>
      <c r="I171" s="195" t="n"/>
    </row>
    <row r="172" ht="12.75" customHeight="1" s="324">
      <c r="A172" s="195" t="n">
        <v>168</v>
      </c>
      <c r="B172" s="195" t="inlineStr">
        <is>
          <t>ISR</t>
        </is>
      </c>
      <c r="C172" s="195" t="inlineStr">
        <is>
          <t>-</t>
        </is>
      </c>
      <c r="D172" s="195">
        <f>IF(ISNUMBER(C172),C172*100,0)</f>
        <v/>
      </c>
      <c r="E172" s="195" t="inlineStr">
        <is>
          <t>-</t>
        </is>
      </c>
      <c r="F172" s="195" t="inlineStr">
        <is>
          <t>-</t>
        </is>
      </c>
      <c r="G172" s="195" t="n">
        <v>2</v>
      </c>
      <c r="H172" s="195" t="n">
        <v>8.756953829956055</v>
      </c>
      <c r="I172" s="195" t="n"/>
    </row>
    <row r="173" ht="12.75" customHeight="1" s="324">
      <c r="A173" s="195" t="n">
        <v>169</v>
      </c>
      <c r="B173" s="195" t="inlineStr">
        <is>
          <t>JAM</t>
        </is>
      </c>
      <c r="C173" s="195" t="inlineStr">
        <is>
          <t>-</t>
        </is>
      </c>
      <c r="D173" s="195">
        <f>IF(ISNUMBER(C173),C173*100,0)</f>
        <v/>
      </c>
      <c r="E173" s="195" t="inlineStr">
        <is>
          <t>-</t>
        </is>
      </c>
      <c r="F173" s="195" t="inlineStr">
        <is>
          <t>-</t>
        </is>
      </c>
      <c r="G173" s="195" t="n">
        <v>2</v>
      </c>
      <c r="H173" s="195" t="n">
        <v>2067.824288368225</v>
      </c>
      <c r="I173" s="195" t="n"/>
    </row>
    <row r="174" ht="12.75" customHeight="1" s="324">
      <c r="A174" s="195" t="n">
        <v>170</v>
      </c>
      <c r="B174" s="195" t="inlineStr">
        <is>
          <t>JEY</t>
        </is>
      </c>
      <c r="C174" s="195" t="inlineStr">
        <is>
          <t>-</t>
        </is>
      </c>
      <c r="D174" s="195">
        <f>IF(ISNUMBER(C174),C174*100,0)</f>
        <v/>
      </c>
      <c r="E174" s="195" t="inlineStr">
        <is>
          <t>-</t>
        </is>
      </c>
      <c r="F174" s="195" t="inlineStr">
        <is>
          <t>-</t>
        </is>
      </c>
      <c r="G174" s="195" t="n">
        <v>2</v>
      </c>
      <c r="H174" s="195" t="n">
        <v>0</v>
      </c>
      <c r="I174" s="195" t="n"/>
    </row>
    <row r="175" ht="12.75" customHeight="1" s="324">
      <c r="A175" s="195" t="n">
        <v>171</v>
      </c>
      <c r="B175" s="195" t="inlineStr">
        <is>
          <t>JOR</t>
        </is>
      </c>
      <c r="C175" s="195" t="inlineStr">
        <is>
          <t>-</t>
        </is>
      </c>
      <c r="D175" s="195">
        <f>IF(ISNUMBER(C175),C175*100,0)</f>
        <v/>
      </c>
      <c r="E175" s="195" t="inlineStr">
        <is>
          <t>-</t>
        </is>
      </c>
      <c r="F175" s="195" t="inlineStr">
        <is>
          <t>-</t>
        </is>
      </c>
      <c r="G175" s="195" t="n">
        <v>2</v>
      </c>
      <c r="H175" s="195" t="n">
        <v>0</v>
      </c>
      <c r="I175" s="195" t="n"/>
    </row>
    <row r="176" ht="12.75" customHeight="1" s="324">
      <c r="A176" s="195" t="n">
        <v>172</v>
      </c>
      <c r="B176" s="195" t="inlineStr">
        <is>
          <t>KAZ</t>
        </is>
      </c>
      <c r="C176" s="195" t="inlineStr">
        <is>
          <t>-</t>
        </is>
      </c>
      <c r="D176" s="195">
        <f>IF(ISNUMBER(C176),C176*100,0)</f>
        <v/>
      </c>
      <c r="E176" s="195" t="inlineStr">
        <is>
          <t>-</t>
        </is>
      </c>
      <c r="F176" s="195" t="inlineStr">
        <is>
          <t>-</t>
        </is>
      </c>
      <c r="G176" s="195" t="n">
        <v>2</v>
      </c>
      <c r="H176" s="195" t="n">
        <v>0</v>
      </c>
      <c r="I176" s="195" t="n"/>
    </row>
    <row r="177" ht="12.75" customHeight="1" s="324">
      <c r="A177" s="195" t="n">
        <v>173</v>
      </c>
      <c r="B177" s="195" t="inlineStr">
        <is>
          <t>KGZ</t>
        </is>
      </c>
      <c r="C177" s="195" t="inlineStr">
        <is>
          <t>-</t>
        </is>
      </c>
      <c r="D177" s="195">
        <f>IF(ISNUMBER(C177),C177*100,0)</f>
        <v/>
      </c>
      <c r="E177" s="195" t="inlineStr">
        <is>
          <t>-</t>
        </is>
      </c>
      <c r="F177" s="195" t="inlineStr">
        <is>
          <t>-</t>
        </is>
      </c>
      <c r="G177" s="195" t="n">
        <v>0</v>
      </c>
      <c r="H177" s="195" t="n">
        <v>0</v>
      </c>
      <c r="I177" s="195" t="n"/>
    </row>
    <row r="178" ht="12.75" customHeight="1" s="324">
      <c r="A178" s="195" t="n">
        <v>174</v>
      </c>
      <c r="B178" s="195" t="inlineStr">
        <is>
          <t>KIR</t>
        </is>
      </c>
      <c r="C178" s="195" t="inlineStr">
        <is>
          <t>-</t>
        </is>
      </c>
      <c r="D178" s="195">
        <f>IF(ISNUMBER(C178),C178*100,0)</f>
        <v/>
      </c>
      <c r="E178" s="195" t="inlineStr">
        <is>
          <t>-</t>
        </is>
      </c>
      <c r="F178" s="195" t="inlineStr">
        <is>
          <t>-</t>
        </is>
      </c>
      <c r="G178" s="195" t="n">
        <v>1</v>
      </c>
      <c r="H178" s="195" t="n">
        <v>0</v>
      </c>
      <c r="I178" s="195" t="n"/>
    </row>
    <row r="179" ht="12.75" customHeight="1" s="324">
      <c r="A179" s="195" t="n">
        <v>175</v>
      </c>
      <c r="B179" s="195" t="inlineStr">
        <is>
          <t>KNA</t>
        </is>
      </c>
      <c r="C179" s="195" t="inlineStr">
        <is>
          <t>-</t>
        </is>
      </c>
      <c r="D179" s="195">
        <f>IF(ISNUMBER(C179),C179*100,0)</f>
        <v/>
      </c>
      <c r="E179" s="195" t="inlineStr">
        <is>
          <t>-</t>
        </is>
      </c>
      <c r="F179" s="195" t="inlineStr">
        <is>
          <t>-</t>
        </is>
      </c>
      <c r="G179" s="195" t="n">
        <v>2</v>
      </c>
      <c r="H179" s="195" t="n">
        <v>0</v>
      </c>
      <c r="I179" s="195" t="n"/>
    </row>
    <row r="180" ht="12.75" customHeight="1" s="324">
      <c r="A180" s="195" t="n">
        <v>176</v>
      </c>
      <c r="B180" s="195" t="inlineStr">
        <is>
          <t>LAO</t>
        </is>
      </c>
      <c r="C180" s="195" t="inlineStr">
        <is>
          <t>-</t>
        </is>
      </c>
      <c r="D180" s="195">
        <f>IF(ISNUMBER(C180),C180*100,0)</f>
        <v/>
      </c>
      <c r="E180" s="195" t="inlineStr">
        <is>
          <t>-</t>
        </is>
      </c>
      <c r="F180" s="195" t="inlineStr">
        <is>
          <t>-</t>
        </is>
      </c>
      <c r="G180" s="195" t="n">
        <v>0</v>
      </c>
      <c r="H180" s="195" t="n">
        <v>0</v>
      </c>
      <c r="I180" s="195" t="n"/>
    </row>
    <row r="181" ht="12.75" customHeight="1" s="324">
      <c r="A181" s="195" t="n">
        <v>177</v>
      </c>
      <c r="B181" s="195" t="inlineStr">
        <is>
          <t>LBN</t>
        </is>
      </c>
      <c r="C181" s="195" t="inlineStr">
        <is>
          <t>-</t>
        </is>
      </c>
      <c r="D181" s="195">
        <f>IF(ISNUMBER(C181),C181*100,0)</f>
        <v/>
      </c>
      <c r="E181" s="195" t="inlineStr">
        <is>
          <t>-</t>
        </is>
      </c>
      <c r="F181" s="195" t="inlineStr">
        <is>
          <t>-</t>
        </is>
      </c>
      <c r="G181" s="195" t="n">
        <v>2</v>
      </c>
      <c r="H181" s="195" t="n">
        <v>0</v>
      </c>
      <c r="I181" s="195" t="n"/>
    </row>
    <row r="182" ht="12.75" customHeight="1" s="324">
      <c r="A182" s="195" t="n">
        <v>178</v>
      </c>
      <c r="B182" s="195" t="inlineStr">
        <is>
          <t>LBR</t>
        </is>
      </c>
      <c r="C182" s="195" t="inlineStr">
        <is>
          <t>-</t>
        </is>
      </c>
      <c r="D182" s="195">
        <f>IF(ISNUMBER(C182),C182*100,0)</f>
        <v/>
      </c>
      <c r="E182" s="195" t="inlineStr">
        <is>
          <t>-</t>
        </is>
      </c>
      <c r="F182" s="195" t="inlineStr">
        <is>
          <t>-</t>
        </is>
      </c>
      <c r="G182" s="195" t="n">
        <v>2</v>
      </c>
      <c r="H182" s="195" t="n">
        <v>53.55659448623658</v>
      </c>
      <c r="I182" s="195" t="n"/>
    </row>
    <row r="183" ht="12.75" customHeight="1" s="324">
      <c r="A183" s="195" t="n">
        <v>179</v>
      </c>
      <c r="B183" s="195" t="inlineStr">
        <is>
          <t>LCA</t>
        </is>
      </c>
      <c r="C183" s="195" t="inlineStr">
        <is>
          <t>-</t>
        </is>
      </c>
      <c r="D183" s="195">
        <f>IF(ISNUMBER(C183),C183*100,0)</f>
        <v/>
      </c>
      <c r="E183" s="195" t="inlineStr">
        <is>
          <t>-</t>
        </is>
      </c>
      <c r="F183" s="195" t="inlineStr">
        <is>
          <t>-</t>
        </is>
      </c>
      <c r="G183" s="195" t="n">
        <v>2</v>
      </c>
      <c r="H183" s="195" t="n">
        <v>0</v>
      </c>
      <c r="I183" s="195" t="n"/>
    </row>
    <row r="184" ht="12.75" customHeight="1" s="324">
      <c r="A184" s="195" t="n">
        <v>180</v>
      </c>
      <c r="B184" s="195" t="inlineStr">
        <is>
          <t>LIE</t>
        </is>
      </c>
      <c r="C184" s="195" t="inlineStr">
        <is>
          <t>-</t>
        </is>
      </c>
      <c r="D184" s="195">
        <f>IF(ISNUMBER(C184),C184*100,0)</f>
        <v/>
      </c>
      <c r="E184" s="195" t="inlineStr">
        <is>
          <t>-</t>
        </is>
      </c>
      <c r="F184" s="195" t="inlineStr">
        <is>
          <t>-</t>
        </is>
      </c>
      <c r="G184" s="195" t="n">
        <v>0</v>
      </c>
      <c r="H184" s="195" t="n">
        <v>0</v>
      </c>
      <c r="I184" s="195" t="n"/>
    </row>
    <row r="185" ht="12.75" customHeight="1" s="324">
      <c r="A185" s="195" t="n">
        <v>181</v>
      </c>
      <c r="B185" s="195" t="inlineStr">
        <is>
          <t>LSO</t>
        </is>
      </c>
      <c r="C185" s="195" t="inlineStr">
        <is>
          <t>-</t>
        </is>
      </c>
      <c r="D185" s="195">
        <f>IF(ISNUMBER(C185),C185*100,0)</f>
        <v/>
      </c>
      <c r="E185" s="195" t="inlineStr">
        <is>
          <t>-</t>
        </is>
      </c>
      <c r="F185" s="195" t="inlineStr">
        <is>
          <t>-</t>
        </is>
      </c>
      <c r="G185" s="195" t="n">
        <v>0</v>
      </c>
      <c r="H185" s="195" t="n">
        <v>0</v>
      </c>
      <c r="I185" s="195" t="n"/>
    </row>
    <row r="186" ht="12.75" customHeight="1" s="324">
      <c r="A186" s="195" t="n">
        <v>182</v>
      </c>
      <c r="B186" s="195" t="inlineStr">
        <is>
          <t>LUX</t>
        </is>
      </c>
      <c r="C186" s="195" t="inlineStr">
        <is>
          <t>-</t>
        </is>
      </c>
      <c r="D186" s="195">
        <f>IF(ISNUMBER(C186),C186*100,0)</f>
        <v/>
      </c>
      <c r="E186" s="195" t="inlineStr">
        <is>
          <t>-</t>
        </is>
      </c>
      <c r="F186" s="195" t="inlineStr">
        <is>
          <t>-</t>
        </is>
      </c>
      <c r="G186" s="195" t="n">
        <v>0</v>
      </c>
      <c r="H186" s="195" t="n">
        <v>0</v>
      </c>
      <c r="I186" s="195" t="n"/>
    </row>
    <row r="187" ht="12.75" customHeight="1" s="324">
      <c r="A187" s="195" t="n">
        <v>183</v>
      </c>
      <c r="B187" s="195" t="inlineStr">
        <is>
          <t>MAF</t>
        </is>
      </c>
      <c r="C187" s="195" t="inlineStr">
        <is>
          <t>-</t>
        </is>
      </c>
      <c r="D187" s="195">
        <f>IF(ISNUMBER(C187),C187*100,0)</f>
        <v/>
      </c>
      <c r="E187" s="195" t="inlineStr">
        <is>
          <t>-</t>
        </is>
      </c>
      <c r="F187" s="195" t="inlineStr">
        <is>
          <t>-</t>
        </is>
      </c>
      <c r="G187" s="195" t="n">
        <v>2</v>
      </c>
      <c r="H187" s="195" t="n">
        <v>0</v>
      </c>
      <c r="I187" s="195" t="n"/>
    </row>
    <row r="188" ht="12.75" customHeight="1" s="324">
      <c r="A188" s="195" t="n">
        <v>184</v>
      </c>
      <c r="B188" s="195" t="inlineStr">
        <is>
          <t>MCO</t>
        </is>
      </c>
      <c r="C188" s="195" t="inlineStr">
        <is>
          <t>-</t>
        </is>
      </c>
      <c r="D188" s="195">
        <f>IF(ISNUMBER(C188),C188*100,0)</f>
        <v/>
      </c>
      <c r="E188" s="195" t="inlineStr">
        <is>
          <t>-</t>
        </is>
      </c>
      <c r="F188" s="195" t="inlineStr">
        <is>
          <t>-</t>
        </is>
      </c>
      <c r="G188" s="195" t="n">
        <v>2</v>
      </c>
      <c r="H188" s="195" t="n">
        <v>0</v>
      </c>
      <c r="I188" s="195" t="n"/>
    </row>
    <row r="189" ht="12.75" customHeight="1" s="324">
      <c r="A189" s="195" t="n">
        <v>185</v>
      </c>
      <c r="B189" s="195" t="inlineStr">
        <is>
          <t>MDA</t>
        </is>
      </c>
      <c r="C189" s="195" t="inlineStr">
        <is>
          <t>-</t>
        </is>
      </c>
      <c r="D189" s="195">
        <f>IF(ISNUMBER(C189),C189*100,0)</f>
        <v/>
      </c>
      <c r="E189" s="195" t="inlineStr">
        <is>
          <t>-</t>
        </is>
      </c>
      <c r="F189" s="195" t="inlineStr">
        <is>
          <t>-</t>
        </is>
      </c>
      <c r="G189" s="195" t="n">
        <v>0</v>
      </c>
      <c r="H189" s="195" t="n">
        <v>0</v>
      </c>
      <c r="I189" s="195" t="n"/>
    </row>
    <row r="190" ht="12.75" customHeight="1" s="324">
      <c r="A190" s="195" t="n">
        <v>186</v>
      </c>
      <c r="B190" s="195" t="inlineStr">
        <is>
          <t>MDV</t>
        </is>
      </c>
      <c r="C190" s="195" t="inlineStr">
        <is>
          <t>-</t>
        </is>
      </c>
      <c r="D190" s="195">
        <f>IF(ISNUMBER(C190),C190*100,0)</f>
        <v/>
      </c>
      <c r="E190" s="195" t="inlineStr">
        <is>
          <t>-</t>
        </is>
      </c>
      <c r="F190" s="195" t="inlineStr">
        <is>
          <t>-</t>
        </is>
      </c>
      <c r="G190" s="195" t="n">
        <v>0</v>
      </c>
      <c r="H190" s="195" t="n">
        <v>0</v>
      </c>
      <c r="I190" s="195" t="n"/>
    </row>
    <row r="191" ht="12.75" customHeight="1" s="324">
      <c r="A191" s="195" t="n">
        <v>187</v>
      </c>
      <c r="B191" s="195" t="inlineStr">
        <is>
          <t>MHL</t>
        </is>
      </c>
      <c r="C191" s="195" t="inlineStr">
        <is>
          <t>-</t>
        </is>
      </c>
      <c r="D191" s="195">
        <f>IF(ISNUMBER(C191),C191*100,0)</f>
        <v/>
      </c>
      <c r="E191" s="195" t="inlineStr">
        <is>
          <t>-</t>
        </is>
      </c>
      <c r="F191" s="195" t="inlineStr">
        <is>
          <t>-</t>
        </is>
      </c>
      <c r="G191" s="195" t="n">
        <v>2</v>
      </c>
      <c r="H191" s="195" t="n">
        <v>0</v>
      </c>
      <c r="I191" s="195" t="n"/>
    </row>
    <row r="192" ht="12.75" customHeight="1" s="324">
      <c r="A192" s="195" t="n">
        <v>188</v>
      </c>
      <c r="B192" s="195" t="inlineStr">
        <is>
          <t>MKD</t>
        </is>
      </c>
      <c r="C192" s="195" t="inlineStr">
        <is>
          <t>-</t>
        </is>
      </c>
      <c r="D192" s="195">
        <f>IF(ISNUMBER(C192),C192*100,0)</f>
        <v/>
      </c>
      <c r="E192" s="195" t="inlineStr">
        <is>
          <t>-</t>
        </is>
      </c>
      <c r="F192" s="195" t="inlineStr">
        <is>
          <t>-</t>
        </is>
      </c>
      <c r="G192" s="195" t="n">
        <v>0</v>
      </c>
      <c r="H192" s="195" t="n">
        <v>0</v>
      </c>
      <c r="I192" s="195" t="n"/>
    </row>
    <row r="193" ht="12.75" customHeight="1" s="324">
      <c r="A193" s="195" t="n">
        <v>189</v>
      </c>
      <c r="B193" s="195" t="inlineStr">
        <is>
          <t>MLI</t>
        </is>
      </c>
      <c r="C193" s="195" t="inlineStr">
        <is>
          <t>-</t>
        </is>
      </c>
      <c r="D193" s="195">
        <f>IF(ISNUMBER(C193),C193*100,0)</f>
        <v/>
      </c>
      <c r="E193" s="195" t="inlineStr">
        <is>
          <t>-</t>
        </is>
      </c>
      <c r="F193" s="195" t="inlineStr">
        <is>
          <t>-</t>
        </is>
      </c>
      <c r="G193" s="195" t="n">
        <v>0</v>
      </c>
      <c r="H193" s="195" t="n">
        <v>0</v>
      </c>
      <c r="I193" s="195" t="n"/>
    </row>
    <row r="194" ht="12.75" customHeight="1" s="324">
      <c r="A194" s="195" t="n">
        <v>190</v>
      </c>
      <c r="B194" s="195" t="inlineStr">
        <is>
          <t>MMR</t>
        </is>
      </c>
      <c r="C194" s="195" t="inlineStr">
        <is>
          <t>-</t>
        </is>
      </c>
      <c r="D194" s="195">
        <f>IF(ISNUMBER(C194),C194*100,0)</f>
        <v/>
      </c>
      <c r="E194" s="195" t="inlineStr">
        <is>
          <t>-</t>
        </is>
      </c>
      <c r="F194" s="195" t="inlineStr">
        <is>
          <t>-</t>
        </is>
      </c>
      <c r="G194" s="195" t="n">
        <v>2</v>
      </c>
      <c r="H194" s="195" t="n">
        <v>12298.99499959421</v>
      </c>
      <c r="I194" s="195" t="n"/>
    </row>
    <row r="195" ht="12.75" customHeight="1" s="324">
      <c r="A195" s="195" t="n">
        <v>191</v>
      </c>
      <c r="B195" s="195" t="inlineStr">
        <is>
          <t>MNG</t>
        </is>
      </c>
      <c r="C195" s="195" t="inlineStr">
        <is>
          <t>-</t>
        </is>
      </c>
      <c r="D195" s="195">
        <f>IF(ISNUMBER(C195),C195*100,0)</f>
        <v/>
      </c>
      <c r="E195" s="195" t="inlineStr">
        <is>
          <t>-</t>
        </is>
      </c>
      <c r="F195" s="195" t="inlineStr">
        <is>
          <t>-</t>
        </is>
      </c>
      <c r="G195" s="195" t="n">
        <v>0</v>
      </c>
      <c r="H195" s="195" t="n">
        <v>0</v>
      </c>
      <c r="I195" s="195" t="n"/>
    </row>
    <row r="196" ht="12.75" customHeight="1" s="324">
      <c r="A196" s="195" t="n">
        <v>192</v>
      </c>
      <c r="B196" s="195" t="inlineStr">
        <is>
          <t>MOZ</t>
        </is>
      </c>
      <c r="C196" s="195" t="inlineStr">
        <is>
          <t>-</t>
        </is>
      </c>
      <c r="D196" s="195">
        <f>IF(ISNUMBER(C196),C196*100,0)</f>
        <v/>
      </c>
      <c r="E196" s="195" t="inlineStr">
        <is>
          <t>-</t>
        </is>
      </c>
      <c r="F196" s="195" t="inlineStr">
        <is>
          <t>-</t>
        </is>
      </c>
      <c r="G196" s="195" t="n">
        <v>2</v>
      </c>
      <c r="H196" s="195" t="n">
        <v>134316.0805934625</v>
      </c>
      <c r="I196" s="195" t="n"/>
    </row>
    <row r="197" ht="12.75" customHeight="1" s="324">
      <c r="A197" s="195" t="n">
        <v>193</v>
      </c>
      <c r="B197" s="195" t="inlineStr">
        <is>
          <t>MSR</t>
        </is>
      </c>
      <c r="C197" s="195" t="inlineStr">
        <is>
          <t>-</t>
        </is>
      </c>
      <c r="D197" s="195">
        <f>IF(ISNUMBER(C197),C197*100,0)</f>
        <v/>
      </c>
      <c r="E197" s="195" t="inlineStr">
        <is>
          <t>-</t>
        </is>
      </c>
      <c r="F197" s="195" t="inlineStr">
        <is>
          <t>-</t>
        </is>
      </c>
      <c r="G197" s="195" t="n">
        <v>2</v>
      </c>
      <c r="H197" s="195" t="n">
        <v>0</v>
      </c>
      <c r="I197" s="195" t="n"/>
    </row>
    <row r="198" ht="12.75" customHeight="1" s="324">
      <c r="A198" s="195" t="n">
        <v>194</v>
      </c>
      <c r="B198" s="195" t="inlineStr">
        <is>
          <t>MTQ</t>
        </is>
      </c>
      <c r="C198" s="195" t="inlineStr">
        <is>
          <t>-</t>
        </is>
      </c>
      <c r="D198" s="195">
        <f>IF(ISNUMBER(C198),C198*100,0)</f>
        <v/>
      </c>
      <c r="E198" s="195" t="inlineStr">
        <is>
          <t>-</t>
        </is>
      </c>
      <c r="F198" s="195" t="inlineStr">
        <is>
          <t>-</t>
        </is>
      </c>
      <c r="G198" s="195" t="n">
        <v>2</v>
      </c>
      <c r="H198" s="195" t="n">
        <v>0</v>
      </c>
      <c r="I198" s="195" t="n"/>
    </row>
    <row r="199" ht="12.75" customHeight="1" s="324">
      <c r="A199" s="195" t="n">
        <v>195</v>
      </c>
      <c r="B199" s="195" t="inlineStr">
        <is>
          <t>MUS</t>
        </is>
      </c>
      <c r="C199" s="195" t="inlineStr">
        <is>
          <t>-</t>
        </is>
      </c>
      <c r="D199" s="195">
        <f>IF(ISNUMBER(C199),C199*100,0)</f>
        <v/>
      </c>
      <c r="E199" s="195" t="inlineStr">
        <is>
          <t>-</t>
        </is>
      </c>
      <c r="F199" s="195" t="inlineStr">
        <is>
          <t>-</t>
        </is>
      </c>
      <c r="G199" s="195" t="n">
        <v>2</v>
      </c>
      <c r="H199" s="195" t="n">
        <v>0</v>
      </c>
      <c r="I199" s="195" t="n"/>
    </row>
    <row r="200" ht="12.75" customHeight="1" s="324">
      <c r="A200" s="195" t="n">
        <v>196</v>
      </c>
      <c r="B200" s="195" t="inlineStr">
        <is>
          <t>MWI</t>
        </is>
      </c>
      <c r="C200" s="195" t="inlineStr">
        <is>
          <t>-</t>
        </is>
      </c>
      <c r="D200" s="195">
        <f>IF(ISNUMBER(C200),C200*100,0)</f>
        <v/>
      </c>
      <c r="E200" s="195" t="inlineStr">
        <is>
          <t>-</t>
        </is>
      </c>
      <c r="F200" s="195" t="inlineStr">
        <is>
          <t>-</t>
        </is>
      </c>
      <c r="G200" s="195" t="n">
        <v>0</v>
      </c>
      <c r="H200" s="195" t="n">
        <v>0</v>
      </c>
      <c r="I200" s="195" t="n"/>
    </row>
    <row r="201" ht="12.75" customHeight="1" s="324">
      <c r="A201" s="195" t="n">
        <v>197</v>
      </c>
      <c r="B201" s="195" t="inlineStr">
        <is>
          <t>MYS</t>
        </is>
      </c>
      <c r="C201" s="195" t="inlineStr">
        <is>
          <t>-</t>
        </is>
      </c>
      <c r="D201" s="195">
        <f>IF(ISNUMBER(C201),C201*100,0)</f>
        <v/>
      </c>
      <c r="E201" s="195" t="inlineStr">
        <is>
          <t>-</t>
        </is>
      </c>
      <c r="F201" s="195" t="inlineStr">
        <is>
          <t>-</t>
        </is>
      </c>
      <c r="G201" s="195" t="n">
        <v>2</v>
      </c>
      <c r="H201" s="195" t="n">
        <v>365.185411122179</v>
      </c>
      <c r="I201" s="195" t="n"/>
    </row>
    <row r="202" ht="12.75" customHeight="1" s="324">
      <c r="A202" s="195" t="n">
        <v>198</v>
      </c>
      <c r="B202" s="195" t="inlineStr">
        <is>
          <t>MYT</t>
        </is>
      </c>
      <c r="C202" s="195" t="inlineStr">
        <is>
          <t>-</t>
        </is>
      </c>
      <c r="D202" s="195">
        <f>IF(ISNUMBER(C202),C202*100,0)</f>
        <v/>
      </c>
      <c r="E202" s="195" t="inlineStr">
        <is>
          <t>-</t>
        </is>
      </c>
      <c r="F202" s="195" t="inlineStr">
        <is>
          <t>-</t>
        </is>
      </c>
      <c r="G202" s="195" t="n">
        <v>2</v>
      </c>
      <c r="H202" s="195" t="n">
        <v>0</v>
      </c>
      <c r="I202" s="195" t="n"/>
    </row>
    <row r="203" ht="12.75" customHeight="1" s="324">
      <c r="A203" s="195" t="n">
        <v>199</v>
      </c>
      <c r="B203" s="195" t="inlineStr">
        <is>
          <t>NER</t>
        </is>
      </c>
      <c r="C203" s="195" t="inlineStr">
        <is>
          <t>-</t>
        </is>
      </c>
      <c r="D203" s="195">
        <f>IF(ISNUMBER(C203),C203*100,0)</f>
        <v/>
      </c>
      <c r="E203" s="195" t="inlineStr">
        <is>
          <t>-</t>
        </is>
      </c>
      <c r="F203" s="195" t="inlineStr">
        <is>
          <t>-</t>
        </is>
      </c>
      <c r="G203" s="195" t="n">
        <v>0</v>
      </c>
      <c r="H203" s="195" t="n">
        <v>0</v>
      </c>
      <c r="I203" s="195" t="n"/>
    </row>
    <row r="204" ht="12.75" customHeight="1" s="324">
      <c r="A204" s="195" t="n">
        <v>200</v>
      </c>
      <c r="B204" s="195" t="inlineStr">
        <is>
          <t>NFK</t>
        </is>
      </c>
      <c r="C204" s="195" t="inlineStr">
        <is>
          <t>-</t>
        </is>
      </c>
      <c r="D204" s="195">
        <f>IF(ISNUMBER(C204),C204*100,0)</f>
        <v/>
      </c>
      <c r="E204" s="195" t="inlineStr">
        <is>
          <t>-</t>
        </is>
      </c>
      <c r="F204" s="195" t="inlineStr">
        <is>
          <t>-</t>
        </is>
      </c>
      <c r="G204" s="195" t="n">
        <v>1</v>
      </c>
      <c r="H204" s="195" t="n">
        <v>0</v>
      </c>
      <c r="I204" s="195" t="n"/>
    </row>
    <row r="205" ht="12.75" customHeight="1" s="324">
      <c r="A205" s="195" t="n">
        <v>201</v>
      </c>
      <c r="B205" s="195" t="inlineStr">
        <is>
          <t>NGA</t>
        </is>
      </c>
      <c r="C205" s="195" t="inlineStr">
        <is>
          <t>-</t>
        </is>
      </c>
      <c r="D205" s="195">
        <f>IF(ISNUMBER(C205),C205*100,0)</f>
        <v/>
      </c>
      <c r="E205" s="195" t="inlineStr">
        <is>
          <t>-</t>
        </is>
      </c>
      <c r="F205" s="195" t="inlineStr">
        <is>
          <t>-</t>
        </is>
      </c>
      <c r="G205" s="195" t="n">
        <v>2</v>
      </c>
      <c r="H205" s="195" t="n">
        <v>2142.355764121287</v>
      </c>
      <c r="I205" s="195" t="n"/>
    </row>
    <row r="206" ht="12.75" customHeight="1" s="324">
      <c r="A206" s="195" t="n">
        <v>202</v>
      </c>
      <c r="B206" s="195" t="inlineStr">
        <is>
          <t>NIU</t>
        </is>
      </c>
      <c r="C206" s="195" t="inlineStr">
        <is>
          <t>-</t>
        </is>
      </c>
      <c r="D206" s="195">
        <f>IF(ISNUMBER(C206),C206*100,0)</f>
        <v/>
      </c>
      <c r="E206" s="195" t="inlineStr">
        <is>
          <t>-</t>
        </is>
      </c>
      <c r="F206" s="195" t="inlineStr">
        <is>
          <t>-</t>
        </is>
      </c>
      <c r="G206" s="195" t="n">
        <v>2</v>
      </c>
      <c r="H206" s="195" t="n">
        <v>0</v>
      </c>
      <c r="I206" s="195" t="n"/>
    </row>
    <row r="207" ht="12.75" customHeight="1" s="324">
      <c r="A207" s="195" t="n">
        <v>203</v>
      </c>
      <c r="B207" s="195" t="inlineStr">
        <is>
          <t>NPL</t>
        </is>
      </c>
      <c r="C207" s="195" t="inlineStr">
        <is>
          <t>-</t>
        </is>
      </c>
      <c r="D207" s="195">
        <f>IF(ISNUMBER(C207),C207*100,0)</f>
        <v/>
      </c>
      <c r="E207" s="195" t="inlineStr">
        <is>
          <t>-</t>
        </is>
      </c>
      <c r="F207" s="195" t="inlineStr">
        <is>
          <t>-</t>
        </is>
      </c>
      <c r="G207" s="195" t="n">
        <v>0</v>
      </c>
      <c r="H207" s="195" t="n">
        <v>0</v>
      </c>
      <c r="I207" s="195" t="n"/>
    </row>
    <row r="208" ht="12.75" customHeight="1" s="324">
      <c r="A208" s="195" t="n">
        <v>204</v>
      </c>
      <c r="B208" s="195" t="inlineStr">
        <is>
          <t>NRU</t>
        </is>
      </c>
      <c r="C208" s="195" t="inlineStr">
        <is>
          <t>-</t>
        </is>
      </c>
      <c r="D208" s="195">
        <f>IF(ISNUMBER(C208),C208*100,0)</f>
        <v/>
      </c>
      <c r="E208" s="195" t="inlineStr">
        <is>
          <t>-</t>
        </is>
      </c>
      <c r="F208" s="195" t="inlineStr">
        <is>
          <t>-</t>
        </is>
      </c>
      <c r="G208" s="195" t="n">
        <v>1</v>
      </c>
      <c r="H208" s="195" t="n">
        <v>0</v>
      </c>
      <c r="I208" s="195" t="n"/>
    </row>
    <row r="209" ht="12.75" customHeight="1" s="324">
      <c r="A209" s="195" t="n">
        <v>205</v>
      </c>
      <c r="B209" s="195" t="inlineStr">
        <is>
          <t>PCN</t>
        </is>
      </c>
      <c r="C209" s="195" t="inlineStr">
        <is>
          <t>-</t>
        </is>
      </c>
      <c r="D209" s="195">
        <f>IF(ISNUMBER(C209),C209*100,0)</f>
        <v/>
      </c>
      <c r="E209" s="195" t="inlineStr">
        <is>
          <t>-</t>
        </is>
      </c>
      <c r="F209" s="195" t="inlineStr">
        <is>
          <t>-</t>
        </is>
      </c>
      <c r="G209" s="195" t="n">
        <v>1</v>
      </c>
      <c r="H209" s="195" t="n">
        <v>0</v>
      </c>
      <c r="I209" s="195" t="n"/>
    </row>
    <row r="210" ht="12.75" customHeight="1" s="324">
      <c r="A210" s="195" t="n">
        <v>206</v>
      </c>
      <c r="B210" s="195" t="inlineStr">
        <is>
          <t>PLW</t>
        </is>
      </c>
      <c r="C210" s="195" t="inlineStr">
        <is>
          <t>-</t>
        </is>
      </c>
      <c r="D210" s="195">
        <f>IF(ISNUMBER(C210),C210*100,0)</f>
        <v/>
      </c>
      <c r="E210" s="195" t="inlineStr">
        <is>
          <t>-</t>
        </is>
      </c>
      <c r="F210" s="195" t="inlineStr">
        <is>
          <t>-</t>
        </is>
      </c>
      <c r="G210" s="195" t="n">
        <v>2</v>
      </c>
      <c r="H210" s="195" t="n">
        <v>0</v>
      </c>
      <c r="I210" s="195" t="n"/>
    </row>
    <row r="211" ht="12.75" customHeight="1" s="324">
      <c r="A211" s="195" t="n">
        <v>207</v>
      </c>
      <c r="B211" s="195" t="inlineStr">
        <is>
          <t>PNG</t>
        </is>
      </c>
      <c r="C211" s="195" t="inlineStr">
        <is>
          <t>-</t>
        </is>
      </c>
      <c r="D211" s="195">
        <f>IF(ISNUMBER(C211),C211*100,0)</f>
        <v/>
      </c>
      <c r="E211" s="195" t="inlineStr">
        <is>
          <t>-</t>
        </is>
      </c>
      <c r="F211" s="195" t="inlineStr">
        <is>
          <t>-</t>
        </is>
      </c>
      <c r="G211" s="195" t="n">
        <v>2</v>
      </c>
      <c r="H211" s="195" t="n">
        <v>5313.090557277511</v>
      </c>
      <c r="I211" s="195" t="n"/>
    </row>
    <row r="212" ht="12.75" customHeight="1" s="324">
      <c r="A212" s="195" t="n">
        <v>208</v>
      </c>
      <c r="B212" s="195" t="inlineStr">
        <is>
          <t>PRY</t>
        </is>
      </c>
      <c r="C212" s="195" t="inlineStr">
        <is>
          <t>-</t>
        </is>
      </c>
      <c r="D212" s="195">
        <f>IF(ISNUMBER(C212),C212*100,0)</f>
        <v/>
      </c>
      <c r="E212" s="195" t="inlineStr">
        <is>
          <t>-</t>
        </is>
      </c>
      <c r="F212" s="195" t="inlineStr">
        <is>
          <t>-</t>
        </is>
      </c>
      <c r="G212" s="195" t="n">
        <v>0</v>
      </c>
      <c r="H212" s="195" t="n">
        <v>0</v>
      </c>
      <c r="I212" s="195" t="n"/>
    </row>
    <row r="213" ht="12.75" customHeight="1" s="324">
      <c r="A213" s="195" t="n">
        <v>209</v>
      </c>
      <c r="B213" s="195" t="inlineStr">
        <is>
          <t>PSE</t>
        </is>
      </c>
      <c r="C213" s="195" t="inlineStr">
        <is>
          <t>-</t>
        </is>
      </c>
      <c r="D213" s="195">
        <f>IF(ISNUMBER(C213),C213*100,0)</f>
        <v/>
      </c>
      <c r="E213" s="195" t="inlineStr">
        <is>
          <t>-</t>
        </is>
      </c>
      <c r="F213" s="195" t="inlineStr">
        <is>
          <t>-</t>
        </is>
      </c>
      <c r="G213" s="195" t="n">
        <v>2</v>
      </c>
      <c r="H213" s="195" t="n">
        <v>0</v>
      </c>
      <c r="I213" s="195" t="n"/>
    </row>
    <row r="214" ht="12.75" customHeight="1" s="324">
      <c r="A214" s="195" t="n">
        <v>210</v>
      </c>
      <c r="B214" s="195" t="inlineStr">
        <is>
          <t>PYF</t>
        </is>
      </c>
      <c r="C214" s="195" t="inlineStr">
        <is>
          <t>-</t>
        </is>
      </c>
      <c r="D214" s="195">
        <f>IF(ISNUMBER(C214),C214*100,0)</f>
        <v/>
      </c>
      <c r="E214" s="195" t="inlineStr">
        <is>
          <t>-</t>
        </is>
      </c>
      <c r="F214" s="195" t="inlineStr">
        <is>
          <t>-</t>
        </is>
      </c>
      <c r="G214" s="195" t="n">
        <v>2</v>
      </c>
      <c r="H214" s="195" t="n">
        <v>0</v>
      </c>
      <c r="I214" s="195" t="n"/>
    </row>
    <row r="215" ht="12.75" customHeight="1" s="324">
      <c r="A215" s="195" t="n">
        <v>211</v>
      </c>
      <c r="B215" s="195" t="inlineStr">
        <is>
          <t>REU</t>
        </is>
      </c>
      <c r="C215" s="195" t="inlineStr">
        <is>
          <t>-</t>
        </is>
      </c>
      <c r="D215" s="195">
        <f>IF(ISNUMBER(C215),C215*100,0)</f>
        <v/>
      </c>
      <c r="E215" s="195" t="inlineStr">
        <is>
          <t>-</t>
        </is>
      </c>
      <c r="F215" s="195" t="inlineStr">
        <is>
          <t>-</t>
        </is>
      </c>
      <c r="G215" s="195" t="n">
        <v>2</v>
      </c>
      <c r="H215" s="195" t="n">
        <v>18.84851935577392</v>
      </c>
      <c r="I215" s="195" t="n"/>
    </row>
    <row r="216" ht="12.75" customHeight="1" s="324">
      <c r="A216" s="195" t="n">
        <v>212</v>
      </c>
      <c r="B216" s="195" t="inlineStr">
        <is>
          <t>RWA</t>
        </is>
      </c>
      <c r="C216" s="195" t="inlineStr">
        <is>
          <t>-</t>
        </is>
      </c>
      <c r="D216" s="195">
        <f>IF(ISNUMBER(C216),C216*100,0)</f>
        <v/>
      </c>
      <c r="E216" s="195" t="inlineStr">
        <is>
          <t>-</t>
        </is>
      </c>
      <c r="F216" s="195" t="inlineStr">
        <is>
          <t>-</t>
        </is>
      </c>
      <c r="G216" s="195" t="n">
        <v>0</v>
      </c>
      <c r="H216" s="195" t="n">
        <v>0</v>
      </c>
      <c r="I216" s="195" t="n"/>
    </row>
    <row r="217" ht="12.75" customHeight="1" s="324">
      <c r="A217" s="195" t="n">
        <v>213</v>
      </c>
      <c r="B217" s="195" t="inlineStr">
        <is>
          <t>SEN</t>
        </is>
      </c>
      <c r="C217" s="195" t="inlineStr">
        <is>
          <t>-</t>
        </is>
      </c>
      <c r="D217" s="195">
        <f>IF(ISNUMBER(C217),C217*100,0)</f>
        <v/>
      </c>
      <c r="E217" s="195" t="inlineStr">
        <is>
          <t>-</t>
        </is>
      </c>
      <c r="F217" s="195" t="inlineStr">
        <is>
          <t>-</t>
        </is>
      </c>
      <c r="G217" s="195" t="n">
        <v>2</v>
      </c>
      <c r="H217" s="195" t="n">
        <v>5205.047951616179</v>
      </c>
      <c r="I217" s="195" t="n"/>
    </row>
    <row r="218" ht="12.75" customHeight="1" s="324">
      <c r="A218" s="195" t="n">
        <v>214</v>
      </c>
      <c r="B218" s="195" t="inlineStr">
        <is>
          <t>SGP</t>
        </is>
      </c>
      <c r="C218" s="195" t="inlineStr">
        <is>
          <t>-</t>
        </is>
      </c>
      <c r="D218" s="195">
        <f>IF(ISNUMBER(C218),C218*100,0)</f>
        <v/>
      </c>
      <c r="E218" s="195" t="inlineStr">
        <is>
          <t>-</t>
        </is>
      </c>
      <c r="F218" s="195" t="inlineStr">
        <is>
          <t>-</t>
        </is>
      </c>
      <c r="G218" s="195" t="n">
        <v>2</v>
      </c>
      <c r="H218" s="195" t="n">
        <v>0</v>
      </c>
      <c r="I218" s="195" t="n"/>
    </row>
    <row r="219" ht="12.75" customHeight="1" s="324">
      <c r="A219" s="195" t="n">
        <v>215</v>
      </c>
      <c r="B219" s="195" t="inlineStr">
        <is>
          <t>SGS</t>
        </is>
      </c>
      <c r="C219" s="195" t="inlineStr">
        <is>
          <t>-</t>
        </is>
      </c>
      <c r="D219" s="195">
        <f>IF(ISNUMBER(C219),C219*100,0)</f>
        <v/>
      </c>
      <c r="E219" s="195" t="inlineStr">
        <is>
          <t>-</t>
        </is>
      </c>
      <c r="F219" s="195" t="inlineStr">
        <is>
          <t>-</t>
        </is>
      </c>
      <c r="G219" s="195" t="n">
        <v>2</v>
      </c>
      <c r="H219" s="195" t="n">
        <v>0</v>
      </c>
      <c r="I219" s="195" t="n"/>
    </row>
    <row r="220" ht="12.75" customHeight="1" s="324">
      <c r="A220" s="195" t="n">
        <v>216</v>
      </c>
      <c r="B220" s="195" t="inlineStr">
        <is>
          <t>SHN</t>
        </is>
      </c>
      <c r="C220" s="195" t="inlineStr">
        <is>
          <t>-</t>
        </is>
      </c>
      <c r="D220" s="195">
        <f>IF(ISNUMBER(C220),C220*100,0)</f>
        <v/>
      </c>
      <c r="E220" s="195" t="inlineStr">
        <is>
          <t>-</t>
        </is>
      </c>
      <c r="F220" s="195" t="inlineStr">
        <is>
          <t>-</t>
        </is>
      </c>
      <c r="G220" s="195" t="n">
        <v>2</v>
      </c>
      <c r="H220" s="195" t="n">
        <v>0</v>
      </c>
      <c r="I220" s="195" t="n"/>
    </row>
    <row r="221" ht="12.75" customHeight="1" s="324">
      <c r="A221" s="195" t="n">
        <v>217</v>
      </c>
      <c r="B221" s="195" t="inlineStr">
        <is>
          <t>SJM</t>
        </is>
      </c>
      <c r="C221" s="195" t="inlineStr">
        <is>
          <t>-</t>
        </is>
      </c>
      <c r="D221" s="195">
        <f>IF(ISNUMBER(C221),C221*100,0)</f>
        <v/>
      </c>
      <c r="E221" s="195" t="inlineStr">
        <is>
          <t>-</t>
        </is>
      </c>
      <c r="F221" s="195" t="inlineStr">
        <is>
          <t>-</t>
        </is>
      </c>
      <c r="G221" s="195" t="n">
        <v>2</v>
      </c>
      <c r="H221" s="195" t="n">
        <v>0</v>
      </c>
      <c r="I221" s="195" t="n"/>
    </row>
    <row r="222" ht="12.75" customHeight="1" s="324">
      <c r="A222" s="195" t="n">
        <v>218</v>
      </c>
      <c r="B222" s="195" t="inlineStr">
        <is>
          <t>SLB</t>
        </is>
      </c>
      <c r="C222" s="195" t="inlineStr">
        <is>
          <t>-</t>
        </is>
      </c>
      <c r="D222" s="195">
        <f>IF(ISNUMBER(C222),C222*100,0)</f>
        <v/>
      </c>
      <c r="E222" s="195" t="inlineStr">
        <is>
          <t>-</t>
        </is>
      </c>
      <c r="F222" s="195" t="inlineStr">
        <is>
          <t>-</t>
        </is>
      </c>
      <c r="G222" s="195" t="n">
        <v>2</v>
      </c>
      <c r="H222" s="195" t="n">
        <v>0</v>
      </c>
      <c r="I222" s="195" t="n"/>
    </row>
    <row r="223" ht="12.75" customHeight="1" s="324">
      <c r="A223" s="195" t="n">
        <v>219</v>
      </c>
      <c r="B223" s="195" t="inlineStr">
        <is>
          <t>SLE</t>
        </is>
      </c>
      <c r="C223" s="195" t="inlineStr">
        <is>
          <t>-</t>
        </is>
      </c>
      <c r="D223" s="195">
        <f>IF(ISNUMBER(C223),C223*100,0)</f>
        <v/>
      </c>
      <c r="E223" s="195" t="inlineStr">
        <is>
          <t>-</t>
        </is>
      </c>
      <c r="F223" s="195" t="inlineStr">
        <is>
          <t>-</t>
        </is>
      </c>
      <c r="G223" s="195" t="n">
        <v>2</v>
      </c>
      <c r="H223" s="195" t="n">
        <v>2108.20636763302</v>
      </c>
      <c r="I223" s="195" t="n"/>
    </row>
    <row r="224" ht="12.75" customHeight="1" s="324">
      <c r="A224" s="195" t="n">
        <v>220</v>
      </c>
      <c r="B224" s="195" t="inlineStr">
        <is>
          <t>SLV</t>
        </is>
      </c>
      <c r="C224" s="195" t="inlineStr">
        <is>
          <t>-</t>
        </is>
      </c>
      <c r="D224" s="195">
        <f>IF(ISNUMBER(C224),C224*100,0)</f>
        <v/>
      </c>
      <c r="E224" s="195" t="inlineStr">
        <is>
          <t>-</t>
        </is>
      </c>
      <c r="F224" s="195" t="inlineStr">
        <is>
          <t>-</t>
        </is>
      </c>
      <c r="G224" s="195" t="n">
        <v>2</v>
      </c>
      <c r="H224" s="195" t="n">
        <v>375.7708587438993</v>
      </c>
      <c r="I224" s="195" t="n"/>
    </row>
    <row r="225" ht="12.75" customHeight="1" s="324">
      <c r="A225" s="195" t="n">
        <v>221</v>
      </c>
      <c r="B225" s="195" t="inlineStr">
        <is>
          <t>SMR</t>
        </is>
      </c>
      <c r="C225" s="195" t="inlineStr">
        <is>
          <t>-</t>
        </is>
      </c>
      <c r="D225" s="195">
        <f>IF(ISNUMBER(C225),C225*100,0)</f>
        <v/>
      </c>
      <c r="E225" s="195" t="inlineStr">
        <is>
          <t>-</t>
        </is>
      </c>
      <c r="F225" s="195" t="inlineStr">
        <is>
          <t>-</t>
        </is>
      </c>
      <c r="G225" s="195" t="n">
        <v>0</v>
      </c>
      <c r="H225" s="195" t="n">
        <v>0</v>
      </c>
      <c r="I225" s="195" t="n"/>
    </row>
    <row r="226" ht="12.75" customHeight="1" s="324">
      <c r="A226" s="195" t="n">
        <v>222</v>
      </c>
      <c r="B226" s="195" t="inlineStr">
        <is>
          <t>SPM</t>
        </is>
      </c>
      <c r="C226" s="195" t="inlineStr">
        <is>
          <t>-</t>
        </is>
      </c>
      <c r="D226" s="195">
        <f>IF(ISNUMBER(C226),C226*100,0)</f>
        <v/>
      </c>
      <c r="E226" s="195" t="inlineStr">
        <is>
          <t>-</t>
        </is>
      </c>
      <c r="F226" s="195" t="inlineStr">
        <is>
          <t>-</t>
        </is>
      </c>
      <c r="G226" s="195" t="n">
        <v>2</v>
      </c>
      <c r="H226" s="195" t="n">
        <v>0</v>
      </c>
      <c r="I226" s="195" t="n"/>
    </row>
    <row r="227" ht="12.75" customHeight="1" s="324">
      <c r="A227" s="195" t="n">
        <v>223</v>
      </c>
      <c r="B227" s="195" t="inlineStr">
        <is>
          <t>SRB</t>
        </is>
      </c>
      <c r="C227" s="195" t="inlineStr">
        <is>
          <t>-</t>
        </is>
      </c>
      <c r="D227" s="195">
        <f>IF(ISNUMBER(C227),C227*100,0)</f>
        <v/>
      </c>
      <c r="E227" s="195" t="inlineStr">
        <is>
          <t>-</t>
        </is>
      </c>
      <c r="F227" s="195" t="inlineStr">
        <is>
          <t>-</t>
        </is>
      </c>
      <c r="G227" s="195" t="n">
        <v>0</v>
      </c>
      <c r="H227" s="195" t="n">
        <v>0</v>
      </c>
      <c r="I227" s="195" t="n"/>
    </row>
    <row r="228" ht="12.75" customHeight="1" s="324">
      <c r="A228" s="195" t="n">
        <v>224</v>
      </c>
      <c r="B228" s="195" t="inlineStr">
        <is>
          <t>SSD</t>
        </is>
      </c>
      <c r="C228" s="195" t="inlineStr">
        <is>
          <t>-</t>
        </is>
      </c>
      <c r="D228" s="195">
        <f>IF(ISNUMBER(C228),C228*100,0)</f>
        <v/>
      </c>
      <c r="E228" s="195" t="inlineStr">
        <is>
          <t>-</t>
        </is>
      </c>
      <c r="F228" s="195" t="inlineStr">
        <is>
          <t>-</t>
        </is>
      </c>
      <c r="G228" s="195" t="n">
        <v>0</v>
      </c>
      <c r="H228" s="195" t="n">
        <v>0</v>
      </c>
      <c r="I228" s="195" t="n"/>
    </row>
    <row r="229" ht="12.75" customHeight="1" s="324">
      <c r="A229" s="195" t="n">
        <v>225</v>
      </c>
      <c r="B229" s="195" t="inlineStr">
        <is>
          <t>STP</t>
        </is>
      </c>
      <c r="C229" s="195" t="inlineStr">
        <is>
          <t>-</t>
        </is>
      </c>
      <c r="D229" s="195">
        <f>IF(ISNUMBER(C229),C229*100,0)</f>
        <v/>
      </c>
      <c r="E229" s="195" t="inlineStr">
        <is>
          <t>-</t>
        </is>
      </c>
      <c r="F229" s="195" t="inlineStr">
        <is>
          <t>-</t>
        </is>
      </c>
      <c r="G229" s="195" t="n">
        <v>2</v>
      </c>
      <c r="H229" s="195" t="n">
        <v>0</v>
      </c>
      <c r="I229" s="195" t="n"/>
    </row>
    <row r="230" ht="12.75" customHeight="1" s="324">
      <c r="A230" s="195" t="n">
        <v>226</v>
      </c>
      <c r="B230" s="195" t="inlineStr">
        <is>
          <t>SVK</t>
        </is>
      </c>
      <c r="C230" s="195" t="inlineStr">
        <is>
          <t>-</t>
        </is>
      </c>
      <c r="D230" s="195">
        <f>IF(ISNUMBER(C230),C230*100,0)</f>
        <v/>
      </c>
      <c r="E230" s="195" t="inlineStr">
        <is>
          <t>-</t>
        </is>
      </c>
      <c r="F230" s="195" t="inlineStr">
        <is>
          <t>-</t>
        </is>
      </c>
      <c r="G230" s="195" t="n">
        <v>0</v>
      </c>
      <c r="H230" s="195" t="n">
        <v>0</v>
      </c>
      <c r="I230" s="195" t="n"/>
    </row>
    <row r="231" ht="12.75" customHeight="1" s="324">
      <c r="A231" s="195" t="n">
        <v>227</v>
      </c>
      <c r="B231" s="195" t="inlineStr">
        <is>
          <t>SWZ</t>
        </is>
      </c>
      <c r="C231" s="195" t="inlineStr">
        <is>
          <t>-</t>
        </is>
      </c>
      <c r="D231" s="195">
        <f>IF(ISNUMBER(C231),C231*100,0)</f>
        <v/>
      </c>
      <c r="E231" s="195" t="inlineStr">
        <is>
          <t>-</t>
        </is>
      </c>
      <c r="F231" s="195" t="inlineStr">
        <is>
          <t>-</t>
        </is>
      </c>
      <c r="G231" s="195" t="n">
        <v>0</v>
      </c>
      <c r="H231" s="195" t="n">
        <v>0</v>
      </c>
      <c r="I231" s="195" t="n"/>
    </row>
    <row r="232" ht="12.75" customHeight="1" s="324">
      <c r="A232" s="195" t="n">
        <v>228</v>
      </c>
      <c r="B232" s="195" t="inlineStr">
        <is>
          <t>SXM</t>
        </is>
      </c>
      <c r="C232" s="195" t="inlineStr">
        <is>
          <t>-</t>
        </is>
      </c>
      <c r="D232" s="195">
        <f>IF(ISNUMBER(C232),C232*100,0)</f>
        <v/>
      </c>
      <c r="E232" s="195" t="inlineStr">
        <is>
          <t>-</t>
        </is>
      </c>
      <c r="F232" s="195" t="inlineStr">
        <is>
          <t>-</t>
        </is>
      </c>
      <c r="G232" s="195" t="n">
        <v>2</v>
      </c>
      <c r="H232" s="195" t="n">
        <v>0</v>
      </c>
      <c r="I232" s="195" t="n"/>
    </row>
    <row r="233" ht="12.75" customHeight="1" s="324">
      <c r="A233" s="195" t="n">
        <v>229</v>
      </c>
      <c r="B233" s="195" t="inlineStr">
        <is>
          <t>SYC</t>
        </is>
      </c>
      <c r="C233" s="195" t="inlineStr">
        <is>
          <t>-</t>
        </is>
      </c>
      <c r="D233" s="195">
        <f>IF(ISNUMBER(C233),C233*100,0)</f>
        <v/>
      </c>
      <c r="E233" s="195" t="inlineStr">
        <is>
          <t>-</t>
        </is>
      </c>
      <c r="F233" s="195" t="inlineStr">
        <is>
          <t>-</t>
        </is>
      </c>
      <c r="G233" s="195" t="n">
        <v>2</v>
      </c>
      <c r="H233" s="195" t="n">
        <v>0</v>
      </c>
      <c r="I233" s="195" t="n"/>
    </row>
    <row r="234" ht="12.75" customHeight="1" s="324">
      <c r="A234" s="195" t="n">
        <v>230</v>
      </c>
      <c r="B234" s="195" t="inlineStr">
        <is>
          <t>SYR</t>
        </is>
      </c>
      <c r="C234" s="195" t="inlineStr">
        <is>
          <t>-</t>
        </is>
      </c>
      <c r="D234" s="195">
        <f>IF(ISNUMBER(C234),C234*100,0)</f>
        <v/>
      </c>
      <c r="E234" s="195" t="inlineStr">
        <is>
          <t>-</t>
        </is>
      </c>
      <c r="F234" s="195" t="inlineStr">
        <is>
          <t>-</t>
        </is>
      </c>
      <c r="G234" s="195" t="n">
        <v>2</v>
      </c>
      <c r="H234" s="195" t="n">
        <v>11.13711540298463</v>
      </c>
      <c r="I234" s="195" t="n"/>
    </row>
    <row r="235" ht="12.75" customHeight="1" s="324">
      <c r="A235" s="195" t="n">
        <v>231</v>
      </c>
      <c r="B235" s="195" t="inlineStr">
        <is>
          <t>TCA</t>
        </is>
      </c>
      <c r="C235" s="195" t="inlineStr">
        <is>
          <t>-</t>
        </is>
      </c>
      <c r="D235" s="195">
        <f>IF(ISNUMBER(C235),C235*100,0)</f>
        <v/>
      </c>
      <c r="E235" s="195" t="inlineStr">
        <is>
          <t>-</t>
        </is>
      </c>
      <c r="F235" s="195" t="inlineStr">
        <is>
          <t>-</t>
        </is>
      </c>
      <c r="G235" s="195" t="n">
        <v>2</v>
      </c>
      <c r="H235" s="195" t="n">
        <v>36.56652858734131</v>
      </c>
      <c r="I235" s="195" t="n"/>
    </row>
    <row r="236" ht="12.75" customHeight="1" s="324">
      <c r="A236" s="195" t="n">
        <v>232</v>
      </c>
      <c r="B236" s="195" t="inlineStr">
        <is>
          <t>TCD</t>
        </is>
      </c>
      <c r="C236" s="195" t="inlineStr">
        <is>
          <t>-</t>
        </is>
      </c>
      <c r="D236" s="195">
        <f>IF(ISNUMBER(C236),C236*100,0)</f>
        <v/>
      </c>
      <c r="E236" s="195" t="inlineStr">
        <is>
          <t>-</t>
        </is>
      </c>
      <c r="F236" s="195" t="inlineStr">
        <is>
          <t>-</t>
        </is>
      </c>
      <c r="G236" s="195" t="n">
        <v>0</v>
      </c>
      <c r="H236" s="195" t="n">
        <v>0</v>
      </c>
      <c r="I236" s="195" t="n"/>
    </row>
    <row r="237" ht="12.75" customHeight="1" s="324">
      <c r="A237" s="195" t="n">
        <v>233</v>
      </c>
      <c r="B237" s="195" t="inlineStr">
        <is>
          <t>TGO</t>
        </is>
      </c>
      <c r="C237" s="195" t="inlineStr">
        <is>
          <t>-</t>
        </is>
      </c>
      <c r="D237" s="195">
        <f>IF(ISNUMBER(C237),C237*100,0)</f>
        <v/>
      </c>
      <c r="E237" s="195" t="inlineStr">
        <is>
          <t>-</t>
        </is>
      </c>
      <c r="F237" s="195" t="inlineStr">
        <is>
          <t>-</t>
        </is>
      </c>
      <c r="G237" s="195" t="n">
        <v>2</v>
      </c>
      <c r="H237" s="195" t="n">
        <v>522.847123957466</v>
      </c>
      <c r="I237" s="195" t="n"/>
    </row>
    <row r="238" ht="12.75" customHeight="1" s="324">
      <c r="A238" s="195" t="n">
        <v>234</v>
      </c>
      <c r="B238" s="195" t="inlineStr">
        <is>
          <t>THA</t>
        </is>
      </c>
      <c r="C238" s="195" t="inlineStr">
        <is>
          <t>-</t>
        </is>
      </c>
      <c r="D238" s="195">
        <f>IF(ISNUMBER(C238),C238*100,0)</f>
        <v/>
      </c>
      <c r="E238" s="195" t="inlineStr">
        <is>
          <t>-</t>
        </is>
      </c>
      <c r="F238" s="195" t="inlineStr">
        <is>
          <t>-</t>
        </is>
      </c>
      <c r="G238" s="195" t="n">
        <v>2</v>
      </c>
      <c r="H238" s="195" t="n">
        <v>1825.297639399414</v>
      </c>
      <c r="I238" s="195" t="n"/>
    </row>
    <row r="239" ht="12.75" customHeight="1" s="324">
      <c r="A239" s="195" t="n">
        <v>235</v>
      </c>
      <c r="B239" s="195" t="inlineStr">
        <is>
          <t>TJK</t>
        </is>
      </c>
      <c r="C239" s="195" t="inlineStr">
        <is>
          <t>-</t>
        </is>
      </c>
      <c r="D239" s="195">
        <f>IF(ISNUMBER(C239),C239*100,0)</f>
        <v/>
      </c>
      <c r="E239" s="195" t="inlineStr">
        <is>
          <t>-</t>
        </is>
      </c>
      <c r="F239" s="195" t="inlineStr">
        <is>
          <t>-</t>
        </is>
      </c>
      <c r="G239" s="195" t="n">
        <v>0</v>
      </c>
      <c r="H239" s="195" t="n">
        <v>0</v>
      </c>
      <c r="I239" s="195" t="n"/>
    </row>
    <row r="240" ht="12.75" customHeight="1" s="324">
      <c r="A240" s="195" t="n">
        <v>236</v>
      </c>
      <c r="B240" s="195" t="inlineStr">
        <is>
          <t>TKL</t>
        </is>
      </c>
      <c r="C240" s="195" t="inlineStr">
        <is>
          <t>-</t>
        </is>
      </c>
      <c r="D240" s="195">
        <f>IF(ISNUMBER(C240),C240*100,0)</f>
        <v/>
      </c>
      <c r="E240" s="195" t="inlineStr">
        <is>
          <t>-</t>
        </is>
      </c>
      <c r="F240" s="195" t="inlineStr">
        <is>
          <t>-</t>
        </is>
      </c>
      <c r="G240" s="195" t="n">
        <v>1</v>
      </c>
      <c r="H240" s="195" t="n">
        <v>0</v>
      </c>
      <c r="I240" s="195" t="n"/>
    </row>
    <row r="241" ht="12.75" customHeight="1" s="324">
      <c r="A241" s="195" t="n">
        <v>237</v>
      </c>
      <c r="B241" s="195" t="inlineStr">
        <is>
          <t>TKM</t>
        </is>
      </c>
      <c r="C241" s="195" t="inlineStr">
        <is>
          <t>-</t>
        </is>
      </c>
      <c r="D241" s="195">
        <f>IF(ISNUMBER(C241),C241*100,0)</f>
        <v/>
      </c>
      <c r="E241" s="195" t="inlineStr">
        <is>
          <t>-</t>
        </is>
      </c>
      <c r="F241" s="195" t="inlineStr">
        <is>
          <t>-</t>
        </is>
      </c>
      <c r="G241" s="195" t="n">
        <v>2</v>
      </c>
      <c r="H241" s="195" t="n">
        <v>0</v>
      </c>
      <c r="I241" s="195" t="n"/>
    </row>
    <row r="242" ht="12.75" customHeight="1" s="324">
      <c r="A242" s="195" t="n">
        <v>238</v>
      </c>
      <c r="B242" s="195" t="inlineStr">
        <is>
          <t>TLS</t>
        </is>
      </c>
      <c r="C242" s="195" t="inlineStr">
        <is>
          <t>-</t>
        </is>
      </c>
      <c r="D242" s="195">
        <f>IF(ISNUMBER(C242),C242*100,0)</f>
        <v/>
      </c>
      <c r="E242" s="195" t="inlineStr">
        <is>
          <t>-</t>
        </is>
      </c>
      <c r="F242" s="195" t="inlineStr">
        <is>
          <t>-</t>
        </is>
      </c>
      <c r="G242" s="195" t="n">
        <v>2</v>
      </c>
      <c r="H242" s="195" t="n">
        <v>29.8483620544434</v>
      </c>
      <c r="I242" s="195" t="n"/>
    </row>
    <row r="243" ht="12.75" customHeight="1" s="324">
      <c r="A243" s="195" t="n">
        <v>239</v>
      </c>
      <c r="B243" s="195" t="inlineStr">
        <is>
          <t>TTO</t>
        </is>
      </c>
      <c r="C243" s="195" t="inlineStr">
        <is>
          <t>-</t>
        </is>
      </c>
      <c r="D243" s="195">
        <f>IF(ISNUMBER(C243),C243*100,0)</f>
        <v/>
      </c>
      <c r="E243" s="195" t="inlineStr">
        <is>
          <t>-</t>
        </is>
      </c>
      <c r="F243" s="195" t="inlineStr">
        <is>
          <t>-</t>
        </is>
      </c>
      <c r="G243" s="195" t="n">
        <v>2</v>
      </c>
      <c r="H243" s="195" t="n">
        <v>60.36143699951165</v>
      </c>
      <c r="I243" s="195" t="n"/>
    </row>
    <row r="244" ht="12.75" customHeight="1" s="324">
      <c r="A244" s="195" t="n">
        <v>240</v>
      </c>
      <c r="B244" s="195" t="inlineStr">
        <is>
          <t>TUV</t>
        </is>
      </c>
      <c r="C244" s="195" t="inlineStr">
        <is>
          <t>-</t>
        </is>
      </c>
      <c r="D244" s="195">
        <f>IF(ISNUMBER(C244),C244*100,0)</f>
        <v/>
      </c>
      <c r="E244" s="195" t="inlineStr">
        <is>
          <t>-</t>
        </is>
      </c>
      <c r="F244" s="195" t="inlineStr">
        <is>
          <t>-</t>
        </is>
      </c>
      <c r="G244" s="195" t="n">
        <v>1</v>
      </c>
      <c r="H244" s="195" t="n">
        <v>0</v>
      </c>
      <c r="I244" s="195" t="n"/>
    </row>
    <row r="245" ht="12.75" customHeight="1" s="324">
      <c r="A245" s="195" t="n">
        <v>241</v>
      </c>
      <c r="B245" s="195" t="inlineStr">
        <is>
          <t>UGA</t>
        </is>
      </c>
      <c r="C245" s="195" t="inlineStr">
        <is>
          <t>-</t>
        </is>
      </c>
      <c r="D245" s="195">
        <f>IF(ISNUMBER(C245),C245*100,0)</f>
        <v/>
      </c>
      <c r="E245" s="195" t="inlineStr">
        <is>
          <t>-</t>
        </is>
      </c>
      <c r="F245" s="195" t="inlineStr">
        <is>
          <t>-</t>
        </is>
      </c>
      <c r="G245" s="195" t="n">
        <v>0</v>
      </c>
      <c r="H245" s="195" t="n">
        <v>0</v>
      </c>
      <c r="I245" s="195" t="n"/>
    </row>
    <row r="246" ht="12.75" customHeight="1" s="324">
      <c r="A246" s="195" t="n">
        <v>242</v>
      </c>
      <c r="B246" s="195" t="inlineStr">
        <is>
          <t>UMI</t>
        </is>
      </c>
      <c r="C246" s="195" t="inlineStr">
        <is>
          <t>-</t>
        </is>
      </c>
      <c r="D246" s="195">
        <f>IF(ISNUMBER(C246),C246*100,0)</f>
        <v/>
      </c>
      <c r="E246" s="195" t="inlineStr">
        <is>
          <t>-</t>
        </is>
      </c>
      <c r="F246" s="195" t="inlineStr">
        <is>
          <t>-</t>
        </is>
      </c>
      <c r="G246" s="195" t="n">
        <v>2</v>
      </c>
      <c r="H246" s="195" t="n">
        <v>0</v>
      </c>
      <c r="I246" s="195" t="n"/>
    </row>
    <row r="247" ht="12.75" customHeight="1" s="324">
      <c r="A247" s="195" t="n">
        <v>243</v>
      </c>
      <c r="B247" s="195" t="inlineStr">
        <is>
          <t>UZB</t>
        </is>
      </c>
      <c r="C247" s="195" t="inlineStr">
        <is>
          <t>-</t>
        </is>
      </c>
      <c r="D247" s="195">
        <f>IF(ISNUMBER(C247),C247*100,0)</f>
        <v/>
      </c>
      <c r="E247" s="195" t="inlineStr">
        <is>
          <t>-</t>
        </is>
      </c>
      <c r="F247" s="195" t="inlineStr">
        <is>
          <t>-</t>
        </is>
      </c>
      <c r="G247" s="195" t="n">
        <v>0</v>
      </c>
      <c r="H247" s="195" t="n">
        <v>0</v>
      </c>
      <c r="I247" s="195" t="n"/>
    </row>
    <row r="248" ht="12.75" customHeight="1" s="324">
      <c r="A248" s="195" t="n">
        <v>244</v>
      </c>
      <c r="B248" s="195" t="inlineStr">
        <is>
          <t>VAT</t>
        </is>
      </c>
      <c r="C248" s="195" t="inlineStr">
        <is>
          <t>-</t>
        </is>
      </c>
      <c r="D248" s="195">
        <f>IF(ISNUMBER(C248),C248*100,0)</f>
        <v/>
      </c>
      <c r="E248" s="195" t="inlineStr">
        <is>
          <t>-</t>
        </is>
      </c>
      <c r="F248" s="195" t="inlineStr">
        <is>
          <t>-</t>
        </is>
      </c>
      <c r="G248" s="195" t="n">
        <v>0</v>
      </c>
      <c r="H248" s="195" t="n">
        <v>0</v>
      </c>
      <c r="I248" s="195" t="n"/>
    </row>
    <row r="249" ht="12.75" customHeight="1" s="324">
      <c r="A249" s="195" t="n">
        <v>245</v>
      </c>
      <c r="B249" s="195" t="inlineStr">
        <is>
          <t>VCT</t>
        </is>
      </c>
      <c r="C249" s="195" t="inlineStr">
        <is>
          <t>-</t>
        </is>
      </c>
      <c r="D249" s="195">
        <f>IF(ISNUMBER(C249),C249*100,0)</f>
        <v/>
      </c>
      <c r="E249" s="195" t="inlineStr">
        <is>
          <t>-</t>
        </is>
      </c>
      <c r="F249" s="195" t="inlineStr">
        <is>
          <t>-</t>
        </is>
      </c>
      <c r="G249" s="195" t="n">
        <v>2</v>
      </c>
      <c r="H249" s="195" t="n">
        <v>0</v>
      </c>
      <c r="I249" s="195" t="n"/>
    </row>
    <row r="250" ht="12.75" customHeight="1" s="324">
      <c r="A250" s="195" t="n">
        <v>246</v>
      </c>
      <c r="B250" s="195" t="inlineStr">
        <is>
          <t>VGB</t>
        </is>
      </c>
      <c r="C250" s="195" t="inlineStr">
        <is>
          <t>-</t>
        </is>
      </c>
      <c r="D250" s="195">
        <f>IF(ISNUMBER(C250),C250*100,0)</f>
        <v/>
      </c>
      <c r="E250" s="195" t="inlineStr">
        <is>
          <t>-</t>
        </is>
      </c>
      <c r="F250" s="195" t="inlineStr">
        <is>
          <t>-</t>
        </is>
      </c>
      <c r="G250" s="195" t="n">
        <v>2</v>
      </c>
      <c r="H250" s="195" t="n">
        <v>0</v>
      </c>
      <c r="I250" s="195" t="n"/>
    </row>
    <row r="251" ht="12.75" customHeight="1" s="324">
      <c r="A251" s="195" t="n">
        <v>247</v>
      </c>
      <c r="B251" s="195" t="inlineStr">
        <is>
          <t>WLF</t>
        </is>
      </c>
      <c r="C251" s="195" t="inlineStr">
        <is>
          <t>-</t>
        </is>
      </c>
      <c r="D251" s="195">
        <f>IF(ISNUMBER(C251),C251*100,0)</f>
        <v/>
      </c>
      <c r="E251" s="195" t="inlineStr">
        <is>
          <t>-</t>
        </is>
      </c>
      <c r="F251" s="195" t="inlineStr">
        <is>
          <t>-</t>
        </is>
      </c>
      <c r="G251" s="195" t="n">
        <v>1</v>
      </c>
      <c r="H251" s="195" t="n">
        <v>0</v>
      </c>
      <c r="I251" s="195" t="n"/>
    </row>
    <row r="252" ht="12.75" customHeight="1" s="324">
      <c r="A252" s="195" t="n">
        <v>248</v>
      </c>
      <c r="B252" s="195" t="inlineStr">
        <is>
          <t>WSM</t>
        </is>
      </c>
      <c r="C252" s="195" t="inlineStr">
        <is>
          <t>-</t>
        </is>
      </c>
      <c r="D252" s="195">
        <f>IF(ISNUMBER(C252),C252*100,0)</f>
        <v/>
      </c>
      <c r="E252" s="195" t="inlineStr">
        <is>
          <t>-</t>
        </is>
      </c>
      <c r="F252" s="195" t="inlineStr">
        <is>
          <t>-</t>
        </is>
      </c>
      <c r="G252" s="195" t="n">
        <v>2</v>
      </c>
      <c r="H252" s="195" t="n">
        <v>0</v>
      </c>
      <c r="I252" s="195" t="n"/>
    </row>
    <row r="253" ht="12.75" customHeight="1" s="324">
      <c r="A253" s="195" t="n">
        <v>249</v>
      </c>
      <c r="B253" s="195" t="inlineStr">
        <is>
          <t>ZMB</t>
        </is>
      </c>
      <c r="C253" s="195" t="inlineStr">
        <is>
          <t>-</t>
        </is>
      </c>
      <c r="D253" s="195">
        <f>IF(ISNUMBER(C253),C253*100,0)</f>
        <v/>
      </c>
      <c r="E253" s="195" t="inlineStr">
        <is>
          <t>-</t>
        </is>
      </c>
      <c r="F253" s="195" t="inlineStr">
        <is>
          <t>-</t>
        </is>
      </c>
      <c r="G253" s="195" t="n">
        <v>0</v>
      </c>
      <c r="H253" s="195" t="n">
        <v>0</v>
      </c>
      <c r="I253" s="195" t="n"/>
    </row>
    <row r="254" ht="12.75" customHeight="1" s="324">
      <c r="A254" s="195" t="n">
        <v>250</v>
      </c>
      <c r="B254" s="195" t="inlineStr">
        <is>
          <t>ZWE</t>
        </is>
      </c>
      <c r="C254" s="195" t="inlineStr">
        <is>
          <t>-</t>
        </is>
      </c>
      <c r="D254" s="195">
        <f>IF(ISNUMBER(C254),C254*100,0)</f>
        <v/>
      </c>
      <c r="E254" s="195" t="inlineStr">
        <is>
          <t>-</t>
        </is>
      </c>
      <c r="F254" s="195" t="inlineStr">
        <is>
          <t>-</t>
        </is>
      </c>
      <c r="G254" s="195" t="n">
        <v>0</v>
      </c>
      <c r="H254" s="195" t="n">
        <v>0</v>
      </c>
      <c r="I254" s="195" t="n"/>
    </row>
    <row r="255" ht="12.75" customHeight="1" s="324">
      <c r="A255" s="195" t="n"/>
      <c r="B255" s="195" t="n"/>
      <c r="C255" s="195" t="n"/>
      <c r="D255" s="197">
        <f>SUM(D5:D254)</f>
        <v/>
      </c>
      <c r="E255" s="195" t="n"/>
      <c r="F255" s="195" t="n"/>
      <c r="G255" s="195" t="n"/>
      <c r="H255" s="38">
        <f>SUM(H5:H254)</f>
        <v/>
      </c>
    </row>
    <row r="256" ht="12.75" customHeight="1" s="324">
      <c r="H256" s="38">
        <f>H255/100</f>
        <v/>
      </c>
    </row>
    <row r="257" ht="12.75" customHeight="1" s="324"/>
    <row r="258" ht="12.75" customHeight="1" s="324"/>
    <row r="259" ht="12.75" customHeight="1" s="324"/>
    <row r="260" ht="12.75" customHeight="1" s="324"/>
    <row r="261" ht="12.75" customHeight="1" s="324"/>
    <row r="262" ht="12.75" customHeight="1" s="324"/>
    <row r="263" ht="12.75" customHeight="1" s="324"/>
    <row r="264" ht="12.75" customHeight="1" s="324"/>
    <row r="265" ht="12.75" customHeight="1" s="324"/>
    <row r="266" ht="12.75" customHeight="1" s="324"/>
    <row r="267" ht="12.75" customHeight="1" s="324"/>
    <row r="268" ht="12.75" customHeight="1" s="324"/>
    <row r="269" ht="12.75" customHeight="1" s="324"/>
    <row r="270" ht="12.75" customHeight="1" s="324"/>
    <row r="271" ht="12.75" customHeight="1" s="324"/>
    <row r="272" ht="12.75" customHeight="1" s="324"/>
    <row r="273" ht="12.75" customHeight="1" s="324"/>
    <row r="274" ht="12.75" customHeight="1" s="324"/>
    <row r="275" ht="12.75" customHeight="1" s="324"/>
    <row r="276" ht="12.75" customHeight="1" s="324"/>
    <row r="277" ht="12.75" customHeight="1" s="324"/>
    <row r="278" ht="12.75" customHeight="1" s="324"/>
    <row r="279" ht="12.75" customHeight="1" s="324"/>
    <row r="280" ht="12.75" customHeight="1" s="324"/>
    <row r="281" ht="12.75" customHeight="1" s="324"/>
    <row r="282" ht="12.75" customHeight="1" s="324"/>
    <row r="283" ht="12.75" customHeight="1" s="324"/>
    <row r="284" ht="12.75" customHeight="1" s="324"/>
    <row r="285" ht="12.75" customHeight="1" s="324"/>
    <row r="286" ht="12.75" customHeight="1" s="324"/>
    <row r="287" ht="12.75" customHeight="1" s="324"/>
    <row r="288" ht="12.75" customHeight="1" s="324"/>
    <row r="289" ht="12.75" customHeight="1" s="324"/>
    <row r="290" ht="12.75" customHeight="1" s="324"/>
    <row r="291" ht="12.75" customHeight="1" s="324"/>
    <row r="292" ht="12.75" customHeight="1" s="324"/>
    <row r="293" ht="12.75" customHeight="1" s="324"/>
    <row r="294" ht="12.75" customHeight="1" s="324"/>
    <row r="295" ht="12.75" customHeight="1" s="324"/>
    <row r="296" ht="12.75" customHeight="1" s="324"/>
    <row r="297" ht="12.75" customHeight="1" s="324"/>
    <row r="298" ht="12.75" customHeight="1" s="324"/>
    <row r="299" ht="12.75" customHeight="1" s="324"/>
    <row r="300" ht="12.75" customHeight="1" s="324"/>
    <row r="301" ht="12.75" customHeight="1" s="324"/>
    <row r="302" ht="12.75" customHeight="1" s="324"/>
    <row r="303" ht="12.75" customHeight="1" s="324"/>
    <row r="304" ht="12.75" customHeight="1" s="324"/>
    <row r="305" ht="12.75" customHeight="1" s="324"/>
    <row r="306" ht="12.75" customHeight="1" s="324"/>
    <row r="307" ht="12.75" customHeight="1" s="324"/>
    <row r="308" ht="12.75" customHeight="1" s="324"/>
    <row r="309" ht="12.75" customHeight="1" s="324"/>
    <row r="310" ht="12.75" customHeight="1" s="324"/>
    <row r="311" ht="12.75" customHeight="1" s="324"/>
    <row r="312" ht="12.75" customHeight="1" s="324"/>
    <row r="313" ht="12.75" customHeight="1" s="324"/>
    <row r="314" ht="12.75" customHeight="1" s="324"/>
    <row r="315" ht="12.75" customHeight="1" s="324"/>
    <row r="316" ht="12.75" customHeight="1" s="324"/>
    <row r="317" ht="12.75" customHeight="1" s="324"/>
    <row r="318" ht="12.75" customHeight="1" s="324"/>
    <row r="319" ht="12.75" customHeight="1" s="324"/>
    <row r="320" ht="12.75" customHeight="1" s="324"/>
    <row r="321" ht="12.75" customHeight="1" s="324"/>
    <row r="322" ht="12.75" customHeight="1" s="324"/>
    <row r="323" ht="12.75" customHeight="1" s="324"/>
    <row r="324" ht="12.75" customHeight="1" s="324"/>
    <row r="325" ht="12.75" customHeight="1" s="324"/>
    <row r="326" ht="12.75" customHeight="1" s="324"/>
    <row r="327" ht="12.75" customHeight="1" s="324"/>
    <row r="328" ht="12.75" customHeight="1" s="324"/>
    <row r="329" ht="12.75" customHeight="1" s="324"/>
    <row r="330" ht="12.75" customHeight="1" s="324"/>
    <row r="331" ht="12.75" customHeight="1" s="324"/>
    <row r="332" ht="12.75" customHeight="1" s="324"/>
    <row r="333" ht="12.75" customHeight="1" s="324"/>
    <row r="334" ht="12.75" customHeight="1" s="324"/>
    <row r="335" ht="12.75" customHeight="1" s="324"/>
    <row r="336" ht="12.75" customHeight="1" s="324"/>
    <row r="337" ht="12.75" customHeight="1" s="324"/>
    <row r="338" ht="12.75" customHeight="1" s="324"/>
    <row r="339" ht="12.75" customHeight="1" s="324"/>
    <row r="340" ht="12.75" customHeight="1" s="324"/>
    <row r="341" ht="12.75" customHeight="1" s="324"/>
    <row r="342" ht="12.75" customHeight="1" s="324"/>
    <row r="343" ht="12.75" customHeight="1" s="324"/>
    <row r="344" ht="12.75" customHeight="1" s="324"/>
    <row r="345" ht="12.75" customHeight="1" s="324"/>
    <row r="346" ht="12.75" customHeight="1" s="324"/>
    <row r="347" ht="12.75" customHeight="1" s="324"/>
    <row r="348" ht="12.75" customHeight="1" s="324"/>
    <row r="349" ht="12.75" customHeight="1" s="324"/>
    <row r="350" ht="12.75" customHeight="1" s="324"/>
    <row r="351" ht="12.75" customHeight="1" s="324"/>
    <row r="352" ht="12.75" customHeight="1" s="324"/>
    <row r="353" ht="12.75" customHeight="1" s="324"/>
    <row r="354" ht="12.75" customHeight="1" s="324"/>
    <row r="355" ht="12.75" customHeight="1" s="324"/>
    <row r="356" ht="12.75" customHeight="1" s="324"/>
    <row r="357" ht="12.75" customHeight="1" s="324"/>
    <row r="358" ht="12.75" customHeight="1" s="324"/>
    <row r="359" ht="12.75" customHeight="1" s="324"/>
    <row r="360" ht="12.75" customHeight="1" s="324"/>
    <row r="361" ht="12.75" customHeight="1" s="324"/>
    <row r="362" ht="12.75" customHeight="1" s="324"/>
    <row r="363" ht="12.75" customHeight="1" s="324"/>
    <row r="364" ht="12.75" customHeight="1" s="324"/>
    <row r="365" ht="12.75" customHeight="1" s="324"/>
    <row r="366" ht="12.75" customHeight="1" s="324"/>
    <row r="367" ht="12.75" customHeight="1" s="324"/>
    <row r="368" ht="12.75" customHeight="1" s="324"/>
    <row r="369" ht="12.75" customHeight="1" s="324"/>
    <row r="370" ht="12.75" customHeight="1" s="324"/>
    <row r="371" ht="12.75" customHeight="1" s="324"/>
    <row r="372" ht="12.75" customHeight="1" s="324"/>
    <row r="373" ht="12.75" customHeight="1" s="324"/>
    <row r="374" ht="12.75" customHeight="1" s="324"/>
    <row r="375" ht="12.75" customHeight="1" s="324"/>
    <row r="376" ht="12.75" customHeight="1" s="324"/>
    <row r="377" ht="12.75" customHeight="1" s="324"/>
    <row r="378" ht="12.75" customHeight="1" s="324"/>
    <row r="379" ht="12.75" customHeight="1" s="324"/>
    <row r="380" ht="12.75" customHeight="1" s="324"/>
    <row r="381" ht="12.75" customHeight="1" s="324"/>
    <row r="382" ht="12.75" customHeight="1" s="324"/>
    <row r="383" ht="12.75" customHeight="1" s="324"/>
    <row r="384" ht="12.75" customHeight="1" s="324"/>
    <row r="385" ht="12.75" customHeight="1" s="324"/>
    <row r="386" ht="12.75" customHeight="1" s="324"/>
    <row r="387" ht="12.75" customHeight="1" s="324"/>
    <row r="388" ht="12.75" customHeight="1" s="324"/>
    <row r="389" ht="12.75" customHeight="1" s="324"/>
    <row r="390" ht="12.75" customHeight="1" s="324"/>
    <row r="391" ht="12.75" customHeight="1" s="324"/>
    <row r="392" ht="12.75" customHeight="1" s="324"/>
    <row r="393" ht="12.75" customHeight="1" s="324"/>
    <row r="394" ht="12.75" customHeight="1" s="324"/>
    <row r="395" ht="12.75" customHeight="1" s="324"/>
    <row r="396" ht="12.75" customHeight="1" s="324"/>
    <row r="397" ht="12.75" customHeight="1" s="324"/>
    <row r="398" ht="12.75" customHeight="1" s="324"/>
    <row r="399" ht="12.75" customHeight="1" s="324"/>
    <row r="400" ht="12.75" customHeight="1" s="324"/>
    <row r="401" ht="12.75" customHeight="1" s="324"/>
    <row r="402" ht="12.75" customHeight="1" s="324"/>
    <row r="403" ht="12.75" customHeight="1" s="324"/>
    <row r="404" ht="12.75" customHeight="1" s="324"/>
    <row r="405" ht="12.75" customHeight="1" s="324"/>
    <row r="406" ht="12.75" customHeight="1" s="324"/>
    <row r="407" ht="12.75" customHeight="1" s="324"/>
    <row r="408" ht="12.75" customHeight="1" s="324"/>
    <row r="409" ht="12.75" customHeight="1" s="324"/>
    <row r="410" ht="12.75" customHeight="1" s="324"/>
    <row r="411" ht="12.75" customHeight="1" s="324"/>
    <row r="412" ht="12.75" customHeight="1" s="324"/>
    <row r="413" ht="12.75" customHeight="1" s="324"/>
    <row r="414" ht="12.75" customHeight="1" s="324"/>
    <row r="415" ht="12.75" customHeight="1" s="324"/>
    <row r="416" ht="12.75" customHeight="1" s="324"/>
    <row r="417" ht="12.75" customHeight="1" s="324"/>
    <row r="418" ht="12.75" customHeight="1" s="324"/>
    <row r="419" ht="12.75" customHeight="1" s="324"/>
    <row r="420" ht="12.75" customHeight="1" s="324"/>
    <row r="421" ht="12.75" customHeight="1" s="324"/>
    <row r="422" ht="12.75" customHeight="1" s="324"/>
    <row r="423" ht="12.75" customHeight="1" s="324"/>
    <row r="424" ht="12.75" customHeight="1" s="324"/>
    <row r="425" ht="12.75" customHeight="1" s="324"/>
    <row r="426" ht="12.75" customHeight="1" s="324"/>
    <row r="427" ht="12.75" customHeight="1" s="324"/>
    <row r="428" ht="12.75" customHeight="1" s="324"/>
    <row r="429" ht="12.75" customHeight="1" s="324"/>
    <row r="430" ht="12.75" customHeight="1" s="324"/>
    <row r="431" ht="12.75" customHeight="1" s="324"/>
    <row r="432" ht="12.75" customHeight="1" s="324"/>
    <row r="433" ht="12.75" customHeight="1" s="324"/>
    <row r="434" ht="12.75" customHeight="1" s="324"/>
    <row r="435" ht="12.75" customHeight="1" s="324"/>
    <row r="436" ht="12.75" customHeight="1" s="324"/>
    <row r="437" ht="12.75" customHeight="1" s="324"/>
    <row r="438" ht="12.75" customHeight="1" s="324"/>
    <row r="439" ht="12.75" customHeight="1" s="324"/>
    <row r="440" ht="12.75" customHeight="1" s="324"/>
    <row r="441" ht="12.75" customHeight="1" s="324"/>
    <row r="442" ht="12.75" customHeight="1" s="324"/>
    <row r="443" ht="12.75" customHeight="1" s="324"/>
    <row r="444" ht="12.75" customHeight="1" s="324"/>
    <row r="445" ht="12.75" customHeight="1" s="324"/>
    <row r="446" ht="12.75" customHeight="1" s="324"/>
    <row r="447" ht="12.75" customHeight="1" s="324"/>
    <row r="448" ht="12.75" customHeight="1" s="324"/>
    <row r="449" ht="12.75" customHeight="1" s="324"/>
    <row r="450" ht="12.75" customHeight="1" s="324"/>
    <row r="451" ht="12.75" customHeight="1" s="324"/>
    <row r="452" ht="12.75" customHeight="1" s="324"/>
    <row r="453" ht="12.75" customHeight="1" s="324"/>
    <row r="454" ht="12.75" customHeight="1" s="324"/>
    <row r="455" ht="12.75" customHeight="1" s="324"/>
    <row r="456" ht="12.75" customHeight="1" s="324"/>
    <row r="457" ht="12.75" customHeight="1" s="324"/>
    <row r="458" ht="12.75" customHeight="1" s="324"/>
    <row r="459" ht="12.75" customHeight="1" s="324"/>
    <row r="460" ht="12.75" customHeight="1" s="324"/>
    <row r="461" ht="12.75" customHeight="1" s="324"/>
    <row r="462" ht="12.75" customHeight="1" s="324"/>
    <row r="463" ht="12.75" customHeight="1" s="324"/>
    <row r="464" ht="12.75" customHeight="1" s="324"/>
    <row r="465" ht="12.75" customHeight="1" s="324"/>
    <row r="466" ht="12.75" customHeight="1" s="324"/>
    <row r="467" ht="12.75" customHeight="1" s="324"/>
    <row r="468" ht="12.75" customHeight="1" s="324"/>
    <row r="469" ht="12.75" customHeight="1" s="324"/>
    <row r="470" ht="12.75" customHeight="1" s="324"/>
    <row r="471" ht="12.75" customHeight="1" s="324"/>
    <row r="472" ht="12.75" customHeight="1" s="324"/>
    <row r="473" ht="12.75" customHeight="1" s="324"/>
    <row r="474" ht="12.75" customHeight="1" s="324"/>
    <row r="475" ht="12.75" customHeight="1" s="324"/>
    <row r="476" ht="12.75" customHeight="1" s="324"/>
    <row r="477" ht="12.75" customHeight="1" s="324"/>
    <row r="478" ht="12.75" customHeight="1" s="324"/>
    <row r="479" ht="12.75" customHeight="1" s="324"/>
    <row r="480" ht="12.75" customHeight="1" s="324"/>
    <row r="481" ht="12.75" customHeight="1" s="324"/>
    <row r="482" ht="12.75" customHeight="1" s="324"/>
    <row r="483" ht="12.75" customHeight="1" s="324"/>
    <row r="484" ht="12.75" customHeight="1" s="324"/>
    <row r="485" ht="12.75" customHeight="1" s="324"/>
    <row r="486" ht="12.75" customHeight="1" s="324"/>
    <row r="487" ht="12.75" customHeight="1" s="324"/>
    <row r="488" ht="12.75" customHeight="1" s="324"/>
    <row r="489" ht="12.75" customHeight="1" s="324"/>
    <row r="490" ht="12.75" customHeight="1" s="324"/>
    <row r="491" ht="12.75" customHeight="1" s="324"/>
    <row r="492" ht="12.75" customHeight="1" s="324"/>
    <row r="493" ht="12.75" customHeight="1" s="324"/>
    <row r="494" ht="12.75" customHeight="1" s="324"/>
    <row r="495" ht="12.75" customHeight="1" s="324"/>
    <row r="496" ht="12.75" customHeight="1" s="324"/>
    <row r="497" ht="12.75" customHeight="1" s="324"/>
    <row r="498" ht="12.75" customHeight="1" s="324"/>
    <row r="499" ht="12.75" customHeight="1" s="324"/>
    <row r="500" ht="12.75" customHeight="1" s="324"/>
    <row r="501" ht="12.75" customHeight="1" s="324"/>
    <row r="502" ht="12.75" customHeight="1" s="324"/>
    <row r="503" ht="12.75" customHeight="1" s="324"/>
    <row r="504" ht="12.75" customHeight="1" s="324"/>
    <row r="505" ht="12.75" customHeight="1" s="324"/>
    <row r="506" ht="12.75" customHeight="1" s="324"/>
    <row r="507" ht="12.75" customHeight="1" s="324"/>
    <row r="508" ht="12.75" customHeight="1" s="324"/>
    <row r="509" ht="12.75" customHeight="1" s="324"/>
    <row r="510" ht="12.75" customHeight="1" s="324"/>
    <row r="511" ht="12.75" customHeight="1" s="324"/>
    <row r="512" ht="12.75" customHeight="1" s="324"/>
    <row r="513" ht="12.75" customHeight="1" s="324"/>
    <row r="514" ht="12.75" customHeight="1" s="324"/>
    <row r="515" ht="12.75" customHeight="1" s="324"/>
    <row r="516" ht="12.75" customHeight="1" s="324"/>
    <row r="517" ht="12.75" customHeight="1" s="324"/>
    <row r="518" ht="12.75" customHeight="1" s="324"/>
    <row r="519" ht="12.75" customHeight="1" s="324"/>
    <row r="520" ht="12.75" customHeight="1" s="324"/>
    <row r="521" ht="12.75" customHeight="1" s="324"/>
    <row r="522" ht="12.75" customHeight="1" s="324"/>
    <row r="523" ht="12.75" customHeight="1" s="324"/>
    <row r="524" ht="12.75" customHeight="1" s="324"/>
    <row r="525" ht="12.75" customHeight="1" s="324"/>
    <row r="526" ht="12.75" customHeight="1" s="324"/>
    <row r="527" ht="12.75" customHeight="1" s="324"/>
    <row r="528" ht="12.75" customHeight="1" s="324"/>
    <row r="529" ht="12.75" customHeight="1" s="324"/>
    <row r="530" ht="12.75" customHeight="1" s="324"/>
    <row r="531" ht="12.75" customHeight="1" s="324"/>
    <row r="532" ht="12.75" customHeight="1" s="324"/>
    <row r="533" ht="12.75" customHeight="1" s="324"/>
    <row r="534" ht="12.75" customHeight="1" s="324"/>
    <row r="535" ht="12.75" customHeight="1" s="324"/>
    <row r="536" ht="12.75" customHeight="1" s="324"/>
    <row r="537" ht="12.75" customHeight="1" s="324"/>
    <row r="538" ht="12.75" customHeight="1" s="324"/>
    <row r="539" ht="12.75" customHeight="1" s="324"/>
    <row r="540" ht="12.75" customHeight="1" s="324"/>
    <row r="541" ht="12.75" customHeight="1" s="324"/>
    <row r="542" ht="12.75" customHeight="1" s="324"/>
    <row r="543" ht="12.75" customHeight="1" s="324"/>
    <row r="544" ht="12.75" customHeight="1" s="324"/>
    <row r="545" ht="12.75" customHeight="1" s="324"/>
    <row r="546" ht="12.75" customHeight="1" s="324"/>
    <row r="547" ht="12.75" customHeight="1" s="324"/>
    <row r="548" ht="12.75" customHeight="1" s="324"/>
    <row r="549" ht="12.75" customHeight="1" s="324"/>
    <row r="550" ht="12.75" customHeight="1" s="324"/>
    <row r="551" ht="12.75" customHeight="1" s="324"/>
    <row r="552" ht="12.75" customHeight="1" s="324"/>
    <row r="553" ht="12.75" customHeight="1" s="324"/>
    <row r="554" ht="12.75" customHeight="1" s="324"/>
    <row r="555" ht="12.75" customHeight="1" s="324"/>
    <row r="556" ht="12.75" customHeight="1" s="324"/>
    <row r="557" ht="12.75" customHeight="1" s="324"/>
    <row r="558" ht="12.75" customHeight="1" s="324"/>
    <row r="559" ht="12.75" customHeight="1" s="324"/>
    <row r="560" ht="12.75" customHeight="1" s="324"/>
    <row r="561" ht="12.75" customHeight="1" s="324"/>
    <row r="562" ht="12.75" customHeight="1" s="324"/>
    <row r="563" ht="12.75" customHeight="1" s="324"/>
    <row r="564" ht="12.75" customHeight="1" s="324"/>
    <row r="565" ht="12.75" customHeight="1" s="324"/>
    <row r="566" ht="12.75" customHeight="1" s="324"/>
    <row r="567" ht="12.75" customHeight="1" s="324"/>
    <row r="568" ht="12.75" customHeight="1" s="324"/>
    <row r="569" ht="12.75" customHeight="1" s="324"/>
    <row r="570" ht="12.75" customHeight="1" s="324"/>
    <row r="571" ht="12.75" customHeight="1" s="324"/>
    <row r="572" ht="12.75" customHeight="1" s="324"/>
    <row r="573" ht="12.75" customHeight="1" s="324"/>
    <row r="574" ht="12.75" customHeight="1" s="324"/>
    <row r="575" ht="12.75" customHeight="1" s="324"/>
    <row r="576" ht="12.75" customHeight="1" s="324"/>
    <row r="577" ht="12.75" customHeight="1" s="324"/>
    <row r="578" ht="12.75" customHeight="1" s="324"/>
    <row r="579" ht="12.75" customHeight="1" s="324"/>
    <row r="580" ht="12.75" customHeight="1" s="324"/>
    <row r="581" ht="12.75" customHeight="1" s="324"/>
    <row r="582" ht="12.75" customHeight="1" s="324"/>
    <row r="583" ht="12.75" customHeight="1" s="324"/>
    <row r="584" ht="12.75" customHeight="1" s="324"/>
    <row r="585" ht="12.75" customHeight="1" s="324"/>
    <row r="586" ht="12.75" customHeight="1" s="324"/>
    <row r="587" ht="12.75" customHeight="1" s="324"/>
    <row r="588" ht="12.75" customHeight="1" s="324"/>
    <row r="589" ht="12.75" customHeight="1" s="324"/>
    <row r="590" ht="12.75" customHeight="1" s="324"/>
    <row r="591" ht="12.75" customHeight="1" s="324"/>
    <row r="592" ht="12.75" customHeight="1" s="324"/>
    <row r="593" ht="12.75" customHeight="1" s="324"/>
    <row r="594" ht="12.75" customHeight="1" s="324"/>
    <row r="595" ht="12.75" customHeight="1" s="324"/>
    <row r="596" ht="12.75" customHeight="1" s="324"/>
    <row r="597" ht="12.75" customHeight="1" s="324"/>
    <row r="598" ht="12.75" customHeight="1" s="324"/>
    <row r="599" ht="12.75" customHeight="1" s="324"/>
    <row r="600" ht="12.75" customHeight="1" s="324"/>
    <row r="601" ht="12.75" customHeight="1" s="324"/>
    <row r="602" ht="12.75" customHeight="1" s="324"/>
    <row r="603" ht="12.75" customHeight="1" s="324"/>
    <row r="604" ht="12.75" customHeight="1" s="324"/>
    <row r="605" ht="12.75" customHeight="1" s="324"/>
    <row r="606" ht="12.75" customHeight="1" s="324"/>
    <row r="607" ht="12.75" customHeight="1" s="324"/>
    <row r="608" ht="12.75" customHeight="1" s="324"/>
    <row r="609" ht="12.75" customHeight="1" s="324"/>
    <row r="610" ht="12.75" customHeight="1" s="324"/>
    <row r="611" ht="12.75" customHeight="1" s="324"/>
    <row r="612" ht="12.75" customHeight="1" s="324"/>
    <row r="613" ht="12.75" customHeight="1" s="324"/>
    <row r="614" ht="12.75" customHeight="1" s="324"/>
    <row r="615" ht="12.75" customHeight="1" s="324"/>
    <row r="616" ht="12.75" customHeight="1" s="324"/>
    <row r="617" ht="12.75" customHeight="1" s="324"/>
    <row r="618" ht="12.75" customHeight="1" s="324"/>
    <row r="619" ht="12.75" customHeight="1" s="324"/>
    <row r="620" ht="12.75" customHeight="1" s="324"/>
    <row r="621" ht="12.75" customHeight="1" s="324"/>
    <row r="622" ht="12.75" customHeight="1" s="324"/>
    <row r="623" ht="12.75" customHeight="1" s="324"/>
    <row r="624" ht="12.75" customHeight="1" s="324"/>
    <row r="625" ht="12.75" customHeight="1" s="324"/>
    <row r="626" ht="12.75" customHeight="1" s="324"/>
    <row r="627" ht="12.75" customHeight="1" s="324"/>
    <row r="628" ht="12.75" customHeight="1" s="324"/>
    <row r="629" ht="12.75" customHeight="1" s="324"/>
    <row r="630" ht="12.75" customHeight="1" s="324"/>
    <row r="631" ht="12.75" customHeight="1" s="324"/>
    <row r="632" ht="12.75" customHeight="1" s="324"/>
    <row r="633" ht="12.75" customHeight="1" s="324"/>
    <row r="634" ht="12.75" customHeight="1" s="324"/>
    <row r="635" ht="12.75" customHeight="1" s="324"/>
    <row r="636" ht="12.75" customHeight="1" s="324"/>
    <row r="637" ht="12.75" customHeight="1" s="324"/>
    <row r="638" ht="12.75" customHeight="1" s="324"/>
    <row r="639" ht="12.75" customHeight="1" s="324"/>
    <row r="640" ht="12.75" customHeight="1" s="324"/>
    <row r="641" ht="12.75" customHeight="1" s="324"/>
    <row r="642" ht="12.75" customHeight="1" s="324"/>
    <row r="643" ht="12.75" customHeight="1" s="324"/>
    <row r="644" ht="12.75" customHeight="1" s="324"/>
    <row r="645" ht="12.75" customHeight="1" s="324"/>
    <row r="646" ht="12.75" customHeight="1" s="324"/>
    <row r="647" ht="12.75" customHeight="1" s="324"/>
    <row r="648" ht="12.75" customHeight="1" s="324"/>
    <row r="649" ht="12.75" customHeight="1" s="324"/>
    <row r="650" ht="12.75" customHeight="1" s="324"/>
    <row r="651" ht="12.75" customHeight="1" s="324"/>
    <row r="652" ht="12.75" customHeight="1" s="324"/>
    <row r="653" ht="12.75" customHeight="1" s="324"/>
    <row r="654" ht="12.75" customHeight="1" s="324"/>
    <row r="655" ht="12.75" customHeight="1" s="324"/>
    <row r="656" ht="12.75" customHeight="1" s="324"/>
    <row r="657" ht="12.75" customHeight="1" s="324"/>
    <row r="658" ht="12.75" customHeight="1" s="324"/>
    <row r="659" ht="12.75" customHeight="1" s="324"/>
    <row r="660" ht="12.75" customHeight="1" s="324"/>
    <row r="661" ht="12.75" customHeight="1" s="324"/>
    <row r="662" ht="12.75" customHeight="1" s="324"/>
    <row r="663" ht="12.75" customHeight="1" s="324"/>
    <row r="664" ht="12.75" customHeight="1" s="324"/>
    <row r="665" ht="12.75" customHeight="1" s="324"/>
    <row r="666" ht="12.75" customHeight="1" s="324"/>
    <row r="667" ht="12.75" customHeight="1" s="324"/>
    <row r="668" ht="12.75" customHeight="1" s="324"/>
    <row r="669" ht="12.75" customHeight="1" s="324"/>
    <row r="670" ht="12.75" customHeight="1" s="324"/>
    <row r="671" ht="12.75" customHeight="1" s="324"/>
    <row r="672" ht="12.75" customHeight="1" s="324"/>
    <row r="673" ht="12.75" customHeight="1" s="324"/>
    <row r="674" ht="12.75" customHeight="1" s="324"/>
    <row r="675" ht="12.75" customHeight="1" s="324"/>
    <row r="676" ht="12.75" customHeight="1" s="324"/>
    <row r="677" ht="12.75" customHeight="1" s="324"/>
    <row r="678" ht="12.75" customHeight="1" s="324"/>
    <row r="679" ht="12.75" customHeight="1" s="324"/>
    <row r="680" ht="12.75" customHeight="1" s="324"/>
    <row r="681" ht="12.75" customHeight="1" s="324"/>
    <row r="682" ht="12.75" customHeight="1" s="324"/>
    <row r="683" ht="12.75" customHeight="1" s="324"/>
    <row r="684" ht="12.75" customHeight="1" s="324"/>
    <row r="685" ht="12.75" customHeight="1" s="324"/>
    <row r="686" ht="12.75" customHeight="1" s="324"/>
    <row r="687" ht="12.75" customHeight="1" s="324"/>
    <row r="688" ht="12.75" customHeight="1" s="324"/>
    <row r="689" ht="12.75" customHeight="1" s="324"/>
    <row r="690" ht="12.75" customHeight="1" s="324"/>
    <row r="691" ht="12.75" customHeight="1" s="324"/>
    <row r="692" ht="12.75" customHeight="1" s="324"/>
    <row r="693" ht="12.75" customHeight="1" s="324"/>
    <row r="694" ht="12.75" customHeight="1" s="324"/>
    <row r="695" ht="12.75" customHeight="1" s="324"/>
    <row r="696" ht="12.75" customHeight="1" s="324"/>
    <row r="697" ht="12.75" customHeight="1" s="324"/>
    <row r="698" ht="12.75" customHeight="1" s="324"/>
    <row r="699" ht="12.75" customHeight="1" s="324"/>
    <row r="700" ht="12.75" customHeight="1" s="324"/>
    <row r="701" ht="12.75" customHeight="1" s="324"/>
    <row r="702" ht="12.75" customHeight="1" s="324"/>
    <row r="703" ht="12.75" customHeight="1" s="324"/>
    <row r="704" ht="12.75" customHeight="1" s="324"/>
    <row r="705" ht="12.75" customHeight="1" s="324"/>
    <row r="706" ht="12.75" customHeight="1" s="324"/>
    <row r="707" ht="12.75" customHeight="1" s="324"/>
    <row r="708" ht="12.75" customHeight="1" s="324"/>
    <row r="709" ht="12.75" customHeight="1" s="324"/>
    <row r="710" ht="12.75" customHeight="1" s="324"/>
    <row r="711" ht="12.75" customHeight="1" s="324"/>
    <row r="712" ht="12.75" customHeight="1" s="324"/>
    <row r="713" ht="12.75" customHeight="1" s="324"/>
    <row r="714" ht="12.75" customHeight="1" s="324"/>
    <row r="715" ht="12.75" customHeight="1" s="324"/>
    <row r="716" ht="12.75" customHeight="1" s="324"/>
    <row r="717" ht="12.75" customHeight="1" s="324"/>
    <row r="718" ht="12.75" customHeight="1" s="324"/>
    <row r="719" ht="12.75" customHeight="1" s="324"/>
    <row r="720" ht="12.75" customHeight="1" s="324"/>
    <row r="721" ht="12.75" customHeight="1" s="324"/>
    <row r="722" ht="12.75" customHeight="1" s="324"/>
    <row r="723" ht="12.75" customHeight="1" s="324"/>
    <row r="724" ht="12.75" customHeight="1" s="324"/>
    <row r="725" ht="12.75" customHeight="1" s="324"/>
    <row r="726" ht="12.75" customHeight="1" s="324"/>
    <row r="727" ht="12.75" customHeight="1" s="324"/>
    <row r="728" ht="12.75" customHeight="1" s="324"/>
    <row r="729" ht="12.75" customHeight="1" s="324"/>
    <row r="730" ht="12.75" customHeight="1" s="324"/>
    <row r="731" ht="12.75" customHeight="1" s="324"/>
    <row r="732" ht="12.75" customHeight="1" s="324"/>
    <row r="733" ht="12.75" customHeight="1" s="324"/>
    <row r="734" ht="12.75" customHeight="1" s="324"/>
    <row r="735" ht="12.75" customHeight="1" s="324"/>
    <row r="736" ht="12.75" customHeight="1" s="324"/>
    <row r="737" ht="12.75" customHeight="1" s="324"/>
    <row r="738" ht="12.75" customHeight="1" s="324"/>
    <row r="739" ht="12.75" customHeight="1" s="324"/>
    <row r="740" ht="12.75" customHeight="1" s="324"/>
    <row r="741" ht="12.75" customHeight="1" s="324"/>
    <row r="742" ht="12.75" customHeight="1" s="324"/>
    <row r="743" ht="12.75" customHeight="1" s="324"/>
    <row r="744" ht="12.75" customHeight="1" s="324"/>
    <row r="745" ht="12.75" customHeight="1" s="324"/>
    <row r="746" ht="12.75" customHeight="1" s="324"/>
    <row r="747" ht="12.75" customHeight="1" s="324"/>
    <row r="748" ht="12.75" customHeight="1" s="324"/>
    <row r="749" ht="12.75" customHeight="1" s="324"/>
    <row r="750" ht="12.75" customHeight="1" s="324"/>
    <row r="751" ht="12.75" customHeight="1" s="324"/>
    <row r="752" ht="12.75" customHeight="1" s="324"/>
    <row r="753" ht="12.75" customHeight="1" s="324"/>
    <row r="754" ht="12.75" customHeight="1" s="324"/>
    <row r="755" ht="12.75" customHeight="1" s="324"/>
    <row r="756" ht="12.75" customHeight="1" s="324"/>
    <row r="757" ht="12.75" customHeight="1" s="324"/>
    <row r="758" ht="12.75" customHeight="1" s="324"/>
    <row r="759" ht="12.75" customHeight="1" s="324"/>
    <row r="760" ht="12.75" customHeight="1" s="324"/>
    <row r="761" ht="12.75" customHeight="1" s="324"/>
    <row r="762" ht="12.75" customHeight="1" s="324"/>
    <row r="763" ht="12.75" customHeight="1" s="324"/>
    <row r="764" ht="12.75" customHeight="1" s="324"/>
    <row r="765" ht="12.75" customHeight="1" s="324"/>
    <row r="766" ht="12.75" customHeight="1" s="324"/>
    <row r="767" ht="12.75" customHeight="1" s="324"/>
    <row r="768" ht="12.75" customHeight="1" s="324"/>
    <row r="769" ht="12.75" customHeight="1" s="324"/>
    <row r="770" ht="12.75" customHeight="1" s="324"/>
    <row r="771" ht="12.75" customHeight="1" s="324"/>
    <row r="772" ht="12.75" customHeight="1" s="324"/>
    <row r="773" ht="12.75" customHeight="1" s="324"/>
    <row r="774" ht="12.75" customHeight="1" s="324"/>
    <row r="775" ht="12.75" customHeight="1" s="324"/>
    <row r="776" ht="12.75" customHeight="1" s="324"/>
    <row r="777" ht="12.75" customHeight="1" s="324"/>
    <row r="778" ht="12.75" customHeight="1" s="324"/>
    <row r="779" ht="12.75" customHeight="1" s="324"/>
    <row r="780" ht="12.75" customHeight="1" s="324"/>
    <row r="781" ht="12.75" customHeight="1" s="324"/>
    <row r="782" ht="12.75" customHeight="1" s="324"/>
    <row r="783" ht="12.75" customHeight="1" s="324"/>
    <row r="784" ht="12.75" customHeight="1" s="324"/>
    <row r="785" ht="12.75" customHeight="1" s="324"/>
    <row r="786" ht="12.75" customHeight="1" s="324"/>
    <row r="787" ht="12.75" customHeight="1" s="324"/>
    <row r="788" ht="12.75" customHeight="1" s="324"/>
    <row r="789" ht="12.75" customHeight="1" s="324"/>
    <row r="790" ht="12.75" customHeight="1" s="324"/>
    <row r="791" ht="12.75" customHeight="1" s="324"/>
    <row r="792" ht="12.75" customHeight="1" s="324"/>
    <row r="793" ht="12.75" customHeight="1" s="324"/>
    <row r="794" ht="12.75" customHeight="1" s="324"/>
    <row r="795" ht="12.75" customHeight="1" s="324"/>
    <row r="796" ht="12.75" customHeight="1" s="324"/>
    <row r="797" ht="12.75" customHeight="1" s="324"/>
    <row r="798" ht="12.75" customHeight="1" s="324"/>
    <row r="799" ht="12.75" customHeight="1" s="324"/>
    <row r="800" ht="12.75" customHeight="1" s="324"/>
    <row r="801" ht="12.75" customHeight="1" s="324"/>
    <row r="802" ht="12.75" customHeight="1" s="324"/>
    <row r="803" ht="12.75" customHeight="1" s="324"/>
    <row r="804" ht="12.75" customHeight="1" s="324"/>
    <row r="805" ht="12.75" customHeight="1" s="324"/>
    <row r="806" ht="12.75" customHeight="1" s="324"/>
    <row r="807" ht="12.75" customHeight="1" s="324"/>
    <row r="808" ht="12.75" customHeight="1" s="324"/>
    <row r="809" ht="12.75" customHeight="1" s="324"/>
    <row r="810" ht="12.75" customHeight="1" s="324"/>
    <row r="811" ht="12.75" customHeight="1" s="324"/>
    <row r="812" ht="12.75" customHeight="1" s="324"/>
    <row r="813" ht="12.75" customHeight="1" s="324"/>
    <row r="814" ht="12.75" customHeight="1" s="324"/>
    <row r="815" ht="12.75" customHeight="1" s="324"/>
    <row r="816" ht="12.75" customHeight="1" s="324"/>
    <row r="817" ht="12.75" customHeight="1" s="324"/>
    <row r="818" ht="12.75" customHeight="1" s="324"/>
    <row r="819" ht="12.75" customHeight="1" s="324"/>
    <row r="820" ht="12.75" customHeight="1" s="324"/>
    <row r="821" ht="12.75" customHeight="1" s="324"/>
    <row r="822" ht="12.75" customHeight="1" s="324"/>
    <row r="823" ht="12.75" customHeight="1" s="324"/>
    <row r="824" ht="12.75" customHeight="1" s="324"/>
    <row r="825" ht="12.75" customHeight="1" s="324"/>
    <row r="826" ht="12.75" customHeight="1" s="324"/>
    <row r="827" ht="12.75" customHeight="1" s="324"/>
    <row r="828" ht="12.75" customHeight="1" s="324"/>
    <row r="829" ht="12.75" customHeight="1" s="324"/>
    <row r="830" ht="12.75" customHeight="1" s="324"/>
    <row r="831" ht="12.75" customHeight="1" s="324"/>
    <row r="832" ht="12.75" customHeight="1" s="324"/>
    <row r="833" ht="12.75" customHeight="1" s="324"/>
    <row r="834" ht="12.75" customHeight="1" s="324"/>
    <row r="835" ht="12.75" customHeight="1" s="324"/>
    <row r="836" ht="12.75" customHeight="1" s="324"/>
    <row r="837" ht="12.75" customHeight="1" s="324"/>
    <row r="838" ht="12.75" customHeight="1" s="324"/>
    <row r="839" ht="12.75" customHeight="1" s="324"/>
    <row r="840" ht="12.75" customHeight="1" s="324"/>
    <row r="841" ht="12.75" customHeight="1" s="324"/>
    <row r="842" ht="12.75" customHeight="1" s="324"/>
    <row r="843" ht="12.75" customHeight="1" s="324"/>
    <row r="844" ht="12.75" customHeight="1" s="324"/>
    <row r="845" ht="12.75" customHeight="1" s="324"/>
    <row r="846" ht="12.75" customHeight="1" s="324"/>
    <row r="847" ht="12.75" customHeight="1" s="324"/>
    <row r="848" ht="12.75" customHeight="1" s="324"/>
    <row r="849" ht="12.75" customHeight="1" s="324"/>
    <row r="850" ht="12.75" customHeight="1" s="324"/>
    <row r="851" ht="12.75" customHeight="1" s="324"/>
    <row r="852" ht="12.75" customHeight="1" s="324"/>
    <row r="853" ht="12.75" customHeight="1" s="324"/>
    <row r="854" ht="12.75" customHeight="1" s="324"/>
    <row r="855" ht="12.75" customHeight="1" s="324"/>
    <row r="856" ht="12.75" customHeight="1" s="324"/>
    <row r="857" ht="12.75" customHeight="1" s="324"/>
    <row r="858" ht="12.75" customHeight="1" s="324"/>
    <row r="859" ht="12.75" customHeight="1" s="324"/>
    <row r="860" ht="12.75" customHeight="1" s="324"/>
    <row r="861" ht="12.75" customHeight="1" s="324"/>
    <row r="862" ht="12.75" customHeight="1" s="324"/>
    <row r="863" ht="12.75" customHeight="1" s="324"/>
    <row r="864" ht="12.75" customHeight="1" s="324"/>
    <row r="865" ht="12.75" customHeight="1" s="324"/>
    <row r="866" ht="12.75" customHeight="1" s="324"/>
    <row r="867" ht="12.75" customHeight="1" s="324"/>
    <row r="868" ht="12.75" customHeight="1" s="324"/>
    <row r="869" ht="12.75" customHeight="1" s="324"/>
    <row r="870" ht="12.75" customHeight="1" s="324"/>
    <row r="871" ht="12.75" customHeight="1" s="324"/>
    <row r="872" ht="12.75" customHeight="1" s="324"/>
    <row r="873" ht="12.75" customHeight="1" s="324"/>
    <row r="874" ht="12.75" customHeight="1" s="324"/>
    <row r="875" ht="12.75" customHeight="1" s="324"/>
    <row r="876" ht="12.75" customHeight="1" s="324"/>
    <row r="877" ht="12.75" customHeight="1" s="324"/>
    <row r="878" ht="12.75" customHeight="1" s="324"/>
    <row r="879" ht="12.75" customHeight="1" s="324"/>
    <row r="880" ht="12.75" customHeight="1" s="324"/>
    <row r="881" ht="12.75" customHeight="1" s="324"/>
    <row r="882" ht="12.75" customHeight="1" s="324"/>
    <row r="883" ht="12.75" customHeight="1" s="324"/>
    <row r="884" ht="12.75" customHeight="1" s="324"/>
    <row r="885" ht="12.75" customHeight="1" s="324"/>
    <row r="886" ht="12.75" customHeight="1" s="324"/>
    <row r="887" ht="12.75" customHeight="1" s="324"/>
    <row r="888" ht="12.75" customHeight="1" s="324"/>
    <row r="889" ht="12.75" customHeight="1" s="324"/>
    <row r="890" ht="12.75" customHeight="1" s="324"/>
    <row r="891" ht="12.75" customHeight="1" s="324"/>
    <row r="892" ht="12.75" customHeight="1" s="324"/>
    <row r="893" ht="12.75" customHeight="1" s="324"/>
    <row r="894" ht="12.75" customHeight="1" s="324"/>
    <row r="895" ht="12.75" customHeight="1" s="324"/>
    <row r="896" ht="12.75" customHeight="1" s="324"/>
    <row r="897" ht="12.75" customHeight="1" s="324"/>
    <row r="898" ht="12.75" customHeight="1" s="324"/>
    <row r="899" ht="12.75" customHeight="1" s="324"/>
    <row r="900" ht="12.75" customHeight="1" s="324"/>
    <row r="901" ht="12.75" customHeight="1" s="324"/>
    <row r="902" ht="12.75" customHeight="1" s="324"/>
    <row r="903" ht="12.75" customHeight="1" s="324"/>
    <row r="904" ht="12.75" customHeight="1" s="324"/>
    <row r="905" ht="12.75" customHeight="1" s="324"/>
    <row r="906" ht="12.75" customHeight="1" s="324"/>
    <row r="907" ht="12.75" customHeight="1" s="324"/>
    <row r="908" ht="12.75" customHeight="1" s="324"/>
    <row r="909" ht="12.75" customHeight="1" s="324"/>
    <row r="910" ht="12.75" customHeight="1" s="324"/>
    <row r="911" ht="12.75" customHeight="1" s="324"/>
    <row r="912" ht="12.75" customHeight="1" s="324"/>
    <row r="913" ht="12.75" customHeight="1" s="324"/>
    <row r="914" ht="12.75" customHeight="1" s="324"/>
    <row r="915" ht="12.75" customHeight="1" s="324"/>
    <row r="916" ht="12.75" customHeight="1" s="324"/>
    <row r="917" ht="12.75" customHeight="1" s="324"/>
    <row r="918" ht="12.75" customHeight="1" s="324"/>
    <row r="919" ht="12.75" customHeight="1" s="324"/>
    <row r="920" ht="12.75" customHeight="1" s="324"/>
    <row r="921" ht="12.75" customHeight="1" s="324"/>
    <row r="922" ht="12.75" customHeight="1" s="324"/>
    <row r="923" ht="12.75" customHeight="1" s="324"/>
    <row r="924" ht="12.75" customHeight="1" s="324"/>
    <row r="925" ht="12.75" customHeight="1" s="324"/>
    <row r="926" ht="12.75" customHeight="1" s="324"/>
    <row r="927" ht="12.75" customHeight="1" s="324"/>
    <row r="928" ht="12.75" customHeight="1" s="324"/>
    <row r="929" ht="12.75" customHeight="1" s="324"/>
    <row r="930" ht="12.75" customHeight="1" s="324"/>
    <row r="931" ht="12.75" customHeight="1" s="324"/>
    <row r="932" ht="12.75" customHeight="1" s="324"/>
    <row r="933" ht="12.75" customHeight="1" s="324"/>
    <row r="934" ht="12.75" customHeight="1" s="324"/>
    <row r="935" ht="12.75" customHeight="1" s="324"/>
    <row r="936" ht="12.75" customHeight="1" s="324"/>
    <row r="937" ht="12.75" customHeight="1" s="324"/>
    <row r="938" ht="12.75" customHeight="1" s="324"/>
    <row r="939" ht="12.75" customHeight="1" s="324"/>
    <row r="940" ht="12.75" customHeight="1" s="324"/>
    <row r="941" ht="12.75" customHeight="1" s="324"/>
    <row r="942" ht="12.75" customHeight="1" s="324"/>
    <row r="943" ht="12.75" customHeight="1" s="324"/>
    <row r="944" ht="12.75" customHeight="1" s="324"/>
    <row r="945" ht="12.75" customHeight="1" s="324"/>
    <row r="946" ht="12.75" customHeight="1" s="324"/>
    <row r="947" ht="12.75" customHeight="1" s="324"/>
    <row r="948" ht="12.75" customHeight="1" s="324"/>
    <row r="949" ht="12.75" customHeight="1" s="324"/>
    <row r="950" ht="12.75" customHeight="1" s="324"/>
    <row r="951" ht="12.75" customHeight="1" s="324"/>
    <row r="952" ht="12.75" customHeight="1" s="324"/>
    <row r="953" ht="12.75" customHeight="1" s="324"/>
    <row r="954" ht="12.75" customHeight="1" s="324"/>
    <row r="955" ht="12.75" customHeight="1" s="324"/>
    <row r="956" ht="12.75" customHeight="1" s="324"/>
    <row r="957" ht="12.75" customHeight="1" s="324"/>
    <row r="958" ht="12.75" customHeight="1" s="324"/>
    <row r="959" ht="12.75" customHeight="1" s="324"/>
    <row r="960" ht="12.75" customHeight="1" s="324"/>
    <row r="961" ht="12.75" customHeight="1" s="324"/>
    <row r="962" ht="12.75" customHeight="1" s="324"/>
    <row r="963" ht="12.75" customHeight="1" s="324"/>
    <row r="964" ht="12.75" customHeight="1" s="324"/>
    <row r="965" ht="12.75" customHeight="1" s="324"/>
    <row r="966" ht="12.75" customHeight="1" s="324"/>
    <row r="967" ht="12.75" customHeight="1" s="324"/>
    <row r="968" ht="12.75" customHeight="1" s="324"/>
    <row r="969" ht="12.75" customHeight="1" s="324"/>
    <row r="970" ht="12.75" customHeight="1" s="324"/>
    <row r="971" ht="12.75" customHeight="1" s="324"/>
    <row r="972" ht="12.75" customHeight="1" s="324"/>
    <row r="973" ht="12.75" customHeight="1" s="324"/>
    <row r="974" ht="12.75" customHeight="1" s="324"/>
    <row r="975" ht="12.75" customHeight="1" s="324"/>
    <row r="976" ht="12.75" customHeight="1" s="324"/>
    <row r="977" ht="12.75" customHeight="1" s="324"/>
    <row r="978" ht="12.75" customHeight="1" s="324"/>
    <row r="979" ht="12.75" customHeight="1" s="324"/>
    <row r="980" ht="12.75" customHeight="1" s="324"/>
    <row r="981" ht="12.75" customHeight="1" s="324"/>
    <row r="982" ht="12.75" customHeight="1" s="324"/>
    <row r="983" ht="12.75" customHeight="1" s="324"/>
    <row r="984" ht="12.75" customHeight="1" s="324"/>
    <row r="985" ht="12.75" customHeight="1" s="324"/>
    <row r="986" ht="12.75" customHeight="1" s="324"/>
    <row r="987" ht="12.75" customHeight="1" s="324"/>
    <row r="988" ht="12.75" customHeight="1" s="324"/>
    <row r="989" ht="12.75" customHeight="1" s="324"/>
    <row r="990" ht="12.75" customHeight="1" s="324"/>
    <row r="991" ht="12.75" customHeight="1" s="324"/>
    <row r="992" ht="12.75" customHeight="1" s="324"/>
    <row r="993" ht="12.75" customHeight="1" s="324"/>
    <row r="994" ht="12.75" customHeight="1" s="324"/>
    <row r="995" ht="12.75" customHeight="1" s="324"/>
    <row r="996" ht="12.75" customHeight="1" s="324"/>
    <row r="997" ht="12.75" customHeight="1" s="324"/>
    <row r="998" ht="12.75" customHeight="1" s="324"/>
    <row r="999" ht="12.75" customHeight="1" s="324"/>
    <row r="1000" ht="12.75" customHeight="1" s="324"/>
  </sheetData>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xl/worksheets/sheet52.xml><?xml version="1.0" encoding="utf-8"?>
<worksheet xmlns="http://schemas.openxmlformats.org/spreadsheetml/2006/main">
  <sheetPr codeName="Sheet51">
    <tabColor rgb="FFFFF2CC"/>
    <outlinePr summaryBelow="1" summaryRight="1"/>
    <pageSetUpPr/>
  </sheetPr>
  <dimension ref="A1:AE1000"/>
  <sheetViews>
    <sheetView workbookViewId="0">
      <selection activeCell="A1" sqref="A1"/>
    </sheetView>
  </sheetViews>
  <sheetFormatPr baseColWidth="8" defaultColWidth="12.63" defaultRowHeight="15" customHeight="1"/>
  <cols>
    <col width="16.5" customWidth="1" style="324" min="1" max="1"/>
    <col width="18.5" customWidth="1" style="324" min="2" max="2"/>
    <col width="14.5" customWidth="1" style="324" min="3" max="6"/>
    <col width="19.5" customWidth="1" style="324" min="7" max="8"/>
    <col width="17.5" customWidth="1" style="324" min="9" max="9"/>
    <col width="12" customWidth="1" style="324" min="10" max="12"/>
    <col width="8.630000000000001" customWidth="1" style="324" min="13" max="13"/>
    <col width="9.130000000000001" customWidth="1" style="324" min="14" max="16"/>
    <col width="29.63" customWidth="1" style="324" min="17" max="17"/>
    <col width="8.630000000000001" customWidth="1" style="324" min="18" max="31"/>
  </cols>
  <sheetData>
    <row r="1" ht="24.75" customHeight="1" s="324">
      <c r="A1" s="45" t="inlineStr">
        <is>
          <t>Function: Restorable mangrove area from Mapping Ocean Wealth</t>
        </is>
      </c>
      <c r="I1" s="195" t="n"/>
      <c r="J1" s="195" t="n"/>
      <c r="K1" s="195" t="n"/>
      <c r="L1" s="195" t="n"/>
      <c r="M1" s="195" t="n"/>
      <c r="N1" s="195" t="n"/>
      <c r="O1" s="195" t="n"/>
      <c r="P1" s="195" t="n"/>
      <c r="Q1" s="195" t="n"/>
      <c r="R1" s="195" t="n"/>
      <c r="S1" s="195" t="n"/>
      <c r="T1" s="195" t="n"/>
      <c r="U1" s="195" t="n"/>
      <c r="V1" s="195" t="n"/>
      <c r="W1" s="195" t="n"/>
      <c r="X1" s="195" t="n"/>
      <c r="Y1" s="195" t="n"/>
      <c r="Z1" s="195" t="n"/>
      <c r="AA1" s="195" t="n"/>
      <c r="AB1" s="195" t="n"/>
      <c r="AC1" s="195" t="n"/>
      <c r="AD1" s="195" t="n"/>
      <c r="AE1" s="195" t="n"/>
    </row>
    <row r="2" ht="46.5" customHeight="1" s="324">
      <c r="A2" s="45"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is>
      </c>
      <c r="I2" s="195" t="n"/>
      <c r="J2" s="195" t="n"/>
      <c r="K2" s="195" t="n"/>
      <c r="L2" s="195" t="n"/>
      <c r="M2" s="195" t="n"/>
      <c r="N2" s="195" t="n"/>
      <c r="O2" s="195" t="n"/>
      <c r="P2" s="195" t="n"/>
      <c r="Q2" s="195" t="n"/>
      <c r="R2" s="195" t="n"/>
      <c r="S2" s="195" t="n"/>
      <c r="T2" s="195" t="n"/>
      <c r="U2" s="195" t="n"/>
      <c r="V2" s="195" t="n"/>
      <c r="W2" s="195" t="n"/>
      <c r="X2" s="195" t="n"/>
      <c r="Y2" s="195" t="n"/>
      <c r="Z2" s="195" t="n"/>
      <c r="AA2" s="195" t="n"/>
      <c r="AB2" s="195" t="n"/>
      <c r="AC2" s="195" t="n"/>
      <c r="AD2" s="195" t="n"/>
      <c r="AE2" s="195" t="n"/>
    </row>
    <row r="3" ht="40.5" customHeight="1" s="324">
      <c r="A3" s="308" t="inlineStr">
        <is>
          <t>Columns being referenced:</t>
        </is>
      </c>
      <c r="B3" s="309" t="inlineStr">
        <is>
          <t>Restorable_ha</t>
        </is>
      </c>
      <c r="C3" s="320" t="n"/>
      <c r="D3" s="45" t="n"/>
      <c r="E3" s="45" t="n"/>
      <c r="F3" s="45" t="n"/>
      <c r="G3" s="45" t="n"/>
      <c r="H3" s="45" t="n"/>
      <c r="I3" s="195" t="n"/>
      <c r="J3" s="195" t="n"/>
      <c r="K3" s="195" t="n"/>
      <c r="L3" s="195" t="n"/>
      <c r="M3" s="195" t="n"/>
      <c r="N3" s="195" t="n"/>
      <c r="O3" s="195" t="n"/>
      <c r="P3" s="195" t="n"/>
      <c r="Q3" s="195" t="n"/>
      <c r="R3" s="195" t="n"/>
      <c r="S3" s="195" t="n"/>
      <c r="T3" s="195" t="n"/>
      <c r="U3" s="195" t="n"/>
      <c r="V3" s="195" t="n"/>
      <c r="W3" s="195" t="n"/>
      <c r="X3" s="195" t="n"/>
      <c r="Y3" s="195" t="n"/>
      <c r="Z3" s="195" t="n"/>
      <c r="AA3" s="195" t="n"/>
      <c r="AB3" s="195" t="n"/>
      <c r="AC3" s="195" t="n"/>
      <c r="AD3" s="195" t="n"/>
      <c r="AE3" s="195" t="n"/>
    </row>
    <row r="4" ht="27.75" customHeight="1" s="324">
      <c r="A4" s="323" t="inlineStr">
        <is>
          <t>Code</t>
        </is>
      </c>
      <c r="B4" s="323" t="inlineStr">
        <is>
          <t>Country</t>
        </is>
      </c>
      <c r="C4" s="323" t="inlineStr">
        <is>
          <t>Area_2020_km2</t>
        </is>
      </c>
      <c r="D4" s="323" t="inlineStr">
        <is>
          <t>Area_2020_ha</t>
        </is>
      </c>
      <c r="E4" s="323" t="inlineStr">
        <is>
          <t>Restorable_km2</t>
        </is>
      </c>
      <c r="F4" s="323" t="inlineStr">
        <is>
          <t>Restorable_ha</t>
        </is>
      </c>
      <c r="G4" s="323" t="inlineStr">
        <is>
          <t>Proportion_Restorable</t>
        </is>
      </c>
      <c r="H4" s="323" t="inlineStr">
        <is>
          <t>Global proportion</t>
        </is>
      </c>
      <c r="I4" s="323" t="inlineStr">
        <is>
          <t>OVERALL_SCORE</t>
        </is>
      </c>
      <c r="J4" s="323" t="inlineStr">
        <is>
          <t>MeanAGB</t>
        </is>
      </c>
      <c r="K4" s="323" t="inlineStr">
        <is>
          <t>MeanSOC</t>
        </is>
      </c>
      <c r="L4" s="195" t="n"/>
      <c r="M4" s="195" t="n"/>
      <c r="N4" s="195" t="n"/>
      <c r="O4" s="195" t="n"/>
      <c r="P4" s="195" t="n"/>
      <c r="Q4" s="195" t="n"/>
      <c r="R4" s="195" t="n"/>
      <c r="S4" s="195" t="n"/>
      <c r="T4" s="195" t="n"/>
      <c r="U4" s="195" t="n"/>
      <c r="V4" s="195" t="n"/>
      <c r="W4" s="195" t="n"/>
      <c r="X4" s="195" t="n"/>
      <c r="Y4" s="195" t="n"/>
      <c r="Z4" s="195" t="n"/>
      <c r="AA4" s="195" t="n"/>
      <c r="AB4" s="195" t="n"/>
      <c r="AC4" s="195" t="n"/>
      <c r="AD4" s="195" t="n"/>
      <c r="AE4" s="195" t="n"/>
    </row>
    <row r="5" ht="12.75" customHeight="1" s="324">
      <c r="A5" s="195">
        <f t="array" ref="A5">INDEX(Countries!D1:D262, MATCH(B5, Countries!B1:B262, 0))</f>
        <v/>
      </c>
      <c r="B5" s="195" t="inlineStr">
        <is>
          <t>Indonesia</t>
        </is>
      </c>
      <c r="C5" s="195" t="n">
        <v>29536.50516</v>
      </c>
      <c r="D5" s="195">
        <f>C5*100</f>
        <v/>
      </c>
      <c r="E5" s="195" t="n">
        <v>2045.361679</v>
      </c>
      <c r="F5" s="195">
        <f>E5*100</f>
        <v/>
      </c>
      <c r="G5" s="195" t="n">
        <v>6.92</v>
      </c>
      <c r="H5" s="108">
        <f>F5/$F$127</f>
        <v/>
      </c>
      <c r="I5" s="195" t="n">
        <v>0.786457439</v>
      </c>
      <c r="J5" s="195" t="n">
        <v>10500531.86</v>
      </c>
      <c r="K5" s="195" t="n">
        <v>38868508.51</v>
      </c>
      <c r="L5" s="195" t="n"/>
      <c r="M5" s="195" t="n"/>
      <c r="N5" s="195" t="n"/>
      <c r="O5" s="195" t="n"/>
      <c r="P5" s="195" t="n"/>
      <c r="Q5" s="195" t="n"/>
      <c r="R5" s="195" t="n"/>
      <c r="S5" s="195" t="n"/>
      <c r="T5" s="195" t="n"/>
      <c r="U5" s="195" t="n"/>
      <c r="V5" s="195" t="n"/>
      <c r="W5" s="195" t="n"/>
      <c r="X5" s="195" t="n"/>
      <c r="Y5" s="195" t="n"/>
      <c r="Z5" s="195" t="n"/>
      <c r="AA5" s="195" t="n"/>
      <c r="AB5" s="195" t="n"/>
      <c r="AC5" s="195" t="n"/>
      <c r="AD5" s="195" t="n"/>
      <c r="AE5" s="195" t="n"/>
    </row>
    <row r="6" ht="12.75" customHeight="1" s="324">
      <c r="A6" s="195">
        <f t="array" ref="A6">INDEX(Countries!D2:D263, MATCH(B6, Countries!B2:B263, 0))</f>
        <v/>
      </c>
      <c r="B6" s="195" t="inlineStr">
        <is>
          <t>Australia</t>
        </is>
      </c>
      <c r="C6" s="195" t="n">
        <v>10185.4015</v>
      </c>
      <c r="D6" s="195">
        <f>C6*100</f>
        <v/>
      </c>
      <c r="E6" s="195" t="n">
        <v>691.6039725000001</v>
      </c>
      <c r="F6" s="195">
        <f>E6*100</f>
        <v/>
      </c>
      <c r="G6" s="195" t="n">
        <v>6.79</v>
      </c>
      <c r="H6" s="108">
        <f>F6/$F$127</f>
        <v/>
      </c>
      <c r="I6" s="195" t="n">
        <v>0.805992215</v>
      </c>
      <c r="J6" s="195" t="n">
        <v>1310269.181</v>
      </c>
      <c r="K6" s="195" t="n">
        <v>1531625.772</v>
      </c>
      <c r="L6" s="195" t="n"/>
      <c r="M6" s="195" t="n"/>
      <c r="N6" s="195" t="n"/>
      <c r="O6" s="195" t="n"/>
      <c r="P6" s="195" t="n"/>
      <c r="Q6" s="195" t="n"/>
      <c r="R6" s="195" t="n"/>
      <c r="S6" s="195" t="n"/>
      <c r="T6" s="195" t="n"/>
      <c r="U6" s="195" t="n"/>
      <c r="V6" s="195" t="n"/>
      <c r="W6" s="195" t="n"/>
      <c r="X6" s="195" t="n"/>
      <c r="Y6" s="195" t="n"/>
      <c r="Z6" s="195" t="n"/>
      <c r="AA6" s="195" t="n"/>
      <c r="AB6" s="195" t="n"/>
      <c r="AC6" s="195" t="n"/>
      <c r="AD6" s="195" t="n"/>
      <c r="AE6" s="195" t="n"/>
    </row>
    <row r="7" ht="12.75" customHeight="1" s="324">
      <c r="A7" s="195">
        <f t="array" ref="A7">INDEX(Countries!D3:D264, MATCH(B7, Countries!B3:B264, 0))</f>
        <v/>
      </c>
      <c r="B7" s="195" t="inlineStr">
        <is>
          <t>Mexico</t>
        </is>
      </c>
      <c r="C7" s="195" t="n">
        <v>10054.63119</v>
      </c>
      <c r="D7" s="195">
        <f>C7*100</f>
        <v/>
      </c>
      <c r="E7" s="195" t="n">
        <v>686.4005609</v>
      </c>
      <c r="F7" s="195">
        <f>E7*100</f>
        <v/>
      </c>
      <c r="G7" s="195" t="n">
        <v>6.83</v>
      </c>
      <c r="H7" s="108">
        <f>F7/$F$127</f>
        <v/>
      </c>
      <c r="I7" s="195" t="n">
        <v>0.6919999999999999</v>
      </c>
      <c r="J7" s="195" t="n">
        <v>437404.362</v>
      </c>
      <c r="K7" s="195" t="n">
        <v>6445029.04</v>
      </c>
      <c r="L7" s="195" t="n"/>
      <c r="M7" s="195" t="n"/>
      <c r="N7" s="195" t="n"/>
      <c r="O7" s="195" t="n"/>
      <c r="P7" s="195" t="n"/>
      <c r="Q7" s="195" t="n"/>
      <c r="R7" s="195" t="n"/>
      <c r="S7" s="195" t="n"/>
      <c r="T7" s="195" t="n"/>
      <c r="U7" s="195" t="n"/>
      <c r="V7" s="195" t="n"/>
      <c r="W7" s="195" t="n"/>
      <c r="X7" s="195" t="n"/>
      <c r="Y7" s="195" t="n"/>
      <c r="Z7" s="195" t="n"/>
      <c r="AA7" s="195" t="n"/>
      <c r="AB7" s="195" t="n"/>
      <c r="AC7" s="195" t="n"/>
      <c r="AD7" s="195" t="n"/>
      <c r="AE7" s="195" t="n"/>
    </row>
    <row r="8" ht="12.75" customHeight="1" s="324">
      <c r="A8" s="195">
        <f t="array" ref="A8">INDEX(Countries!D4:D265, MATCH(B8, Countries!B4:B265, 0))</f>
        <v/>
      </c>
      <c r="B8" s="195" t="inlineStr">
        <is>
          <t>Myanmar</t>
        </is>
      </c>
      <c r="C8" s="195" t="n">
        <v>5433.865404</v>
      </c>
      <c r="D8" s="195">
        <f>C8*100</f>
        <v/>
      </c>
      <c r="E8" s="195" t="n">
        <v>611.9528741</v>
      </c>
      <c r="F8" s="195">
        <f>E8*100</f>
        <v/>
      </c>
      <c r="G8" s="195" t="n">
        <v>11.26</v>
      </c>
      <c r="H8" s="108">
        <f>F8/$F$127</f>
        <v/>
      </c>
      <c r="I8" s="195" t="n">
        <v>0.854233881</v>
      </c>
      <c r="J8" s="195" t="n">
        <v>2116281.014</v>
      </c>
      <c r="K8" s="195" t="n">
        <v>10662808.94</v>
      </c>
      <c r="L8" s="195" t="n"/>
      <c r="M8" s="195" t="n"/>
      <c r="N8" s="195" t="n"/>
      <c r="O8" s="195" t="n"/>
      <c r="P8" s="195" t="n"/>
      <c r="Q8" s="195" t="n"/>
      <c r="R8" s="195" t="n"/>
      <c r="S8" s="195" t="n"/>
      <c r="T8" s="195" t="n"/>
      <c r="U8" s="195" t="n"/>
      <c r="V8" s="195" t="n"/>
      <c r="W8" s="195" t="n"/>
      <c r="X8" s="195" t="n"/>
      <c r="Y8" s="195" t="n"/>
      <c r="Z8" s="195" t="n"/>
      <c r="AA8" s="195" t="n"/>
      <c r="AB8" s="195" t="n"/>
      <c r="AC8" s="195" t="n"/>
      <c r="AD8" s="195" t="n"/>
      <c r="AE8" s="195" t="n"/>
    </row>
    <row r="9" ht="12.75" customHeight="1" s="324">
      <c r="A9" s="195">
        <f t="array" ref="A9">INDEX(Countries!D5:D266, MATCH(B9, Countries!B5:B266, 0))</f>
        <v/>
      </c>
      <c r="B9" s="195" t="inlineStr">
        <is>
          <t>Brazil</t>
        </is>
      </c>
      <c r="C9" s="195" t="n">
        <v>11398.95164</v>
      </c>
      <c r="D9" s="195">
        <f>C9*100</f>
        <v/>
      </c>
      <c r="E9" s="195" t="n">
        <v>475.4374622</v>
      </c>
      <c r="F9" s="195">
        <f>E9*100</f>
        <v/>
      </c>
      <c r="G9" s="195" t="n">
        <v>4.17</v>
      </c>
      <c r="H9" s="108">
        <f>F9/$F$127</f>
        <v/>
      </c>
      <c r="I9" s="195" t="n">
        <v>0.753430713</v>
      </c>
      <c r="J9" s="195" t="n">
        <v>1091812.983</v>
      </c>
      <c r="K9" s="195" t="n">
        <v>3705207.713</v>
      </c>
      <c r="L9" s="195" t="n"/>
      <c r="M9" s="195" t="n"/>
      <c r="N9" s="195" t="n"/>
      <c r="O9" s="195" t="n"/>
      <c r="P9" s="195" t="n"/>
      <c r="Q9" s="195" t="n"/>
      <c r="R9" s="195" t="n"/>
      <c r="S9" s="195" t="n"/>
      <c r="T9" s="195" t="n"/>
      <c r="U9" s="195" t="n"/>
      <c r="V9" s="195" t="n"/>
      <c r="W9" s="195" t="n"/>
      <c r="X9" s="195" t="n"/>
      <c r="Y9" s="195" t="n"/>
      <c r="Z9" s="195" t="n"/>
      <c r="AA9" s="195" t="n"/>
      <c r="AB9" s="195" t="n"/>
      <c r="AC9" s="195" t="n"/>
      <c r="AD9" s="195" t="n"/>
      <c r="AE9" s="195" t="n"/>
    </row>
    <row r="10" ht="12.75" customHeight="1" s="324">
      <c r="A10" s="195">
        <f t="array" ref="A10">INDEX(Countries!D6:D267, MATCH(B10, Countries!B6:B267, 0))</f>
        <v/>
      </c>
      <c r="B10" s="195" t="inlineStr">
        <is>
          <t>Cuba</t>
        </is>
      </c>
      <c r="C10" s="195" t="n">
        <v>3600.074452</v>
      </c>
      <c r="D10" s="195">
        <f>C10*100</f>
        <v/>
      </c>
      <c r="E10" s="195" t="n">
        <v>253.6161462</v>
      </c>
      <c r="F10" s="195">
        <f>E10*100</f>
        <v/>
      </c>
      <c r="G10" s="195" t="n">
        <v>7.04</v>
      </c>
      <c r="H10" s="108">
        <f>F10/$F$127</f>
        <v/>
      </c>
      <c r="I10" s="195" t="n">
        <v>0.62</v>
      </c>
      <c r="J10" s="195" t="n">
        <v>165804.6791</v>
      </c>
      <c r="K10" s="195" t="n">
        <v>2552232.58</v>
      </c>
      <c r="L10" s="195" t="n"/>
      <c r="M10" s="195" t="n"/>
      <c r="N10" s="195" t="n"/>
      <c r="O10" s="195" t="n"/>
      <c r="P10" s="195" t="n"/>
      <c r="Q10" s="195" t="n"/>
      <c r="R10" s="195" t="n"/>
      <c r="S10" s="195" t="n"/>
      <c r="T10" s="195" t="n"/>
      <c r="U10" s="195" t="n"/>
      <c r="V10" s="195" t="n"/>
      <c r="W10" s="195" t="n"/>
      <c r="X10" s="195" t="n"/>
      <c r="Y10" s="195" t="n"/>
      <c r="Z10" s="195" t="n"/>
      <c r="AA10" s="195" t="n"/>
      <c r="AB10" s="195" t="n"/>
      <c r="AC10" s="195" t="n"/>
      <c r="AD10" s="195" t="n"/>
      <c r="AE10" s="195" t="n"/>
    </row>
    <row r="11" ht="12.75" customHeight="1" s="324">
      <c r="A11" s="195">
        <f t="array" ref="A11">INDEX(Countries!D7:D268, MATCH(B11, Countries!B7:B268, 0))</f>
        <v/>
      </c>
      <c r="B11" s="195" t="inlineStr">
        <is>
          <t>Philippines</t>
        </is>
      </c>
      <c r="C11" s="195" t="n">
        <v>2857.72729</v>
      </c>
      <c r="D11" s="195">
        <f>C11*100</f>
        <v/>
      </c>
      <c r="E11" s="195" t="n">
        <v>238.2411995</v>
      </c>
      <c r="F11" s="195">
        <f>E11*100</f>
        <v/>
      </c>
      <c r="G11" s="195" t="n">
        <v>8.34</v>
      </c>
      <c r="H11" s="108">
        <f>F11/$F$127</f>
        <v/>
      </c>
      <c r="I11" s="195" t="n">
        <v>0.804</v>
      </c>
      <c r="J11" s="195" t="n">
        <v>848225.4057</v>
      </c>
      <c r="K11" s="195" t="n">
        <v>5184147.732</v>
      </c>
      <c r="L11" s="195" t="n"/>
      <c r="M11" s="195" t="n"/>
      <c r="N11" s="195" t="n"/>
      <c r="O11" s="195" t="n"/>
      <c r="P11" s="195" t="n"/>
      <c r="Q11" s="195" t="n"/>
      <c r="R11" s="195" t="n"/>
      <c r="S11" s="195" t="n"/>
      <c r="T11" s="195" t="n"/>
      <c r="U11" s="195" t="n"/>
      <c r="V11" s="195" t="n"/>
      <c r="W11" s="195" t="n"/>
      <c r="X11" s="195" t="n"/>
      <c r="Y11" s="195" t="n"/>
      <c r="Z11" s="195" t="n"/>
      <c r="AA11" s="195" t="n"/>
      <c r="AB11" s="195" t="n"/>
      <c r="AC11" s="195" t="n"/>
      <c r="AD11" s="195" t="n"/>
      <c r="AE11" s="195" t="n"/>
    </row>
    <row r="12" ht="12.75" customHeight="1" s="324">
      <c r="A12" s="195">
        <f t="array" ref="A12">INDEX(Countries!D8:D269, MATCH(B12, Countries!B8:B269, 0))</f>
        <v/>
      </c>
      <c r="B12" s="195" t="inlineStr">
        <is>
          <t>Nigeria</t>
        </is>
      </c>
      <c r="C12" s="195" t="n">
        <v>8433.719886000001</v>
      </c>
      <c r="D12" s="195">
        <f>C12*100</f>
        <v/>
      </c>
      <c r="E12" s="195" t="n">
        <v>217.2281408</v>
      </c>
      <c r="F12" s="195">
        <f>E12*100</f>
        <v/>
      </c>
      <c r="G12" s="195" t="n">
        <v>2.58</v>
      </c>
      <c r="H12" s="108">
        <f>F12/$F$127</f>
        <v/>
      </c>
      <c r="I12" s="195" t="n">
        <v>0.704</v>
      </c>
      <c r="J12" s="195" t="n">
        <v>480566.4498</v>
      </c>
      <c r="K12" s="195" t="n">
        <v>2580035.317</v>
      </c>
      <c r="L12" s="195" t="n"/>
      <c r="M12" s="195" t="n"/>
      <c r="N12" s="195" t="n"/>
      <c r="O12" s="195" t="n"/>
      <c r="P12" s="195" t="n"/>
      <c r="Q12" s="195" t="n"/>
      <c r="R12" s="195" t="n"/>
      <c r="S12" s="195" t="n"/>
      <c r="T12" s="195" t="n"/>
      <c r="U12" s="195" t="n"/>
      <c r="V12" s="195" t="n"/>
      <c r="W12" s="195" t="n"/>
      <c r="X12" s="195" t="n"/>
      <c r="Y12" s="195" t="n"/>
      <c r="Z12" s="195" t="n"/>
      <c r="AA12" s="195" t="n"/>
      <c r="AB12" s="195" t="n"/>
      <c r="AC12" s="195" t="n"/>
      <c r="AD12" s="195" t="n"/>
      <c r="AE12" s="195" t="n"/>
    </row>
    <row r="13" ht="12.75" customHeight="1" s="324">
      <c r="A13" s="195">
        <f t="array" ref="A13">INDEX(Countries!D9:D270, MATCH(B13, Countries!B9:B270, 0))</f>
        <v/>
      </c>
      <c r="B13" s="195" t="inlineStr">
        <is>
          <t>India</t>
        </is>
      </c>
      <c r="C13" s="195" t="n">
        <v>4029.495287</v>
      </c>
      <c r="D13" s="195">
        <f>C13*100</f>
        <v/>
      </c>
      <c r="E13" s="195" t="n">
        <v>177.3874347</v>
      </c>
      <c r="F13" s="195">
        <f>E13*100</f>
        <v/>
      </c>
      <c r="G13" s="195" t="n">
        <v>4.4</v>
      </c>
      <c r="H13" s="108">
        <f>F13/$F$127</f>
        <v/>
      </c>
      <c r="I13" s="195" t="n">
        <v>0.74</v>
      </c>
      <c r="J13" s="195" t="n">
        <v>211612.5805</v>
      </c>
      <c r="K13" s="195" t="n">
        <v>1336310.718</v>
      </c>
      <c r="L13" s="195" t="n"/>
      <c r="M13" s="195" t="n"/>
      <c r="N13" s="195" t="n"/>
      <c r="O13" s="195" t="n"/>
      <c r="P13" s="195" t="n"/>
      <c r="Q13" s="195" t="n"/>
      <c r="R13" s="195" t="n"/>
      <c r="S13" s="195" t="n"/>
      <c r="T13" s="195" t="n"/>
      <c r="U13" s="195" t="n"/>
      <c r="V13" s="195" t="n"/>
      <c r="W13" s="195" t="n"/>
      <c r="X13" s="195" t="n"/>
      <c r="Y13" s="195" t="n"/>
      <c r="Z13" s="195" t="n"/>
      <c r="AA13" s="195" t="n"/>
      <c r="AB13" s="195" t="n"/>
      <c r="AC13" s="195" t="n"/>
      <c r="AD13" s="195" t="n"/>
      <c r="AE13" s="195" t="n"/>
    </row>
    <row r="14" ht="12.75" customHeight="1" s="324">
      <c r="A14" s="195">
        <f t="array" ref="A14">INDEX(Countries!D10:D271, MATCH(B14, Countries!B10:B271, 0))</f>
        <v/>
      </c>
      <c r="B14" s="195" t="inlineStr">
        <is>
          <t>Mozambique</t>
        </is>
      </c>
      <c r="C14" s="195" t="n">
        <v>3007.432234</v>
      </c>
      <c r="D14" s="195">
        <f>C14*100</f>
        <v/>
      </c>
      <c r="E14" s="195" t="n">
        <v>176.3789109</v>
      </c>
      <c r="F14" s="195">
        <f>E14*100</f>
        <v/>
      </c>
      <c r="G14" s="195" t="n">
        <v>5.86</v>
      </c>
      <c r="H14" s="108">
        <f>F14/$F$127</f>
        <v/>
      </c>
      <c r="I14" s="195" t="n">
        <v>0.75382098</v>
      </c>
      <c r="J14" s="195" t="n">
        <v>295832.4538</v>
      </c>
      <c r="K14" s="195" t="n">
        <v>613251.9043000001</v>
      </c>
      <c r="L14" s="195" t="n"/>
      <c r="M14" s="195" t="n"/>
      <c r="N14" s="195" t="n"/>
      <c r="O14" s="195" t="n"/>
      <c r="P14" s="195" t="n"/>
      <c r="Q14" s="195" t="n"/>
      <c r="R14" s="195" t="n"/>
      <c r="S14" s="195" t="n"/>
      <c r="T14" s="195" t="n"/>
      <c r="U14" s="195" t="n"/>
      <c r="V14" s="195" t="n"/>
      <c r="W14" s="195" t="n"/>
      <c r="X14" s="195" t="n"/>
      <c r="Y14" s="195" t="n"/>
      <c r="Z14" s="195" t="n"/>
      <c r="AA14" s="195" t="n"/>
      <c r="AB14" s="195" t="n"/>
      <c r="AC14" s="195" t="n"/>
      <c r="AD14" s="195" t="n"/>
      <c r="AE14" s="195" t="n"/>
    </row>
    <row r="15" ht="12.75" customHeight="1" s="324">
      <c r="A15" s="195">
        <f t="array" ref="A15">INDEX(Countries!D11:D272, MATCH(B15, Countries!B11:B272, 0))</f>
        <v/>
      </c>
      <c r="B15" s="195" t="inlineStr">
        <is>
          <t>Viet Nam</t>
        </is>
      </c>
      <c r="C15" s="195" t="n">
        <v>1875.601285</v>
      </c>
      <c r="D15" s="195">
        <f>C15*100</f>
        <v/>
      </c>
      <c r="E15" s="195" t="n">
        <v>158.286496</v>
      </c>
      <c r="F15" s="195">
        <f>E15*100</f>
        <v/>
      </c>
      <c r="G15" s="195" t="n">
        <v>8.44</v>
      </c>
      <c r="H15" s="108">
        <f>F15/$F$127</f>
        <v/>
      </c>
      <c r="I15" s="195" t="n">
        <v>0.761423505</v>
      </c>
      <c r="J15" s="195" t="n">
        <v>519095.5302</v>
      </c>
      <c r="K15" s="195" t="n">
        <v>4158979.211</v>
      </c>
      <c r="L15" s="195" t="n"/>
      <c r="M15" s="195" t="n"/>
      <c r="N15" s="195" t="n"/>
      <c r="O15" s="195" t="n"/>
      <c r="P15" s="195" t="n"/>
      <c r="Q15" s="195" t="n"/>
      <c r="R15" s="195" t="n"/>
      <c r="S15" s="195" t="n"/>
      <c r="T15" s="195" t="n"/>
      <c r="U15" s="195" t="n"/>
      <c r="V15" s="195" t="n"/>
      <c r="W15" s="195" t="n"/>
      <c r="X15" s="195" t="n"/>
      <c r="Y15" s="195" t="n"/>
      <c r="Z15" s="195" t="n"/>
      <c r="AA15" s="195" t="n"/>
      <c r="AB15" s="195" t="n"/>
      <c r="AC15" s="195" t="n"/>
      <c r="AD15" s="195" t="n"/>
      <c r="AE15" s="195" t="n"/>
    </row>
    <row r="16" ht="12.75" customHeight="1" s="324">
      <c r="A16" s="195">
        <f t="array" ref="A16">INDEX(Countries!D12:D273, MATCH(B16, Countries!B12:B273, 0))</f>
        <v/>
      </c>
      <c r="B16" s="195" t="inlineStr">
        <is>
          <t>Malaysia</t>
        </is>
      </c>
      <c r="C16" s="195" t="n">
        <v>5243.768123</v>
      </c>
      <c r="D16" s="195">
        <f>C16*100</f>
        <v/>
      </c>
      <c r="E16" s="195" t="n">
        <v>144.687379</v>
      </c>
      <c r="F16" s="195">
        <f>E16*100</f>
        <v/>
      </c>
      <c r="G16" s="195" t="n">
        <v>2.76</v>
      </c>
      <c r="H16" s="108">
        <f>F16/$F$127</f>
        <v/>
      </c>
      <c r="I16" s="195" t="n">
        <v>0.81986506</v>
      </c>
      <c r="J16" s="195" t="n">
        <v>918004.253</v>
      </c>
      <c r="K16" s="195" t="n">
        <v>2880804.256</v>
      </c>
      <c r="L16" s="195" t="n"/>
      <c r="M16" s="195" t="n"/>
      <c r="N16" s="195" t="n"/>
      <c r="O16" s="195" t="n"/>
      <c r="P16" s="195" t="n"/>
      <c r="Q16" s="195" t="n"/>
      <c r="R16" s="195" t="n"/>
      <c r="S16" s="195" t="n"/>
      <c r="T16" s="195" t="n"/>
      <c r="U16" s="195" t="n"/>
      <c r="V16" s="195" t="n"/>
      <c r="W16" s="195" t="n"/>
      <c r="X16" s="195" t="n"/>
      <c r="Y16" s="195" t="n"/>
      <c r="Z16" s="195" t="n"/>
      <c r="AA16" s="195" t="n"/>
      <c r="AB16" s="195" t="n"/>
      <c r="AC16" s="195" t="n"/>
      <c r="AD16" s="195" t="n"/>
      <c r="AE16" s="195" t="n"/>
    </row>
    <row r="17" ht="12.75" customHeight="1" s="324">
      <c r="A17" s="195">
        <f t="array" ref="A17">INDEX(Countries!D13:D274, MATCH(B17, Countries!B13:B274, 0))</f>
        <v/>
      </c>
      <c r="B17" s="195" t="inlineStr">
        <is>
          <t>Guinea-Bissau</t>
        </is>
      </c>
      <c r="C17" s="195" t="n">
        <v>2685.544655</v>
      </c>
      <c r="D17" s="195">
        <f>C17*100</f>
        <v/>
      </c>
      <c r="E17" s="195" t="n">
        <v>127.0460168</v>
      </c>
      <c r="F17" s="195">
        <f>E17*100</f>
        <v/>
      </c>
      <c r="G17" s="195" t="n">
        <v>4.73</v>
      </c>
      <c r="H17" s="108">
        <f>F17/$F$127</f>
        <v/>
      </c>
      <c r="I17" s="195" t="n">
        <v>0.7663378790000001</v>
      </c>
      <c r="J17" s="195" t="n">
        <v>298984.9532</v>
      </c>
      <c r="K17" s="195" t="n">
        <v>1525262.703</v>
      </c>
      <c r="L17" s="195" t="n"/>
      <c r="M17" s="195" t="n"/>
      <c r="N17" s="195" t="n"/>
      <c r="O17" s="195" t="n"/>
      <c r="P17" s="195" t="n"/>
      <c r="Q17" s="195" t="n"/>
      <c r="R17" s="195" t="n"/>
      <c r="S17" s="195" t="n"/>
      <c r="T17" s="195" t="n"/>
      <c r="U17" s="195" t="n"/>
      <c r="V17" s="195" t="n"/>
      <c r="W17" s="195" t="n"/>
      <c r="X17" s="195" t="n"/>
      <c r="Y17" s="195" t="n"/>
      <c r="Z17" s="195" t="n"/>
      <c r="AA17" s="195" t="n"/>
      <c r="AB17" s="195" t="n"/>
      <c r="AC17" s="195" t="n"/>
      <c r="AD17" s="195" t="n"/>
      <c r="AE17" s="195" t="n"/>
    </row>
    <row r="18" ht="12.75" customHeight="1" s="324">
      <c r="A18" s="195">
        <f t="array" ref="A18">INDEX(Countries!D14:D275, MATCH(B18, Countries!B14:B275, 0))</f>
        <v/>
      </c>
      <c r="B18" s="195" t="inlineStr">
        <is>
          <t>Pakistan</t>
        </is>
      </c>
      <c r="C18" s="195" t="n">
        <v>825.265349</v>
      </c>
      <c r="D18" s="195">
        <f>C18*100</f>
        <v/>
      </c>
      <c r="E18" s="195" t="n">
        <v>124.6557826</v>
      </c>
      <c r="F18" s="195">
        <f>E18*100</f>
        <v/>
      </c>
      <c r="G18" s="195" t="n">
        <v>15.1</v>
      </c>
      <c r="H18" s="108">
        <f>F18/$F$127</f>
        <v/>
      </c>
      <c r="I18" s="195" t="n">
        <v>0.741924051</v>
      </c>
      <c r="J18" s="195" t="n">
        <v>35806.27315</v>
      </c>
      <c r="K18" s="195" t="n">
        <v>413246.3026</v>
      </c>
      <c r="L18" s="195" t="n"/>
      <c r="M18" s="195" t="n"/>
      <c r="N18" s="195" t="n"/>
      <c r="O18" s="195" t="n"/>
      <c r="P18" s="195" t="n"/>
      <c r="Q18" s="195" t="n"/>
      <c r="R18" s="195" t="n"/>
      <c r="S18" s="195" t="n"/>
      <c r="T18" s="195" t="n"/>
      <c r="U18" s="195" t="n"/>
      <c r="V18" s="195" t="n"/>
      <c r="W18" s="195" t="n"/>
      <c r="X18" s="195" t="n"/>
      <c r="Y18" s="195" t="n"/>
      <c r="Z18" s="195" t="n"/>
      <c r="AA18" s="195" t="n"/>
      <c r="AB18" s="195" t="n"/>
      <c r="AC18" s="195" t="n"/>
      <c r="AD18" s="195" t="n"/>
      <c r="AE18" s="195" t="n"/>
    </row>
    <row r="19" ht="12.75" customHeight="1" s="324">
      <c r="A19" s="195">
        <f t="array" ref="A19">INDEX(Countries!D15:D276, MATCH(B19, Countries!B15:B276, 0))</f>
        <v/>
      </c>
      <c r="B19" s="195" t="inlineStr">
        <is>
          <t>Ecuador</t>
        </is>
      </c>
      <c r="C19" s="195" t="n">
        <v>1540.266856</v>
      </c>
      <c r="D19" s="195">
        <f>C19*100</f>
        <v/>
      </c>
      <c r="E19" s="195" t="n">
        <v>124.4055754</v>
      </c>
      <c r="F19" s="195">
        <f>E19*100</f>
        <v/>
      </c>
      <c r="G19" s="195" t="n">
        <v>8.08</v>
      </c>
      <c r="H19" s="108">
        <f>F19/$F$127</f>
        <v/>
      </c>
      <c r="I19" s="195" t="n">
        <v>0.777469249</v>
      </c>
      <c r="J19" s="195" t="n">
        <v>346971.5294</v>
      </c>
      <c r="K19" s="195" t="n">
        <v>1184223.926</v>
      </c>
      <c r="L19" s="195" t="n"/>
      <c r="N19" s="195" t="n"/>
      <c r="O19" s="195" t="n"/>
      <c r="P19" s="195" t="n"/>
    </row>
    <row r="20" ht="12.75" customHeight="1" s="324">
      <c r="A20" s="195">
        <f t="array" ref="A20">INDEX(Countries!D16:D277, MATCH(B20, Countries!B16:B277, 0))</f>
        <v/>
      </c>
      <c r="B20" s="195" t="inlineStr">
        <is>
          <t>Thailand</t>
        </is>
      </c>
      <c r="C20" s="195" t="n">
        <v>2536.661765</v>
      </c>
      <c r="D20" s="195">
        <f>C20*100</f>
        <v/>
      </c>
      <c r="E20" s="195" t="n">
        <v>118.3960508</v>
      </c>
      <c r="F20" s="195">
        <f>E20*100</f>
        <v/>
      </c>
      <c r="G20" s="195" t="n">
        <v>4.67</v>
      </c>
      <c r="H20" s="108">
        <f>F20/$F$127</f>
        <v/>
      </c>
      <c r="I20" s="195" t="n">
        <v>0.766682286</v>
      </c>
      <c r="J20" s="195" t="n">
        <v>488789.053</v>
      </c>
      <c r="K20" s="195" t="n">
        <v>2211488.634</v>
      </c>
      <c r="L20" s="195" t="n"/>
      <c r="N20" s="195" t="n"/>
      <c r="O20" s="195" t="n"/>
      <c r="P20" s="195" t="n"/>
    </row>
    <row r="21" ht="12.75" customHeight="1" s="324">
      <c r="A21" s="195">
        <f t="array" ref="A21">INDEX(Countries!D17:D278, MATCH(B21, Countries!B17:B278, 0))</f>
        <v/>
      </c>
      <c r="B21" s="195" t="inlineStr">
        <is>
          <t>Madagascar</t>
        </is>
      </c>
      <c r="C21" s="195" t="n">
        <v>2778.524177</v>
      </c>
      <c r="D21" s="195">
        <f>C21*100</f>
        <v/>
      </c>
      <c r="E21" s="195" t="n">
        <v>114.0695157</v>
      </c>
      <c r="F21" s="195">
        <f>E21*100</f>
        <v/>
      </c>
      <c r="G21" s="195" t="n">
        <v>4.11</v>
      </c>
      <c r="H21" s="108">
        <f>F21/$F$127</f>
        <v/>
      </c>
      <c r="I21" s="195" t="n">
        <v>0.765889996</v>
      </c>
      <c r="J21" s="195" t="n">
        <v>330609.0338</v>
      </c>
      <c r="K21" s="195" t="n">
        <v>487330.1725</v>
      </c>
      <c r="L21" s="195" t="n"/>
      <c r="N21" s="195" t="n"/>
      <c r="O21" s="195" t="n"/>
      <c r="P21" s="195" t="n"/>
    </row>
    <row r="22" ht="12.75" customHeight="1" s="324">
      <c r="A22" s="195">
        <f t="array" ref="A22">INDEX(Countries!D18:D279, MATCH(B22, Countries!B18:B279, 0))</f>
        <v/>
      </c>
      <c r="B22" s="195" t="inlineStr">
        <is>
          <t>Guinea</t>
        </is>
      </c>
      <c r="C22" s="195" t="n">
        <v>2204.394826</v>
      </c>
      <c r="D22" s="195">
        <f>C22*100</f>
        <v/>
      </c>
      <c r="E22" s="195" t="n">
        <v>109.9504503</v>
      </c>
      <c r="F22" s="195">
        <f>E22*100</f>
        <v/>
      </c>
      <c r="G22" s="195" t="n">
        <v>4.99</v>
      </c>
      <c r="H22" s="108">
        <f>F22/$F$127</f>
        <v/>
      </c>
      <c r="I22" s="195" t="n">
        <v>0.788463642</v>
      </c>
      <c r="J22" s="195" t="n">
        <v>210085.5155</v>
      </c>
      <c r="K22" s="195" t="n">
        <v>1787007.674</v>
      </c>
      <c r="L22" s="195" t="n"/>
      <c r="N22" s="195" t="n"/>
      <c r="O22" s="195" t="n"/>
      <c r="P22" s="195" t="n"/>
    </row>
    <row r="23" ht="12.75" customHeight="1" s="324">
      <c r="A23" s="195">
        <f t="array" ref="A23">INDEX(Countries!D19:D280, MATCH(B23, Countries!B19:B280, 0))</f>
        <v/>
      </c>
      <c r="B23" s="195" t="inlineStr">
        <is>
          <t>Colombia</t>
        </is>
      </c>
      <c r="C23" s="195" t="n">
        <v>2811.906558</v>
      </c>
      <c r="D23" s="195">
        <f>C23*100</f>
        <v/>
      </c>
      <c r="E23" s="195" t="n">
        <v>102.0748808</v>
      </c>
      <c r="F23" s="195">
        <f>E23*100</f>
        <v/>
      </c>
      <c r="G23" s="195" t="n">
        <v>3.63</v>
      </c>
      <c r="H23" s="108">
        <f>F23/$F$127</f>
        <v/>
      </c>
      <c r="I23" s="195" t="n">
        <v>0.790019218</v>
      </c>
      <c r="J23" s="195" t="n">
        <v>140282.4835</v>
      </c>
      <c r="K23" s="195" t="n">
        <v>914120.9083</v>
      </c>
      <c r="L23" s="195" t="n"/>
      <c r="N23" s="195" t="n"/>
      <c r="O23" s="195" t="n"/>
      <c r="P23" s="195" t="n"/>
    </row>
    <row r="24" ht="12.75" customHeight="1" s="324">
      <c r="A24" s="195">
        <f t="array" ref="A24">INDEX(Countries!D1:D281, MATCH(B24, Countries!B1:B281, 0))</f>
        <v/>
      </c>
      <c r="B24" s="195" t="inlineStr">
        <is>
          <t>The Bahamas</t>
        </is>
      </c>
      <c r="C24" s="195" t="n">
        <v>1549.38068</v>
      </c>
      <c r="D24" s="195">
        <f>C24*100</f>
        <v/>
      </c>
      <c r="E24" s="195" t="n">
        <v>98.42169833</v>
      </c>
      <c r="F24" s="195">
        <f>E24*100</f>
        <v/>
      </c>
      <c r="G24" s="195" t="n">
        <v>6.35</v>
      </c>
      <c r="H24" s="108">
        <f>F24/$F$127</f>
        <v/>
      </c>
      <c r="I24" s="195" t="n">
        <v>0.767059017</v>
      </c>
      <c r="J24" s="195" t="n">
        <v>21094.53275</v>
      </c>
      <c r="K24" s="195" t="n">
        <v>584263.9963</v>
      </c>
      <c r="L24" s="195" t="n"/>
      <c r="N24" s="195" t="n"/>
      <c r="O24" s="195" t="n"/>
      <c r="P24" s="195" t="n"/>
    </row>
    <row r="25" ht="12.75" customHeight="1" s="324">
      <c r="A25" s="195">
        <f t="array" ref="A25">INDEX(Countries!D21:D282, MATCH(B25, Countries!B21:B282, 0))</f>
        <v/>
      </c>
      <c r="B25" s="195" t="inlineStr">
        <is>
          <t>United States</t>
        </is>
      </c>
      <c r="C25" s="195" t="n">
        <v>2335.590339</v>
      </c>
      <c r="D25" s="195">
        <f>C25*100</f>
        <v/>
      </c>
      <c r="E25" s="195" t="n">
        <v>96.65780512000001</v>
      </c>
      <c r="F25" s="195">
        <f>E25*100</f>
        <v/>
      </c>
      <c r="G25" s="195" t="n">
        <v>4.14</v>
      </c>
      <c r="H25" s="108">
        <f>F25/$F$127</f>
        <v/>
      </c>
      <c r="I25" s="195" t="n">
        <v>0.679118373</v>
      </c>
      <c r="J25" s="195" t="n">
        <v>44166.25352</v>
      </c>
      <c r="K25" s="195" t="n">
        <v>890466.3175</v>
      </c>
      <c r="L25" s="195" t="n"/>
      <c r="N25" s="195" t="n"/>
      <c r="O25" s="195" t="n"/>
      <c r="P25" s="195" t="n"/>
    </row>
    <row r="26" ht="12.75" customHeight="1" s="324">
      <c r="A26" s="195">
        <f t="array" ref="A26">INDEX(Countries!D22:D283, MATCH(B26, Countries!B22:B283, 0))</f>
        <v/>
      </c>
      <c r="B26" s="195" t="inlineStr">
        <is>
          <t>Suriname</t>
        </is>
      </c>
      <c r="C26" s="195" t="n">
        <v>797.5191898</v>
      </c>
      <c r="D26" s="195">
        <f>C26*100</f>
        <v/>
      </c>
      <c r="E26" s="195" t="n">
        <v>87.54907638</v>
      </c>
      <c r="F26" s="195">
        <f>E26*100</f>
        <v/>
      </c>
      <c r="G26" s="195" t="n">
        <v>10.98</v>
      </c>
      <c r="H26" s="108">
        <f>F26/$F$127</f>
        <v/>
      </c>
      <c r="I26" s="195" t="n">
        <v>0.785281676</v>
      </c>
      <c r="J26" s="195" t="n">
        <v>198048.6517</v>
      </c>
      <c r="K26" s="195" t="n">
        <v>1404332.357</v>
      </c>
      <c r="L26" s="195" t="n"/>
      <c r="N26" s="195" t="n"/>
      <c r="O26" s="195" t="n"/>
      <c r="P26" s="195" t="n"/>
    </row>
    <row r="27" ht="12.75" customHeight="1" s="324">
      <c r="A27" s="195">
        <f t="array" ref="A27">INDEX(Countries!D23:D284, MATCH(B27, Countries!B23:B284, 0))</f>
        <v/>
      </c>
      <c r="B27" s="195" t="inlineStr">
        <is>
          <t>Sierra Leone</t>
        </is>
      </c>
      <c r="C27" s="195" t="n">
        <v>1519.68343</v>
      </c>
      <c r="D27" s="195">
        <f>C27*100</f>
        <v/>
      </c>
      <c r="E27" s="195" t="n">
        <v>80.19360555999999</v>
      </c>
      <c r="F27" s="195">
        <f>E27*100</f>
        <v/>
      </c>
      <c r="G27" s="195" t="n">
        <v>5.28</v>
      </c>
      <c r="H27" s="108">
        <f>F27/$F$127</f>
        <v/>
      </c>
      <c r="I27" s="195" t="n">
        <v>0.704</v>
      </c>
      <c r="J27" s="195" t="n">
        <v>160619.0045</v>
      </c>
      <c r="K27" s="195" t="n">
        <v>1218900.714</v>
      </c>
      <c r="L27" s="195" t="n"/>
      <c r="N27" s="195" t="n"/>
      <c r="O27" s="195" t="n"/>
      <c r="P27" s="195" t="n"/>
    </row>
    <row r="28" ht="12.75" customHeight="1" s="324">
      <c r="A28" s="195">
        <f t="array" ref="A28">INDEX(Countries!D24:D285, MATCH(B28, Countries!B24:B285, 0))</f>
        <v/>
      </c>
      <c r="B28" s="195" t="inlineStr">
        <is>
          <t>Honduras</t>
        </is>
      </c>
      <c r="C28" s="195" t="n">
        <v>605.7352699</v>
      </c>
      <c r="D28" s="195">
        <f>C28*100</f>
        <v/>
      </c>
      <c r="E28" s="195" t="n">
        <v>71.05466262</v>
      </c>
      <c r="F28" s="195">
        <f>E28*100</f>
        <v/>
      </c>
      <c r="G28" s="195" t="n">
        <v>11.73</v>
      </c>
      <c r="H28" s="108">
        <f>F28/$F$127</f>
        <v/>
      </c>
      <c r="I28" s="195" t="n">
        <v>0.672635281</v>
      </c>
      <c r="J28" s="195" t="n">
        <v>124770.9923</v>
      </c>
      <c r="K28" s="195" t="n">
        <v>790779.4269</v>
      </c>
      <c r="L28" s="195" t="n"/>
      <c r="N28" s="195" t="n"/>
      <c r="O28" s="195" t="n"/>
      <c r="P28" s="195" t="n"/>
    </row>
    <row r="29" ht="12.75" customHeight="1" s="324">
      <c r="A29" s="195">
        <f t="array" ref="A29">INDEX(Countries!D25:D286, MATCH(B29, Countries!B25:B286, 0))</f>
        <v/>
      </c>
      <c r="B29" s="195" t="inlineStr">
        <is>
          <t>Sri Lanka</t>
        </is>
      </c>
      <c r="C29" s="195" t="n">
        <v>200.778841</v>
      </c>
      <c r="D29" s="195">
        <f>C29*100</f>
        <v/>
      </c>
      <c r="E29" s="195" t="n">
        <v>64.60629958</v>
      </c>
      <c r="F29" s="195">
        <f>E29*100</f>
        <v/>
      </c>
      <c r="G29" s="195" t="n">
        <v>32.18</v>
      </c>
      <c r="H29" s="108">
        <f>F29/$F$127</f>
        <v/>
      </c>
      <c r="I29" s="195" t="n">
        <v>0.682538293</v>
      </c>
      <c r="J29" s="195" t="n">
        <v>73859.00765</v>
      </c>
      <c r="K29" s="195" t="n">
        <v>310103.4468</v>
      </c>
      <c r="L29" s="195" t="n"/>
      <c r="N29" s="195" t="n"/>
      <c r="O29" s="195" t="n"/>
      <c r="P29" s="195" t="n"/>
    </row>
    <row r="30" ht="12.75" customHeight="1" s="324">
      <c r="A30" s="195">
        <f t="array" ref="A30">INDEX(Countries!D26:D287, MATCH(B30, Countries!B26:B287, 0))</f>
        <v/>
      </c>
      <c r="B30" s="195" t="inlineStr">
        <is>
          <t>Nicaragua</t>
        </is>
      </c>
      <c r="C30" s="195" t="n">
        <v>747.488063</v>
      </c>
      <c r="D30" s="195">
        <f>C30*100</f>
        <v/>
      </c>
      <c r="E30" s="195" t="n">
        <v>64.24825373</v>
      </c>
      <c r="F30" s="195">
        <f>E30*100</f>
        <v/>
      </c>
      <c r="G30" s="195" t="n">
        <v>8.6</v>
      </c>
      <c r="H30" s="108">
        <f>F30/$F$127</f>
        <v/>
      </c>
      <c r="I30" s="195" t="n">
        <v>0.745585382</v>
      </c>
      <c r="J30" s="195" t="n">
        <v>111594.046</v>
      </c>
      <c r="K30" s="195" t="n">
        <v>730176.193</v>
      </c>
      <c r="L30" s="195" t="n"/>
      <c r="N30" s="195" t="n"/>
      <c r="O30" s="195" t="n"/>
      <c r="P30" s="195" t="n"/>
    </row>
    <row r="31" ht="12.75" customHeight="1" s="324">
      <c r="A31" s="195">
        <f t="array" ref="A31">INDEX(Countries!D2:D288, MATCH(B31, Countries!B2:B288, 0))</f>
        <v/>
      </c>
      <c r="B31" s="195" t="inlineStr">
        <is>
          <t>Bangladesh</t>
        </is>
      </c>
      <c r="C31" s="195" t="n">
        <v>4476.795732</v>
      </c>
      <c r="D31" s="195">
        <f>C31*100</f>
        <v/>
      </c>
      <c r="E31" s="195" t="n">
        <v>59.25652385</v>
      </c>
      <c r="F31" s="195">
        <f>E31*100</f>
        <v/>
      </c>
      <c r="G31" s="195" t="n">
        <v>1.32</v>
      </c>
      <c r="H31" s="108">
        <f>F31/$F$127</f>
        <v/>
      </c>
      <c r="I31" s="195" t="n">
        <v>0.752396206</v>
      </c>
      <c r="J31" s="195" t="n">
        <v>239390.189</v>
      </c>
      <c r="K31" s="195" t="n">
        <v>744242.6128999999</v>
      </c>
      <c r="L31" s="195" t="n"/>
      <c r="N31" s="195" t="n"/>
      <c r="O31" s="195" t="n"/>
      <c r="P31" s="195" t="n"/>
    </row>
    <row r="32" ht="12.75" customHeight="1" s="324">
      <c r="A32" s="195">
        <f t="array" ref="A32">INDEX(Countries!D28:D289, MATCH(B32, Countries!B28:B289, 0))</f>
        <v/>
      </c>
      <c r="B32" s="195" t="inlineStr">
        <is>
          <t>Tanzania, United Republic of</t>
        </is>
      </c>
      <c r="C32" s="195" t="n">
        <v>1106.039931</v>
      </c>
      <c r="D32" s="195">
        <f>C32*100</f>
        <v/>
      </c>
      <c r="E32" s="195" t="n">
        <v>58.95479286</v>
      </c>
      <c r="F32" s="195">
        <f>E32*100</f>
        <v/>
      </c>
      <c r="G32" s="195" t="n">
        <v>5.33</v>
      </c>
      <c r="H32" s="108">
        <f>F32/$F$127</f>
        <v/>
      </c>
      <c r="I32" s="195" t="n">
        <v>0.752206186</v>
      </c>
      <c r="J32" s="195" t="n">
        <v>214610.4235</v>
      </c>
      <c r="K32" s="195" t="n">
        <v>297475.0375</v>
      </c>
      <c r="L32" s="195" t="n"/>
      <c r="N32" s="195" t="n"/>
      <c r="O32" s="195" t="n"/>
      <c r="P32" s="195" t="n"/>
    </row>
    <row r="33" ht="12.75" customHeight="1" s="324">
      <c r="A33" s="195">
        <f t="array" ref="A33">INDEX(Countries!D29:D290, MATCH(B33, Countries!B29:B290, 0))</f>
        <v/>
      </c>
      <c r="B33" s="195" t="inlineStr">
        <is>
          <t>French Guiana</t>
        </is>
      </c>
      <c r="C33" s="195" t="n">
        <v>630.0432082999999</v>
      </c>
      <c r="D33" s="195">
        <f>C33*100</f>
        <v/>
      </c>
      <c r="E33" s="195" t="n">
        <v>54.25866761</v>
      </c>
      <c r="F33" s="195">
        <f>E33*100</f>
        <v/>
      </c>
      <c r="G33" s="195" t="n">
        <v>8.609999999999999</v>
      </c>
      <c r="H33" s="108">
        <f>F33/$F$127</f>
        <v/>
      </c>
      <c r="I33" s="195" t="n">
        <v>0.771909215</v>
      </c>
      <c r="J33" s="195" t="n">
        <v>202585.2195</v>
      </c>
      <c r="K33" s="195" t="n">
        <v>937725.5666</v>
      </c>
      <c r="L33" s="195" t="n"/>
      <c r="N33" s="195" t="n"/>
      <c r="O33" s="195" t="n"/>
      <c r="P33" s="195" t="n"/>
    </row>
    <row r="34" ht="12.75" customHeight="1" s="324">
      <c r="A34" s="195">
        <f t="array" ref="A34">INDEX(Countries!D30:D291, MATCH(B34, Countries!B30:B291, 0))</f>
        <v/>
      </c>
      <c r="B34" s="195" t="inlineStr">
        <is>
          <t>Venezuela, Bolivarian Republic of</t>
        </is>
      </c>
      <c r="C34" s="195" t="n">
        <v>2848.702798</v>
      </c>
      <c r="D34" s="195">
        <f>C34*100</f>
        <v/>
      </c>
      <c r="E34" s="195" t="n">
        <v>51.12745358</v>
      </c>
      <c r="F34" s="195">
        <f>E34*100</f>
        <v/>
      </c>
      <c r="G34" s="195" t="n">
        <v>1.79</v>
      </c>
      <c r="H34" s="108">
        <f>F34/$F$127</f>
        <v/>
      </c>
      <c r="I34" s="195" t="n">
        <v>0.618583915</v>
      </c>
      <c r="J34" s="195" t="n">
        <v>82491.58452999999</v>
      </c>
      <c r="K34" s="195" t="n">
        <v>481707.7878</v>
      </c>
      <c r="L34" s="195" t="n"/>
      <c r="N34" s="195" t="n"/>
      <c r="O34" s="195" t="n"/>
      <c r="P34" s="195" t="n"/>
    </row>
    <row r="35" ht="12.75" customHeight="1" s="324">
      <c r="A35" s="195">
        <f t="array" ref="A35">INDEX(Countries!D31:D292, MATCH(B35, Countries!B31:B292, 0))</f>
        <v/>
      </c>
      <c r="B35" s="195" t="inlineStr">
        <is>
          <t>Papua New Guinea</t>
        </is>
      </c>
      <c r="C35" s="195" t="n">
        <v>4521.602232</v>
      </c>
      <c r="D35" s="195">
        <f>C35*100</f>
        <v/>
      </c>
      <c r="E35" s="195" t="n">
        <v>48.95026477</v>
      </c>
      <c r="F35" s="195">
        <f>E35*100</f>
        <v/>
      </c>
      <c r="G35" s="195" t="n">
        <v>1.08</v>
      </c>
      <c r="H35" s="108">
        <f>F35/$F$127</f>
        <v/>
      </c>
      <c r="I35" s="195" t="n">
        <v>0.716676329</v>
      </c>
      <c r="J35" s="195" t="n">
        <v>239381.0467</v>
      </c>
      <c r="K35" s="195" t="n">
        <v>333262.7729</v>
      </c>
      <c r="L35" s="195" t="n"/>
      <c r="N35" s="195" t="n"/>
      <c r="O35" s="195" t="n"/>
      <c r="P35" s="195" t="n"/>
    </row>
    <row r="36" ht="12.75" customHeight="1" s="324">
      <c r="A36" s="195">
        <f t="array" ref="A36">INDEX(Countries!D32:D293, MATCH(B36, Countries!B32:B293, 0))</f>
        <v/>
      </c>
      <c r="B36" s="195" t="inlineStr">
        <is>
          <t>Saudi Arabia</t>
        </is>
      </c>
      <c r="C36" s="195" t="n">
        <v>69.27158295</v>
      </c>
      <c r="D36" s="195">
        <f>C36*100</f>
        <v/>
      </c>
      <c r="E36" s="195" t="n">
        <v>48.80168582</v>
      </c>
      <c r="F36" s="195">
        <f>E36*100</f>
        <v/>
      </c>
      <c r="G36" s="195" t="n">
        <v>70.45</v>
      </c>
      <c r="H36" s="108">
        <f>F36/$F$127</f>
        <v/>
      </c>
      <c r="I36" s="195" t="n">
        <v>0.722</v>
      </c>
      <c r="J36" s="195" t="n">
        <v>18316.32696</v>
      </c>
      <c r="K36" s="195" t="n">
        <v>47595.96932</v>
      </c>
      <c r="L36" s="195" t="n"/>
      <c r="N36" s="195" t="n"/>
      <c r="O36" s="195" t="n"/>
      <c r="P36" s="195" t="n"/>
    </row>
    <row r="37" ht="12.75" customHeight="1" s="324">
      <c r="A37" s="195">
        <f t="array" ref="A37">INDEX(Countries!D33:D294, MATCH(B37, Countries!B33:B294, 0))</f>
        <v/>
      </c>
      <c r="B37" s="195" t="inlineStr">
        <is>
          <t>Turks and Caicos Islands</t>
        </is>
      </c>
      <c r="C37" s="195" t="n">
        <v>165.6849622</v>
      </c>
      <c r="D37" s="195">
        <f>C37*100</f>
        <v/>
      </c>
      <c r="E37" s="195" t="n">
        <v>47.99182256</v>
      </c>
      <c r="F37" s="195">
        <f>E37*100</f>
        <v/>
      </c>
      <c r="G37" s="195" t="n">
        <v>28.97</v>
      </c>
      <c r="H37" s="108">
        <f>F37/$F$127</f>
        <v/>
      </c>
      <c r="I37" s="195" t="n">
        <v>0.703447738</v>
      </c>
      <c r="J37" s="195" t="n">
        <v>13124.19855</v>
      </c>
      <c r="K37" s="195" t="n">
        <v>1412.837347</v>
      </c>
      <c r="L37" s="195" t="n"/>
      <c r="N37" s="195" t="n"/>
      <c r="O37" s="195" t="n"/>
      <c r="P37" s="195" t="n"/>
    </row>
    <row r="38" ht="12.75" customHeight="1" s="324">
      <c r="A38" s="195">
        <f t="array" ref="A38">INDEX(Countries!D34:D295, MATCH(B38, Countries!B34:B295, 0))</f>
        <v/>
      </c>
      <c r="B38" s="195" t="inlineStr">
        <is>
          <t>China</t>
        </is>
      </c>
      <c r="C38" s="195" t="n">
        <v>225.6694849</v>
      </c>
      <c r="D38" s="195">
        <f>C38*100</f>
        <v/>
      </c>
      <c r="E38" s="195" t="n">
        <v>46.14791406</v>
      </c>
      <c r="F38" s="195">
        <f>E38*100</f>
        <v/>
      </c>
      <c r="G38" s="195" t="n">
        <v>20.45</v>
      </c>
      <c r="H38" s="108">
        <f>F38/$F$127</f>
        <v/>
      </c>
      <c r="I38" s="195" t="n">
        <v>0.769341716</v>
      </c>
      <c r="J38" s="195" t="n">
        <v>128582.3978</v>
      </c>
      <c r="K38" s="195" t="n">
        <v>942340.1372999999</v>
      </c>
      <c r="L38" s="195" t="n"/>
      <c r="N38" s="195" t="n"/>
      <c r="O38" s="195" t="n"/>
      <c r="P38" s="195" t="n"/>
    </row>
    <row r="39" ht="12.75" customHeight="1" s="324">
      <c r="A39" s="195">
        <f t="array" ref="A39">INDEX(Countries!D35:D296, MATCH(B39, Countries!B35:B296, 0))</f>
        <v/>
      </c>
      <c r="B39" s="195" t="inlineStr">
        <is>
          <t>Panama</t>
        </is>
      </c>
      <c r="C39" s="195" t="n">
        <v>1531.742205</v>
      </c>
      <c r="D39" s="195">
        <f>C39*100</f>
        <v/>
      </c>
      <c r="E39" s="195" t="n">
        <v>37.77720193</v>
      </c>
      <c r="F39" s="195">
        <f>E39*100</f>
        <v/>
      </c>
      <c r="G39" s="195" t="n">
        <v>2.47</v>
      </c>
      <c r="H39" s="108">
        <f>F39/$F$127</f>
        <v/>
      </c>
      <c r="I39" s="195" t="n">
        <v>0.802318149</v>
      </c>
      <c r="J39" s="195" t="n">
        <v>154598.4264</v>
      </c>
      <c r="K39" s="195" t="n">
        <v>437293.0749</v>
      </c>
      <c r="L39" s="195" t="n"/>
      <c r="N39" s="195" t="n"/>
      <c r="O39" s="195" t="n"/>
      <c r="P39" s="195" t="n"/>
    </row>
    <row r="40" ht="12.75" customHeight="1" s="324">
      <c r="A40" s="195">
        <f t="array" ref="A40">INDEX(Countries!D36:D297, MATCH(B40, Countries!B36:B297, 0))</f>
        <v/>
      </c>
      <c r="B40" s="195" t="inlineStr">
        <is>
          <t>Iran, Islamic Republic of</t>
        </is>
      </c>
      <c r="C40" s="195" t="n">
        <v>112.3875259</v>
      </c>
      <c r="D40" s="195">
        <f>C40*100</f>
        <v/>
      </c>
      <c r="E40" s="195" t="n">
        <v>35.72358526</v>
      </c>
      <c r="F40" s="195">
        <f>E40*100</f>
        <v/>
      </c>
      <c r="G40" s="195" t="n">
        <v>31.79</v>
      </c>
      <c r="H40" s="108">
        <f>F40/$F$127</f>
        <v/>
      </c>
      <c r="I40" s="195" t="n">
        <v>0.764</v>
      </c>
      <c r="J40" s="195" t="n">
        <v>12619.47746</v>
      </c>
      <c r="K40" s="195" t="n">
        <v>40217.78243</v>
      </c>
      <c r="L40" s="195" t="n"/>
      <c r="N40" s="195" t="n"/>
      <c r="O40" s="195" t="n"/>
      <c r="P40" s="195" t="n"/>
    </row>
    <row r="41" ht="12.75" customHeight="1" s="324">
      <c r="A41" s="195">
        <f t="array" ref="A41">INDEX(Countries!D37:D298, MATCH(B41, Countries!B37:B298, 0))</f>
        <v/>
      </c>
      <c r="B41" s="195" t="inlineStr">
        <is>
          <t>Ghana</t>
        </is>
      </c>
      <c r="C41" s="195" t="n">
        <v>178.8692992</v>
      </c>
      <c r="D41" s="195">
        <f>C41*100</f>
        <v/>
      </c>
      <c r="E41" s="195" t="n">
        <v>34.5126585</v>
      </c>
      <c r="F41" s="195">
        <f>E41*100</f>
        <v/>
      </c>
      <c r="G41" s="195" t="n">
        <v>19.29</v>
      </c>
      <c r="H41" s="108">
        <f>F41/$F$127</f>
        <v/>
      </c>
      <c r="I41" s="195" t="n">
        <v>0.6919999999999999</v>
      </c>
      <c r="J41" s="195" t="n">
        <v>26401.60708</v>
      </c>
      <c r="K41" s="195" t="n">
        <v>308278.8105</v>
      </c>
      <c r="L41" s="195" t="n"/>
      <c r="N41" s="195" t="n"/>
      <c r="O41" s="195" t="n"/>
      <c r="P41" s="195" t="n"/>
    </row>
    <row r="42" ht="12.75" customHeight="1" s="324">
      <c r="A42" s="195">
        <f t="array" ref="A42">INDEX(Countries!D38:D299, MATCH(B42, Countries!B38:B299, 0))</f>
        <v/>
      </c>
      <c r="B42" s="195" t="inlineStr">
        <is>
          <t>Cameroon</t>
        </is>
      </c>
      <c r="C42" s="195" t="n">
        <v>1969.954523</v>
      </c>
      <c r="D42" s="195">
        <f>C42*100</f>
        <v/>
      </c>
      <c r="E42" s="195" t="n">
        <v>27.74185936</v>
      </c>
      <c r="F42" s="195">
        <f>E42*100</f>
        <v/>
      </c>
      <c r="G42" s="195" t="n">
        <v>1.41</v>
      </c>
      <c r="H42" s="108">
        <f>F42/$F$127</f>
        <v/>
      </c>
      <c r="I42" s="195" t="n">
        <v>0.735895451</v>
      </c>
      <c r="J42" s="195" t="n">
        <v>99781.20617</v>
      </c>
      <c r="K42" s="195" t="n">
        <v>198445.5176</v>
      </c>
      <c r="L42" s="195" t="n"/>
      <c r="N42" s="195" t="n"/>
      <c r="O42" s="195" t="n"/>
      <c r="P42" s="195" t="n"/>
    </row>
    <row r="43" ht="12.75" customHeight="1" s="324">
      <c r="A43" s="195">
        <f t="array" ref="A43">INDEX(Countries!D1:D300, MATCH(B43, Countries!B1:B300, 0))</f>
        <v/>
      </c>
      <c r="B43" s="195" t="inlineStr">
        <is>
          <t>Belize</t>
        </is>
      </c>
      <c r="C43" s="195" t="n">
        <v>529.729809</v>
      </c>
      <c r="D43" s="195">
        <f>C43*100</f>
        <v/>
      </c>
      <c r="E43" s="195" t="n">
        <v>24.45760582</v>
      </c>
      <c r="F43" s="195">
        <f>E43*100</f>
        <v/>
      </c>
      <c r="G43" s="195" t="n">
        <v>4.62</v>
      </c>
      <c r="H43" s="108">
        <f>F43/$F$127</f>
        <v/>
      </c>
      <c r="I43" s="195" t="n">
        <v>0.697255103</v>
      </c>
      <c r="J43" s="195" t="n">
        <v>12146.88893</v>
      </c>
      <c r="K43" s="195" t="n">
        <v>362210.4725</v>
      </c>
      <c r="L43" s="195" t="n"/>
      <c r="N43" s="195" t="n"/>
      <c r="O43" s="195" t="n"/>
      <c r="P43" s="195" t="n"/>
    </row>
    <row r="44" ht="12.75" customHeight="1" s="324">
      <c r="A44" s="195">
        <f t="array" ref="A44">INDEX(Countries!D40:D301, MATCH(B44, Countries!B40:B301, 0))</f>
        <v/>
      </c>
      <c r="B44" s="195" t="inlineStr">
        <is>
          <t>United Arab Emirates</t>
        </is>
      </c>
      <c r="C44" s="195" t="n">
        <v>20.75426203</v>
      </c>
      <c r="D44" s="195">
        <f>C44*100</f>
        <v/>
      </c>
      <c r="E44" s="195" t="n">
        <v>23.32548008</v>
      </c>
      <c r="F44" s="195">
        <f>E44*100</f>
        <v/>
      </c>
      <c r="G44" s="195" t="n">
        <v>112.39</v>
      </c>
      <c r="H44" s="108">
        <f>F44/$F$127</f>
        <v/>
      </c>
      <c r="I44" s="195" t="n">
        <v>0.6449134439999999</v>
      </c>
      <c r="J44" s="195" t="n">
        <v>7024.06328</v>
      </c>
      <c r="K44" s="195" t="n">
        <v>40835.72125</v>
      </c>
      <c r="L44" s="195" t="n"/>
      <c r="N44" s="195" t="n"/>
      <c r="O44" s="195" t="n"/>
      <c r="P44" s="195" t="n"/>
    </row>
    <row r="45" ht="12.75" customHeight="1" s="324">
      <c r="A45" s="195">
        <f t="array" ref="A45">INDEX(Countries!D41:D302, MATCH(B45, Countries!B41:B302, 0))</f>
        <v/>
      </c>
      <c r="B45" s="195" t="inlineStr">
        <is>
          <t>Costa Rica</t>
        </is>
      </c>
      <c r="C45" s="195" t="n">
        <v>368.046201</v>
      </c>
      <c r="D45" s="195">
        <f>C45*100</f>
        <v/>
      </c>
      <c r="E45" s="195" t="n">
        <v>22.04829927</v>
      </c>
      <c r="F45" s="195">
        <f>E45*100</f>
        <v/>
      </c>
      <c r="G45" s="195" t="n">
        <v>5.99</v>
      </c>
      <c r="H45" s="108">
        <f>F45/$F$127</f>
        <v/>
      </c>
      <c r="I45" s="195" t="n">
        <v>0.76541225</v>
      </c>
      <c r="J45" s="195" t="n">
        <v>77455.86954</v>
      </c>
      <c r="K45" s="195" t="n">
        <v>310988.2073</v>
      </c>
      <c r="L45" s="195" t="n"/>
      <c r="N45" s="195" t="n"/>
      <c r="O45" s="195" t="n"/>
      <c r="P45" s="195" t="n"/>
    </row>
    <row r="46" ht="12.75" customHeight="1" s="324">
      <c r="A46" s="195">
        <f t="array" ref="A46">INDEX(Countries!D42:D303, MATCH(B46, Countries!B42:B303, 0))</f>
        <v/>
      </c>
      <c r="B46" s="195" t="inlineStr">
        <is>
          <t>Cambodia</t>
        </is>
      </c>
      <c r="C46" s="195" t="n">
        <v>628.3083715</v>
      </c>
      <c r="D46" s="195">
        <f>C46*100</f>
        <v/>
      </c>
      <c r="E46" s="195" t="n">
        <v>21.29231865</v>
      </c>
      <c r="F46" s="195">
        <f>E46*100</f>
        <v/>
      </c>
      <c r="G46" s="195" t="n">
        <v>3.39</v>
      </c>
      <c r="H46" s="108">
        <f>F46/$F$127</f>
        <v/>
      </c>
      <c r="I46" s="195" t="n">
        <v>0.765480796</v>
      </c>
      <c r="J46" s="195" t="n">
        <v>77290.33437</v>
      </c>
      <c r="K46" s="195" t="n">
        <v>411433.7515</v>
      </c>
      <c r="L46" s="195" t="n"/>
      <c r="N46" s="195" t="n"/>
      <c r="O46" s="195" t="n"/>
      <c r="P46" s="195" t="n"/>
    </row>
    <row r="47" ht="12.75" customHeight="1" s="324">
      <c r="A47" s="195">
        <f t="array" ref="A47">INDEX(Countries!D43:D304, MATCH(B47, Countries!B43:B304, 0))</f>
        <v/>
      </c>
      <c r="B47" s="195" t="inlineStr">
        <is>
          <t>Gabon</t>
        </is>
      </c>
      <c r="C47" s="195" t="n">
        <v>1745.438896</v>
      </c>
      <c r="D47" s="195">
        <f>C47*100</f>
        <v/>
      </c>
      <c r="E47" s="195" t="n">
        <v>20.26651383</v>
      </c>
      <c r="F47" s="195">
        <f>E47*100</f>
        <v/>
      </c>
      <c r="G47" s="195" t="n">
        <v>1.16</v>
      </c>
      <c r="H47" s="108">
        <f>F47/$F$127</f>
        <v/>
      </c>
      <c r="I47" s="195" t="n">
        <v>0.751707317</v>
      </c>
      <c r="J47" s="195" t="n">
        <v>93511.50988</v>
      </c>
      <c r="K47" s="195" t="n">
        <v>123654.5872</v>
      </c>
      <c r="L47" s="195" t="n"/>
      <c r="N47" s="195" t="n"/>
      <c r="O47" s="195" t="n"/>
      <c r="P47" s="195" t="n"/>
    </row>
    <row r="48" ht="12.75" customHeight="1" s="324">
      <c r="A48" s="195">
        <f t="array" ref="A48">INDEX(Countries!D44:D305, MATCH(B48, Countries!B44:B305, 0))</f>
        <v/>
      </c>
      <c r="B48" s="195" t="inlineStr">
        <is>
          <t>Guyana</t>
        </is>
      </c>
      <c r="C48" s="195" t="n">
        <v>287.5584714</v>
      </c>
      <c r="D48" s="195">
        <f>C48*100</f>
        <v/>
      </c>
      <c r="E48" s="195" t="n">
        <v>16.91097032</v>
      </c>
      <c r="F48" s="195">
        <f>E48*100</f>
        <v/>
      </c>
      <c r="G48" s="195" t="n">
        <v>5.88</v>
      </c>
      <c r="H48" s="108">
        <f>F48/$F$127</f>
        <v/>
      </c>
      <c r="I48" s="195" t="n">
        <v>0.78</v>
      </c>
      <c r="J48" s="195" t="n">
        <v>34335.6552</v>
      </c>
      <c r="K48" s="195" t="n">
        <v>141468.4809</v>
      </c>
      <c r="L48" s="195" t="n"/>
      <c r="N48" s="195" t="n"/>
      <c r="O48" s="195" t="n"/>
      <c r="P48" s="195" t="n"/>
    </row>
    <row r="49" ht="12.75" customHeight="1" s="324">
      <c r="A49" s="195">
        <f t="array" ref="A49">INDEX(Countries!D45:D306, MATCH(B49, Countries!B45:B306, 0))</f>
        <v/>
      </c>
      <c r="B49" s="195" t="inlineStr">
        <is>
          <t>Fiji</t>
        </is>
      </c>
      <c r="C49" s="195" t="n">
        <v>488.6648005</v>
      </c>
      <c r="D49" s="195">
        <f>C49*100</f>
        <v/>
      </c>
      <c r="E49" s="195" t="n">
        <v>16.83079506</v>
      </c>
      <c r="F49" s="195">
        <f>E49*100</f>
        <v/>
      </c>
      <c r="G49" s="195" t="n">
        <v>3.44</v>
      </c>
      <c r="H49" s="108">
        <f>F49/$F$127</f>
        <v/>
      </c>
      <c r="I49" s="195" t="n">
        <v>0.704237918</v>
      </c>
      <c r="J49" s="195" t="n">
        <v>57355.28338</v>
      </c>
      <c r="K49" s="195" t="n">
        <v>94349.24632999999</v>
      </c>
      <c r="L49" s="195" t="n"/>
      <c r="N49" s="195" t="n"/>
      <c r="O49" s="195" t="n"/>
      <c r="P49" s="195" t="n"/>
    </row>
    <row r="50" ht="12.75" customHeight="1" s="324">
      <c r="A50" s="195">
        <f t="array" ref="A50">INDEX(Countries!D46:D307, MATCH(B50, Countries!B46:B307, 0))</f>
        <v/>
      </c>
      <c r="B50" s="195" t="inlineStr">
        <is>
          <t>Guatemala</t>
        </is>
      </c>
      <c r="C50" s="195" t="n">
        <v>250.0014549</v>
      </c>
      <c r="D50" s="195">
        <f>C50*100</f>
        <v/>
      </c>
      <c r="E50" s="195" t="n">
        <v>16.34761635</v>
      </c>
      <c r="F50" s="195">
        <f>E50*100</f>
        <v/>
      </c>
      <c r="G50" s="195" t="n">
        <v>6.54</v>
      </c>
      <c r="H50" s="108">
        <f>F50/$F$127</f>
        <v/>
      </c>
      <c r="I50" s="195" t="n">
        <v>0.8197823950000001</v>
      </c>
      <c r="J50" s="195" t="n">
        <v>41325.49027</v>
      </c>
      <c r="K50" s="195" t="n">
        <v>165443.5824</v>
      </c>
      <c r="L50" s="195" t="n"/>
      <c r="N50" s="195" t="n"/>
      <c r="O50" s="195" t="n"/>
      <c r="P50" s="195" t="n"/>
    </row>
    <row r="51" ht="12.75" customHeight="1" s="324">
      <c r="A51" s="195">
        <f t="array" ref="A51">INDEX(Countries!D47:D308, MATCH(B51, Countries!B47:B308, 0))</f>
        <v/>
      </c>
      <c r="B51" s="195" t="inlineStr">
        <is>
          <t>El Salvador</t>
        </is>
      </c>
      <c r="C51" s="195" t="n">
        <v>372.2127586</v>
      </c>
      <c r="D51" s="195">
        <f>C51*100</f>
        <v/>
      </c>
      <c r="E51" s="195" t="n">
        <v>16.19767899</v>
      </c>
      <c r="F51" s="195">
        <f>E51*100</f>
        <v/>
      </c>
      <c r="G51" s="195" t="n">
        <v>4.35</v>
      </c>
      <c r="H51" s="108">
        <f>F51/$F$127</f>
        <v/>
      </c>
      <c r="I51" s="195" t="n">
        <v>0.728</v>
      </c>
      <c r="J51" s="195" t="n">
        <v>36436.80162</v>
      </c>
      <c r="K51" s="195" t="n">
        <v>177537.8688</v>
      </c>
      <c r="L51" s="195" t="n"/>
      <c r="N51" s="195" t="n"/>
      <c r="O51" s="195" t="n"/>
      <c r="P51" s="195" t="n"/>
    </row>
    <row r="52" ht="12.75" customHeight="1" s="324">
      <c r="A52" s="195">
        <f t="array" ref="A52">INDEX(Countries!D48:D309, MATCH(B52, Countries!B48:B309, 0))</f>
        <v/>
      </c>
      <c r="B52" s="195" t="inlineStr">
        <is>
          <t>Kenya</t>
        </is>
      </c>
      <c r="C52" s="195" t="n">
        <v>543.6436538</v>
      </c>
      <c r="D52" s="195">
        <f>C52*100</f>
        <v/>
      </c>
      <c r="E52" s="195" t="n">
        <v>16.096981</v>
      </c>
      <c r="F52" s="195">
        <f>E52*100</f>
        <v/>
      </c>
      <c r="G52" s="195" t="n">
        <v>2.96</v>
      </c>
      <c r="H52" s="108">
        <f>F52/$F$127</f>
        <v/>
      </c>
      <c r="I52" s="195" t="n">
        <v>0.728</v>
      </c>
      <c r="J52" s="195" t="n">
        <v>17306.89868</v>
      </c>
      <c r="K52" s="195" t="n">
        <v>91675.34517</v>
      </c>
      <c r="L52" s="195" t="n"/>
      <c r="N52" s="195" t="n"/>
      <c r="O52" s="195" t="n"/>
      <c r="P52" s="195" t="n"/>
    </row>
    <row r="53" ht="12.75" customHeight="1" s="324">
      <c r="A53" s="195">
        <f t="array" ref="A53">INDEX(Countries!D49:D310, MATCH(B53, Countries!B49:B310, 0))</f>
        <v/>
      </c>
      <c r="B53" s="195" t="inlineStr">
        <is>
          <t>Solomon Islands</t>
        </is>
      </c>
      <c r="C53" s="195" t="n">
        <v>528.0527669000001</v>
      </c>
      <c r="D53" s="195">
        <f>C53*100</f>
        <v/>
      </c>
      <c r="E53" s="195" t="n">
        <v>15.4123701</v>
      </c>
      <c r="F53" s="195">
        <f>E53*100</f>
        <v/>
      </c>
      <c r="G53" s="195" t="n">
        <v>2.92</v>
      </c>
      <c r="H53" s="108">
        <f>F53/$F$127</f>
        <v/>
      </c>
      <c r="I53" s="195" t="n">
        <v>0.739684594</v>
      </c>
      <c r="J53" s="195" t="n">
        <v>48625.70962</v>
      </c>
      <c r="K53" s="195" t="n">
        <v>86828.49801</v>
      </c>
      <c r="L53" s="195" t="n"/>
      <c r="N53" s="195" t="n"/>
      <c r="O53" s="195" t="n"/>
      <c r="P53" s="195" t="n"/>
    </row>
    <row r="54" ht="12.75" customHeight="1" s="324">
      <c r="A54" s="195">
        <f t="array" ref="A54">INDEX(Countries!D50:D311, MATCH(B54, Countries!B50:B311, 0))</f>
        <v/>
      </c>
      <c r="B54" s="195" t="inlineStr">
        <is>
          <t>Senegal</t>
        </is>
      </c>
      <c r="C54" s="195" t="n">
        <v>1265.313226</v>
      </c>
      <c r="D54" s="195">
        <f>C54*100</f>
        <v/>
      </c>
      <c r="E54" s="195" t="n">
        <v>15.38869277</v>
      </c>
      <c r="F54" s="195">
        <f>E54*100</f>
        <v/>
      </c>
      <c r="G54" s="195" t="n">
        <v>1.22</v>
      </c>
      <c r="H54" s="108">
        <f>F54/$F$127</f>
        <v/>
      </c>
      <c r="I54" s="195" t="n">
        <v>0.7075572490000001</v>
      </c>
      <c r="J54" s="195" t="n">
        <v>13401.89597</v>
      </c>
      <c r="K54" s="195" t="n">
        <v>183070.3002</v>
      </c>
      <c r="L54" s="195" t="n"/>
      <c r="N54" s="195" t="n"/>
      <c r="O54" s="195" t="n"/>
      <c r="P54" s="195" t="n"/>
    </row>
    <row r="55" ht="12.75" customHeight="1" s="324">
      <c r="A55" s="195">
        <f t="array" ref="A55">INDEX(Countries!D51:D312, MATCH(B55, Countries!B51:B312, 0))</f>
        <v/>
      </c>
      <c r="B55" s="195" t="inlineStr">
        <is>
          <t>New Zealand</t>
        </is>
      </c>
      <c r="C55" s="195" t="n">
        <v>295.7085724</v>
      </c>
      <c r="D55" s="195">
        <f>C55*100</f>
        <v/>
      </c>
      <c r="E55" s="195" t="n">
        <v>13.88945937</v>
      </c>
      <c r="F55" s="195">
        <f>E55*100</f>
        <v/>
      </c>
      <c r="G55" s="195" t="n">
        <v>4.7</v>
      </c>
      <c r="H55" s="108">
        <f>F55/$F$127</f>
        <v/>
      </c>
      <c r="I55" s="195" t="n">
        <v>0.704</v>
      </c>
      <c r="J55" s="195" t="n">
        <v>45629.98774</v>
      </c>
      <c r="K55" s="195" t="n">
        <v>87578.84265999999</v>
      </c>
      <c r="L55" s="195" t="n"/>
      <c r="N55" s="195" t="n"/>
      <c r="O55" s="195" t="n"/>
      <c r="P55" s="195" t="n"/>
    </row>
    <row r="56" ht="12.75" customHeight="1" s="324">
      <c r="A56" s="195">
        <f t="array" ref="A56">INDEX(Countries!D52:D313, MATCH(B56, Countries!B52:B313, 0))</f>
        <v/>
      </c>
      <c r="B56" s="195" t="inlineStr">
        <is>
          <t>New Caledonia</t>
        </is>
      </c>
      <c r="C56" s="195" t="n">
        <v>335.9337228</v>
      </c>
      <c r="D56" s="195">
        <f>C56*100</f>
        <v/>
      </c>
      <c r="E56" s="195" t="n">
        <v>12.4737935</v>
      </c>
      <c r="F56" s="195">
        <f>E56*100</f>
        <v/>
      </c>
      <c r="G56" s="195" t="n">
        <v>3.71</v>
      </c>
      <c r="H56" s="108">
        <f>F56/$F$127</f>
        <v/>
      </c>
      <c r="I56" s="195" t="n">
        <v>0.694118959</v>
      </c>
      <c r="J56" s="195" t="n">
        <v>30686.56214</v>
      </c>
      <c r="K56" s="195" t="n">
        <v>65665.37270000001</v>
      </c>
      <c r="L56" s="195" t="n"/>
      <c r="N56" s="195" t="n"/>
      <c r="O56" s="195" t="n"/>
      <c r="P56" s="195" t="n"/>
    </row>
    <row r="57" ht="12.75" customHeight="1" s="324">
      <c r="A57" s="195">
        <f t="array" ref="A57">INDEX(Countries!D53:D314, MATCH(B57, Countries!B53:B314, 0))</f>
        <v/>
      </c>
      <c r="B57" s="195" t="inlineStr">
        <is>
          <t>Eritrea</t>
        </is>
      </c>
      <c r="C57" s="195" t="n">
        <v>78.38502754</v>
      </c>
      <c r="D57" s="195">
        <f>C57*100</f>
        <v/>
      </c>
      <c r="E57" s="195" t="n">
        <v>10.68482727</v>
      </c>
      <c r="F57" s="195">
        <f>E57*100</f>
        <v/>
      </c>
      <c r="G57" s="195" t="n">
        <v>13.63</v>
      </c>
      <c r="H57" s="108">
        <f>F57/$F$127</f>
        <v/>
      </c>
      <c r="I57" s="195" t="n">
        <v>0.717913863</v>
      </c>
      <c r="J57" s="195" t="n">
        <v>13118.52253</v>
      </c>
      <c r="K57" s="195" t="n">
        <v>24438.7567</v>
      </c>
      <c r="L57" s="195" t="n"/>
      <c r="N57" s="195" t="n"/>
      <c r="O57" s="195" t="n"/>
      <c r="P57" s="195" t="n"/>
    </row>
    <row r="58" ht="12.75" customHeight="1" s="324">
      <c r="A58" s="195">
        <f t="array" ref="A58">INDEX(Countries!D54:D315, MATCH(B58, Countries!B54:B315, 0))</f>
        <v/>
      </c>
      <c r="B58" s="195" t="inlineStr">
        <is>
          <t>Puerto Rico</t>
        </is>
      </c>
      <c r="C58" s="195" t="n">
        <v>82.88840655</v>
      </c>
      <c r="D58" s="195">
        <f>C58*100</f>
        <v/>
      </c>
      <c r="E58" s="195" t="n">
        <v>10.37058269</v>
      </c>
      <c r="F58" s="195">
        <f>E58*100</f>
        <v/>
      </c>
      <c r="G58" s="195" t="n">
        <v>12.51</v>
      </c>
      <c r="H58" s="108">
        <f>F58/$F$127</f>
        <v/>
      </c>
      <c r="I58" s="195" t="n">
        <v>0.669970473</v>
      </c>
      <c r="J58" s="195" t="n">
        <v>6616.973718</v>
      </c>
      <c r="K58" s="195" t="n">
        <v>105774.1387</v>
      </c>
      <c r="L58" s="195" t="n"/>
      <c r="N58" s="195" t="n"/>
      <c r="O58" s="195" t="n"/>
      <c r="P58" s="195" t="n"/>
    </row>
    <row r="59" ht="12.75" customHeight="1" s="324">
      <c r="A59" s="195">
        <f t="array" ref="A59">INDEX(Countries!D55:D316, MATCH(B59, Countries!B55:B316, 0))</f>
        <v/>
      </c>
      <c r="B59" s="195" t="inlineStr">
        <is>
          <t>Peru</t>
        </is>
      </c>
      <c r="C59" s="195" t="n">
        <v>55.24864634</v>
      </c>
      <c r="D59" s="195">
        <f>C59*100</f>
        <v/>
      </c>
      <c r="E59" s="195" t="n">
        <v>9.085672647999999</v>
      </c>
      <c r="F59" s="195">
        <f>E59*100</f>
        <v/>
      </c>
      <c r="G59" s="195" t="n">
        <v>16.45</v>
      </c>
      <c r="H59" s="108">
        <f>F59/$F$127</f>
        <v/>
      </c>
      <c r="I59" s="195" t="n">
        <v>0.752844064</v>
      </c>
      <c r="J59" s="195" t="n">
        <v>25744.25505</v>
      </c>
      <c r="K59" s="195" t="n">
        <v>86357.59431</v>
      </c>
      <c r="L59" s="195" t="n"/>
      <c r="N59" s="195" t="n"/>
      <c r="O59" s="195" t="n"/>
      <c r="P59" s="195" t="n"/>
    </row>
    <row r="60" ht="12.75" customHeight="1" s="324">
      <c r="A60" s="195">
        <f t="array" ref="A60">INDEX(Countries!D1:D317, MATCH(B60, Countries!B1:B317, 0))</f>
        <v/>
      </c>
      <c r="B60" s="195" t="inlineStr">
        <is>
          <t>Angola</t>
        </is>
      </c>
      <c r="C60" s="195" t="n">
        <v>283.1991969</v>
      </c>
      <c r="D60" s="195">
        <f>C60*100</f>
        <v/>
      </c>
      <c r="E60" s="195" t="n">
        <v>8.569580132</v>
      </c>
      <c r="F60" s="195">
        <f>E60*100</f>
        <v/>
      </c>
      <c r="G60" s="195" t="n">
        <v>3.03</v>
      </c>
      <c r="H60" s="108">
        <f>F60/$F$127</f>
        <v/>
      </c>
      <c r="I60" s="195" t="n">
        <v>0.6919999999999999</v>
      </c>
      <c r="J60" s="195" t="n">
        <v>30111.562</v>
      </c>
      <c r="K60" s="195" t="n">
        <v>46127.52778</v>
      </c>
      <c r="L60" s="195" t="n"/>
      <c r="N60" s="195" t="n"/>
      <c r="O60" s="195" t="n"/>
      <c r="P60" s="195" t="n"/>
    </row>
    <row r="61" ht="12.75" customHeight="1" s="324">
      <c r="A61" s="195">
        <f t="array" ref="A61">INDEX(Countries!D57:D318, MATCH(B61, Countries!B57:B318, 0))</f>
        <v/>
      </c>
      <c r="B61" s="195" t="inlineStr">
        <is>
          <t>Haiti</t>
        </is>
      </c>
      <c r="C61" s="195" t="n">
        <v>154.2077272</v>
      </c>
      <c r="D61" s="195">
        <f>C61*100</f>
        <v/>
      </c>
      <c r="E61" s="195" t="n">
        <v>8.422391106999999</v>
      </c>
      <c r="F61" s="195">
        <f>E61*100</f>
        <v/>
      </c>
      <c r="G61" s="195" t="n">
        <v>5.46</v>
      </c>
      <c r="H61" s="108">
        <f>F61/$F$127</f>
        <v/>
      </c>
      <c r="I61" s="195" t="n">
        <v>0.649253626</v>
      </c>
      <c r="J61" s="195" t="n">
        <v>5137.888083</v>
      </c>
      <c r="K61" s="195" t="n">
        <v>67929.70473</v>
      </c>
      <c r="L61" s="195" t="n"/>
      <c r="N61" s="195" t="n"/>
      <c r="O61" s="195" t="n"/>
      <c r="P61" s="195" t="n"/>
    </row>
    <row r="62" ht="12.75" customHeight="1" s="324">
      <c r="A62" s="195">
        <f t="array" ref="A62">INDEX(Countries!D58:D319, MATCH(B62, Countries!B58:B319, 0))</f>
        <v/>
      </c>
      <c r="B62" s="195" t="inlineStr">
        <is>
          <t>Liberia</t>
        </is>
      </c>
      <c r="C62" s="195" t="n">
        <v>182.1369449</v>
      </c>
      <c r="D62" s="195">
        <f>C62*100</f>
        <v/>
      </c>
      <c r="E62" s="195" t="n">
        <v>6.899299169</v>
      </c>
      <c r="F62" s="195">
        <f>E62*100</f>
        <v/>
      </c>
      <c r="G62" s="195" t="n">
        <v>3.79</v>
      </c>
      <c r="H62" s="108">
        <f>F62/$F$127</f>
        <v/>
      </c>
      <c r="I62" s="195" t="n">
        <v>0.769919207</v>
      </c>
      <c r="J62" s="195" t="n">
        <v>9005.21146</v>
      </c>
      <c r="K62" s="195" t="n">
        <v>119651.2559</v>
      </c>
      <c r="L62" s="195" t="n"/>
      <c r="N62" s="195" t="n"/>
      <c r="O62" s="195" t="n"/>
      <c r="P62" s="195" t="n"/>
    </row>
    <row r="63" ht="12.75" customHeight="1" s="324">
      <c r="A63" s="195">
        <f t="array" ref="A63">INDEX(Countries!D59:D320, MATCH(B63, Countries!B59:B320, 0))</f>
        <v/>
      </c>
      <c r="B63" s="195" t="inlineStr">
        <is>
          <t>Jamaica</t>
        </is>
      </c>
      <c r="C63" s="195" t="n">
        <v>99.44442863</v>
      </c>
      <c r="D63" s="195">
        <f>C63*100</f>
        <v/>
      </c>
      <c r="E63" s="195" t="n">
        <v>6.889930856</v>
      </c>
      <c r="F63" s="195">
        <f>E63*100</f>
        <v/>
      </c>
      <c r="G63" s="195" t="n">
        <v>6.93</v>
      </c>
      <c r="H63" s="108">
        <f>F63/$F$127</f>
        <v/>
      </c>
      <c r="I63" s="195" t="n">
        <v>0.588</v>
      </c>
      <c r="J63" s="195" t="n">
        <v>7069.658733</v>
      </c>
      <c r="K63" s="195" t="n">
        <v>53355.49443</v>
      </c>
      <c r="L63" s="195" t="n"/>
      <c r="N63" s="195" t="n"/>
      <c r="O63" s="195" t="n"/>
      <c r="P63" s="195" t="n"/>
    </row>
    <row r="64" ht="12.75" customHeight="1" s="324">
      <c r="A64" s="195">
        <f t="array" ref="A64">INDEX(Countries!D60:D321, MATCH(B64, Countries!B60:B321, 0))</f>
        <v/>
      </c>
      <c r="B64" s="195" t="inlineStr">
        <is>
          <t>Dominican Republic</t>
        </is>
      </c>
      <c r="C64" s="195" t="n">
        <v>192.1446322</v>
      </c>
      <c r="D64" s="195">
        <f>C64*100</f>
        <v/>
      </c>
      <c r="E64" s="195" t="n">
        <v>6.821883583</v>
      </c>
      <c r="F64" s="195">
        <f>E64*100</f>
        <v/>
      </c>
      <c r="G64" s="195" t="n">
        <v>3.55</v>
      </c>
      <c r="H64" s="108">
        <f>F64/$F$127</f>
        <v/>
      </c>
      <c r="I64" s="195" t="n">
        <v>0.656</v>
      </c>
      <c r="J64" s="195" t="n">
        <v>4917.756231</v>
      </c>
      <c r="K64" s="195" t="n">
        <v>40109.51362</v>
      </c>
      <c r="L64" s="195" t="n"/>
      <c r="N64" s="195" t="n"/>
      <c r="O64" s="195" t="n"/>
      <c r="P64" s="195" t="n"/>
    </row>
    <row r="65" ht="12.75" customHeight="1" s="324">
      <c r="A65" s="195">
        <f t="array" ref="A65">INDEX(Countries!D61:D322, MATCH(B65, Countries!B61:B322, 0))</f>
        <v/>
      </c>
      <c r="B65" s="195" t="inlineStr">
        <is>
          <t>Sudan</t>
        </is>
      </c>
      <c r="C65" s="195" t="n">
        <v>9.533991951999999</v>
      </c>
      <c r="D65" s="195">
        <f>C65*100</f>
        <v/>
      </c>
      <c r="E65" s="195" t="n">
        <v>6.075003194</v>
      </c>
      <c r="F65" s="195">
        <f>E65*100</f>
        <v/>
      </c>
      <c r="G65" s="195" t="n">
        <v>63.72</v>
      </c>
      <c r="H65" s="108">
        <f>F65/$F$127</f>
        <v/>
      </c>
      <c r="I65" s="195" t="n">
        <v>0.696</v>
      </c>
      <c r="J65" s="195" t="n">
        <v>2092.17153</v>
      </c>
      <c r="K65" s="195" t="n">
        <v>8672.374707999999</v>
      </c>
      <c r="L65" s="195" t="n"/>
      <c r="N65" s="195" t="n"/>
      <c r="O65" s="195" t="n"/>
      <c r="P65" s="195" t="n"/>
    </row>
    <row r="66" ht="12.75" customHeight="1" s="324">
      <c r="A66" s="195">
        <f t="array" ref="A66">INDEX(Countries!D1:D323, MATCH(B66, Countries!B1:B323, 0))</f>
        <v/>
      </c>
      <c r="B66" s="195" t="inlineStr">
        <is>
          <t>Côte d'Ivoire</t>
        </is>
      </c>
      <c r="C66" s="195" t="n">
        <v>54.71590301</v>
      </c>
      <c r="D66" s="195">
        <f>C66*100</f>
        <v/>
      </c>
      <c r="E66" s="195" t="n">
        <v>6.014720473</v>
      </c>
      <c r="F66" s="195">
        <f>E66*100</f>
        <v/>
      </c>
      <c r="G66" s="195" t="n">
        <v>10.99</v>
      </c>
      <c r="H66" s="108">
        <f>F66/$F$127</f>
        <v/>
      </c>
      <c r="I66" s="195" t="n">
        <v>0.68</v>
      </c>
      <c r="J66" s="195" t="n">
        <v>16910.40019</v>
      </c>
      <c r="K66" s="195" t="n">
        <v>80294.9875</v>
      </c>
      <c r="L66" s="195" t="n"/>
      <c r="N66" s="195" t="n"/>
      <c r="O66" s="195" t="n"/>
      <c r="P66" s="195" t="n"/>
    </row>
    <row r="67" ht="12.75" customHeight="1" s="324">
      <c r="A67" s="195">
        <f t="array" ref="A67">INDEX(Countries!D63:D324, MATCH(B67, Countries!B63:B324, 0))</f>
        <v/>
      </c>
      <c r="B67" s="195" t="inlineStr">
        <is>
          <t>Gambia</t>
        </is>
      </c>
      <c r="C67" s="195" t="n">
        <v>608.6017394</v>
      </c>
      <c r="D67" s="195">
        <f>C67*100</f>
        <v/>
      </c>
      <c r="E67" s="195" t="n">
        <v>5.315588661</v>
      </c>
      <c r="F67" s="195">
        <f>E67*100</f>
        <v/>
      </c>
      <c r="G67" s="195" t="n">
        <v>0.87</v>
      </c>
      <c r="H67" s="108">
        <f>F67/$F$127</f>
        <v/>
      </c>
      <c r="I67" s="195" t="n">
        <v>0.704</v>
      </c>
      <c r="J67" s="195" t="n">
        <v>8395.51017</v>
      </c>
      <c r="K67" s="195" t="n">
        <v>37242.26218</v>
      </c>
      <c r="L67" s="195" t="n"/>
      <c r="N67" s="195" t="n"/>
      <c r="O67" s="195" t="n"/>
      <c r="P67" s="195" t="n"/>
    </row>
    <row r="68" ht="12.75" customHeight="1" s="324">
      <c r="A68" s="195">
        <f t="array" ref="A68">INDEX(Countries!D64:D325, MATCH(B68, Countries!B64:B325, 0))</f>
        <v/>
      </c>
      <c r="B68" s="195" t="inlineStr">
        <is>
          <t>Equatorial Guinea</t>
        </is>
      </c>
      <c r="C68" s="195" t="n">
        <v>255.5770603</v>
      </c>
      <c r="D68" s="195">
        <f>C68*100</f>
        <v/>
      </c>
      <c r="E68" s="195" t="n">
        <v>3.002199266</v>
      </c>
      <c r="F68" s="195">
        <f>E68*100</f>
        <v/>
      </c>
      <c r="G68" s="195" t="n">
        <v>1.17</v>
      </c>
      <c r="H68" s="108">
        <f>F68/$F$127</f>
        <v/>
      </c>
      <c r="I68" s="195" t="n">
        <v>0.795135934</v>
      </c>
      <c r="J68" s="195" t="n">
        <v>10870.94773</v>
      </c>
      <c r="K68" s="195" t="n">
        <v>27608.27905</v>
      </c>
      <c r="L68" s="195" t="n"/>
      <c r="N68" s="195" t="n"/>
      <c r="O68" s="195" t="n"/>
      <c r="P68" s="195" t="n"/>
    </row>
    <row r="69" ht="12.75" customHeight="1" s="324">
      <c r="A69" s="195">
        <f t="array" ref="A69">INDEX(Countries!D65:D326, MATCH(B69, Countries!B65:B326, 0))</f>
        <v/>
      </c>
      <c r="B69" s="195" t="inlineStr">
        <is>
          <t>Somalia</t>
        </is>
      </c>
      <c r="C69" s="195" t="n">
        <v>35.13411948</v>
      </c>
      <c r="D69" s="195">
        <f>C69*100</f>
        <v/>
      </c>
      <c r="E69" s="195" t="n">
        <v>2.87584587</v>
      </c>
      <c r="F69" s="195">
        <f>E69*100</f>
        <v/>
      </c>
      <c r="G69" s="195" t="n">
        <v>8.19</v>
      </c>
      <c r="H69" s="108">
        <f>F69/$F$127</f>
        <v/>
      </c>
      <c r="I69" s="195" t="n">
        <v>0.735096774</v>
      </c>
      <c r="J69" s="195" t="n">
        <v>2373.074185</v>
      </c>
      <c r="K69" s="195" t="n">
        <v>7931.059127</v>
      </c>
      <c r="L69" s="195" t="n"/>
      <c r="N69" s="195" t="n"/>
      <c r="O69" s="195" t="n"/>
      <c r="P69" s="195" t="n"/>
    </row>
    <row r="70" ht="12.75" customHeight="1" s="324">
      <c r="A70" s="195">
        <f t="array" ref="A70">INDEX(Countries!D66:D327, MATCH(B70, Countries!B66:B327, 0))</f>
        <v/>
      </c>
      <c r="B70" s="195" t="inlineStr">
        <is>
          <t>Yemen</t>
        </is>
      </c>
      <c r="C70" s="195" t="n">
        <v>15.63284603</v>
      </c>
      <c r="D70" s="195">
        <f>C70*100</f>
        <v/>
      </c>
      <c r="E70" s="195" t="n">
        <v>2.852110385</v>
      </c>
      <c r="F70" s="195">
        <f>E70*100</f>
        <v/>
      </c>
      <c r="G70" s="195" t="n">
        <v>18.24</v>
      </c>
      <c r="H70" s="108">
        <f>F70/$F$127</f>
        <v/>
      </c>
      <c r="I70" s="195" t="n">
        <v>0.719827725</v>
      </c>
      <c r="J70" s="195" t="n">
        <v>2253.682036</v>
      </c>
      <c r="K70" s="195" t="n">
        <v>7377.17725</v>
      </c>
      <c r="L70" s="195" t="n"/>
      <c r="N70" s="195" t="n"/>
      <c r="O70" s="195" t="n"/>
      <c r="P70" s="195" t="n"/>
    </row>
    <row r="71" ht="12.75" customHeight="1" s="324">
      <c r="A71" s="195">
        <f t="array" ref="A71">INDEX(Countries!D67:D328, MATCH(B71, Countries!B67:B328, 0))</f>
        <v/>
      </c>
      <c r="B71" s="195" t="inlineStr">
        <is>
          <t>Trinidad and Tobago</t>
        </is>
      </c>
      <c r="C71" s="195" t="n">
        <v>81.90038786</v>
      </c>
      <c r="D71" s="195">
        <f>C71*100</f>
        <v/>
      </c>
      <c r="E71" s="195" t="n">
        <v>2.637169012</v>
      </c>
      <c r="F71" s="195">
        <f>E71*100</f>
        <v/>
      </c>
      <c r="G71" s="195" t="n">
        <v>3.22</v>
      </c>
      <c r="H71" s="108">
        <f>F71/$F$127</f>
        <v/>
      </c>
      <c r="I71" s="195" t="n">
        <v>0.780735975</v>
      </c>
      <c r="J71" s="195" t="n">
        <v>6649.065947</v>
      </c>
      <c r="K71" s="195" t="n">
        <v>39593.8985</v>
      </c>
      <c r="L71" s="195" t="n"/>
      <c r="N71" s="195" t="n"/>
      <c r="O71" s="195" t="n"/>
      <c r="P71" s="195" t="n"/>
    </row>
    <row r="72" ht="12.75" customHeight="1" s="324">
      <c r="A72" s="195">
        <f t="array" ref="A72">INDEX(Countries!D68:D329, MATCH(B72, Countries!B68:B329, 0))</f>
        <v/>
      </c>
      <c r="B72" s="195" t="inlineStr">
        <is>
          <t>Micronesia, Federated States of</t>
        </is>
      </c>
      <c r="C72" s="195" t="n">
        <v>87.88905463</v>
      </c>
      <c r="D72" s="195">
        <f>C72*100</f>
        <v/>
      </c>
      <c r="E72" s="195" t="n">
        <v>2.617909924</v>
      </c>
      <c r="F72" s="195">
        <f>E72*100</f>
        <v/>
      </c>
      <c r="G72" s="195" t="n">
        <v>2.98</v>
      </c>
      <c r="H72" s="108">
        <f>F72/$F$127</f>
        <v/>
      </c>
      <c r="I72" s="195" t="n">
        <v>0.80905284</v>
      </c>
      <c r="J72" s="195" t="n">
        <v>18139.04648</v>
      </c>
      <c r="K72" s="195" t="n">
        <v>0</v>
      </c>
      <c r="L72" s="195" t="n"/>
      <c r="N72" s="195" t="n"/>
      <c r="O72" s="195" t="n"/>
      <c r="P72" s="195" t="n"/>
    </row>
    <row r="73" ht="12.75" customHeight="1" s="324">
      <c r="A73" s="195">
        <f t="array" ref="A73">INDEX(Countries!D1:D330, MATCH(B73, Countries!B1:B330, 0))</f>
        <v/>
      </c>
      <c r="B73" s="195" t="inlineStr">
        <is>
          <t>Brunei Darussalam</t>
        </is>
      </c>
      <c r="C73" s="195" t="n">
        <v>114.6475978</v>
      </c>
      <c r="D73" s="195">
        <f>C73*100</f>
        <v/>
      </c>
      <c r="E73" s="195" t="n">
        <v>1.861566577</v>
      </c>
      <c r="F73" s="195">
        <f>E73*100</f>
        <v/>
      </c>
      <c r="G73" s="195" t="n">
        <v>1.62</v>
      </c>
      <c r="H73" s="108">
        <f>F73/$F$127</f>
        <v/>
      </c>
      <c r="I73" s="195" t="n">
        <v>0.7646816</v>
      </c>
      <c r="J73" s="195" t="n">
        <v>15649.14129</v>
      </c>
      <c r="K73" s="195" t="n">
        <v>38938.72986</v>
      </c>
      <c r="L73" s="195" t="n"/>
      <c r="N73" s="195" t="n"/>
      <c r="O73" s="195" t="n"/>
      <c r="P73" s="195" t="n"/>
    </row>
    <row r="74" ht="12.75" customHeight="1" s="324">
      <c r="A74" s="195">
        <f t="array" ref="A74">INDEX(Countries!D70:D331, MATCH(B74, Countries!B70:B331, 0))</f>
        <v/>
      </c>
      <c r="B74" s="195" t="inlineStr">
        <is>
          <t>Djibouti</t>
        </is>
      </c>
      <c r="C74" s="195" t="n">
        <v>7.565063742</v>
      </c>
      <c r="D74" s="195">
        <f>C74*100</f>
        <v/>
      </c>
      <c r="E74" s="195" t="n">
        <v>1.638869946</v>
      </c>
      <c r="F74" s="195">
        <f>E74*100</f>
        <v/>
      </c>
      <c r="G74" s="195" t="n">
        <v>21.66</v>
      </c>
      <c r="H74" s="108">
        <f>F74/$F$127</f>
        <v/>
      </c>
      <c r="I74" s="195" t="n">
        <v>0.701096774</v>
      </c>
      <c r="J74" s="195" t="n">
        <v>3326.775359</v>
      </c>
      <c r="K74" s="195" t="n">
        <v>3212.151933</v>
      </c>
      <c r="L74" s="195" t="n"/>
      <c r="N74" s="195" t="n"/>
      <c r="O74" s="195" t="n"/>
      <c r="P74" s="195" t="n"/>
    </row>
    <row r="75" ht="12.75" customHeight="1" s="324">
      <c r="A75" s="195">
        <f t="array" ref="A75">INDEX(Countries!D71:D332, MATCH(B75, Countries!B71:B332, 0))</f>
        <v/>
      </c>
      <c r="B75" s="195" t="inlineStr">
        <is>
          <t>Palau</t>
        </is>
      </c>
      <c r="C75" s="195" t="n">
        <v>56.85928357</v>
      </c>
      <c r="D75" s="195">
        <f>C75*100</f>
        <v/>
      </c>
      <c r="E75" s="195" t="n">
        <v>1.545697526</v>
      </c>
      <c r="F75" s="195">
        <f>E75*100</f>
        <v/>
      </c>
      <c r="G75" s="195" t="n">
        <v>2.72</v>
      </c>
      <c r="H75" s="108">
        <f>F75/$F$127</f>
        <v/>
      </c>
      <c r="I75" s="195" t="n">
        <v>0.84505284</v>
      </c>
      <c r="J75" s="195" t="n">
        <v>10525.16779</v>
      </c>
      <c r="K75" s="195" t="n">
        <v>33345.5089</v>
      </c>
      <c r="L75" s="195" t="n"/>
      <c r="N75" s="195" t="n"/>
      <c r="O75" s="195" t="n"/>
      <c r="P75" s="195" t="n"/>
    </row>
    <row r="76" ht="12.75" customHeight="1" s="324">
      <c r="A76" s="195">
        <f t="array" ref="A76">INDEX(Countries!D1:D333, MATCH(B76, Countries!B1:B333, 0))</f>
        <v/>
      </c>
      <c r="B76" s="195" t="inlineStr">
        <is>
          <t>Cayman Islands</t>
        </is>
      </c>
      <c r="C76" s="195" t="n">
        <v>44.94656426</v>
      </c>
      <c r="D76" s="195">
        <f>C76*100</f>
        <v/>
      </c>
      <c r="E76" s="195" t="n">
        <v>1.4457154</v>
      </c>
      <c r="F76" s="195">
        <f>E76*100</f>
        <v/>
      </c>
      <c r="G76" s="195" t="n">
        <v>3.22</v>
      </c>
      <c r="H76" s="108">
        <f>F76/$F$127</f>
        <v/>
      </c>
      <c r="I76" s="195" t="n">
        <v>0.584985237</v>
      </c>
      <c r="J76" s="195" t="n">
        <v>1598.367452</v>
      </c>
      <c r="K76" s="195" t="n">
        <v>17900.25842</v>
      </c>
      <c r="L76" s="195" t="n"/>
      <c r="N76" s="195" t="n"/>
      <c r="O76" s="195" t="n"/>
      <c r="P76" s="195" t="n"/>
    </row>
    <row r="77" ht="12.75" customHeight="1" s="324">
      <c r="A77" s="195">
        <f t="array" ref="A77">INDEX(Countries!D73:D334, MATCH(B77, Countries!B73:B334, 0))</f>
        <v/>
      </c>
      <c r="B77" s="195" t="inlineStr">
        <is>
          <t>Guadeloupe</t>
        </is>
      </c>
      <c r="C77" s="195" t="n">
        <v>34.20465845</v>
      </c>
      <c r="D77" s="195">
        <f>C77*100</f>
        <v/>
      </c>
      <c r="E77" s="195" t="n">
        <v>1.439930103</v>
      </c>
      <c r="F77" s="195">
        <f>E77*100</f>
        <v/>
      </c>
      <c r="G77" s="195" t="n">
        <v>4.21</v>
      </c>
      <c r="H77" s="108">
        <f>F77/$F$127</f>
        <v/>
      </c>
      <c r="I77" s="195" t="n">
        <v>0.612</v>
      </c>
      <c r="J77" s="195" t="n">
        <v>1547.041449</v>
      </c>
      <c r="K77" s="195" t="n">
        <v>22690.22705</v>
      </c>
      <c r="L77" s="195" t="n"/>
      <c r="N77" s="195" t="n"/>
      <c r="O77" s="195" t="n"/>
      <c r="P77" s="195" t="n"/>
    </row>
    <row r="78" ht="12.75" customHeight="1" s="324">
      <c r="A78" s="195">
        <f t="array" ref="A78">INDEX(Countries!D74:D335, MATCH(B78, Countries!B74:B335, 0))</f>
        <v/>
      </c>
      <c r="B78" s="195" t="inlineStr">
        <is>
          <t>South Africa</t>
        </is>
      </c>
      <c r="C78" s="195" t="n">
        <v>26.55687526</v>
      </c>
      <c r="D78" s="195">
        <f>C78*100</f>
        <v/>
      </c>
      <c r="E78" s="195" t="n">
        <v>1.175002301</v>
      </c>
      <c r="F78" s="195">
        <f>E78*100</f>
        <v/>
      </c>
      <c r="G78" s="195" t="n">
        <v>4.42</v>
      </c>
      <c r="H78" s="108">
        <f>F78/$F$127</f>
        <v/>
      </c>
      <c r="I78" s="195" t="n">
        <v>0.6879999999999999</v>
      </c>
      <c r="J78" s="195" t="n">
        <v>5484.318306</v>
      </c>
      <c r="K78" s="195" t="n">
        <v>8828.35773</v>
      </c>
      <c r="L78" s="195" t="n"/>
      <c r="N78" s="195" t="n"/>
      <c r="O78" s="195" t="n"/>
      <c r="P78" s="195" t="n"/>
    </row>
    <row r="79" ht="12.75" customHeight="1" s="324">
      <c r="A79" s="195">
        <f t="array" ref="A79">INDEX(Countries!D1:D336, MATCH(B79, Countries!B1:B336, 0))</f>
        <v/>
      </c>
      <c r="B79" s="195" t="inlineStr">
        <is>
          <t>Antigua and Barbuda</t>
        </is>
      </c>
      <c r="C79" s="195" t="n">
        <v>8.718592477</v>
      </c>
      <c r="D79" s="195">
        <f>C79*100</f>
        <v/>
      </c>
      <c r="E79" s="195" t="n">
        <v>1.078090498</v>
      </c>
      <c r="F79" s="195">
        <f>E79*100</f>
        <v/>
      </c>
      <c r="G79" s="195" t="n">
        <v>12.37</v>
      </c>
      <c r="H79" s="108">
        <f>F79/$F$127</f>
        <v/>
      </c>
      <c r="I79" s="195" t="n">
        <v>0.632</v>
      </c>
      <c r="J79" s="195" t="n">
        <v>739.6880539</v>
      </c>
      <c r="K79" s="195" t="n">
        <v>9960.478175</v>
      </c>
      <c r="L79" s="195" t="n"/>
      <c r="N79" s="195" t="n"/>
      <c r="O79" s="195" t="n"/>
      <c r="P79" s="195" t="n"/>
    </row>
    <row r="80" ht="12.75" customHeight="1" s="324">
      <c r="A80" s="195">
        <f t="array" ref="A80">INDEX(Countries!D76:D337, MATCH(B80, Countries!B76:B337, 0))</f>
        <v/>
      </c>
      <c r="B80" s="195" t="inlineStr">
        <is>
          <t>Mauritius</t>
        </is>
      </c>
      <c r="C80" s="195" t="n">
        <v>4.468651591</v>
      </c>
      <c r="D80" s="195">
        <f>C80*100</f>
        <v/>
      </c>
      <c r="E80" s="195" t="n">
        <v>0.986661268</v>
      </c>
      <c r="F80" s="195">
        <f>E80*100</f>
        <v/>
      </c>
      <c r="G80" s="195" t="n">
        <v>22.08</v>
      </c>
      <c r="H80" s="108">
        <f>F80/$F$127</f>
        <v/>
      </c>
      <c r="I80" s="195" t="n">
        <v>0.625841622</v>
      </c>
      <c r="J80" s="195" t="n">
        <v>3268.732984</v>
      </c>
      <c r="K80" s="195" t="n">
        <v>0</v>
      </c>
      <c r="L80" s="195" t="n"/>
      <c r="N80" s="195" t="n"/>
      <c r="O80" s="195" t="n"/>
      <c r="P80" s="195" t="n"/>
    </row>
    <row r="81" ht="12.75" customHeight="1" s="324">
      <c r="A81" s="195">
        <f t="array" ref="A81">INDEX(Countries!D77:D338, MATCH(B81, Countries!B77:B338, 0))</f>
        <v/>
      </c>
      <c r="B81" s="195" t="inlineStr">
        <is>
          <t>Tonga</t>
        </is>
      </c>
      <c r="C81" s="195" t="n">
        <v>10.4887515</v>
      </c>
      <c r="D81" s="195">
        <f>C81*100</f>
        <v/>
      </c>
      <c r="E81" s="195" t="n">
        <v>0.975734183</v>
      </c>
      <c r="F81" s="195">
        <f>E81*100</f>
        <v/>
      </c>
      <c r="G81" s="195" t="n">
        <v>9.300000000000001</v>
      </c>
      <c r="H81" s="108">
        <f>F81/$F$127</f>
        <v/>
      </c>
      <c r="I81" s="195" t="n">
        <v>0.716237918</v>
      </c>
      <c r="J81" s="195" t="n">
        <v>2841.528245</v>
      </c>
      <c r="K81" s="195" t="n">
        <v>0</v>
      </c>
      <c r="L81" s="195" t="n"/>
      <c r="N81" s="195" t="n"/>
      <c r="O81" s="195" t="n"/>
      <c r="P81" s="195" t="n"/>
    </row>
    <row r="82" ht="12.75" customHeight="1" s="324">
      <c r="A82" s="195">
        <f t="array" ref="A82">INDEX(Countries!D78:D339, MATCH(B82, Countries!B78:B339, 0))</f>
        <v/>
      </c>
      <c r="B82" s="195" t="inlineStr">
        <is>
          <t>Martinique</t>
        </is>
      </c>
      <c r="C82" s="195" t="n">
        <v>19.50874391</v>
      </c>
      <c r="D82" s="195">
        <f>C82*100</f>
        <v/>
      </c>
      <c r="E82" s="195" t="n">
        <v>0.884703054</v>
      </c>
      <c r="F82" s="195">
        <f>E82*100</f>
        <v/>
      </c>
      <c r="G82" s="195" t="n">
        <v>4.53</v>
      </c>
      <c r="H82" s="108">
        <f>F82/$F$127</f>
        <v/>
      </c>
      <c r="I82" s="195" t="n">
        <v>0.596</v>
      </c>
      <c r="J82" s="195" t="n">
        <v>1546.474398</v>
      </c>
      <c r="K82" s="195" t="n">
        <v>12624.55347</v>
      </c>
      <c r="L82" s="195" t="n"/>
      <c r="N82" s="195" t="n"/>
      <c r="O82" s="195" t="n"/>
      <c r="P82" s="195" t="n"/>
    </row>
    <row r="83" ht="12.75" customHeight="1" s="324">
      <c r="A83" s="195">
        <f t="array" ref="A83">INDEX(Countries!D79:D340, MATCH(B83, Countries!B79:B340, 0))</f>
        <v/>
      </c>
      <c r="B83" s="195" t="inlineStr">
        <is>
          <t>Singapore</t>
        </is>
      </c>
      <c r="C83" s="195" t="n">
        <v>7.227464571</v>
      </c>
      <c r="D83" s="195">
        <f>C83*100</f>
        <v/>
      </c>
      <c r="E83" s="195" t="n">
        <v>0.86270192</v>
      </c>
      <c r="F83" s="195">
        <f>E83*100</f>
        <v/>
      </c>
      <c r="G83" s="195" t="n">
        <v>11.94</v>
      </c>
      <c r="H83" s="108">
        <f>F83/$F$127</f>
        <v/>
      </c>
      <c r="I83" s="195" t="n">
        <v>0.799764821</v>
      </c>
      <c r="J83" s="195" t="n">
        <v>5646.05727</v>
      </c>
      <c r="K83" s="195" t="n">
        <v>16165.88776</v>
      </c>
      <c r="L83" s="195" t="n"/>
      <c r="N83" s="195" t="n"/>
      <c r="O83" s="195" t="n"/>
      <c r="P83" s="195" t="n"/>
    </row>
    <row r="84" ht="12.75" customHeight="1" s="324">
      <c r="A84" s="195">
        <f t="array" ref="A84">INDEX(Countries!D80:D341, MATCH(B84, Countries!B80:B341, 0))</f>
        <v/>
      </c>
      <c r="B84" s="195" t="inlineStr">
        <is>
          <t>Vanuatu</t>
        </is>
      </c>
      <c r="C84" s="195" t="n">
        <v>15.84242269</v>
      </c>
      <c r="D84" s="195">
        <f>C84*100</f>
        <v/>
      </c>
      <c r="E84" s="195" t="n">
        <v>0.861134361</v>
      </c>
      <c r="F84" s="195">
        <f>E84*100</f>
        <v/>
      </c>
      <c r="G84" s="195" t="n">
        <v>5.44</v>
      </c>
      <c r="H84" s="108">
        <f>F84/$F$127</f>
        <v/>
      </c>
      <c r="I84" s="195" t="n">
        <v>0.734237918</v>
      </c>
      <c r="J84" s="195" t="n">
        <v>3199.639865</v>
      </c>
      <c r="K84" s="195" t="n">
        <v>7070.412927</v>
      </c>
      <c r="L84" s="195" t="n"/>
      <c r="N84" s="195" t="n"/>
      <c r="O84" s="195" t="n"/>
      <c r="P84" s="195" t="n"/>
    </row>
    <row r="85" ht="12.75" customHeight="1" s="324">
      <c r="A85" s="195">
        <f t="array" ref="A85">INDEX(Countries!D1:D342, MATCH(B85, Countries!B1:B342, 0))</f>
        <v/>
      </c>
      <c r="B85" s="195" t="inlineStr">
        <is>
          <t>Egypt</t>
        </is>
      </c>
      <c r="C85" s="195" t="n">
        <v>2.263259453</v>
      </c>
      <c r="D85" s="195">
        <f>C85*100</f>
        <v/>
      </c>
      <c r="E85" s="195" t="n">
        <v>0.6981569</v>
      </c>
      <c r="F85" s="195">
        <f>E85*100</f>
        <v/>
      </c>
      <c r="G85" s="195" t="n">
        <v>30.85</v>
      </c>
      <c r="H85" s="108">
        <f>F85/$F$127</f>
        <v/>
      </c>
      <c r="I85" s="195" t="n">
        <v>0.75</v>
      </c>
      <c r="J85" s="195" t="n">
        <v>579.2056998</v>
      </c>
      <c r="K85" s="195" t="n">
        <v>674.0685913999999</v>
      </c>
      <c r="L85" s="195" t="n"/>
      <c r="N85" s="195" t="n"/>
      <c r="O85" s="195" t="n"/>
      <c r="P85" s="195" t="n"/>
    </row>
    <row r="86" ht="12.75" customHeight="1" s="324">
      <c r="A86" s="195">
        <f t="array" ref="A86">INDEX(Countries!D82:D343, MATCH(B86, Countries!B82:B343, 0))</f>
        <v/>
      </c>
      <c r="B86" s="195" t="inlineStr">
        <is>
          <t>Timor-Leste</t>
        </is>
      </c>
      <c r="C86" s="195" t="n">
        <v>10.54270797</v>
      </c>
      <c r="D86" s="195">
        <f>C86*100</f>
        <v/>
      </c>
      <c r="E86" s="195" t="n">
        <v>0.601036644</v>
      </c>
      <c r="F86" s="195">
        <f>E86*100</f>
        <v/>
      </c>
      <c r="G86" s="195" t="n">
        <v>5.7</v>
      </c>
      <c r="H86" s="108">
        <f>F86/$F$127</f>
        <v/>
      </c>
      <c r="I86" s="195" t="n">
        <v>0.704</v>
      </c>
      <c r="J86" s="195" t="n">
        <v>3001.29268</v>
      </c>
      <c r="K86" s="195" t="n">
        <v>2939.717507</v>
      </c>
      <c r="L86" s="195" t="n"/>
      <c r="N86" s="195" t="n"/>
      <c r="O86" s="195" t="n"/>
      <c r="P86" s="195" t="n"/>
    </row>
    <row r="87" ht="12.75" customHeight="1" s="324">
      <c r="A87" s="195">
        <f t="array" ref="A87">INDEX(Countries!D83:D344, MATCH(B87, Countries!B83:B344, 0))</f>
        <v/>
      </c>
      <c r="B87" s="195" t="inlineStr">
        <is>
          <t>Taiwan, Province of China</t>
        </is>
      </c>
      <c r="C87" s="195" t="n">
        <v>1.669663274</v>
      </c>
      <c r="D87" s="195">
        <f>C87*100</f>
        <v/>
      </c>
      <c r="E87" s="195" t="n">
        <v>0.57863804</v>
      </c>
      <c r="F87" s="195">
        <f>E87*100</f>
        <v/>
      </c>
      <c r="G87" s="195" t="n">
        <v>34.66</v>
      </c>
      <c r="H87" s="108">
        <f>F87/$F$127</f>
        <v/>
      </c>
      <c r="I87" s="195" t="n">
        <v>0.765341716</v>
      </c>
      <c r="J87" s="195" t="n">
        <v>1855.475423</v>
      </c>
      <c r="K87" s="195" t="n">
        <v>8914.239347000001</v>
      </c>
      <c r="L87" s="195" t="n"/>
      <c r="N87" s="195" t="n"/>
      <c r="O87" s="195" t="n"/>
      <c r="P87" s="195" t="n"/>
    </row>
    <row r="88" ht="12.75" customHeight="1" s="324">
      <c r="A88" s="195">
        <f t="array" ref="A88">INDEX(Countries!D84:D345, MATCH(B88, Countries!B84:B345, 0))</f>
        <v/>
      </c>
      <c r="B88" s="195" t="inlineStr">
        <is>
          <t>Qatar</t>
        </is>
      </c>
      <c r="C88" s="195" t="n">
        <v>0.53359259</v>
      </c>
      <c r="D88" s="195">
        <f>C88*100</f>
        <v/>
      </c>
      <c r="E88" s="195" t="n">
        <v>0.549755286</v>
      </c>
      <c r="F88" s="195">
        <f>E88*100</f>
        <v/>
      </c>
      <c r="G88" s="195" t="n">
        <v>103.03</v>
      </c>
      <c r="H88" s="108">
        <f>F88/$F$127</f>
        <v/>
      </c>
      <c r="I88" s="195" t="n">
        <v>0.6644567220000001</v>
      </c>
      <c r="J88" s="195" t="n">
        <v>323.3705423</v>
      </c>
      <c r="K88" s="195" t="n">
        <v>1120.490871</v>
      </c>
      <c r="L88" s="195" t="n"/>
      <c r="N88" s="195" t="n"/>
      <c r="O88" s="195" t="n"/>
      <c r="P88" s="195" t="n"/>
    </row>
    <row r="89" ht="12.75" customHeight="1" s="324">
      <c r="A89" s="195">
        <f t="array" ref="A89">INDEX(Countries!D85:D346, MATCH(B89, Countries!B85:B346, 0))</f>
        <v/>
      </c>
      <c r="B89" s="195" t="inlineStr">
        <is>
          <t>Virgin Islands, U.S.</t>
        </is>
      </c>
      <c r="C89" s="195" t="n">
        <v>2.642122658</v>
      </c>
      <c r="D89" s="195">
        <f>C89*100</f>
        <v/>
      </c>
      <c r="E89" s="195" t="n">
        <v>0.54611497</v>
      </c>
      <c r="F89" s="195">
        <f>E89*100</f>
        <v/>
      </c>
      <c r="G89" s="195" t="n">
        <v>20.67</v>
      </c>
      <c r="H89" s="108">
        <f>F89/$F$127</f>
        <v/>
      </c>
      <c r="I89" s="195" t="n">
        <v>0.596</v>
      </c>
      <c r="J89" s="195" t="n">
        <v>452.7755373</v>
      </c>
      <c r="K89" s="195" t="n">
        <v>4839.994712</v>
      </c>
      <c r="L89" s="195" t="n"/>
      <c r="N89" s="195" t="n"/>
      <c r="O89" s="195" t="n"/>
      <c r="P89" s="195" t="n"/>
    </row>
    <row r="90" ht="12.75" customHeight="1" s="324">
      <c r="A90" s="195">
        <f t="array" ref="A90">INDEX(Countries!D1:D347, MATCH(B90, Countries!B1:B347, 0))</f>
        <v/>
      </c>
      <c r="B90" s="195" t="inlineStr">
        <is>
          <t>Benin</t>
        </is>
      </c>
      <c r="C90" s="195" t="n">
        <v>29.00777687</v>
      </c>
      <c r="D90" s="195">
        <f>C90*100</f>
        <v/>
      </c>
      <c r="E90" s="195" t="n">
        <v>0.538120075</v>
      </c>
      <c r="F90" s="195">
        <f>E90*100</f>
        <v/>
      </c>
      <c r="G90" s="195" t="n">
        <v>1.86</v>
      </c>
      <c r="H90" s="108">
        <f>F90/$F$127</f>
        <v/>
      </c>
      <c r="I90" s="195" t="n">
        <v>0.6235946060000001</v>
      </c>
      <c r="J90" s="195" t="n">
        <v>606.7808943</v>
      </c>
      <c r="K90" s="195" t="n">
        <v>7047.260786</v>
      </c>
      <c r="L90" s="195" t="n"/>
      <c r="N90" s="195" t="n"/>
      <c r="O90" s="195" t="n"/>
      <c r="P90" s="195" t="n"/>
    </row>
    <row r="91" ht="12.75" customHeight="1" s="324">
      <c r="A91" s="195">
        <f t="array" ref="A91">INDEX(Countries!D2:D348, MATCH(B91, Countries!B2:B348, 0))</f>
        <v/>
      </c>
      <c r="B91" s="195" t="inlineStr">
        <is>
          <t>Bonaire, Sint Eustatius and Saba</t>
        </is>
      </c>
      <c r="C91" s="195" t="n">
        <v>1.997913911</v>
      </c>
      <c r="D91" s="195">
        <f>C91*100</f>
        <v/>
      </c>
      <c r="E91" s="195" t="n">
        <v>0.48802118</v>
      </c>
      <c r="F91" s="195">
        <f>E91*100</f>
        <v/>
      </c>
      <c r="G91" s="195" t="n">
        <v>24.43</v>
      </c>
      <c r="H91" s="108">
        <f>F91/$F$127</f>
        <v/>
      </c>
      <c r="I91" s="195" t="n">
        <v>0.596</v>
      </c>
      <c r="J91" s="195" t="n">
        <v>585.4041665</v>
      </c>
      <c r="K91" s="195" t="n">
        <v>2127.133856</v>
      </c>
      <c r="L91" s="195" t="n"/>
      <c r="N91" s="195" t="n"/>
      <c r="O91" s="195" t="n"/>
      <c r="P91" s="195" t="n"/>
    </row>
    <row r="92" ht="12.75" customHeight="1" s="324">
      <c r="A92" s="195">
        <f t="array" ref="A92">INDEX(Countries!D3:D349, MATCH(B92, Countries!B3:B349, 0))</f>
        <v/>
      </c>
      <c r="B92" s="195" t="inlineStr">
        <is>
          <t>Japan</t>
        </is>
      </c>
      <c r="C92" s="195" t="n">
        <v>10.40661923</v>
      </c>
      <c r="D92" s="195">
        <f>C92*100</f>
        <v/>
      </c>
      <c r="E92" s="195" t="n">
        <v>0.486682059</v>
      </c>
      <c r="F92" s="195">
        <f>E92*100</f>
        <v/>
      </c>
      <c r="G92" s="195" t="n">
        <v>4.68</v>
      </c>
      <c r="H92" s="108">
        <f>F92/$F$127</f>
        <v/>
      </c>
      <c r="I92" s="195" t="n">
        <v>0.80905284</v>
      </c>
      <c r="J92" s="195" t="n">
        <v>2163.961357</v>
      </c>
      <c r="K92" s="195" t="n">
        <v>11783.00761</v>
      </c>
      <c r="L92" s="195" t="n"/>
      <c r="N92" s="195" t="n"/>
      <c r="O92" s="195" t="n"/>
      <c r="P92" s="195" t="n"/>
    </row>
    <row r="93" ht="12.75" customHeight="1" s="324">
      <c r="A93" s="195">
        <f t="array" ref="A93">INDEX(Countries!D4:D350, MATCH(B93, Countries!B4:B350, 0))</f>
        <v/>
      </c>
      <c r="B93" s="195" t="inlineStr">
        <is>
          <t>Bahrain</t>
        </is>
      </c>
      <c r="C93" s="195" t="n">
        <v>0.051838208</v>
      </c>
      <c r="D93" s="195">
        <f>C93*100</f>
        <v/>
      </c>
      <c r="E93" s="195" t="n">
        <v>0.434479824</v>
      </c>
      <c r="F93" s="195">
        <f>E93*100</f>
        <v/>
      </c>
      <c r="G93" s="195" t="n">
        <v>838.15</v>
      </c>
      <c r="H93" s="108">
        <f>F93/$F$127</f>
        <v/>
      </c>
      <c r="I93" s="195" t="n">
        <v>0.6429134439999999</v>
      </c>
      <c r="J93" s="195" t="n">
        <v>175.7701253</v>
      </c>
      <c r="K93" s="195" t="n">
        <v>983.5749481</v>
      </c>
      <c r="L93" s="195" t="n"/>
      <c r="N93" s="195" t="n"/>
      <c r="O93" s="195" t="n"/>
      <c r="P93" s="195" t="n"/>
    </row>
    <row r="94" ht="12.75" customHeight="1" s="324">
      <c r="A94" s="195">
        <f t="array" ref="A94">INDEX(Countries!D5:D351, MATCH(B94, Countries!B5:B351, 0))</f>
        <v/>
      </c>
      <c r="B94" s="195" t="inlineStr">
        <is>
          <t>Oman</t>
        </is>
      </c>
      <c r="C94" s="195" t="n">
        <v>1.477999229</v>
      </c>
      <c r="D94" s="195">
        <f>C94*100</f>
        <v/>
      </c>
      <c r="E94" s="195" t="n">
        <v>0.395196637</v>
      </c>
      <c r="F94" s="195">
        <f>E94*100</f>
        <v/>
      </c>
      <c r="G94" s="195" t="n">
        <v>26.74</v>
      </c>
      <c r="H94" s="108">
        <f>F94/$F$127</f>
        <v/>
      </c>
      <c r="I94" s="195" t="n">
        <v>0.709924051</v>
      </c>
      <c r="J94" s="195" t="n">
        <v>456.2497139</v>
      </c>
      <c r="K94" s="195" t="n">
        <v>486.4076053</v>
      </c>
      <c r="L94" s="195" t="n"/>
      <c r="N94" s="195" t="n"/>
      <c r="O94" s="195" t="n"/>
      <c r="P94" s="195" t="n"/>
    </row>
    <row r="95" ht="12.75" customHeight="1" s="324">
      <c r="A95" s="195">
        <f t="array" ref="A95">INDEX(Countries!D6:D352, MATCH(B95, Countries!B6:B352, 0))</f>
        <v/>
      </c>
      <c r="B95" s="195" t="inlineStr">
        <is>
          <t>Mayotte</t>
        </is>
      </c>
      <c r="C95" s="195" t="n">
        <v>6.784400497</v>
      </c>
      <c r="D95" s="195">
        <f>C95*100</f>
        <v/>
      </c>
      <c r="E95" s="195" t="n">
        <v>0.392142228</v>
      </c>
      <c r="F95" s="195">
        <f>E95*100</f>
        <v/>
      </c>
      <c r="G95" s="195" t="n">
        <v>5.78</v>
      </c>
      <c r="H95" s="108">
        <f>F95/$F$127</f>
        <v/>
      </c>
      <c r="I95" s="195" t="n">
        <v>0.80192091</v>
      </c>
      <c r="J95" s="195" t="n">
        <v>1516.499249</v>
      </c>
      <c r="K95" s="195" t="n">
        <v>1589.89725</v>
      </c>
      <c r="L95" s="195" t="n"/>
      <c r="N95" s="195" t="n"/>
      <c r="O95" s="195" t="n"/>
      <c r="P95" s="195" t="n"/>
    </row>
    <row r="96" ht="12.75" customHeight="1" s="324">
      <c r="A96" s="195">
        <f t="array" ref="A96">INDEX(Countries!D7:D353, MATCH(B96, Countries!B7:B353, 0))</f>
        <v/>
      </c>
      <c r="B96" s="195" t="inlineStr">
        <is>
          <t>Congo, The Democratic Republic of the</t>
        </is>
      </c>
      <c r="C96" s="195" t="n">
        <v>236.5783498</v>
      </c>
      <c r="D96" s="195">
        <f>C96*100</f>
        <v/>
      </c>
      <c r="E96" s="195" t="n">
        <v>0.344136064</v>
      </c>
      <c r="F96" s="195">
        <f>E96*100</f>
        <v/>
      </c>
      <c r="G96" s="195" t="n">
        <v>0.15</v>
      </c>
      <c r="H96" s="108">
        <f>F96/$F$127</f>
        <v/>
      </c>
      <c r="I96" s="195" t="n">
        <v>0.777853659</v>
      </c>
      <c r="J96" s="195" t="n">
        <v>426.4587731</v>
      </c>
      <c r="K96" s="195" t="n">
        <v>927.8330468</v>
      </c>
      <c r="L96" s="195" t="n"/>
      <c r="N96" s="195" t="n"/>
      <c r="O96" s="195" t="n"/>
      <c r="P96" s="195" t="n"/>
    </row>
    <row r="97" ht="12.75" customHeight="1" s="324">
      <c r="A97" s="195">
        <f t="array" ref="A97">INDEX(Countries!D8:D354, MATCH(B97, Countries!B8:B354, 0))</f>
        <v/>
      </c>
      <c r="B97" s="195" t="inlineStr">
        <is>
          <t>Virgin Islands, British</t>
        </is>
      </c>
      <c r="C97" s="195" t="n">
        <v>0.989523315</v>
      </c>
      <c r="D97" s="195">
        <f>C97*100</f>
        <v/>
      </c>
      <c r="E97" s="195" t="n">
        <v>0.244047511</v>
      </c>
      <c r="F97" s="195">
        <f>E97*100</f>
        <v/>
      </c>
      <c r="G97" s="195" t="n">
        <v>24.66</v>
      </c>
      <c r="H97" s="108">
        <f>F97/$F$127</f>
        <v/>
      </c>
      <c r="I97" s="195" t="n">
        <v>0.596</v>
      </c>
      <c r="J97" s="195" t="n">
        <v>79.08880053999999</v>
      </c>
      <c r="K97" s="195" t="n">
        <v>1752.670597</v>
      </c>
      <c r="L97" s="195" t="n"/>
      <c r="N97" s="195" t="n"/>
      <c r="O97" s="195" t="n"/>
      <c r="P97" s="195" t="n"/>
    </row>
    <row r="98" ht="12.75" customHeight="1" s="324">
      <c r="A98" s="195">
        <f t="array" ref="A98">INDEX(Countries!D9:D355, MATCH(B98, Countries!B9:B355, 0))</f>
        <v/>
      </c>
      <c r="B98" s="195" t="inlineStr">
        <is>
          <t>Samoa</t>
        </is>
      </c>
      <c r="C98" s="195" t="n">
        <v>2.351479814</v>
      </c>
      <c r="D98" s="195">
        <f>C98*100</f>
        <v/>
      </c>
      <c r="E98" s="195" t="n">
        <v>0.163869179</v>
      </c>
      <c r="F98" s="195">
        <f>E98*100</f>
        <v/>
      </c>
      <c r="G98" s="195" t="n">
        <v>6.97</v>
      </c>
      <c r="H98" s="108">
        <f>F98/$F$127</f>
        <v/>
      </c>
      <c r="I98" s="195" t="n">
        <v>0.820489204</v>
      </c>
      <c r="J98" s="195" t="n">
        <v>822.1565137</v>
      </c>
      <c r="K98" s="195" t="n">
        <v>0</v>
      </c>
      <c r="L98" s="195" t="n"/>
      <c r="N98" s="195" t="n"/>
      <c r="O98" s="195" t="n"/>
      <c r="P98" s="195" t="n"/>
    </row>
    <row r="99" ht="12.75" customHeight="1" s="324">
      <c r="A99" s="195">
        <f t="array" ref="A99">INDEX(Countries!D10:D356, MATCH(B99, Countries!B10:B356, 0))</f>
        <v/>
      </c>
      <c r="B99" s="195" t="inlineStr">
        <is>
          <t>Grenada</t>
        </is>
      </c>
      <c r="C99" s="195" t="n">
        <v>1.944465714</v>
      </c>
      <c r="D99" s="195">
        <f>C99*100</f>
        <v/>
      </c>
      <c r="E99" s="195" t="n">
        <v>0.142104772</v>
      </c>
      <c r="F99" s="195">
        <f>E99*100</f>
        <v/>
      </c>
      <c r="G99" s="195" t="n">
        <v>7.31</v>
      </c>
      <c r="H99" s="108">
        <f>F99/$F$127</f>
        <v/>
      </c>
      <c r="I99" s="195" t="n">
        <v>0.632</v>
      </c>
      <c r="J99" s="195" t="n">
        <v>268.8362605</v>
      </c>
      <c r="K99" s="195" t="n">
        <v>2089.021698</v>
      </c>
      <c r="L99" s="195" t="n"/>
      <c r="N99" s="195" t="n"/>
      <c r="O99" s="195" t="n"/>
      <c r="P99" s="195" t="n"/>
    </row>
    <row r="100" ht="12.75" customHeight="1" s="324">
      <c r="A100" s="195">
        <f t="array" ref="A100">INDEX(Countries!D11:D357, MATCH(B100, Countries!B11:B357, 0))</f>
        <v/>
      </c>
      <c r="B100" s="195" t="inlineStr">
        <is>
          <t>Congo</t>
        </is>
      </c>
      <c r="C100" s="195" t="n">
        <v>20.16536127</v>
      </c>
      <c r="D100" s="195">
        <f>C100*100</f>
        <v/>
      </c>
      <c r="E100" s="195" t="n">
        <v>0.139436481</v>
      </c>
      <c r="F100" s="195">
        <f>E100*100</f>
        <v/>
      </c>
      <c r="G100" s="195" t="n">
        <v>0.6899999999999999</v>
      </c>
      <c r="H100" s="108">
        <f>F100/$F$127</f>
        <v/>
      </c>
      <c r="I100" s="195" t="n">
        <v>0.745707317</v>
      </c>
      <c r="J100" s="195" t="n">
        <v>679.5662314</v>
      </c>
      <c r="K100" s="195" t="n">
        <v>678.3308505</v>
      </c>
      <c r="L100" s="195" t="n"/>
      <c r="N100" s="195" t="n"/>
      <c r="O100" s="195" t="n"/>
      <c r="P100" s="195" t="n"/>
    </row>
    <row r="101" ht="12.75" customHeight="1" s="324">
      <c r="A101" s="195">
        <f t="array" ref="A101">INDEX(Countries!D97:D358, MATCH(B101, Countries!B97:B358, 0))</f>
        <v/>
      </c>
      <c r="B101" s="195" t="inlineStr">
        <is>
          <t>Mauritania</t>
        </is>
      </c>
      <c r="C101" s="195" t="n">
        <v>3.527325049</v>
      </c>
      <c r="D101" s="195">
        <f>C101*100</f>
        <v/>
      </c>
      <c r="E101" s="195" t="n">
        <v>0.064151731</v>
      </c>
      <c r="F101" s="195">
        <f>E101*100</f>
        <v/>
      </c>
      <c r="G101" s="195" t="n">
        <v>1.82</v>
      </c>
      <c r="H101" s="108">
        <f>F101/$F$127</f>
        <v/>
      </c>
      <c r="I101" s="195" t="n">
        <v>0.621384615</v>
      </c>
      <c r="J101" s="195" t="n">
        <v>47.06741092</v>
      </c>
      <c r="K101" s="195" t="n">
        <v>492.8385834</v>
      </c>
      <c r="L101" s="195" t="n"/>
      <c r="N101" s="195" t="n"/>
      <c r="O101" s="195" t="n"/>
      <c r="P101" s="195" t="n"/>
    </row>
    <row r="102" ht="12.75" customHeight="1" s="324">
      <c r="A102" s="195">
        <f t="array" ref="A102">INDEX(Countries!D1:D359, MATCH(B102, Countries!B1:B359, 0))</f>
        <v/>
      </c>
      <c r="B102" s="195" t="inlineStr">
        <is>
          <t>Saint Kitts and Nevis</t>
        </is>
      </c>
      <c r="C102" s="195" t="n">
        <v>0.345625661</v>
      </c>
      <c r="D102" s="195">
        <f>C102*100</f>
        <v/>
      </c>
      <c r="E102" s="195" t="n">
        <v>0.062249407</v>
      </c>
      <c r="F102" s="195">
        <f>E102*100</f>
        <v/>
      </c>
      <c r="G102" s="195" t="n">
        <v>18.01</v>
      </c>
      <c r="H102" s="108">
        <f>F102/$F$127</f>
        <v/>
      </c>
      <c r="I102" s="195" t="n">
        <v>0.5639999999999999</v>
      </c>
      <c r="J102" s="195" t="n">
        <v>29.31805522</v>
      </c>
      <c r="K102" s="195" t="n">
        <v>658.5587887</v>
      </c>
      <c r="L102" s="195" t="n"/>
      <c r="N102" s="195" t="n"/>
      <c r="O102" s="195" t="n"/>
      <c r="P102" s="195" t="n"/>
    </row>
    <row r="103" ht="12.75" customHeight="1" s="324">
      <c r="A103" s="195">
        <f t="array" ref="A103">INDEX(Countries!D2:D360, MATCH(B103, Countries!B2:B360, 0))</f>
        <v/>
      </c>
      <c r="B103" s="195" t="inlineStr">
        <is>
          <t>Aruba</t>
        </is>
      </c>
      <c r="C103" s="195" t="n">
        <v>0.47371025</v>
      </c>
      <c r="D103" s="195">
        <f>C103*100</f>
        <v/>
      </c>
      <c r="E103" s="195" t="n">
        <v>0.056435415</v>
      </c>
      <c r="F103" s="195">
        <f>E103*100</f>
        <v/>
      </c>
      <c r="G103" s="195" t="n">
        <v>11.91</v>
      </c>
      <c r="H103" s="108">
        <f>F103/$F$127</f>
        <v/>
      </c>
      <c r="I103" s="195" t="n">
        <v>0.59716783</v>
      </c>
      <c r="J103" s="195" t="n">
        <v>50.59518279</v>
      </c>
      <c r="K103" s="195" t="n">
        <v>255.5166295</v>
      </c>
      <c r="L103" s="195" t="n"/>
      <c r="N103" s="195" t="n"/>
      <c r="O103" s="195" t="n"/>
      <c r="P103" s="195" t="n"/>
    </row>
    <row r="104" ht="12.75" customHeight="1" s="324">
      <c r="A104" s="195">
        <f t="array" ref="A104">INDEX(Countries!D3:D361, MATCH(B104, Countries!B3:B361, 0))</f>
        <v/>
      </c>
      <c r="B104" s="195" t="inlineStr">
        <is>
          <t>Comoros</t>
        </is>
      </c>
      <c r="C104" s="195" t="n">
        <v>0.968392706</v>
      </c>
      <c r="D104" s="195">
        <f>C104*100</f>
        <v/>
      </c>
      <c r="E104" s="195" t="n">
        <v>0.036302358</v>
      </c>
      <c r="F104" s="195">
        <f>E104*100</f>
        <v/>
      </c>
      <c r="G104" s="195" t="n">
        <v>3.75</v>
      </c>
      <c r="H104" s="108">
        <f>F104/$F$127</f>
        <v/>
      </c>
      <c r="I104" s="195" t="n">
        <v>0.82592091</v>
      </c>
      <c r="J104" s="195" t="n">
        <v>273.989921</v>
      </c>
      <c r="K104" s="195" t="n">
        <v>197.0590324</v>
      </c>
      <c r="L104" s="195" t="n"/>
      <c r="N104" s="195" t="n"/>
      <c r="O104" s="195" t="n"/>
      <c r="P104" s="195" t="n"/>
    </row>
    <row r="105" ht="12.75" customHeight="1" s="324">
      <c r="A105" s="195">
        <f t="array" ref="A105">INDEX(Countries!D4:D362, MATCH(B105, Countries!B4:B362, 0))</f>
        <v/>
      </c>
      <c r="B105" s="195" t="inlineStr">
        <is>
          <t>Saint Lucia</t>
        </is>
      </c>
      <c r="C105" s="195" t="n">
        <v>1.62707639</v>
      </c>
      <c r="D105" s="195">
        <f>C105*100</f>
        <v/>
      </c>
      <c r="E105" s="195" t="n">
        <v>0.027980262</v>
      </c>
      <c r="F105" s="195">
        <f>E105*100</f>
        <v/>
      </c>
      <c r="G105" s="195" t="n">
        <v>1.72</v>
      </c>
      <c r="H105" s="108">
        <f>F105/$F$127</f>
        <v/>
      </c>
      <c r="I105" s="195" t="n">
        <v>0.644</v>
      </c>
      <c r="J105" s="195" t="n">
        <v>56.68547641</v>
      </c>
      <c r="K105" s="195" t="n">
        <v>247.7436732</v>
      </c>
      <c r="L105" s="195" t="n"/>
      <c r="N105" s="195" t="n"/>
      <c r="O105" s="195" t="n"/>
      <c r="P105" s="195" t="n"/>
    </row>
    <row r="106" ht="12.75" customHeight="1" s="324">
      <c r="A106" s="195">
        <f t="array" ref="A106">INDEX(Countries!D5:D363, MATCH(B106, Countries!B5:B363, 0))</f>
        <v/>
      </c>
      <c r="B106" s="195" t="inlineStr">
        <is>
          <t>Saint Vincent and the Grenadines</t>
        </is>
      </c>
      <c r="C106" s="195" t="n">
        <v>0.328845104</v>
      </c>
      <c r="D106" s="195">
        <f>C106*100</f>
        <v/>
      </c>
      <c r="E106" s="195" t="n">
        <v>0.022577833</v>
      </c>
      <c r="F106" s="195">
        <f>E106*100</f>
        <v/>
      </c>
      <c r="G106" s="195" t="n">
        <v>6.87</v>
      </c>
      <c r="H106" s="108">
        <f>F106/$F$127</f>
        <v/>
      </c>
      <c r="I106" s="195" t="n">
        <v>0.62</v>
      </c>
      <c r="J106" s="195" t="n">
        <v>32.6739595</v>
      </c>
      <c r="K106" s="195" t="n">
        <v>336.9752209</v>
      </c>
      <c r="L106" s="195" t="n"/>
      <c r="N106" s="195" t="n"/>
      <c r="O106" s="195" t="n"/>
      <c r="P106" s="195" t="n"/>
    </row>
    <row r="107" ht="12.75" customHeight="1" s="324">
      <c r="A107" s="195">
        <f t="array" ref="A107">INDEX(Countries!D6:D364, MATCH(B107, Countries!B6:B364, 0))</f>
        <v/>
      </c>
      <c r="B107" s="195" t="inlineStr">
        <is>
          <t>Guam</t>
        </is>
      </c>
      <c r="C107" s="195" t="n">
        <v>0.530087492</v>
      </c>
      <c r="D107" s="195">
        <f>C107*100</f>
        <v/>
      </c>
      <c r="E107" s="195" t="n">
        <v>0.021177971</v>
      </c>
      <c r="F107" s="195">
        <f>E107*100</f>
        <v/>
      </c>
      <c r="G107" s="195" t="n">
        <v>4</v>
      </c>
      <c r="H107" s="108">
        <f>F107/$F$127</f>
        <v/>
      </c>
      <c r="I107" s="195" t="n">
        <v>0.7570528399999999</v>
      </c>
      <c r="J107" s="195" t="n">
        <v>76.89112756</v>
      </c>
      <c r="K107" s="195" t="n">
        <v>0</v>
      </c>
      <c r="L107" s="195" t="n"/>
      <c r="N107" s="195" t="n"/>
      <c r="O107" s="195" t="n"/>
      <c r="P107" s="195" t="n"/>
    </row>
    <row r="108" ht="12.75" customHeight="1" s="324">
      <c r="A108" s="195">
        <f t="array" ref="A108">INDEX(Countries!D7:D365, MATCH(B108, Countries!B7:B365, 0))</f>
        <v/>
      </c>
      <c r="B108" s="195" t="inlineStr">
        <is>
          <t>French Polynesia</t>
        </is>
      </c>
      <c r="C108" s="195" t="n">
        <v>1.275382277</v>
      </c>
      <c r="D108" s="195">
        <f>C108*100</f>
        <v/>
      </c>
      <c r="E108" s="195" t="n">
        <v>0.018733769</v>
      </c>
      <c r="F108" s="195">
        <f>E108*100</f>
        <v/>
      </c>
      <c r="G108" s="195" t="n">
        <v>1.47</v>
      </c>
      <c r="H108" s="108">
        <f>F108/$F$127</f>
        <v/>
      </c>
      <c r="I108" s="195" t="n">
        <v>0.734489204</v>
      </c>
      <c r="J108" s="195" t="n">
        <v>90.72045335999999</v>
      </c>
      <c r="K108" s="195" t="n">
        <v>0</v>
      </c>
      <c r="L108" s="195" t="n"/>
      <c r="N108" s="195" t="n"/>
      <c r="O108" s="195" t="n"/>
      <c r="P108" s="195" t="n"/>
    </row>
    <row r="109" ht="12.75" customHeight="1" s="324">
      <c r="A109" s="195">
        <f t="array" ref="A109">INDEX(Countries!D8:D366, MATCH(B109, Countries!B8:B366, 0))</f>
        <v/>
      </c>
      <c r="B109" s="195" t="inlineStr">
        <is>
          <t>Anguilla</t>
        </is>
      </c>
      <c r="C109" s="195" t="n">
        <v>0.038368821</v>
      </c>
      <c r="D109" s="195">
        <f>C109*100</f>
        <v/>
      </c>
      <c r="E109" s="195" t="n">
        <v>0.015713774</v>
      </c>
      <c r="F109" s="195">
        <f>E109*100</f>
        <v/>
      </c>
      <c r="G109" s="195" t="n">
        <v>40.95</v>
      </c>
      <c r="H109" s="108">
        <f>F109/$F$127</f>
        <v/>
      </c>
      <c r="I109" s="195" t="n">
        <v>0.62</v>
      </c>
      <c r="J109" s="195" t="n">
        <v>3.001390917</v>
      </c>
      <c r="K109" s="195" t="n">
        <v>111.8713224</v>
      </c>
      <c r="L109" s="195" t="n"/>
      <c r="N109" s="195" t="n"/>
      <c r="O109" s="195" t="n"/>
      <c r="P109" s="195" t="n"/>
    </row>
    <row r="110" ht="12.75" customHeight="1" s="324">
      <c r="A110" s="195">
        <f t="array" ref="A110">INDEX(Countries!D9:D367, MATCH(B110, Countries!B9:B367, 0))</f>
        <v/>
      </c>
      <c r="B110" s="195" t="inlineStr">
        <is>
          <t>Seychelles</t>
        </is>
      </c>
      <c r="C110" s="195" t="n">
        <v>3.842459294</v>
      </c>
      <c r="D110" s="195">
        <f>C110*100</f>
        <v/>
      </c>
      <c r="E110" s="195" t="n">
        <v>0.01543783</v>
      </c>
      <c r="F110" s="195">
        <f>E110*100</f>
        <v/>
      </c>
      <c r="G110" s="195" t="n">
        <v>0.4</v>
      </c>
      <c r="H110" s="108">
        <f>F110/$F$127</f>
        <v/>
      </c>
      <c r="I110" s="195" t="n">
        <v>0.749841622</v>
      </c>
      <c r="J110" s="195" t="n">
        <v>20.76475545</v>
      </c>
      <c r="K110" s="195" t="n">
        <v>0</v>
      </c>
      <c r="L110" s="195" t="n"/>
      <c r="N110" s="195" t="n"/>
      <c r="O110" s="195" t="n"/>
      <c r="P110" s="195" t="n"/>
    </row>
    <row r="111" ht="12.75" customHeight="1" s="324">
      <c r="A111" s="195">
        <f t="array" ref="A111">INDEX(Countries!D10:D368, MATCH(B111, Countries!B10:B368, 0))</f>
        <v/>
      </c>
      <c r="B111" s="195" t="inlineStr">
        <is>
          <t>Barbados</t>
        </is>
      </c>
      <c r="C111" s="195" t="n">
        <v>0.107765482</v>
      </c>
      <c r="D111" s="195">
        <f>C111*100</f>
        <v/>
      </c>
      <c r="E111" s="195" t="n">
        <v>0.012420951</v>
      </c>
      <c r="F111" s="195">
        <f>E111*100</f>
        <v/>
      </c>
      <c r="G111" s="195" t="n">
        <v>11.53</v>
      </c>
      <c r="H111" s="108">
        <f>F111/$F$127</f>
        <v/>
      </c>
      <c r="I111" s="195" t="n">
        <v>0.556</v>
      </c>
      <c r="J111" s="195" t="n">
        <v>18.49141944</v>
      </c>
      <c r="K111" s="195" t="n">
        <v>88.22542043999999</v>
      </c>
      <c r="L111" s="195" t="n"/>
      <c r="N111" s="195" t="n"/>
      <c r="O111" s="195" t="n"/>
      <c r="P111" s="195" t="n"/>
    </row>
    <row r="112" ht="12.75" customHeight="1" s="324">
      <c r="A112" s="195">
        <f t="array" ref="A112">INDEX(Countries!D11:D369, MATCH(B112, Countries!B11:B369, 0))</f>
        <v/>
      </c>
      <c r="B112" s="195" t="inlineStr">
        <is>
          <t>Saint Martin (French part)</t>
        </is>
      </c>
      <c r="C112" s="195" t="n">
        <v>0.010487315</v>
      </c>
      <c r="D112" s="195">
        <f>C112*100</f>
        <v/>
      </c>
      <c r="E112" s="195" t="n">
        <v>0.004941287</v>
      </c>
      <c r="F112" s="195">
        <f>E112*100</f>
        <v/>
      </c>
      <c r="G112" s="195" t="n">
        <v>47.12</v>
      </c>
      <c r="H112" s="108">
        <f>F112/$F$127</f>
        <v/>
      </c>
      <c r="I112" s="195" t="n">
        <v>0.536</v>
      </c>
      <c r="J112" s="195" t="n">
        <v>2.391606205</v>
      </c>
      <c r="K112" s="195" t="n">
        <v>48.74270489</v>
      </c>
      <c r="L112" s="195" t="n"/>
      <c r="N112" s="195" t="n"/>
      <c r="O112" s="195" t="n"/>
      <c r="P112" s="195" t="n"/>
    </row>
    <row r="113" ht="12.75" customHeight="1" s="324">
      <c r="A113" s="195">
        <f t="array" ref="A113">INDEX(Countries!D1:D370, MATCH(B113, Countries!B1:B370, 0))</f>
        <v/>
      </c>
      <c r="B113" s="195" t="inlineStr">
        <is>
          <t>American Samoa</t>
        </is>
      </c>
      <c r="C113" s="195" t="n">
        <v>0.320043169</v>
      </c>
      <c r="D113" s="195">
        <f>C113*100</f>
        <v/>
      </c>
      <c r="E113" s="195" t="n">
        <v>0.00442066</v>
      </c>
      <c r="F113" s="195">
        <f>E113*100</f>
        <v/>
      </c>
      <c r="G113" s="195" t="n">
        <v>1.38</v>
      </c>
      <c r="H113" s="108">
        <f>F113/$F$127</f>
        <v/>
      </c>
      <c r="I113" s="195" t="n">
        <v>0.830489204</v>
      </c>
      <c r="J113" s="195" t="n">
        <v>22.59378615</v>
      </c>
      <c r="K113" s="195" t="n">
        <v>0</v>
      </c>
      <c r="L113" s="195" t="n"/>
      <c r="N113" s="195" t="n"/>
      <c r="O113" s="195" t="n"/>
      <c r="P113" s="195" t="n"/>
    </row>
    <row r="114" ht="12.75" customHeight="1" s="324">
      <c r="A114" s="195">
        <f t="array" ref="A114">INDEX(Countries!D13:D371, MATCH(B114, Countries!B13:B371, 0))</f>
        <v/>
      </c>
      <c r="B114" s="195" t="inlineStr">
        <is>
          <t>Dominica</t>
        </is>
      </c>
      <c r="C114" s="195" t="n">
        <v>0.01430039</v>
      </c>
      <c r="D114" s="195">
        <f>C114*100</f>
        <v/>
      </c>
      <c r="E114" s="195" t="n">
        <v>0.000455016</v>
      </c>
      <c r="F114" s="195">
        <f>E114*100</f>
        <v/>
      </c>
      <c r="G114" s="195" t="n">
        <v>3.18</v>
      </c>
      <c r="H114" s="108">
        <f>F114/$F$127</f>
        <v/>
      </c>
      <c r="I114" s="195" t="n">
        <v>0.588</v>
      </c>
      <c r="J114" s="195" t="n">
        <v>0.382161029</v>
      </c>
      <c r="K114" s="195" t="n">
        <v>8.34406933</v>
      </c>
      <c r="L114" s="195" t="n"/>
      <c r="N114" s="195" t="n"/>
      <c r="O114" s="195" t="n"/>
      <c r="P114" s="195" t="n"/>
    </row>
    <row r="115" ht="12.75" customHeight="1" s="324">
      <c r="A115" s="195">
        <f t="array" ref="A115">INDEX(Countries!D14:D372, MATCH(B115, Countries!B14:B372, 0))</f>
        <v/>
      </c>
      <c r="B115" s="195" t="inlineStr">
        <is>
          <t>Bermuda</t>
        </is>
      </c>
      <c r="C115" s="195" t="n">
        <v>0.209411996</v>
      </c>
      <c r="D115" s="195">
        <f>C115*100</f>
        <v/>
      </c>
      <c r="E115" s="195" t="n">
        <v>0</v>
      </c>
      <c r="F115" s="195">
        <f>E115*100</f>
        <v/>
      </c>
      <c r="G115" s="195" t="n">
        <v>0</v>
      </c>
      <c r="H115" s="108">
        <f>F115/$F$127</f>
        <v/>
      </c>
      <c r="I115" s="195" t="n">
        <v>0</v>
      </c>
      <c r="J115" s="195" t="n">
        <v>0</v>
      </c>
      <c r="K115" s="195" t="n">
        <v>0</v>
      </c>
      <c r="L115" s="195" t="n"/>
      <c r="N115" s="195" t="n"/>
      <c r="O115" s="195" t="n"/>
      <c r="P115" s="195" t="n"/>
    </row>
    <row r="116" ht="12.75" customHeight="1" s="324">
      <c r="A116" s="195">
        <f t="array" ref="A116">INDEX(Countries!D15:D373, MATCH(B116, Countries!B15:B373, 0))</f>
        <v/>
      </c>
      <c r="B116" s="195" t="inlineStr">
        <is>
          <t>Cook Islands</t>
        </is>
      </c>
      <c r="C116" s="195" t="n">
        <v>0.032715365</v>
      </c>
      <c r="D116" s="195">
        <f>C116*100</f>
        <v/>
      </c>
      <c r="E116" s="195" t="n">
        <v>0</v>
      </c>
      <c r="F116" s="195">
        <f>E116*100</f>
        <v/>
      </c>
      <c r="G116" s="195" t="n">
        <v>0</v>
      </c>
      <c r="H116" s="108">
        <f>F116/$F$127</f>
        <v/>
      </c>
      <c r="I116" s="195" t="n">
        <v>0</v>
      </c>
      <c r="J116" s="195" t="n">
        <v>0</v>
      </c>
      <c r="K116" s="195" t="n">
        <v>0</v>
      </c>
      <c r="L116" s="195" t="n"/>
      <c r="N116" s="195" t="n"/>
      <c r="O116" s="195" t="n"/>
      <c r="P116" s="195" t="n"/>
    </row>
    <row r="117" ht="12.75" customHeight="1" s="324">
      <c r="A117" s="195">
        <f t="array" ref="A117">INDEX(Countries!D16:D374, MATCH(B117, Countries!B16:B374, 0))</f>
        <v/>
      </c>
      <c r="B117" s="195" t="inlineStr">
        <is>
          <t>Curaçao</t>
        </is>
      </c>
      <c r="C117" s="195" t="n">
        <v>0.445338491</v>
      </c>
      <c r="D117" s="195">
        <f>C117*100</f>
        <v/>
      </c>
      <c r="E117" s="195" t="n">
        <v>0</v>
      </c>
      <c r="F117" s="195">
        <f>E117*100</f>
        <v/>
      </c>
      <c r="G117" s="195" t="n">
        <v>0</v>
      </c>
      <c r="H117" s="108">
        <f>F117/$F$127</f>
        <v/>
      </c>
      <c r="I117" s="195" t="n">
        <v>0</v>
      </c>
      <c r="J117" s="195" t="n">
        <v>0</v>
      </c>
      <c r="K117" s="195" t="n">
        <v>0</v>
      </c>
      <c r="L117" s="195" t="n"/>
      <c r="N117" s="195" t="n"/>
      <c r="O117" s="195" t="n"/>
      <c r="P117" s="195" t="n"/>
    </row>
    <row r="118" ht="12.75" customHeight="1" s="324">
      <c r="A118" s="195">
        <f t="array" ref="A118">INDEX(Countries!D17:D375, MATCH(B118, Countries!B17:B375, 0))</f>
        <v/>
      </c>
      <c r="B118" s="195" t="inlineStr">
        <is>
          <t>French Southern Territories</t>
        </is>
      </c>
      <c r="C118" s="195" t="n">
        <v>6.723017572</v>
      </c>
      <c r="D118" s="195">
        <f>C118*100</f>
        <v/>
      </c>
      <c r="E118" s="195" t="n">
        <v>0</v>
      </c>
      <c r="F118" s="195">
        <f>E118*100</f>
        <v/>
      </c>
      <c r="G118" s="195" t="n">
        <v>0</v>
      </c>
      <c r="H118" s="108">
        <f>F118/$F$127</f>
        <v/>
      </c>
      <c r="I118" s="195" t="n">
        <v>0</v>
      </c>
      <c r="J118" s="195" t="n">
        <v>0</v>
      </c>
      <c r="K118" s="195" t="n">
        <v>0</v>
      </c>
      <c r="L118" s="195" t="n"/>
      <c r="N118" s="195" t="n"/>
      <c r="O118" s="195" t="n"/>
      <c r="P118" s="195" t="n"/>
    </row>
    <row r="119" ht="12.75" customHeight="1" s="324">
      <c r="A119" s="195">
        <f t="array" ref="A119">INDEX(Countries!D114:D376, MATCH(B119, Countries!B114:B376, 0))</f>
        <v/>
      </c>
      <c r="B119" s="195" t="inlineStr">
        <is>
          <t>Kiribati</t>
        </is>
      </c>
      <c r="C119" s="195" t="n">
        <v>1.464826193</v>
      </c>
      <c r="D119" s="195">
        <f>C119*100</f>
        <v/>
      </c>
      <c r="E119" s="195" t="n">
        <v>0</v>
      </c>
      <c r="F119" s="195">
        <f>E119*100</f>
        <v/>
      </c>
      <c r="G119" s="195" t="n">
        <v>0</v>
      </c>
      <c r="H119" s="108">
        <f>F119/$F$127</f>
        <v/>
      </c>
      <c r="I119" s="195" t="n">
        <v>0</v>
      </c>
      <c r="J119" s="195" t="n">
        <v>0</v>
      </c>
      <c r="K119" s="195" t="n">
        <v>0</v>
      </c>
      <c r="L119" s="195" t="n"/>
      <c r="N119" s="195" t="n"/>
      <c r="O119" s="195" t="n"/>
      <c r="P119" s="195" t="n"/>
    </row>
    <row r="120" ht="12.75" customHeight="1" s="324">
      <c r="A120" s="195">
        <f t="array" ref="A120">INDEX(Countries!D115:D377, MATCH(B120, Countries!B115:B377, 0))</f>
        <v/>
      </c>
      <c r="B120" s="195" t="inlineStr">
        <is>
          <t>Maldives</t>
        </is>
      </c>
      <c r="C120" s="195" t="n">
        <v>0.973440617</v>
      </c>
      <c r="D120" s="195">
        <f>C120*100</f>
        <v/>
      </c>
      <c r="E120" s="195" t="n">
        <v>0</v>
      </c>
      <c r="F120" s="195">
        <f>E120*100</f>
        <v/>
      </c>
      <c r="G120" s="195" t="n">
        <v>0</v>
      </c>
      <c r="H120" s="108">
        <f>F120/$F$127</f>
        <v/>
      </c>
      <c r="I120" s="195" t="n">
        <v>0</v>
      </c>
      <c r="J120" s="195" t="n">
        <v>0</v>
      </c>
      <c r="K120" s="195" t="n">
        <v>0</v>
      </c>
      <c r="L120" s="195" t="n"/>
      <c r="N120" s="195" t="n"/>
      <c r="O120" s="195" t="n"/>
      <c r="P120" s="195" t="n"/>
    </row>
    <row r="121" ht="12.75" customHeight="1" s="324">
      <c r="A121" s="195">
        <f t="array" ref="A121">INDEX(Countries!D116:D378, MATCH(B121, Countries!B116:B378, 0))</f>
        <v/>
      </c>
      <c r="B121" s="195" t="inlineStr">
        <is>
          <t>Marshall Islands</t>
        </is>
      </c>
      <c r="C121" s="195" t="n">
        <v>0.325446451</v>
      </c>
      <c r="D121" s="195">
        <f>C121*100</f>
        <v/>
      </c>
      <c r="E121" s="195" t="n">
        <v>0</v>
      </c>
      <c r="F121" s="195">
        <f>E121*100</f>
        <v/>
      </c>
      <c r="G121" s="195" t="n">
        <v>0</v>
      </c>
      <c r="H121" s="108">
        <f>F121/$F$127</f>
        <v/>
      </c>
      <c r="I121" s="195" t="n">
        <v>0</v>
      </c>
      <c r="J121" s="195" t="n">
        <v>0</v>
      </c>
      <c r="K121" s="195" t="n">
        <v>0</v>
      </c>
      <c r="L121" s="195" t="n"/>
      <c r="N121" s="195" t="n"/>
      <c r="O121" s="195" t="n"/>
      <c r="P121" s="195" t="n"/>
    </row>
    <row r="122" ht="12.75" customHeight="1" s="324">
      <c r="A122" s="195">
        <f t="array" ref="A122">INDEX(Countries!D117:D379, MATCH(B122, Countries!B117:B379, 0))</f>
        <v/>
      </c>
      <c r="B122" s="195" t="inlineStr">
        <is>
          <t>Sao Tome and Principe</t>
        </is>
      </c>
      <c r="C122" s="195" t="n">
        <v>0.483852059</v>
      </c>
      <c r="D122" s="195">
        <f>C122*100</f>
        <v/>
      </c>
      <c r="E122" s="195" t="n">
        <v>0</v>
      </c>
      <c r="F122" s="195">
        <f>E122*100</f>
        <v/>
      </c>
      <c r="G122" s="195" t="n">
        <v>0</v>
      </c>
      <c r="H122" s="108">
        <f>F122/$F$127</f>
        <v/>
      </c>
      <c r="I122" s="195" t="n">
        <v>0</v>
      </c>
      <c r="J122" s="195" t="n">
        <v>0</v>
      </c>
      <c r="K122" s="195" t="n">
        <v>0</v>
      </c>
      <c r="L122" s="195" t="n"/>
      <c r="N122" s="195" t="n"/>
      <c r="O122" s="195" t="n"/>
      <c r="P122" s="195" t="n"/>
    </row>
    <row r="123" ht="12.75" customHeight="1" s="324">
      <c r="A123" s="195">
        <f t="array" ref="A123">INDEX(Countries!D118:D380, MATCH(B123, Countries!B118:B380, 0))</f>
        <v/>
      </c>
      <c r="B123" s="195" t="inlineStr">
        <is>
          <t>Sint Maarten (Dutch part)</t>
        </is>
      </c>
      <c r="C123" s="195" t="n">
        <v>0.054138171</v>
      </c>
      <c r="D123" s="195">
        <f>C123*100</f>
        <v/>
      </c>
      <c r="E123" s="195" t="n">
        <v>0</v>
      </c>
      <c r="F123" s="195">
        <f>E123*100</f>
        <v/>
      </c>
      <c r="G123" s="195" t="n">
        <v>0</v>
      </c>
      <c r="H123" s="108">
        <f>F123/$F$127</f>
        <v/>
      </c>
      <c r="I123" s="195" t="n">
        <v>0</v>
      </c>
      <c r="J123" s="195" t="n">
        <v>0</v>
      </c>
      <c r="K123" s="195" t="n">
        <v>0</v>
      </c>
      <c r="L123" s="195" t="n"/>
      <c r="N123" s="195" t="n"/>
      <c r="O123" s="195" t="n"/>
      <c r="P123" s="195" t="n"/>
    </row>
    <row r="124" ht="12.75" customHeight="1" s="324">
      <c r="A124" s="195">
        <f t="array" ref="A124">INDEX(Countries!D119:D381, MATCH(B124, Countries!B119:B381, 0))</f>
        <v/>
      </c>
      <c r="B124" s="195" t="inlineStr">
        <is>
          <t>Togo</t>
        </is>
      </c>
      <c r="C124" s="195" t="n">
        <v>0.534330948</v>
      </c>
      <c r="D124" s="195">
        <f>C124*100</f>
        <v/>
      </c>
      <c r="E124" s="195" t="n">
        <v>0</v>
      </c>
      <c r="F124" s="195">
        <f>E124*100</f>
        <v/>
      </c>
      <c r="G124" s="195" t="n">
        <v>0</v>
      </c>
      <c r="H124" s="108">
        <f>F124/$F$127</f>
        <v/>
      </c>
      <c r="I124" s="195" t="n">
        <v>0</v>
      </c>
      <c r="J124" s="195" t="n">
        <v>0</v>
      </c>
      <c r="K124" s="195" t="n">
        <v>0</v>
      </c>
      <c r="L124" s="195" t="n"/>
      <c r="N124" s="195" t="n"/>
      <c r="O124" s="195" t="n"/>
      <c r="P124" s="195" t="n"/>
    </row>
    <row r="125" ht="12.75" customHeight="1" s="324">
      <c r="A125" s="195">
        <f t="array" ref="A125">INDEX(Countries!D120:D382, MATCH(B125, Countries!B120:B382, 0))</f>
        <v/>
      </c>
      <c r="B125" s="195" t="inlineStr">
        <is>
          <t>Tuvalu</t>
        </is>
      </c>
      <c r="C125" s="195" t="n">
        <v>0.089117153</v>
      </c>
      <c r="D125" s="195">
        <f>C125*100</f>
        <v/>
      </c>
      <c r="E125" s="195" t="n">
        <v>0</v>
      </c>
      <c r="F125" s="195">
        <f>E125*100</f>
        <v/>
      </c>
      <c r="G125" s="195" t="n">
        <v>0</v>
      </c>
      <c r="H125" s="108">
        <f>F125/$F$127</f>
        <v/>
      </c>
      <c r="I125" s="195" t="n">
        <v>0</v>
      </c>
      <c r="J125" s="195" t="n">
        <v>0</v>
      </c>
      <c r="K125" s="195" t="n">
        <v>0</v>
      </c>
      <c r="L125" s="195" t="n"/>
      <c r="N125" s="195" t="n"/>
      <c r="O125" s="195" t="n"/>
      <c r="P125" s="195" t="n"/>
    </row>
    <row r="126" ht="12.75" customHeight="1" s="324">
      <c r="A126" s="195">
        <f t="array" ref="A126">INDEX(Countries!D121:D383, MATCH(B126, Countries!B121:B383, 0))</f>
        <v/>
      </c>
      <c r="B126" s="195" t="inlineStr">
        <is>
          <t>Wallis and Futuna</t>
        </is>
      </c>
      <c r="C126" s="195" t="n">
        <v>0.293624133</v>
      </c>
      <c r="D126" s="195">
        <f>C126*100</f>
        <v/>
      </c>
      <c r="E126" s="195" t="n">
        <v>0</v>
      </c>
      <c r="F126" s="195">
        <f>E126*100</f>
        <v/>
      </c>
      <c r="G126" s="195" t="n">
        <v>0</v>
      </c>
      <c r="H126" s="108">
        <f>F126/$F$127</f>
        <v/>
      </c>
      <c r="I126" s="195" t="n">
        <v>0</v>
      </c>
      <c r="J126" s="195" t="n">
        <v>0</v>
      </c>
      <c r="K126" s="195" t="n">
        <v>0</v>
      </c>
      <c r="L126" s="195" t="n"/>
      <c r="N126" s="195" t="n"/>
      <c r="O126" s="195" t="n"/>
      <c r="P126" s="195" t="n"/>
    </row>
    <row r="127" ht="12.75" customHeight="1" s="324">
      <c r="A127" s="195" t="n"/>
      <c r="D127" s="195" t="n"/>
      <c r="F127" s="195">
        <f>SUM(F5:F126)</f>
        <v/>
      </c>
      <c r="H127" s="108">
        <f>F127/$F$127</f>
        <v/>
      </c>
      <c r="L127" s="195" t="n"/>
      <c r="N127" s="195" t="n"/>
      <c r="O127" s="195" t="n"/>
      <c r="P127" s="195" t="n"/>
    </row>
    <row r="128" ht="12.75" customHeight="1" s="324">
      <c r="A128" s="195" t="n"/>
      <c r="D128" s="195" t="n"/>
      <c r="F128" s="195" t="n"/>
      <c r="H128" s="195" t="n"/>
      <c r="L128" s="195" t="n"/>
      <c r="N128" s="195" t="n"/>
      <c r="O128" s="195" t="n"/>
      <c r="P128" s="195" t="n"/>
    </row>
    <row r="129" ht="12.75" customHeight="1" s="324">
      <c r="A129" s="195" t="n"/>
      <c r="D129" s="195" t="n"/>
      <c r="F129" s="195" t="n"/>
      <c r="H129" s="195" t="n"/>
      <c r="L129" s="195" t="n"/>
      <c r="N129" s="195" t="n"/>
      <c r="O129" s="195" t="n"/>
      <c r="P129" s="195" t="n"/>
    </row>
    <row r="130" ht="12.75" customHeight="1" s="324">
      <c r="A130" s="195" t="n"/>
      <c r="D130" s="195" t="n"/>
      <c r="F130" s="195" t="n"/>
      <c r="H130" s="195" t="n"/>
      <c r="L130" s="195" t="n"/>
      <c r="N130" s="195" t="n"/>
      <c r="O130" s="195" t="n"/>
      <c r="P130" s="195" t="n"/>
    </row>
    <row r="131" ht="12.75" customHeight="1" s="324">
      <c r="A131" s="195" t="n"/>
      <c r="D131" s="195" t="n"/>
      <c r="F131" s="195" t="n"/>
      <c r="H131" s="195" t="n"/>
      <c r="L131" s="195" t="n"/>
      <c r="N131" s="195" t="n"/>
      <c r="O131" s="195" t="n"/>
      <c r="P131" s="195" t="n"/>
    </row>
    <row r="132" ht="12.75" customHeight="1" s="324">
      <c r="A132" s="195" t="n"/>
      <c r="D132" s="195" t="n"/>
      <c r="F132" s="195" t="n"/>
      <c r="H132" s="195" t="n"/>
      <c r="L132" s="195" t="n"/>
      <c r="N132" s="195" t="n"/>
      <c r="O132" s="195" t="n"/>
      <c r="P132" s="195" t="n"/>
    </row>
    <row r="133" ht="12.75" customHeight="1" s="324">
      <c r="A133" s="195" t="n"/>
      <c r="D133" s="195" t="n"/>
      <c r="F133" s="195" t="n"/>
      <c r="H133" s="195" t="n"/>
      <c r="L133" s="195" t="n"/>
      <c r="N133" s="195" t="n"/>
      <c r="O133" s="195" t="n"/>
      <c r="P133" s="195" t="n"/>
    </row>
    <row r="134" ht="12.75" customHeight="1" s="324">
      <c r="A134" s="195" t="n"/>
      <c r="D134" s="195" t="n"/>
      <c r="F134" s="195" t="n"/>
      <c r="H134" s="195" t="n"/>
      <c r="L134" s="195" t="n"/>
      <c r="N134" s="195" t="n"/>
      <c r="O134" s="195" t="n"/>
      <c r="P134" s="195" t="n"/>
    </row>
    <row r="135" ht="12.75" customHeight="1" s="324">
      <c r="A135" s="195" t="n"/>
      <c r="D135" s="195" t="n"/>
      <c r="F135" s="195" t="n"/>
      <c r="H135" s="195" t="n"/>
      <c r="L135" s="195" t="n"/>
      <c r="N135" s="195" t="n"/>
      <c r="O135" s="195" t="n"/>
      <c r="P135" s="195" t="n"/>
    </row>
    <row r="136" ht="12.75" customHeight="1" s="324">
      <c r="A136" s="195" t="n"/>
      <c r="D136" s="195" t="n"/>
      <c r="F136" s="195" t="n"/>
      <c r="H136" s="195" t="n"/>
      <c r="L136" s="195" t="n"/>
      <c r="N136" s="195" t="n"/>
      <c r="O136" s="195" t="n"/>
      <c r="P136" s="195" t="n"/>
    </row>
    <row r="137" ht="12.75" customHeight="1" s="324">
      <c r="A137" s="195" t="n"/>
      <c r="D137" s="195" t="n"/>
      <c r="F137" s="195" t="n"/>
      <c r="H137" s="195" t="n"/>
      <c r="L137" s="195" t="n"/>
      <c r="N137" s="195" t="n"/>
      <c r="O137" s="195" t="n"/>
      <c r="P137" s="195" t="n"/>
    </row>
    <row r="138" ht="12.75" customHeight="1" s="324">
      <c r="A138" s="195" t="n"/>
      <c r="D138" s="195" t="n"/>
      <c r="F138" s="195" t="n"/>
      <c r="H138" s="195" t="n"/>
      <c r="L138" s="195" t="n"/>
      <c r="N138" s="195" t="n"/>
      <c r="O138" s="195" t="n"/>
      <c r="P138" s="195" t="n"/>
    </row>
    <row r="139" ht="12.75" customHeight="1" s="324">
      <c r="A139" s="195" t="n"/>
      <c r="D139" s="195" t="n"/>
      <c r="F139" s="195" t="n"/>
      <c r="H139" s="195" t="n"/>
      <c r="L139" s="195" t="n"/>
      <c r="N139" s="195" t="n"/>
      <c r="O139" s="195" t="n"/>
      <c r="P139" s="195" t="n"/>
    </row>
    <row r="140" ht="12.75" customHeight="1" s="324">
      <c r="A140" s="195" t="n"/>
      <c r="D140" s="195" t="n"/>
      <c r="F140" s="195" t="n"/>
      <c r="H140" s="195" t="n"/>
      <c r="L140" s="195" t="n"/>
      <c r="N140" s="195" t="n"/>
      <c r="O140" s="195" t="n"/>
      <c r="P140" s="195" t="n"/>
    </row>
    <row r="141" ht="12.75" customHeight="1" s="324">
      <c r="A141" s="195" t="n"/>
      <c r="D141" s="195" t="n"/>
      <c r="F141" s="195" t="n"/>
      <c r="H141" s="195" t="n"/>
      <c r="L141" s="195" t="n"/>
      <c r="N141" s="195" t="n"/>
      <c r="O141" s="195" t="n"/>
      <c r="P141" s="195" t="n"/>
    </row>
    <row r="142" ht="12.75" customHeight="1" s="324">
      <c r="A142" s="195" t="n"/>
      <c r="D142" s="195" t="n"/>
      <c r="F142" s="195" t="n"/>
      <c r="H142" s="195" t="n"/>
      <c r="L142" s="195" t="n"/>
      <c r="N142" s="195" t="n"/>
      <c r="O142" s="195" t="n"/>
      <c r="P142" s="195" t="n"/>
    </row>
    <row r="143" ht="12.75" customHeight="1" s="324">
      <c r="A143" s="195" t="n"/>
      <c r="D143" s="195" t="n"/>
      <c r="F143" s="195" t="n"/>
      <c r="H143" s="195" t="n"/>
      <c r="L143" s="195" t="n"/>
      <c r="N143" s="195" t="n"/>
      <c r="O143" s="195" t="n"/>
      <c r="P143" s="195" t="n"/>
    </row>
    <row r="144" ht="12.75" customHeight="1" s="324">
      <c r="A144" s="195" t="n"/>
      <c r="D144" s="195" t="n"/>
      <c r="F144" s="195" t="n"/>
      <c r="H144" s="195" t="n"/>
      <c r="L144" s="195" t="n"/>
      <c r="N144" s="195" t="n"/>
      <c r="O144" s="195" t="n"/>
      <c r="P144" s="195" t="n"/>
    </row>
    <row r="145" ht="12.75" customHeight="1" s="324">
      <c r="A145" s="195" t="n"/>
      <c r="D145" s="195" t="n"/>
      <c r="F145" s="195" t="n"/>
      <c r="H145" s="195" t="n"/>
      <c r="L145" s="195" t="n"/>
      <c r="N145" s="195" t="n"/>
      <c r="O145" s="195" t="n"/>
      <c r="P145" s="195" t="n"/>
    </row>
    <row r="146" ht="12.75" customHeight="1" s="324">
      <c r="A146" s="195" t="n"/>
      <c r="D146" s="195" t="n"/>
      <c r="F146" s="195" t="n"/>
      <c r="H146" s="195" t="n"/>
      <c r="L146" s="195" t="n"/>
      <c r="N146" s="195" t="n"/>
      <c r="O146" s="195" t="n"/>
      <c r="P146" s="195" t="n"/>
    </row>
    <row r="147" ht="12.75" customHeight="1" s="324">
      <c r="A147" s="195" t="n"/>
      <c r="D147" s="195" t="n"/>
      <c r="F147" s="195" t="n"/>
      <c r="H147" s="195" t="n"/>
      <c r="L147" s="195" t="n"/>
      <c r="N147" s="195" t="n"/>
      <c r="O147" s="195" t="n"/>
      <c r="P147" s="195" t="n"/>
    </row>
    <row r="148" ht="12.75" customHeight="1" s="324">
      <c r="A148" s="195" t="n"/>
      <c r="D148" s="195" t="n"/>
      <c r="F148" s="195" t="n"/>
      <c r="H148" s="195" t="n"/>
      <c r="L148" s="195" t="n"/>
      <c r="N148" s="195" t="n"/>
      <c r="O148" s="195" t="n"/>
      <c r="P148" s="195" t="n"/>
    </row>
    <row r="149" ht="12.75" customHeight="1" s="324">
      <c r="A149" s="195" t="n"/>
      <c r="D149" s="195" t="n"/>
      <c r="F149" s="195" t="n"/>
      <c r="H149" s="195" t="n"/>
      <c r="L149" s="195" t="n"/>
      <c r="N149" s="195" t="n"/>
      <c r="O149" s="195" t="n"/>
      <c r="P149" s="195" t="n"/>
    </row>
    <row r="150" ht="12.75" customHeight="1" s="324">
      <c r="A150" s="195" t="n"/>
      <c r="D150" s="195" t="n"/>
      <c r="F150" s="195" t="n"/>
      <c r="H150" s="195" t="n"/>
      <c r="L150" s="195" t="n"/>
      <c r="N150" s="195" t="n"/>
      <c r="O150" s="195" t="n"/>
      <c r="P150" s="195" t="n"/>
    </row>
    <row r="151" ht="12.75" customHeight="1" s="324">
      <c r="A151" s="195" t="n"/>
      <c r="D151" s="195" t="n"/>
      <c r="F151" s="195" t="n"/>
      <c r="H151" s="195" t="n"/>
      <c r="L151" s="195" t="n"/>
      <c r="N151" s="195" t="n"/>
      <c r="O151" s="195" t="n"/>
      <c r="P151" s="195" t="n"/>
    </row>
    <row r="152" ht="12.75" customHeight="1" s="324">
      <c r="A152" s="195" t="n"/>
      <c r="D152" s="195" t="n"/>
      <c r="F152" s="195" t="n"/>
      <c r="H152" s="195" t="n"/>
      <c r="L152" s="195" t="n"/>
      <c r="N152" s="195" t="n"/>
      <c r="O152" s="195" t="n"/>
      <c r="P152" s="195" t="n"/>
    </row>
    <row r="153" ht="12.75" customHeight="1" s="324">
      <c r="A153" s="195" t="n"/>
      <c r="D153" s="195" t="n"/>
      <c r="F153" s="195" t="n"/>
      <c r="H153" s="195" t="n"/>
      <c r="L153" s="195" t="n"/>
      <c r="N153" s="195" t="n"/>
      <c r="O153" s="195" t="n"/>
      <c r="P153" s="195" t="n"/>
    </row>
    <row r="154" ht="12.75" customHeight="1" s="324">
      <c r="A154" s="195" t="n"/>
      <c r="D154" s="195" t="n"/>
      <c r="F154" s="195" t="n"/>
      <c r="H154" s="195" t="n"/>
      <c r="L154" s="195" t="n"/>
      <c r="N154" s="195" t="n"/>
      <c r="O154" s="195" t="n"/>
      <c r="P154" s="195" t="n"/>
    </row>
    <row r="155" ht="12.75" customHeight="1" s="324">
      <c r="A155" s="195" t="n"/>
      <c r="D155" s="195" t="n"/>
      <c r="F155" s="195" t="n"/>
      <c r="H155" s="195" t="n"/>
      <c r="L155" s="195" t="n"/>
      <c r="N155" s="195" t="n"/>
      <c r="O155" s="195" t="n"/>
      <c r="P155" s="195" t="n"/>
    </row>
    <row r="156" ht="12.75" customHeight="1" s="324">
      <c r="A156" s="195" t="n"/>
      <c r="D156" s="195" t="n"/>
      <c r="F156" s="195" t="n"/>
      <c r="H156" s="195" t="n"/>
      <c r="L156" s="195" t="n"/>
      <c r="N156" s="195" t="n"/>
      <c r="O156" s="195" t="n"/>
      <c r="P156" s="195" t="n"/>
    </row>
    <row r="157" ht="12.75" customHeight="1" s="324">
      <c r="A157" s="195" t="n"/>
      <c r="D157" s="195" t="n"/>
      <c r="F157" s="195" t="n"/>
      <c r="H157" s="195" t="n"/>
      <c r="L157" s="195" t="n"/>
      <c r="N157" s="195" t="n"/>
      <c r="O157" s="195" t="n"/>
      <c r="P157" s="195" t="n"/>
    </row>
    <row r="158" ht="12.75" customHeight="1" s="324">
      <c r="A158" s="195" t="n"/>
      <c r="D158" s="195" t="n"/>
      <c r="F158" s="195" t="n"/>
      <c r="H158" s="195" t="n"/>
      <c r="L158" s="195" t="n"/>
      <c r="N158" s="195" t="n"/>
      <c r="O158" s="195" t="n"/>
      <c r="P158" s="195" t="n"/>
    </row>
    <row r="159" ht="12.75" customHeight="1" s="324">
      <c r="A159" s="195" t="n"/>
      <c r="D159" s="195" t="n"/>
      <c r="F159" s="195" t="n"/>
      <c r="H159" s="195" t="n"/>
      <c r="L159" s="195" t="n"/>
      <c r="N159" s="195" t="n"/>
      <c r="O159" s="195" t="n"/>
      <c r="P159" s="195" t="n"/>
    </row>
    <row r="160" ht="12.75" customHeight="1" s="324">
      <c r="A160" s="195" t="n"/>
      <c r="D160" s="195" t="n"/>
      <c r="F160" s="195" t="n"/>
      <c r="H160" s="195" t="n"/>
      <c r="L160" s="195" t="n"/>
      <c r="N160" s="195" t="n"/>
      <c r="O160" s="195" t="n"/>
      <c r="P160" s="195" t="n"/>
    </row>
    <row r="161" ht="12.75" customHeight="1" s="324">
      <c r="A161" s="195" t="n"/>
      <c r="D161" s="195" t="n"/>
      <c r="F161" s="195" t="n"/>
      <c r="H161" s="195" t="n"/>
      <c r="L161" s="195" t="n"/>
      <c r="N161" s="195" t="n"/>
      <c r="O161" s="195" t="n"/>
      <c r="P161" s="195" t="n"/>
    </row>
    <row r="162" ht="12.75" customHeight="1" s="324">
      <c r="A162" s="195" t="n"/>
      <c r="D162" s="195" t="n"/>
      <c r="F162" s="195" t="n"/>
      <c r="H162" s="195" t="n"/>
      <c r="L162" s="195" t="n"/>
      <c r="N162" s="195" t="n"/>
      <c r="O162" s="195" t="n"/>
      <c r="P162" s="195" t="n"/>
    </row>
    <row r="163" ht="12.75" customHeight="1" s="324">
      <c r="A163" s="195" t="n"/>
      <c r="D163" s="195" t="n"/>
      <c r="F163" s="195" t="n"/>
      <c r="H163" s="195" t="n"/>
      <c r="L163" s="195" t="n"/>
      <c r="N163" s="195" t="n"/>
      <c r="O163" s="195" t="n"/>
      <c r="P163" s="195" t="n"/>
    </row>
    <row r="164" ht="12.75" customHeight="1" s="324">
      <c r="A164" s="195" t="n"/>
      <c r="D164" s="195" t="n"/>
      <c r="F164" s="195" t="n"/>
      <c r="H164" s="195" t="n"/>
      <c r="L164" s="195" t="n"/>
      <c r="N164" s="195" t="n"/>
      <c r="O164" s="195" t="n"/>
      <c r="P164" s="195" t="n"/>
    </row>
    <row r="165" ht="12.75" customHeight="1" s="324">
      <c r="A165" s="195" t="n"/>
      <c r="D165" s="195" t="n"/>
      <c r="F165" s="195" t="n"/>
      <c r="H165" s="195" t="n"/>
      <c r="L165" s="195" t="n"/>
      <c r="N165" s="195" t="n"/>
      <c r="O165" s="195" t="n"/>
      <c r="P165" s="195" t="n"/>
    </row>
    <row r="166" ht="12.75" customHeight="1" s="324">
      <c r="A166" s="195" t="n"/>
      <c r="D166" s="195" t="n"/>
      <c r="F166" s="195" t="n"/>
      <c r="H166" s="195" t="n"/>
      <c r="L166" s="195" t="n"/>
      <c r="N166" s="195" t="n"/>
      <c r="O166" s="195" t="n"/>
      <c r="P166" s="195" t="n"/>
    </row>
    <row r="167" ht="12.75" customHeight="1" s="324">
      <c r="A167" s="195" t="n"/>
      <c r="D167" s="195" t="n"/>
      <c r="F167" s="195" t="n"/>
      <c r="H167" s="195" t="n"/>
      <c r="L167" s="195" t="n"/>
      <c r="N167" s="195" t="n"/>
      <c r="O167" s="195" t="n"/>
      <c r="P167" s="195" t="n"/>
    </row>
    <row r="168" ht="12.75" customHeight="1" s="324">
      <c r="A168" s="195" t="n"/>
      <c r="D168" s="195" t="n"/>
      <c r="F168" s="195" t="n"/>
      <c r="H168" s="195" t="n"/>
      <c r="L168" s="195" t="n"/>
      <c r="N168" s="195" t="n"/>
      <c r="O168" s="195" t="n"/>
      <c r="P168" s="195" t="n"/>
    </row>
    <row r="169" ht="12.75" customHeight="1" s="324">
      <c r="A169" s="195" t="n"/>
      <c r="D169" s="195" t="n"/>
      <c r="F169" s="195" t="n"/>
      <c r="H169" s="195" t="n"/>
      <c r="L169" s="195" t="n"/>
      <c r="N169" s="195" t="n"/>
      <c r="O169" s="195" t="n"/>
      <c r="P169" s="195" t="n"/>
    </row>
    <row r="170" ht="12.75" customHeight="1" s="324">
      <c r="A170" s="195" t="n"/>
      <c r="D170" s="195" t="n"/>
      <c r="F170" s="195" t="n"/>
      <c r="H170" s="195" t="n"/>
      <c r="L170" s="195" t="n"/>
      <c r="N170" s="195" t="n"/>
      <c r="O170" s="195" t="n"/>
      <c r="P170" s="195" t="n"/>
    </row>
    <row r="171" ht="12.75" customHeight="1" s="324">
      <c r="A171" s="195" t="n"/>
      <c r="D171" s="195" t="n"/>
      <c r="F171" s="195" t="n"/>
      <c r="H171" s="195" t="n"/>
      <c r="L171" s="195" t="n"/>
      <c r="N171" s="195" t="n"/>
      <c r="O171" s="195" t="n"/>
      <c r="P171" s="195" t="n"/>
    </row>
    <row r="172" ht="12.75" customHeight="1" s="324">
      <c r="A172" s="195" t="n"/>
      <c r="D172" s="195" t="n"/>
      <c r="F172" s="195" t="n"/>
      <c r="H172" s="195" t="n"/>
      <c r="L172" s="195" t="n"/>
      <c r="N172" s="195" t="n"/>
      <c r="O172" s="195" t="n"/>
      <c r="P172" s="195" t="n"/>
    </row>
    <row r="173" ht="12.75" customHeight="1" s="324">
      <c r="A173" s="195" t="n"/>
      <c r="D173" s="195" t="n"/>
      <c r="F173" s="195" t="n"/>
      <c r="H173" s="195" t="n"/>
      <c r="L173" s="195" t="n"/>
      <c r="N173" s="195" t="n"/>
      <c r="O173" s="195" t="n"/>
      <c r="P173" s="195" t="n"/>
    </row>
    <row r="174" ht="12.75" customHeight="1" s="324">
      <c r="A174" s="195" t="n"/>
      <c r="D174" s="195" t="n"/>
      <c r="F174" s="195" t="n"/>
      <c r="H174" s="195" t="n"/>
      <c r="L174" s="195" t="n"/>
      <c r="N174" s="195" t="n"/>
      <c r="O174" s="195" t="n"/>
      <c r="P174" s="195" t="n"/>
    </row>
    <row r="175" ht="12.75" customHeight="1" s="324">
      <c r="A175" s="195" t="n"/>
      <c r="D175" s="195" t="n"/>
      <c r="F175" s="195" t="n"/>
      <c r="H175" s="195" t="n"/>
      <c r="L175" s="195" t="n"/>
      <c r="N175" s="195" t="n"/>
      <c r="O175" s="195" t="n"/>
      <c r="P175" s="195" t="n"/>
    </row>
    <row r="176" ht="12.75" customHeight="1" s="324">
      <c r="A176" s="195" t="n"/>
      <c r="D176" s="195" t="n"/>
      <c r="F176" s="195" t="n"/>
      <c r="H176" s="195" t="n"/>
      <c r="L176" s="195" t="n"/>
      <c r="N176" s="195" t="n"/>
      <c r="O176" s="195" t="n"/>
      <c r="P176" s="195" t="n"/>
    </row>
    <row r="177" ht="12.75" customHeight="1" s="324">
      <c r="A177" s="195" t="n"/>
      <c r="D177" s="195" t="n"/>
      <c r="F177" s="195" t="n"/>
      <c r="H177" s="195" t="n"/>
      <c r="L177" s="195" t="n"/>
      <c r="N177" s="195" t="n"/>
      <c r="O177" s="195" t="n"/>
      <c r="P177" s="195" t="n"/>
    </row>
    <row r="178" ht="12.75" customHeight="1" s="324">
      <c r="A178" s="195" t="n"/>
      <c r="D178" s="195" t="n"/>
      <c r="F178" s="195" t="n"/>
      <c r="H178" s="195" t="n"/>
      <c r="L178" s="195" t="n"/>
      <c r="N178" s="195" t="n"/>
      <c r="O178" s="195" t="n"/>
      <c r="P178" s="195" t="n"/>
    </row>
    <row r="179" ht="12.75" customHeight="1" s="324">
      <c r="A179" s="195" t="n"/>
      <c r="D179" s="195" t="n"/>
      <c r="F179" s="195" t="n"/>
      <c r="H179" s="195" t="n"/>
      <c r="L179" s="195" t="n"/>
      <c r="N179" s="195" t="n"/>
      <c r="O179" s="195" t="n"/>
      <c r="P179" s="195" t="n"/>
    </row>
    <row r="180" ht="12.75" customHeight="1" s="324">
      <c r="A180" s="195" t="n"/>
      <c r="D180" s="195" t="n"/>
      <c r="F180" s="195" t="n"/>
      <c r="H180" s="195" t="n"/>
      <c r="L180" s="195" t="n"/>
      <c r="N180" s="195" t="n"/>
      <c r="O180" s="195" t="n"/>
      <c r="P180" s="195" t="n"/>
    </row>
    <row r="181" ht="12.75" customHeight="1" s="324">
      <c r="A181" s="195" t="n"/>
      <c r="D181" s="195" t="n"/>
      <c r="F181" s="195" t="n"/>
      <c r="H181" s="195" t="n"/>
      <c r="L181" s="195" t="n"/>
      <c r="N181" s="195" t="n"/>
      <c r="O181" s="195" t="n"/>
      <c r="P181" s="195" t="n"/>
    </row>
    <row r="182" ht="12.75" customHeight="1" s="324">
      <c r="A182" s="195" t="n"/>
      <c r="D182" s="195" t="n"/>
      <c r="F182" s="195" t="n"/>
      <c r="H182" s="195" t="n"/>
      <c r="L182" s="195" t="n"/>
      <c r="N182" s="195" t="n"/>
      <c r="O182" s="195" t="n"/>
      <c r="P182" s="195" t="n"/>
    </row>
    <row r="183" ht="12.75" customHeight="1" s="324">
      <c r="A183" s="195" t="n"/>
      <c r="D183" s="195" t="n"/>
      <c r="F183" s="195" t="n"/>
      <c r="H183" s="195" t="n"/>
      <c r="L183" s="195" t="n"/>
      <c r="N183" s="195" t="n"/>
      <c r="O183" s="195" t="n"/>
      <c r="P183" s="195" t="n"/>
    </row>
    <row r="184" ht="12.75" customHeight="1" s="324">
      <c r="A184" s="195" t="n"/>
      <c r="D184" s="195" t="n"/>
      <c r="F184" s="195" t="n"/>
      <c r="H184" s="195" t="n"/>
      <c r="L184" s="195" t="n"/>
      <c r="N184" s="195" t="n"/>
      <c r="O184" s="195" t="n"/>
      <c r="P184" s="195" t="n"/>
    </row>
    <row r="185" ht="12.75" customHeight="1" s="324">
      <c r="A185" s="195" t="n"/>
      <c r="D185" s="195" t="n"/>
      <c r="F185" s="195" t="n"/>
      <c r="H185" s="195" t="n"/>
      <c r="L185" s="195" t="n"/>
      <c r="N185" s="195" t="n"/>
      <c r="O185" s="195" t="n"/>
      <c r="P185" s="195" t="n"/>
    </row>
    <row r="186" ht="12.75" customHeight="1" s="324">
      <c r="A186" s="195" t="n"/>
      <c r="D186" s="195" t="n"/>
      <c r="F186" s="195" t="n"/>
      <c r="H186" s="195" t="n"/>
      <c r="L186" s="195" t="n"/>
      <c r="N186" s="195" t="n"/>
      <c r="O186" s="195" t="n"/>
      <c r="P186" s="195" t="n"/>
    </row>
    <row r="187" ht="12.75" customHeight="1" s="324">
      <c r="A187" s="195" t="n"/>
      <c r="D187" s="195" t="n"/>
      <c r="F187" s="195" t="n"/>
      <c r="H187" s="195" t="n"/>
      <c r="L187" s="195" t="n"/>
      <c r="N187" s="195" t="n"/>
      <c r="O187" s="195" t="n"/>
      <c r="P187" s="195" t="n"/>
    </row>
    <row r="188" ht="12.75" customHeight="1" s="324">
      <c r="A188" s="195" t="n"/>
      <c r="D188" s="195" t="n"/>
      <c r="F188" s="195" t="n"/>
      <c r="H188" s="195" t="n"/>
      <c r="L188" s="195" t="n"/>
      <c r="N188" s="195" t="n"/>
      <c r="O188" s="195" t="n"/>
      <c r="P188" s="195" t="n"/>
    </row>
    <row r="189" ht="12.75" customHeight="1" s="324">
      <c r="A189" s="195" t="n"/>
      <c r="D189" s="195" t="n"/>
      <c r="F189" s="195" t="n"/>
      <c r="H189" s="195" t="n"/>
      <c r="L189" s="195" t="n"/>
      <c r="N189" s="195" t="n"/>
      <c r="O189" s="195" t="n"/>
      <c r="P189" s="195" t="n"/>
    </row>
    <row r="190" ht="12.75" customHeight="1" s="324">
      <c r="A190" s="195" t="n"/>
      <c r="D190" s="195" t="n"/>
      <c r="F190" s="195" t="n"/>
      <c r="H190" s="195" t="n"/>
      <c r="L190" s="195" t="n"/>
      <c r="N190" s="195" t="n"/>
      <c r="O190" s="195" t="n"/>
      <c r="P190" s="195" t="n"/>
    </row>
    <row r="191" ht="12.75" customHeight="1" s="324">
      <c r="A191" s="195" t="n"/>
      <c r="D191" s="195" t="n"/>
      <c r="F191" s="195" t="n"/>
      <c r="H191" s="195" t="n"/>
      <c r="L191" s="195" t="n"/>
      <c r="N191" s="195" t="n"/>
      <c r="O191" s="195" t="n"/>
      <c r="P191" s="195" t="n"/>
    </row>
    <row r="192" ht="12.75" customHeight="1" s="324">
      <c r="A192" s="195" t="n"/>
      <c r="D192" s="195" t="n"/>
      <c r="F192" s="195" t="n"/>
      <c r="H192" s="195" t="n"/>
      <c r="L192" s="195" t="n"/>
      <c r="N192" s="195" t="n"/>
      <c r="O192" s="195" t="n"/>
      <c r="P192" s="195" t="n"/>
    </row>
    <row r="193" ht="12.75" customHeight="1" s="324">
      <c r="A193" s="195" t="n"/>
      <c r="D193" s="195" t="n"/>
      <c r="F193" s="195" t="n"/>
      <c r="H193" s="195" t="n"/>
      <c r="L193" s="195" t="n"/>
      <c r="N193" s="195" t="n"/>
      <c r="O193" s="195" t="n"/>
      <c r="P193" s="195" t="n"/>
    </row>
    <row r="194" ht="12.75" customHeight="1" s="324">
      <c r="A194" s="195" t="n"/>
      <c r="D194" s="195" t="n"/>
      <c r="F194" s="195" t="n"/>
      <c r="H194" s="195" t="n"/>
      <c r="L194" s="195" t="n"/>
      <c r="N194" s="195" t="n"/>
      <c r="O194" s="195" t="n"/>
      <c r="P194" s="195" t="n"/>
    </row>
    <row r="195" ht="12.75" customHeight="1" s="324">
      <c r="A195" s="195" t="n"/>
      <c r="D195" s="195" t="n"/>
      <c r="F195" s="195" t="n"/>
      <c r="H195" s="195" t="n"/>
      <c r="L195" s="195" t="n"/>
      <c r="N195" s="195" t="n"/>
      <c r="O195" s="195" t="n"/>
      <c r="P195" s="195" t="n"/>
    </row>
    <row r="196" ht="12.75" customHeight="1" s="324">
      <c r="A196" s="195" t="n"/>
      <c r="D196" s="195" t="n"/>
      <c r="F196" s="195" t="n"/>
      <c r="H196" s="195" t="n"/>
      <c r="L196" s="195" t="n"/>
      <c r="N196" s="195" t="n"/>
      <c r="O196" s="195" t="n"/>
      <c r="P196" s="195" t="n"/>
    </row>
    <row r="197" ht="12.75" customHeight="1" s="324">
      <c r="A197" s="195" t="n"/>
      <c r="D197" s="195" t="n"/>
      <c r="F197" s="195" t="n"/>
      <c r="H197" s="195" t="n"/>
      <c r="L197" s="195" t="n"/>
      <c r="N197" s="195" t="n"/>
      <c r="O197" s="195" t="n"/>
      <c r="P197" s="195" t="n"/>
    </row>
    <row r="198" ht="12.75" customHeight="1" s="324">
      <c r="A198" s="195" t="n"/>
      <c r="D198" s="195" t="n"/>
      <c r="F198" s="195" t="n"/>
      <c r="H198" s="195" t="n"/>
      <c r="L198" s="195" t="n"/>
      <c r="N198" s="195" t="n"/>
      <c r="O198" s="195" t="n"/>
      <c r="P198" s="195" t="n"/>
    </row>
    <row r="199" ht="12.75" customHeight="1" s="324">
      <c r="A199" s="195" t="n"/>
      <c r="D199" s="195" t="n"/>
      <c r="F199" s="195" t="n"/>
      <c r="H199" s="195" t="n"/>
      <c r="L199" s="195" t="n"/>
      <c r="N199" s="195" t="n"/>
      <c r="O199" s="195" t="n"/>
      <c r="P199" s="195" t="n"/>
    </row>
    <row r="200" ht="12.75" customHeight="1" s="324">
      <c r="A200" s="195" t="n"/>
      <c r="D200" s="195" t="n"/>
      <c r="F200" s="195" t="n"/>
      <c r="H200" s="195" t="n"/>
      <c r="L200" s="195" t="n"/>
      <c r="N200" s="195" t="n"/>
      <c r="O200" s="195" t="n"/>
      <c r="P200" s="195" t="n"/>
    </row>
    <row r="201" ht="12.75" customHeight="1" s="324">
      <c r="A201" s="195" t="n"/>
      <c r="D201" s="195" t="n"/>
      <c r="F201" s="195" t="n"/>
      <c r="H201" s="195" t="n"/>
      <c r="L201" s="195" t="n"/>
      <c r="N201" s="195" t="n"/>
      <c r="O201" s="195" t="n"/>
      <c r="P201" s="195" t="n"/>
    </row>
    <row r="202" ht="12.75" customHeight="1" s="324">
      <c r="A202" s="195" t="n"/>
      <c r="D202" s="195" t="n"/>
      <c r="F202" s="195" t="n"/>
      <c r="H202" s="195" t="n"/>
      <c r="L202" s="195" t="n"/>
      <c r="N202" s="195" t="n"/>
      <c r="O202" s="195" t="n"/>
      <c r="P202" s="195" t="n"/>
    </row>
    <row r="203" ht="12.75" customHeight="1" s="324">
      <c r="A203" s="195" t="n"/>
      <c r="D203" s="195" t="n"/>
      <c r="F203" s="195" t="n"/>
      <c r="H203" s="195" t="n"/>
      <c r="L203" s="195" t="n"/>
      <c r="N203" s="195" t="n"/>
      <c r="O203" s="195" t="n"/>
      <c r="P203" s="195" t="n"/>
    </row>
    <row r="204" ht="12.75" customHeight="1" s="324">
      <c r="A204" s="195" t="n"/>
      <c r="D204" s="195" t="n"/>
      <c r="F204" s="195" t="n"/>
      <c r="H204" s="195" t="n"/>
      <c r="L204" s="195" t="n"/>
      <c r="N204" s="195" t="n"/>
      <c r="O204" s="195" t="n"/>
      <c r="P204" s="195" t="n"/>
    </row>
    <row r="205" ht="12.75" customHeight="1" s="324">
      <c r="A205" s="195" t="n"/>
      <c r="D205" s="195" t="n"/>
      <c r="F205" s="195" t="n"/>
      <c r="H205" s="195" t="n"/>
      <c r="L205" s="195" t="n"/>
      <c r="N205" s="195" t="n"/>
      <c r="O205" s="195" t="n"/>
      <c r="P205" s="195" t="n"/>
    </row>
    <row r="206" ht="12.75" customHeight="1" s="324">
      <c r="A206" s="195" t="n"/>
      <c r="D206" s="195" t="n"/>
      <c r="F206" s="195" t="n"/>
      <c r="H206" s="195" t="n"/>
      <c r="L206" s="195" t="n"/>
      <c r="N206" s="195" t="n"/>
      <c r="O206" s="195" t="n"/>
      <c r="P206" s="195" t="n"/>
    </row>
    <row r="207" ht="12.75" customHeight="1" s="324">
      <c r="A207" s="195" t="n"/>
      <c r="D207" s="195" t="n"/>
      <c r="F207" s="195" t="n"/>
      <c r="H207" s="195" t="n"/>
      <c r="L207" s="195" t="n"/>
      <c r="N207" s="195" t="n"/>
      <c r="O207" s="195" t="n"/>
      <c r="P207" s="195" t="n"/>
    </row>
    <row r="208" ht="12.75" customHeight="1" s="324">
      <c r="A208" s="195" t="n"/>
      <c r="D208" s="195" t="n"/>
      <c r="F208" s="195" t="n"/>
      <c r="H208" s="195" t="n"/>
      <c r="L208" s="195" t="n"/>
      <c r="N208" s="195" t="n"/>
      <c r="O208" s="195" t="n"/>
      <c r="P208" s="195" t="n"/>
    </row>
    <row r="209" ht="12.75" customHeight="1" s="324">
      <c r="A209" s="195" t="n"/>
      <c r="D209" s="195" t="n"/>
      <c r="F209" s="195" t="n"/>
      <c r="H209" s="195" t="n"/>
      <c r="L209" s="195" t="n"/>
      <c r="N209" s="195" t="n"/>
      <c r="O209" s="195" t="n"/>
      <c r="P209" s="195" t="n"/>
    </row>
    <row r="210" ht="12.75" customHeight="1" s="324">
      <c r="A210" s="195" t="n"/>
      <c r="D210" s="195" t="n"/>
      <c r="F210" s="195" t="n"/>
      <c r="H210" s="195" t="n"/>
      <c r="L210" s="195" t="n"/>
      <c r="N210" s="195" t="n"/>
      <c r="O210" s="195" t="n"/>
      <c r="P210" s="195" t="n"/>
    </row>
    <row r="211" ht="12.75" customHeight="1" s="324">
      <c r="A211" s="195" t="n"/>
      <c r="D211" s="195" t="n"/>
      <c r="F211" s="195" t="n"/>
      <c r="H211" s="195" t="n"/>
      <c r="L211" s="195" t="n"/>
      <c r="N211" s="195" t="n"/>
      <c r="O211" s="195" t="n"/>
      <c r="P211" s="195" t="n"/>
    </row>
    <row r="212" ht="12.75" customHeight="1" s="324">
      <c r="A212" s="195" t="n"/>
      <c r="D212" s="195" t="n"/>
      <c r="F212" s="195" t="n"/>
      <c r="H212" s="195" t="n"/>
      <c r="L212" s="195" t="n"/>
      <c r="N212" s="195" t="n"/>
      <c r="O212" s="195" t="n"/>
      <c r="P212" s="195" t="n"/>
    </row>
    <row r="213" ht="12.75" customHeight="1" s="324">
      <c r="A213" s="195" t="n"/>
      <c r="D213" s="195" t="n"/>
      <c r="F213" s="195" t="n"/>
      <c r="H213" s="195" t="n"/>
      <c r="L213" s="195" t="n"/>
      <c r="N213" s="195" t="n"/>
      <c r="O213" s="195" t="n"/>
      <c r="P213" s="195" t="n"/>
    </row>
    <row r="214" ht="12.75" customHeight="1" s="324">
      <c r="A214" s="195" t="n"/>
      <c r="D214" s="195" t="n"/>
      <c r="F214" s="195" t="n"/>
      <c r="H214" s="195" t="n"/>
      <c r="L214" s="195" t="n"/>
      <c r="N214" s="195" t="n"/>
      <c r="O214" s="195" t="n"/>
      <c r="P214" s="195" t="n"/>
    </row>
    <row r="215" ht="12.75" customHeight="1" s="324">
      <c r="A215" s="195" t="n"/>
      <c r="D215" s="195" t="n"/>
      <c r="F215" s="195" t="n"/>
      <c r="H215" s="195" t="n"/>
      <c r="L215" s="195" t="n"/>
      <c r="N215" s="195" t="n"/>
      <c r="O215" s="195" t="n"/>
      <c r="P215" s="195" t="n"/>
    </row>
    <row r="216" ht="12.75" customHeight="1" s="324">
      <c r="A216" s="195" t="n"/>
      <c r="D216" s="195" t="n"/>
      <c r="F216" s="195" t="n"/>
      <c r="H216" s="195" t="n"/>
      <c r="L216" s="195" t="n"/>
      <c r="N216" s="195" t="n"/>
      <c r="O216" s="195" t="n"/>
      <c r="P216" s="195" t="n"/>
    </row>
    <row r="217" ht="12.75" customHeight="1" s="324">
      <c r="A217" s="195" t="n"/>
      <c r="D217" s="195" t="n"/>
      <c r="F217" s="195" t="n"/>
      <c r="H217" s="195" t="n"/>
      <c r="L217" s="195" t="n"/>
      <c r="N217" s="195" t="n"/>
      <c r="O217" s="195" t="n"/>
      <c r="P217" s="195" t="n"/>
    </row>
    <row r="218" ht="12.75" customHeight="1" s="324">
      <c r="A218" s="195" t="n"/>
      <c r="D218" s="195" t="n"/>
      <c r="F218" s="195" t="n"/>
      <c r="H218" s="195" t="n"/>
      <c r="L218" s="195" t="n"/>
      <c r="N218" s="195" t="n"/>
      <c r="O218" s="195" t="n"/>
      <c r="P218" s="195" t="n"/>
    </row>
    <row r="219" ht="12.75" customHeight="1" s="324">
      <c r="A219" s="195" t="n"/>
      <c r="D219" s="195" t="n"/>
      <c r="F219" s="195" t="n"/>
      <c r="H219" s="195" t="n"/>
      <c r="L219" s="195" t="n"/>
      <c r="N219" s="195" t="n"/>
      <c r="O219" s="195" t="n"/>
      <c r="P219" s="195" t="n"/>
    </row>
    <row r="220" ht="12.75" customHeight="1" s="324">
      <c r="A220" s="195" t="n"/>
      <c r="D220" s="195" t="n"/>
      <c r="F220" s="195" t="n"/>
      <c r="H220" s="195" t="n"/>
      <c r="L220" s="195" t="n"/>
      <c r="N220" s="195" t="n"/>
      <c r="O220" s="195" t="n"/>
      <c r="P220" s="195" t="n"/>
    </row>
    <row r="221" ht="12.75" customHeight="1" s="324">
      <c r="A221" s="195" t="n"/>
      <c r="D221" s="195" t="n"/>
      <c r="F221" s="195" t="n"/>
      <c r="H221" s="195" t="n"/>
      <c r="L221" s="195" t="n"/>
      <c r="N221" s="195" t="n"/>
      <c r="O221" s="195" t="n"/>
      <c r="P221" s="195" t="n"/>
    </row>
    <row r="222" ht="12.75" customHeight="1" s="324">
      <c r="A222" s="195" t="n"/>
      <c r="D222" s="195" t="n"/>
      <c r="F222" s="195" t="n"/>
      <c r="H222" s="195" t="n"/>
      <c r="L222" s="195" t="n"/>
      <c r="N222" s="195" t="n"/>
      <c r="O222" s="195" t="n"/>
      <c r="P222" s="195" t="n"/>
    </row>
    <row r="223" ht="12.75" customHeight="1" s="324">
      <c r="A223" s="195" t="n"/>
      <c r="D223" s="195" t="n"/>
      <c r="F223" s="195" t="n"/>
      <c r="H223" s="195" t="n"/>
      <c r="L223" s="195" t="n"/>
      <c r="N223" s="195" t="n"/>
      <c r="O223" s="195" t="n"/>
      <c r="P223" s="195" t="n"/>
    </row>
    <row r="224" ht="12.75" customHeight="1" s="324">
      <c r="A224" s="195" t="n"/>
      <c r="D224" s="195" t="n"/>
      <c r="F224" s="195" t="n"/>
      <c r="H224" s="195" t="n"/>
      <c r="L224" s="195" t="n"/>
      <c r="N224" s="195" t="n"/>
      <c r="O224" s="195" t="n"/>
      <c r="P224" s="195" t="n"/>
    </row>
    <row r="225" ht="12.75" customHeight="1" s="324">
      <c r="A225" s="195" t="n"/>
      <c r="D225" s="195" t="n"/>
      <c r="F225" s="195" t="n"/>
      <c r="H225" s="195" t="n"/>
      <c r="L225" s="195" t="n"/>
      <c r="N225" s="195" t="n"/>
      <c r="O225" s="195" t="n"/>
      <c r="P225" s="195" t="n"/>
    </row>
    <row r="226" ht="12.75" customHeight="1" s="324">
      <c r="A226" s="195" t="n"/>
      <c r="D226" s="195" t="n"/>
      <c r="F226" s="195" t="n"/>
      <c r="H226" s="195" t="n"/>
      <c r="L226" s="195" t="n"/>
      <c r="N226" s="195" t="n"/>
      <c r="O226" s="195" t="n"/>
      <c r="P226" s="195" t="n"/>
    </row>
    <row r="227" ht="12.75" customHeight="1" s="324">
      <c r="A227" s="195" t="n"/>
      <c r="D227" s="195" t="n"/>
      <c r="F227" s="195" t="n"/>
      <c r="H227" s="195" t="n"/>
      <c r="L227" s="195" t="n"/>
      <c r="N227" s="195" t="n"/>
      <c r="O227" s="195" t="n"/>
      <c r="P227" s="195" t="n"/>
    </row>
    <row r="228" ht="12.75" customHeight="1" s="324">
      <c r="A228" s="195" t="n"/>
      <c r="D228" s="195" t="n"/>
      <c r="F228" s="195" t="n"/>
      <c r="H228" s="195" t="n"/>
      <c r="L228" s="195" t="n"/>
      <c r="N228" s="195" t="n"/>
      <c r="O228" s="195" t="n"/>
      <c r="P228" s="195" t="n"/>
    </row>
    <row r="229" ht="12.75" customHeight="1" s="324">
      <c r="A229" s="195" t="n"/>
      <c r="D229" s="195" t="n"/>
      <c r="F229" s="195" t="n"/>
      <c r="H229" s="195" t="n"/>
      <c r="L229" s="195" t="n"/>
      <c r="N229" s="195" t="n"/>
      <c r="O229" s="195" t="n"/>
      <c r="P229" s="195" t="n"/>
    </row>
    <row r="230" ht="12.75" customHeight="1" s="324">
      <c r="A230" s="195" t="n"/>
      <c r="D230" s="195" t="n"/>
      <c r="F230" s="195" t="n"/>
      <c r="H230" s="195" t="n"/>
      <c r="L230" s="195" t="n"/>
      <c r="N230" s="195" t="n"/>
      <c r="O230" s="195" t="n"/>
      <c r="P230" s="195" t="n"/>
    </row>
    <row r="231" ht="12.75" customHeight="1" s="324">
      <c r="A231" s="195" t="n"/>
      <c r="D231" s="195" t="n"/>
      <c r="F231" s="195" t="n"/>
      <c r="H231" s="195" t="n"/>
      <c r="L231" s="195" t="n"/>
      <c r="N231" s="195" t="n"/>
      <c r="O231" s="195" t="n"/>
      <c r="P231" s="195" t="n"/>
    </row>
    <row r="232" ht="12.75" customHeight="1" s="324">
      <c r="A232" s="195" t="n"/>
      <c r="D232" s="195" t="n"/>
      <c r="F232" s="195" t="n"/>
      <c r="H232" s="195" t="n"/>
      <c r="L232" s="195" t="n"/>
      <c r="N232" s="195" t="n"/>
      <c r="O232" s="195" t="n"/>
      <c r="P232" s="195" t="n"/>
    </row>
    <row r="233" ht="12.75" customHeight="1" s="324">
      <c r="A233" s="195" t="n"/>
      <c r="D233" s="195" t="n"/>
      <c r="F233" s="195" t="n"/>
      <c r="H233" s="195" t="n"/>
      <c r="L233" s="195" t="n"/>
      <c r="N233" s="195" t="n"/>
      <c r="O233" s="195" t="n"/>
      <c r="P233" s="195" t="n"/>
    </row>
    <row r="234" ht="12.75" customHeight="1" s="324">
      <c r="A234" s="195" t="n"/>
      <c r="D234" s="195" t="n"/>
      <c r="F234" s="195" t="n"/>
      <c r="H234" s="195" t="n"/>
      <c r="L234" s="195" t="n"/>
      <c r="N234" s="195" t="n"/>
      <c r="O234" s="195" t="n"/>
      <c r="P234" s="195" t="n"/>
    </row>
    <row r="235" ht="12.75" customHeight="1" s="324">
      <c r="A235" s="195" t="n"/>
      <c r="D235" s="195" t="n"/>
      <c r="F235" s="195" t="n"/>
      <c r="H235" s="195" t="n"/>
      <c r="L235" s="195" t="n"/>
      <c r="N235" s="195" t="n"/>
      <c r="O235" s="195" t="n"/>
      <c r="P235" s="195" t="n"/>
    </row>
    <row r="236" ht="12.75" customHeight="1" s="324">
      <c r="A236" s="195" t="n"/>
      <c r="D236" s="195" t="n"/>
      <c r="F236" s="195" t="n"/>
      <c r="H236" s="195" t="n"/>
      <c r="L236" s="195" t="n"/>
      <c r="N236" s="195" t="n"/>
      <c r="O236" s="195" t="n"/>
      <c r="P236" s="195" t="n"/>
    </row>
    <row r="237" ht="12.75" customHeight="1" s="324">
      <c r="A237" s="195" t="n"/>
      <c r="D237" s="195" t="n"/>
      <c r="F237" s="195" t="n"/>
      <c r="H237" s="195" t="n"/>
      <c r="L237" s="195" t="n"/>
      <c r="N237" s="195" t="n"/>
      <c r="O237" s="195" t="n"/>
      <c r="P237" s="195" t="n"/>
    </row>
    <row r="238" ht="12.75" customHeight="1" s="324">
      <c r="A238" s="195" t="n"/>
      <c r="D238" s="195" t="n"/>
      <c r="F238" s="195" t="n"/>
      <c r="H238" s="195" t="n"/>
      <c r="L238" s="195" t="n"/>
      <c r="N238" s="195" t="n"/>
      <c r="O238" s="195" t="n"/>
      <c r="P238" s="195" t="n"/>
    </row>
    <row r="239" ht="12.75" customHeight="1" s="324">
      <c r="A239" s="195" t="n"/>
      <c r="D239" s="195" t="n"/>
      <c r="F239" s="195" t="n"/>
      <c r="H239" s="195" t="n"/>
      <c r="L239" s="195" t="n"/>
      <c r="N239" s="195" t="n"/>
      <c r="O239" s="195" t="n"/>
      <c r="P239" s="195" t="n"/>
    </row>
    <row r="240" ht="12.75" customHeight="1" s="324">
      <c r="A240" s="195" t="n"/>
      <c r="D240" s="195" t="n"/>
      <c r="F240" s="195" t="n"/>
      <c r="H240" s="195" t="n"/>
      <c r="L240" s="195" t="n"/>
      <c r="N240" s="195" t="n"/>
      <c r="O240" s="195" t="n"/>
      <c r="P240" s="195" t="n"/>
    </row>
    <row r="241" ht="12.75" customHeight="1" s="324">
      <c r="A241" s="195" t="n"/>
      <c r="D241" s="195" t="n"/>
      <c r="F241" s="195" t="n"/>
      <c r="H241" s="195" t="n"/>
      <c r="L241" s="195" t="n"/>
      <c r="N241" s="195" t="n"/>
      <c r="O241" s="195" t="n"/>
      <c r="P241" s="195" t="n"/>
    </row>
    <row r="242" ht="12.75" customHeight="1" s="324">
      <c r="A242" s="195" t="n"/>
      <c r="D242" s="195" t="n"/>
      <c r="F242" s="195" t="n"/>
      <c r="H242" s="195" t="n"/>
      <c r="L242" s="195" t="n"/>
      <c r="N242" s="195" t="n"/>
      <c r="O242" s="195" t="n"/>
      <c r="P242" s="195" t="n"/>
    </row>
    <row r="243" ht="12.75" customHeight="1" s="324">
      <c r="A243" s="195" t="n"/>
      <c r="D243" s="195" t="n"/>
      <c r="F243" s="195" t="n"/>
      <c r="H243" s="195" t="n"/>
      <c r="L243" s="195" t="n"/>
      <c r="N243" s="195" t="n"/>
      <c r="O243" s="195" t="n"/>
      <c r="P243" s="195" t="n"/>
    </row>
    <row r="244" ht="12.75" customHeight="1" s="324">
      <c r="A244" s="195" t="n"/>
      <c r="D244" s="195" t="n"/>
      <c r="F244" s="195" t="n"/>
      <c r="H244" s="195" t="n"/>
      <c r="L244" s="195" t="n"/>
      <c r="N244" s="195" t="n"/>
      <c r="O244" s="195" t="n"/>
      <c r="P244" s="195" t="n"/>
    </row>
    <row r="245" ht="12.75" customHeight="1" s="324">
      <c r="A245" s="195" t="n"/>
      <c r="D245" s="195" t="n"/>
      <c r="F245" s="195" t="n"/>
      <c r="H245" s="195" t="n"/>
      <c r="L245" s="195" t="n"/>
      <c r="N245" s="195" t="n"/>
      <c r="O245" s="195" t="n"/>
      <c r="P245" s="195" t="n"/>
    </row>
    <row r="246" ht="12.75" customHeight="1" s="324">
      <c r="A246" s="195" t="n"/>
      <c r="D246" s="195" t="n"/>
      <c r="F246" s="195" t="n"/>
      <c r="H246" s="195" t="n"/>
      <c r="L246" s="195" t="n"/>
      <c r="N246" s="195" t="n"/>
      <c r="O246" s="195" t="n"/>
      <c r="P246" s="195" t="n"/>
    </row>
    <row r="247" ht="12.75" customHeight="1" s="324">
      <c r="A247" s="195" t="n"/>
      <c r="D247" s="195" t="n"/>
      <c r="F247" s="195" t="n"/>
      <c r="H247" s="195" t="n"/>
      <c r="L247" s="195" t="n"/>
      <c r="N247" s="195" t="n"/>
      <c r="O247" s="195" t="n"/>
      <c r="P247" s="195" t="n"/>
    </row>
    <row r="248" ht="12.75" customHeight="1" s="324">
      <c r="A248" s="195" t="n"/>
      <c r="D248" s="195" t="n"/>
      <c r="F248" s="195" t="n"/>
      <c r="H248" s="195" t="n"/>
      <c r="L248" s="195" t="n"/>
      <c r="N248" s="195" t="n"/>
      <c r="O248" s="195" t="n"/>
      <c r="P248" s="195" t="n"/>
    </row>
    <row r="249" ht="12.75" customHeight="1" s="324">
      <c r="A249" s="195" t="n"/>
      <c r="D249" s="195" t="n"/>
      <c r="F249" s="195" t="n"/>
      <c r="H249" s="195" t="n"/>
      <c r="L249" s="195" t="n"/>
      <c r="N249" s="195" t="n"/>
      <c r="O249" s="195" t="n"/>
      <c r="P249" s="195" t="n"/>
    </row>
    <row r="250" ht="12.75" customHeight="1" s="324">
      <c r="A250" s="195" t="n"/>
      <c r="D250" s="195" t="n"/>
      <c r="F250" s="195" t="n"/>
      <c r="H250" s="195" t="n"/>
      <c r="L250" s="195" t="n"/>
      <c r="N250" s="195" t="n"/>
      <c r="O250" s="195" t="n"/>
      <c r="P250" s="195" t="n"/>
    </row>
    <row r="251" ht="12.75" customHeight="1" s="324">
      <c r="A251" s="195" t="n"/>
      <c r="D251" s="195" t="n"/>
      <c r="F251" s="195" t="n"/>
      <c r="H251" s="195" t="n"/>
      <c r="L251" s="195" t="n"/>
      <c r="N251" s="195" t="n"/>
      <c r="O251" s="195" t="n"/>
      <c r="P251" s="195" t="n"/>
    </row>
    <row r="252" ht="12.75" customHeight="1" s="324">
      <c r="A252" s="195" t="n"/>
      <c r="D252" s="195" t="n"/>
      <c r="F252" s="195" t="n"/>
      <c r="H252" s="195" t="n"/>
      <c r="L252" s="195" t="n"/>
      <c r="N252" s="195" t="n"/>
      <c r="O252" s="195" t="n"/>
      <c r="P252" s="195" t="n"/>
    </row>
    <row r="253" ht="12.75" customHeight="1" s="324">
      <c r="A253" s="195" t="n"/>
      <c r="D253" s="195" t="n"/>
      <c r="F253" s="195" t="n"/>
      <c r="H253" s="195" t="n"/>
      <c r="L253" s="195" t="n"/>
      <c r="N253" s="195" t="n"/>
      <c r="O253" s="195" t="n"/>
      <c r="P253" s="195" t="n"/>
    </row>
    <row r="254" ht="12.75" customHeight="1" s="324">
      <c r="A254" s="195" t="n"/>
      <c r="D254" s="195" t="n"/>
      <c r="F254" s="195" t="n"/>
      <c r="H254" s="195" t="n"/>
      <c r="L254" s="195" t="n"/>
      <c r="N254" s="195" t="n"/>
      <c r="O254" s="195" t="n"/>
      <c r="P254" s="195" t="n"/>
    </row>
    <row r="255" ht="12.75" customHeight="1" s="324">
      <c r="A255" s="195" t="n"/>
      <c r="D255" s="195" t="n"/>
      <c r="F255" s="195" t="n"/>
      <c r="H255" s="195" t="n"/>
      <c r="L255" s="195" t="n"/>
      <c r="N255" s="195" t="n"/>
      <c r="O255" s="195" t="n"/>
      <c r="P255" s="195" t="n"/>
    </row>
    <row r="256" ht="12.75" customHeight="1" s="324">
      <c r="A256" s="195" t="n"/>
      <c r="D256" s="195" t="n"/>
      <c r="F256" s="195" t="n"/>
      <c r="H256" s="195" t="n"/>
      <c r="L256" s="195" t="n"/>
      <c r="N256" s="195" t="n"/>
      <c r="O256" s="195" t="n"/>
      <c r="P256" s="195" t="n"/>
    </row>
    <row r="257" ht="12.75" customHeight="1" s="324">
      <c r="A257" s="195" t="n"/>
      <c r="D257" s="195" t="n"/>
      <c r="F257" s="195" t="n"/>
      <c r="H257" s="195" t="n"/>
      <c r="L257" s="195" t="n"/>
      <c r="N257" s="195" t="n"/>
      <c r="O257" s="195" t="n"/>
      <c r="P257" s="195" t="n"/>
    </row>
    <row r="258" ht="12.75" customHeight="1" s="324">
      <c r="A258" s="195" t="n"/>
      <c r="D258" s="195" t="n"/>
      <c r="F258" s="195" t="n"/>
      <c r="H258" s="195" t="n"/>
      <c r="L258" s="195" t="n"/>
      <c r="N258" s="195" t="n"/>
      <c r="O258" s="195" t="n"/>
      <c r="P258" s="195" t="n"/>
    </row>
    <row r="259" ht="12.75" customHeight="1" s="324">
      <c r="A259" s="195" t="n"/>
      <c r="D259" s="195" t="n"/>
      <c r="F259" s="195" t="n"/>
      <c r="H259" s="195" t="n"/>
      <c r="L259" s="195" t="n"/>
      <c r="N259" s="195" t="n"/>
      <c r="O259" s="195" t="n"/>
      <c r="P259" s="195" t="n"/>
    </row>
    <row r="260" ht="12.75" customHeight="1" s="324">
      <c r="A260" s="195" t="n"/>
      <c r="D260" s="195" t="n"/>
      <c r="F260" s="195" t="n"/>
      <c r="H260" s="195" t="n"/>
      <c r="L260" s="195" t="n"/>
      <c r="N260" s="195" t="n"/>
      <c r="O260" s="195" t="n"/>
      <c r="P260" s="195" t="n"/>
    </row>
    <row r="261" ht="12.75" customHeight="1" s="324">
      <c r="A261" s="195" t="n"/>
      <c r="D261" s="195" t="n"/>
      <c r="F261" s="195" t="n"/>
      <c r="H261" s="195" t="n"/>
      <c r="L261" s="195" t="n"/>
      <c r="N261" s="195" t="n"/>
      <c r="O261" s="195" t="n"/>
      <c r="P261" s="195" t="n"/>
    </row>
    <row r="262" ht="12.75" customHeight="1" s="324">
      <c r="A262" s="195" t="n"/>
      <c r="D262" s="195" t="n"/>
      <c r="F262" s="195" t="n"/>
      <c r="H262" s="195" t="n"/>
      <c r="L262" s="195" t="n"/>
      <c r="N262" s="195" t="n"/>
      <c r="O262" s="195" t="n"/>
      <c r="P262" s="195" t="n"/>
    </row>
    <row r="263" ht="12.75" customHeight="1" s="324">
      <c r="A263" s="195" t="n"/>
      <c r="D263" s="195" t="n"/>
      <c r="F263" s="195" t="n"/>
      <c r="H263" s="195" t="n"/>
      <c r="L263" s="195" t="n"/>
      <c r="N263" s="195" t="n"/>
      <c r="O263" s="195" t="n"/>
      <c r="P263" s="195" t="n"/>
    </row>
    <row r="264" ht="12.75" customHeight="1" s="324">
      <c r="A264" s="195" t="n"/>
      <c r="D264" s="195" t="n"/>
      <c r="F264" s="195" t="n"/>
      <c r="H264" s="195" t="n"/>
      <c r="L264" s="195" t="n"/>
      <c r="N264" s="195" t="n"/>
      <c r="O264" s="195" t="n"/>
      <c r="P264" s="195" t="n"/>
    </row>
    <row r="265" ht="12.75" customHeight="1" s="324">
      <c r="A265" s="195" t="n"/>
      <c r="D265" s="195" t="n"/>
      <c r="F265" s="195" t="n"/>
      <c r="H265" s="195" t="n"/>
      <c r="L265" s="195" t="n"/>
      <c r="N265" s="195" t="n"/>
      <c r="O265" s="195" t="n"/>
      <c r="P265" s="195" t="n"/>
    </row>
    <row r="266" ht="12.75" customHeight="1" s="324">
      <c r="A266" s="195" t="n"/>
      <c r="D266" s="195" t="n"/>
      <c r="F266" s="195" t="n"/>
      <c r="H266" s="195" t="n"/>
      <c r="L266" s="195" t="n"/>
      <c r="N266" s="195" t="n"/>
      <c r="O266" s="195" t="n"/>
      <c r="P266" s="195" t="n"/>
    </row>
    <row r="267" ht="12.75" customHeight="1" s="324">
      <c r="A267" s="195" t="n"/>
      <c r="D267" s="195" t="n"/>
      <c r="F267" s="195" t="n"/>
      <c r="H267" s="195" t="n"/>
      <c r="L267" s="195" t="n"/>
      <c r="N267" s="195" t="n"/>
      <c r="O267" s="195" t="n"/>
      <c r="P267" s="195" t="n"/>
    </row>
    <row r="268" ht="12.75" customHeight="1" s="324">
      <c r="A268" s="195" t="n"/>
      <c r="D268" s="195" t="n"/>
      <c r="F268" s="195" t="n"/>
      <c r="H268" s="195" t="n"/>
      <c r="L268" s="195" t="n"/>
      <c r="N268" s="195" t="n"/>
      <c r="O268" s="195" t="n"/>
      <c r="P268" s="195" t="n"/>
    </row>
    <row r="269" ht="12.75" customHeight="1" s="324">
      <c r="A269" s="195" t="n"/>
      <c r="D269" s="195" t="n"/>
      <c r="F269" s="195" t="n"/>
      <c r="H269" s="195" t="n"/>
      <c r="L269" s="195" t="n"/>
      <c r="N269" s="195" t="n"/>
      <c r="O269" s="195" t="n"/>
      <c r="P269" s="195" t="n"/>
    </row>
    <row r="270" ht="12.75" customHeight="1" s="324">
      <c r="A270" s="195" t="n"/>
      <c r="D270" s="195" t="n"/>
      <c r="F270" s="195" t="n"/>
      <c r="H270" s="195" t="n"/>
      <c r="L270" s="195" t="n"/>
      <c r="N270" s="195" t="n"/>
      <c r="O270" s="195" t="n"/>
      <c r="P270" s="195" t="n"/>
    </row>
    <row r="271" ht="12.75" customHeight="1" s="324">
      <c r="A271" s="195" t="n"/>
      <c r="D271" s="195" t="n"/>
      <c r="F271" s="195" t="n"/>
      <c r="H271" s="195" t="n"/>
      <c r="L271" s="195" t="n"/>
      <c r="N271" s="195" t="n"/>
      <c r="O271" s="195" t="n"/>
      <c r="P271" s="195" t="n"/>
    </row>
    <row r="272" ht="12.75" customHeight="1" s="324">
      <c r="A272" s="195" t="n"/>
      <c r="D272" s="195" t="n"/>
      <c r="F272" s="195" t="n"/>
      <c r="H272" s="195" t="n"/>
      <c r="L272" s="195" t="n"/>
      <c r="N272" s="195" t="n"/>
      <c r="O272" s="195" t="n"/>
      <c r="P272" s="195" t="n"/>
    </row>
    <row r="273" ht="12.75" customHeight="1" s="324">
      <c r="A273" s="195" t="n"/>
      <c r="D273" s="195" t="n"/>
      <c r="F273" s="195" t="n"/>
      <c r="H273" s="195" t="n"/>
      <c r="L273" s="195" t="n"/>
      <c r="N273" s="195" t="n"/>
      <c r="O273" s="195" t="n"/>
      <c r="P273" s="195" t="n"/>
    </row>
    <row r="274" ht="12.75" customHeight="1" s="324">
      <c r="A274" s="195" t="n"/>
      <c r="D274" s="195" t="n"/>
      <c r="F274" s="195" t="n"/>
      <c r="H274" s="195" t="n"/>
      <c r="L274" s="195" t="n"/>
      <c r="N274" s="195" t="n"/>
      <c r="O274" s="195" t="n"/>
      <c r="P274" s="195" t="n"/>
    </row>
    <row r="275" ht="12.75" customHeight="1" s="324">
      <c r="A275" s="195" t="n"/>
      <c r="D275" s="195" t="n"/>
      <c r="F275" s="195" t="n"/>
      <c r="H275" s="195" t="n"/>
      <c r="L275" s="195" t="n"/>
      <c r="N275" s="195" t="n"/>
      <c r="O275" s="195" t="n"/>
      <c r="P275" s="195" t="n"/>
    </row>
    <row r="276" ht="12.75" customHeight="1" s="324">
      <c r="A276" s="195" t="n"/>
      <c r="D276" s="195" t="n"/>
      <c r="F276" s="195" t="n"/>
      <c r="H276" s="195" t="n"/>
      <c r="L276" s="195" t="n"/>
      <c r="N276" s="195" t="n"/>
      <c r="O276" s="195" t="n"/>
      <c r="P276" s="195" t="n"/>
    </row>
    <row r="277" ht="12.75" customHeight="1" s="324">
      <c r="A277" s="195" t="n"/>
      <c r="D277" s="195" t="n"/>
      <c r="F277" s="195" t="n"/>
      <c r="H277" s="195" t="n"/>
      <c r="L277" s="195" t="n"/>
      <c r="N277" s="195" t="n"/>
      <c r="O277" s="195" t="n"/>
      <c r="P277" s="195" t="n"/>
    </row>
    <row r="278" ht="12.75" customHeight="1" s="324">
      <c r="A278" s="195" t="n"/>
      <c r="D278" s="195" t="n"/>
      <c r="F278" s="195" t="n"/>
      <c r="H278" s="195" t="n"/>
      <c r="L278" s="195" t="n"/>
      <c r="N278" s="195" t="n"/>
      <c r="O278" s="195" t="n"/>
      <c r="P278" s="195" t="n"/>
    </row>
    <row r="279" ht="12.75" customHeight="1" s="324">
      <c r="A279" s="195" t="n"/>
      <c r="D279" s="195" t="n"/>
      <c r="F279" s="195" t="n"/>
      <c r="H279" s="195" t="n"/>
      <c r="L279" s="195" t="n"/>
      <c r="N279" s="195" t="n"/>
      <c r="O279" s="195" t="n"/>
      <c r="P279" s="195" t="n"/>
    </row>
    <row r="280" ht="12.75" customHeight="1" s="324">
      <c r="A280" s="195" t="n"/>
      <c r="D280" s="195" t="n"/>
      <c r="F280" s="195" t="n"/>
      <c r="H280" s="195" t="n"/>
      <c r="L280" s="195" t="n"/>
      <c r="N280" s="195" t="n"/>
      <c r="O280" s="195" t="n"/>
      <c r="P280" s="195" t="n"/>
    </row>
    <row r="281" ht="12.75" customHeight="1" s="324">
      <c r="A281" s="195" t="n"/>
      <c r="D281" s="195" t="n"/>
      <c r="F281" s="195" t="n"/>
      <c r="H281" s="195" t="n"/>
      <c r="L281" s="195" t="n"/>
      <c r="N281" s="195" t="n"/>
      <c r="O281" s="195" t="n"/>
      <c r="P281" s="195" t="n"/>
    </row>
    <row r="282" ht="12.75" customHeight="1" s="324">
      <c r="A282" s="195" t="n"/>
      <c r="D282" s="195" t="n"/>
      <c r="F282" s="195" t="n"/>
      <c r="H282" s="195" t="n"/>
      <c r="L282" s="195" t="n"/>
      <c r="N282" s="195" t="n"/>
      <c r="O282" s="195" t="n"/>
      <c r="P282" s="195" t="n"/>
    </row>
    <row r="283" ht="12.75" customHeight="1" s="324">
      <c r="A283" s="195" t="n"/>
      <c r="D283" s="195" t="n"/>
      <c r="F283" s="195" t="n"/>
      <c r="H283" s="195" t="n"/>
      <c r="L283" s="195" t="n"/>
      <c r="N283" s="195" t="n"/>
      <c r="O283" s="195" t="n"/>
      <c r="P283" s="195" t="n"/>
    </row>
    <row r="284" ht="12.75" customHeight="1" s="324">
      <c r="A284" s="195" t="n"/>
      <c r="D284" s="195" t="n"/>
      <c r="F284" s="195" t="n"/>
      <c r="H284" s="195" t="n"/>
      <c r="L284" s="195" t="n"/>
      <c r="N284" s="195" t="n"/>
      <c r="O284" s="195" t="n"/>
      <c r="P284" s="195" t="n"/>
    </row>
    <row r="285" ht="12.75" customHeight="1" s="324">
      <c r="A285" s="195" t="n"/>
      <c r="D285" s="195" t="n"/>
      <c r="F285" s="195" t="n"/>
      <c r="H285" s="195" t="n"/>
      <c r="L285" s="195" t="n"/>
      <c r="N285" s="195" t="n"/>
      <c r="O285" s="195" t="n"/>
      <c r="P285" s="195" t="n"/>
    </row>
    <row r="286" ht="12.75" customHeight="1" s="324">
      <c r="A286" s="195" t="n"/>
      <c r="D286" s="195" t="n"/>
      <c r="F286" s="195" t="n"/>
      <c r="H286" s="195" t="n"/>
      <c r="L286" s="195" t="n"/>
      <c r="N286" s="195" t="n"/>
      <c r="O286" s="195" t="n"/>
      <c r="P286" s="195" t="n"/>
    </row>
    <row r="287" ht="12.75" customHeight="1" s="324">
      <c r="A287" s="195" t="n"/>
      <c r="D287" s="195" t="n"/>
      <c r="F287" s="195" t="n"/>
      <c r="H287" s="195" t="n"/>
      <c r="L287" s="195" t="n"/>
      <c r="N287" s="195" t="n"/>
      <c r="O287" s="195" t="n"/>
      <c r="P287" s="195" t="n"/>
    </row>
    <row r="288" ht="12.75" customHeight="1" s="324">
      <c r="A288" s="195" t="n"/>
      <c r="D288" s="195" t="n"/>
      <c r="F288" s="195" t="n"/>
      <c r="H288" s="195" t="n"/>
      <c r="L288" s="195" t="n"/>
      <c r="N288" s="195" t="n"/>
      <c r="O288" s="195" t="n"/>
      <c r="P288" s="195" t="n"/>
    </row>
    <row r="289" ht="12.75" customHeight="1" s="324">
      <c r="A289" s="195" t="n"/>
      <c r="D289" s="195" t="n"/>
      <c r="F289" s="195" t="n"/>
      <c r="H289" s="195" t="n"/>
      <c r="L289" s="195" t="n"/>
      <c r="N289" s="195" t="n"/>
      <c r="O289" s="195" t="n"/>
      <c r="P289" s="195" t="n"/>
    </row>
    <row r="290" ht="12.75" customHeight="1" s="324">
      <c r="A290" s="195" t="n"/>
      <c r="D290" s="195" t="n"/>
      <c r="F290" s="195" t="n"/>
      <c r="H290" s="195" t="n"/>
      <c r="L290" s="195" t="n"/>
      <c r="N290" s="195" t="n"/>
      <c r="O290" s="195" t="n"/>
      <c r="P290" s="195" t="n"/>
    </row>
    <row r="291" ht="12.75" customHeight="1" s="324">
      <c r="A291" s="195" t="n"/>
      <c r="D291" s="195" t="n"/>
      <c r="F291" s="195" t="n"/>
      <c r="H291" s="195" t="n"/>
      <c r="L291" s="195" t="n"/>
      <c r="N291" s="195" t="n"/>
      <c r="O291" s="195" t="n"/>
      <c r="P291" s="195" t="n"/>
    </row>
    <row r="292" ht="12.75" customHeight="1" s="324">
      <c r="A292" s="195" t="n"/>
      <c r="D292" s="195" t="n"/>
      <c r="F292" s="195" t="n"/>
      <c r="H292" s="195" t="n"/>
      <c r="L292" s="195" t="n"/>
      <c r="N292" s="195" t="n"/>
      <c r="O292" s="195" t="n"/>
      <c r="P292" s="195" t="n"/>
    </row>
    <row r="293" ht="12.75" customHeight="1" s="324">
      <c r="A293" s="195" t="n"/>
      <c r="D293" s="195" t="n"/>
      <c r="F293" s="195" t="n"/>
      <c r="H293" s="195" t="n"/>
      <c r="L293" s="195" t="n"/>
      <c r="N293" s="195" t="n"/>
      <c r="O293" s="195" t="n"/>
      <c r="P293" s="195" t="n"/>
    </row>
    <row r="294" ht="12.75" customHeight="1" s="324">
      <c r="A294" s="195" t="n"/>
      <c r="D294" s="195" t="n"/>
      <c r="F294" s="195" t="n"/>
      <c r="H294" s="195" t="n"/>
      <c r="L294" s="195" t="n"/>
      <c r="N294" s="195" t="n"/>
      <c r="O294" s="195" t="n"/>
      <c r="P294" s="195" t="n"/>
    </row>
    <row r="295" ht="12.75" customHeight="1" s="324">
      <c r="A295" s="195" t="n"/>
      <c r="D295" s="195" t="n"/>
      <c r="F295" s="195" t="n"/>
      <c r="H295" s="195" t="n"/>
      <c r="L295" s="195" t="n"/>
      <c r="N295" s="195" t="n"/>
      <c r="O295" s="195" t="n"/>
      <c r="P295" s="195" t="n"/>
    </row>
    <row r="296" ht="12.75" customHeight="1" s="324">
      <c r="A296" s="195" t="n"/>
      <c r="D296" s="195" t="n"/>
      <c r="F296" s="195" t="n"/>
      <c r="H296" s="195" t="n"/>
      <c r="L296" s="195" t="n"/>
      <c r="N296" s="195" t="n"/>
      <c r="O296" s="195" t="n"/>
      <c r="P296" s="195" t="n"/>
    </row>
    <row r="297" ht="12.75" customHeight="1" s="324">
      <c r="A297" s="195" t="n"/>
      <c r="D297" s="195" t="n"/>
      <c r="F297" s="195" t="n"/>
      <c r="H297" s="195" t="n"/>
      <c r="L297" s="195" t="n"/>
      <c r="N297" s="195" t="n"/>
      <c r="O297" s="195" t="n"/>
      <c r="P297" s="195" t="n"/>
    </row>
    <row r="298" ht="12.75" customHeight="1" s="324">
      <c r="A298" s="195" t="n"/>
      <c r="D298" s="195" t="n"/>
      <c r="F298" s="195" t="n"/>
      <c r="H298" s="195" t="n"/>
      <c r="L298" s="195" t="n"/>
      <c r="N298" s="195" t="n"/>
      <c r="O298" s="195" t="n"/>
      <c r="P298" s="195" t="n"/>
    </row>
    <row r="299" ht="12.75" customHeight="1" s="324">
      <c r="A299" s="195" t="n"/>
      <c r="D299" s="195" t="n"/>
      <c r="F299" s="195" t="n"/>
      <c r="H299" s="195" t="n"/>
      <c r="L299" s="195" t="n"/>
      <c r="N299" s="195" t="n"/>
      <c r="O299" s="195" t="n"/>
      <c r="P299" s="195" t="n"/>
    </row>
    <row r="300" ht="12.75" customHeight="1" s="324">
      <c r="A300" s="195" t="n"/>
      <c r="D300" s="195" t="n"/>
      <c r="F300" s="195" t="n"/>
      <c r="H300" s="195" t="n"/>
      <c r="L300" s="195" t="n"/>
      <c r="N300" s="195" t="n"/>
      <c r="O300" s="195" t="n"/>
      <c r="P300" s="195" t="n"/>
    </row>
    <row r="301" ht="12.75" customHeight="1" s="324">
      <c r="A301" s="195" t="n"/>
      <c r="D301" s="195" t="n"/>
      <c r="F301" s="195" t="n"/>
      <c r="H301" s="195" t="n"/>
      <c r="L301" s="195" t="n"/>
      <c r="N301" s="195" t="n"/>
      <c r="O301" s="195" t="n"/>
      <c r="P301" s="195" t="n"/>
    </row>
    <row r="302" ht="12.75" customHeight="1" s="324">
      <c r="A302" s="195" t="n"/>
      <c r="D302" s="195" t="n"/>
      <c r="F302" s="195" t="n"/>
      <c r="H302" s="195" t="n"/>
      <c r="L302" s="195" t="n"/>
      <c r="N302" s="195" t="n"/>
      <c r="O302" s="195" t="n"/>
      <c r="P302" s="195" t="n"/>
    </row>
    <row r="303" ht="12.75" customHeight="1" s="324">
      <c r="A303" s="195" t="n"/>
      <c r="D303" s="195" t="n"/>
      <c r="F303" s="195" t="n"/>
      <c r="H303" s="195" t="n"/>
      <c r="L303" s="195" t="n"/>
      <c r="N303" s="195" t="n"/>
      <c r="O303" s="195" t="n"/>
      <c r="P303" s="195" t="n"/>
    </row>
    <row r="304" ht="12.75" customHeight="1" s="324">
      <c r="A304" s="195" t="n"/>
      <c r="D304" s="195" t="n"/>
      <c r="F304" s="195" t="n"/>
      <c r="H304" s="195" t="n"/>
      <c r="L304" s="195" t="n"/>
      <c r="N304" s="195" t="n"/>
      <c r="O304" s="195" t="n"/>
      <c r="P304" s="195" t="n"/>
    </row>
    <row r="305" ht="12.75" customHeight="1" s="324">
      <c r="A305" s="195" t="n"/>
      <c r="D305" s="195" t="n"/>
      <c r="F305" s="195" t="n"/>
      <c r="H305" s="195" t="n"/>
      <c r="L305" s="195" t="n"/>
      <c r="N305" s="195" t="n"/>
      <c r="O305" s="195" t="n"/>
      <c r="P305" s="195" t="n"/>
    </row>
    <row r="306" ht="12.75" customHeight="1" s="324">
      <c r="A306" s="195" t="n"/>
      <c r="D306" s="195" t="n"/>
      <c r="F306" s="195" t="n"/>
      <c r="H306" s="195" t="n"/>
      <c r="L306" s="195" t="n"/>
      <c r="N306" s="195" t="n"/>
      <c r="O306" s="195" t="n"/>
      <c r="P306" s="195" t="n"/>
    </row>
    <row r="307" ht="12.75" customHeight="1" s="324">
      <c r="A307" s="195" t="n"/>
      <c r="D307" s="195" t="n"/>
      <c r="F307" s="195" t="n"/>
      <c r="H307" s="195" t="n"/>
      <c r="L307" s="195" t="n"/>
      <c r="N307" s="195" t="n"/>
      <c r="O307" s="195" t="n"/>
      <c r="P307" s="195" t="n"/>
    </row>
    <row r="308" ht="12.75" customHeight="1" s="324">
      <c r="A308" s="195" t="n"/>
      <c r="D308" s="195" t="n"/>
      <c r="F308" s="195" t="n"/>
      <c r="H308" s="195" t="n"/>
      <c r="L308" s="195" t="n"/>
      <c r="N308" s="195" t="n"/>
      <c r="O308" s="195" t="n"/>
      <c r="P308" s="195" t="n"/>
    </row>
    <row r="309" ht="12.75" customHeight="1" s="324">
      <c r="A309" s="195" t="n"/>
      <c r="D309" s="195" t="n"/>
      <c r="F309" s="195" t="n"/>
      <c r="H309" s="195" t="n"/>
      <c r="L309" s="195" t="n"/>
      <c r="N309" s="195" t="n"/>
      <c r="O309" s="195" t="n"/>
      <c r="P309" s="195" t="n"/>
    </row>
    <row r="310" ht="12.75" customHeight="1" s="324">
      <c r="A310" s="195" t="n"/>
      <c r="D310" s="195" t="n"/>
      <c r="F310" s="195" t="n"/>
      <c r="H310" s="195" t="n"/>
      <c r="L310" s="195" t="n"/>
      <c r="N310" s="195" t="n"/>
      <c r="O310" s="195" t="n"/>
      <c r="P310" s="195" t="n"/>
    </row>
    <row r="311" ht="12.75" customHeight="1" s="324">
      <c r="A311" s="195" t="n"/>
      <c r="D311" s="195" t="n"/>
      <c r="F311" s="195" t="n"/>
      <c r="H311" s="195" t="n"/>
      <c r="L311" s="195" t="n"/>
      <c r="N311" s="195" t="n"/>
      <c r="O311" s="195" t="n"/>
      <c r="P311" s="195" t="n"/>
    </row>
    <row r="312" ht="12.75" customHeight="1" s="324">
      <c r="A312" s="195" t="n"/>
      <c r="D312" s="195" t="n"/>
      <c r="F312" s="195" t="n"/>
      <c r="H312" s="195" t="n"/>
      <c r="L312" s="195" t="n"/>
      <c r="N312" s="195" t="n"/>
      <c r="O312" s="195" t="n"/>
      <c r="P312" s="195" t="n"/>
    </row>
    <row r="313" ht="12.75" customHeight="1" s="324">
      <c r="A313" s="195" t="n"/>
      <c r="D313" s="195" t="n"/>
      <c r="F313" s="195" t="n"/>
      <c r="H313" s="195" t="n"/>
      <c r="L313" s="195" t="n"/>
      <c r="N313" s="195" t="n"/>
      <c r="O313" s="195" t="n"/>
      <c r="P313" s="195" t="n"/>
    </row>
    <row r="314" ht="12.75" customHeight="1" s="324">
      <c r="A314" s="195" t="n"/>
      <c r="D314" s="195" t="n"/>
      <c r="F314" s="195" t="n"/>
      <c r="H314" s="195" t="n"/>
      <c r="L314" s="195" t="n"/>
      <c r="N314" s="195" t="n"/>
      <c r="O314" s="195" t="n"/>
      <c r="P314" s="195" t="n"/>
    </row>
    <row r="315" ht="12.75" customHeight="1" s="324">
      <c r="A315" s="195" t="n"/>
      <c r="D315" s="195" t="n"/>
      <c r="F315" s="195" t="n"/>
      <c r="H315" s="195" t="n"/>
      <c r="L315" s="195" t="n"/>
      <c r="N315" s="195" t="n"/>
      <c r="O315" s="195" t="n"/>
      <c r="P315" s="195" t="n"/>
    </row>
    <row r="316" ht="12.75" customHeight="1" s="324">
      <c r="A316" s="195" t="n"/>
      <c r="D316" s="195" t="n"/>
      <c r="F316" s="195" t="n"/>
      <c r="H316" s="195" t="n"/>
      <c r="L316" s="195" t="n"/>
      <c r="N316" s="195" t="n"/>
      <c r="O316" s="195" t="n"/>
      <c r="P316" s="195" t="n"/>
    </row>
    <row r="317" ht="12.75" customHeight="1" s="324">
      <c r="A317" s="195" t="n"/>
      <c r="D317" s="195" t="n"/>
      <c r="F317" s="195" t="n"/>
      <c r="H317" s="195" t="n"/>
      <c r="L317" s="195" t="n"/>
      <c r="N317" s="195" t="n"/>
      <c r="O317" s="195" t="n"/>
      <c r="P317" s="195" t="n"/>
    </row>
    <row r="318" ht="12.75" customHeight="1" s="324">
      <c r="A318" s="195" t="n"/>
      <c r="D318" s="195" t="n"/>
      <c r="F318" s="195" t="n"/>
      <c r="H318" s="195" t="n"/>
      <c r="L318" s="195" t="n"/>
      <c r="N318" s="195" t="n"/>
      <c r="O318" s="195" t="n"/>
      <c r="P318" s="195" t="n"/>
    </row>
    <row r="319" ht="12.75" customHeight="1" s="324">
      <c r="A319" s="195" t="n"/>
      <c r="D319" s="195" t="n"/>
      <c r="F319" s="195" t="n"/>
      <c r="H319" s="195" t="n"/>
      <c r="L319" s="195" t="n"/>
      <c r="N319" s="195" t="n"/>
      <c r="O319" s="195" t="n"/>
      <c r="P319" s="195" t="n"/>
    </row>
    <row r="320" ht="12.75" customHeight="1" s="324">
      <c r="A320" s="195" t="n"/>
      <c r="D320" s="195" t="n"/>
      <c r="F320" s="195" t="n"/>
      <c r="H320" s="195" t="n"/>
      <c r="L320" s="195" t="n"/>
      <c r="N320" s="195" t="n"/>
      <c r="O320" s="195" t="n"/>
      <c r="P320" s="195" t="n"/>
    </row>
    <row r="321" ht="12.75" customHeight="1" s="324">
      <c r="A321" s="195" t="n"/>
      <c r="D321" s="195" t="n"/>
      <c r="F321" s="195" t="n"/>
      <c r="H321" s="195" t="n"/>
      <c r="L321" s="195" t="n"/>
      <c r="N321" s="195" t="n"/>
      <c r="O321" s="195" t="n"/>
      <c r="P321" s="195" t="n"/>
    </row>
    <row r="322" ht="12.75" customHeight="1" s="324">
      <c r="A322" s="195" t="n"/>
      <c r="D322" s="195" t="n"/>
      <c r="F322" s="195" t="n"/>
      <c r="H322" s="195" t="n"/>
      <c r="L322" s="195" t="n"/>
      <c r="N322" s="195" t="n"/>
      <c r="O322" s="195" t="n"/>
      <c r="P322" s="195" t="n"/>
    </row>
    <row r="323" ht="12.75" customHeight="1" s="324">
      <c r="A323" s="195" t="n"/>
      <c r="D323" s="195" t="n"/>
      <c r="F323" s="195" t="n"/>
      <c r="H323" s="195" t="n"/>
      <c r="L323" s="195" t="n"/>
      <c r="N323" s="195" t="n"/>
      <c r="O323" s="195" t="n"/>
      <c r="P323" s="195" t="n"/>
    </row>
    <row r="324" ht="12.75" customHeight="1" s="324">
      <c r="A324" s="195" t="n"/>
      <c r="D324" s="195" t="n"/>
      <c r="F324" s="195" t="n"/>
      <c r="H324" s="195" t="n"/>
      <c r="L324" s="195" t="n"/>
      <c r="N324" s="195" t="n"/>
      <c r="O324" s="195" t="n"/>
      <c r="P324" s="195" t="n"/>
    </row>
    <row r="325" ht="12.75" customHeight="1" s="324">
      <c r="A325" s="195" t="n"/>
      <c r="D325" s="195" t="n"/>
      <c r="F325" s="195" t="n"/>
      <c r="H325" s="195" t="n"/>
      <c r="L325" s="195" t="n"/>
      <c r="N325" s="195" t="n"/>
      <c r="O325" s="195" t="n"/>
      <c r="P325" s="195" t="n"/>
    </row>
    <row r="326" ht="12.75" customHeight="1" s="324">
      <c r="A326" s="195" t="n"/>
      <c r="D326" s="195" t="n"/>
      <c r="F326" s="195" t="n"/>
      <c r="H326" s="195" t="n"/>
      <c r="L326" s="195" t="n"/>
      <c r="N326" s="195" t="n"/>
      <c r="O326" s="195" t="n"/>
      <c r="P326" s="195" t="n"/>
    </row>
    <row r="327" ht="12.75" customHeight="1" s="324">
      <c r="A327" s="195" t="n"/>
      <c r="D327" s="195" t="n"/>
      <c r="F327" s="195" t="n"/>
      <c r="H327" s="195" t="n"/>
      <c r="L327" s="195" t="n"/>
      <c r="N327" s="195" t="n"/>
      <c r="O327" s="195" t="n"/>
      <c r="P327" s="195" t="n"/>
    </row>
    <row r="328" ht="12.75" customHeight="1" s="324">
      <c r="A328" s="195" t="n"/>
      <c r="D328" s="195" t="n"/>
      <c r="F328" s="195" t="n"/>
      <c r="H328" s="195" t="n"/>
      <c r="L328" s="195" t="n"/>
      <c r="N328" s="195" t="n"/>
      <c r="O328" s="195" t="n"/>
      <c r="P328" s="195" t="n"/>
    </row>
    <row r="329" ht="12.75" customHeight="1" s="324">
      <c r="A329" s="195" t="n"/>
      <c r="D329" s="195" t="n"/>
      <c r="F329" s="195" t="n"/>
      <c r="H329" s="195" t="n"/>
      <c r="L329" s="195" t="n"/>
      <c r="N329" s="195" t="n"/>
      <c r="O329" s="195" t="n"/>
      <c r="P329" s="195" t="n"/>
    </row>
    <row r="330" ht="12.75" customHeight="1" s="324">
      <c r="A330" s="195" t="n"/>
      <c r="D330" s="195" t="n"/>
      <c r="F330" s="195" t="n"/>
      <c r="H330" s="195" t="n"/>
      <c r="L330" s="195" t="n"/>
      <c r="N330" s="195" t="n"/>
      <c r="O330" s="195" t="n"/>
      <c r="P330" s="195" t="n"/>
    </row>
    <row r="331" ht="12.75" customHeight="1" s="324">
      <c r="A331" s="195" t="n"/>
      <c r="D331" s="195" t="n"/>
      <c r="F331" s="195" t="n"/>
      <c r="H331" s="195" t="n"/>
      <c r="L331" s="195" t="n"/>
      <c r="N331" s="195" t="n"/>
      <c r="O331" s="195" t="n"/>
      <c r="P331" s="195" t="n"/>
    </row>
    <row r="332" ht="12.75" customHeight="1" s="324">
      <c r="A332" s="195" t="n"/>
      <c r="D332" s="195" t="n"/>
      <c r="F332" s="195" t="n"/>
      <c r="H332" s="195" t="n"/>
      <c r="L332" s="195" t="n"/>
      <c r="N332" s="195" t="n"/>
      <c r="O332" s="195" t="n"/>
      <c r="P332" s="195" t="n"/>
    </row>
    <row r="333" ht="12.75" customHeight="1" s="324">
      <c r="A333" s="195" t="n"/>
      <c r="D333" s="195" t="n"/>
      <c r="F333" s="195" t="n"/>
      <c r="H333" s="195" t="n"/>
      <c r="L333" s="195" t="n"/>
      <c r="N333" s="195" t="n"/>
      <c r="O333" s="195" t="n"/>
      <c r="P333" s="195" t="n"/>
    </row>
    <row r="334" ht="12.75" customHeight="1" s="324">
      <c r="A334" s="195" t="n"/>
      <c r="D334" s="195" t="n"/>
      <c r="F334" s="195" t="n"/>
      <c r="H334" s="195" t="n"/>
      <c r="L334" s="195" t="n"/>
      <c r="N334" s="195" t="n"/>
      <c r="O334" s="195" t="n"/>
      <c r="P334" s="195" t="n"/>
    </row>
    <row r="335" ht="12.75" customHeight="1" s="324">
      <c r="A335" s="195" t="n"/>
      <c r="D335" s="195" t="n"/>
      <c r="F335" s="195" t="n"/>
      <c r="H335" s="195" t="n"/>
      <c r="L335" s="195" t="n"/>
      <c r="N335" s="195" t="n"/>
      <c r="O335" s="195" t="n"/>
      <c r="P335" s="195" t="n"/>
    </row>
    <row r="336" ht="12.75" customHeight="1" s="324">
      <c r="A336" s="195" t="n"/>
      <c r="D336" s="195" t="n"/>
      <c r="F336" s="195" t="n"/>
      <c r="H336" s="195" t="n"/>
      <c r="L336" s="195" t="n"/>
      <c r="N336" s="195" t="n"/>
      <c r="O336" s="195" t="n"/>
      <c r="P336" s="195" t="n"/>
    </row>
    <row r="337" ht="12.75" customHeight="1" s="324">
      <c r="A337" s="195" t="n"/>
      <c r="D337" s="195" t="n"/>
      <c r="F337" s="195" t="n"/>
      <c r="H337" s="195" t="n"/>
      <c r="L337" s="195" t="n"/>
      <c r="N337" s="195" t="n"/>
      <c r="O337" s="195" t="n"/>
      <c r="P337" s="195" t="n"/>
    </row>
    <row r="338" ht="12.75" customHeight="1" s="324">
      <c r="A338" s="195" t="n"/>
      <c r="D338" s="195" t="n"/>
      <c r="F338" s="195" t="n"/>
      <c r="H338" s="195" t="n"/>
      <c r="L338" s="195" t="n"/>
      <c r="N338" s="195" t="n"/>
      <c r="O338" s="195" t="n"/>
      <c r="P338" s="195" t="n"/>
    </row>
    <row r="339" ht="12.75" customHeight="1" s="324">
      <c r="A339" s="195" t="n"/>
      <c r="D339" s="195" t="n"/>
      <c r="F339" s="195" t="n"/>
      <c r="H339" s="195" t="n"/>
      <c r="L339" s="195" t="n"/>
      <c r="N339" s="195" t="n"/>
      <c r="O339" s="195" t="n"/>
      <c r="P339" s="195" t="n"/>
    </row>
    <row r="340" ht="12.75" customHeight="1" s="324">
      <c r="A340" s="195" t="n"/>
      <c r="D340" s="195" t="n"/>
      <c r="F340" s="195" t="n"/>
      <c r="H340" s="195" t="n"/>
      <c r="L340" s="195" t="n"/>
      <c r="N340" s="195" t="n"/>
      <c r="O340" s="195" t="n"/>
      <c r="P340" s="195" t="n"/>
    </row>
    <row r="341" ht="12.75" customHeight="1" s="324">
      <c r="A341" s="195" t="n"/>
      <c r="D341" s="195" t="n"/>
      <c r="F341" s="195" t="n"/>
      <c r="H341" s="195" t="n"/>
      <c r="L341" s="195" t="n"/>
      <c r="N341" s="195" t="n"/>
      <c r="O341" s="195" t="n"/>
      <c r="P341" s="195" t="n"/>
    </row>
    <row r="342" ht="12.75" customHeight="1" s="324">
      <c r="A342" s="195" t="n"/>
      <c r="D342" s="195" t="n"/>
      <c r="F342" s="195" t="n"/>
      <c r="H342" s="195" t="n"/>
      <c r="L342" s="195" t="n"/>
      <c r="N342" s="195" t="n"/>
      <c r="O342" s="195" t="n"/>
      <c r="P342" s="195" t="n"/>
    </row>
    <row r="343" ht="12.75" customHeight="1" s="324">
      <c r="A343" s="195" t="n"/>
      <c r="D343" s="195" t="n"/>
      <c r="F343" s="195" t="n"/>
      <c r="H343" s="195" t="n"/>
      <c r="L343" s="195" t="n"/>
      <c r="N343" s="195" t="n"/>
      <c r="O343" s="195" t="n"/>
      <c r="P343" s="195" t="n"/>
    </row>
    <row r="344" ht="12.75" customHeight="1" s="324">
      <c r="A344" s="195" t="n"/>
      <c r="D344" s="195" t="n"/>
      <c r="F344" s="195" t="n"/>
      <c r="H344" s="195" t="n"/>
      <c r="L344" s="195" t="n"/>
      <c r="N344" s="195" t="n"/>
      <c r="O344" s="195" t="n"/>
      <c r="P344" s="195" t="n"/>
    </row>
    <row r="345" ht="12.75" customHeight="1" s="324">
      <c r="A345" s="195" t="n"/>
      <c r="D345" s="195" t="n"/>
      <c r="F345" s="195" t="n"/>
      <c r="H345" s="195" t="n"/>
      <c r="L345" s="195" t="n"/>
      <c r="N345" s="195" t="n"/>
      <c r="O345" s="195" t="n"/>
      <c r="P345" s="195" t="n"/>
    </row>
    <row r="346" ht="12.75" customHeight="1" s="324">
      <c r="A346" s="195" t="n"/>
      <c r="D346" s="195" t="n"/>
      <c r="F346" s="195" t="n"/>
      <c r="H346" s="195" t="n"/>
      <c r="L346" s="195" t="n"/>
      <c r="N346" s="195" t="n"/>
      <c r="O346" s="195" t="n"/>
      <c r="P346" s="195" t="n"/>
    </row>
    <row r="347" ht="12.75" customHeight="1" s="324">
      <c r="A347" s="195" t="n"/>
      <c r="D347" s="195" t="n"/>
      <c r="F347" s="195" t="n"/>
      <c r="H347" s="195" t="n"/>
      <c r="L347" s="195" t="n"/>
      <c r="N347" s="195" t="n"/>
      <c r="O347" s="195" t="n"/>
      <c r="P347" s="195" t="n"/>
    </row>
    <row r="348" ht="12.75" customHeight="1" s="324">
      <c r="A348" s="195" t="n"/>
      <c r="D348" s="195" t="n"/>
      <c r="F348" s="195" t="n"/>
      <c r="H348" s="195" t="n"/>
      <c r="L348" s="195" t="n"/>
      <c r="N348" s="195" t="n"/>
      <c r="O348" s="195" t="n"/>
      <c r="P348" s="195" t="n"/>
    </row>
    <row r="349" ht="12.75" customHeight="1" s="324">
      <c r="A349" s="195" t="n"/>
      <c r="D349" s="195" t="n"/>
      <c r="F349" s="195" t="n"/>
      <c r="H349" s="195" t="n"/>
      <c r="L349" s="195" t="n"/>
      <c r="N349" s="195" t="n"/>
      <c r="O349" s="195" t="n"/>
      <c r="P349" s="195" t="n"/>
    </row>
    <row r="350" ht="12.75" customHeight="1" s="324">
      <c r="A350" s="195" t="n"/>
      <c r="D350" s="195" t="n"/>
      <c r="F350" s="195" t="n"/>
      <c r="H350" s="195" t="n"/>
      <c r="L350" s="195" t="n"/>
      <c r="N350" s="195" t="n"/>
      <c r="O350" s="195" t="n"/>
      <c r="P350" s="195" t="n"/>
    </row>
    <row r="351" ht="12.75" customHeight="1" s="324">
      <c r="A351" s="195" t="n"/>
      <c r="D351" s="195" t="n"/>
      <c r="F351" s="195" t="n"/>
      <c r="H351" s="195" t="n"/>
      <c r="L351" s="195" t="n"/>
      <c r="N351" s="195" t="n"/>
      <c r="O351" s="195" t="n"/>
      <c r="P351" s="195" t="n"/>
    </row>
    <row r="352" ht="12.75" customHeight="1" s="324">
      <c r="A352" s="195" t="n"/>
      <c r="D352" s="195" t="n"/>
      <c r="F352" s="195" t="n"/>
      <c r="H352" s="195" t="n"/>
      <c r="L352" s="195" t="n"/>
      <c r="N352" s="195" t="n"/>
      <c r="O352" s="195" t="n"/>
      <c r="P352" s="195" t="n"/>
    </row>
    <row r="353" ht="12.75" customHeight="1" s="324">
      <c r="A353" s="195" t="n"/>
      <c r="D353" s="195" t="n"/>
      <c r="F353" s="195" t="n"/>
      <c r="H353" s="195" t="n"/>
      <c r="L353" s="195" t="n"/>
      <c r="N353" s="195" t="n"/>
      <c r="O353" s="195" t="n"/>
      <c r="P353" s="195" t="n"/>
    </row>
    <row r="354" ht="12.75" customHeight="1" s="324">
      <c r="A354" s="195" t="n"/>
      <c r="D354" s="195" t="n"/>
      <c r="F354" s="195" t="n"/>
      <c r="H354" s="195" t="n"/>
      <c r="L354" s="195" t="n"/>
      <c r="N354" s="195" t="n"/>
      <c r="O354" s="195" t="n"/>
      <c r="P354" s="195" t="n"/>
    </row>
    <row r="355" ht="12.75" customHeight="1" s="324">
      <c r="A355" s="195" t="n"/>
      <c r="D355" s="195" t="n"/>
      <c r="F355" s="195" t="n"/>
      <c r="H355" s="195" t="n"/>
      <c r="L355" s="195" t="n"/>
      <c r="N355" s="195" t="n"/>
      <c r="O355" s="195" t="n"/>
      <c r="P355" s="195" t="n"/>
    </row>
    <row r="356" ht="12.75" customHeight="1" s="324">
      <c r="A356" s="195" t="n"/>
      <c r="D356" s="195" t="n"/>
      <c r="F356" s="195" t="n"/>
      <c r="H356" s="195" t="n"/>
      <c r="L356" s="195" t="n"/>
      <c r="N356" s="195" t="n"/>
      <c r="O356" s="195" t="n"/>
      <c r="P356" s="195" t="n"/>
    </row>
    <row r="357" ht="12.75" customHeight="1" s="324">
      <c r="A357" s="195" t="n"/>
      <c r="D357" s="195" t="n"/>
      <c r="F357" s="195" t="n"/>
      <c r="H357" s="195" t="n"/>
      <c r="L357" s="195" t="n"/>
      <c r="N357" s="195" t="n"/>
      <c r="O357" s="195" t="n"/>
      <c r="P357" s="195" t="n"/>
    </row>
    <row r="358" ht="12.75" customHeight="1" s="324">
      <c r="A358" s="195" t="n"/>
      <c r="D358" s="195" t="n"/>
      <c r="F358" s="195" t="n"/>
      <c r="H358" s="195" t="n"/>
      <c r="L358" s="195" t="n"/>
      <c r="N358" s="195" t="n"/>
      <c r="O358" s="195" t="n"/>
      <c r="P358" s="195" t="n"/>
    </row>
    <row r="359" ht="12.75" customHeight="1" s="324">
      <c r="A359" s="195" t="n"/>
      <c r="D359" s="195" t="n"/>
      <c r="F359" s="195" t="n"/>
      <c r="H359" s="195" t="n"/>
      <c r="L359" s="195" t="n"/>
      <c r="N359" s="195" t="n"/>
      <c r="O359" s="195" t="n"/>
      <c r="P359" s="195" t="n"/>
    </row>
    <row r="360" ht="12.75" customHeight="1" s="324">
      <c r="A360" s="195" t="n"/>
      <c r="D360" s="195" t="n"/>
      <c r="F360" s="195" t="n"/>
      <c r="H360" s="195" t="n"/>
      <c r="L360" s="195" t="n"/>
      <c r="N360" s="195" t="n"/>
      <c r="O360" s="195" t="n"/>
      <c r="P360" s="195" t="n"/>
    </row>
    <row r="361" ht="12.75" customHeight="1" s="324">
      <c r="A361" s="195" t="n"/>
      <c r="D361" s="195" t="n"/>
      <c r="F361" s="195" t="n"/>
      <c r="H361" s="195" t="n"/>
      <c r="L361" s="195" t="n"/>
      <c r="N361" s="195" t="n"/>
      <c r="O361" s="195" t="n"/>
      <c r="P361" s="195" t="n"/>
    </row>
    <row r="362" ht="12.75" customHeight="1" s="324">
      <c r="A362" s="195" t="n"/>
      <c r="D362" s="195" t="n"/>
      <c r="F362" s="195" t="n"/>
      <c r="H362" s="195" t="n"/>
      <c r="L362" s="195" t="n"/>
      <c r="N362" s="195" t="n"/>
      <c r="O362" s="195" t="n"/>
      <c r="P362" s="195" t="n"/>
    </row>
    <row r="363" ht="12.75" customHeight="1" s="324">
      <c r="A363" s="195" t="n"/>
      <c r="D363" s="195" t="n"/>
      <c r="F363" s="195" t="n"/>
      <c r="H363" s="195" t="n"/>
      <c r="L363" s="195" t="n"/>
      <c r="N363" s="195" t="n"/>
      <c r="O363" s="195" t="n"/>
      <c r="P363" s="195" t="n"/>
    </row>
    <row r="364" ht="12.75" customHeight="1" s="324">
      <c r="A364" s="195" t="n"/>
      <c r="D364" s="195" t="n"/>
      <c r="F364" s="195" t="n"/>
      <c r="H364" s="195" t="n"/>
      <c r="L364" s="195" t="n"/>
      <c r="N364" s="195" t="n"/>
      <c r="O364" s="195" t="n"/>
      <c r="P364" s="195" t="n"/>
    </row>
    <row r="365" ht="12.75" customHeight="1" s="324">
      <c r="A365" s="195" t="n"/>
      <c r="D365" s="195" t="n"/>
      <c r="F365" s="195" t="n"/>
      <c r="H365" s="195" t="n"/>
      <c r="L365" s="195" t="n"/>
      <c r="N365" s="195" t="n"/>
      <c r="O365" s="195" t="n"/>
      <c r="P365" s="195" t="n"/>
    </row>
    <row r="366" ht="12.75" customHeight="1" s="324">
      <c r="A366" s="195" t="n"/>
      <c r="D366" s="195" t="n"/>
      <c r="F366" s="195" t="n"/>
      <c r="H366" s="195" t="n"/>
      <c r="L366" s="195" t="n"/>
      <c r="N366" s="195" t="n"/>
      <c r="O366" s="195" t="n"/>
      <c r="P366" s="195" t="n"/>
    </row>
    <row r="367" ht="12.75" customHeight="1" s="324">
      <c r="A367" s="195" t="n"/>
      <c r="D367" s="195" t="n"/>
      <c r="F367" s="195" t="n"/>
      <c r="H367" s="195" t="n"/>
      <c r="L367" s="195" t="n"/>
      <c r="N367" s="195" t="n"/>
      <c r="O367" s="195" t="n"/>
      <c r="P367" s="195" t="n"/>
    </row>
    <row r="368" ht="12.75" customHeight="1" s="324">
      <c r="A368" s="195" t="n"/>
      <c r="D368" s="195" t="n"/>
      <c r="F368" s="195" t="n"/>
      <c r="H368" s="195" t="n"/>
      <c r="L368" s="195" t="n"/>
      <c r="N368" s="195" t="n"/>
      <c r="O368" s="195" t="n"/>
      <c r="P368" s="195" t="n"/>
    </row>
    <row r="369" ht="12.75" customHeight="1" s="324">
      <c r="A369" s="195" t="n"/>
      <c r="D369" s="195" t="n"/>
      <c r="F369" s="195" t="n"/>
      <c r="H369" s="195" t="n"/>
      <c r="L369" s="195" t="n"/>
      <c r="N369" s="195" t="n"/>
      <c r="O369" s="195" t="n"/>
      <c r="P369" s="195" t="n"/>
    </row>
    <row r="370" ht="12.75" customHeight="1" s="324">
      <c r="A370" s="195" t="n"/>
      <c r="D370" s="195" t="n"/>
      <c r="F370" s="195" t="n"/>
      <c r="H370" s="195" t="n"/>
      <c r="L370" s="195" t="n"/>
      <c r="N370" s="195" t="n"/>
      <c r="O370" s="195" t="n"/>
      <c r="P370" s="195" t="n"/>
    </row>
    <row r="371" ht="12.75" customHeight="1" s="324">
      <c r="A371" s="195" t="n"/>
      <c r="D371" s="195" t="n"/>
      <c r="F371" s="195" t="n"/>
      <c r="H371" s="195" t="n"/>
      <c r="L371" s="195" t="n"/>
      <c r="N371" s="195" t="n"/>
      <c r="O371" s="195" t="n"/>
      <c r="P371" s="195" t="n"/>
    </row>
    <row r="372" ht="12.75" customHeight="1" s="324">
      <c r="A372" s="195" t="n"/>
      <c r="D372" s="195" t="n"/>
      <c r="F372" s="195" t="n"/>
      <c r="H372" s="195" t="n"/>
      <c r="L372" s="195" t="n"/>
      <c r="N372" s="195" t="n"/>
      <c r="O372" s="195" t="n"/>
      <c r="P372" s="195" t="n"/>
    </row>
    <row r="373" ht="12.75" customHeight="1" s="324">
      <c r="A373" s="195" t="n"/>
      <c r="D373" s="195" t="n"/>
      <c r="F373" s="195" t="n"/>
      <c r="H373" s="195" t="n"/>
      <c r="L373" s="195" t="n"/>
      <c r="N373" s="195" t="n"/>
      <c r="O373" s="195" t="n"/>
      <c r="P373" s="195" t="n"/>
    </row>
    <row r="374" ht="12.75" customHeight="1" s="324">
      <c r="A374" s="195" t="n"/>
      <c r="D374" s="195" t="n"/>
      <c r="F374" s="195" t="n"/>
      <c r="H374" s="195" t="n"/>
      <c r="L374" s="195" t="n"/>
      <c r="N374" s="195" t="n"/>
      <c r="O374" s="195" t="n"/>
      <c r="P374" s="195" t="n"/>
    </row>
    <row r="375" ht="12.75" customHeight="1" s="324">
      <c r="A375" s="195" t="n"/>
      <c r="D375" s="195" t="n"/>
      <c r="F375" s="195" t="n"/>
      <c r="H375" s="195" t="n"/>
      <c r="L375" s="195" t="n"/>
      <c r="N375" s="195" t="n"/>
      <c r="O375" s="195" t="n"/>
      <c r="P375" s="195" t="n"/>
    </row>
    <row r="376" ht="12.75" customHeight="1" s="324">
      <c r="A376" s="195" t="n"/>
      <c r="D376" s="195" t="n"/>
      <c r="F376" s="195" t="n"/>
      <c r="H376" s="195" t="n"/>
      <c r="L376" s="195" t="n"/>
      <c r="N376" s="195" t="n"/>
      <c r="O376" s="195" t="n"/>
      <c r="P376" s="195" t="n"/>
    </row>
    <row r="377" ht="12.75" customHeight="1" s="324">
      <c r="A377" s="195" t="n"/>
      <c r="D377" s="195" t="n"/>
      <c r="F377" s="195" t="n"/>
      <c r="H377" s="195" t="n"/>
      <c r="L377" s="195" t="n"/>
      <c r="N377" s="195" t="n"/>
      <c r="O377" s="195" t="n"/>
      <c r="P377" s="195" t="n"/>
    </row>
    <row r="378" ht="12.75" customHeight="1" s="324">
      <c r="A378" s="195" t="n"/>
      <c r="D378" s="195" t="n"/>
      <c r="F378" s="195" t="n"/>
      <c r="H378" s="195" t="n"/>
      <c r="L378" s="195" t="n"/>
      <c r="N378" s="195" t="n"/>
      <c r="O378" s="195" t="n"/>
      <c r="P378" s="195" t="n"/>
    </row>
    <row r="379" ht="12.75" customHeight="1" s="324">
      <c r="A379" s="195" t="n"/>
      <c r="D379" s="195" t="n"/>
      <c r="F379" s="195" t="n"/>
      <c r="H379" s="195" t="n"/>
      <c r="L379" s="195" t="n"/>
      <c r="N379" s="195" t="n"/>
      <c r="O379" s="195" t="n"/>
      <c r="P379" s="195" t="n"/>
    </row>
    <row r="380" ht="12.75" customHeight="1" s="324">
      <c r="A380" s="195" t="n"/>
      <c r="D380" s="195" t="n"/>
      <c r="F380" s="195" t="n"/>
      <c r="H380" s="195" t="n"/>
      <c r="L380" s="195" t="n"/>
      <c r="N380" s="195" t="n"/>
      <c r="O380" s="195" t="n"/>
      <c r="P380" s="195" t="n"/>
    </row>
    <row r="381" ht="12.75" customHeight="1" s="324">
      <c r="A381" s="195" t="n"/>
      <c r="D381" s="195" t="n"/>
      <c r="F381" s="195" t="n"/>
      <c r="H381" s="195" t="n"/>
      <c r="L381" s="195" t="n"/>
      <c r="N381" s="195" t="n"/>
      <c r="O381" s="195" t="n"/>
      <c r="P381" s="195" t="n"/>
    </row>
    <row r="382" ht="12.75" customHeight="1" s="324">
      <c r="A382" s="195" t="n"/>
      <c r="D382" s="195" t="n"/>
      <c r="F382" s="195" t="n"/>
      <c r="H382" s="195" t="n"/>
      <c r="L382" s="195" t="n"/>
      <c r="N382" s="195" t="n"/>
      <c r="O382" s="195" t="n"/>
      <c r="P382" s="195" t="n"/>
    </row>
    <row r="383" ht="12.75" customHeight="1" s="324">
      <c r="A383" s="195" t="n"/>
      <c r="D383" s="195" t="n"/>
      <c r="F383" s="195" t="n"/>
      <c r="H383" s="195" t="n"/>
      <c r="L383" s="195" t="n"/>
      <c r="N383" s="195" t="n"/>
      <c r="O383" s="195" t="n"/>
      <c r="P383" s="195" t="n"/>
    </row>
    <row r="384" ht="12.75" customHeight="1" s="324">
      <c r="A384" s="195" t="n"/>
      <c r="D384" s="195" t="n"/>
      <c r="F384" s="195" t="n"/>
      <c r="H384" s="195" t="n"/>
      <c r="L384" s="195" t="n"/>
      <c r="N384" s="195" t="n"/>
      <c r="O384" s="195" t="n"/>
      <c r="P384" s="195" t="n"/>
    </row>
    <row r="385" ht="12.75" customHeight="1" s="324">
      <c r="A385" s="195" t="n"/>
      <c r="D385" s="195" t="n"/>
      <c r="F385" s="195" t="n"/>
      <c r="H385" s="195" t="n"/>
      <c r="L385" s="195" t="n"/>
      <c r="N385" s="195" t="n"/>
      <c r="O385" s="195" t="n"/>
      <c r="P385" s="195" t="n"/>
    </row>
    <row r="386" ht="12.75" customHeight="1" s="324">
      <c r="A386" s="195" t="n"/>
      <c r="D386" s="195" t="n"/>
      <c r="F386" s="195" t="n"/>
      <c r="H386" s="195" t="n"/>
      <c r="L386" s="195" t="n"/>
      <c r="N386" s="195" t="n"/>
      <c r="O386" s="195" t="n"/>
      <c r="P386" s="195" t="n"/>
    </row>
    <row r="387" ht="12.75" customHeight="1" s="324">
      <c r="A387" s="195" t="n"/>
      <c r="D387" s="195" t="n"/>
      <c r="F387" s="195" t="n"/>
      <c r="H387" s="195" t="n"/>
      <c r="L387" s="195" t="n"/>
      <c r="N387" s="195" t="n"/>
      <c r="O387" s="195" t="n"/>
      <c r="P387" s="195" t="n"/>
    </row>
    <row r="388" ht="12.75" customHeight="1" s="324">
      <c r="A388" s="195" t="n"/>
      <c r="D388" s="195" t="n"/>
      <c r="F388" s="195" t="n"/>
      <c r="H388" s="195" t="n"/>
      <c r="L388" s="195" t="n"/>
      <c r="N388" s="195" t="n"/>
      <c r="O388" s="195" t="n"/>
      <c r="P388" s="195" t="n"/>
    </row>
    <row r="389" ht="12.75" customHeight="1" s="324">
      <c r="A389" s="195" t="n"/>
      <c r="D389" s="195" t="n"/>
      <c r="F389" s="195" t="n"/>
      <c r="H389" s="195" t="n"/>
      <c r="L389" s="195" t="n"/>
      <c r="N389" s="195" t="n"/>
      <c r="O389" s="195" t="n"/>
      <c r="P389" s="195" t="n"/>
    </row>
    <row r="390" ht="12.75" customHeight="1" s="324">
      <c r="A390" s="195" t="n"/>
      <c r="D390" s="195" t="n"/>
      <c r="F390" s="195" t="n"/>
      <c r="H390" s="195" t="n"/>
      <c r="L390" s="195" t="n"/>
      <c r="N390" s="195" t="n"/>
      <c r="O390" s="195" t="n"/>
      <c r="P390" s="195" t="n"/>
    </row>
    <row r="391" ht="12.75" customHeight="1" s="324">
      <c r="A391" s="195" t="n"/>
      <c r="D391" s="195" t="n"/>
      <c r="F391" s="195" t="n"/>
      <c r="H391" s="195" t="n"/>
      <c r="L391" s="195" t="n"/>
      <c r="N391" s="195" t="n"/>
      <c r="O391" s="195" t="n"/>
      <c r="P391" s="195" t="n"/>
    </row>
    <row r="392" ht="12.75" customHeight="1" s="324">
      <c r="A392" s="195" t="n"/>
      <c r="D392" s="195" t="n"/>
      <c r="F392" s="195" t="n"/>
      <c r="H392" s="195" t="n"/>
      <c r="L392" s="195" t="n"/>
      <c r="N392" s="195" t="n"/>
      <c r="O392" s="195" t="n"/>
      <c r="P392" s="195" t="n"/>
    </row>
    <row r="393" ht="12.75" customHeight="1" s="324">
      <c r="A393" s="195" t="n"/>
      <c r="D393" s="195" t="n"/>
      <c r="F393" s="195" t="n"/>
      <c r="H393" s="195" t="n"/>
      <c r="L393" s="195" t="n"/>
      <c r="N393" s="195" t="n"/>
      <c r="O393" s="195" t="n"/>
      <c r="P393" s="195" t="n"/>
    </row>
    <row r="394" ht="12.75" customHeight="1" s="324">
      <c r="A394" s="195" t="n"/>
      <c r="D394" s="195" t="n"/>
      <c r="F394" s="195" t="n"/>
      <c r="H394" s="195" t="n"/>
      <c r="L394" s="195" t="n"/>
      <c r="N394" s="195" t="n"/>
      <c r="O394" s="195" t="n"/>
      <c r="P394" s="195" t="n"/>
    </row>
    <row r="395" ht="12.75" customHeight="1" s="324">
      <c r="A395" s="195" t="n"/>
      <c r="D395" s="195" t="n"/>
      <c r="F395" s="195" t="n"/>
      <c r="H395" s="195" t="n"/>
      <c r="L395" s="195" t="n"/>
      <c r="N395" s="195" t="n"/>
      <c r="O395" s="195" t="n"/>
      <c r="P395" s="195" t="n"/>
    </row>
    <row r="396" ht="12.75" customHeight="1" s="324">
      <c r="A396" s="195" t="n"/>
      <c r="D396" s="195" t="n"/>
      <c r="F396" s="195" t="n"/>
      <c r="H396" s="195" t="n"/>
      <c r="L396" s="195" t="n"/>
      <c r="N396" s="195" t="n"/>
      <c r="O396" s="195" t="n"/>
      <c r="P396" s="195" t="n"/>
    </row>
    <row r="397" ht="12.75" customHeight="1" s="324">
      <c r="A397" s="195" t="n"/>
      <c r="D397" s="195" t="n"/>
      <c r="F397" s="195" t="n"/>
      <c r="H397" s="195" t="n"/>
      <c r="L397" s="195" t="n"/>
      <c r="N397" s="195" t="n"/>
      <c r="O397" s="195" t="n"/>
      <c r="P397" s="195" t="n"/>
    </row>
    <row r="398" ht="12.75" customHeight="1" s="324">
      <c r="A398" s="195" t="n"/>
      <c r="D398" s="195" t="n"/>
      <c r="F398" s="195" t="n"/>
      <c r="H398" s="195" t="n"/>
      <c r="L398" s="195" t="n"/>
      <c r="N398" s="195" t="n"/>
      <c r="O398" s="195" t="n"/>
      <c r="P398" s="195" t="n"/>
    </row>
    <row r="399" ht="12.75" customHeight="1" s="324">
      <c r="A399" s="195" t="n"/>
      <c r="D399" s="195" t="n"/>
      <c r="F399" s="195" t="n"/>
      <c r="H399" s="195" t="n"/>
      <c r="L399" s="195" t="n"/>
      <c r="N399" s="195" t="n"/>
      <c r="O399" s="195" t="n"/>
      <c r="P399" s="195" t="n"/>
    </row>
    <row r="400" ht="12.75" customHeight="1" s="324">
      <c r="A400" s="195" t="n"/>
      <c r="D400" s="195" t="n"/>
      <c r="F400" s="195" t="n"/>
      <c r="H400" s="195" t="n"/>
      <c r="L400" s="195" t="n"/>
      <c r="N400" s="195" t="n"/>
      <c r="O400" s="195" t="n"/>
      <c r="P400" s="195" t="n"/>
    </row>
    <row r="401" ht="12.75" customHeight="1" s="324">
      <c r="A401" s="195" t="n"/>
      <c r="D401" s="195" t="n"/>
      <c r="F401" s="195" t="n"/>
      <c r="H401" s="195" t="n"/>
      <c r="L401" s="195" t="n"/>
      <c r="N401" s="195" t="n"/>
      <c r="O401" s="195" t="n"/>
      <c r="P401" s="195" t="n"/>
    </row>
    <row r="402" ht="12.75" customHeight="1" s="324">
      <c r="A402" s="195" t="n"/>
      <c r="D402" s="195" t="n"/>
      <c r="F402" s="195" t="n"/>
      <c r="H402" s="195" t="n"/>
      <c r="L402" s="195" t="n"/>
      <c r="N402" s="195" t="n"/>
      <c r="O402" s="195" t="n"/>
      <c r="P402" s="195" t="n"/>
    </row>
    <row r="403" ht="12.75" customHeight="1" s="324">
      <c r="A403" s="195" t="n"/>
      <c r="D403" s="195" t="n"/>
      <c r="F403" s="195" t="n"/>
      <c r="H403" s="195" t="n"/>
      <c r="L403" s="195" t="n"/>
      <c r="N403" s="195" t="n"/>
      <c r="O403" s="195" t="n"/>
      <c r="P403" s="195" t="n"/>
    </row>
    <row r="404" ht="12.75" customHeight="1" s="324">
      <c r="A404" s="195" t="n"/>
      <c r="D404" s="195" t="n"/>
      <c r="F404" s="195" t="n"/>
      <c r="H404" s="195" t="n"/>
      <c r="L404" s="195" t="n"/>
      <c r="N404" s="195" t="n"/>
      <c r="O404" s="195" t="n"/>
      <c r="P404" s="195" t="n"/>
    </row>
    <row r="405" ht="12.75" customHeight="1" s="324">
      <c r="A405" s="195" t="n"/>
      <c r="D405" s="195" t="n"/>
      <c r="F405" s="195" t="n"/>
      <c r="H405" s="195" t="n"/>
      <c r="L405" s="195" t="n"/>
      <c r="N405" s="195" t="n"/>
      <c r="O405" s="195" t="n"/>
      <c r="P405" s="195" t="n"/>
    </row>
    <row r="406" ht="12.75" customHeight="1" s="324">
      <c r="A406" s="195" t="n"/>
      <c r="D406" s="195" t="n"/>
      <c r="F406" s="195" t="n"/>
      <c r="H406" s="195" t="n"/>
      <c r="L406" s="195" t="n"/>
      <c r="N406" s="195" t="n"/>
      <c r="O406" s="195" t="n"/>
      <c r="P406" s="195" t="n"/>
    </row>
    <row r="407" ht="12.75" customHeight="1" s="324">
      <c r="A407" s="195" t="n"/>
      <c r="D407" s="195" t="n"/>
      <c r="F407" s="195" t="n"/>
      <c r="H407" s="195" t="n"/>
      <c r="L407" s="195" t="n"/>
      <c r="N407" s="195" t="n"/>
      <c r="O407" s="195" t="n"/>
      <c r="P407" s="195" t="n"/>
    </row>
    <row r="408" ht="12.75" customHeight="1" s="324">
      <c r="A408" s="195" t="n"/>
      <c r="D408" s="195" t="n"/>
      <c r="F408" s="195" t="n"/>
      <c r="H408" s="195" t="n"/>
      <c r="L408" s="195" t="n"/>
      <c r="N408" s="195" t="n"/>
      <c r="O408" s="195" t="n"/>
      <c r="P408" s="195" t="n"/>
    </row>
    <row r="409" ht="12.75" customHeight="1" s="324">
      <c r="A409" s="195" t="n"/>
      <c r="D409" s="195" t="n"/>
      <c r="F409" s="195" t="n"/>
      <c r="H409" s="195" t="n"/>
      <c r="L409" s="195" t="n"/>
      <c r="N409" s="195" t="n"/>
      <c r="O409" s="195" t="n"/>
      <c r="P409" s="195" t="n"/>
    </row>
    <row r="410" ht="12.75" customHeight="1" s="324">
      <c r="A410" s="195" t="n"/>
      <c r="D410" s="195" t="n"/>
      <c r="F410" s="195" t="n"/>
      <c r="H410" s="195" t="n"/>
      <c r="L410" s="195" t="n"/>
      <c r="N410" s="195" t="n"/>
      <c r="O410" s="195" t="n"/>
      <c r="P410" s="195" t="n"/>
    </row>
    <row r="411" ht="12.75" customHeight="1" s="324">
      <c r="A411" s="195" t="n"/>
      <c r="D411" s="195" t="n"/>
      <c r="F411" s="195" t="n"/>
      <c r="H411" s="195" t="n"/>
      <c r="L411" s="195" t="n"/>
      <c r="N411" s="195" t="n"/>
      <c r="O411" s="195" t="n"/>
      <c r="P411" s="195" t="n"/>
    </row>
    <row r="412" ht="12.75" customHeight="1" s="324">
      <c r="A412" s="195" t="n"/>
      <c r="D412" s="195" t="n"/>
      <c r="F412" s="195" t="n"/>
      <c r="H412" s="195" t="n"/>
      <c r="L412" s="195" t="n"/>
      <c r="N412" s="195" t="n"/>
      <c r="O412" s="195" t="n"/>
      <c r="P412" s="195" t="n"/>
    </row>
    <row r="413" ht="12.75" customHeight="1" s="324">
      <c r="A413" s="195" t="n"/>
      <c r="D413" s="195" t="n"/>
      <c r="F413" s="195" t="n"/>
      <c r="H413" s="195" t="n"/>
      <c r="L413" s="195" t="n"/>
      <c r="N413" s="195" t="n"/>
      <c r="O413" s="195" t="n"/>
      <c r="P413" s="195" t="n"/>
    </row>
    <row r="414" ht="12.75" customHeight="1" s="324">
      <c r="A414" s="195" t="n"/>
      <c r="D414" s="195" t="n"/>
      <c r="F414" s="195" t="n"/>
      <c r="H414" s="195" t="n"/>
      <c r="L414" s="195" t="n"/>
      <c r="N414" s="195" t="n"/>
      <c r="O414" s="195" t="n"/>
      <c r="P414" s="195" t="n"/>
    </row>
    <row r="415" ht="12.75" customHeight="1" s="324">
      <c r="A415" s="195" t="n"/>
      <c r="D415" s="195" t="n"/>
      <c r="F415" s="195" t="n"/>
      <c r="H415" s="195" t="n"/>
      <c r="L415" s="195" t="n"/>
      <c r="N415" s="195" t="n"/>
      <c r="O415" s="195" t="n"/>
      <c r="P415" s="195" t="n"/>
    </row>
    <row r="416" ht="12.75" customHeight="1" s="324">
      <c r="A416" s="195" t="n"/>
      <c r="D416" s="195" t="n"/>
      <c r="F416" s="195" t="n"/>
      <c r="H416" s="195" t="n"/>
      <c r="L416" s="195" t="n"/>
      <c r="N416" s="195" t="n"/>
      <c r="O416" s="195" t="n"/>
      <c r="P416" s="195" t="n"/>
    </row>
    <row r="417" ht="12.75" customHeight="1" s="324">
      <c r="A417" s="195" t="n"/>
      <c r="D417" s="195" t="n"/>
      <c r="F417" s="195" t="n"/>
      <c r="H417" s="195" t="n"/>
      <c r="L417" s="195" t="n"/>
      <c r="N417" s="195" t="n"/>
      <c r="O417" s="195" t="n"/>
      <c r="P417" s="195" t="n"/>
    </row>
    <row r="418" ht="12.75" customHeight="1" s="324">
      <c r="A418" s="195" t="n"/>
      <c r="D418" s="195" t="n"/>
      <c r="F418" s="195" t="n"/>
      <c r="H418" s="195" t="n"/>
      <c r="L418" s="195" t="n"/>
      <c r="N418" s="195" t="n"/>
      <c r="O418" s="195" t="n"/>
      <c r="P418" s="195" t="n"/>
    </row>
    <row r="419" ht="12.75" customHeight="1" s="324">
      <c r="A419" s="195" t="n"/>
      <c r="D419" s="195" t="n"/>
      <c r="F419" s="195" t="n"/>
      <c r="H419" s="195" t="n"/>
      <c r="L419" s="195" t="n"/>
      <c r="N419" s="195" t="n"/>
      <c r="O419" s="195" t="n"/>
      <c r="P419" s="195" t="n"/>
    </row>
    <row r="420" ht="12.75" customHeight="1" s="324">
      <c r="A420" s="195" t="n"/>
      <c r="D420" s="195" t="n"/>
      <c r="F420" s="195" t="n"/>
      <c r="H420" s="195" t="n"/>
      <c r="L420" s="195" t="n"/>
      <c r="N420" s="195" t="n"/>
      <c r="O420" s="195" t="n"/>
      <c r="P420" s="195" t="n"/>
    </row>
    <row r="421" ht="12.75" customHeight="1" s="324">
      <c r="A421" s="195" t="n"/>
      <c r="D421" s="195" t="n"/>
      <c r="F421" s="195" t="n"/>
      <c r="H421" s="195" t="n"/>
      <c r="L421" s="195" t="n"/>
      <c r="N421" s="195" t="n"/>
      <c r="O421" s="195" t="n"/>
      <c r="P421" s="195" t="n"/>
    </row>
    <row r="422" ht="12.75" customHeight="1" s="324">
      <c r="A422" s="195" t="n"/>
      <c r="D422" s="195" t="n"/>
      <c r="F422" s="195" t="n"/>
      <c r="H422" s="195" t="n"/>
      <c r="L422" s="195" t="n"/>
      <c r="N422" s="195" t="n"/>
      <c r="O422" s="195" t="n"/>
      <c r="P422" s="195" t="n"/>
    </row>
    <row r="423" ht="12.75" customHeight="1" s="324">
      <c r="A423" s="195" t="n"/>
      <c r="D423" s="195" t="n"/>
      <c r="F423" s="195" t="n"/>
      <c r="H423" s="195" t="n"/>
      <c r="L423" s="195" t="n"/>
      <c r="N423" s="195" t="n"/>
      <c r="O423" s="195" t="n"/>
      <c r="P423" s="195" t="n"/>
    </row>
    <row r="424" ht="12.75" customHeight="1" s="324">
      <c r="A424" s="195" t="n"/>
      <c r="D424" s="195" t="n"/>
      <c r="F424" s="195" t="n"/>
      <c r="H424" s="195" t="n"/>
      <c r="L424" s="195" t="n"/>
      <c r="N424" s="195" t="n"/>
      <c r="O424" s="195" t="n"/>
      <c r="P424" s="195" t="n"/>
    </row>
    <row r="425" ht="12.75" customHeight="1" s="324">
      <c r="A425" s="195" t="n"/>
      <c r="D425" s="195" t="n"/>
      <c r="F425" s="195" t="n"/>
      <c r="H425" s="195" t="n"/>
      <c r="L425" s="195" t="n"/>
      <c r="N425" s="195" t="n"/>
      <c r="O425" s="195" t="n"/>
      <c r="P425" s="195" t="n"/>
    </row>
    <row r="426" ht="12.75" customHeight="1" s="324">
      <c r="A426" s="195" t="n"/>
      <c r="D426" s="195" t="n"/>
      <c r="F426" s="195" t="n"/>
      <c r="H426" s="195" t="n"/>
      <c r="L426" s="195" t="n"/>
      <c r="N426" s="195" t="n"/>
      <c r="O426" s="195" t="n"/>
      <c r="P426" s="195" t="n"/>
    </row>
    <row r="427" ht="12.75" customHeight="1" s="324">
      <c r="A427" s="195" t="n"/>
      <c r="D427" s="195" t="n"/>
      <c r="F427" s="195" t="n"/>
      <c r="H427" s="195" t="n"/>
      <c r="L427" s="195" t="n"/>
      <c r="N427" s="195" t="n"/>
      <c r="O427" s="195" t="n"/>
      <c r="P427" s="195" t="n"/>
    </row>
    <row r="428" ht="12.75" customHeight="1" s="324">
      <c r="A428" s="195" t="n"/>
      <c r="D428" s="195" t="n"/>
      <c r="F428" s="195" t="n"/>
      <c r="H428" s="195" t="n"/>
      <c r="L428" s="195" t="n"/>
      <c r="N428" s="195" t="n"/>
      <c r="O428" s="195" t="n"/>
      <c r="P428" s="195" t="n"/>
    </row>
    <row r="429" ht="12.75" customHeight="1" s="324">
      <c r="A429" s="195" t="n"/>
      <c r="D429" s="195" t="n"/>
      <c r="F429" s="195" t="n"/>
      <c r="H429" s="195" t="n"/>
      <c r="L429" s="195" t="n"/>
      <c r="N429" s="195" t="n"/>
      <c r="O429" s="195" t="n"/>
      <c r="P429" s="195" t="n"/>
    </row>
    <row r="430" ht="12.75" customHeight="1" s="324">
      <c r="A430" s="195" t="n"/>
      <c r="D430" s="195" t="n"/>
      <c r="F430" s="195" t="n"/>
      <c r="H430" s="195" t="n"/>
      <c r="L430" s="195" t="n"/>
      <c r="N430" s="195" t="n"/>
      <c r="O430" s="195" t="n"/>
      <c r="P430" s="195" t="n"/>
    </row>
    <row r="431" ht="12.75" customHeight="1" s="324">
      <c r="A431" s="195" t="n"/>
      <c r="D431" s="195" t="n"/>
      <c r="F431" s="195" t="n"/>
      <c r="H431" s="195" t="n"/>
      <c r="L431" s="195" t="n"/>
      <c r="N431" s="195" t="n"/>
      <c r="O431" s="195" t="n"/>
      <c r="P431" s="195" t="n"/>
    </row>
    <row r="432" ht="12.75" customHeight="1" s="324">
      <c r="A432" s="195" t="n"/>
      <c r="D432" s="195" t="n"/>
      <c r="F432" s="195" t="n"/>
      <c r="H432" s="195" t="n"/>
      <c r="L432" s="195" t="n"/>
      <c r="N432" s="195" t="n"/>
      <c r="O432" s="195" t="n"/>
      <c r="P432" s="195" t="n"/>
    </row>
    <row r="433" ht="12.75" customHeight="1" s="324">
      <c r="A433" s="195" t="n"/>
      <c r="D433" s="195" t="n"/>
      <c r="F433" s="195" t="n"/>
      <c r="H433" s="195" t="n"/>
      <c r="L433" s="195" t="n"/>
      <c r="N433" s="195" t="n"/>
      <c r="O433" s="195" t="n"/>
      <c r="P433" s="195" t="n"/>
    </row>
    <row r="434" ht="12.75" customHeight="1" s="324">
      <c r="A434" s="195" t="n"/>
      <c r="D434" s="195" t="n"/>
      <c r="F434" s="195" t="n"/>
      <c r="H434" s="195" t="n"/>
      <c r="L434" s="195" t="n"/>
      <c r="N434" s="195" t="n"/>
      <c r="O434" s="195" t="n"/>
      <c r="P434" s="195" t="n"/>
    </row>
    <row r="435" ht="12.75" customHeight="1" s="324">
      <c r="A435" s="195" t="n"/>
      <c r="D435" s="195" t="n"/>
      <c r="F435" s="195" t="n"/>
      <c r="H435" s="195" t="n"/>
      <c r="L435" s="195" t="n"/>
      <c r="N435" s="195" t="n"/>
      <c r="O435" s="195" t="n"/>
      <c r="P435" s="195" t="n"/>
    </row>
    <row r="436" ht="12.75" customHeight="1" s="324">
      <c r="A436" s="195" t="n"/>
      <c r="D436" s="195" t="n"/>
      <c r="F436" s="195" t="n"/>
      <c r="H436" s="195" t="n"/>
      <c r="L436" s="195" t="n"/>
      <c r="N436" s="195" t="n"/>
      <c r="O436" s="195" t="n"/>
      <c r="P436" s="195" t="n"/>
    </row>
    <row r="437" ht="12.75" customHeight="1" s="324">
      <c r="A437" s="195" t="n"/>
      <c r="D437" s="195" t="n"/>
      <c r="F437" s="195" t="n"/>
      <c r="H437" s="195" t="n"/>
      <c r="L437" s="195" t="n"/>
      <c r="N437" s="195" t="n"/>
      <c r="O437" s="195" t="n"/>
      <c r="P437" s="195" t="n"/>
    </row>
    <row r="438" ht="12.75" customHeight="1" s="324">
      <c r="A438" s="195" t="n"/>
      <c r="D438" s="195" t="n"/>
      <c r="F438" s="195" t="n"/>
      <c r="H438" s="195" t="n"/>
      <c r="L438" s="195" t="n"/>
      <c r="N438" s="195" t="n"/>
      <c r="O438" s="195" t="n"/>
      <c r="P438" s="195" t="n"/>
    </row>
    <row r="439" ht="12.75" customHeight="1" s="324">
      <c r="A439" s="195" t="n"/>
      <c r="D439" s="195" t="n"/>
      <c r="F439" s="195" t="n"/>
      <c r="H439" s="195" t="n"/>
      <c r="L439" s="195" t="n"/>
      <c r="N439" s="195" t="n"/>
      <c r="O439" s="195" t="n"/>
      <c r="P439" s="195" t="n"/>
    </row>
    <row r="440" ht="12.75" customHeight="1" s="324">
      <c r="A440" s="195" t="n"/>
      <c r="D440" s="195" t="n"/>
      <c r="F440" s="195" t="n"/>
      <c r="H440" s="195" t="n"/>
      <c r="L440" s="195" t="n"/>
      <c r="N440" s="195" t="n"/>
      <c r="O440" s="195" t="n"/>
      <c r="P440" s="195" t="n"/>
    </row>
    <row r="441" ht="12.75" customHeight="1" s="324">
      <c r="A441" s="195" t="n"/>
      <c r="D441" s="195" t="n"/>
      <c r="F441" s="195" t="n"/>
      <c r="H441" s="195" t="n"/>
      <c r="L441" s="195" t="n"/>
      <c r="N441" s="195" t="n"/>
      <c r="O441" s="195" t="n"/>
      <c r="P441" s="195" t="n"/>
    </row>
    <row r="442" ht="12.75" customHeight="1" s="324">
      <c r="A442" s="195" t="n"/>
      <c r="D442" s="195" t="n"/>
      <c r="F442" s="195" t="n"/>
      <c r="H442" s="195" t="n"/>
      <c r="L442" s="195" t="n"/>
      <c r="N442" s="195" t="n"/>
      <c r="O442" s="195" t="n"/>
      <c r="P442" s="195" t="n"/>
    </row>
    <row r="443" ht="12.75" customHeight="1" s="324">
      <c r="A443" s="195" t="n"/>
      <c r="D443" s="195" t="n"/>
      <c r="F443" s="195" t="n"/>
      <c r="H443" s="195" t="n"/>
      <c r="L443" s="195" t="n"/>
      <c r="N443" s="195" t="n"/>
      <c r="O443" s="195" t="n"/>
      <c r="P443" s="195" t="n"/>
    </row>
    <row r="444" ht="12.75" customHeight="1" s="324">
      <c r="A444" s="195" t="n"/>
      <c r="D444" s="195" t="n"/>
      <c r="F444" s="195" t="n"/>
      <c r="H444" s="195" t="n"/>
      <c r="L444" s="195" t="n"/>
      <c r="N444" s="195" t="n"/>
      <c r="O444" s="195" t="n"/>
      <c r="P444" s="195" t="n"/>
    </row>
    <row r="445" ht="12.75" customHeight="1" s="324">
      <c r="A445" s="195" t="n"/>
      <c r="D445" s="195" t="n"/>
      <c r="F445" s="195" t="n"/>
      <c r="H445" s="195" t="n"/>
      <c r="L445" s="195" t="n"/>
      <c r="N445" s="195" t="n"/>
      <c r="O445" s="195" t="n"/>
      <c r="P445" s="195" t="n"/>
    </row>
    <row r="446" ht="12.75" customHeight="1" s="324">
      <c r="A446" s="195" t="n"/>
      <c r="D446" s="195" t="n"/>
      <c r="F446" s="195" t="n"/>
      <c r="H446" s="195" t="n"/>
      <c r="L446" s="195" t="n"/>
      <c r="N446" s="195" t="n"/>
      <c r="O446" s="195" t="n"/>
      <c r="P446" s="195" t="n"/>
    </row>
    <row r="447" ht="12.75" customHeight="1" s="324">
      <c r="A447" s="195" t="n"/>
      <c r="D447" s="195" t="n"/>
      <c r="F447" s="195" t="n"/>
      <c r="H447" s="195" t="n"/>
      <c r="L447" s="195" t="n"/>
      <c r="N447" s="195" t="n"/>
      <c r="O447" s="195" t="n"/>
      <c r="P447" s="195" t="n"/>
    </row>
    <row r="448" ht="12.75" customHeight="1" s="324">
      <c r="A448" s="195" t="n"/>
      <c r="D448" s="195" t="n"/>
      <c r="F448" s="195" t="n"/>
      <c r="H448" s="195" t="n"/>
      <c r="L448" s="195" t="n"/>
      <c r="N448" s="195" t="n"/>
      <c r="O448" s="195" t="n"/>
      <c r="P448" s="195" t="n"/>
    </row>
    <row r="449" ht="12.75" customHeight="1" s="324">
      <c r="A449" s="195" t="n"/>
      <c r="D449" s="195" t="n"/>
      <c r="F449" s="195" t="n"/>
      <c r="H449" s="195" t="n"/>
      <c r="L449" s="195" t="n"/>
      <c r="N449" s="195" t="n"/>
      <c r="O449" s="195" t="n"/>
      <c r="P449" s="195" t="n"/>
    </row>
    <row r="450" ht="12.75" customHeight="1" s="324">
      <c r="A450" s="195" t="n"/>
      <c r="D450" s="195" t="n"/>
      <c r="F450" s="195" t="n"/>
      <c r="H450" s="195" t="n"/>
      <c r="L450" s="195" t="n"/>
      <c r="N450" s="195" t="n"/>
      <c r="O450" s="195" t="n"/>
      <c r="P450" s="195" t="n"/>
    </row>
    <row r="451" ht="12.75" customHeight="1" s="324">
      <c r="A451" s="195" t="n"/>
      <c r="D451" s="195" t="n"/>
      <c r="F451" s="195" t="n"/>
      <c r="H451" s="195" t="n"/>
      <c r="L451" s="195" t="n"/>
      <c r="N451" s="195" t="n"/>
      <c r="O451" s="195" t="n"/>
      <c r="P451" s="195" t="n"/>
    </row>
    <row r="452" ht="12.75" customHeight="1" s="324">
      <c r="A452" s="195" t="n"/>
      <c r="D452" s="195" t="n"/>
      <c r="F452" s="195" t="n"/>
      <c r="H452" s="195" t="n"/>
      <c r="L452" s="195" t="n"/>
      <c r="N452" s="195" t="n"/>
      <c r="O452" s="195" t="n"/>
      <c r="P452" s="195" t="n"/>
    </row>
    <row r="453" ht="12.75" customHeight="1" s="324">
      <c r="A453" s="195" t="n"/>
      <c r="D453" s="195" t="n"/>
      <c r="F453" s="195" t="n"/>
      <c r="H453" s="195" t="n"/>
      <c r="L453" s="195" t="n"/>
      <c r="N453" s="195" t="n"/>
      <c r="O453" s="195" t="n"/>
      <c r="P453" s="195" t="n"/>
    </row>
    <row r="454" ht="12.75" customHeight="1" s="324">
      <c r="A454" s="195" t="n"/>
      <c r="D454" s="195" t="n"/>
      <c r="F454" s="195" t="n"/>
      <c r="H454" s="195" t="n"/>
      <c r="L454" s="195" t="n"/>
      <c r="N454" s="195" t="n"/>
      <c r="O454" s="195" t="n"/>
      <c r="P454" s="195" t="n"/>
    </row>
    <row r="455" ht="12.75" customHeight="1" s="324">
      <c r="A455" s="195" t="n"/>
      <c r="D455" s="195" t="n"/>
      <c r="F455" s="195" t="n"/>
      <c r="H455" s="195" t="n"/>
      <c r="L455" s="195" t="n"/>
      <c r="N455" s="195" t="n"/>
      <c r="O455" s="195" t="n"/>
      <c r="P455" s="195" t="n"/>
    </row>
    <row r="456" ht="12.75" customHeight="1" s="324">
      <c r="A456" s="195" t="n"/>
      <c r="D456" s="195" t="n"/>
      <c r="F456" s="195" t="n"/>
      <c r="H456" s="195" t="n"/>
      <c r="L456" s="195" t="n"/>
      <c r="N456" s="195" t="n"/>
      <c r="O456" s="195" t="n"/>
      <c r="P456" s="195" t="n"/>
    </row>
    <row r="457" ht="12.75" customHeight="1" s="324">
      <c r="A457" s="195" t="n"/>
      <c r="D457" s="195" t="n"/>
      <c r="F457" s="195" t="n"/>
      <c r="H457" s="195" t="n"/>
      <c r="L457" s="195" t="n"/>
      <c r="N457" s="195" t="n"/>
      <c r="O457" s="195" t="n"/>
      <c r="P457" s="195" t="n"/>
    </row>
    <row r="458" ht="12.75" customHeight="1" s="324">
      <c r="A458" s="195" t="n"/>
      <c r="D458" s="195" t="n"/>
      <c r="F458" s="195" t="n"/>
      <c r="H458" s="195" t="n"/>
      <c r="L458" s="195" t="n"/>
      <c r="N458" s="195" t="n"/>
      <c r="O458" s="195" t="n"/>
      <c r="P458" s="195" t="n"/>
    </row>
    <row r="459" ht="12.75" customHeight="1" s="324">
      <c r="A459" s="195" t="n"/>
      <c r="D459" s="195" t="n"/>
      <c r="F459" s="195" t="n"/>
      <c r="H459" s="195" t="n"/>
      <c r="L459" s="195" t="n"/>
      <c r="N459" s="195" t="n"/>
      <c r="O459" s="195" t="n"/>
      <c r="P459" s="195" t="n"/>
    </row>
    <row r="460" ht="12.75" customHeight="1" s="324">
      <c r="A460" s="195" t="n"/>
      <c r="D460" s="195" t="n"/>
      <c r="F460" s="195" t="n"/>
      <c r="H460" s="195" t="n"/>
      <c r="L460" s="195" t="n"/>
      <c r="N460" s="195" t="n"/>
      <c r="O460" s="195" t="n"/>
      <c r="P460" s="195" t="n"/>
    </row>
    <row r="461" ht="12.75" customHeight="1" s="324">
      <c r="A461" s="195" t="n"/>
      <c r="D461" s="195" t="n"/>
      <c r="F461" s="195" t="n"/>
      <c r="H461" s="195" t="n"/>
      <c r="L461" s="195" t="n"/>
      <c r="N461" s="195" t="n"/>
      <c r="O461" s="195" t="n"/>
      <c r="P461" s="195" t="n"/>
    </row>
    <row r="462" ht="12.75" customHeight="1" s="324">
      <c r="A462" s="195" t="n"/>
      <c r="D462" s="195" t="n"/>
      <c r="F462" s="195" t="n"/>
      <c r="H462" s="195" t="n"/>
      <c r="L462" s="195" t="n"/>
      <c r="N462" s="195" t="n"/>
      <c r="O462" s="195" t="n"/>
      <c r="P462" s="195" t="n"/>
    </row>
    <row r="463" ht="12.75" customHeight="1" s="324">
      <c r="A463" s="195" t="n"/>
      <c r="D463" s="195" t="n"/>
      <c r="F463" s="195" t="n"/>
      <c r="H463" s="195" t="n"/>
      <c r="L463" s="195" t="n"/>
      <c r="N463" s="195" t="n"/>
      <c r="O463" s="195" t="n"/>
      <c r="P463" s="195" t="n"/>
    </row>
    <row r="464" ht="12.75" customHeight="1" s="324">
      <c r="A464" s="195" t="n"/>
      <c r="D464" s="195" t="n"/>
      <c r="F464" s="195" t="n"/>
      <c r="H464" s="195" t="n"/>
      <c r="L464" s="195" t="n"/>
      <c r="N464" s="195" t="n"/>
      <c r="O464" s="195" t="n"/>
      <c r="P464" s="195" t="n"/>
    </row>
    <row r="465" ht="12.75" customHeight="1" s="324">
      <c r="A465" s="195" t="n"/>
      <c r="D465" s="195" t="n"/>
      <c r="F465" s="195" t="n"/>
      <c r="H465" s="195" t="n"/>
      <c r="L465" s="195" t="n"/>
      <c r="N465" s="195" t="n"/>
      <c r="O465" s="195" t="n"/>
      <c r="P465" s="195" t="n"/>
    </row>
    <row r="466" ht="12.75" customHeight="1" s="324">
      <c r="A466" s="195" t="n"/>
      <c r="D466" s="195" t="n"/>
      <c r="F466" s="195" t="n"/>
      <c r="H466" s="195" t="n"/>
      <c r="L466" s="195" t="n"/>
      <c r="N466" s="195" t="n"/>
      <c r="O466" s="195" t="n"/>
      <c r="P466" s="195" t="n"/>
    </row>
    <row r="467" ht="12.75" customHeight="1" s="324">
      <c r="A467" s="195" t="n"/>
      <c r="D467" s="195" t="n"/>
      <c r="F467" s="195" t="n"/>
      <c r="H467" s="195" t="n"/>
      <c r="L467" s="195" t="n"/>
      <c r="N467" s="195" t="n"/>
      <c r="O467" s="195" t="n"/>
      <c r="P467" s="195" t="n"/>
    </row>
    <row r="468" ht="12.75" customHeight="1" s="324">
      <c r="A468" s="195" t="n"/>
      <c r="D468" s="195" t="n"/>
      <c r="F468" s="195" t="n"/>
      <c r="H468" s="195" t="n"/>
      <c r="L468" s="195" t="n"/>
      <c r="N468" s="195" t="n"/>
      <c r="O468" s="195" t="n"/>
      <c r="P468" s="195" t="n"/>
    </row>
    <row r="469" ht="12.75" customHeight="1" s="324">
      <c r="A469" s="195" t="n"/>
      <c r="D469" s="195" t="n"/>
      <c r="F469" s="195" t="n"/>
      <c r="H469" s="195" t="n"/>
      <c r="L469" s="195" t="n"/>
      <c r="N469" s="195" t="n"/>
      <c r="O469" s="195" t="n"/>
      <c r="P469" s="195" t="n"/>
    </row>
    <row r="470" ht="12.75" customHeight="1" s="324">
      <c r="A470" s="195" t="n"/>
      <c r="D470" s="195" t="n"/>
      <c r="F470" s="195" t="n"/>
      <c r="H470" s="195" t="n"/>
      <c r="L470" s="195" t="n"/>
      <c r="N470" s="195" t="n"/>
      <c r="O470" s="195" t="n"/>
      <c r="P470" s="195" t="n"/>
    </row>
    <row r="471" ht="12.75" customHeight="1" s="324">
      <c r="A471" s="195" t="n"/>
      <c r="D471" s="195" t="n"/>
      <c r="F471" s="195" t="n"/>
      <c r="H471" s="195" t="n"/>
      <c r="L471" s="195" t="n"/>
      <c r="N471" s="195" t="n"/>
      <c r="O471" s="195" t="n"/>
      <c r="P471" s="195" t="n"/>
    </row>
    <row r="472" ht="12.75" customHeight="1" s="324">
      <c r="A472" s="195" t="n"/>
      <c r="D472" s="195" t="n"/>
      <c r="F472" s="195" t="n"/>
      <c r="H472" s="195" t="n"/>
      <c r="L472" s="195" t="n"/>
      <c r="N472" s="195" t="n"/>
      <c r="O472" s="195" t="n"/>
      <c r="P472" s="195" t="n"/>
    </row>
    <row r="473" ht="12.75" customHeight="1" s="324">
      <c r="A473" s="195" t="n"/>
      <c r="D473" s="195" t="n"/>
      <c r="F473" s="195" t="n"/>
      <c r="H473" s="195" t="n"/>
      <c r="L473" s="195" t="n"/>
      <c r="N473" s="195" t="n"/>
      <c r="O473" s="195" t="n"/>
      <c r="P473" s="195" t="n"/>
    </row>
    <row r="474" ht="12.75" customHeight="1" s="324">
      <c r="A474" s="195" t="n"/>
      <c r="D474" s="195" t="n"/>
      <c r="F474" s="195" t="n"/>
      <c r="H474" s="195" t="n"/>
      <c r="L474" s="195" t="n"/>
      <c r="N474" s="195" t="n"/>
      <c r="O474" s="195" t="n"/>
      <c r="P474" s="195" t="n"/>
    </row>
    <row r="475" ht="12.75" customHeight="1" s="324">
      <c r="A475" s="195" t="n"/>
      <c r="D475" s="195" t="n"/>
      <c r="F475" s="195" t="n"/>
      <c r="H475" s="195" t="n"/>
      <c r="L475" s="195" t="n"/>
      <c r="N475" s="195" t="n"/>
      <c r="O475" s="195" t="n"/>
      <c r="P475" s="195" t="n"/>
    </row>
    <row r="476" ht="12.75" customHeight="1" s="324">
      <c r="A476" s="195" t="n"/>
      <c r="D476" s="195" t="n"/>
      <c r="F476" s="195" t="n"/>
      <c r="H476" s="195" t="n"/>
      <c r="L476" s="195" t="n"/>
      <c r="N476" s="195" t="n"/>
      <c r="O476" s="195" t="n"/>
      <c r="P476" s="195" t="n"/>
    </row>
    <row r="477" ht="12.75" customHeight="1" s="324">
      <c r="A477" s="195" t="n"/>
      <c r="D477" s="195" t="n"/>
      <c r="F477" s="195" t="n"/>
      <c r="H477" s="195" t="n"/>
      <c r="L477" s="195" t="n"/>
      <c r="N477" s="195" t="n"/>
      <c r="O477" s="195" t="n"/>
      <c r="P477" s="195" t="n"/>
    </row>
    <row r="478" ht="12.75" customHeight="1" s="324">
      <c r="A478" s="195" t="n"/>
      <c r="D478" s="195" t="n"/>
      <c r="F478" s="195" t="n"/>
      <c r="H478" s="195" t="n"/>
      <c r="L478" s="195" t="n"/>
      <c r="N478" s="195" t="n"/>
      <c r="O478" s="195" t="n"/>
      <c r="P478" s="195" t="n"/>
    </row>
    <row r="479" ht="12.75" customHeight="1" s="324">
      <c r="A479" s="195" t="n"/>
      <c r="D479" s="195" t="n"/>
      <c r="F479" s="195" t="n"/>
      <c r="H479" s="195" t="n"/>
      <c r="L479" s="195" t="n"/>
      <c r="N479" s="195" t="n"/>
      <c r="O479" s="195" t="n"/>
      <c r="P479" s="195" t="n"/>
    </row>
    <row r="480" ht="12.75" customHeight="1" s="324">
      <c r="A480" s="195" t="n"/>
      <c r="D480" s="195" t="n"/>
      <c r="F480" s="195" t="n"/>
      <c r="H480" s="195" t="n"/>
      <c r="L480" s="195" t="n"/>
      <c r="N480" s="195" t="n"/>
      <c r="O480" s="195" t="n"/>
      <c r="P480" s="195" t="n"/>
    </row>
    <row r="481" ht="12.75" customHeight="1" s="324">
      <c r="A481" s="195" t="n"/>
      <c r="D481" s="195" t="n"/>
      <c r="F481" s="195" t="n"/>
      <c r="H481" s="195" t="n"/>
      <c r="L481" s="195" t="n"/>
      <c r="N481" s="195" t="n"/>
      <c r="O481" s="195" t="n"/>
      <c r="P481" s="195" t="n"/>
    </row>
    <row r="482" ht="12.75" customHeight="1" s="324">
      <c r="A482" s="195" t="n"/>
      <c r="D482" s="195" t="n"/>
      <c r="F482" s="195" t="n"/>
      <c r="H482" s="195" t="n"/>
      <c r="L482" s="195" t="n"/>
      <c r="N482" s="195" t="n"/>
      <c r="O482" s="195" t="n"/>
      <c r="P482" s="195" t="n"/>
    </row>
    <row r="483" ht="12.75" customHeight="1" s="324">
      <c r="A483" s="195" t="n"/>
      <c r="D483" s="195" t="n"/>
      <c r="F483" s="195" t="n"/>
      <c r="H483" s="195" t="n"/>
      <c r="L483" s="195" t="n"/>
      <c r="N483" s="195" t="n"/>
      <c r="O483" s="195" t="n"/>
      <c r="P483" s="195" t="n"/>
    </row>
    <row r="484" ht="12.75" customHeight="1" s="324">
      <c r="A484" s="195" t="n"/>
      <c r="D484" s="195" t="n"/>
      <c r="F484" s="195" t="n"/>
      <c r="H484" s="195" t="n"/>
      <c r="L484" s="195" t="n"/>
      <c r="N484" s="195" t="n"/>
      <c r="O484" s="195" t="n"/>
      <c r="P484" s="195" t="n"/>
    </row>
    <row r="485" ht="12.75" customHeight="1" s="324">
      <c r="A485" s="195" t="n"/>
      <c r="D485" s="195" t="n"/>
      <c r="F485" s="195" t="n"/>
      <c r="H485" s="195" t="n"/>
      <c r="L485" s="195" t="n"/>
      <c r="N485" s="195" t="n"/>
      <c r="O485" s="195" t="n"/>
      <c r="P485" s="195" t="n"/>
    </row>
    <row r="486" ht="12.75" customHeight="1" s="324">
      <c r="A486" s="195" t="n"/>
      <c r="D486" s="195" t="n"/>
      <c r="F486" s="195" t="n"/>
      <c r="H486" s="195" t="n"/>
      <c r="L486" s="195" t="n"/>
      <c r="N486" s="195" t="n"/>
      <c r="O486" s="195" t="n"/>
      <c r="P486" s="195" t="n"/>
    </row>
    <row r="487" ht="12.75" customHeight="1" s="324">
      <c r="A487" s="195" t="n"/>
      <c r="D487" s="195" t="n"/>
      <c r="F487" s="195" t="n"/>
      <c r="H487" s="195" t="n"/>
      <c r="L487" s="195" t="n"/>
      <c r="N487" s="195" t="n"/>
      <c r="O487" s="195" t="n"/>
      <c r="P487" s="195" t="n"/>
    </row>
    <row r="488" ht="12.75" customHeight="1" s="324">
      <c r="A488" s="195" t="n"/>
      <c r="D488" s="195" t="n"/>
      <c r="F488" s="195" t="n"/>
      <c r="H488" s="195" t="n"/>
      <c r="L488" s="195" t="n"/>
      <c r="N488" s="195" t="n"/>
      <c r="O488" s="195" t="n"/>
      <c r="P488" s="195" t="n"/>
    </row>
    <row r="489" ht="12.75" customHeight="1" s="324">
      <c r="A489" s="195" t="n"/>
      <c r="D489" s="195" t="n"/>
      <c r="F489" s="195" t="n"/>
      <c r="H489" s="195" t="n"/>
      <c r="L489" s="195" t="n"/>
      <c r="N489" s="195" t="n"/>
      <c r="O489" s="195" t="n"/>
      <c r="P489" s="195" t="n"/>
    </row>
    <row r="490" ht="12.75" customHeight="1" s="324">
      <c r="A490" s="195" t="n"/>
      <c r="D490" s="195" t="n"/>
      <c r="F490" s="195" t="n"/>
      <c r="H490" s="195" t="n"/>
      <c r="L490" s="195" t="n"/>
      <c r="N490" s="195" t="n"/>
      <c r="O490" s="195" t="n"/>
      <c r="P490" s="195" t="n"/>
    </row>
    <row r="491" ht="12.75" customHeight="1" s="324">
      <c r="A491" s="195" t="n"/>
      <c r="D491" s="195" t="n"/>
      <c r="F491" s="195" t="n"/>
      <c r="H491" s="195" t="n"/>
      <c r="L491" s="195" t="n"/>
      <c r="N491" s="195" t="n"/>
      <c r="O491" s="195" t="n"/>
      <c r="P491" s="195" t="n"/>
    </row>
    <row r="492" ht="12.75" customHeight="1" s="324">
      <c r="A492" s="195" t="n"/>
      <c r="D492" s="195" t="n"/>
      <c r="F492" s="195" t="n"/>
      <c r="H492" s="195" t="n"/>
      <c r="L492" s="195" t="n"/>
      <c r="N492" s="195" t="n"/>
      <c r="O492" s="195" t="n"/>
      <c r="P492" s="195" t="n"/>
    </row>
    <row r="493" ht="12.75" customHeight="1" s="324">
      <c r="A493" s="195" t="n"/>
      <c r="D493" s="195" t="n"/>
      <c r="F493" s="195" t="n"/>
      <c r="H493" s="195" t="n"/>
      <c r="L493" s="195" t="n"/>
      <c r="N493" s="195" t="n"/>
      <c r="O493" s="195" t="n"/>
      <c r="P493" s="195" t="n"/>
    </row>
    <row r="494" ht="12.75" customHeight="1" s="324">
      <c r="A494" s="195" t="n"/>
      <c r="D494" s="195" t="n"/>
      <c r="F494" s="195" t="n"/>
      <c r="H494" s="195" t="n"/>
      <c r="L494" s="195" t="n"/>
      <c r="N494" s="195" t="n"/>
      <c r="O494" s="195" t="n"/>
      <c r="P494" s="195" t="n"/>
    </row>
    <row r="495" ht="12.75" customHeight="1" s="324">
      <c r="A495" s="195" t="n"/>
      <c r="D495" s="195" t="n"/>
      <c r="F495" s="195" t="n"/>
      <c r="H495" s="195" t="n"/>
      <c r="L495" s="195" t="n"/>
      <c r="N495" s="195" t="n"/>
      <c r="O495" s="195" t="n"/>
      <c r="P495" s="195" t="n"/>
    </row>
    <row r="496" ht="12.75" customHeight="1" s="324">
      <c r="A496" s="195" t="n"/>
      <c r="D496" s="195" t="n"/>
      <c r="F496" s="195" t="n"/>
      <c r="H496" s="195" t="n"/>
      <c r="L496" s="195" t="n"/>
      <c r="N496" s="195" t="n"/>
      <c r="O496" s="195" t="n"/>
      <c r="P496" s="195" t="n"/>
    </row>
    <row r="497" ht="12.75" customHeight="1" s="324">
      <c r="A497" s="195" t="n"/>
      <c r="D497" s="195" t="n"/>
      <c r="F497" s="195" t="n"/>
      <c r="H497" s="195" t="n"/>
      <c r="L497" s="195" t="n"/>
      <c r="N497" s="195" t="n"/>
      <c r="O497" s="195" t="n"/>
      <c r="P497" s="195" t="n"/>
    </row>
    <row r="498" ht="12.75" customHeight="1" s="324">
      <c r="A498" s="195" t="n"/>
      <c r="D498" s="195" t="n"/>
      <c r="F498" s="195" t="n"/>
      <c r="H498" s="195" t="n"/>
      <c r="L498" s="195" t="n"/>
      <c r="N498" s="195" t="n"/>
      <c r="O498" s="195" t="n"/>
      <c r="P498" s="195" t="n"/>
    </row>
    <row r="499" ht="12.75" customHeight="1" s="324">
      <c r="A499" s="195" t="n"/>
      <c r="D499" s="195" t="n"/>
      <c r="F499" s="195" t="n"/>
      <c r="H499" s="195" t="n"/>
      <c r="L499" s="195" t="n"/>
      <c r="N499" s="195" t="n"/>
      <c r="O499" s="195" t="n"/>
      <c r="P499" s="195" t="n"/>
    </row>
    <row r="500" ht="12.75" customHeight="1" s="324">
      <c r="A500" s="195" t="n"/>
      <c r="D500" s="195" t="n"/>
      <c r="F500" s="195" t="n"/>
      <c r="H500" s="195" t="n"/>
      <c r="L500" s="195" t="n"/>
      <c r="N500" s="195" t="n"/>
      <c r="O500" s="195" t="n"/>
      <c r="P500" s="195" t="n"/>
    </row>
    <row r="501" ht="12.75" customHeight="1" s="324">
      <c r="A501" s="195" t="n"/>
      <c r="D501" s="195" t="n"/>
      <c r="F501" s="195" t="n"/>
      <c r="H501" s="195" t="n"/>
      <c r="L501" s="195" t="n"/>
      <c r="N501" s="195" t="n"/>
      <c r="O501" s="195" t="n"/>
      <c r="P501" s="195" t="n"/>
    </row>
    <row r="502" ht="12.75" customHeight="1" s="324">
      <c r="A502" s="195" t="n"/>
      <c r="D502" s="195" t="n"/>
      <c r="F502" s="195" t="n"/>
      <c r="H502" s="195" t="n"/>
      <c r="L502" s="195" t="n"/>
      <c r="N502" s="195" t="n"/>
      <c r="O502" s="195" t="n"/>
      <c r="P502" s="195" t="n"/>
    </row>
    <row r="503" ht="12.75" customHeight="1" s="324">
      <c r="A503" s="195" t="n"/>
      <c r="D503" s="195" t="n"/>
      <c r="F503" s="195" t="n"/>
      <c r="H503" s="195" t="n"/>
      <c r="L503" s="195" t="n"/>
      <c r="N503" s="195" t="n"/>
      <c r="O503" s="195" t="n"/>
      <c r="P503" s="195" t="n"/>
    </row>
    <row r="504" ht="12.75" customHeight="1" s="324">
      <c r="A504" s="195" t="n"/>
      <c r="D504" s="195" t="n"/>
      <c r="F504" s="195" t="n"/>
      <c r="H504" s="195" t="n"/>
      <c r="L504" s="195" t="n"/>
      <c r="N504" s="195" t="n"/>
      <c r="O504" s="195" t="n"/>
      <c r="P504" s="195" t="n"/>
    </row>
    <row r="505" ht="12.75" customHeight="1" s="324">
      <c r="A505" s="195" t="n"/>
      <c r="D505" s="195" t="n"/>
      <c r="F505" s="195" t="n"/>
      <c r="H505" s="195" t="n"/>
      <c r="L505" s="195" t="n"/>
      <c r="N505" s="195" t="n"/>
      <c r="O505" s="195" t="n"/>
      <c r="P505" s="195" t="n"/>
    </row>
    <row r="506" ht="12.75" customHeight="1" s="324">
      <c r="A506" s="195" t="n"/>
      <c r="D506" s="195" t="n"/>
      <c r="F506" s="195" t="n"/>
      <c r="H506" s="195" t="n"/>
      <c r="L506" s="195" t="n"/>
      <c r="N506" s="195" t="n"/>
      <c r="O506" s="195" t="n"/>
      <c r="P506" s="195" t="n"/>
    </row>
    <row r="507" ht="12.75" customHeight="1" s="324">
      <c r="A507" s="195" t="n"/>
      <c r="D507" s="195" t="n"/>
      <c r="F507" s="195" t="n"/>
      <c r="H507" s="195" t="n"/>
      <c r="L507" s="195" t="n"/>
      <c r="N507" s="195" t="n"/>
      <c r="O507" s="195" t="n"/>
      <c r="P507" s="195" t="n"/>
    </row>
    <row r="508" ht="12.75" customHeight="1" s="324">
      <c r="A508" s="195" t="n"/>
      <c r="D508" s="195" t="n"/>
      <c r="F508" s="195" t="n"/>
      <c r="H508" s="195" t="n"/>
      <c r="L508" s="195" t="n"/>
      <c r="N508" s="195" t="n"/>
      <c r="O508" s="195" t="n"/>
      <c r="P508" s="195" t="n"/>
    </row>
    <row r="509" ht="12.75" customHeight="1" s="324">
      <c r="A509" s="195" t="n"/>
      <c r="D509" s="195" t="n"/>
      <c r="F509" s="195" t="n"/>
      <c r="H509" s="195" t="n"/>
      <c r="L509" s="195" t="n"/>
      <c r="N509" s="195" t="n"/>
      <c r="O509" s="195" t="n"/>
      <c r="P509" s="195" t="n"/>
    </row>
    <row r="510" ht="12.75" customHeight="1" s="324">
      <c r="A510" s="195" t="n"/>
      <c r="D510" s="195" t="n"/>
      <c r="F510" s="195" t="n"/>
      <c r="H510" s="195" t="n"/>
      <c r="L510" s="195" t="n"/>
      <c r="N510" s="195" t="n"/>
      <c r="O510" s="195" t="n"/>
      <c r="P510" s="195" t="n"/>
    </row>
    <row r="511" ht="12.75" customHeight="1" s="324">
      <c r="A511" s="195" t="n"/>
      <c r="D511" s="195" t="n"/>
      <c r="F511" s="195" t="n"/>
      <c r="H511" s="195" t="n"/>
      <c r="L511" s="195" t="n"/>
      <c r="N511" s="195" t="n"/>
      <c r="O511" s="195" t="n"/>
      <c r="P511" s="195" t="n"/>
    </row>
    <row r="512" ht="12.75" customHeight="1" s="324">
      <c r="A512" s="195" t="n"/>
      <c r="D512" s="195" t="n"/>
      <c r="F512" s="195" t="n"/>
      <c r="H512" s="195" t="n"/>
      <c r="L512" s="195" t="n"/>
      <c r="N512" s="195" t="n"/>
      <c r="O512" s="195" t="n"/>
      <c r="P512" s="195" t="n"/>
    </row>
    <row r="513" ht="12.75" customHeight="1" s="324">
      <c r="A513" s="195" t="n"/>
      <c r="D513" s="195" t="n"/>
      <c r="F513" s="195" t="n"/>
      <c r="H513" s="195" t="n"/>
      <c r="L513" s="195" t="n"/>
      <c r="N513" s="195" t="n"/>
      <c r="O513" s="195" t="n"/>
      <c r="P513" s="195" t="n"/>
    </row>
    <row r="514" ht="12.75" customHeight="1" s="324">
      <c r="A514" s="195" t="n"/>
      <c r="D514" s="195" t="n"/>
      <c r="F514" s="195" t="n"/>
      <c r="H514" s="195" t="n"/>
      <c r="L514" s="195" t="n"/>
      <c r="N514" s="195" t="n"/>
      <c r="O514" s="195" t="n"/>
      <c r="P514" s="195" t="n"/>
    </row>
    <row r="515" ht="12.75" customHeight="1" s="324">
      <c r="A515" s="195" t="n"/>
      <c r="D515" s="195" t="n"/>
      <c r="F515" s="195" t="n"/>
      <c r="H515" s="195" t="n"/>
      <c r="L515" s="195" t="n"/>
      <c r="N515" s="195" t="n"/>
      <c r="O515" s="195" t="n"/>
      <c r="P515" s="195" t="n"/>
    </row>
    <row r="516" ht="12.75" customHeight="1" s="324">
      <c r="A516" s="195" t="n"/>
      <c r="D516" s="195" t="n"/>
      <c r="F516" s="195" t="n"/>
      <c r="H516" s="195" t="n"/>
      <c r="L516" s="195" t="n"/>
      <c r="N516" s="195" t="n"/>
      <c r="O516" s="195" t="n"/>
      <c r="P516" s="195" t="n"/>
    </row>
    <row r="517" ht="12.75" customHeight="1" s="324">
      <c r="A517" s="195" t="n"/>
      <c r="D517" s="195" t="n"/>
      <c r="F517" s="195" t="n"/>
      <c r="H517" s="195" t="n"/>
      <c r="L517" s="195" t="n"/>
      <c r="N517" s="195" t="n"/>
      <c r="O517" s="195" t="n"/>
      <c r="P517" s="195" t="n"/>
    </row>
    <row r="518" ht="12.75" customHeight="1" s="324">
      <c r="A518" s="195" t="n"/>
      <c r="D518" s="195" t="n"/>
      <c r="F518" s="195" t="n"/>
      <c r="H518" s="195" t="n"/>
      <c r="L518" s="195" t="n"/>
      <c r="N518" s="195" t="n"/>
      <c r="O518" s="195" t="n"/>
      <c r="P518" s="195" t="n"/>
    </row>
    <row r="519" ht="12.75" customHeight="1" s="324">
      <c r="A519" s="195" t="n"/>
      <c r="D519" s="195" t="n"/>
      <c r="F519" s="195" t="n"/>
      <c r="H519" s="195" t="n"/>
      <c r="L519" s="195" t="n"/>
      <c r="N519" s="195" t="n"/>
      <c r="O519" s="195" t="n"/>
      <c r="P519" s="195" t="n"/>
    </row>
    <row r="520" ht="12.75" customHeight="1" s="324">
      <c r="A520" s="195" t="n"/>
      <c r="D520" s="195" t="n"/>
      <c r="F520" s="195" t="n"/>
      <c r="H520" s="195" t="n"/>
      <c r="L520" s="195" t="n"/>
      <c r="N520" s="195" t="n"/>
      <c r="O520" s="195" t="n"/>
      <c r="P520" s="195" t="n"/>
    </row>
    <row r="521" ht="12.75" customHeight="1" s="324">
      <c r="A521" s="195" t="n"/>
      <c r="D521" s="195" t="n"/>
      <c r="F521" s="195" t="n"/>
      <c r="H521" s="195" t="n"/>
      <c r="L521" s="195" t="n"/>
      <c r="N521" s="195" t="n"/>
      <c r="O521" s="195" t="n"/>
      <c r="P521" s="195" t="n"/>
    </row>
    <row r="522" ht="12.75" customHeight="1" s="324">
      <c r="A522" s="195" t="n"/>
      <c r="D522" s="195" t="n"/>
      <c r="F522" s="195" t="n"/>
      <c r="H522" s="195" t="n"/>
      <c r="L522" s="195" t="n"/>
      <c r="N522" s="195" t="n"/>
      <c r="O522" s="195" t="n"/>
      <c r="P522" s="195" t="n"/>
    </row>
    <row r="523" ht="12.75" customHeight="1" s="324">
      <c r="A523" s="195" t="n"/>
      <c r="D523" s="195" t="n"/>
      <c r="F523" s="195" t="n"/>
      <c r="H523" s="195" t="n"/>
      <c r="L523" s="195" t="n"/>
      <c r="N523" s="195" t="n"/>
      <c r="O523" s="195" t="n"/>
      <c r="P523" s="195" t="n"/>
    </row>
    <row r="524" ht="12.75" customHeight="1" s="324">
      <c r="A524" s="195" t="n"/>
      <c r="D524" s="195" t="n"/>
      <c r="F524" s="195" t="n"/>
      <c r="H524" s="195" t="n"/>
      <c r="L524" s="195" t="n"/>
      <c r="N524" s="195" t="n"/>
      <c r="O524" s="195" t="n"/>
      <c r="P524" s="195" t="n"/>
    </row>
    <row r="525" ht="12.75" customHeight="1" s="324">
      <c r="A525" s="195" t="n"/>
      <c r="D525" s="195" t="n"/>
      <c r="F525" s="195" t="n"/>
      <c r="H525" s="195" t="n"/>
      <c r="L525" s="195" t="n"/>
      <c r="N525" s="195" t="n"/>
      <c r="O525" s="195" t="n"/>
      <c r="P525" s="195" t="n"/>
    </row>
    <row r="526" ht="12.75" customHeight="1" s="324">
      <c r="A526" s="195" t="n"/>
      <c r="D526" s="195" t="n"/>
      <c r="F526" s="195" t="n"/>
      <c r="H526" s="195" t="n"/>
      <c r="L526" s="195" t="n"/>
      <c r="N526" s="195" t="n"/>
      <c r="O526" s="195" t="n"/>
      <c r="P526" s="195" t="n"/>
    </row>
    <row r="527" ht="12.75" customHeight="1" s="324">
      <c r="A527" s="195" t="n"/>
      <c r="D527" s="195" t="n"/>
      <c r="F527" s="195" t="n"/>
      <c r="H527" s="195" t="n"/>
      <c r="L527" s="195" t="n"/>
      <c r="N527" s="195" t="n"/>
      <c r="O527" s="195" t="n"/>
      <c r="P527" s="195" t="n"/>
    </row>
    <row r="528" ht="12.75" customHeight="1" s="324">
      <c r="A528" s="195" t="n"/>
      <c r="D528" s="195" t="n"/>
      <c r="F528" s="195" t="n"/>
      <c r="H528" s="195" t="n"/>
      <c r="L528" s="195" t="n"/>
      <c r="N528" s="195" t="n"/>
      <c r="O528" s="195" t="n"/>
      <c r="P528" s="195" t="n"/>
    </row>
    <row r="529" ht="12.75" customHeight="1" s="324">
      <c r="A529" s="195" t="n"/>
      <c r="D529" s="195" t="n"/>
      <c r="F529" s="195" t="n"/>
      <c r="H529" s="195" t="n"/>
      <c r="L529" s="195" t="n"/>
      <c r="N529" s="195" t="n"/>
      <c r="O529" s="195" t="n"/>
      <c r="P529" s="195" t="n"/>
    </row>
    <row r="530" ht="12.75" customHeight="1" s="324">
      <c r="A530" s="195" t="n"/>
      <c r="D530" s="195" t="n"/>
      <c r="F530" s="195" t="n"/>
      <c r="H530" s="195" t="n"/>
      <c r="L530" s="195" t="n"/>
      <c r="N530" s="195" t="n"/>
      <c r="O530" s="195" t="n"/>
      <c r="P530" s="195" t="n"/>
    </row>
    <row r="531" ht="12.75" customHeight="1" s="324">
      <c r="A531" s="195" t="n"/>
      <c r="D531" s="195" t="n"/>
      <c r="F531" s="195" t="n"/>
      <c r="H531" s="195" t="n"/>
      <c r="L531" s="195" t="n"/>
      <c r="N531" s="195" t="n"/>
      <c r="O531" s="195" t="n"/>
      <c r="P531" s="195" t="n"/>
    </row>
    <row r="532" ht="12.75" customHeight="1" s="324">
      <c r="A532" s="195" t="n"/>
      <c r="D532" s="195" t="n"/>
      <c r="F532" s="195" t="n"/>
      <c r="H532" s="195" t="n"/>
      <c r="L532" s="195" t="n"/>
      <c r="N532" s="195" t="n"/>
      <c r="O532" s="195" t="n"/>
      <c r="P532" s="195" t="n"/>
    </row>
    <row r="533" ht="12.75" customHeight="1" s="324">
      <c r="A533" s="195" t="n"/>
      <c r="D533" s="195" t="n"/>
      <c r="F533" s="195" t="n"/>
      <c r="H533" s="195" t="n"/>
      <c r="L533" s="195" t="n"/>
      <c r="N533" s="195" t="n"/>
      <c r="O533" s="195" t="n"/>
      <c r="P533" s="195" t="n"/>
    </row>
    <row r="534" ht="12.75" customHeight="1" s="324">
      <c r="A534" s="195" t="n"/>
      <c r="D534" s="195" t="n"/>
      <c r="F534" s="195" t="n"/>
      <c r="H534" s="195" t="n"/>
      <c r="L534" s="195" t="n"/>
      <c r="N534" s="195" t="n"/>
      <c r="O534" s="195" t="n"/>
      <c r="P534" s="195" t="n"/>
    </row>
    <row r="535" ht="12.75" customHeight="1" s="324">
      <c r="A535" s="195" t="n"/>
      <c r="D535" s="195" t="n"/>
      <c r="F535" s="195" t="n"/>
      <c r="H535" s="195" t="n"/>
      <c r="L535" s="195" t="n"/>
      <c r="N535" s="195" t="n"/>
      <c r="O535" s="195" t="n"/>
      <c r="P535" s="195" t="n"/>
    </row>
    <row r="536" ht="12.75" customHeight="1" s="324">
      <c r="A536" s="195" t="n"/>
      <c r="D536" s="195" t="n"/>
      <c r="F536" s="195" t="n"/>
      <c r="H536" s="195" t="n"/>
      <c r="L536" s="195" t="n"/>
      <c r="N536" s="195" t="n"/>
      <c r="O536" s="195" t="n"/>
      <c r="P536" s="195" t="n"/>
    </row>
    <row r="537" ht="12.75" customHeight="1" s="324">
      <c r="A537" s="195" t="n"/>
      <c r="D537" s="195" t="n"/>
      <c r="F537" s="195" t="n"/>
      <c r="H537" s="195" t="n"/>
      <c r="L537" s="195" t="n"/>
      <c r="N537" s="195" t="n"/>
      <c r="O537" s="195" t="n"/>
      <c r="P537" s="195" t="n"/>
    </row>
    <row r="538" ht="12.75" customHeight="1" s="324">
      <c r="A538" s="195" t="n"/>
      <c r="D538" s="195" t="n"/>
      <c r="F538" s="195" t="n"/>
      <c r="H538" s="195" t="n"/>
      <c r="L538" s="195" t="n"/>
      <c r="N538" s="195" t="n"/>
      <c r="O538" s="195" t="n"/>
      <c r="P538" s="195" t="n"/>
    </row>
    <row r="539" ht="12.75" customHeight="1" s="324">
      <c r="A539" s="195" t="n"/>
      <c r="D539" s="195" t="n"/>
      <c r="F539" s="195" t="n"/>
      <c r="H539" s="195" t="n"/>
      <c r="L539" s="195" t="n"/>
      <c r="N539" s="195" t="n"/>
      <c r="O539" s="195" t="n"/>
      <c r="P539" s="195" t="n"/>
    </row>
    <row r="540" ht="12.75" customHeight="1" s="324">
      <c r="A540" s="195" t="n"/>
      <c r="D540" s="195" t="n"/>
      <c r="F540" s="195" t="n"/>
      <c r="H540" s="195" t="n"/>
      <c r="L540" s="195" t="n"/>
      <c r="N540" s="195" t="n"/>
      <c r="O540" s="195" t="n"/>
      <c r="P540" s="195" t="n"/>
    </row>
    <row r="541" ht="12.75" customHeight="1" s="324">
      <c r="A541" s="195" t="n"/>
      <c r="D541" s="195" t="n"/>
      <c r="F541" s="195" t="n"/>
      <c r="H541" s="195" t="n"/>
      <c r="L541" s="195" t="n"/>
      <c r="N541" s="195" t="n"/>
      <c r="O541" s="195" t="n"/>
      <c r="P541" s="195" t="n"/>
    </row>
    <row r="542" ht="12.75" customHeight="1" s="324">
      <c r="A542" s="195" t="n"/>
      <c r="D542" s="195" t="n"/>
      <c r="F542" s="195" t="n"/>
      <c r="H542" s="195" t="n"/>
      <c r="L542" s="195" t="n"/>
      <c r="N542" s="195" t="n"/>
      <c r="O542" s="195" t="n"/>
      <c r="P542" s="195" t="n"/>
    </row>
    <row r="543" ht="12.75" customHeight="1" s="324">
      <c r="A543" s="195" t="n"/>
      <c r="D543" s="195" t="n"/>
      <c r="F543" s="195" t="n"/>
      <c r="H543" s="195" t="n"/>
      <c r="L543" s="195" t="n"/>
      <c r="N543" s="195" t="n"/>
      <c r="O543" s="195" t="n"/>
      <c r="P543" s="195" t="n"/>
    </row>
    <row r="544" ht="12.75" customHeight="1" s="324">
      <c r="A544" s="195" t="n"/>
      <c r="D544" s="195" t="n"/>
      <c r="F544" s="195" t="n"/>
      <c r="H544" s="195" t="n"/>
      <c r="L544" s="195" t="n"/>
      <c r="N544" s="195" t="n"/>
      <c r="O544" s="195" t="n"/>
      <c r="P544" s="195" t="n"/>
    </row>
    <row r="545" ht="12.75" customHeight="1" s="324">
      <c r="A545" s="195" t="n"/>
      <c r="D545" s="195" t="n"/>
      <c r="F545" s="195" t="n"/>
      <c r="H545" s="195" t="n"/>
      <c r="L545" s="195" t="n"/>
      <c r="N545" s="195" t="n"/>
      <c r="O545" s="195" t="n"/>
      <c r="P545" s="195" t="n"/>
    </row>
    <row r="546" ht="12.75" customHeight="1" s="324">
      <c r="A546" s="195" t="n"/>
      <c r="D546" s="195" t="n"/>
      <c r="F546" s="195" t="n"/>
      <c r="H546" s="195" t="n"/>
      <c r="L546" s="195" t="n"/>
      <c r="N546" s="195" t="n"/>
      <c r="O546" s="195" t="n"/>
      <c r="P546" s="195" t="n"/>
    </row>
    <row r="547" ht="12.75" customHeight="1" s="324">
      <c r="A547" s="195" t="n"/>
      <c r="D547" s="195" t="n"/>
      <c r="F547" s="195" t="n"/>
      <c r="H547" s="195" t="n"/>
      <c r="L547" s="195" t="n"/>
      <c r="N547" s="195" t="n"/>
      <c r="O547" s="195" t="n"/>
      <c r="P547" s="195" t="n"/>
    </row>
    <row r="548" ht="12.75" customHeight="1" s="324">
      <c r="A548" s="195" t="n"/>
      <c r="D548" s="195" t="n"/>
      <c r="F548" s="195" t="n"/>
      <c r="H548" s="195" t="n"/>
      <c r="L548" s="195" t="n"/>
      <c r="N548" s="195" t="n"/>
      <c r="O548" s="195" t="n"/>
      <c r="P548" s="195" t="n"/>
    </row>
    <row r="549" ht="12.75" customHeight="1" s="324">
      <c r="A549" s="195" t="n"/>
      <c r="D549" s="195" t="n"/>
      <c r="F549" s="195" t="n"/>
      <c r="H549" s="195" t="n"/>
      <c r="L549" s="195" t="n"/>
      <c r="N549" s="195" t="n"/>
      <c r="O549" s="195" t="n"/>
      <c r="P549" s="195" t="n"/>
    </row>
    <row r="550" ht="12.75" customHeight="1" s="324">
      <c r="A550" s="195" t="n"/>
      <c r="D550" s="195" t="n"/>
      <c r="F550" s="195" t="n"/>
      <c r="H550" s="195" t="n"/>
      <c r="L550" s="195" t="n"/>
      <c r="N550" s="195" t="n"/>
      <c r="O550" s="195" t="n"/>
      <c r="P550" s="195" t="n"/>
    </row>
    <row r="551" ht="12.75" customHeight="1" s="324">
      <c r="A551" s="195" t="n"/>
      <c r="D551" s="195" t="n"/>
      <c r="F551" s="195" t="n"/>
      <c r="H551" s="195" t="n"/>
      <c r="L551" s="195" t="n"/>
      <c r="N551" s="195" t="n"/>
      <c r="O551" s="195" t="n"/>
      <c r="P551" s="195" t="n"/>
    </row>
    <row r="552" ht="12.75" customHeight="1" s="324">
      <c r="A552" s="195" t="n"/>
      <c r="D552" s="195" t="n"/>
      <c r="F552" s="195" t="n"/>
      <c r="H552" s="195" t="n"/>
      <c r="L552" s="195" t="n"/>
      <c r="N552" s="195" t="n"/>
      <c r="O552" s="195" t="n"/>
      <c r="P552" s="195" t="n"/>
    </row>
    <row r="553" ht="12.75" customHeight="1" s="324">
      <c r="A553" s="195" t="n"/>
      <c r="D553" s="195" t="n"/>
      <c r="F553" s="195" t="n"/>
      <c r="H553" s="195" t="n"/>
      <c r="L553" s="195" t="n"/>
      <c r="N553" s="195" t="n"/>
      <c r="O553" s="195" t="n"/>
      <c r="P553" s="195" t="n"/>
    </row>
    <row r="554" ht="12.75" customHeight="1" s="324">
      <c r="A554" s="195" t="n"/>
      <c r="D554" s="195" t="n"/>
      <c r="F554" s="195" t="n"/>
      <c r="H554" s="195" t="n"/>
      <c r="L554" s="195" t="n"/>
      <c r="N554" s="195" t="n"/>
      <c r="O554" s="195" t="n"/>
      <c r="P554" s="195" t="n"/>
    </row>
    <row r="555" ht="12.75" customHeight="1" s="324">
      <c r="A555" s="195" t="n"/>
      <c r="D555" s="195" t="n"/>
      <c r="F555" s="195" t="n"/>
      <c r="H555" s="195" t="n"/>
      <c r="L555" s="195" t="n"/>
      <c r="N555" s="195" t="n"/>
      <c r="O555" s="195" t="n"/>
      <c r="P555" s="195" t="n"/>
    </row>
    <row r="556" ht="12.75" customHeight="1" s="324">
      <c r="A556" s="195" t="n"/>
      <c r="D556" s="195" t="n"/>
      <c r="F556" s="195" t="n"/>
      <c r="H556" s="195" t="n"/>
      <c r="L556" s="195" t="n"/>
      <c r="N556" s="195" t="n"/>
      <c r="O556" s="195" t="n"/>
      <c r="P556" s="195" t="n"/>
    </row>
    <row r="557" ht="12.75" customHeight="1" s="324">
      <c r="A557" s="195" t="n"/>
      <c r="D557" s="195" t="n"/>
      <c r="F557" s="195" t="n"/>
      <c r="H557" s="195" t="n"/>
      <c r="L557" s="195" t="n"/>
      <c r="N557" s="195" t="n"/>
      <c r="O557" s="195" t="n"/>
      <c r="P557" s="195" t="n"/>
    </row>
    <row r="558" ht="12.75" customHeight="1" s="324">
      <c r="A558" s="195" t="n"/>
      <c r="D558" s="195" t="n"/>
      <c r="F558" s="195" t="n"/>
      <c r="H558" s="195" t="n"/>
      <c r="L558" s="195" t="n"/>
      <c r="N558" s="195" t="n"/>
      <c r="O558" s="195" t="n"/>
      <c r="P558" s="195" t="n"/>
    </row>
    <row r="559" ht="12.75" customHeight="1" s="324">
      <c r="A559" s="195" t="n"/>
      <c r="D559" s="195" t="n"/>
      <c r="F559" s="195" t="n"/>
      <c r="H559" s="195" t="n"/>
      <c r="L559" s="195" t="n"/>
      <c r="N559" s="195" t="n"/>
      <c r="O559" s="195" t="n"/>
      <c r="P559" s="195" t="n"/>
    </row>
    <row r="560" ht="12.75" customHeight="1" s="324">
      <c r="A560" s="195" t="n"/>
      <c r="D560" s="195" t="n"/>
      <c r="F560" s="195" t="n"/>
      <c r="H560" s="195" t="n"/>
      <c r="L560" s="195" t="n"/>
      <c r="N560" s="195" t="n"/>
      <c r="O560" s="195" t="n"/>
      <c r="P560" s="195" t="n"/>
    </row>
    <row r="561" ht="12.75" customHeight="1" s="324">
      <c r="A561" s="195" t="n"/>
      <c r="D561" s="195" t="n"/>
      <c r="F561" s="195" t="n"/>
      <c r="H561" s="195" t="n"/>
      <c r="L561" s="195" t="n"/>
      <c r="N561" s="195" t="n"/>
      <c r="O561" s="195" t="n"/>
      <c r="P561" s="195" t="n"/>
    </row>
    <row r="562" ht="12.75" customHeight="1" s="324">
      <c r="A562" s="195" t="n"/>
      <c r="D562" s="195" t="n"/>
      <c r="F562" s="195" t="n"/>
      <c r="H562" s="195" t="n"/>
      <c r="L562" s="195" t="n"/>
      <c r="N562" s="195" t="n"/>
      <c r="O562" s="195" t="n"/>
      <c r="P562" s="195" t="n"/>
    </row>
    <row r="563" ht="12.75" customHeight="1" s="324">
      <c r="A563" s="195" t="n"/>
      <c r="D563" s="195" t="n"/>
      <c r="F563" s="195" t="n"/>
      <c r="H563" s="195" t="n"/>
      <c r="L563" s="195" t="n"/>
      <c r="N563" s="195" t="n"/>
      <c r="O563" s="195" t="n"/>
      <c r="P563" s="195" t="n"/>
    </row>
    <row r="564" ht="12.75" customHeight="1" s="324">
      <c r="A564" s="195" t="n"/>
      <c r="D564" s="195" t="n"/>
      <c r="F564" s="195" t="n"/>
      <c r="H564" s="195" t="n"/>
      <c r="L564" s="195" t="n"/>
      <c r="N564" s="195" t="n"/>
      <c r="O564" s="195" t="n"/>
      <c r="P564" s="195" t="n"/>
    </row>
    <row r="565" ht="12.75" customHeight="1" s="324">
      <c r="A565" s="195" t="n"/>
      <c r="D565" s="195" t="n"/>
      <c r="F565" s="195" t="n"/>
      <c r="H565" s="195" t="n"/>
      <c r="L565" s="195" t="n"/>
      <c r="N565" s="195" t="n"/>
      <c r="O565" s="195" t="n"/>
      <c r="P565" s="195" t="n"/>
    </row>
    <row r="566" ht="12.75" customHeight="1" s="324">
      <c r="A566" s="195" t="n"/>
      <c r="D566" s="195" t="n"/>
      <c r="F566" s="195" t="n"/>
      <c r="H566" s="195" t="n"/>
      <c r="L566" s="195" t="n"/>
      <c r="N566" s="195" t="n"/>
      <c r="O566" s="195" t="n"/>
      <c r="P566" s="195" t="n"/>
    </row>
    <row r="567" ht="12.75" customHeight="1" s="324">
      <c r="A567" s="195" t="n"/>
      <c r="D567" s="195" t="n"/>
      <c r="F567" s="195" t="n"/>
      <c r="H567" s="195" t="n"/>
      <c r="L567" s="195" t="n"/>
      <c r="N567" s="195" t="n"/>
      <c r="O567" s="195" t="n"/>
      <c r="P567" s="195" t="n"/>
    </row>
    <row r="568" ht="12.75" customHeight="1" s="324">
      <c r="A568" s="195" t="n"/>
      <c r="D568" s="195" t="n"/>
      <c r="F568" s="195" t="n"/>
      <c r="H568" s="195" t="n"/>
      <c r="L568" s="195" t="n"/>
      <c r="N568" s="195" t="n"/>
      <c r="O568" s="195" t="n"/>
      <c r="P568" s="195" t="n"/>
    </row>
    <row r="569" ht="12.75" customHeight="1" s="324">
      <c r="A569" s="195" t="n"/>
      <c r="D569" s="195" t="n"/>
      <c r="F569" s="195" t="n"/>
      <c r="H569" s="195" t="n"/>
      <c r="L569" s="195" t="n"/>
      <c r="N569" s="195" t="n"/>
      <c r="O569" s="195" t="n"/>
      <c r="P569" s="195" t="n"/>
    </row>
    <row r="570" ht="12.75" customHeight="1" s="324">
      <c r="A570" s="195" t="n"/>
      <c r="D570" s="195" t="n"/>
      <c r="F570" s="195" t="n"/>
      <c r="H570" s="195" t="n"/>
      <c r="L570" s="195" t="n"/>
      <c r="N570" s="195" t="n"/>
      <c r="O570" s="195" t="n"/>
      <c r="P570" s="195" t="n"/>
    </row>
    <row r="571" ht="12.75" customHeight="1" s="324">
      <c r="A571" s="195" t="n"/>
      <c r="D571" s="195" t="n"/>
      <c r="F571" s="195" t="n"/>
      <c r="H571" s="195" t="n"/>
      <c r="L571" s="195" t="n"/>
      <c r="N571" s="195" t="n"/>
      <c r="O571" s="195" t="n"/>
      <c r="P571" s="195" t="n"/>
    </row>
    <row r="572" ht="12.75" customHeight="1" s="324">
      <c r="A572" s="195" t="n"/>
      <c r="D572" s="195" t="n"/>
      <c r="F572" s="195" t="n"/>
      <c r="H572" s="195" t="n"/>
      <c r="L572" s="195" t="n"/>
      <c r="N572" s="195" t="n"/>
      <c r="O572" s="195" t="n"/>
      <c r="P572" s="195" t="n"/>
    </row>
    <row r="573" ht="12.75" customHeight="1" s="324">
      <c r="A573" s="195" t="n"/>
      <c r="D573" s="195" t="n"/>
      <c r="F573" s="195" t="n"/>
      <c r="H573" s="195" t="n"/>
      <c r="L573" s="195" t="n"/>
      <c r="N573" s="195" t="n"/>
      <c r="O573" s="195" t="n"/>
      <c r="P573" s="195" t="n"/>
    </row>
    <row r="574" ht="12.75" customHeight="1" s="324">
      <c r="A574" s="195" t="n"/>
      <c r="D574" s="195" t="n"/>
      <c r="F574" s="195" t="n"/>
      <c r="H574" s="195" t="n"/>
      <c r="L574" s="195" t="n"/>
      <c r="N574" s="195" t="n"/>
      <c r="O574" s="195" t="n"/>
      <c r="P574" s="195" t="n"/>
    </row>
    <row r="575" ht="12.75" customHeight="1" s="324">
      <c r="A575" s="195" t="n"/>
      <c r="D575" s="195" t="n"/>
      <c r="F575" s="195" t="n"/>
      <c r="H575" s="195" t="n"/>
      <c r="L575" s="195" t="n"/>
      <c r="N575" s="195" t="n"/>
      <c r="O575" s="195" t="n"/>
      <c r="P575" s="195" t="n"/>
    </row>
    <row r="576" ht="12.75" customHeight="1" s="324">
      <c r="A576" s="195" t="n"/>
      <c r="D576" s="195" t="n"/>
      <c r="F576" s="195" t="n"/>
      <c r="H576" s="195" t="n"/>
      <c r="L576" s="195" t="n"/>
      <c r="N576" s="195" t="n"/>
      <c r="O576" s="195" t="n"/>
      <c r="P576" s="195" t="n"/>
    </row>
    <row r="577" ht="12.75" customHeight="1" s="324">
      <c r="A577" s="195" t="n"/>
      <c r="D577" s="195" t="n"/>
      <c r="F577" s="195" t="n"/>
      <c r="H577" s="195" t="n"/>
      <c r="L577" s="195" t="n"/>
      <c r="N577" s="195" t="n"/>
      <c r="O577" s="195" t="n"/>
      <c r="P577" s="195" t="n"/>
    </row>
    <row r="578" ht="12.75" customHeight="1" s="324">
      <c r="A578" s="195" t="n"/>
      <c r="D578" s="195" t="n"/>
      <c r="F578" s="195" t="n"/>
      <c r="H578" s="195" t="n"/>
      <c r="L578" s="195" t="n"/>
      <c r="N578" s="195" t="n"/>
      <c r="O578" s="195" t="n"/>
      <c r="P578" s="195" t="n"/>
    </row>
    <row r="579" ht="12.75" customHeight="1" s="324">
      <c r="A579" s="195" t="n"/>
      <c r="D579" s="195" t="n"/>
      <c r="F579" s="195" t="n"/>
      <c r="H579" s="195" t="n"/>
      <c r="L579" s="195" t="n"/>
      <c r="N579" s="195" t="n"/>
      <c r="O579" s="195" t="n"/>
      <c r="P579" s="195" t="n"/>
    </row>
    <row r="580" ht="12.75" customHeight="1" s="324">
      <c r="A580" s="195" t="n"/>
      <c r="D580" s="195" t="n"/>
      <c r="F580" s="195" t="n"/>
      <c r="H580" s="195" t="n"/>
      <c r="L580" s="195" t="n"/>
      <c r="N580" s="195" t="n"/>
      <c r="O580" s="195" t="n"/>
      <c r="P580" s="195" t="n"/>
    </row>
    <row r="581" ht="12.75" customHeight="1" s="324">
      <c r="A581" s="195" t="n"/>
      <c r="D581" s="195" t="n"/>
      <c r="F581" s="195" t="n"/>
      <c r="H581" s="195" t="n"/>
      <c r="L581" s="195" t="n"/>
      <c r="N581" s="195" t="n"/>
      <c r="O581" s="195" t="n"/>
      <c r="P581" s="195" t="n"/>
    </row>
    <row r="582" ht="12.75" customHeight="1" s="324">
      <c r="A582" s="195" t="n"/>
      <c r="D582" s="195" t="n"/>
      <c r="F582" s="195" t="n"/>
      <c r="H582" s="195" t="n"/>
      <c r="L582" s="195" t="n"/>
      <c r="N582" s="195" t="n"/>
      <c r="O582" s="195" t="n"/>
      <c r="P582" s="195" t="n"/>
    </row>
    <row r="583" ht="12.75" customHeight="1" s="324">
      <c r="A583" s="195" t="n"/>
      <c r="D583" s="195" t="n"/>
      <c r="F583" s="195" t="n"/>
      <c r="H583" s="195" t="n"/>
      <c r="L583" s="195" t="n"/>
      <c r="N583" s="195" t="n"/>
      <c r="O583" s="195" t="n"/>
      <c r="P583" s="195" t="n"/>
    </row>
    <row r="584" ht="12.75" customHeight="1" s="324">
      <c r="A584" s="195" t="n"/>
      <c r="D584" s="195" t="n"/>
      <c r="F584" s="195" t="n"/>
      <c r="H584" s="195" t="n"/>
      <c r="L584" s="195" t="n"/>
      <c r="N584" s="195" t="n"/>
      <c r="O584" s="195" t="n"/>
      <c r="P584" s="195" t="n"/>
    </row>
    <row r="585" ht="12.75" customHeight="1" s="324">
      <c r="A585" s="195" t="n"/>
      <c r="D585" s="195" t="n"/>
      <c r="F585" s="195" t="n"/>
      <c r="H585" s="195" t="n"/>
      <c r="L585" s="195" t="n"/>
      <c r="N585" s="195" t="n"/>
      <c r="O585" s="195" t="n"/>
      <c r="P585" s="195" t="n"/>
    </row>
    <row r="586" ht="12.75" customHeight="1" s="324">
      <c r="A586" s="195" t="n"/>
      <c r="D586" s="195" t="n"/>
      <c r="F586" s="195" t="n"/>
      <c r="H586" s="195" t="n"/>
      <c r="L586" s="195" t="n"/>
      <c r="N586" s="195" t="n"/>
      <c r="O586" s="195" t="n"/>
      <c r="P586" s="195" t="n"/>
    </row>
    <row r="587" ht="12.75" customHeight="1" s="324">
      <c r="A587" s="195" t="n"/>
      <c r="D587" s="195" t="n"/>
      <c r="F587" s="195" t="n"/>
      <c r="H587" s="195" t="n"/>
      <c r="L587" s="195" t="n"/>
      <c r="N587" s="195" t="n"/>
      <c r="O587" s="195" t="n"/>
      <c r="P587" s="195" t="n"/>
    </row>
    <row r="588" ht="12.75" customHeight="1" s="324">
      <c r="A588" s="195" t="n"/>
      <c r="D588" s="195" t="n"/>
      <c r="F588" s="195" t="n"/>
      <c r="H588" s="195" t="n"/>
      <c r="L588" s="195" t="n"/>
      <c r="N588" s="195" t="n"/>
      <c r="O588" s="195" t="n"/>
      <c r="P588" s="195" t="n"/>
    </row>
    <row r="589" ht="12.75" customHeight="1" s="324">
      <c r="A589" s="195" t="n"/>
      <c r="D589" s="195" t="n"/>
      <c r="F589" s="195" t="n"/>
      <c r="H589" s="195" t="n"/>
      <c r="L589" s="195" t="n"/>
      <c r="N589" s="195" t="n"/>
      <c r="O589" s="195" t="n"/>
      <c r="P589" s="195" t="n"/>
    </row>
    <row r="590" ht="12.75" customHeight="1" s="324">
      <c r="A590" s="195" t="n"/>
      <c r="D590" s="195" t="n"/>
      <c r="F590" s="195" t="n"/>
      <c r="H590" s="195" t="n"/>
      <c r="L590" s="195" t="n"/>
      <c r="N590" s="195" t="n"/>
      <c r="O590" s="195" t="n"/>
      <c r="P590" s="195" t="n"/>
    </row>
    <row r="591" ht="12.75" customHeight="1" s="324">
      <c r="A591" s="195" t="n"/>
      <c r="D591" s="195" t="n"/>
      <c r="F591" s="195" t="n"/>
      <c r="H591" s="195" t="n"/>
      <c r="L591" s="195" t="n"/>
      <c r="N591" s="195" t="n"/>
      <c r="O591" s="195" t="n"/>
      <c r="P591" s="195" t="n"/>
    </row>
    <row r="592" ht="12.75" customHeight="1" s="324">
      <c r="A592" s="195" t="n"/>
      <c r="D592" s="195" t="n"/>
      <c r="F592" s="195" t="n"/>
      <c r="H592" s="195" t="n"/>
      <c r="L592" s="195" t="n"/>
      <c r="N592" s="195" t="n"/>
      <c r="O592" s="195" t="n"/>
      <c r="P592" s="195" t="n"/>
    </row>
    <row r="593" ht="12.75" customHeight="1" s="324">
      <c r="A593" s="195" t="n"/>
      <c r="D593" s="195" t="n"/>
      <c r="F593" s="195" t="n"/>
      <c r="H593" s="195" t="n"/>
      <c r="L593" s="195" t="n"/>
      <c r="N593" s="195" t="n"/>
      <c r="O593" s="195" t="n"/>
      <c r="P593" s="195" t="n"/>
    </row>
    <row r="594" ht="12.75" customHeight="1" s="324">
      <c r="A594" s="195" t="n"/>
      <c r="D594" s="195" t="n"/>
      <c r="F594" s="195" t="n"/>
      <c r="H594" s="195" t="n"/>
      <c r="L594" s="195" t="n"/>
      <c r="N594" s="195" t="n"/>
      <c r="O594" s="195" t="n"/>
      <c r="P594" s="195" t="n"/>
    </row>
    <row r="595" ht="12.75" customHeight="1" s="324">
      <c r="A595" s="195" t="n"/>
      <c r="D595" s="195" t="n"/>
      <c r="F595" s="195" t="n"/>
      <c r="H595" s="195" t="n"/>
      <c r="L595" s="195" t="n"/>
      <c r="N595" s="195" t="n"/>
      <c r="O595" s="195" t="n"/>
      <c r="P595" s="195" t="n"/>
    </row>
    <row r="596" ht="12.75" customHeight="1" s="324">
      <c r="A596" s="195" t="n"/>
      <c r="D596" s="195" t="n"/>
      <c r="F596" s="195" t="n"/>
      <c r="H596" s="195" t="n"/>
      <c r="L596" s="195" t="n"/>
      <c r="N596" s="195" t="n"/>
      <c r="O596" s="195" t="n"/>
      <c r="P596" s="195" t="n"/>
    </row>
    <row r="597" ht="12.75" customHeight="1" s="324">
      <c r="A597" s="195" t="n"/>
      <c r="D597" s="195" t="n"/>
      <c r="F597" s="195" t="n"/>
      <c r="H597" s="195" t="n"/>
      <c r="L597" s="195" t="n"/>
      <c r="N597" s="195" t="n"/>
      <c r="O597" s="195" t="n"/>
      <c r="P597" s="195" t="n"/>
    </row>
    <row r="598" ht="12.75" customHeight="1" s="324">
      <c r="A598" s="195" t="n"/>
      <c r="D598" s="195" t="n"/>
      <c r="F598" s="195" t="n"/>
      <c r="H598" s="195" t="n"/>
      <c r="L598" s="195" t="n"/>
      <c r="N598" s="195" t="n"/>
      <c r="O598" s="195" t="n"/>
      <c r="P598" s="195" t="n"/>
    </row>
    <row r="599" ht="12.75" customHeight="1" s="324">
      <c r="A599" s="195" t="n"/>
      <c r="D599" s="195" t="n"/>
      <c r="F599" s="195" t="n"/>
      <c r="H599" s="195" t="n"/>
      <c r="L599" s="195" t="n"/>
      <c r="N599" s="195" t="n"/>
      <c r="O599" s="195" t="n"/>
      <c r="P599" s="195" t="n"/>
    </row>
    <row r="600" ht="12.75" customHeight="1" s="324">
      <c r="A600" s="195" t="n"/>
      <c r="D600" s="195" t="n"/>
      <c r="F600" s="195" t="n"/>
      <c r="H600" s="195" t="n"/>
      <c r="L600" s="195" t="n"/>
      <c r="N600" s="195" t="n"/>
      <c r="O600" s="195" t="n"/>
      <c r="P600" s="195" t="n"/>
    </row>
    <row r="601" ht="12.75" customHeight="1" s="324">
      <c r="A601" s="195" t="n"/>
      <c r="D601" s="195" t="n"/>
      <c r="F601" s="195" t="n"/>
      <c r="H601" s="195" t="n"/>
      <c r="L601" s="195" t="n"/>
      <c r="N601" s="195" t="n"/>
      <c r="O601" s="195" t="n"/>
      <c r="P601" s="195" t="n"/>
    </row>
    <row r="602" ht="12.75" customHeight="1" s="324">
      <c r="A602" s="195" t="n"/>
      <c r="D602" s="195" t="n"/>
      <c r="F602" s="195" t="n"/>
      <c r="H602" s="195" t="n"/>
      <c r="L602" s="195" t="n"/>
      <c r="N602" s="195" t="n"/>
      <c r="O602" s="195" t="n"/>
      <c r="P602" s="195" t="n"/>
    </row>
    <row r="603" ht="12.75" customHeight="1" s="324">
      <c r="A603" s="195" t="n"/>
      <c r="D603" s="195" t="n"/>
      <c r="F603" s="195" t="n"/>
      <c r="H603" s="195" t="n"/>
      <c r="L603" s="195" t="n"/>
      <c r="N603" s="195" t="n"/>
      <c r="O603" s="195" t="n"/>
      <c r="P603" s="195" t="n"/>
    </row>
    <row r="604" ht="12.75" customHeight="1" s="324">
      <c r="A604" s="195" t="n"/>
      <c r="D604" s="195" t="n"/>
      <c r="F604" s="195" t="n"/>
      <c r="H604" s="195" t="n"/>
      <c r="L604" s="195" t="n"/>
      <c r="N604" s="195" t="n"/>
      <c r="O604" s="195" t="n"/>
      <c r="P604" s="195" t="n"/>
    </row>
    <row r="605" ht="12.75" customHeight="1" s="324">
      <c r="A605" s="195" t="n"/>
      <c r="D605" s="195" t="n"/>
      <c r="F605" s="195" t="n"/>
      <c r="H605" s="195" t="n"/>
      <c r="L605" s="195" t="n"/>
      <c r="N605" s="195" t="n"/>
      <c r="O605" s="195" t="n"/>
      <c r="P605" s="195" t="n"/>
    </row>
    <row r="606" ht="12.75" customHeight="1" s="324">
      <c r="A606" s="195" t="n"/>
      <c r="D606" s="195" t="n"/>
      <c r="F606" s="195" t="n"/>
      <c r="H606" s="195" t="n"/>
      <c r="L606" s="195" t="n"/>
      <c r="N606" s="195" t="n"/>
      <c r="O606" s="195" t="n"/>
      <c r="P606" s="195" t="n"/>
    </row>
    <row r="607" ht="12.75" customHeight="1" s="324">
      <c r="A607" s="195" t="n"/>
      <c r="D607" s="195" t="n"/>
      <c r="F607" s="195" t="n"/>
      <c r="H607" s="195" t="n"/>
      <c r="L607" s="195" t="n"/>
      <c r="N607" s="195" t="n"/>
      <c r="O607" s="195" t="n"/>
      <c r="P607" s="195" t="n"/>
    </row>
    <row r="608" ht="12.75" customHeight="1" s="324">
      <c r="A608" s="195" t="n"/>
      <c r="D608" s="195" t="n"/>
      <c r="F608" s="195" t="n"/>
      <c r="H608" s="195" t="n"/>
      <c r="L608" s="195" t="n"/>
      <c r="N608" s="195" t="n"/>
      <c r="O608" s="195" t="n"/>
      <c r="P608" s="195" t="n"/>
    </row>
    <row r="609" ht="12.75" customHeight="1" s="324">
      <c r="A609" s="195" t="n"/>
      <c r="D609" s="195" t="n"/>
      <c r="F609" s="195" t="n"/>
      <c r="H609" s="195" t="n"/>
      <c r="L609" s="195" t="n"/>
      <c r="N609" s="195" t="n"/>
      <c r="O609" s="195" t="n"/>
      <c r="P609" s="195" t="n"/>
    </row>
    <row r="610" ht="12.75" customHeight="1" s="324">
      <c r="A610" s="195" t="n"/>
      <c r="D610" s="195" t="n"/>
      <c r="F610" s="195" t="n"/>
      <c r="H610" s="195" t="n"/>
      <c r="L610" s="195" t="n"/>
      <c r="N610" s="195" t="n"/>
      <c r="O610" s="195" t="n"/>
      <c r="P610" s="195" t="n"/>
    </row>
    <row r="611" ht="12.75" customHeight="1" s="324">
      <c r="A611" s="195" t="n"/>
      <c r="D611" s="195" t="n"/>
      <c r="F611" s="195" t="n"/>
      <c r="H611" s="195" t="n"/>
      <c r="L611" s="195" t="n"/>
      <c r="N611" s="195" t="n"/>
      <c r="O611" s="195" t="n"/>
      <c r="P611" s="195" t="n"/>
    </row>
    <row r="612" ht="12.75" customHeight="1" s="324">
      <c r="A612" s="195" t="n"/>
      <c r="D612" s="195" t="n"/>
      <c r="F612" s="195" t="n"/>
      <c r="H612" s="195" t="n"/>
      <c r="L612" s="195" t="n"/>
      <c r="N612" s="195" t="n"/>
      <c r="O612" s="195" t="n"/>
      <c r="P612" s="195" t="n"/>
    </row>
    <row r="613" ht="12.75" customHeight="1" s="324">
      <c r="A613" s="195" t="n"/>
      <c r="D613" s="195" t="n"/>
      <c r="F613" s="195" t="n"/>
      <c r="H613" s="195" t="n"/>
      <c r="L613" s="195" t="n"/>
      <c r="N613" s="195" t="n"/>
      <c r="O613" s="195" t="n"/>
      <c r="P613" s="195" t="n"/>
    </row>
    <row r="614" ht="12.75" customHeight="1" s="324">
      <c r="A614" s="195" t="n"/>
      <c r="D614" s="195" t="n"/>
      <c r="F614" s="195" t="n"/>
      <c r="H614" s="195" t="n"/>
      <c r="L614" s="195" t="n"/>
      <c r="N614" s="195" t="n"/>
      <c r="O614" s="195" t="n"/>
      <c r="P614" s="195" t="n"/>
    </row>
    <row r="615" ht="12.75" customHeight="1" s="324">
      <c r="A615" s="195" t="n"/>
      <c r="D615" s="195" t="n"/>
      <c r="F615" s="195" t="n"/>
      <c r="H615" s="195" t="n"/>
      <c r="L615" s="195" t="n"/>
      <c r="N615" s="195" t="n"/>
      <c r="O615" s="195" t="n"/>
      <c r="P615" s="195" t="n"/>
    </row>
    <row r="616" ht="12.75" customHeight="1" s="324">
      <c r="A616" s="195" t="n"/>
      <c r="D616" s="195" t="n"/>
      <c r="F616" s="195" t="n"/>
      <c r="H616" s="195" t="n"/>
      <c r="L616" s="195" t="n"/>
      <c r="N616" s="195" t="n"/>
      <c r="O616" s="195" t="n"/>
      <c r="P616" s="195" t="n"/>
    </row>
    <row r="617" ht="12.75" customHeight="1" s="324">
      <c r="A617" s="195" t="n"/>
      <c r="D617" s="195" t="n"/>
      <c r="F617" s="195" t="n"/>
      <c r="H617" s="195" t="n"/>
      <c r="L617" s="195" t="n"/>
      <c r="N617" s="195" t="n"/>
      <c r="O617" s="195" t="n"/>
      <c r="P617" s="195" t="n"/>
    </row>
    <row r="618" ht="12.75" customHeight="1" s="324">
      <c r="A618" s="195" t="n"/>
      <c r="D618" s="195" t="n"/>
      <c r="F618" s="195" t="n"/>
      <c r="H618" s="195" t="n"/>
      <c r="L618" s="195" t="n"/>
      <c r="N618" s="195" t="n"/>
      <c r="O618" s="195" t="n"/>
      <c r="P618" s="195" t="n"/>
    </row>
    <row r="619" ht="12.75" customHeight="1" s="324">
      <c r="A619" s="195" t="n"/>
      <c r="D619" s="195" t="n"/>
      <c r="F619" s="195" t="n"/>
      <c r="H619" s="195" t="n"/>
      <c r="L619" s="195" t="n"/>
      <c r="N619" s="195" t="n"/>
      <c r="O619" s="195" t="n"/>
      <c r="P619" s="195" t="n"/>
    </row>
    <row r="620" ht="12.75" customHeight="1" s="324">
      <c r="A620" s="195" t="n"/>
      <c r="D620" s="195" t="n"/>
      <c r="F620" s="195" t="n"/>
      <c r="H620" s="195" t="n"/>
      <c r="L620" s="195" t="n"/>
      <c r="N620" s="195" t="n"/>
      <c r="O620" s="195" t="n"/>
      <c r="P620" s="195" t="n"/>
    </row>
    <row r="621" ht="12.75" customHeight="1" s="324">
      <c r="A621" s="195" t="n"/>
      <c r="D621" s="195" t="n"/>
      <c r="F621" s="195" t="n"/>
      <c r="H621" s="195" t="n"/>
      <c r="L621" s="195" t="n"/>
      <c r="N621" s="195" t="n"/>
      <c r="O621" s="195" t="n"/>
      <c r="P621" s="195" t="n"/>
    </row>
    <row r="622" ht="12.75" customHeight="1" s="324">
      <c r="A622" s="195" t="n"/>
      <c r="D622" s="195" t="n"/>
      <c r="F622" s="195" t="n"/>
      <c r="H622" s="195" t="n"/>
      <c r="L622" s="195" t="n"/>
      <c r="N622" s="195" t="n"/>
      <c r="O622" s="195" t="n"/>
      <c r="P622" s="195" t="n"/>
    </row>
    <row r="623" ht="12.75" customHeight="1" s="324">
      <c r="A623" s="195" t="n"/>
      <c r="D623" s="195" t="n"/>
      <c r="F623" s="195" t="n"/>
      <c r="H623" s="195" t="n"/>
      <c r="L623" s="195" t="n"/>
      <c r="N623" s="195" t="n"/>
      <c r="O623" s="195" t="n"/>
      <c r="P623" s="195" t="n"/>
    </row>
    <row r="624" ht="12.75" customHeight="1" s="324">
      <c r="A624" s="195" t="n"/>
      <c r="D624" s="195" t="n"/>
      <c r="F624" s="195" t="n"/>
      <c r="H624" s="195" t="n"/>
      <c r="L624" s="195" t="n"/>
      <c r="N624" s="195" t="n"/>
      <c r="O624" s="195" t="n"/>
      <c r="P624" s="195" t="n"/>
    </row>
    <row r="625" ht="12.75" customHeight="1" s="324">
      <c r="A625" s="195" t="n"/>
      <c r="D625" s="195" t="n"/>
      <c r="F625" s="195" t="n"/>
      <c r="H625" s="195" t="n"/>
      <c r="L625" s="195" t="n"/>
      <c r="N625" s="195" t="n"/>
      <c r="O625" s="195" t="n"/>
      <c r="P625" s="195" t="n"/>
    </row>
    <row r="626" ht="12.75" customHeight="1" s="324">
      <c r="A626" s="195" t="n"/>
      <c r="D626" s="195" t="n"/>
      <c r="F626" s="195" t="n"/>
      <c r="H626" s="195" t="n"/>
      <c r="L626" s="195" t="n"/>
      <c r="N626" s="195" t="n"/>
      <c r="O626" s="195" t="n"/>
      <c r="P626" s="195" t="n"/>
    </row>
    <row r="627" ht="12.75" customHeight="1" s="324">
      <c r="A627" s="195" t="n"/>
      <c r="D627" s="195" t="n"/>
      <c r="F627" s="195" t="n"/>
      <c r="H627" s="195" t="n"/>
      <c r="L627" s="195" t="n"/>
      <c r="N627" s="195" t="n"/>
      <c r="O627" s="195" t="n"/>
      <c r="P627" s="195" t="n"/>
    </row>
    <row r="628" ht="12.75" customHeight="1" s="324">
      <c r="A628" s="195" t="n"/>
      <c r="D628" s="195" t="n"/>
      <c r="F628" s="195" t="n"/>
      <c r="H628" s="195" t="n"/>
      <c r="L628" s="195" t="n"/>
      <c r="N628" s="195" t="n"/>
      <c r="O628" s="195" t="n"/>
      <c r="P628" s="195" t="n"/>
    </row>
    <row r="629" ht="12.75" customHeight="1" s="324">
      <c r="A629" s="195" t="n"/>
      <c r="D629" s="195" t="n"/>
      <c r="F629" s="195" t="n"/>
      <c r="H629" s="195" t="n"/>
      <c r="L629" s="195" t="n"/>
      <c r="N629" s="195" t="n"/>
      <c r="O629" s="195" t="n"/>
      <c r="P629" s="195" t="n"/>
    </row>
    <row r="630" ht="12.75" customHeight="1" s="324">
      <c r="A630" s="195" t="n"/>
      <c r="D630" s="195" t="n"/>
      <c r="F630" s="195" t="n"/>
      <c r="H630" s="195" t="n"/>
      <c r="L630" s="195" t="n"/>
      <c r="N630" s="195" t="n"/>
      <c r="O630" s="195" t="n"/>
      <c r="P630" s="195" t="n"/>
    </row>
    <row r="631" ht="12.75" customHeight="1" s="324">
      <c r="A631" s="195" t="n"/>
      <c r="D631" s="195" t="n"/>
      <c r="F631" s="195" t="n"/>
      <c r="H631" s="195" t="n"/>
      <c r="L631" s="195" t="n"/>
      <c r="N631" s="195" t="n"/>
      <c r="O631" s="195" t="n"/>
      <c r="P631" s="195" t="n"/>
    </row>
    <row r="632" ht="12.75" customHeight="1" s="324">
      <c r="A632" s="195" t="n"/>
      <c r="D632" s="195" t="n"/>
      <c r="F632" s="195" t="n"/>
      <c r="H632" s="195" t="n"/>
      <c r="L632" s="195" t="n"/>
      <c r="N632" s="195" t="n"/>
      <c r="O632" s="195" t="n"/>
      <c r="P632" s="195" t="n"/>
    </row>
    <row r="633" ht="12.75" customHeight="1" s="324">
      <c r="A633" s="195" t="n"/>
      <c r="D633" s="195" t="n"/>
      <c r="F633" s="195" t="n"/>
      <c r="H633" s="195" t="n"/>
      <c r="L633" s="195" t="n"/>
      <c r="N633" s="195" t="n"/>
      <c r="O633" s="195" t="n"/>
      <c r="P633" s="195" t="n"/>
    </row>
    <row r="634" ht="12.75" customHeight="1" s="324">
      <c r="A634" s="195" t="n"/>
      <c r="D634" s="195" t="n"/>
      <c r="F634" s="195" t="n"/>
      <c r="H634" s="195" t="n"/>
      <c r="L634" s="195" t="n"/>
      <c r="N634" s="195" t="n"/>
      <c r="O634" s="195" t="n"/>
      <c r="P634" s="195" t="n"/>
    </row>
    <row r="635" ht="12.75" customHeight="1" s="324">
      <c r="A635" s="195" t="n"/>
      <c r="D635" s="195" t="n"/>
      <c r="F635" s="195" t="n"/>
      <c r="H635" s="195" t="n"/>
      <c r="L635" s="195" t="n"/>
      <c r="N635" s="195" t="n"/>
      <c r="O635" s="195" t="n"/>
      <c r="P635" s="195" t="n"/>
    </row>
    <row r="636" ht="12.75" customHeight="1" s="324">
      <c r="A636" s="195" t="n"/>
      <c r="D636" s="195" t="n"/>
      <c r="F636" s="195" t="n"/>
      <c r="H636" s="195" t="n"/>
      <c r="L636" s="195" t="n"/>
      <c r="N636" s="195" t="n"/>
      <c r="O636" s="195" t="n"/>
      <c r="P636" s="195" t="n"/>
    </row>
    <row r="637" ht="12.75" customHeight="1" s="324">
      <c r="A637" s="195" t="n"/>
      <c r="D637" s="195" t="n"/>
      <c r="F637" s="195" t="n"/>
      <c r="H637" s="195" t="n"/>
      <c r="L637" s="195" t="n"/>
      <c r="N637" s="195" t="n"/>
      <c r="O637" s="195" t="n"/>
      <c r="P637" s="195" t="n"/>
    </row>
    <row r="638" ht="12.75" customHeight="1" s="324">
      <c r="A638" s="195" t="n"/>
      <c r="D638" s="195" t="n"/>
      <c r="F638" s="195" t="n"/>
      <c r="H638" s="195" t="n"/>
      <c r="L638" s="195" t="n"/>
      <c r="N638" s="195" t="n"/>
      <c r="O638" s="195" t="n"/>
      <c r="P638" s="195" t="n"/>
    </row>
    <row r="639" ht="12.75" customHeight="1" s="324">
      <c r="A639" s="195" t="n"/>
      <c r="D639" s="195" t="n"/>
      <c r="F639" s="195" t="n"/>
      <c r="H639" s="195" t="n"/>
      <c r="L639" s="195" t="n"/>
      <c r="N639" s="195" t="n"/>
      <c r="O639" s="195" t="n"/>
      <c r="P639" s="195" t="n"/>
    </row>
    <row r="640" ht="12.75" customHeight="1" s="324">
      <c r="A640" s="195" t="n"/>
      <c r="D640" s="195" t="n"/>
      <c r="F640" s="195" t="n"/>
      <c r="H640" s="195" t="n"/>
      <c r="L640" s="195" t="n"/>
      <c r="N640" s="195" t="n"/>
      <c r="O640" s="195" t="n"/>
      <c r="P640" s="195" t="n"/>
    </row>
    <row r="641" ht="12.75" customHeight="1" s="324">
      <c r="A641" s="195" t="n"/>
      <c r="D641" s="195" t="n"/>
      <c r="F641" s="195" t="n"/>
      <c r="H641" s="195" t="n"/>
      <c r="L641" s="195" t="n"/>
      <c r="N641" s="195" t="n"/>
      <c r="O641" s="195" t="n"/>
      <c r="P641" s="195" t="n"/>
    </row>
    <row r="642" ht="12.75" customHeight="1" s="324">
      <c r="A642" s="195" t="n"/>
      <c r="D642" s="195" t="n"/>
      <c r="F642" s="195" t="n"/>
      <c r="H642" s="195" t="n"/>
      <c r="L642" s="195" t="n"/>
      <c r="N642" s="195" t="n"/>
      <c r="O642" s="195" t="n"/>
      <c r="P642" s="195" t="n"/>
    </row>
    <row r="643" ht="12.75" customHeight="1" s="324">
      <c r="A643" s="195" t="n"/>
      <c r="D643" s="195" t="n"/>
      <c r="F643" s="195" t="n"/>
      <c r="H643" s="195" t="n"/>
      <c r="L643" s="195" t="n"/>
      <c r="N643" s="195" t="n"/>
      <c r="O643" s="195" t="n"/>
      <c r="P643" s="195" t="n"/>
    </row>
    <row r="644" ht="12.75" customHeight="1" s="324">
      <c r="A644" s="195" t="n"/>
      <c r="D644" s="195" t="n"/>
      <c r="F644" s="195" t="n"/>
      <c r="H644" s="195" t="n"/>
      <c r="L644" s="195" t="n"/>
      <c r="N644" s="195" t="n"/>
      <c r="O644" s="195" t="n"/>
      <c r="P644" s="195" t="n"/>
    </row>
    <row r="645" ht="12.75" customHeight="1" s="324">
      <c r="A645" s="195" t="n"/>
      <c r="D645" s="195" t="n"/>
      <c r="F645" s="195" t="n"/>
      <c r="H645" s="195" t="n"/>
      <c r="L645" s="195" t="n"/>
      <c r="N645" s="195" t="n"/>
      <c r="O645" s="195" t="n"/>
      <c r="P645" s="195" t="n"/>
    </row>
    <row r="646" ht="12.75" customHeight="1" s="324">
      <c r="A646" s="195" t="n"/>
      <c r="D646" s="195" t="n"/>
      <c r="F646" s="195" t="n"/>
      <c r="H646" s="195" t="n"/>
      <c r="L646" s="195" t="n"/>
      <c r="N646" s="195" t="n"/>
      <c r="O646" s="195" t="n"/>
      <c r="P646" s="195" t="n"/>
    </row>
    <row r="647" ht="12.75" customHeight="1" s="324">
      <c r="A647" s="195" t="n"/>
      <c r="D647" s="195" t="n"/>
      <c r="F647" s="195" t="n"/>
      <c r="H647" s="195" t="n"/>
      <c r="L647" s="195" t="n"/>
      <c r="N647" s="195" t="n"/>
      <c r="O647" s="195" t="n"/>
      <c r="P647" s="195" t="n"/>
    </row>
    <row r="648" ht="12.75" customHeight="1" s="324">
      <c r="A648" s="195" t="n"/>
      <c r="D648" s="195" t="n"/>
      <c r="F648" s="195" t="n"/>
      <c r="H648" s="195" t="n"/>
      <c r="L648" s="195" t="n"/>
      <c r="N648" s="195" t="n"/>
      <c r="O648" s="195" t="n"/>
      <c r="P648" s="195" t="n"/>
    </row>
    <row r="649" ht="12.75" customHeight="1" s="324">
      <c r="A649" s="195" t="n"/>
      <c r="D649" s="195" t="n"/>
      <c r="F649" s="195" t="n"/>
      <c r="H649" s="195" t="n"/>
      <c r="L649" s="195" t="n"/>
      <c r="N649" s="195" t="n"/>
      <c r="O649" s="195" t="n"/>
      <c r="P649" s="195" t="n"/>
    </row>
    <row r="650" ht="12.75" customHeight="1" s="324">
      <c r="A650" s="195" t="n"/>
      <c r="D650" s="195" t="n"/>
      <c r="F650" s="195" t="n"/>
      <c r="H650" s="195" t="n"/>
      <c r="L650" s="195" t="n"/>
      <c r="N650" s="195" t="n"/>
      <c r="O650" s="195" t="n"/>
      <c r="P650" s="195" t="n"/>
    </row>
    <row r="651" ht="12.75" customHeight="1" s="324">
      <c r="A651" s="195" t="n"/>
      <c r="D651" s="195" t="n"/>
      <c r="F651" s="195" t="n"/>
      <c r="H651" s="195" t="n"/>
      <c r="L651" s="195" t="n"/>
      <c r="N651" s="195" t="n"/>
      <c r="O651" s="195" t="n"/>
      <c r="P651" s="195" t="n"/>
    </row>
    <row r="652" ht="12.75" customHeight="1" s="324">
      <c r="A652" s="195" t="n"/>
      <c r="D652" s="195" t="n"/>
      <c r="F652" s="195" t="n"/>
      <c r="H652" s="195" t="n"/>
      <c r="L652" s="195" t="n"/>
      <c r="N652" s="195" t="n"/>
      <c r="O652" s="195" t="n"/>
      <c r="P652" s="195" t="n"/>
    </row>
    <row r="653" ht="12.75" customHeight="1" s="324">
      <c r="A653" s="195" t="n"/>
      <c r="D653" s="195" t="n"/>
      <c r="F653" s="195" t="n"/>
      <c r="H653" s="195" t="n"/>
      <c r="L653" s="195" t="n"/>
      <c r="N653" s="195" t="n"/>
      <c r="O653" s="195" t="n"/>
      <c r="P653" s="195" t="n"/>
    </row>
    <row r="654" ht="12.75" customHeight="1" s="324">
      <c r="A654" s="195" t="n"/>
      <c r="D654" s="195" t="n"/>
      <c r="F654" s="195" t="n"/>
      <c r="H654" s="195" t="n"/>
      <c r="L654" s="195" t="n"/>
      <c r="N654" s="195" t="n"/>
      <c r="O654" s="195" t="n"/>
      <c r="P654" s="195" t="n"/>
    </row>
    <row r="655" ht="12.75" customHeight="1" s="324">
      <c r="A655" s="195" t="n"/>
      <c r="D655" s="195" t="n"/>
      <c r="F655" s="195" t="n"/>
      <c r="H655" s="195" t="n"/>
      <c r="L655" s="195" t="n"/>
      <c r="N655" s="195" t="n"/>
      <c r="O655" s="195" t="n"/>
      <c r="P655" s="195" t="n"/>
    </row>
    <row r="656" ht="12.75" customHeight="1" s="324">
      <c r="A656" s="195" t="n"/>
      <c r="D656" s="195" t="n"/>
      <c r="F656" s="195" t="n"/>
      <c r="H656" s="195" t="n"/>
      <c r="L656" s="195" t="n"/>
      <c r="N656" s="195" t="n"/>
      <c r="O656" s="195" t="n"/>
      <c r="P656" s="195" t="n"/>
    </row>
    <row r="657" ht="12.75" customHeight="1" s="324">
      <c r="A657" s="195" t="n"/>
      <c r="D657" s="195" t="n"/>
      <c r="F657" s="195" t="n"/>
      <c r="H657" s="195" t="n"/>
      <c r="L657" s="195" t="n"/>
      <c r="N657" s="195" t="n"/>
      <c r="O657" s="195" t="n"/>
      <c r="P657" s="195" t="n"/>
    </row>
    <row r="658" ht="12.75" customHeight="1" s="324">
      <c r="A658" s="195" t="n"/>
      <c r="D658" s="195" t="n"/>
      <c r="F658" s="195" t="n"/>
      <c r="H658" s="195" t="n"/>
      <c r="L658" s="195" t="n"/>
      <c r="N658" s="195" t="n"/>
      <c r="O658" s="195" t="n"/>
      <c r="P658" s="195" t="n"/>
    </row>
    <row r="659" ht="12.75" customHeight="1" s="324">
      <c r="A659" s="195" t="n"/>
      <c r="D659" s="195" t="n"/>
      <c r="F659" s="195" t="n"/>
      <c r="H659" s="195" t="n"/>
      <c r="L659" s="195" t="n"/>
      <c r="N659" s="195" t="n"/>
      <c r="O659" s="195" t="n"/>
      <c r="P659" s="195" t="n"/>
    </row>
    <row r="660" ht="12.75" customHeight="1" s="324">
      <c r="A660" s="195" t="n"/>
      <c r="D660" s="195" t="n"/>
      <c r="F660" s="195" t="n"/>
      <c r="H660" s="195" t="n"/>
      <c r="L660" s="195" t="n"/>
      <c r="N660" s="195" t="n"/>
      <c r="O660" s="195" t="n"/>
      <c r="P660" s="195" t="n"/>
    </row>
    <row r="661" ht="12.75" customHeight="1" s="324">
      <c r="A661" s="195" t="n"/>
      <c r="D661" s="195" t="n"/>
      <c r="F661" s="195" t="n"/>
      <c r="H661" s="195" t="n"/>
      <c r="L661" s="195" t="n"/>
      <c r="N661" s="195" t="n"/>
      <c r="O661" s="195" t="n"/>
      <c r="P661" s="195" t="n"/>
    </row>
    <row r="662" ht="12.75" customHeight="1" s="324">
      <c r="A662" s="195" t="n"/>
      <c r="D662" s="195" t="n"/>
      <c r="F662" s="195" t="n"/>
      <c r="H662" s="195" t="n"/>
      <c r="L662" s="195" t="n"/>
      <c r="N662" s="195" t="n"/>
      <c r="O662" s="195" t="n"/>
      <c r="P662" s="195" t="n"/>
    </row>
    <row r="663" ht="12.75" customHeight="1" s="324">
      <c r="A663" s="195" t="n"/>
      <c r="D663" s="195" t="n"/>
      <c r="F663" s="195" t="n"/>
      <c r="H663" s="195" t="n"/>
      <c r="L663" s="195" t="n"/>
      <c r="N663" s="195" t="n"/>
      <c r="O663" s="195" t="n"/>
      <c r="P663" s="195" t="n"/>
    </row>
    <row r="664" ht="12.75" customHeight="1" s="324">
      <c r="A664" s="195" t="n"/>
      <c r="D664" s="195" t="n"/>
      <c r="F664" s="195" t="n"/>
      <c r="H664" s="195" t="n"/>
      <c r="L664" s="195" t="n"/>
      <c r="N664" s="195" t="n"/>
      <c r="O664" s="195" t="n"/>
      <c r="P664" s="195" t="n"/>
    </row>
    <row r="665" ht="12.75" customHeight="1" s="324">
      <c r="A665" s="195" t="n"/>
      <c r="D665" s="195" t="n"/>
      <c r="F665" s="195" t="n"/>
      <c r="H665" s="195" t="n"/>
      <c r="L665" s="195" t="n"/>
      <c r="N665" s="195" t="n"/>
      <c r="O665" s="195" t="n"/>
      <c r="P665" s="195" t="n"/>
    </row>
    <row r="666" ht="12.75" customHeight="1" s="324">
      <c r="A666" s="195" t="n"/>
      <c r="D666" s="195" t="n"/>
      <c r="F666" s="195" t="n"/>
      <c r="H666" s="195" t="n"/>
      <c r="L666" s="195" t="n"/>
      <c r="N666" s="195" t="n"/>
      <c r="O666" s="195" t="n"/>
      <c r="P666" s="195" t="n"/>
    </row>
    <row r="667" ht="12.75" customHeight="1" s="324">
      <c r="A667" s="195" t="n"/>
      <c r="D667" s="195" t="n"/>
      <c r="F667" s="195" t="n"/>
      <c r="H667" s="195" t="n"/>
      <c r="L667" s="195" t="n"/>
      <c r="N667" s="195" t="n"/>
      <c r="O667" s="195" t="n"/>
      <c r="P667" s="195" t="n"/>
    </row>
    <row r="668" ht="12.75" customHeight="1" s="324">
      <c r="A668" s="195" t="n"/>
      <c r="D668" s="195" t="n"/>
      <c r="F668" s="195" t="n"/>
      <c r="H668" s="195" t="n"/>
      <c r="L668" s="195" t="n"/>
      <c r="N668" s="195" t="n"/>
      <c r="O668" s="195" t="n"/>
      <c r="P668" s="195" t="n"/>
    </row>
    <row r="669" ht="12.75" customHeight="1" s="324">
      <c r="A669" s="195" t="n"/>
      <c r="D669" s="195" t="n"/>
      <c r="F669" s="195" t="n"/>
      <c r="H669" s="195" t="n"/>
      <c r="L669" s="195" t="n"/>
      <c r="N669" s="195" t="n"/>
      <c r="O669" s="195" t="n"/>
      <c r="P669" s="195" t="n"/>
    </row>
    <row r="670" ht="12.75" customHeight="1" s="324">
      <c r="A670" s="195" t="n"/>
      <c r="D670" s="195" t="n"/>
      <c r="F670" s="195" t="n"/>
      <c r="H670" s="195" t="n"/>
      <c r="L670" s="195" t="n"/>
      <c r="N670" s="195" t="n"/>
      <c r="O670" s="195" t="n"/>
      <c r="P670" s="195" t="n"/>
    </row>
    <row r="671" ht="12.75" customHeight="1" s="324">
      <c r="A671" s="195" t="n"/>
      <c r="D671" s="195" t="n"/>
      <c r="F671" s="195" t="n"/>
      <c r="H671" s="195" t="n"/>
      <c r="L671" s="195" t="n"/>
      <c r="N671" s="195" t="n"/>
      <c r="O671" s="195" t="n"/>
      <c r="P671" s="195" t="n"/>
    </row>
    <row r="672" ht="12.75" customHeight="1" s="324">
      <c r="A672" s="195" t="n"/>
      <c r="D672" s="195" t="n"/>
      <c r="F672" s="195" t="n"/>
      <c r="H672" s="195" t="n"/>
      <c r="L672" s="195" t="n"/>
      <c r="N672" s="195" t="n"/>
      <c r="O672" s="195" t="n"/>
      <c r="P672" s="195" t="n"/>
    </row>
    <row r="673" ht="12.75" customHeight="1" s="324">
      <c r="A673" s="195" t="n"/>
      <c r="D673" s="195" t="n"/>
      <c r="F673" s="195" t="n"/>
      <c r="H673" s="195" t="n"/>
      <c r="L673" s="195" t="n"/>
      <c r="N673" s="195" t="n"/>
      <c r="O673" s="195" t="n"/>
      <c r="P673" s="195" t="n"/>
    </row>
    <row r="674" ht="12.75" customHeight="1" s="324">
      <c r="A674" s="195" t="n"/>
      <c r="D674" s="195" t="n"/>
      <c r="F674" s="195" t="n"/>
      <c r="H674" s="195" t="n"/>
      <c r="L674" s="195" t="n"/>
      <c r="N674" s="195" t="n"/>
      <c r="O674" s="195" t="n"/>
      <c r="P674" s="195" t="n"/>
    </row>
    <row r="675" ht="12.75" customHeight="1" s="324">
      <c r="A675" s="195" t="n"/>
      <c r="D675" s="195" t="n"/>
      <c r="F675" s="195" t="n"/>
      <c r="H675" s="195" t="n"/>
      <c r="L675" s="195" t="n"/>
      <c r="N675" s="195" t="n"/>
      <c r="O675" s="195" t="n"/>
      <c r="P675" s="195" t="n"/>
    </row>
    <row r="676" ht="12.75" customHeight="1" s="324">
      <c r="A676" s="195" t="n"/>
      <c r="D676" s="195" t="n"/>
      <c r="F676" s="195" t="n"/>
      <c r="H676" s="195" t="n"/>
      <c r="L676" s="195" t="n"/>
      <c r="N676" s="195" t="n"/>
      <c r="O676" s="195" t="n"/>
      <c r="P676" s="195" t="n"/>
    </row>
    <row r="677" ht="12.75" customHeight="1" s="324">
      <c r="A677" s="195" t="n"/>
      <c r="D677" s="195" t="n"/>
      <c r="F677" s="195" t="n"/>
      <c r="H677" s="195" t="n"/>
      <c r="L677" s="195" t="n"/>
      <c r="N677" s="195" t="n"/>
      <c r="O677" s="195" t="n"/>
      <c r="P677" s="195" t="n"/>
    </row>
    <row r="678" ht="12.75" customHeight="1" s="324">
      <c r="A678" s="195" t="n"/>
      <c r="D678" s="195" t="n"/>
      <c r="F678" s="195" t="n"/>
      <c r="H678" s="195" t="n"/>
      <c r="L678" s="195" t="n"/>
      <c r="N678" s="195" t="n"/>
      <c r="O678" s="195" t="n"/>
      <c r="P678" s="195" t="n"/>
    </row>
    <row r="679" ht="12.75" customHeight="1" s="324">
      <c r="A679" s="195" t="n"/>
      <c r="D679" s="195" t="n"/>
      <c r="F679" s="195" t="n"/>
      <c r="H679" s="195" t="n"/>
      <c r="L679" s="195" t="n"/>
      <c r="N679" s="195" t="n"/>
      <c r="O679" s="195" t="n"/>
      <c r="P679" s="195" t="n"/>
    </row>
    <row r="680" ht="12.75" customHeight="1" s="324">
      <c r="A680" s="195" t="n"/>
      <c r="D680" s="195" t="n"/>
      <c r="F680" s="195" t="n"/>
      <c r="H680" s="195" t="n"/>
      <c r="L680" s="195" t="n"/>
      <c r="N680" s="195" t="n"/>
      <c r="O680" s="195" t="n"/>
      <c r="P680" s="195" t="n"/>
    </row>
    <row r="681" ht="12.75" customHeight="1" s="324">
      <c r="A681" s="195" t="n"/>
      <c r="D681" s="195" t="n"/>
      <c r="F681" s="195" t="n"/>
      <c r="H681" s="195" t="n"/>
      <c r="L681" s="195" t="n"/>
      <c r="N681" s="195" t="n"/>
      <c r="O681" s="195" t="n"/>
      <c r="P681" s="195" t="n"/>
    </row>
    <row r="682" ht="12.75" customHeight="1" s="324">
      <c r="A682" s="195" t="n"/>
      <c r="D682" s="195" t="n"/>
      <c r="F682" s="195" t="n"/>
      <c r="H682" s="195" t="n"/>
      <c r="L682" s="195" t="n"/>
      <c r="N682" s="195" t="n"/>
      <c r="O682" s="195" t="n"/>
      <c r="P682" s="195" t="n"/>
    </row>
    <row r="683" ht="12.75" customHeight="1" s="324">
      <c r="A683" s="195" t="n"/>
      <c r="D683" s="195" t="n"/>
      <c r="F683" s="195" t="n"/>
      <c r="H683" s="195" t="n"/>
      <c r="L683" s="195" t="n"/>
      <c r="N683" s="195" t="n"/>
      <c r="O683" s="195" t="n"/>
      <c r="P683" s="195" t="n"/>
    </row>
    <row r="684" ht="12.75" customHeight="1" s="324">
      <c r="A684" s="195" t="n"/>
      <c r="D684" s="195" t="n"/>
      <c r="F684" s="195" t="n"/>
      <c r="H684" s="195" t="n"/>
      <c r="L684" s="195" t="n"/>
      <c r="N684" s="195" t="n"/>
      <c r="O684" s="195" t="n"/>
      <c r="P684" s="195" t="n"/>
    </row>
    <row r="685" ht="12.75" customHeight="1" s="324">
      <c r="A685" s="195" t="n"/>
      <c r="D685" s="195" t="n"/>
      <c r="F685" s="195" t="n"/>
      <c r="H685" s="195" t="n"/>
      <c r="L685" s="195" t="n"/>
      <c r="N685" s="195" t="n"/>
      <c r="O685" s="195" t="n"/>
      <c r="P685" s="195" t="n"/>
    </row>
    <row r="686" ht="12.75" customHeight="1" s="324">
      <c r="A686" s="195" t="n"/>
      <c r="D686" s="195" t="n"/>
      <c r="F686" s="195" t="n"/>
      <c r="H686" s="195" t="n"/>
      <c r="L686" s="195" t="n"/>
      <c r="N686" s="195" t="n"/>
      <c r="O686" s="195" t="n"/>
      <c r="P686" s="195" t="n"/>
    </row>
    <row r="687" ht="12.75" customHeight="1" s="324">
      <c r="A687" s="195" t="n"/>
      <c r="D687" s="195" t="n"/>
      <c r="F687" s="195" t="n"/>
      <c r="H687" s="195" t="n"/>
      <c r="L687" s="195" t="n"/>
      <c r="N687" s="195" t="n"/>
      <c r="O687" s="195" t="n"/>
      <c r="P687" s="195" t="n"/>
    </row>
    <row r="688" ht="12.75" customHeight="1" s="324">
      <c r="A688" s="195" t="n"/>
      <c r="D688" s="195" t="n"/>
      <c r="F688" s="195" t="n"/>
      <c r="H688" s="195" t="n"/>
      <c r="L688" s="195" t="n"/>
      <c r="N688" s="195" t="n"/>
      <c r="O688" s="195" t="n"/>
      <c r="P688" s="195" t="n"/>
    </row>
    <row r="689" ht="12.75" customHeight="1" s="324">
      <c r="A689" s="195" t="n"/>
      <c r="D689" s="195" t="n"/>
      <c r="F689" s="195" t="n"/>
      <c r="H689" s="195" t="n"/>
      <c r="L689" s="195" t="n"/>
      <c r="N689" s="195" t="n"/>
      <c r="O689" s="195" t="n"/>
      <c r="P689" s="195" t="n"/>
    </row>
    <row r="690" ht="12.75" customHeight="1" s="324">
      <c r="A690" s="195" t="n"/>
      <c r="D690" s="195" t="n"/>
      <c r="F690" s="195" t="n"/>
      <c r="H690" s="195" t="n"/>
      <c r="L690" s="195" t="n"/>
      <c r="N690" s="195" t="n"/>
      <c r="O690" s="195" t="n"/>
      <c r="P690" s="195" t="n"/>
    </row>
    <row r="691" ht="12.75" customHeight="1" s="324">
      <c r="A691" s="195" t="n"/>
      <c r="D691" s="195" t="n"/>
      <c r="F691" s="195" t="n"/>
      <c r="H691" s="195" t="n"/>
      <c r="L691" s="195" t="n"/>
      <c r="N691" s="195" t="n"/>
      <c r="O691" s="195" t="n"/>
      <c r="P691" s="195" t="n"/>
    </row>
    <row r="692" ht="12.75" customHeight="1" s="324">
      <c r="A692" s="195" t="n"/>
      <c r="D692" s="195" t="n"/>
      <c r="F692" s="195" t="n"/>
      <c r="H692" s="195" t="n"/>
      <c r="L692" s="195" t="n"/>
      <c r="N692" s="195" t="n"/>
      <c r="O692" s="195" t="n"/>
      <c r="P692" s="195" t="n"/>
    </row>
    <row r="693" ht="12.75" customHeight="1" s="324">
      <c r="A693" s="195" t="n"/>
      <c r="D693" s="195" t="n"/>
      <c r="F693" s="195" t="n"/>
      <c r="H693" s="195" t="n"/>
      <c r="L693" s="195" t="n"/>
      <c r="N693" s="195" t="n"/>
      <c r="O693" s="195" t="n"/>
      <c r="P693" s="195" t="n"/>
    </row>
    <row r="694" ht="12.75" customHeight="1" s="324">
      <c r="A694" s="195" t="n"/>
      <c r="D694" s="195" t="n"/>
      <c r="F694" s="195" t="n"/>
      <c r="H694" s="195" t="n"/>
      <c r="L694" s="195" t="n"/>
      <c r="N694" s="195" t="n"/>
      <c r="O694" s="195" t="n"/>
      <c r="P694" s="195" t="n"/>
    </row>
    <row r="695" ht="12.75" customHeight="1" s="324">
      <c r="A695" s="195" t="n"/>
      <c r="D695" s="195" t="n"/>
      <c r="F695" s="195" t="n"/>
      <c r="H695" s="195" t="n"/>
      <c r="L695" s="195" t="n"/>
      <c r="N695" s="195" t="n"/>
      <c r="O695" s="195" t="n"/>
      <c r="P695" s="195" t="n"/>
    </row>
    <row r="696" ht="12.75" customHeight="1" s="324">
      <c r="A696" s="195" t="n"/>
      <c r="D696" s="195" t="n"/>
      <c r="F696" s="195" t="n"/>
      <c r="H696" s="195" t="n"/>
      <c r="L696" s="195" t="n"/>
      <c r="N696" s="195" t="n"/>
      <c r="O696" s="195" t="n"/>
      <c r="P696" s="195" t="n"/>
    </row>
    <row r="697" ht="12.75" customHeight="1" s="324">
      <c r="A697" s="195" t="n"/>
      <c r="D697" s="195" t="n"/>
      <c r="F697" s="195" t="n"/>
      <c r="H697" s="195" t="n"/>
      <c r="L697" s="195" t="n"/>
      <c r="N697" s="195" t="n"/>
      <c r="O697" s="195" t="n"/>
      <c r="P697" s="195" t="n"/>
    </row>
    <row r="698" ht="12.75" customHeight="1" s="324">
      <c r="A698" s="195" t="n"/>
      <c r="D698" s="195" t="n"/>
      <c r="F698" s="195" t="n"/>
      <c r="H698" s="195" t="n"/>
      <c r="L698" s="195" t="n"/>
      <c r="N698" s="195" t="n"/>
      <c r="O698" s="195" t="n"/>
      <c r="P698" s="195" t="n"/>
    </row>
    <row r="699" ht="12.75" customHeight="1" s="324">
      <c r="A699" s="195" t="n"/>
      <c r="D699" s="195" t="n"/>
      <c r="F699" s="195" t="n"/>
      <c r="H699" s="195" t="n"/>
      <c r="L699" s="195" t="n"/>
      <c r="N699" s="195" t="n"/>
      <c r="O699" s="195" t="n"/>
      <c r="P699" s="195" t="n"/>
    </row>
    <row r="700" ht="12.75" customHeight="1" s="324">
      <c r="A700" s="195" t="n"/>
      <c r="D700" s="195" t="n"/>
      <c r="F700" s="195" t="n"/>
      <c r="H700" s="195" t="n"/>
      <c r="L700" s="195" t="n"/>
      <c r="N700" s="195" t="n"/>
      <c r="O700" s="195" t="n"/>
      <c r="P700" s="195" t="n"/>
    </row>
    <row r="701" ht="12.75" customHeight="1" s="324">
      <c r="A701" s="195" t="n"/>
      <c r="D701" s="195" t="n"/>
      <c r="F701" s="195" t="n"/>
      <c r="H701" s="195" t="n"/>
      <c r="L701" s="195" t="n"/>
      <c r="N701" s="195" t="n"/>
      <c r="O701" s="195" t="n"/>
      <c r="P701" s="195" t="n"/>
    </row>
    <row r="702" ht="12.75" customHeight="1" s="324">
      <c r="A702" s="195" t="n"/>
      <c r="D702" s="195" t="n"/>
      <c r="F702" s="195" t="n"/>
      <c r="H702" s="195" t="n"/>
      <c r="L702" s="195" t="n"/>
      <c r="N702" s="195" t="n"/>
      <c r="O702" s="195" t="n"/>
      <c r="P702" s="195" t="n"/>
    </row>
    <row r="703" ht="12.75" customHeight="1" s="324">
      <c r="A703" s="195" t="n"/>
      <c r="D703" s="195" t="n"/>
      <c r="F703" s="195" t="n"/>
      <c r="H703" s="195" t="n"/>
      <c r="L703" s="195" t="n"/>
      <c r="N703" s="195" t="n"/>
      <c r="O703" s="195" t="n"/>
      <c r="P703" s="195" t="n"/>
    </row>
    <row r="704" ht="12.75" customHeight="1" s="324">
      <c r="A704" s="195" t="n"/>
      <c r="D704" s="195" t="n"/>
      <c r="F704" s="195" t="n"/>
      <c r="H704" s="195" t="n"/>
      <c r="L704" s="195" t="n"/>
      <c r="N704" s="195" t="n"/>
      <c r="O704" s="195" t="n"/>
      <c r="P704" s="195" t="n"/>
    </row>
    <row r="705" ht="12.75" customHeight="1" s="324">
      <c r="A705" s="195" t="n"/>
      <c r="D705" s="195" t="n"/>
      <c r="F705" s="195" t="n"/>
      <c r="H705" s="195" t="n"/>
      <c r="L705" s="195" t="n"/>
      <c r="N705" s="195" t="n"/>
      <c r="O705" s="195" t="n"/>
      <c r="P705" s="195" t="n"/>
    </row>
    <row r="706" ht="12.75" customHeight="1" s="324">
      <c r="A706" s="195" t="n"/>
      <c r="D706" s="195" t="n"/>
      <c r="F706" s="195" t="n"/>
      <c r="H706" s="195" t="n"/>
      <c r="L706" s="195" t="n"/>
      <c r="N706" s="195" t="n"/>
      <c r="O706" s="195" t="n"/>
      <c r="P706" s="195" t="n"/>
    </row>
    <row r="707" ht="12.75" customHeight="1" s="324">
      <c r="A707" s="195" t="n"/>
      <c r="D707" s="195" t="n"/>
      <c r="F707" s="195" t="n"/>
      <c r="H707" s="195" t="n"/>
      <c r="L707" s="195" t="n"/>
      <c r="N707" s="195" t="n"/>
      <c r="O707" s="195" t="n"/>
      <c r="P707" s="195" t="n"/>
    </row>
    <row r="708" ht="12.75" customHeight="1" s="324">
      <c r="A708" s="195" t="n"/>
      <c r="D708" s="195" t="n"/>
      <c r="F708" s="195" t="n"/>
      <c r="H708" s="195" t="n"/>
      <c r="L708" s="195" t="n"/>
      <c r="N708" s="195" t="n"/>
      <c r="O708" s="195" t="n"/>
      <c r="P708" s="195" t="n"/>
    </row>
    <row r="709" ht="12.75" customHeight="1" s="324">
      <c r="A709" s="195" t="n"/>
      <c r="D709" s="195" t="n"/>
      <c r="F709" s="195" t="n"/>
      <c r="H709" s="195" t="n"/>
      <c r="L709" s="195" t="n"/>
      <c r="N709" s="195" t="n"/>
      <c r="O709" s="195" t="n"/>
      <c r="P709" s="195" t="n"/>
    </row>
    <row r="710" ht="12.75" customHeight="1" s="324">
      <c r="A710" s="195" t="n"/>
      <c r="D710" s="195" t="n"/>
      <c r="F710" s="195" t="n"/>
      <c r="H710" s="195" t="n"/>
      <c r="L710" s="195" t="n"/>
      <c r="N710" s="195" t="n"/>
      <c r="O710" s="195" t="n"/>
      <c r="P710" s="195" t="n"/>
    </row>
    <row r="711" ht="12.75" customHeight="1" s="324">
      <c r="A711" s="195" t="n"/>
      <c r="D711" s="195" t="n"/>
      <c r="F711" s="195" t="n"/>
      <c r="H711" s="195" t="n"/>
      <c r="L711" s="195" t="n"/>
      <c r="N711" s="195" t="n"/>
      <c r="O711" s="195" t="n"/>
      <c r="P711" s="195" t="n"/>
    </row>
    <row r="712" ht="12.75" customHeight="1" s="324">
      <c r="A712" s="195" t="n"/>
      <c r="D712" s="195" t="n"/>
      <c r="F712" s="195" t="n"/>
      <c r="H712" s="195" t="n"/>
      <c r="L712" s="195" t="n"/>
      <c r="N712" s="195" t="n"/>
      <c r="O712" s="195" t="n"/>
      <c r="P712" s="195" t="n"/>
    </row>
    <row r="713" ht="12.75" customHeight="1" s="324">
      <c r="A713" s="195" t="n"/>
      <c r="D713" s="195" t="n"/>
      <c r="F713" s="195" t="n"/>
      <c r="H713" s="195" t="n"/>
      <c r="L713" s="195" t="n"/>
      <c r="N713" s="195" t="n"/>
      <c r="O713" s="195" t="n"/>
      <c r="P713" s="195" t="n"/>
    </row>
    <row r="714" ht="12.75" customHeight="1" s="324">
      <c r="A714" s="195" t="n"/>
      <c r="D714" s="195" t="n"/>
      <c r="F714" s="195" t="n"/>
      <c r="H714" s="195" t="n"/>
      <c r="L714" s="195" t="n"/>
      <c r="N714" s="195" t="n"/>
      <c r="O714" s="195" t="n"/>
      <c r="P714" s="195" t="n"/>
    </row>
    <row r="715" ht="12.75" customHeight="1" s="324">
      <c r="A715" s="195" t="n"/>
      <c r="D715" s="195" t="n"/>
      <c r="F715" s="195" t="n"/>
      <c r="H715" s="195" t="n"/>
      <c r="L715" s="195" t="n"/>
      <c r="N715" s="195" t="n"/>
      <c r="O715" s="195" t="n"/>
      <c r="P715" s="195" t="n"/>
    </row>
    <row r="716" ht="12.75" customHeight="1" s="324">
      <c r="A716" s="195" t="n"/>
      <c r="D716" s="195" t="n"/>
      <c r="F716" s="195" t="n"/>
      <c r="H716" s="195" t="n"/>
      <c r="L716" s="195" t="n"/>
      <c r="N716" s="195" t="n"/>
      <c r="O716" s="195" t="n"/>
      <c r="P716" s="195" t="n"/>
    </row>
    <row r="717" ht="12.75" customHeight="1" s="324">
      <c r="A717" s="195" t="n"/>
      <c r="D717" s="195" t="n"/>
      <c r="F717" s="195" t="n"/>
      <c r="H717" s="195" t="n"/>
      <c r="L717" s="195" t="n"/>
      <c r="N717" s="195" t="n"/>
      <c r="O717" s="195" t="n"/>
      <c r="P717" s="195" t="n"/>
    </row>
    <row r="718" ht="12.75" customHeight="1" s="324">
      <c r="A718" s="195" t="n"/>
      <c r="D718" s="195" t="n"/>
      <c r="F718" s="195" t="n"/>
      <c r="H718" s="195" t="n"/>
      <c r="L718" s="195" t="n"/>
      <c r="N718" s="195" t="n"/>
      <c r="O718" s="195" t="n"/>
      <c r="P718" s="195" t="n"/>
    </row>
    <row r="719" ht="12.75" customHeight="1" s="324">
      <c r="A719" s="195" t="n"/>
      <c r="D719" s="195" t="n"/>
      <c r="F719" s="195" t="n"/>
      <c r="H719" s="195" t="n"/>
      <c r="L719" s="195" t="n"/>
      <c r="N719" s="195" t="n"/>
      <c r="O719" s="195" t="n"/>
      <c r="P719" s="195" t="n"/>
    </row>
    <row r="720" ht="12.75" customHeight="1" s="324">
      <c r="A720" s="195" t="n"/>
      <c r="D720" s="195" t="n"/>
      <c r="F720" s="195" t="n"/>
      <c r="H720" s="195" t="n"/>
      <c r="L720" s="195" t="n"/>
      <c r="N720" s="195" t="n"/>
      <c r="O720" s="195" t="n"/>
      <c r="P720" s="195" t="n"/>
    </row>
    <row r="721" ht="12.75" customHeight="1" s="324">
      <c r="A721" s="195" t="n"/>
      <c r="D721" s="195" t="n"/>
      <c r="F721" s="195" t="n"/>
      <c r="H721" s="195" t="n"/>
      <c r="L721" s="195" t="n"/>
      <c r="N721" s="195" t="n"/>
      <c r="O721" s="195" t="n"/>
      <c r="P721" s="195" t="n"/>
    </row>
    <row r="722" ht="12.75" customHeight="1" s="324">
      <c r="A722" s="195" t="n"/>
      <c r="D722" s="195" t="n"/>
      <c r="F722" s="195" t="n"/>
      <c r="H722" s="195" t="n"/>
      <c r="L722" s="195" t="n"/>
      <c r="N722" s="195" t="n"/>
      <c r="O722" s="195" t="n"/>
      <c r="P722" s="195" t="n"/>
    </row>
    <row r="723" ht="12.75" customHeight="1" s="324">
      <c r="A723" s="195" t="n"/>
      <c r="D723" s="195" t="n"/>
      <c r="F723" s="195" t="n"/>
      <c r="H723" s="195" t="n"/>
      <c r="L723" s="195" t="n"/>
      <c r="N723" s="195" t="n"/>
      <c r="O723" s="195" t="n"/>
      <c r="P723" s="195" t="n"/>
    </row>
    <row r="724" ht="12.75" customHeight="1" s="324">
      <c r="A724" s="195" t="n"/>
      <c r="D724" s="195" t="n"/>
      <c r="F724" s="195" t="n"/>
      <c r="H724" s="195" t="n"/>
      <c r="L724" s="195" t="n"/>
      <c r="N724" s="195" t="n"/>
      <c r="O724" s="195" t="n"/>
      <c r="P724" s="195" t="n"/>
    </row>
    <row r="725" ht="12.75" customHeight="1" s="324">
      <c r="A725" s="195" t="n"/>
      <c r="D725" s="195" t="n"/>
      <c r="F725" s="195" t="n"/>
      <c r="H725" s="195" t="n"/>
      <c r="L725" s="195" t="n"/>
      <c r="N725" s="195" t="n"/>
      <c r="O725" s="195" t="n"/>
      <c r="P725" s="195" t="n"/>
    </row>
    <row r="726" ht="12.75" customHeight="1" s="324">
      <c r="A726" s="195" t="n"/>
      <c r="D726" s="195" t="n"/>
      <c r="F726" s="195" t="n"/>
      <c r="H726" s="195" t="n"/>
      <c r="L726" s="195" t="n"/>
      <c r="N726" s="195" t="n"/>
      <c r="O726" s="195" t="n"/>
      <c r="P726" s="195" t="n"/>
    </row>
    <row r="727" ht="12.75" customHeight="1" s="324">
      <c r="A727" s="195" t="n"/>
      <c r="D727" s="195" t="n"/>
      <c r="F727" s="195" t="n"/>
      <c r="H727" s="195" t="n"/>
      <c r="L727" s="195" t="n"/>
      <c r="N727" s="195" t="n"/>
      <c r="O727" s="195" t="n"/>
      <c r="P727" s="195" t="n"/>
    </row>
    <row r="728" ht="12.75" customHeight="1" s="324">
      <c r="A728" s="195" t="n"/>
      <c r="D728" s="195" t="n"/>
      <c r="F728" s="195" t="n"/>
      <c r="H728" s="195" t="n"/>
      <c r="L728" s="195" t="n"/>
      <c r="N728" s="195" t="n"/>
      <c r="O728" s="195" t="n"/>
      <c r="P728" s="195" t="n"/>
    </row>
    <row r="729" ht="12.75" customHeight="1" s="324">
      <c r="A729" s="195" t="n"/>
      <c r="D729" s="195" t="n"/>
      <c r="F729" s="195" t="n"/>
      <c r="H729" s="195" t="n"/>
      <c r="L729" s="195" t="n"/>
      <c r="N729" s="195" t="n"/>
      <c r="O729" s="195" t="n"/>
      <c r="P729" s="195" t="n"/>
    </row>
    <row r="730" ht="12.75" customHeight="1" s="324">
      <c r="A730" s="195" t="n"/>
      <c r="D730" s="195" t="n"/>
      <c r="F730" s="195" t="n"/>
      <c r="H730" s="195" t="n"/>
      <c r="L730" s="195" t="n"/>
      <c r="N730" s="195" t="n"/>
      <c r="O730" s="195" t="n"/>
      <c r="P730" s="195" t="n"/>
    </row>
    <row r="731" ht="12.75" customHeight="1" s="324">
      <c r="A731" s="195" t="n"/>
      <c r="D731" s="195" t="n"/>
      <c r="F731" s="195" t="n"/>
      <c r="H731" s="195" t="n"/>
      <c r="L731" s="195" t="n"/>
      <c r="N731" s="195" t="n"/>
      <c r="O731" s="195" t="n"/>
      <c r="P731" s="195" t="n"/>
    </row>
    <row r="732" ht="12.75" customHeight="1" s="324">
      <c r="A732" s="195" t="n"/>
      <c r="D732" s="195" t="n"/>
      <c r="F732" s="195" t="n"/>
      <c r="H732" s="195" t="n"/>
      <c r="L732" s="195" t="n"/>
      <c r="N732" s="195" t="n"/>
      <c r="O732" s="195" t="n"/>
      <c r="P732" s="195" t="n"/>
    </row>
    <row r="733" ht="12.75" customHeight="1" s="324">
      <c r="A733" s="195" t="n"/>
      <c r="D733" s="195" t="n"/>
      <c r="F733" s="195" t="n"/>
      <c r="H733" s="195" t="n"/>
      <c r="L733" s="195" t="n"/>
      <c r="N733" s="195" t="n"/>
      <c r="O733" s="195" t="n"/>
      <c r="P733" s="195" t="n"/>
    </row>
    <row r="734" ht="12.75" customHeight="1" s="324">
      <c r="A734" s="195" t="n"/>
      <c r="D734" s="195" t="n"/>
      <c r="F734" s="195" t="n"/>
      <c r="H734" s="195" t="n"/>
      <c r="L734" s="195" t="n"/>
      <c r="N734" s="195" t="n"/>
      <c r="O734" s="195" t="n"/>
      <c r="P734" s="195" t="n"/>
    </row>
    <row r="735" ht="12.75" customHeight="1" s="324">
      <c r="A735" s="195" t="n"/>
      <c r="D735" s="195" t="n"/>
      <c r="F735" s="195" t="n"/>
      <c r="H735" s="195" t="n"/>
      <c r="L735" s="195" t="n"/>
      <c r="N735" s="195" t="n"/>
      <c r="O735" s="195" t="n"/>
      <c r="P735" s="195" t="n"/>
    </row>
    <row r="736" ht="12.75" customHeight="1" s="324">
      <c r="A736" s="195" t="n"/>
      <c r="D736" s="195" t="n"/>
      <c r="F736" s="195" t="n"/>
      <c r="H736" s="195" t="n"/>
      <c r="L736" s="195" t="n"/>
      <c r="N736" s="195" t="n"/>
      <c r="O736" s="195" t="n"/>
      <c r="P736" s="195" t="n"/>
    </row>
    <row r="737" ht="12.75" customHeight="1" s="324">
      <c r="A737" s="195" t="n"/>
      <c r="D737" s="195" t="n"/>
      <c r="F737" s="195" t="n"/>
      <c r="H737" s="195" t="n"/>
      <c r="L737" s="195" t="n"/>
      <c r="N737" s="195" t="n"/>
      <c r="O737" s="195" t="n"/>
      <c r="P737" s="195" t="n"/>
    </row>
    <row r="738" ht="12.75" customHeight="1" s="324">
      <c r="A738" s="195" t="n"/>
      <c r="D738" s="195" t="n"/>
      <c r="F738" s="195" t="n"/>
      <c r="H738" s="195" t="n"/>
      <c r="L738" s="195" t="n"/>
      <c r="N738" s="195" t="n"/>
      <c r="O738" s="195" t="n"/>
      <c r="P738" s="195" t="n"/>
    </row>
    <row r="739" ht="12.75" customHeight="1" s="324">
      <c r="A739" s="195" t="n"/>
      <c r="D739" s="195" t="n"/>
      <c r="F739" s="195" t="n"/>
      <c r="H739" s="195" t="n"/>
      <c r="L739" s="195" t="n"/>
      <c r="N739" s="195" t="n"/>
      <c r="O739" s="195" t="n"/>
      <c r="P739" s="195" t="n"/>
    </row>
    <row r="740" ht="12.75" customHeight="1" s="324">
      <c r="A740" s="195" t="n"/>
      <c r="D740" s="195" t="n"/>
      <c r="F740" s="195" t="n"/>
      <c r="H740" s="195" t="n"/>
      <c r="L740" s="195" t="n"/>
      <c r="N740" s="195" t="n"/>
      <c r="O740" s="195" t="n"/>
      <c r="P740" s="195" t="n"/>
    </row>
    <row r="741" ht="12.75" customHeight="1" s="324">
      <c r="A741" s="195" t="n"/>
      <c r="D741" s="195" t="n"/>
      <c r="F741" s="195" t="n"/>
      <c r="H741" s="195" t="n"/>
      <c r="L741" s="195" t="n"/>
      <c r="N741" s="195" t="n"/>
      <c r="O741" s="195" t="n"/>
      <c r="P741" s="195" t="n"/>
    </row>
    <row r="742" ht="12.75" customHeight="1" s="324">
      <c r="A742" s="195" t="n"/>
      <c r="D742" s="195" t="n"/>
      <c r="F742" s="195" t="n"/>
      <c r="H742" s="195" t="n"/>
      <c r="L742" s="195" t="n"/>
      <c r="N742" s="195" t="n"/>
      <c r="O742" s="195" t="n"/>
      <c r="P742" s="195" t="n"/>
    </row>
    <row r="743" ht="12.75" customHeight="1" s="324">
      <c r="A743" s="195" t="n"/>
      <c r="D743" s="195" t="n"/>
      <c r="F743" s="195" t="n"/>
      <c r="H743" s="195" t="n"/>
      <c r="L743" s="195" t="n"/>
      <c r="N743" s="195" t="n"/>
      <c r="O743" s="195" t="n"/>
      <c r="P743" s="195" t="n"/>
    </row>
    <row r="744" ht="12.75" customHeight="1" s="324">
      <c r="A744" s="195" t="n"/>
      <c r="D744" s="195" t="n"/>
      <c r="F744" s="195" t="n"/>
      <c r="H744" s="195" t="n"/>
      <c r="L744" s="195" t="n"/>
      <c r="N744" s="195" t="n"/>
      <c r="O744" s="195" t="n"/>
      <c r="P744" s="195" t="n"/>
    </row>
    <row r="745" ht="12.75" customHeight="1" s="324">
      <c r="A745" s="195" t="n"/>
      <c r="D745" s="195" t="n"/>
      <c r="F745" s="195" t="n"/>
      <c r="H745" s="195" t="n"/>
      <c r="L745" s="195" t="n"/>
      <c r="N745" s="195" t="n"/>
      <c r="O745" s="195" t="n"/>
      <c r="P745" s="195" t="n"/>
    </row>
    <row r="746" ht="12.75" customHeight="1" s="324">
      <c r="A746" s="195" t="n"/>
      <c r="D746" s="195" t="n"/>
      <c r="F746" s="195" t="n"/>
      <c r="H746" s="195" t="n"/>
      <c r="L746" s="195" t="n"/>
      <c r="N746" s="195" t="n"/>
      <c r="O746" s="195" t="n"/>
      <c r="P746" s="195" t="n"/>
    </row>
    <row r="747" ht="12.75" customHeight="1" s="324">
      <c r="A747" s="195" t="n"/>
      <c r="D747" s="195" t="n"/>
      <c r="F747" s="195" t="n"/>
      <c r="H747" s="195" t="n"/>
      <c r="L747" s="195" t="n"/>
      <c r="N747" s="195" t="n"/>
      <c r="O747" s="195" t="n"/>
      <c r="P747" s="195" t="n"/>
    </row>
    <row r="748" ht="12.75" customHeight="1" s="324">
      <c r="A748" s="195" t="n"/>
      <c r="D748" s="195" t="n"/>
      <c r="F748" s="195" t="n"/>
      <c r="H748" s="195" t="n"/>
      <c r="L748" s="195" t="n"/>
      <c r="N748" s="195" t="n"/>
      <c r="O748" s="195" t="n"/>
      <c r="P748" s="195" t="n"/>
    </row>
    <row r="749" ht="12.75" customHeight="1" s="324">
      <c r="A749" s="195" t="n"/>
      <c r="D749" s="195" t="n"/>
      <c r="F749" s="195" t="n"/>
      <c r="H749" s="195" t="n"/>
      <c r="L749" s="195" t="n"/>
      <c r="N749" s="195" t="n"/>
      <c r="O749" s="195" t="n"/>
      <c r="P749" s="195" t="n"/>
    </row>
    <row r="750" ht="12.75" customHeight="1" s="324">
      <c r="A750" s="195" t="n"/>
      <c r="D750" s="195" t="n"/>
      <c r="F750" s="195" t="n"/>
      <c r="H750" s="195" t="n"/>
      <c r="L750" s="195" t="n"/>
      <c r="N750" s="195" t="n"/>
      <c r="O750" s="195" t="n"/>
      <c r="P750" s="195" t="n"/>
    </row>
    <row r="751" ht="12.75" customHeight="1" s="324">
      <c r="A751" s="195" t="n"/>
      <c r="D751" s="195" t="n"/>
      <c r="F751" s="195" t="n"/>
      <c r="H751" s="195" t="n"/>
      <c r="L751" s="195" t="n"/>
      <c r="N751" s="195" t="n"/>
      <c r="O751" s="195" t="n"/>
      <c r="P751" s="195" t="n"/>
    </row>
    <row r="752" ht="12.75" customHeight="1" s="324">
      <c r="A752" s="195" t="n"/>
      <c r="D752" s="195" t="n"/>
      <c r="F752" s="195" t="n"/>
      <c r="H752" s="195" t="n"/>
      <c r="L752" s="195" t="n"/>
      <c r="N752" s="195" t="n"/>
      <c r="O752" s="195" t="n"/>
      <c r="P752" s="195" t="n"/>
    </row>
    <row r="753" ht="12.75" customHeight="1" s="324">
      <c r="A753" s="195" t="n"/>
      <c r="D753" s="195" t="n"/>
      <c r="F753" s="195" t="n"/>
      <c r="H753" s="195" t="n"/>
      <c r="L753" s="195" t="n"/>
      <c r="N753" s="195" t="n"/>
      <c r="O753" s="195" t="n"/>
      <c r="P753" s="195" t="n"/>
    </row>
    <row r="754" ht="12.75" customHeight="1" s="324">
      <c r="A754" s="195" t="n"/>
      <c r="D754" s="195" t="n"/>
      <c r="F754" s="195" t="n"/>
      <c r="H754" s="195" t="n"/>
      <c r="L754" s="195" t="n"/>
      <c r="N754" s="195" t="n"/>
      <c r="O754" s="195" t="n"/>
      <c r="P754" s="195" t="n"/>
    </row>
    <row r="755" ht="12.75" customHeight="1" s="324">
      <c r="A755" s="195" t="n"/>
      <c r="D755" s="195" t="n"/>
      <c r="F755" s="195" t="n"/>
      <c r="H755" s="195" t="n"/>
      <c r="L755" s="195" t="n"/>
      <c r="N755" s="195" t="n"/>
      <c r="O755" s="195" t="n"/>
      <c r="P755" s="195" t="n"/>
    </row>
    <row r="756" ht="12.75" customHeight="1" s="324">
      <c r="A756" s="195" t="n"/>
      <c r="D756" s="195" t="n"/>
      <c r="F756" s="195" t="n"/>
      <c r="H756" s="195" t="n"/>
      <c r="L756" s="195" t="n"/>
      <c r="N756" s="195" t="n"/>
      <c r="O756" s="195" t="n"/>
      <c r="P756" s="195" t="n"/>
    </row>
    <row r="757" ht="12.75" customHeight="1" s="324">
      <c r="A757" s="195" t="n"/>
      <c r="D757" s="195" t="n"/>
      <c r="F757" s="195" t="n"/>
      <c r="H757" s="195" t="n"/>
      <c r="L757" s="195" t="n"/>
      <c r="N757" s="195" t="n"/>
      <c r="O757" s="195" t="n"/>
      <c r="P757" s="195" t="n"/>
    </row>
    <row r="758" ht="12.75" customHeight="1" s="324">
      <c r="A758" s="195" t="n"/>
      <c r="D758" s="195" t="n"/>
      <c r="F758" s="195" t="n"/>
      <c r="H758" s="195" t="n"/>
      <c r="L758" s="195" t="n"/>
      <c r="N758" s="195" t="n"/>
      <c r="O758" s="195" t="n"/>
      <c r="P758" s="195" t="n"/>
    </row>
    <row r="759" ht="12.75" customHeight="1" s="324">
      <c r="A759" s="195" t="n"/>
      <c r="D759" s="195" t="n"/>
      <c r="F759" s="195" t="n"/>
      <c r="H759" s="195" t="n"/>
      <c r="L759" s="195" t="n"/>
      <c r="N759" s="195" t="n"/>
      <c r="O759" s="195" t="n"/>
      <c r="P759" s="195" t="n"/>
    </row>
    <row r="760" ht="12.75" customHeight="1" s="324">
      <c r="A760" s="195" t="n"/>
      <c r="D760" s="195" t="n"/>
      <c r="F760" s="195" t="n"/>
      <c r="H760" s="195" t="n"/>
      <c r="L760" s="195" t="n"/>
      <c r="N760" s="195" t="n"/>
      <c r="O760" s="195" t="n"/>
      <c r="P760" s="195" t="n"/>
    </row>
    <row r="761" ht="12.75" customHeight="1" s="324">
      <c r="A761" s="195" t="n"/>
      <c r="D761" s="195" t="n"/>
      <c r="F761" s="195" t="n"/>
      <c r="H761" s="195" t="n"/>
      <c r="L761" s="195" t="n"/>
      <c r="N761" s="195" t="n"/>
      <c r="O761" s="195" t="n"/>
      <c r="P761" s="195" t="n"/>
    </row>
    <row r="762" ht="12.75" customHeight="1" s="324">
      <c r="A762" s="195" t="n"/>
      <c r="D762" s="195" t="n"/>
      <c r="F762" s="195" t="n"/>
      <c r="H762" s="195" t="n"/>
      <c r="L762" s="195" t="n"/>
      <c r="N762" s="195" t="n"/>
      <c r="O762" s="195" t="n"/>
      <c r="P762" s="195" t="n"/>
    </row>
    <row r="763" ht="12.75" customHeight="1" s="324">
      <c r="A763" s="195" t="n"/>
      <c r="D763" s="195" t="n"/>
      <c r="F763" s="195" t="n"/>
      <c r="H763" s="195" t="n"/>
      <c r="L763" s="195" t="n"/>
      <c r="N763" s="195" t="n"/>
      <c r="O763" s="195" t="n"/>
      <c r="P763" s="195" t="n"/>
    </row>
    <row r="764" ht="12.75" customHeight="1" s="324">
      <c r="A764" s="195" t="n"/>
      <c r="D764" s="195" t="n"/>
      <c r="F764" s="195" t="n"/>
      <c r="H764" s="195" t="n"/>
      <c r="L764" s="195" t="n"/>
      <c r="N764" s="195" t="n"/>
      <c r="O764" s="195" t="n"/>
      <c r="P764" s="195" t="n"/>
    </row>
    <row r="765" ht="12.75" customHeight="1" s="324">
      <c r="A765" s="195" t="n"/>
      <c r="D765" s="195" t="n"/>
      <c r="F765" s="195" t="n"/>
      <c r="H765" s="195" t="n"/>
      <c r="L765" s="195" t="n"/>
      <c r="N765" s="195" t="n"/>
      <c r="O765" s="195" t="n"/>
      <c r="P765" s="195" t="n"/>
    </row>
    <row r="766" ht="12.75" customHeight="1" s="324">
      <c r="A766" s="195" t="n"/>
      <c r="D766" s="195" t="n"/>
      <c r="F766" s="195" t="n"/>
      <c r="H766" s="195" t="n"/>
      <c r="L766" s="195" t="n"/>
      <c r="N766" s="195" t="n"/>
      <c r="O766" s="195" t="n"/>
      <c r="P766" s="195" t="n"/>
    </row>
    <row r="767" ht="12.75" customHeight="1" s="324">
      <c r="A767" s="195" t="n"/>
      <c r="D767" s="195" t="n"/>
      <c r="F767" s="195" t="n"/>
      <c r="H767" s="195" t="n"/>
      <c r="L767" s="195" t="n"/>
      <c r="N767" s="195" t="n"/>
      <c r="O767" s="195" t="n"/>
      <c r="P767" s="195" t="n"/>
    </row>
    <row r="768" ht="12.75" customHeight="1" s="324">
      <c r="A768" s="195" t="n"/>
      <c r="D768" s="195" t="n"/>
      <c r="F768" s="195" t="n"/>
      <c r="H768" s="195" t="n"/>
      <c r="L768" s="195" t="n"/>
      <c r="N768" s="195" t="n"/>
      <c r="O768" s="195" t="n"/>
      <c r="P768" s="195" t="n"/>
    </row>
    <row r="769" ht="12.75" customHeight="1" s="324">
      <c r="A769" s="195" t="n"/>
      <c r="D769" s="195" t="n"/>
      <c r="F769" s="195" t="n"/>
      <c r="H769" s="195" t="n"/>
      <c r="L769" s="195" t="n"/>
      <c r="N769" s="195" t="n"/>
      <c r="O769" s="195" t="n"/>
      <c r="P769" s="195" t="n"/>
    </row>
    <row r="770" ht="12.75" customHeight="1" s="324">
      <c r="A770" s="195" t="n"/>
      <c r="D770" s="195" t="n"/>
      <c r="F770" s="195" t="n"/>
      <c r="H770" s="195" t="n"/>
      <c r="L770" s="195" t="n"/>
      <c r="N770" s="195" t="n"/>
      <c r="O770" s="195" t="n"/>
      <c r="P770" s="195" t="n"/>
    </row>
    <row r="771" ht="12.75" customHeight="1" s="324">
      <c r="A771" s="195" t="n"/>
      <c r="D771" s="195" t="n"/>
      <c r="F771" s="195" t="n"/>
      <c r="H771" s="195" t="n"/>
      <c r="L771" s="195" t="n"/>
      <c r="N771" s="195" t="n"/>
      <c r="O771" s="195" t="n"/>
      <c r="P771" s="195" t="n"/>
    </row>
    <row r="772" ht="12.75" customHeight="1" s="324">
      <c r="A772" s="195" t="n"/>
      <c r="D772" s="195" t="n"/>
      <c r="F772" s="195" t="n"/>
      <c r="H772" s="195" t="n"/>
      <c r="L772" s="195" t="n"/>
      <c r="N772" s="195" t="n"/>
      <c r="O772" s="195" t="n"/>
      <c r="P772" s="195" t="n"/>
    </row>
    <row r="773" ht="12.75" customHeight="1" s="324">
      <c r="A773" s="195" t="n"/>
      <c r="D773" s="195" t="n"/>
      <c r="F773" s="195" t="n"/>
      <c r="H773" s="195" t="n"/>
      <c r="L773" s="195" t="n"/>
      <c r="N773" s="195" t="n"/>
      <c r="O773" s="195" t="n"/>
      <c r="P773" s="195" t="n"/>
    </row>
    <row r="774" ht="12.75" customHeight="1" s="324">
      <c r="A774" s="195" t="n"/>
      <c r="D774" s="195" t="n"/>
      <c r="F774" s="195" t="n"/>
      <c r="H774" s="195" t="n"/>
      <c r="L774" s="195" t="n"/>
      <c r="N774" s="195" t="n"/>
      <c r="O774" s="195" t="n"/>
      <c r="P774" s="195" t="n"/>
    </row>
    <row r="775" ht="12.75" customHeight="1" s="324">
      <c r="A775" s="195" t="n"/>
      <c r="D775" s="195" t="n"/>
      <c r="F775" s="195" t="n"/>
      <c r="H775" s="195" t="n"/>
      <c r="L775" s="195" t="n"/>
      <c r="N775" s="195" t="n"/>
      <c r="O775" s="195" t="n"/>
      <c r="P775" s="195" t="n"/>
    </row>
    <row r="776" ht="12.75" customHeight="1" s="324">
      <c r="A776" s="195" t="n"/>
      <c r="D776" s="195" t="n"/>
      <c r="F776" s="195" t="n"/>
      <c r="H776" s="195" t="n"/>
      <c r="L776" s="195" t="n"/>
      <c r="N776" s="195" t="n"/>
      <c r="O776" s="195" t="n"/>
      <c r="P776" s="195" t="n"/>
    </row>
    <row r="777" ht="12.75" customHeight="1" s="324">
      <c r="A777" s="195" t="n"/>
      <c r="D777" s="195" t="n"/>
      <c r="F777" s="195" t="n"/>
      <c r="H777" s="195" t="n"/>
      <c r="L777" s="195" t="n"/>
      <c r="N777" s="195" t="n"/>
      <c r="O777" s="195" t="n"/>
      <c r="P777" s="195" t="n"/>
    </row>
    <row r="778" ht="12.75" customHeight="1" s="324">
      <c r="A778" s="195" t="n"/>
      <c r="D778" s="195" t="n"/>
      <c r="F778" s="195" t="n"/>
      <c r="H778" s="195" t="n"/>
      <c r="L778" s="195" t="n"/>
      <c r="N778" s="195" t="n"/>
      <c r="O778" s="195" t="n"/>
      <c r="P778" s="195" t="n"/>
    </row>
    <row r="779" ht="12.75" customHeight="1" s="324">
      <c r="A779" s="195" t="n"/>
      <c r="D779" s="195" t="n"/>
      <c r="F779" s="195" t="n"/>
      <c r="H779" s="195" t="n"/>
      <c r="L779" s="195" t="n"/>
      <c r="N779" s="195" t="n"/>
      <c r="O779" s="195" t="n"/>
      <c r="P779" s="195" t="n"/>
    </row>
    <row r="780" ht="12.75" customHeight="1" s="324">
      <c r="A780" s="195" t="n"/>
      <c r="D780" s="195" t="n"/>
      <c r="F780" s="195" t="n"/>
      <c r="H780" s="195" t="n"/>
      <c r="L780" s="195" t="n"/>
      <c r="N780" s="195" t="n"/>
      <c r="O780" s="195" t="n"/>
      <c r="P780" s="195" t="n"/>
    </row>
    <row r="781" ht="12.75" customHeight="1" s="324">
      <c r="A781" s="195" t="n"/>
      <c r="D781" s="195" t="n"/>
      <c r="F781" s="195" t="n"/>
      <c r="H781" s="195" t="n"/>
      <c r="L781" s="195" t="n"/>
      <c r="N781" s="195" t="n"/>
      <c r="O781" s="195" t="n"/>
      <c r="P781" s="195" t="n"/>
    </row>
    <row r="782" ht="12.75" customHeight="1" s="324">
      <c r="A782" s="195" t="n"/>
      <c r="D782" s="195" t="n"/>
      <c r="F782" s="195" t="n"/>
      <c r="H782" s="195" t="n"/>
      <c r="L782" s="195" t="n"/>
      <c r="N782" s="195" t="n"/>
      <c r="O782" s="195" t="n"/>
      <c r="P782" s="195" t="n"/>
    </row>
    <row r="783" ht="12.75" customHeight="1" s="324">
      <c r="A783" s="195" t="n"/>
      <c r="D783" s="195" t="n"/>
      <c r="F783" s="195" t="n"/>
      <c r="H783" s="195" t="n"/>
      <c r="L783" s="195" t="n"/>
      <c r="N783" s="195" t="n"/>
      <c r="O783" s="195" t="n"/>
      <c r="P783" s="195" t="n"/>
    </row>
    <row r="784" ht="12.75" customHeight="1" s="324">
      <c r="A784" s="195" t="n"/>
      <c r="D784" s="195" t="n"/>
      <c r="F784" s="195" t="n"/>
      <c r="H784" s="195" t="n"/>
      <c r="L784" s="195" t="n"/>
      <c r="N784" s="195" t="n"/>
      <c r="O784" s="195" t="n"/>
      <c r="P784" s="195" t="n"/>
    </row>
    <row r="785" ht="12.75" customHeight="1" s="324">
      <c r="A785" s="195" t="n"/>
      <c r="D785" s="195" t="n"/>
      <c r="F785" s="195" t="n"/>
      <c r="H785" s="195" t="n"/>
      <c r="L785" s="195" t="n"/>
      <c r="N785" s="195" t="n"/>
      <c r="O785" s="195" t="n"/>
      <c r="P785" s="195" t="n"/>
    </row>
    <row r="786" ht="12.75" customHeight="1" s="324">
      <c r="A786" s="195" t="n"/>
      <c r="D786" s="195" t="n"/>
      <c r="F786" s="195" t="n"/>
      <c r="H786" s="195" t="n"/>
      <c r="L786" s="195" t="n"/>
      <c r="N786" s="195" t="n"/>
      <c r="O786" s="195" t="n"/>
      <c r="P786" s="195" t="n"/>
    </row>
    <row r="787" ht="12.75" customHeight="1" s="324">
      <c r="A787" s="195" t="n"/>
      <c r="D787" s="195" t="n"/>
      <c r="F787" s="195" t="n"/>
      <c r="H787" s="195" t="n"/>
      <c r="L787" s="195" t="n"/>
      <c r="N787" s="195" t="n"/>
      <c r="O787" s="195" t="n"/>
      <c r="P787" s="195" t="n"/>
    </row>
    <row r="788" ht="12.75" customHeight="1" s="324">
      <c r="A788" s="195" t="n"/>
      <c r="D788" s="195" t="n"/>
      <c r="F788" s="195" t="n"/>
      <c r="H788" s="195" t="n"/>
      <c r="L788" s="195" t="n"/>
      <c r="N788" s="195" t="n"/>
      <c r="O788" s="195" t="n"/>
      <c r="P788" s="195" t="n"/>
    </row>
    <row r="789" ht="12.75" customHeight="1" s="324">
      <c r="A789" s="195" t="n"/>
      <c r="D789" s="195" t="n"/>
      <c r="F789" s="195" t="n"/>
      <c r="H789" s="195" t="n"/>
      <c r="L789" s="195" t="n"/>
      <c r="N789" s="195" t="n"/>
      <c r="O789" s="195" t="n"/>
      <c r="P789" s="195" t="n"/>
    </row>
    <row r="790" ht="12.75" customHeight="1" s="324">
      <c r="A790" s="195" t="n"/>
      <c r="D790" s="195" t="n"/>
      <c r="F790" s="195" t="n"/>
      <c r="H790" s="195" t="n"/>
      <c r="L790" s="195" t="n"/>
      <c r="N790" s="195" t="n"/>
      <c r="O790" s="195" t="n"/>
      <c r="P790" s="195" t="n"/>
    </row>
    <row r="791" ht="12.75" customHeight="1" s="324">
      <c r="A791" s="195" t="n"/>
      <c r="D791" s="195" t="n"/>
      <c r="F791" s="195" t="n"/>
      <c r="H791" s="195" t="n"/>
      <c r="L791" s="195" t="n"/>
      <c r="N791" s="195" t="n"/>
      <c r="O791" s="195" t="n"/>
      <c r="P791" s="195" t="n"/>
    </row>
    <row r="792" ht="12.75" customHeight="1" s="324">
      <c r="A792" s="195" t="n"/>
      <c r="D792" s="195" t="n"/>
      <c r="F792" s="195" t="n"/>
      <c r="H792" s="195" t="n"/>
      <c r="L792" s="195" t="n"/>
      <c r="N792" s="195" t="n"/>
      <c r="O792" s="195" t="n"/>
      <c r="P792" s="195" t="n"/>
    </row>
    <row r="793" ht="12.75" customHeight="1" s="324">
      <c r="A793" s="195" t="n"/>
      <c r="D793" s="195" t="n"/>
      <c r="F793" s="195" t="n"/>
      <c r="H793" s="195" t="n"/>
      <c r="L793" s="195" t="n"/>
      <c r="N793" s="195" t="n"/>
      <c r="O793" s="195" t="n"/>
      <c r="P793" s="195" t="n"/>
    </row>
    <row r="794" ht="12.75" customHeight="1" s="324">
      <c r="A794" s="195" t="n"/>
      <c r="D794" s="195" t="n"/>
      <c r="F794" s="195" t="n"/>
      <c r="H794" s="195" t="n"/>
      <c r="L794" s="195" t="n"/>
      <c r="N794" s="195" t="n"/>
      <c r="O794" s="195" t="n"/>
      <c r="P794" s="195" t="n"/>
    </row>
    <row r="795" ht="12.75" customHeight="1" s="324">
      <c r="A795" s="195" t="n"/>
      <c r="D795" s="195" t="n"/>
      <c r="F795" s="195" t="n"/>
      <c r="H795" s="195" t="n"/>
      <c r="L795" s="195" t="n"/>
      <c r="N795" s="195" t="n"/>
      <c r="O795" s="195" t="n"/>
      <c r="P795" s="195" t="n"/>
    </row>
    <row r="796" ht="12.75" customHeight="1" s="324">
      <c r="A796" s="195" t="n"/>
      <c r="D796" s="195" t="n"/>
      <c r="F796" s="195" t="n"/>
      <c r="H796" s="195" t="n"/>
      <c r="L796" s="195" t="n"/>
      <c r="N796" s="195" t="n"/>
      <c r="O796" s="195" t="n"/>
      <c r="P796" s="195" t="n"/>
    </row>
    <row r="797" ht="12.75" customHeight="1" s="324">
      <c r="A797" s="195" t="n"/>
      <c r="D797" s="195" t="n"/>
      <c r="F797" s="195" t="n"/>
      <c r="H797" s="195" t="n"/>
      <c r="L797" s="195" t="n"/>
      <c r="N797" s="195" t="n"/>
      <c r="O797" s="195" t="n"/>
      <c r="P797" s="195" t="n"/>
    </row>
    <row r="798" ht="12.75" customHeight="1" s="324">
      <c r="A798" s="195" t="n"/>
      <c r="D798" s="195" t="n"/>
      <c r="F798" s="195" t="n"/>
      <c r="H798" s="195" t="n"/>
      <c r="L798" s="195" t="n"/>
      <c r="N798" s="195" t="n"/>
      <c r="O798" s="195" t="n"/>
      <c r="P798" s="195" t="n"/>
    </row>
    <row r="799" ht="12.75" customHeight="1" s="324">
      <c r="A799" s="195" t="n"/>
      <c r="D799" s="195" t="n"/>
      <c r="F799" s="195" t="n"/>
      <c r="H799" s="195" t="n"/>
      <c r="L799" s="195" t="n"/>
      <c r="N799" s="195" t="n"/>
      <c r="O799" s="195" t="n"/>
      <c r="P799" s="195" t="n"/>
    </row>
    <row r="800" ht="12.75" customHeight="1" s="324">
      <c r="A800" s="195" t="n"/>
      <c r="D800" s="195" t="n"/>
      <c r="F800" s="195" t="n"/>
      <c r="H800" s="195" t="n"/>
      <c r="L800" s="195" t="n"/>
      <c r="N800" s="195" t="n"/>
      <c r="O800" s="195" t="n"/>
      <c r="P800" s="195" t="n"/>
    </row>
    <row r="801" ht="12.75" customHeight="1" s="324">
      <c r="A801" s="195" t="n"/>
      <c r="D801" s="195" t="n"/>
      <c r="F801" s="195" t="n"/>
      <c r="H801" s="195" t="n"/>
      <c r="L801" s="195" t="n"/>
      <c r="N801" s="195" t="n"/>
      <c r="O801" s="195" t="n"/>
      <c r="P801" s="195" t="n"/>
    </row>
    <row r="802" ht="12.75" customHeight="1" s="324">
      <c r="A802" s="195" t="n"/>
      <c r="D802" s="195" t="n"/>
      <c r="F802" s="195" t="n"/>
      <c r="H802" s="195" t="n"/>
      <c r="L802" s="195" t="n"/>
      <c r="N802" s="195" t="n"/>
      <c r="O802" s="195" t="n"/>
      <c r="P802" s="195" t="n"/>
    </row>
    <row r="803" ht="12.75" customHeight="1" s="324">
      <c r="A803" s="195" t="n"/>
      <c r="D803" s="195" t="n"/>
      <c r="F803" s="195" t="n"/>
      <c r="H803" s="195" t="n"/>
      <c r="L803" s="195" t="n"/>
      <c r="N803" s="195" t="n"/>
      <c r="O803" s="195" t="n"/>
      <c r="P803" s="195" t="n"/>
    </row>
    <row r="804" ht="12.75" customHeight="1" s="324">
      <c r="A804" s="195" t="n"/>
      <c r="D804" s="195" t="n"/>
      <c r="F804" s="195" t="n"/>
      <c r="H804" s="195" t="n"/>
      <c r="L804" s="195" t="n"/>
      <c r="N804" s="195" t="n"/>
      <c r="O804" s="195" t="n"/>
      <c r="P804" s="195" t="n"/>
    </row>
    <row r="805" ht="12.75" customHeight="1" s="324">
      <c r="A805" s="195" t="n"/>
      <c r="D805" s="195" t="n"/>
      <c r="F805" s="195" t="n"/>
      <c r="H805" s="195" t="n"/>
      <c r="L805" s="195" t="n"/>
      <c r="N805" s="195" t="n"/>
      <c r="O805" s="195" t="n"/>
      <c r="P805" s="195" t="n"/>
    </row>
    <row r="806" ht="12.75" customHeight="1" s="324">
      <c r="A806" s="195" t="n"/>
      <c r="D806" s="195" t="n"/>
      <c r="F806" s="195" t="n"/>
      <c r="H806" s="195" t="n"/>
      <c r="L806" s="195" t="n"/>
      <c r="N806" s="195" t="n"/>
      <c r="O806" s="195" t="n"/>
      <c r="P806" s="195" t="n"/>
    </row>
    <row r="807" ht="12.75" customHeight="1" s="324">
      <c r="A807" s="195" t="n"/>
      <c r="D807" s="195" t="n"/>
      <c r="F807" s="195" t="n"/>
      <c r="H807" s="195" t="n"/>
      <c r="L807" s="195" t="n"/>
      <c r="N807" s="195" t="n"/>
      <c r="O807" s="195" t="n"/>
      <c r="P807" s="195" t="n"/>
    </row>
    <row r="808" ht="12.75" customHeight="1" s="324">
      <c r="A808" s="195" t="n"/>
      <c r="D808" s="195" t="n"/>
      <c r="F808" s="195" t="n"/>
      <c r="H808" s="195" t="n"/>
      <c r="L808" s="195" t="n"/>
      <c r="N808" s="195" t="n"/>
      <c r="O808" s="195" t="n"/>
      <c r="P808" s="195" t="n"/>
    </row>
    <row r="809" ht="12.75" customHeight="1" s="324">
      <c r="A809" s="195" t="n"/>
      <c r="D809" s="195" t="n"/>
      <c r="F809" s="195" t="n"/>
      <c r="H809" s="195" t="n"/>
      <c r="L809" s="195" t="n"/>
      <c r="N809" s="195" t="n"/>
      <c r="O809" s="195" t="n"/>
      <c r="P809" s="195" t="n"/>
    </row>
    <row r="810" ht="12.75" customHeight="1" s="324">
      <c r="A810" s="195" t="n"/>
      <c r="D810" s="195" t="n"/>
      <c r="F810" s="195" t="n"/>
      <c r="H810" s="195" t="n"/>
      <c r="L810" s="195" t="n"/>
      <c r="N810" s="195" t="n"/>
      <c r="O810" s="195" t="n"/>
      <c r="P810" s="195" t="n"/>
    </row>
    <row r="811" ht="12.75" customHeight="1" s="324">
      <c r="A811" s="195" t="n"/>
      <c r="D811" s="195" t="n"/>
      <c r="F811" s="195" t="n"/>
      <c r="H811" s="195" t="n"/>
      <c r="L811" s="195" t="n"/>
      <c r="N811" s="195" t="n"/>
      <c r="O811" s="195" t="n"/>
      <c r="P811" s="195" t="n"/>
    </row>
    <row r="812" ht="12.75" customHeight="1" s="324">
      <c r="A812" s="195" t="n"/>
      <c r="D812" s="195" t="n"/>
      <c r="F812" s="195" t="n"/>
      <c r="H812" s="195" t="n"/>
      <c r="L812" s="195" t="n"/>
      <c r="N812" s="195" t="n"/>
      <c r="O812" s="195" t="n"/>
      <c r="P812" s="195" t="n"/>
    </row>
    <row r="813" ht="12.75" customHeight="1" s="324">
      <c r="A813" s="195" t="n"/>
      <c r="D813" s="195" t="n"/>
      <c r="F813" s="195" t="n"/>
      <c r="H813" s="195" t="n"/>
      <c r="L813" s="195" t="n"/>
      <c r="N813" s="195" t="n"/>
      <c r="O813" s="195" t="n"/>
      <c r="P813" s="195" t="n"/>
    </row>
    <row r="814" ht="12.75" customHeight="1" s="324">
      <c r="A814" s="195" t="n"/>
      <c r="D814" s="195" t="n"/>
      <c r="F814" s="195" t="n"/>
      <c r="H814" s="195" t="n"/>
      <c r="L814" s="195" t="n"/>
      <c r="N814" s="195" t="n"/>
      <c r="O814" s="195" t="n"/>
      <c r="P814" s="195" t="n"/>
    </row>
    <row r="815" ht="12.75" customHeight="1" s="324">
      <c r="A815" s="195" t="n"/>
      <c r="D815" s="195" t="n"/>
      <c r="F815" s="195" t="n"/>
      <c r="H815" s="195" t="n"/>
      <c r="L815" s="195" t="n"/>
      <c r="N815" s="195" t="n"/>
      <c r="O815" s="195" t="n"/>
      <c r="P815" s="195" t="n"/>
    </row>
    <row r="816" ht="12.75" customHeight="1" s="324">
      <c r="A816" s="195" t="n"/>
      <c r="D816" s="195" t="n"/>
      <c r="F816" s="195" t="n"/>
      <c r="H816" s="195" t="n"/>
      <c r="L816" s="195" t="n"/>
      <c r="N816" s="195" t="n"/>
      <c r="O816" s="195" t="n"/>
      <c r="P816" s="195" t="n"/>
    </row>
    <row r="817" ht="12.75" customHeight="1" s="324">
      <c r="A817" s="195" t="n"/>
      <c r="D817" s="195" t="n"/>
      <c r="F817" s="195" t="n"/>
      <c r="H817" s="195" t="n"/>
      <c r="L817" s="195" t="n"/>
      <c r="N817" s="195" t="n"/>
      <c r="O817" s="195" t="n"/>
      <c r="P817" s="195" t="n"/>
    </row>
    <row r="818" ht="12.75" customHeight="1" s="324">
      <c r="A818" s="195" t="n"/>
      <c r="D818" s="195" t="n"/>
      <c r="F818" s="195" t="n"/>
      <c r="H818" s="195" t="n"/>
      <c r="L818" s="195" t="n"/>
      <c r="N818" s="195" t="n"/>
      <c r="O818" s="195" t="n"/>
      <c r="P818" s="195" t="n"/>
    </row>
    <row r="819" ht="12.75" customHeight="1" s="324">
      <c r="A819" s="195" t="n"/>
      <c r="D819" s="195" t="n"/>
      <c r="F819" s="195" t="n"/>
      <c r="H819" s="195" t="n"/>
      <c r="L819" s="195" t="n"/>
      <c r="N819" s="195" t="n"/>
      <c r="O819" s="195" t="n"/>
      <c r="P819" s="195" t="n"/>
    </row>
    <row r="820" ht="12.75" customHeight="1" s="324">
      <c r="A820" s="195" t="n"/>
      <c r="D820" s="195" t="n"/>
      <c r="F820" s="195" t="n"/>
      <c r="H820" s="195" t="n"/>
      <c r="L820" s="195" t="n"/>
      <c r="N820" s="195" t="n"/>
      <c r="O820" s="195" t="n"/>
      <c r="P820" s="195" t="n"/>
    </row>
    <row r="821" ht="12.75" customHeight="1" s="324">
      <c r="A821" s="195" t="n"/>
      <c r="D821" s="195" t="n"/>
      <c r="F821" s="195" t="n"/>
      <c r="H821" s="195" t="n"/>
      <c r="L821" s="195" t="n"/>
      <c r="N821" s="195" t="n"/>
      <c r="O821" s="195" t="n"/>
      <c r="P821" s="195" t="n"/>
    </row>
    <row r="822" ht="12.75" customHeight="1" s="324">
      <c r="A822" s="195" t="n"/>
      <c r="D822" s="195" t="n"/>
      <c r="F822" s="195" t="n"/>
      <c r="H822" s="195" t="n"/>
      <c r="L822" s="195" t="n"/>
      <c r="N822" s="195" t="n"/>
      <c r="O822" s="195" t="n"/>
      <c r="P822" s="195" t="n"/>
    </row>
    <row r="823" ht="12.75" customHeight="1" s="324">
      <c r="A823" s="195" t="n"/>
      <c r="D823" s="195" t="n"/>
      <c r="F823" s="195" t="n"/>
      <c r="H823" s="195" t="n"/>
      <c r="L823" s="195" t="n"/>
      <c r="N823" s="195" t="n"/>
      <c r="O823" s="195" t="n"/>
      <c r="P823" s="195" t="n"/>
    </row>
    <row r="824" ht="12.75" customHeight="1" s="324">
      <c r="A824" s="195" t="n"/>
      <c r="D824" s="195" t="n"/>
      <c r="F824" s="195" t="n"/>
      <c r="H824" s="195" t="n"/>
      <c r="L824" s="195" t="n"/>
      <c r="N824" s="195" t="n"/>
      <c r="O824" s="195" t="n"/>
      <c r="P824" s="195" t="n"/>
    </row>
    <row r="825" ht="12.75" customHeight="1" s="324">
      <c r="A825" s="195" t="n"/>
      <c r="D825" s="195" t="n"/>
      <c r="F825" s="195" t="n"/>
      <c r="H825" s="195" t="n"/>
      <c r="L825" s="195" t="n"/>
      <c r="N825" s="195" t="n"/>
      <c r="O825" s="195" t="n"/>
      <c r="P825" s="195" t="n"/>
    </row>
    <row r="826" ht="12.75" customHeight="1" s="324">
      <c r="A826" s="195" t="n"/>
      <c r="D826" s="195" t="n"/>
      <c r="F826" s="195" t="n"/>
      <c r="H826" s="195" t="n"/>
      <c r="L826" s="195" t="n"/>
      <c r="N826" s="195" t="n"/>
      <c r="O826" s="195" t="n"/>
      <c r="P826" s="195" t="n"/>
    </row>
    <row r="827" ht="12.75" customHeight="1" s="324">
      <c r="A827" s="195" t="n"/>
      <c r="D827" s="195" t="n"/>
      <c r="F827" s="195" t="n"/>
      <c r="H827" s="195" t="n"/>
      <c r="L827" s="195" t="n"/>
      <c r="N827" s="195" t="n"/>
      <c r="O827" s="195" t="n"/>
      <c r="P827" s="195" t="n"/>
    </row>
    <row r="828" ht="12.75" customHeight="1" s="324">
      <c r="A828" s="195" t="n"/>
      <c r="D828" s="195" t="n"/>
      <c r="F828" s="195" t="n"/>
      <c r="H828" s="195" t="n"/>
      <c r="L828" s="195" t="n"/>
      <c r="N828" s="195" t="n"/>
      <c r="O828" s="195" t="n"/>
      <c r="P828" s="195" t="n"/>
    </row>
    <row r="829" ht="12.75" customHeight="1" s="324">
      <c r="A829" s="195" t="n"/>
      <c r="D829" s="195" t="n"/>
      <c r="F829" s="195" t="n"/>
      <c r="H829" s="195" t="n"/>
      <c r="L829" s="195" t="n"/>
      <c r="N829" s="195" t="n"/>
      <c r="O829" s="195" t="n"/>
      <c r="P829" s="195" t="n"/>
    </row>
    <row r="830" ht="12.75" customHeight="1" s="324">
      <c r="A830" s="195" t="n"/>
      <c r="D830" s="195" t="n"/>
      <c r="F830" s="195" t="n"/>
      <c r="H830" s="195" t="n"/>
      <c r="L830" s="195" t="n"/>
      <c r="N830" s="195" t="n"/>
      <c r="O830" s="195" t="n"/>
      <c r="P830" s="195" t="n"/>
    </row>
    <row r="831" ht="12.75" customHeight="1" s="324">
      <c r="A831" s="195" t="n"/>
      <c r="D831" s="195" t="n"/>
      <c r="F831" s="195" t="n"/>
      <c r="H831" s="195" t="n"/>
      <c r="L831" s="195" t="n"/>
      <c r="N831" s="195" t="n"/>
      <c r="O831" s="195" t="n"/>
      <c r="P831" s="195" t="n"/>
    </row>
    <row r="832" ht="12.75" customHeight="1" s="324">
      <c r="A832" s="195" t="n"/>
      <c r="D832" s="195" t="n"/>
      <c r="F832" s="195" t="n"/>
      <c r="H832" s="195" t="n"/>
      <c r="L832" s="195" t="n"/>
      <c r="N832" s="195" t="n"/>
      <c r="O832" s="195" t="n"/>
      <c r="P832" s="195" t="n"/>
    </row>
    <row r="833" ht="12.75" customHeight="1" s="324">
      <c r="A833" s="195" t="n"/>
      <c r="D833" s="195" t="n"/>
      <c r="F833" s="195" t="n"/>
      <c r="H833" s="195" t="n"/>
      <c r="L833" s="195" t="n"/>
      <c r="N833" s="195" t="n"/>
      <c r="O833" s="195" t="n"/>
      <c r="P833" s="195" t="n"/>
    </row>
    <row r="834" ht="12.75" customHeight="1" s="324">
      <c r="A834" s="195" t="n"/>
      <c r="D834" s="195" t="n"/>
      <c r="F834" s="195" t="n"/>
      <c r="H834" s="195" t="n"/>
      <c r="L834" s="195" t="n"/>
      <c r="N834" s="195" t="n"/>
      <c r="O834" s="195" t="n"/>
      <c r="P834" s="195" t="n"/>
    </row>
    <row r="835" ht="12.75" customHeight="1" s="324">
      <c r="A835" s="195" t="n"/>
      <c r="D835" s="195" t="n"/>
      <c r="F835" s="195" t="n"/>
      <c r="H835" s="195" t="n"/>
      <c r="L835" s="195" t="n"/>
      <c r="N835" s="195" t="n"/>
      <c r="O835" s="195" t="n"/>
      <c r="P835" s="195" t="n"/>
    </row>
    <row r="836" ht="12.75" customHeight="1" s="324">
      <c r="A836" s="195" t="n"/>
      <c r="D836" s="195" t="n"/>
      <c r="F836" s="195" t="n"/>
      <c r="H836" s="195" t="n"/>
      <c r="L836" s="195" t="n"/>
      <c r="N836" s="195" t="n"/>
      <c r="O836" s="195" t="n"/>
      <c r="P836" s="195" t="n"/>
    </row>
    <row r="837" ht="12.75" customHeight="1" s="324">
      <c r="A837" s="195" t="n"/>
      <c r="D837" s="195" t="n"/>
      <c r="F837" s="195" t="n"/>
      <c r="H837" s="195" t="n"/>
      <c r="L837" s="195" t="n"/>
      <c r="N837" s="195" t="n"/>
      <c r="O837" s="195" t="n"/>
      <c r="P837" s="195" t="n"/>
    </row>
    <row r="838" ht="12.75" customHeight="1" s="324">
      <c r="A838" s="195" t="n"/>
      <c r="D838" s="195" t="n"/>
      <c r="F838" s="195" t="n"/>
      <c r="H838" s="195" t="n"/>
      <c r="L838" s="195" t="n"/>
      <c r="N838" s="195" t="n"/>
      <c r="O838" s="195" t="n"/>
      <c r="P838" s="195" t="n"/>
    </row>
    <row r="839" ht="12.75" customHeight="1" s="324">
      <c r="A839" s="195" t="n"/>
      <c r="D839" s="195" t="n"/>
      <c r="F839" s="195" t="n"/>
      <c r="H839" s="195" t="n"/>
      <c r="L839" s="195" t="n"/>
      <c r="N839" s="195" t="n"/>
      <c r="O839" s="195" t="n"/>
      <c r="P839" s="195" t="n"/>
    </row>
    <row r="840" ht="12.75" customHeight="1" s="324">
      <c r="A840" s="195" t="n"/>
      <c r="D840" s="195" t="n"/>
      <c r="F840" s="195" t="n"/>
      <c r="H840" s="195" t="n"/>
      <c r="L840" s="195" t="n"/>
      <c r="N840" s="195" t="n"/>
      <c r="O840" s="195" t="n"/>
      <c r="P840" s="195" t="n"/>
    </row>
    <row r="841" ht="12.75" customHeight="1" s="324">
      <c r="A841" s="195" t="n"/>
      <c r="D841" s="195" t="n"/>
      <c r="F841" s="195" t="n"/>
      <c r="H841" s="195" t="n"/>
      <c r="L841" s="195" t="n"/>
      <c r="N841" s="195" t="n"/>
      <c r="O841" s="195" t="n"/>
      <c r="P841" s="195" t="n"/>
    </row>
    <row r="842" ht="12.75" customHeight="1" s="324">
      <c r="A842" s="195" t="n"/>
      <c r="D842" s="195" t="n"/>
      <c r="F842" s="195" t="n"/>
      <c r="H842" s="195" t="n"/>
      <c r="L842" s="195" t="n"/>
      <c r="N842" s="195" t="n"/>
      <c r="O842" s="195" t="n"/>
      <c r="P842" s="195" t="n"/>
    </row>
    <row r="843" ht="12.75" customHeight="1" s="324">
      <c r="A843" s="195" t="n"/>
      <c r="D843" s="195" t="n"/>
      <c r="F843" s="195" t="n"/>
      <c r="H843" s="195" t="n"/>
      <c r="L843" s="195" t="n"/>
      <c r="N843" s="195" t="n"/>
      <c r="O843" s="195" t="n"/>
      <c r="P843" s="195" t="n"/>
    </row>
    <row r="844" ht="12.75" customHeight="1" s="324">
      <c r="A844" s="195" t="n"/>
      <c r="D844" s="195" t="n"/>
      <c r="F844" s="195" t="n"/>
      <c r="H844" s="195" t="n"/>
      <c r="L844" s="195" t="n"/>
      <c r="N844" s="195" t="n"/>
      <c r="O844" s="195" t="n"/>
      <c r="P844" s="195" t="n"/>
    </row>
    <row r="845" ht="12.75" customHeight="1" s="324">
      <c r="A845" s="195" t="n"/>
      <c r="D845" s="195" t="n"/>
      <c r="F845" s="195" t="n"/>
      <c r="H845" s="195" t="n"/>
      <c r="L845" s="195" t="n"/>
      <c r="N845" s="195" t="n"/>
      <c r="O845" s="195" t="n"/>
      <c r="P845" s="195" t="n"/>
    </row>
    <row r="846" ht="12.75" customHeight="1" s="324">
      <c r="A846" s="195" t="n"/>
      <c r="D846" s="195" t="n"/>
      <c r="F846" s="195" t="n"/>
      <c r="H846" s="195" t="n"/>
      <c r="L846" s="195" t="n"/>
      <c r="N846" s="195" t="n"/>
      <c r="O846" s="195" t="n"/>
      <c r="P846" s="195" t="n"/>
    </row>
    <row r="847" ht="12.75" customHeight="1" s="324">
      <c r="A847" s="195" t="n"/>
      <c r="D847" s="195" t="n"/>
      <c r="F847" s="195" t="n"/>
      <c r="H847" s="195" t="n"/>
      <c r="L847" s="195" t="n"/>
      <c r="N847" s="195" t="n"/>
      <c r="O847" s="195" t="n"/>
      <c r="P847" s="195" t="n"/>
    </row>
    <row r="848" ht="12.75" customHeight="1" s="324">
      <c r="A848" s="195" t="n"/>
      <c r="D848" s="195" t="n"/>
      <c r="F848" s="195" t="n"/>
      <c r="H848" s="195" t="n"/>
      <c r="L848" s="195" t="n"/>
      <c r="N848" s="195" t="n"/>
      <c r="O848" s="195" t="n"/>
      <c r="P848" s="195" t="n"/>
    </row>
    <row r="849" ht="12.75" customHeight="1" s="324">
      <c r="A849" s="195" t="n"/>
      <c r="D849" s="195" t="n"/>
      <c r="F849" s="195" t="n"/>
      <c r="H849" s="195" t="n"/>
      <c r="L849" s="195" t="n"/>
      <c r="N849" s="195" t="n"/>
      <c r="O849" s="195" t="n"/>
      <c r="P849" s="195" t="n"/>
    </row>
    <row r="850" ht="12.75" customHeight="1" s="324">
      <c r="A850" s="195" t="n"/>
      <c r="D850" s="195" t="n"/>
      <c r="F850" s="195" t="n"/>
      <c r="H850" s="195" t="n"/>
      <c r="L850" s="195" t="n"/>
      <c r="N850" s="195" t="n"/>
      <c r="O850" s="195" t="n"/>
      <c r="P850" s="195" t="n"/>
    </row>
    <row r="851" ht="12.75" customHeight="1" s="324">
      <c r="A851" s="195" t="n"/>
      <c r="D851" s="195" t="n"/>
      <c r="F851" s="195" t="n"/>
      <c r="H851" s="195" t="n"/>
      <c r="L851" s="195" t="n"/>
      <c r="N851" s="195" t="n"/>
      <c r="O851" s="195" t="n"/>
      <c r="P851" s="195" t="n"/>
    </row>
    <row r="852" ht="12.75" customHeight="1" s="324">
      <c r="A852" s="195" t="n"/>
      <c r="D852" s="195" t="n"/>
      <c r="F852" s="195" t="n"/>
      <c r="H852" s="195" t="n"/>
      <c r="L852" s="195" t="n"/>
      <c r="N852" s="195" t="n"/>
      <c r="O852" s="195" t="n"/>
      <c r="P852" s="195" t="n"/>
    </row>
    <row r="853" ht="12.75" customHeight="1" s="324">
      <c r="A853" s="195" t="n"/>
      <c r="D853" s="195" t="n"/>
      <c r="F853" s="195" t="n"/>
      <c r="H853" s="195" t="n"/>
      <c r="L853" s="195" t="n"/>
      <c r="N853" s="195" t="n"/>
      <c r="O853" s="195" t="n"/>
      <c r="P853" s="195" t="n"/>
    </row>
    <row r="854" ht="12.75" customHeight="1" s="324">
      <c r="A854" s="195" t="n"/>
      <c r="D854" s="195" t="n"/>
      <c r="F854" s="195" t="n"/>
      <c r="H854" s="195" t="n"/>
      <c r="L854" s="195" t="n"/>
      <c r="N854" s="195" t="n"/>
      <c r="O854" s="195" t="n"/>
      <c r="P854" s="195" t="n"/>
    </row>
    <row r="855" ht="12.75" customHeight="1" s="324">
      <c r="A855" s="195" t="n"/>
      <c r="D855" s="195" t="n"/>
      <c r="F855" s="195" t="n"/>
      <c r="H855" s="195" t="n"/>
      <c r="L855" s="195" t="n"/>
      <c r="N855" s="195" t="n"/>
      <c r="O855" s="195" t="n"/>
      <c r="P855" s="195" t="n"/>
    </row>
    <row r="856" ht="12.75" customHeight="1" s="324">
      <c r="A856" s="195" t="n"/>
      <c r="D856" s="195" t="n"/>
      <c r="F856" s="195" t="n"/>
      <c r="H856" s="195" t="n"/>
      <c r="L856" s="195" t="n"/>
      <c r="N856" s="195" t="n"/>
      <c r="O856" s="195" t="n"/>
      <c r="P856" s="195" t="n"/>
    </row>
    <row r="857" ht="12.75" customHeight="1" s="324">
      <c r="A857" s="195" t="n"/>
      <c r="D857" s="195" t="n"/>
      <c r="F857" s="195" t="n"/>
      <c r="H857" s="195" t="n"/>
      <c r="L857" s="195" t="n"/>
      <c r="N857" s="195" t="n"/>
      <c r="O857" s="195" t="n"/>
      <c r="P857" s="195" t="n"/>
    </row>
    <row r="858" ht="12.75" customHeight="1" s="324">
      <c r="A858" s="195" t="n"/>
      <c r="D858" s="195" t="n"/>
      <c r="F858" s="195" t="n"/>
      <c r="H858" s="195" t="n"/>
      <c r="L858" s="195" t="n"/>
      <c r="N858" s="195" t="n"/>
      <c r="O858" s="195" t="n"/>
      <c r="P858" s="195" t="n"/>
    </row>
    <row r="859" ht="12.75" customHeight="1" s="324">
      <c r="A859" s="195" t="n"/>
      <c r="D859" s="195" t="n"/>
      <c r="F859" s="195" t="n"/>
      <c r="H859" s="195" t="n"/>
      <c r="L859" s="195" t="n"/>
      <c r="N859" s="195" t="n"/>
      <c r="O859" s="195" t="n"/>
      <c r="P859" s="195" t="n"/>
    </row>
    <row r="860" ht="12.75" customHeight="1" s="324">
      <c r="A860" s="195" t="n"/>
      <c r="D860" s="195" t="n"/>
      <c r="F860" s="195" t="n"/>
      <c r="H860" s="195" t="n"/>
      <c r="L860" s="195" t="n"/>
      <c r="N860" s="195" t="n"/>
      <c r="O860" s="195" t="n"/>
      <c r="P860" s="195" t="n"/>
    </row>
    <row r="861" ht="12.75" customHeight="1" s="324">
      <c r="A861" s="195" t="n"/>
      <c r="D861" s="195" t="n"/>
      <c r="F861" s="195" t="n"/>
      <c r="H861" s="195" t="n"/>
      <c r="L861" s="195" t="n"/>
      <c r="N861" s="195" t="n"/>
      <c r="O861" s="195" t="n"/>
      <c r="P861" s="195" t="n"/>
    </row>
    <row r="862" ht="12.75" customHeight="1" s="324">
      <c r="A862" s="195" t="n"/>
      <c r="D862" s="195" t="n"/>
      <c r="F862" s="195" t="n"/>
      <c r="H862" s="195" t="n"/>
      <c r="L862" s="195" t="n"/>
      <c r="N862" s="195" t="n"/>
      <c r="O862" s="195" t="n"/>
      <c r="P862" s="195" t="n"/>
    </row>
    <row r="863" ht="12.75" customHeight="1" s="324">
      <c r="A863" s="195" t="n"/>
      <c r="D863" s="195" t="n"/>
      <c r="F863" s="195" t="n"/>
      <c r="H863" s="195" t="n"/>
      <c r="L863" s="195" t="n"/>
      <c r="N863" s="195" t="n"/>
      <c r="O863" s="195" t="n"/>
      <c r="P863" s="195" t="n"/>
    </row>
    <row r="864" ht="12.75" customHeight="1" s="324">
      <c r="A864" s="195" t="n"/>
      <c r="D864" s="195" t="n"/>
      <c r="F864" s="195" t="n"/>
      <c r="H864" s="195" t="n"/>
      <c r="L864" s="195" t="n"/>
      <c r="N864" s="195" t="n"/>
      <c r="O864" s="195" t="n"/>
      <c r="P864" s="195" t="n"/>
    </row>
    <row r="865" ht="12.75" customHeight="1" s="324">
      <c r="A865" s="195" t="n"/>
      <c r="D865" s="195" t="n"/>
      <c r="F865" s="195" t="n"/>
      <c r="H865" s="195" t="n"/>
      <c r="L865" s="195" t="n"/>
      <c r="N865" s="195" t="n"/>
      <c r="O865" s="195" t="n"/>
      <c r="P865" s="195" t="n"/>
    </row>
    <row r="866" ht="12.75" customHeight="1" s="324">
      <c r="A866" s="195" t="n"/>
      <c r="D866" s="195" t="n"/>
      <c r="F866" s="195" t="n"/>
      <c r="H866" s="195" t="n"/>
      <c r="L866" s="195" t="n"/>
      <c r="N866" s="195" t="n"/>
      <c r="O866" s="195" t="n"/>
      <c r="P866" s="195" t="n"/>
    </row>
    <row r="867" ht="12.75" customHeight="1" s="324">
      <c r="A867" s="195" t="n"/>
      <c r="D867" s="195" t="n"/>
      <c r="F867" s="195" t="n"/>
      <c r="H867" s="195" t="n"/>
      <c r="L867" s="195" t="n"/>
      <c r="N867" s="195" t="n"/>
      <c r="O867" s="195" t="n"/>
      <c r="P867" s="195" t="n"/>
    </row>
    <row r="868" ht="12.75" customHeight="1" s="324">
      <c r="A868" s="195" t="n"/>
      <c r="D868" s="195" t="n"/>
      <c r="F868" s="195" t="n"/>
      <c r="H868" s="195" t="n"/>
      <c r="L868" s="195" t="n"/>
      <c r="N868" s="195" t="n"/>
      <c r="O868" s="195" t="n"/>
      <c r="P868" s="195" t="n"/>
    </row>
    <row r="869" ht="12.75" customHeight="1" s="324">
      <c r="A869" s="195" t="n"/>
      <c r="D869" s="195" t="n"/>
      <c r="F869" s="195" t="n"/>
      <c r="H869" s="195" t="n"/>
      <c r="L869" s="195" t="n"/>
      <c r="N869" s="195" t="n"/>
      <c r="O869" s="195" t="n"/>
      <c r="P869" s="195" t="n"/>
    </row>
    <row r="870" ht="12.75" customHeight="1" s="324">
      <c r="A870" s="195" t="n"/>
      <c r="D870" s="195" t="n"/>
      <c r="F870" s="195" t="n"/>
      <c r="H870" s="195" t="n"/>
      <c r="L870" s="195" t="n"/>
      <c r="N870" s="195" t="n"/>
      <c r="O870" s="195" t="n"/>
      <c r="P870" s="195" t="n"/>
    </row>
    <row r="871" ht="12.75" customHeight="1" s="324">
      <c r="A871" s="195" t="n"/>
      <c r="D871" s="195" t="n"/>
      <c r="F871" s="195" t="n"/>
      <c r="H871" s="195" t="n"/>
      <c r="L871" s="195" t="n"/>
      <c r="N871" s="195" t="n"/>
      <c r="O871" s="195" t="n"/>
      <c r="P871" s="195" t="n"/>
    </row>
    <row r="872" ht="12.75" customHeight="1" s="324">
      <c r="A872" s="195" t="n"/>
      <c r="D872" s="195" t="n"/>
      <c r="F872" s="195" t="n"/>
      <c r="H872" s="195" t="n"/>
      <c r="L872" s="195" t="n"/>
      <c r="N872" s="195" t="n"/>
      <c r="O872" s="195" t="n"/>
      <c r="P872" s="195" t="n"/>
    </row>
    <row r="873" ht="12.75" customHeight="1" s="324">
      <c r="A873" s="195" t="n"/>
      <c r="D873" s="195" t="n"/>
      <c r="F873" s="195" t="n"/>
      <c r="H873" s="195" t="n"/>
      <c r="L873" s="195" t="n"/>
      <c r="N873" s="195" t="n"/>
      <c r="O873" s="195" t="n"/>
      <c r="P873" s="195" t="n"/>
    </row>
    <row r="874" ht="12.75" customHeight="1" s="324">
      <c r="A874" s="195" t="n"/>
      <c r="D874" s="195" t="n"/>
      <c r="F874" s="195" t="n"/>
      <c r="H874" s="195" t="n"/>
      <c r="L874" s="195" t="n"/>
      <c r="N874" s="195" t="n"/>
      <c r="O874" s="195" t="n"/>
      <c r="P874" s="195" t="n"/>
    </row>
    <row r="875" ht="12.75" customHeight="1" s="324">
      <c r="A875" s="195" t="n"/>
      <c r="D875" s="195" t="n"/>
      <c r="F875" s="195" t="n"/>
      <c r="H875" s="195" t="n"/>
      <c r="L875" s="195" t="n"/>
      <c r="N875" s="195" t="n"/>
      <c r="O875" s="195" t="n"/>
      <c r="P875" s="195" t="n"/>
    </row>
    <row r="876" ht="12.75" customHeight="1" s="324">
      <c r="A876" s="195" t="n"/>
      <c r="D876" s="195" t="n"/>
      <c r="F876" s="195" t="n"/>
      <c r="H876" s="195" t="n"/>
      <c r="L876" s="195" t="n"/>
      <c r="N876" s="195" t="n"/>
      <c r="O876" s="195" t="n"/>
      <c r="P876" s="195" t="n"/>
    </row>
    <row r="877" ht="12.75" customHeight="1" s="324">
      <c r="A877" s="195" t="n"/>
      <c r="D877" s="195" t="n"/>
      <c r="F877" s="195" t="n"/>
      <c r="H877" s="195" t="n"/>
      <c r="L877" s="195" t="n"/>
      <c r="N877" s="195" t="n"/>
      <c r="O877" s="195" t="n"/>
      <c r="P877" s="195" t="n"/>
    </row>
    <row r="878" ht="12.75" customHeight="1" s="324">
      <c r="A878" s="195" t="n"/>
      <c r="D878" s="195" t="n"/>
      <c r="F878" s="195" t="n"/>
      <c r="H878" s="195" t="n"/>
      <c r="L878" s="195" t="n"/>
      <c r="N878" s="195" t="n"/>
      <c r="O878" s="195" t="n"/>
      <c r="P878" s="195" t="n"/>
    </row>
    <row r="879" ht="12.75" customHeight="1" s="324">
      <c r="A879" s="195" t="n"/>
      <c r="D879" s="195" t="n"/>
      <c r="F879" s="195" t="n"/>
      <c r="H879" s="195" t="n"/>
      <c r="L879" s="195" t="n"/>
      <c r="N879" s="195" t="n"/>
      <c r="O879" s="195" t="n"/>
      <c r="P879" s="195" t="n"/>
    </row>
    <row r="880" ht="12.75" customHeight="1" s="324">
      <c r="A880" s="195" t="n"/>
      <c r="D880" s="195" t="n"/>
      <c r="F880" s="195" t="n"/>
      <c r="H880" s="195" t="n"/>
      <c r="L880" s="195" t="n"/>
      <c r="N880" s="195" t="n"/>
      <c r="O880" s="195" t="n"/>
      <c r="P880" s="195" t="n"/>
    </row>
    <row r="881" ht="12.75" customHeight="1" s="324">
      <c r="A881" s="195" t="n"/>
      <c r="D881" s="195" t="n"/>
      <c r="F881" s="195" t="n"/>
      <c r="H881" s="195" t="n"/>
      <c r="L881" s="195" t="n"/>
      <c r="N881" s="195" t="n"/>
      <c r="O881" s="195" t="n"/>
      <c r="P881" s="195" t="n"/>
    </row>
    <row r="882" ht="12.75" customHeight="1" s="324">
      <c r="A882" s="195" t="n"/>
      <c r="D882" s="195" t="n"/>
      <c r="F882" s="195" t="n"/>
      <c r="H882" s="195" t="n"/>
      <c r="L882" s="195" t="n"/>
      <c r="N882" s="195" t="n"/>
      <c r="O882" s="195" t="n"/>
      <c r="P882" s="195" t="n"/>
    </row>
    <row r="883" ht="12.75" customHeight="1" s="324">
      <c r="A883" s="195" t="n"/>
      <c r="D883" s="195" t="n"/>
      <c r="F883" s="195" t="n"/>
      <c r="H883" s="195" t="n"/>
      <c r="L883" s="195" t="n"/>
      <c r="N883" s="195" t="n"/>
      <c r="O883" s="195" t="n"/>
      <c r="P883" s="195" t="n"/>
    </row>
    <row r="884" ht="12.75" customHeight="1" s="324">
      <c r="A884" s="195" t="n"/>
      <c r="D884" s="195" t="n"/>
      <c r="F884" s="195" t="n"/>
      <c r="H884" s="195" t="n"/>
      <c r="L884" s="195" t="n"/>
      <c r="N884" s="195" t="n"/>
      <c r="O884" s="195" t="n"/>
      <c r="P884" s="195" t="n"/>
    </row>
    <row r="885" ht="12.75" customHeight="1" s="324">
      <c r="A885" s="195" t="n"/>
      <c r="D885" s="195" t="n"/>
      <c r="F885" s="195" t="n"/>
      <c r="H885" s="195" t="n"/>
      <c r="L885" s="195" t="n"/>
      <c r="N885" s="195" t="n"/>
      <c r="O885" s="195" t="n"/>
      <c r="P885" s="195" t="n"/>
    </row>
    <row r="886" ht="12.75" customHeight="1" s="324">
      <c r="A886" s="195" t="n"/>
      <c r="D886" s="195" t="n"/>
      <c r="F886" s="195" t="n"/>
      <c r="H886" s="195" t="n"/>
      <c r="L886" s="195" t="n"/>
      <c r="N886" s="195" t="n"/>
      <c r="O886" s="195" t="n"/>
      <c r="P886" s="195" t="n"/>
    </row>
    <row r="887" ht="12.75" customHeight="1" s="324">
      <c r="A887" s="195" t="n"/>
      <c r="D887" s="195" t="n"/>
      <c r="F887" s="195" t="n"/>
      <c r="H887" s="195" t="n"/>
      <c r="L887" s="195" t="n"/>
      <c r="N887" s="195" t="n"/>
      <c r="O887" s="195" t="n"/>
      <c r="P887" s="195" t="n"/>
    </row>
    <row r="888" ht="12.75" customHeight="1" s="324">
      <c r="A888" s="195" t="n"/>
      <c r="D888" s="195" t="n"/>
      <c r="F888" s="195" t="n"/>
      <c r="H888" s="195" t="n"/>
      <c r="L888" s="195" t="n"/>
      <c r="N888" s="195" t="n"/>
      <c r="O888" s="195" t="n"/>
      <c r="P888" s="195" t="n"/>
    </row>
    <row r="889" ht="12.75" customHeight="1" s="324">
      <c r="A889" s="195" t="n"/>
      <c r="D889" s="195" t="n"/>
      <c r="F889" s="195" t="n"/>
      <c r="H889" s="195" t="n"/>
      <c r="L889" s="195" t="n"/>
      <c r="N889" s="195" t="n"/>
      <c r="O889" s="195" t="n"/>
      <c r="P889" s="195" t="n"/>
    </row>
    <row r="890" ht="12.75" customHeight="1" s="324">
      <c r="A890" s="195" t="n"/>
      <c r="D890" s="195" t="n"/>
      <c r="F890" s="195" t="n"/>
      <c r="H890" s="195" t="n"/>
      <c r="L890" s="195" t="n"/>
      <c r="N890" s="195" t="n"/>
      <c r="O890" s="195" t="n"/>
      <c r="P890" s="195" t="n"/>
    </row>
    <row r="891" ht="12.75" customHeight="1" s="324">
      <c r="A891" s="195" t="n"/>
      <c r="D891" s="195" t="n"/>
      <c r="F891" s="195" t="n"/>
      <c r="H891" s="195" t="n"/>
      <c r="L891" s="195" t="n"/>
      <c r="N891" s="195" t="n"/>
      <c r="O891" s="195" t="n"/>
      <c r="P891" s="195" t="n"/>
    </row>
    <row r="892" ht="12.75" customHeight="1" s="324">
      <c r="A892" s="195" t="n"/>
      <c r="D892" s="195" t="n"/>
      <c r="F892" s="195" t="n"/>
      <c r="H892" s="195" t="n"/>
      <c r="L892" s="195" t="n"/>
      <c r="N892" s="195" t="n"/>
      <c r="O892" s="195" t="n"/>
      <c r="P892" s="195" t="n"/>
    </row>
    <row r="893" ht="12.75" customHeight="1" s="324">
      <c r="A893" s="195" t="n"/>
      <c r="D893" s="195" t="n"/>
      <c r="F893" s="195" t="n"/>
      <c r="H893" s="195" t="n"/>
      <c r="L893" s="195" t="n"/>
      <c r="N893" s="195" t="n"/>
      <c r="O893" s="195" t="n"/>
      <c r="P893" s="195" t="n"/>
    </row>
    <row r="894" ht="12.75" customHeight="1" s="324">
      <c r="A894" s="195" t="n"/>
      <c r="D894" s="195" t="n"/>
      <c r="F894" s="195" t="n"/>
      <c r="H894" s="195" t="n"/>
      <c r="L894" s="195" t="n"/>
      <c r="N894" s="195" t="n"/>
      <c r="O894" s="195" t="n"/>
      <c r="P894" s="195" t="n"/>
    </row>
    <row r="895" ht="12.75" customHeight="1" s="324">
      <c r="A895" s="195" t="n"/>
      <c r="D895" s="195" t="n"/>
      <c r="F895" s="195" t="n"/>
      <c r="H895" s="195" t="n"/>
      <c r="L895" s="195" t="n"/>
      <c r="N895" s="195" t="n"/>
      <c r="O895" s="195" t="n"/>
      <c r="P895" s="195" t="n"/>
    </row>
    <row r="896" ht="12.75" customHeight="1" s="324">
      <c r="A896" s="195" t="n"/>
      <c r="D896" s="195" t="n"/>
      <c r="F896" s="195" t="n"/>
      <c r="H896" s="195" t="n"/>
      <c r="L896" s="195" t="n"/>
      <c r="N896" s="195" t="n"/>
      <c r="O896" s="195" t="n"/>
      <c r="P896" s="195" t="n"/>
    </row>
    <row r="897" ht="12.75" customHeight="1" s="324">
      <c r="A897" s="195" t="n"/>
      <c r="D897" s="195" t="n"/>
      <c r="F897" s="195" t="n"/>
      <c r="H897" s="195" t="n"/>
      <c r="L897" s="195" t="n"/>
      <c r="N897" s="195" t="n"/>
      <c r="O897" s="195" t="n"/>
      <c r="P897" s="195" t="n"/>
    </row>
    <row r="898" ht="12.75" customHeight="1" s="324">
      <c r="A898" s="195" t="n"/>
      <c r="D898" s="195" t="n"/>
      <c r="F898" s="195" t="n"/>
      <c r="H898" s="195" t="n"/>
      <c r="L898" s="195" t="n"/>
      <c r="N898" s="195" t="n"/>
      <c r="O898" s="195" t="n"/>
      <c r="P898" s="195" t="n"/>
    </row>
    <row r="899" ht="12.75" customHeight="1" s="324">
      <c r="A899" s="195" t="n"/>
      <c r="D899" s="195" t="n"/>
      <c r="F899" s="195" t="n"/>
      <c r="H899" s="195" t="n"/>
      <c r="L899" s="195" t="n"/>
      <c r="N899" s="195" t="n"/>
      <c r="O899" s="195" t="n"/>
      <c r="P899" s="195" t="n"/>
    </row>
    <row r="900" ht="12.75" customHeight="1" s="324">
      <c r="A900" s="195" t="n"/>
      <c r="D900" s="195" t="n"/>
      <c r="F900" s="195" t="n"/>
      <c r="H900" s="195" t="n"/>
      <c r="L900" s="195" t="n"/>
      <c r="N900" s="195" t="n"/>
      <c r="O900" s="195" t="n"/>
      <c r="P900" s="195" t="n"/>
    </row>
    <row r="901" ht="12.75" customHeight="1" s="324">
      <c r="A901" s="195" t="n"/>
      <c r="D901" s="195" t="n"/>
      <c r="F901" s="195" t="n"/>
      <c r="H901" s="195" t="n"/>
      <c r="L901" s="195" t="n"/>
      <c r="N901" s="195" t="n"/>
      <c r="O901" s="195" t="n"/>
      <c r="P901" s="195" t="n"/>
    </row>
    <row r="902" ht="12.75" customHeight="1" s="324">
      <c r="A902" s="195" t="n"/>
      <c r="D902" s="195" t="n"/>
      <c r="F902" s="195" t="n"/>
      <c r="H902" s="195" t="n"/>
      <c r="L902" s="195" t="n"/>
      <c r="N902" s="195" t="n"/>
      <c r="O902" s="195" t="n"/>
      <c r="P902" s="195" t="n"/>
    </row>
    <row r="903" ht="12.75" customHeight="1" s="324">
      <c r="A903" s="195" t="n"/>
      <c r="D903" s="195" t="n"/>
      <c r="F903" s="195" t="n"/>
      <c r="H903" s="195" t="n"/>
      <c r="L903" s="195" t="n"/>
      <c r="N903" s="195" t="n"/>
      <c r="O903" s="195" t="n"/>
      <c r="P903" s="195" t="n"/>
    </row>
    <row r="904" ht="12.75" customHeight="1" s="324">
      <c r="A904" s="195" t="n"/>
      <c r="D904" s="195" t="n"/>
      <c r="F904" s="195" t="n"/>
      <c r="H904" s="195" t="n"/>
      <c r="L904" s="195" t="n"/>
      <c r="N904" s="195" t="n"/>
      <c r="O904" s="195" t="n"/>
      <c r="P904" s="195" t="n"/>
    </row>
    <row r="905" ht="12.75" customHeight="1" s="324">
      <c r="A905" s="195" t="n"/>
      <c r="D905" s="195" t="n"/>
      <c r="F905" s="195" t="n"/>
      <c r="H905" s="195" t="n"/>
      <c r="L905" s="195" t="n"/>
      <c r="N905" s="195" t="n"/>
      <c r="O905" s="195" t="n"/>
      <c r="P905" s="195" t="n"/>
    </row>
    <row r="906" ht="12.75" customHeight="1" s="324">
      <c r="A906" s="195" t="n"/>
      <c r="D906" s="195" t="n"/>
      <c r="F906" s="195" t="n"/>
      <c r="H906" s="195" t="n"/>
      <c r="L906" s="195" t="n"/>
      <c r="N906" s="195" t="n"/>
      <c r="O906" s="195" t="n"/>
      <c r="P906" s="195" t="n"/>
    </row>
    <row r="907" ht="12.75" customHeight="1" s="324">
      <c r="A907" s="195" t="n"/>
      <c r="D907" s="195" t="n"/>
      <c r="F907" s="195" t="n"/>
      <c r="H907" s="195" t="n"/>
      <c r="L907" s="195" t="n"/>
      <c r="N907" s="195" t="n"/>
      <c r="O907" s="195" t="n"/>
      <c r="P907" s="195" t="n"/>
    </row>
    <row r="908" ht="12.75" customHeight="1" s="324">
      <c r="A908" s="195" t="n"/>
      <c r="D908" s="195" t="n"/>
      <c r="F908" s="195" t="n"/>
      <c r="H908" s="195" t="n"/>
      <c r="L908" s="195" t="n"/>
      <c r="N908" s="195" t="n"/>
      <c r="O908" s="195" t="n"/>
      <c r="P908" s="195" t="n"/>
    </row>
    <row r="909" ht="12.75" customHeight="1" s="324">
      <c r="A909" s="195" t="n"/>
      <c r="D909" s="195" t="n"/>
      <c r="F909" s="195" t="n"/>
      <c r="H909" s="195" t="n"/>
      <c r="L909" s="195" t="n"/>
      <c r="N909" s="195" t="n"/>
      <c r="O909" s="195" t="n"/>
      <c r="P909" s="195" t="n"/>
    </row>
    <row r="910" ht="12.75" customHeight="1" s="324">
      <c r="A910" s="195" t="n"/>
      <c r="D910" s="195" t="n"/>
      <c r="F910" s="195" t="n"/>
      <c r="H910" s="195" t="n"/>
      <c r="L910" s="195" t="n"/>
      <c r="N910" s="195" t="n"/>
      <c r="O910" s="195" t="n"/>
      <c r="P910" s="195" t="n"/>
    </row>
    <row r="911" ht="12.75" customHeight="1" s="324">
      <c r="A911" s="195" t="n"/>
      <c r="D911" s="195" t="n"/>
      <c r="F911" s="195" t="n"/>
      <c r="H911" s="195" t="n"/>
      <c r="L911" s="195" t="n"/>
      <c r="N911" s="195" t="n"/>
      <c r="O911" s="195" t="n"/>
      <c r="P911" s="195" t="n"/>
    </row>
    <row r="912" ht="12.75" customHeight="1" s="324">
      <c r="A912" s="195" t="n"/>
      <c r="D912" s="195" t="n"/>
      <c r="F912" s="195" t="n"/>
      <c r="H912" s="195" t="n"/>
      <c r="L912" s="195" t="n"/>
      <c r="N912" s="195" t="n"/>
      <c r="O912" s="195" t="n"/>
      <c r="P912" s="195" t="n"/>
    </row>
    <row r="913" ht="12.75" customHeight="1" s="324">
      <c r="A913" s="195" t="n"/>
      <c r="D913" s="195" t="n"/>
      <c r="F913" s="195" t="n"/>
      <c r="H913" s="195" t="n"/>
      <c r="L913" s="195" t="n"/>
      <c r="N913" s="195" t="n"/>
      <c r="O913" s="195" t="n"/>
      <c r="P913" s="195" t="n"/>
    </row>
    <row r="914" ht="12.75" customHeight="1" s="324">
      <c r="A914" s="195" t="n"/>
      <c r="D914" s="195" t="n"/>
      <c r="F914" s="195" t="n"/>
      <c r="H914" s="195" t="n"/>
      <c r="L914" s="195" t="n"/>
      <c r="N914" s="195" t="n"/>
      <c r="O914" s="195" t="n"/>
      <c r="P914" s="195" t="n"/>
    </row>
    <row r="915" ht="12.75" customHeight="1" s="324">
      <c r="A915" s="195" t="n"/>
      <c r="D915" s="195" t="n"/>
      <c r="F915" s="195" t="n"/>
      <c r="H915" s="195" t="n"/>
      <c r="L915" s="195" t="n"/>
      <c r="N915" s="195" t="n"/>
      <c r="O915" s="195" t="n"/>
      <c r="P915" s="195" t="n"/>
    </row>
    <row r="916" ht="12.75" customHeight="1" s="324">
      <c r="A916" s="195" t="n"/>
      <c r="D916" s="195" t="n"/>
      <c r="F916" s="195" t="n"/>
      <c r="H916" s="195" t="n"/>
      <c r="L916" s="195" t="n"/>
      <c r="N916" s="195" t="n"/>
      <c r="O916" s="195" t="n"/>
      <c r="P916" s="195" t="n"/>
    </row>
    <row r="917" ht="12.75" customHeight="1" s="324">
      <c r="A917" s="195" t="n"/>
      <c r="D917" s="195" t="n"/>
      <c r="F917" s="195" t="n"/>
      <c r="H917" s="195" t="n"/>
      <c r="L917" s="195" t="n"/>
      <c r="N917" s="195" t="n"/>
      <c r="O917" s="195" t="n"/>
      <c r="P917" s="195" t="n"/>
    </row>
    <row r="918" ht="12.75" customHeight="1" s="324">
      <c r="A918" s="195" t="n"/>
      <c r="D918" s="195" t="n"/>
      <c r="F918" s="195" t="n"/>
      <c r="H918" s="195" t="n"/>
      <c r="L918" s="195" t="n"/>
      <c r="N918" s="195" t="n"/>
      <c r="O918" s="195" t="n"/>
      <c r="P918" s="195" t="n"/>
    </row>
    <row r="919" ht="12.75" customHeight="1" s="324">
      <c r="A919" s="195" t="n"/>
      <c r="D919" s="195" t="n"/>
      <c r="F919" s="195" t="n"/>
      <c r="H919" s="195" t="n"/>
      <c r="L919" s="195" t="n"/>
      <c r="N919" s="195" t="n"/>
      <c r="O919" s="195" t="n"/>
      <c r="P919" s="195" t="n"/>
    </row>
    <row r="920" ht="12.75" customHeight="1" s="324">
      <c r="A920" s="195" t="n"/>
      <c r="D920" s="195" t="n"/>
      <c r="F920" s="195" t="n"/>
      <c r="H920" s="195" t="n"/>
      <c r="L920" s="195" t="n"/>
      <c r="N920" s="195" t="n"/>
      <c r="O920" s="195" t="n"/>
      <c r="P920" s="195" t="n"/>
    </row>
    <row r="921" ht="12.75" customHeight="1" s="324">
      <c r="A921" s="195" t="n"/>
      <c r="D921" s="195" t="n"/>
      <c r="F921" s="195" t="n"/>
      <c r="H921" s="195" t="n"/>
      <c r="L921" s="195" t="n"/>
      <c r="N921" s="195" t="n"/>
      <c r="O921" s="195" t="n"/>
      <c r="P921" s="195" t="n"/>
    </row>
    <row r="922" ht="12.75" customHeight="1" s="324">
      <c r="A922" s="195" t="n"/>
      <c r="D922" s="195" t="n"/>
      <c r="F922" s="195" t="n"/>
      <c r="H922" s="195" t="n"/>
      <c r="L922" s="195" t="n"/>
      <c r="N922" s="195" t="n"/>
      <c r="O922" s="195" t="n"/>
      <c r="P922" s="195" t="n"/>
    </row>
    <row r="923" ht="12.75" customHeight="1" s="324">
      <c r="A923" s="195" t="n"/>
      <c r="D923" s="195" t="n"/>
      <c r="F923" s="195" t="n"/>
      <c r="H923" s="195" t="n"/>
      <c r="L923" s="195" t="n"/>
      <c r="N923" s="195" t="n"/>
      <c r="O923" s="195" t="n"/>
      <c r="P923" s="195" t="n"/>
    </row>
    <row r="924" ht="12.75" customHeight="1" s="324">
      <c r="A924" s="195" t="n"/>
      <c r="D924" s="195" t="n"/>
      <c r="F924" s="195" t="n"/>
      <c r="H924" s="195" t="n"/>
      <c r="L924" s="195" t="n"/>
      <c r="N924" s="195" t="n"/>
      <c r="O924" s="195" t="n"/>
      <c r="P924" s="195" t="n"/>
    </row>
    <row r="925" ht="12.75" customHeight="1" s="324">
      <c r="A925" s="195" t="n"/>
      <c r="D925" s="195" t="n"/>
      <c r="F925" s="195" t="n"/>
      <c r="H925" s="195" t="n"/>
      <c r="L925" s="195" t="n"/>
      <c r="N925" s="195" t="n"/>
      <c r="O925" s="195" t="n"/>
      <c r="P925" s="195" t="n"/>
    </row>
    <row r="926" ht="12.75" customHeight="1" s="324">
      <c r="A926" s="195" t="n"/>
      <c r="D926" s="195" t="n"/>
      <c r="F926" s="195" t="n"/>
      <c r="H926" s="195" t="n"/>
      <c r="L926" s="195" t="n"/>
      <c r="N926" s="195" t="n"/>
      <c r="O926" s="195" t="n"/>
      <c r="P926" s="195" t="n"/>
    </row>
    <row r="927" ht="12.75" customHeight="1" s="324">
      <c r="A927" s="195" t="n"/>
      <c r="D927" s="195" t="n"/>
      <c r="F927" s="195" t="n"/>
      <c r="H927" s="195" t="n"/>
      <c r="L927" s="195" t="n"/>
      <c r="N927" s="195" t="n"/>
      <c r="O927" s="195" t="n"/>
      <c r="P927" s="195" t="n"/>
    </row>
    <row r="928" ht="12.75" customHeight="1" s="324">
      <c r="A928" s="195" t="n"/>
      <c r="D928" s="195" t="n"/>
      <c r="F928" s="195" t="n"/>
      <c r="H928" s="195" t="n"/>
      <c r="L928" s="195" t="n"/>
      <c r="N928" s="195" t="n"/>
      <c r="O928" s="195" t="n"/>
      <c r="P928" s="195" t="n"/>
    </row>
    <row r="929" ht="12.75" customHeight="1" s="324">
      <c r="A929" s="195" t="n"/>
      <c r="D929" s="195" t="n"/>
      <c r="F929" s="195" t="n"/>
      <c r="H929" s="195" t="n"/>
      <c r="L929" s="195" t="n"/>
      <c r="N929" s="195" t="n"/>
      <c r="O929" s="195" t="n"/>
      <c r="P929" s="195" t="n"/>
    </row>
    <row r="930" ht="12.75" customHeight="1" s="324">
      <c r="A930" s="195" t="n"/>
      <c r="D930" s="195" t="n"/>
      <c r="F930" s="195" t="n"/>
      <c r="H930" s="195" t="n"/>
      <c r="L930" s="195" t="n"/>
      <c r="N930" s="195" t="n"/>
      <c r="O930" s="195" t="n"/>
      <c r="P930" s="195" t="n"/>
    </row>
    <row r="931" ht="12.75" customHeight="1" s="324">
      <c r="A931" s="195" t="n"/>
      <c r="D931" s="195" t="n"/>
      <c r="F931" s="195" t="n"/>
      <c r="H931" s="195" t="n"/>
      <c r="L931" s="195" t="n"/>
      <c r="N931" s="195" t="n"/>
      <c r="O931" s="195" t="n"/>
      <c r="P931" s="195" t="n"/>
    </row>
    <row r="932" ht="12.75" customHeight="1" s="324">
      <c r="A932" s="195" t="n"/>
      <c r="D932" s="195" t="n"/>
      <c r="F932" s="195" t="n"/>
      <c r="H932" s="195" t="n"/>
      <c r="L932" s="195" t="n"/>
      <c r="N932" s="195" t="n"/>
      <c r="O932" s="195" t="n"/>
      <c r="P932" s="195" t="n"/>
    </row>
    <row r="933" ht="12.75" customHeight="1" s="324">
      <c r="A933" s="195" t="n"/>
      <c r="D933" s="195" t="n"/>
      <c r="F933" s="195" t="n"/>
      <c r="H933" s="195" t="n"/>
      <c r="L933" s="195" t="n"/>
      <c r="N933" s="195" t="n"/>
      <c r="O933" s="195" t="n"/>
      <c r="P933" s="195" t="n"/>
    </row>
    <row r="934" ht="12.75" customHeight="1" s="324">
      <c r="A934" s="195" t="n"/>
      <c r="D934" s="195" t="n"/>
      <c r="F934" s="195" t="n"/>
      <c r="H934" s="195" t="n"/>
      <c r="L934" s="195" t="n"/>
      <c r="N934" s="195" t="n"/>
      <c r="O934" s="195" t="n"/>
      <c r="P934" s="195" t="n"/>
    </row>
    <row r="935" ht="12.75" customHeight="1" s="324">
      <c r="A935" s="195" t="n"/>
      <c r="D935" s="195" t="n"/>
      <c r="F935" s="195" t="n"/>
      <c r="H935" s="195" t="n"/>
      <c r="L935" s="195" t="n"/>
      <c r="N935" s="195" t="n"/>
      <c r="O935" s="195" t="n"/>
      <c r="P935" s="195" t="n"/>
    </row>
    <row r="936" ht="12.75" customHeight="1" s="324">
      <c r="A936" s="195" t="n"/>
      <c r="D936" s="195" t="n"/>
      <c r="F936" s="195" t="n"/>
      <c r="H936" s="195" t="n"/>
      <c r="L936" s="195" t="n"/>
      <c r="N936" s="195" t="n"/>
      <c r="O936" s="195" t="n"/>
      <c r="P936" s="195" t="n"/>
    </row>
    <row r="937" ht="12.75" customHeight="1" s="324">
      <c r="A937" s="195" t="n"/>
      <c r="D937" s="195" t="n"/>
      <c r="F937" s="195" t="n"/>
      <c r="H937" s="195" t="n"/>
      <c r="L937" s="195" t="n"/>
      <c r="N937" s="195" t="n"/>
      <c r="O937" s="195" t="n"/>
      <c r="P937" s="195" t="n"/>
    </row>
    <row r="938" ht="12.75" customHeight="1" s="324">
      <c r="A938" s="195" t="n"/>
      <c r="D938" s="195" t="n"/>
      <c r="F938" s="195" t="n"/>
      <c r="H938" s="195" t="n"/>
      <c r="L938" s="195" t="n"/>
      <c r="N938" s="195" t="n"/>
      <c r="O938" s="195" t="n"/>
      <c r="P938" s="195" t="n"/>
    </row>
    <row r="939" ht="12.75" customHeight="1" s="324">
      <c r="A939" s="195" t="n"/>
      <c r="D939" s="195" t="n"/>
      <c r="F939" s="195" t="n"/>
      <c r="H939" s="195" t="n"/>
      <c r="L939" s="195" t="n"/>
      <c r="N939" s="195" t="n"/>
      <c r="O939" s="195" t="n"/>
      <c r="P939" s="195" t="n"/>
    </row>
    <row r="940" ht="12.75" customHeight="1" s="324">
      <c r="A940" s="195" t="n"/>
      <c r="D940" s="195" t="n"/>
      <c r="F940" s="195" t="n"/>
      <c r="H940" s="195" t="n"/>
      <c r="L940" s="195" t="n"/>
      <c r="N940" s="195" t="n"/>
      <c r="O940" s="195" t="n"/>
      <c r="P940" s="195" t="n"/>
    </row>
    <row r="941" ht="12.75" customHeight="1" s="324">
      <c r="A941" s="195" t="n"/>
      <c r="D941" s="195" t="n"/>
      <c r="F941" s="195" t="n"/>
      <c r="H941" s="195" t="n"/>
      <c r="L941" s="195" t="n"/>
      <c r="N941" s="195" t="n"/>
      <c r="O941" s="195" t="n"/>
      <c r="P941" s="195" t="n"/>
    </row>
    <row r="942" ht="12.75" customHeight="1" s="324">
      <c r="A942" s="195" t="n"/>
      <c r="D942" s="195" t="n"/>
      <c r="F942" s="195" t="n"/>
      <c r="H942" s="195" t="n"/>
      <c r="L942" s="195" t="n"/>
      <c r="N942" s="195" t="n"/>
      <c r="O942" s="195" t="n"/>
      <c r="P942" s="195" t="n"/>
    </row>
    <row r="943" ht="12.75" customHeight="1" s="324">
      <c r="A943" s="195" t="n"/>
      <c r="D943" s="195" t="n"/>
      <c r="F943" s="195" t="n"/>
      <c r="H943" s="195" t="n"/>
      <c r="L943" s="195" t="n"/>
      <c r="N943" s="195" t="n"/>
      <c r="O943" s="195" t="n"/>
      <c r="P943" s="195" t="n"/>
    </row>
    <row r="944" ht="12.75" customHeight="1" s="324">
      <c r="A944" s="195" t="n"/>
      <c r="D944" s="195" t="n"/>
      <c r="F944" s="195" t="n"/>
      <c r="H944" s="195" t="n"/>
      <c r="L944" s="195" t="n"/>
      <c r="N944" s="195" t="n"/>
      <c r="O944" s="195" t="n"/>
      <c r="P944" s="195" t="n"/>
    </row>
    <row r="945" ht="12.75" customHeight="1" s="324">
      <c r="A945" s="195" t="n"/>
      <c r="D945" s="195" t="n"/>
      <c r="F945" s="195" t="n"/>
      <c r="H945" s="195" t="n"/>
      <c r="L945" s="195" t="n"/>
      <c r="N945" s="195" t="n"/>
      <c r="O945" s="195" t="n"/>
      <c r="P945" s="195" t="n"/>
    </row>
    <row r="946" ht="12.75" customHeight="1" s="324">
      <c r="A946" s="195" t="n"/>
      <c r="D946" s="195" t="n"/>
      <c r="F946" s="195" t="n"/>
      <c r="H946" s="195" t="n"/>
      <c r="L946" s="195" t="n"/>
      <c r="N946" s="195" t="n"/>
      <c r="O946" s="195" t="n"/>
      <c r="P946" s="195" t="n"/>
    </row>
    <row r="947" ht="12.75" customHeight="1" s="324">
      <c r="A947" s="195" t="n"/>
      <c r="D947" s="195" t="n"/>
      <c r="F947" s="195" t="n"/>
      <c r="H947" s="195" t="n"/>
      <c r="L947" s="195" t="n"/>
      <c r="N947" s="195" t="n"/>
      <c r="O947" s="195" t="n"/>
      <c r="P947" s="195" t="n"/>
    </row>
    <row r="948" ht="12.75" customHeight="1" s="324">
      <c r="A948" s="195" t="n"/>
      <c r="D948" s="195" t="n"/>
      <c r="F948" s="195" t="n"/>
      <c r="H948" s="195" t="n"/>
      <c r="L948" s="195" t="n"/>
      <c r="N948" s="195" t="n"/>
      <c r="O948" s="195" t="n"/>
      <c r="P948" s="195" t="n"/>
    </row>
    <row r="949" ht="12.75" customHeight="1" s="324">
      <c r="A949" s="195" t="n"/>
      <c r="D949" s="195" t="n"/>
      <c r="F949" s="195" t="n"/>
      <c r="H949" s="195" t="n"/>
      <c r="L949" s="195" t="n"/>
      <c r="N949" s="195" t="n"/>
      <c r="O949" s="195" t="n"/>
      <c r="P949" s="195" t="n"/>
    </row>
    <row r="950" ht="12.75" customHeight="1" s="324">
      <c r="A950" s="195" t="n"/>
      <c r="D950" s="195" t="n"/>
      <c r="F950" s="195" t="n"/>
      <c r="H950" s="195" t="n"/>
      <c r="L950" s="195" t="n"/>
      <c r="N950" s="195" t="n"/>
      <c r="O950" s="195" t="n"/>
      <c r="P950" s="195" t="n"/>
    </row>
    <row r="951" ht="12.75" customHeight="1" s="324">
      <c r="A951" s="195" t="n"/>
      <c r="D951" s="195" t="n"/>
      <c r="F951" s="195" t="n"/>
      <c r="H951" s="195" t="n"/>
      <c r="L951" s="195" t="n"/>
      <c r="N951" s="195" t="n"/>
      <c r="O951" s="195" t="n"/>
      <c r="P951" s="195" t="n"/>
    </row>
    <row r="952" ht="12.75" customHeight="1" s="324">
      <c r="A952" s="195" t="n"/>
      <c r="D952" s="195" t="n"/>
      <c r="F952" s="195" t="n"/>
      <c r="H952" s="195" t="n"/>
      <c r="L952" s="195" t="n"/>
      <c r="N952" s="195" t="n"/>
      <c r="O952" s="195" t="n"/>
      <c r="P952" s="195" t="n"/>
    </row>
    <row r="953" ht="12.75" customHeight="1" s="324">
      <c r="A953" s="195" t="n"/>
      <c r="D953" s="195" t="n"/>
      <c r="F953" s="195" t="n"/>
      <c r="H953" s="195" t="n"/>
      <c r="L953" s="195" t="n"/>
      <c r="N953" s="195" t="n"/>
      <c r="O953" s="195" t="n"/>
      <c r="P953" s="195" t="n"/>
    </row>
    <row r="954" ht="12.75" customHeight="1" s="324">
      <c r="A954" s="195" t="n"/>
      <c r="D954" s="195" t="n"/>
      <c r="F954" s="195" t="n"/>
      <c r="H954" s="195" t="n"/>
      <c r="L954" s="195" t="n"/>
      <c r="N954" s="195" t="n"/>
      <c r="O954" s="195" t="n"/>
      <c r="P954" s="195" t="n"/>
    </row>
    <row r="955" ht="12.75" customHeight="1" s="324">
      <c r="A955" s="195" t="n"/>
      <c r="D955" s="195" t="n"/>
      <c r="F955" s="195" t="n"/>
      <c r="H955" s="195" t="n"/>
      <c r="L955" s="195" t="n"/>
      <c r="N955" s="195" t="n"/>
      <c r="O955" s="195" t="n"/>
      <c r="P955" s="195" t="n"/>
    </row>
    <row r="956" ht="12.75" customHeight="1" s="324">
      <c r="A956" s="195" t="n"/>
      <c r="D956" s="195" t="n"/>
      <c r="F956" s="195" t="n"/>
      <c r="H956" s="195" t="n"/>
      <c r="L956" s="195" t="n"/>
      <c r="N956" s="195" t="n"/>
      <c r="O956" s="195" t="n"/>
      <c r="P956" s="195" t="n"/>
    </row>
    <row r="957" ht="12.75" customHeight="1" s="324">
      <c r="A957" s="195" t="n"/>
      <c r="D957" s="195" t="n"/>
      <c r="F957" s="195" t="n"/>
      <c r="H957" s="195" t="n"/>
      <c r="L957" s="195" t="n"/>
      <c r="N957" s="195" t="n"/>
      <c r="O957" s="195" t="n"/>
      <c r="P957" s="195" t="n"/>
    </row>
    <row r="958" ht="12.75" customHeight="1" s="324">
      <c r="A958" s="195" t="n"/>
      <c r="D958" s="195" t="n"/>
      <c r="F958" s="195" t="n"/>
      <c r="H958" s="195" t="n"/>
      <c r="L958" s="195" t="n"/>
      <c r="N958" s="195" t="n"/>
      <c r="O958" s="195" t="n"/>
      <c r="P958" s="195" t="n"/>
    </row>
    <row r="959" ht="12.75" customHeight="1" s="324">
      <c r="A959" s="195" t="n"/>
      <c r="D959" s="195" t="n"/>
      <c r="F959" s="195" t="n"/>
      <c r="H959" s="195" t="n"/>
      <c r="L959" s="195" t="n"/>
      <c r="N959" s="195" t="n"/>
      <c r="O959" s="195" t="n"/>
      <c r="P959" s="195" t="n"/>
    </row>
    <row r="960" ht="12.75" customHeight="1" s="324">
      <c r="A960" s="195" t="n"/>
      <c r="D960" s="195" t="n"/>
      <c r="F960" s="195" t="n"/>
      <c r="H960" s="195" t="n"/>
      <c r="L960" s="195" t="n"/>
      <c r="N960" s="195" t="n"/>
      <c r="O960" s="195" t="n"/>
      <c r="P960" s="195" t="n"/>
    </row>
    <row r="961" ht="12.75" customHeight="1" s="324">
      <c r="A961" s="195" t="n"/>
      <c r="D961" s="195" t="n"/>
      <c r="F961" s="195" t="n"/>
      <c r="H961" s="195" t="n"/>
      <c r="L961" s="195" t="n"/>
      <c r="N961" s="195" t="n"/>
      <c r="O961" s="195" t="n"/>
      <c r="P961" s="195" t="n"/>
    </row>
    <row r="962" ht="12.75" customHeight="1" s="324">
      <c r="A962" s="195" t="n"/>
      <c r="D962" s="195" t="n"/>
      <c r="F962" s="195" t="n"/>
      <c r="H962" s="195" t="n"/>
      <c r="L962" s="195" t="n"/>
      <c r="N962" s="195" t="n"/>
      <c r="O962" s="195" t="n"/>
      <c r="P962" s="195" t="n"/>
    </row>
    <row r="963" ht="12.75" customHeight="1" s="324">
      <c r="A963" s="195" t="n"/>
      <c r="D963" s="195" t="n"/>
      <c r="F963" s="195" t="n"/>
      <c r="H963" s="195" t="n"/>
      <c r="L963" s="195" t="n"/>
      <c r="N963" s="195" t="n"/>
      <c r="O963" s="195" t="n"/>
      <c r="P963" s="195" t="n"/>
    </row>
    <row r="964" ht="12.75" customHeight="1" s="324">
      <c r="A964" s="195" t="n"/>
      <c r="D964" s="195" t="n"/>
      <c r="F964" s="195" t="n"/>
      <c r="H964" s="195" t="n"/>
      <c r="L964" s="195" t="n"/>
      <c r="N964" s="195" t="n"/>
      <c r="O964" s="195" t="n"/>
      <c r="P964" s="195" t="n"/>
    </row>
    <row r="965" ht="12.75" customHeight="1" s="324">
      <c r="A965" s="195" t="n"/>
      <c r="D965" s="195" t="n"/>
      <c r="F965" s="195" t="n"/>
      <c r="H965" s="195" t="n"/>
      <c r="L965" s="195" t="n"/>
      <c r="N965" s="195" t="n"/>
      <c r="O965" s="195" t="n"/>
      <c r="P965" s="195" t="n"/>
    </row>
    <row r="966" ht="12.75" customHeight="1" s="324">
      <c r="A966" s="195" t="n"/>
      <c r="D966" s="195" t="n"/>
      <c r="F966" s="195" t="n"/>
      <c r="H966" s="195" t="n"/>
      <c r="L966" s="195" t="n"/>
      <c r="N966" s="195" t="n"/>
      <c r="O966" s="195" t="n"/>
      <c r="P966" s="195" t="n"/>
    </row>
    <row r="967" ht="12.75" customHeight="1" s="324">
      <c r="A967" s="195" t="n"/>
      <c r="D967" s="195" t="n"/>
      <c r="F967" s="195" t="n"/>
      <c r="H967" s="195" t="n"/>
      <c r="L967" s="195" t="n"/>
      <c r="N967" s="195" t="n"/>
      <c r="O967" s="195" t="n"/>
      <c r="P967" s="195" t="n"/>
    </row>
    <row r="968" ht="12.75" customHeight="1" s="324">
      <c r="A968" s="195" t="n"/>
      <c r="D968" s="195" t="n"/>
      <c r="F968" s="195" t="n"/>
      <c r="H968" s="195" t="n"/>
      <c r="L968" s="195" t="n"/>
      <c r="N968" s="195" t="n"/>
      <c r="O968" s="195" t="n"/>
      <c r="P968" s="195" t="n"/>
    </row>
    <row r="969" ht="12.75" customHeight="1" s="324">
      <c r="A969" s="195" t="n"/>
      <c r="D969" s="195" t="n"/>
      <c r="F969" s="195" t="n"/>
      <c r="H969" s="195" t="n"/>
      <c r="L969" s="195" t="n"/>
      <c r="N969" s="195" t="n"/>
      <c r="O969" s="195" t="n"/>
      <c r="P969" s="195" t="n"/>
    </row>
    <row r="970" ht="12.75" customHeight="1" s="324">
      <c r="A970" s="195" t="n"/>
      <c r="D970" s="195" t="n"/>
      <c r="F970" s="195" t="n"/>
      <c r="H970" s="195" t="n"/>
      <c r="L970" s="195" t="n"/>
      <c r="N970" s="195" t="n"/>
      <c r="O970" s="195" t="n"/>
      <c r="P970" s="195" t="n"/>
    </row>
    <row r="971" ht="12.75" customHeight="1" s="324">
      <c r="A971" s="195" t="n"/>
      <c r="D971" s="195" t="n"/>
      <c r="F971" s="195" t="n"/>
      <c r="H971" s="195" t="n"/>
      <c r="L971" s="195" t="n"/>
      <c r="N971" s="195" t="n"/>
      <c r="O971" s="195" t="n"/>
      <c r="P971" s="195" t="n"/>
    </row>
    <row r="972" ht="12.75" customHeight="1" s="324">
      <c r="A972" s="195" t="n"/>
      <c r="D972" s="195" t="n"/>
      <c r="F972" s="195" t="n"/>
      <c r="H972" s="195" t="n"/>
      <c r="L972" s="195" t="n"/>
      <c r="N972" s="195" t="n"/>
      <c r="O972" s="195" t="n"/>
      <c r="P972" s="195" t="n"/>
    </row>
    <row r="973" ht="12.75" customHeight="1" s="324">
      <c r="A973" s="195" t="n"/>
      <c r="D973" s="195" t="n"/>
      <c r="F973" s="195" t="n"/>
      <c r="H973" s="195" t="n"/>
      <c r="L973" s="195" t="n"/>
      <c r="N973" s="195" t="n"/>
      <c r="O973" s="195" t="n"/>
      <c r="P973" s="195" t="n"/>
    </row>
    <row r="974" ht="12.75" customHeight="1" s="324">
      <c r="A974" s="195" t="n"/>
      <c r="D974" s="195" t="n"/>
      <c r="F974" s="195" t="n"/>
      <c r="H974" s="195" t="n"/>
      <c r="L974" s="195" t="n"/>
      <c r="N974" s="195" t="n"/>
      <c r="O974" s="195" t="n"/>
      <c r="P974" s="195" t="n"/>
    </row>
    <row r="975" ht="12.75" customHeight="1" s="324">
      <c r="A975" s="195" t="n"/>
      <c r="D975" s="195" t="n"/>
      <c r="F975" s="195" t="n"/>
      <c r="H975" s="195" t="n"/>
      <c r="L975" s="195" t="n"/>
      <c r="N975" s="195" t="n"/>
      <c r="O975" s="195" t="n"/>
      <c r="P975" s="195" t="n"/>
    </row>
    <row r="976" ht="12.75" customHeight="1" s="324">
      <c r="A976" s="195" t="n"/>
      <c r="D976" s="195" t="n"/>
      <c r="F976" s="195" t="n"/>
      <c r="H976" s="195" t="n"/>
      <c r="L976" s="195" t="n"/>
      <c r="N976" s="195" t="n"/>
      <c r="O976" s="195" t="n"/>
      <c r="P976" s="195" t="n"/>
    </row>
    <row r="977" ht="12.75" customHeight="1" s="324">
      <c r="A977" s="195" t="n"/>
      <c r="D977" s="195" t="n"/>
      <c r="F977" s="195" t="n"/>
      <c r="H977" s="195" t="n"/>
      <c r="L977" s="195" t="n"/>
      <c r="N977" s="195" t="n"/>
      <c r="O977" s="195" t="n"/>
      <c r="P977" s="195" t="n"/>
    </row>
    <row r="978" ht="12.75" customHeight="1" s="324">
      <c r="A978" s="195" t="n"/>
      <c r="D978" s="195" t="n"/>
      <c r="F978" s="195" t="n"/>
      <c r="H978" s="195" t="n"/>
      <c r="L978" s="195" t="n"/>
      <c r="N978" s="195" t="n"/>
      <c r="O978" s="195" t="n"/>
      <c r="P978" s="195" t="n"/>
    </row>
    <row r="979" ht="12.75" customHeight="1" s="324">
      <c r="A979" s="195" t="n"/>
      <c r="D979" s="195" t="n"/>
      <c r="F979" s="195" t="n"/>
      <c r="H979" s="195" t="n"/>
      <c r="L979" s="195" t="n"/>
      <c r="N979" s="195" t="n"/>
      <c r="O979" s="195" t="n"/>
      <c r="P979" s="195" t="n"/>
    </row>
    <row r="980" ht="12.75" customHeight="1" s="324">
      <c r="A980" s="195" t="n"/>
      <c r="D980" s="195" t="n"/>
      <c r="F980" s="195" t="n"/>
      <c r="H980" s="195" t="n"/>
      <c r="L980" s="195" t="n"/>
      <c r="N980" s="195" t="n"/>
      <c r="O980" s="195" t="n"/>
      <c r="P980" s="195" t="n"/>
    </row>
    <row r="981" ht="12.75" customHeight="1" s="324">
      <c r="A981" s="195" t="n"/>
      <c r="D981" s="195" t="n"/>
      <c r="F981" s="195" t="n"/>
      <c r="H981" s="195" t="n"/>
      <c r="L981" s="195" t="n"/>
      <c r="N981" s="195" t="n"/>
      <c r="O981" s="195" t="n"/>
      <c r="P981" s="195" t="n"/>
    </row>
    <row r="982" ht="12.75" customHeight="1" s="324">
      <c r="A982" s="195" t="n"/>
      <c r="D982" s="195" t="n"/>
      <c r="F982" s="195" t="n"/>
      <c r="H982" s="195" t="n"/>
      <c r="L982" s="195" t="n"/>
      <c r="N982" s="195" t="n"/>
      <c r="O982" s="195" t="n"/>
      <c r="P982" s="195" t="n"/>
    </row>
    <row r="983" ht="12.75" customHeight="1" s="324">
      <c r="A983" s="195" t="n"/>
      <c r="D983" s="195" t="n"/>
      <c r="F983" s="195" t="n"/>
      <c r="H983" s="195" t="n"/>
      <c r="L983" s="195" t="n"/>
      <c r="N983" s="195" t="n"/>
      <c r="O983" s="195" t="n"/>
      <c r="P983" s="195" t="n"/>
    </row>
    <row r="984" ht="12.75" customHeight="1" s="324">
      <c r="A984" s="195" t="n"/>
      <c r="D984" s="195" t="n"/>
      <c r="F984" s="195" t="n"/>
      <c r="H984" s="195" t="n"/>
      <c r="L984" s="195" t="n"/>
      <c r="N984" s="195" t="n"/>
      <c r="O984" s="195" t="n"/>
      <c r="P984" s="195" t="n"/>
    </row>
    <row r="985" ht="12.75" customHeight="1" s="324">
      <c r="A985" s="195" t="n"/>
      <c r="D985" s="195" t="n"/>
      <c r="F985" s="195" t="n"/>
      <c r="H985" s="195" t="n"/>
      <c r="L985" s="195" t="n"/>
      <c r="N985" s="195" t="n"/>
      <c r="O985" s="195" t="n"/>
      <c r="P985" s="195" t="n"/>
    </row>
    <row r="986" ht="12.75" customHeight="1" s="324">
      <c r="A986" s="195" t="n"/>
      <c r="D986" s="195" t="n"/>
      <c r="F986" s="195" t="n"/>
      <c r="H986" s="195" t="n"/>
      <c r="L986" s="195" t="n"/>
      <c r="N986" s="195" t="n"/>
      <c r="O986" s="195" t="n"/>
      <c r="P986" s="195" t="n"/>
    </row>
    <row r="987" ht="12.75" customHeight="1" s="324">
      <c r="A987" s="195" t="n"/>
      <c r="D987" s="195" t="n"/>
      <c r="F987" s="195" t="n"/>
      <c r="H987" s="195" t="n"/>
      <c r="L987" s="195" t="n"/>
      <c r="N987" s="195" t="n"/>
      <c r="O987" s="195" t="n"/>
      <c r="P987" s="195" t="n"/>
    </row>
    <row r="988" ht="12.75" customHeight="1" s="324">
      <c r="A988" s="195" t="n"/>
      <c r="D988" s="195" t="n"/>
      <c r="F988" s="195" t="n"/>
      <c r="H988" s="195" t="n"/>
      <c r="L988" s="195" t="n"/>
      <c r="N988" s="195" t="n"/>
      <c r="O988" s="195" t="n"/>
      <c r="P988" s="195" t="n"/>
    </row>
    <row r="989" ht="12.75" customHeight="1" s="324">
      <c r="A989" s="195" t="n"/>
      <c r="D989" s="195" t="n"/>
      <c r="F989" s="195" t="n"/>
      <c r="H989" s="195" t="n"/>
      <c r="L989" s="195" t="n"/>
      <c r="N989" s="195" t="n"/>
      <c r="O989" s="195" t="n"/>
      <c r="P989" s="195" t="n"/>
    </row>
    <row r="990" ht="12.75" customHeight="1" s="324">
      <c r="A990" s="195" t="n"/>
      <c r="D990" s="195" t="n"/>
      <c r="F990" s="195" t="n"/>
      <c r="H990" s="195" t="n"/>
      <c r="L990" s="195" t="n"/>
      <c r="N990" s="195" t="n"/>
      <c r="O990" s="195" t="n"/>
      <c r="P990" s="195" t="n"/>
    </row>
    <row r="991" ht="12.75" customHeight="1" s="324">
      <c r="A991" s="195" t="n"/>
      <c r="D991" s="195" t="n"/>
      <c r="F991" s="195" t="n"/>
      <c r="H991" s="195" t="n"/>
      <c r="L991" s="195" t="n"/>
      <c r="N991" s="195" t="n"/>
      <c r="O991" s="195" t="n"/>
      <c r="P991" s="195" t="n"/>
    </row>
    <row r="992" ht="12.75" customHeight="1" s="324">
      <c r="A992" s="195" t="n"/>
      <c r="D992" s="195" t="n"/>
      <c r="F992" s="195" t="n"/>
      <c r="H992" s="195" t="n"/>
      <c r="L992" s="195" t="n"/>
      <c r="N992" s="195" t="n"/>
      <c r="O992" s="195" t="n"/>
      <c r="P992" s="195" t="n"/>
    </row>
    <row r="993" ht="12.75" customHeight="1" s="324">
      <c r="A993" s="195" t="n"/>
      <c r="D993" s="195" t="n"/>
      <c r="F993" s="195" t="n"/>
      <c r="H993" s="195" t="n"/>
      <c r="L993" s="195" t="n"/>
      <c r="N993" s="195" t="n"/>
      <c r="O993" s="195" t="n"/>
      <c r="P993" s="195" t="n"/>
    </row>
    <row r="994" ht="12.75" customHeight="1" s="324">
      <c r="A994" s="195" t="n"/>
      <c r="D994" s="195" t="n"/>
      <c r="F994" s="195" t="n"/>
      <c r="H994" s="195" t="n"/>
      <c r="L994" s="195" t="n"/>
      <c r="N994" s="195" t="n"/>
      <c r="O994" s="195" t="n"/>
      <c r="P994" s="195" t="n"/>
    </row>
    <row r="995" ht="12.75" customHeight="1" s="324">
      <c r="A995" s="195" t="n"/>
      <c r="D995" s="195" t="n"/>
      <c r="F995" s="195" t="n"/>
      <c r="H995" s="195" t="n"/>
      <c r="L995" s="195" t="n"/>
      <c r="N995" s="195" t="n"/>
      <c r="O995" s="195" t="n"/>
      <c r="P995" s="195" t="n"/>
    </row>
    <row r="996" ht="12.75" customHeight="1" s="324">
      <c r="A996" s="195" t="n"/>
      <c r="D996" s="195" t="n"/>
      <c r="F996" s="195" t="n"/>
      <c r="H996" s="195" t="n"/>
      <c r="L996" s="195" t="n"/>
      <c r="N996" s="195" t="n"/>
      <c r="O996" s="195" t="n"/>
      <c r="P996" s="195" t="n"/>
    </row>
    <row r="997" ht="12.75" customHeight="1" s="324">
      <c r="A997" s="195" t="n"/>
      <c r="D997" s="195" t="n"/>
      <c r="F997" s="195" t="n"/>
      <c r="H997" s="195" t="n"/>
      <c r="L997" s="195" t="n"/>
      <c r="N997" s="195" t="n"/>
      <c r="O997" s="195" t="n"/>
      <c r="P997" s="195" t="n"/>
    </row>
    <row r="998" ht="12.75" customHeight="1" s="324">
      <c r="A998" s="195" t="n"/>
      <c r="D998" s="195" t="n"/>
      <c r="F998" s="195" t="n"/>
      <c r="H998" s="195" t="n"/>
      <c r="L998" s="195" t="n"/>
      <c r="N998" s="195" t="n"/>
      <c r="O998" s="195" t="n"/>
      <c r="P998" s="195" t="n"/>
    </row>
    <row r="999" ht="12.75" customHeight="1" s="324">
      <c r="A999" s="195" t="n"/>
      <c r="D999" s="195" t="n"/>
      <c r="F999" s="195" t="n"/>
      <c r="H999" s="195" t="n"/>
      <c r="L999" s="195" t="n"/>
      <c r="N999" s="195" t="n"/>
      <c r="O999" s="195" t="n"/>
      <c r="P999" s="195" t="n"/>
    </row>
    <row r="1000" ht="12.75" customHeight="1" s="324">
      <c r="A1000" s="195" t="n"/>
      <c r="D1000" s="195" t="n"/>
      <c r="F1000" s="195" t="n"/>
      <c r="H1000" s="195" t="n"/>
      <c r="L1000" s="195" t="n"/>
      <c r="N1000" s="195" t="n"/>
      <c r="O1000" s="195" t="n"/>
      <c r="P1000" s="195" t="n"/>
    </row>
  </sheetData>
  <autoFilter ref="$B$4:$K$126">
    <sortState ref="B4:K126">
      <sortCondition descending="1" ref="F4:F126"/>
    </sortState>
  </autoFilter>
  <mergeCells count="2">
    <mergeCell ref="A2:H2"/>
    <mergeCell ref="A1:H1"/>
  </mergeCells>
  <pageMargins left="0.236111111111111" right="0.236111111111111" top="0.75" bottom="0.75" header="0" footer="0"/>
  <pageSetup orientation="landscape"/>
  <headerFooter>
    <oddHeader/>
    <oddFooter>&amp;CPage &amp;P of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Lindsey Smart</dc:creator>
  <dcterms:created xsi:type="dcterms:W3CDTF">2023-02-27T15:59:50Z</dcterms:created>
  <dcterms:modified xsi:type="dcterms:W3CDTF">2025-05-05T10:27:07Z</dcterms:modified>
</cp:coreProperties>
</file>